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hidePivotFieldList="1"/>
  <bookViews>
    <workbookView windowWidth="28800" windowHeight="12264" firstSheet="1" activeTab="2"/>
  </bookViews>
  <sheets>
    <sheet name="Raw Data" sheetId="1" r:id="rId1"/>
    <sheet name="Copy of Raw Data" sheetId="2" r:id="rId2"/>
    <sheet name="Brandwise Attributes" sheetId="16" r:id="rId3"/>
    <sheet name="Prices, Weights and Packaging" sheetId="17" r:id="rId4"/>
    <sheet name="Ingredient Pairing" sheetId="14" r:id="rId5"/>
    <sheet name="Working - Ingr Pair" sheetId="15" r:id="rId6"/>
    <sheet name="Ingredients X BC" sheetId="13" r:id="rId7"/>
    <sheet name="BCI Summary" sheetId="5" r:id="rId8"/>
    <sheet name="Benefits Working" sheetId="3" r:id="rId9"/>
    <sheet name="Benefits Backend" sheetId="4" r:id="rId10"/>
    <sheet name="Benefits Revenue" sheetId="8" r:id="rId11"/>
    <sheet name="Claims Working" sheetId="11" r:id="rId12"/>
    <sheet name="Claims Backend" sheetId="6" r:id="rId13"/>
    <sheet name="Claims Revenue" sheetId="9" r:id="rId14"/>
    <sheet name="Ingredients Working" sheetId="12" r:id="rId15"/>
    <sheet name="Ingredients Backend" sheetId="7" r:id="rId16"/>
    <sheet name="Ingredients Revenue" sheetId="10" r:id="rId17"/>
  </sheets>
  <definedNames>
    <definedName name="_xlnm._FilterDatabase" localSheetId="0" hidden="1">'Raw Data'!$A$1:$AD$313</definedName>
    <definedName name="_xlnm._FilterDatabase" localSheetId="1" hidden="1">'Copy of Raw Data'!$A$2:$AZ$314</definedName>
    <definedName name="_xlnm._FilterDatabase" localSheetId="4" hidden="1">'Ingredient Pairing'!$L$1:$M$85</definedName>
    <definedName name="_xlnm._FilterDatabase" localSheetId="5" hidden="1">'Working - Ingr Pair'!$A$3:$DL$315</definedName>
    <definedName name="_xlnm._FilterDatabase" localSheetId="7" hidden="1">'BCI Summary'!$E$1:$G$31</definedName>
    <definedName name="_xlnm._FilterDatabase" localSheetId="8" hidden="1">'Benefits Working'!$A$1:$B$42</definedName>
    <definedName name="_xlnm._FilterDatabase" localSheetId="9" hidden="1">'Benefits Backend'!$A$2:$AF$314</definedName>
    <definedName name="_xlnm._FilterDatabase" localSheetId="10" hidden="1">'Benefits Revenue'!$A$3:$AF$315</definedName>
    <definedName name="_xlnm._FilterDatabase" localSheetId="11" hidden="1">'Claims Working'!$K$1:$L$37</definedName>
    <definedName name="_xlnm._FilterDatabase" localSheetId="12" hidden="1">'Claims Backend'!$A$2:$AF$314</definedName>
    <definedName name="_xlnm._FilterDatabase" localSheetId="13" hidden="1">'Claims Revenue'!$A$3:$AF$315</definedName>
    <definedName name="_xlnm._FilterDatabase" localSheetId="14" hidden="1">'Ingredients Working'!$A$1:$B$112</definedName>
    <definedName name="_xlnm._FilterDatabase" localSheetId="15" hidden="1">'Ingredients Backend'!$A$2:$AF$314</definedName>
    <definedName name="_xlnm._FilterDatabase" localSheetId="16" hidden="1">'Ingredients Revenue'!$A$3:$AF$315</definedName>
  </definedNames>
  <calcPr calcId="144525"/>
  <pivotCaches>
    <pivotCache cacheId="0" r:id="rId18"/>
  </pivotCaches>
</workbook>
</file>

<file path=xl/comments1.xml><?xml version="1.0" encoding="utf-8"?>
<comments xmlns="http://schemas.openxmlformats.org/spreadsheetml/2006/main">
  <authors>
    <author>tc={7ADB7CEC-EB75-4CCC-9F77-53C7DB01CD28}</author>
  </authors>
  <commentList>
    <comment ref="R9"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comments2.xml><?xml version="1.0" encoding="utf-8"?>
<comments xmlns="http://schemas.openxmlformats.org/spreadsheetml/2006/main">
  <authors>
    <author>tc={172E36C4-A5B9-4812-B681-41A36F117D1F}</author>
  </authors>
  <commentList>
    <comment ref="R1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comments3.xml><?xml version="1.0" encoding="utf-8"?>
<comments xmlns="http://schemas.openxmlformats.org/spreadsheetml/2006/main">
  <authors>
    <author>tc={DF2E1CD5-E475-43AA-9538-7B00216460CC}</author>
  </authors>
  <commentList>
    <comment ref="R9"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comments4.xml><?xml version="1.0" encoding="utf-8"?>
<comments xmlns="http://schemas.openxmlformats.org/spreadsheetml/2006/main">
  <authors>
    <author>tc={C345F36A-A9E5-4F93-9EB0-1A5248FC419E}</author>
  </authors>
  <commentList>
    <comment ref="R1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comments5.xml><?xml version="1.0" encoding="utf-8"?>
<comments xmlns="http://schemas.openxmlformats.org/spreadsheetml/2006/main">
  <authors>
    <author>tc={ABAE3F8E-8030-4402-8116-87950814D3D7}</author>
  </authors>
  <commentList>
    <comment ref="R9"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comments6.xml><?xml version="1.0" encoding="utf-8"?>
<comments xmlns="http://schemas.openxmlformats.org/spreadsheetml/2006/main">
  <authors>
    <author>tc={1B16E5E4-3DD9-40A9-A759-DA59F6DA0A04}</author>
  </authors>
  <commentList>
    <comment ref="R1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comments7.xml><?xml version="1.0" encoding="utf-8"?>
<comments xmlns="http://schemas.openxmlformats.org/spreadsheetml/2006/main">
  <authors>
    <author>tc={19E99193-3983-4C67-90E3-C86875DFBE64}</author>
  </authors>
  <commentList>
    <comment ref="R9"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comments8.xml><?xml version="1.0" encoding="utf-8"?>
<comments xmlns="http://schemas.openxmlformats.org/spreadsheetml/2006/main">
  <authors>
    <author>tc={17FB4CEE-410D-4FBC-952B-7634FFC77E69}</author>
  </authors>
  <commentList>
    <comment ref="R1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Changed to fl oz from oz (amazon has in fl oz not oz)</t>
        </r>
      </text>
    </comment>
  </commentList>
</comments>
</file>

<file path=xl/sharedStrings.xml><?xml version="1.0" encoding="utf-8"?>
<sst xmlns="http://schemas.openxmlformats.org/spreadsheetml/2006/main" count="7973" uniqueCount="1587">
  <si>
    <t>Country</t>
  </si>
  <si>
    <t>Category</t>
  </si>
  <si>
    <t>Brand</t>
  </si>
  <si>
    <t>Link</t>
  </si>
  <si>
    <t>ASIN</t>
  </si>
  <si>
    <t>Title</t>
  </si>
  <si>
    <t>Annual  Sales(Units)</t>
  </si>
  <si>
    <t>Annual revenue(USD)</t>
  </si>
  <si>
    <t>Share</t>
  </si>
  <si>
    <t>Inclusion</t>
  </si>
  <si>
    <t>Price Band</t>
  </si>
  <si>
    <t xml:space="preserve"> Average Price</t>
  </si>
  <si>
    <t>MRP Band</t>
  </si>
  <si>
    <t>Average MRP</t>
  </si>
  <si>
    <t>Discount % Band</t>
  </si>
  <si>
    <t>Average Discount %</t>
  </si>
  <si>
    <t>weight</t>
  </si>
  <si>
    <t>weight_type</t>
  </si>
  <si>
    <t>price per oz/fl oz</t>
  </si>
  <si>
    <t>Price per oz/fl oz Band</t>
  </si>
  <si>
    <t>USD per ml/gm MRP Band</t>
  </si>
  <si>
    <t>USD per ml/gm (MRP)</t>
  </si>
  <si>
    <t>USD per ml/g Price Band</t>
  </si>
  <si>
    <t>USD per ml/g (Price)</t>
  </si>
  <si>
    <t>weight_band</t>
  </si>
  <si>
    <t>Uniform Wt</t>
  </si>
  <si>
    <t>Top Unit</t>
  </si>
  <si>
    <t>Benefits</t>
  </si>
  <si>
    <t>Claims</t>
  </si>
  <si>
    <t>Ingredients</t>
  </si>
  <si>
    <t>US</t>
  </si>
  <si>
    <t>Hair Mousses</t>
  </si>
  <si>
    <t>SheaMoisture</t>
  </si>
  <si>
    <t>www.amazon.com/dp/B07NQCBRK3</t>
  </si>
  <si>
    <t>B07NQCBRK3</t>
  </si>
  <si>
    <t>SheaMoisture Curl Mousse Coconut and Hibiscus for Frizz Control Styling Mousse with Shea Butter 7.5 oz</t>
  </si>
  <si>
    <t>Yes</t>
  </si>
  <si>
    <t>fl oz</t>
  </si>
  <si>
    <t>oz</t>
  </si>
  <si>
    <t>others</t>
  </si>
  <si>
    <t>www.amazon.com/dp/B000TG63EW</t>
  </si>
  <si>
    <t>B000TG63EW</t>
  </si>
  <si>
    <t>Lottabody Coconut Oil and Shea Wrap Me Foaming Curl Mousse , Creates Soft Wraps, Hair Mousse for Curly Hair, Defines Curls, Anti Frizz, 7 Fl Oz</t>
  </si>
  <si>
    <t>kenra</t>
  </si>
  <si>
    <t>www.amazon.com/dp/B00147QL8S</t>
  </si>
  <si>
    <t>B00147QL8S</t>
  </si>
  <si>
    <t>Kenra Volume Mousse Extra 17 | Firm Hold Mousse | All Hair Types Kenra Volume Mousse Extra 17 | Firm Hold Mousse | All Hair Types</t>
  </si>
  <si>
    <t>sexyhair</t>
  </si>
  <si>
    <t>www.amazon.com/dp/B08735MT2B</t>
  </si>
  <si>
    <t>B08735MT2B</t>
  </si>
  <si>
    <t>SexyHair Big Spray &amp; Play Volumizing Hairspray | Hold and Shine | Up to 72 Hour Humidity Resistance | All Hair Types</t>
  </si>
  <si>
    <t>amika</t>
  </si>
  <si>
    <t>www.amazon.com/dp/B07H3GBS31</t>
  </si>
  <si>
    <t>B07H3GBS31</t>
  </si>
  <si>
    <t>amika plus size perfect body mousse</t>
  </si>
  <si>
    <t>Moroccanoil</t>
  </si>
  <si>
    <t>www.amazon.com/dp/B00ALI4BYM</t>
  </si>
  <si>
    <t>B00ALI4BYM</t>
  </si>
  <si>
    <t>Moroccanoil Volumizing Mousse, 8.5 Fl. Oz</t>
  </si>
  <si>
    <t>ORIBE</t>
  </si>
  <si>
    <t>www.amazon.com/dp/B00DHOROQ4</t>
  </si>
  <si>
    <t>B00DHOROQ4</t>
  </si>
  <si>
    <t>Oribe Grandiose Hair Plumping Mousse, 5.8 Ounce</t>
  </si>
  <si>
    <t>moroccanoil</t>
  </si>
  <si>
    <t>www.amazon.com/dp/B004JWR9PO</t>
  </si>
  <si>
    <t>B004JWR9PO</t>
  </si>
  <si>
    <t>Moroccanoil Curl Control Mousse, 5.1 Fl Oz Moroccanoil Curl Control Mousse, 5.1 Fl Oz</t>
  </si>
  <si>
    <t>Keranique</t>
  </si>
  <si>
    <t>www.amazon.com/dp/B00CRJWIIE</t>
  </si>
  <si>
    <t>B00CRJWIIE</t>
  </si>
  <si>
    <t>Volumizing Hair Mousse for Women - Thickening and Styling Anti-Frizz Foam Spray - Fine, Straight, Wavy, and Curly Hair Mousse for All Hair Types - Travel Size Mousse for Hair Volume by Keranique</t>
  </si>
  <si>
    <t>www.amazon.com/dp/B00J0T3LXK</t>
  </si>
  <si>
    <t>B00J0T3LXK</t>
  </si>
  <si>
    <t>Kenra Platinum Thickening Mousse 12 | Volumizing Styler | Adds Fullness &amp; Body | Humidity Protection Up To 48 hours | Desity Plumping up tp 150% | Thermal Protection | All Hair Types</t>
  </si>
  <si>
    <t>kÃ©rastase</t>
  </si>
  <si>
    <t>www.amazon.com/dp/B00K0LUFIQ</t>
  </si>
  <si>
    <t>B00K0LUFIQ</t>
  </si>
  <si>
    <t>KERASTASE Densifique Densimorphose  Hair   Mousse  | Volumizing &amp; Thickening Styling  Mousse  | Adds Shine | With Hyaluronic Acid | For Fine, Thin &amp; Thinning  Hair  | 5.1 Fl Oz</t>
  </si>
  <si>
    <t>aussie</t>
  </si>
  <si>
    <t>www.amazon.com/dp/B07K3NC8J9</t>
  </si>
  <si>
    <t>B07K3NC8J9</t>
  </si>
  <si>
    <t>Aussie Instant Freeze Sculpting Maximum Hold Hair Gel with Jojoba Oil, Sea Kelp and Australian Aloe, 7 Oz (Triple Pack)</t>
  </si>
  <si>
    <t>living proof</t>
  </si>
  <si>
    <t>www.amazon.com/dp/B00ER4SYYY</t>
  </si>
  <si>
    <t>B00ER4SYYY</t>
  </si>
  <si>
    <t>Living proof Full Thickening Mousse</t>
  </si>
  <si>
    <t>KEVIN MURPHY</t>
  </si>
  <si>
    <t>www.amazon.com/dp/B004K033ZK</t>
  </si>
  <si>
    <t>B004K033ZK</t>
  </si>
  <si>
    <t>KEVIN MURPHY Body Builder Volumising Mousse, 12 Ounce</t>
  </si>
  <si>
    <t>www.amazon.com/dp/B07NFRMCFX</t>
  </si>
  <si>
    <t>B07NFRMCFX</t>
  </si>
  <si>
    <t>Aussie Mousse, with Bamboo &amp; Kakadu Plum, Headstrong Volume, For Fine Hair, 6 fl oz, Triple Pack</t>
  </si>
  <si>
    <t>Maui Moisture</t>
  </si>
  <si>
    <t>www.amazon.com/dp/B08LZ2R5MM</t>
  </si>
  <si>
    <t>B08LZ2R5MM</t>
  </si>
  <si>
    <t>Maui Moisture Flexible Hold + Coconut Milk Curl Foam Mousse, for Curly Hair Styling, No Drying Alcohols, Parabens or Silicone, 8.5oz</t>
  </si>
  <si>
    <t>Design Essentials</t>
  </si>
  <si>
    <t>www.amazon.com/dp/B09V4W1P9F</t>
  </si>
  <si>
    <t>B09V4W1P9F</t>
  </si>
  <si>
    <t>Design Essentials Curl Enhancing Mousse, Almond and Avocado Collection,10 Ounce</t>
  </si>
  <si>
    <t>l'oreal</t>
  </si>
  <si>
    <t>www.amazon.com/dp/B00ID13Z2S</t>
  </si>
  <si>
    <t>B00ID13Z2S</t>
  </si>
  <si>
    <t>L'Oreal Paris Hair Care Advanced Hairstyle Boost It Volume Inject Mousse, 8.3 Ounce</t>
  </si>
  <si>
    <t>OUAI</t>
  </si>
  <si>
    <t>www.amazon.com/dp/B07CJD1GT7</t>
  </si>
  <si>
    <t>B07CJD1GT7</t>
  </si>
  <si>
    <t>OUAI Air Dry Foam - Hair Mousse for Perfect Beach Waves - With Kale and Carrot Extract to Condition, Detangle and Protect Hair - Paraben, Phthalate and Sulfate Free Hair Styling Products (4 Oz)</t>
  </si>
  <si>
    <t>ml</t>
  </si>
  <si>
    <t>davines</t>
  </si>
  <si>
    <t>www.amazon.com/dp/B00GNJBHPO</t>
  </si>
  <si>
    <t>B00GNJBHPO</t>
  </si>
  <si>
    <t>Davines This Is A Volume Boosting Mousse , Add Natural Looking And Airy Volume And Body, For All Hair Types, 8.3 OZ.</t>
  </si>
  <si>
    <t>TRESemmé</t>
  </si>
  <si>
    <t>www.amazon.com/dp/B09HKXBTWB</t>
  </si>
  <si>
    <t>B09HKXBTWB</t>
  </si>
  <si>
    <t>TRESemmé Flawless Curls Mousse with Coconut and Avocado Oil, Provides Extra Hold in a Lightweight Formula, Paraben Free and Alcohol Free, Leaves Curls Soft &amp; Bouncy, 2 pk - 15 oz each</t>
  </si>
  <si>
    <t>biolage</t>
  </si>
  <si>
    <t>www.amazon.com/dp/B07DNJHCKT</t>
  </si>
  <si>
    <t>B07DNJHCKT</t>
  </si>
  <si>
    <t>Biolage Styling Whipped Volume Mousse | Provides Body, Control &amp; Shine Leaving Hair With Natural Softness | Medium Hold | Paraben-Free | Vegan | 8.5 Oz. | 8.5 Fl. Oz</t>
  </si>
  <si>
    <t>Cake</t>
  </si>
  <si>
    <t>www.amazon.com/dp/B07PFY5KNL</t>
  </si>
  <si>
    <t>B07PFY5KNL</t>
  </si>
  <si>
    <t>Cake Beauty Whipped Curl Defining &amp; Volumizing Mousse – Aloe Vera &amp; Vitamin E for Flexible Hold - Vegan No Heat Curls Mousse for Wavy &amp; Curly Hair - Sulfate &amp; Cruelty Free Hair Products For Women</t>
  </si>
  <si>
    <t>www.amazon.com/dp/B00DSQZL9I</t>
  </si>
  <si>
    <t>B00DSQZL9I</t>
  </si>
  <si>
    <t>Moroccanoil Root Boost Moroccanoil Root Boost</t>
  </si>
  <si>
    <t>John Frieda</t>
  </si>
  <si>
    <t>www.amazon.com/dp/B099P7RKBV</t>
  </si>
  <si>
    <t>B099P7RKBV</t>
  </si>
  <si>
    <t>John Frieda Frizz Ease Curly Hair Reviver Mousse Enhances Curls, a Soft Flexible Hold for Curly or Frizzy Hair, Alcohol-Free, 7.2 oz (Pack of 2)</t>
  </si>
  <si>
    <t>www.amazon.com/dp/B084DCSBX2</t>
  </si>
  <si>
    <t>B084DCSBX2</t>
  </si>
  <si>
    <t>Garnier</t>
  </si>
  <si>
    <t>www.amazon.com/dp/B07BYDC94S</t>
  </si>
  <si>
    <t>B07BYDC94S</t>
  </si>
  <si>
    <t>Garnier Fructis Style Sky-Hi Volume Mousse, Extreme Hold, 6.4 Oz, 3 Count (Packaging May Vary)</t>
  </si>
  <si>
    <t>Mielle Organics</t>
  </si>
  <si>
    <t>www.amazon.com/dp/B06XQ36YK3</t>
  </si>
  <si>
    <t>B06XQ36YK3</t>
  </si>
  <si>
    <t>Mielle Organics Babassu Brazilian Curly Cocktail Curl Mousse for Dry &amp; Curly Hair Types, Mousse for Frizzy Hair, 7.5 Ounces</t>
  </si>
  <si>
    <t>www.amazon.com/dp/B00BVMA9H0</t>
  </si>
  <si>
    <t>B00BVMA9H0</t>
  </si>
  <si>
    <t>SexyHair Big Altitude Bodifying Blow Dry  Mousse , 6.8 Oz | Volume with Hold | Up to 72 Hours Humidity Resistance | Thermal Protection</t>
  </si>
  <si>
    <t>www.amazon.com/dp/B00180ZWDQ</t>
  </si>
  <si>
    <t>B00180ZWDQ</t>
  </si>
  <si>
    <t>Kenra Volume Mousse 12 | Medium Hold Mousse | Non-Drying, Non-Flaking Lightweight Formulation |Styling Control Without Stiffness Or Stickiness | Tames Frizz &amp; Conditions | All Hair Types | 8 oz</t>
  </si>
  <si>
    <t>www.amazon.com/dp/B07FKDLB89</t>
  </si>
  <si>
    <t>B07FKDLB89</t>
  </si>
  <si>
    <t>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t>
  </si>
  <si>
    <t>OGX</t>
  </si>
  <si>
    <t>www.amazon.com/dp/B076RW5LKG</t>
  </si>
  <si>
    <t>B076RW5LKG</t>
  </si>
  <si>
    <t>OGX Locking + Coconut Curls Decadent Creamy Mousse, 7.9 Ounce</t>
  </si>
  <si>
    <t>Awapuhi Wild Ginger</t>
  </si>
  <si>
    <t>www.amazon.com/dp/B004ZLZR8A</t>
  </si>
  <si>
    <t>B004ZLZR8A</t>
  </si>
  <si>
    <t>Awapuhi Wild Ginger by Paul Mitchell HydroCream Whip Mousse, Frizz Control, Touchable Hold, For All Hair Types, 6.7 oz.</t>
  </si>
  <si>
    <t>KERASTASE</t>
  </si>
  <si>
    <t>www.amazon.com/dp/B00JQNCIYI</t>
  </si>
  <si>
    <t>B00JQNCIYI</t>
  </si>
  <si>
    <t>KERASTASE Mousse Bouffante Hair Mousse | Volumizing and Bodying Styling Product | Strong Hold | Heat Protectant | With Vitamins | For All Hair Types | 150ml</t>
  </si>
  <si>
    <t>r+co</t>
  </si>
  <si>
    <t>www.amazon.com/dp/B01695VXTQ</t>
  </si>
  <si>
    <t>B01695VXTQ</t>
  </si>
  <si>
    <t>R+Co Aircraft Pomade Mousse</t>
  </si>
  <si>
    <t>PATTERN</t>
  </si>
  <si>
    <t>www.amazon.com/dp/B0C1HGJ2HN</t>
  </si>
  <si>
    <t>B0C1HGJ2HN</t>
  </si>
  <si>
    <t>PATTERN Beauty by Tracee Ellis Ross Curl Mousse 8 oz / 236.6 mL</t>
  </si>
  <si>
    <t>Herbal Essences</t>
  </si>
  <si>
    <t>www.amazon.com/dp/B0B995XZ6T</t>
  </si>
  <si>
    <t>B0B995XZ6T</t>
  </si>
  <si>
    <t>Herbal Essences Curl Boosting Mousse for Curly Hair and Wavy Hair, Anti Frizz, All Day Hold, Pack of 3, 20.4 oz Total</t>
  </si>
  <si>
    <t>igk</t>
  </si>
  <si>
    <t>www.amazon.com/dp/B091MJ3P9X</t>
  </si>
  <si>
    <t>B091MJ3P9X</t>
  </si>
  <si>
    <t>IGK BIG TIME Volume &amp; Thickening Mousse | Moveable + Fullness + Frizz Control | Vegan + Cruelty Free | 6.2 Oz</t>
  </si>
  <si>
    <t>www.amazon.com/dp/B00X2YPP6U</t>
  </si>
  <si>
    <t>B00X2YPP6U</t>
  </si>
  <si>
    <t>R+Co Park Ave Blowout Balm, Vitamin-Rich Hair Balm for Smooth Blowouts</t>
  </si>
  <si>
    <t>Pantene</t>
  </si>
  <si>
    <t>www.amazon.com/dp/B07NFRL4M5</t>
  </si>
  <si>
    <t>B07NFRL4M5</t>
  </si>
  <si>
    <t>Pantene Curl Mousse For Curly Hair, Tames Frizz for Soft Touchable Curls, 6.6 Ounce (Pack of 3)</t>
  </si>
  <si>
    <t>rusk</t>
  </si>
  <si>
    <t>www.amazon.com/dp/B00176SJPY</t>
  </si>
  <si>
    <t>B00176SJPY</t>
  </si>
  <si>
    <t>RUSK Designer Collection Thicker Thickening Mousse for Fine or Thin Hair, 8.8 Oz, Thickening Mousse that Provides Body, Texture, and Hold Without Buildup, 8.8 Ounce (Pack of 1)</t>
  </si>
  <si>
    <t>www.amazon.com/dp/B000JEAYT4</t>
  </si>
  <si>
    <t>B000JEAYT4</t>
  </si>
  <si>
    <t>Garnier Fructis Style Curl Construct Creation Mousse, 6.8 Oz, 1 Count (Packaging May Vary)</t>
  </si>
  <si>
    <t>bumble and bumble</t>
  </si>
  <si>
    <t>www.amazon.com/dp/B00BM1WDB0</t>
  </si>
  <si>
    <t>B00BM1WDB0</t>
  </si>
  <si>
    <t>Bumble and Bumble Thickening Full Form Soft Mousse 5 oz.</t>
  </si>
  <si>
    <t>no nothing</t>
  </si>
  <si>
    <t>www.amazon.com/dp/B07C89VC6H</t>
  </si>
  <si>
    <t>B07C89VC6H</t>
  </si>
  <si>
    <t>No nothing Very Sensitive Strong Mousse - Fragrance Free, Hypoallergenic, Alcohol Free, Unscented Styling Mousse for Volume - Gluten Free, Soy Free, Paraben Free - 6.8 oz (Strong Mousse)</t>
  </si>
  <si>
    <t>www.amazon.com/dp/B01A7QACAY</t>
  </si>
  <si>
    <t>B01A7QACAY</t>
  </si>
  <si>
    <t>R+Co Chiffon Styling Mousse | Shapeable Body + Volume + Shine | Vegan + Cruelty-Free | 5.6 Oz</t>
  </si>
  <si>
    <t>www.amazon.com/dp/B00481PTDU</t>
  </si>
  <si>
    <t>B00481PTDU</t>
  </si>
  <si>
    <t>Kenra Curl Glaze Mousse 13 | Curl Control Glaze | Provides Frizz Control &amp; Humidity Resistance | All Hair Types</t>
  </si>
  <si>
    <t>Avenue Man</t>
  </si>
  <si>
    <t>www.amazon.com/dp/B07VDGFBDF</t>
  </si>
  <si>
    <t>B07VDGFBDF</t>
  </si>
  <si>
    <t>Avenue Man Sculpting Foam for Men (7oz) - Firm Hold Volumizing Hair Mousse with Herbal Extracts Styling Hair Products - Alcohol and Paraben-Free Hair Volumizer - Made in the USA (7.0 oz)</t>
  </si>
  <si>
    <t>www.amazon.com/dp/B08P5XYLYZ</t>
  </si>
  <si>
    <t>B08P5XYLYZ</t>
  </si>
  <si>
    <t>SheaMoisture Mousse for Curly Hair, Wig or Weave, Tea Tree and Borage Seed Oil, Paraben-free Styling Mousse, 7.5 Ounce</t>
  </si>
  <si>
    <t>Goiple</t>
  </si>
  <si>
    <t>www.amazon.com/dp/B0BGPCCW5H</t>
  </si>
  <si>
    <t>B0BGPCCW5H</t>
  </si>
  <si>
    <t>Braid Foam Control Mousse Braiding Mousse for Braids Twist, Locs, No Flake Extra Hold High Shine Style and Moisturizes, Hair Mousse for Braids High Shine, Lightweight Easy to Apply 8fl oz</t>
  </si>
  <si>
    <t>allday locks</t>
  </si>
  <si>
    <t>www.amazon.com/dp/B07YNWX9WW</t>
  </si>
  <si>
    <t>B07YNWX9WW</t>
  </si>
  <si>
    <t>AllDay Locks Braid Foam | Long Lasting Mousse for Style &amp; Shine | No Frizz or Fraying | Moisturizes &amp; Seals Braids, Locks, Twists, Cornrows | 8 oz</t>
  </si>
  <si>
    <t>pureology</t>
  </si>
  <si>
    <t>www.amazon.com/dp/B089M9SGS4</t>
  </si>
  <si>
    <t>B089M9SGS4</t>
  </si>
  <si>
    <t>Pureology | Clean Volume Weightless Mousse | All-day Root Lift | For Fine, Color Treated Hair | Vegan</t>
  </si>
  <si>
    <t>TIGI</t>
  </si>
  <si>
    <t>www.amazon.com/dp/B08X8WN9KZ</t>
  </si>
  <si>
    <t>B08X8WN9KZ</t>
  </si>
  <si>
    <t>TIGI Bed Head Foxy Curls Curly Hair Mousse for Strong Hold 8.4 oz</t>
  </si>
  <si>
    <t>pantene</t>
  </si>
  <si>
    <t>www.amazon.com/dp/B07N9K865G</t>
  </si>
  <si>
    <t>B07N9K865G</t>
  </si>
  <si>
    <t>Pantene, Shampoo and Sulfate Free Conditioner Kit</t>
  </si>
  <si>
    <t>sebastian</t>
  </si>
  <si>
    <t>www.amazon.com/dp/B002RS6KQG</t>
  </si>
  <si>
    <t>B002RS6KQG</t>
  </si>
  <si>
    <t>Sebastian Professional Mousse Forte, Strong-Hold Mousse for Professional Hair Styling, 7 oz</t>
  </si>
  <si>
    <t>L'Oreal Paris</t>
  </si>
  <si>
    <t>www.amazon.com/dp/B00ID10NYQ</t>
  </si>
  <si>
    <t>B00ID10NYQ</t>
  </si>
  <si>
    <t>L'Oréal Paris Advanced Hairstyle CURVE IT Curl Elastic Mousse, 8.3 oz. (Packaging May Vary)</t>
  </si>
  <si>
    <t>ag care</t>
  </si>
  <si>
    <t>www.amazon.com/dp/B0B9T753LG</t>
  </si>
  <si>
    <t>B0B9T753LG</t>
  </si>
  <si>
    <t>AG Care Mousse Gel Extra-Firm Curl Retention, 10 Fl Oz</t>
  </si>
  <si>
    <t>thedoux</t>
  </si>
  <si>
    <t>www.amazon.com/dp/B079F4YNMS</t>
  </si>
  <si>
    <t>B079F4YNMS</t>
  </si>
  <si>
    <t>The Doux Mousse Def Texture Foam, Multi-Use Mousse Hair Foam to Style, Condition, Define, Volumize, and Add Shine - 7oz</t>
  </si>
  <si>
    <t>No</t>
  </si>
  <si>
    <t>www.amazon.com/dp/B07MR4FLCZ</t>
  </si>
  <si>
    <t>B07MR4FLCZ</t>
  </si>
  <si>
    <t>Moroccanoil Root Boost</t>
  </si>
  <si>
    <t>The Doux</t>
  </si>
  <si>
    <t>www.amazon.com/dp/B08J4GB7YG</t>
  </si>
  <si>
    <t>B08J4GB7YG</t>
  </si>
  <si>
    <t>The Doux Mousse Define Texture Foam 7 Oz.</t>
  </si>
  <si>
    <t>Carol's Daughter</t>
  </si>
  <si>
    <t>www.amazon.com/dp/B09HX1S83D</t>
  </si>
  <si>
    <t>B09HX1S83D</t>
  </si>
  <si>
    <t>Carol's Daughter Wash Day Delight Hair Gel to Foam Mousse Styler and Hair Detangler for Curly Hair with Aloe, Natural-looking Hold 8.5 fl oz</t>
  </si>
  <si>
    <t>giovanni</t>
  </si>
  <si>
    <t>www.amazon.com/dp/B00FYD32HG</t>
  </si>
  <si>
    <t>B00FYD32HG</t>
  </si>
  <si>
    <t>GIOVANNI 2chic Ultra-Volume Foam Styling Mousse - Daily Volumizing Formula with Papaya &amp; Tangerine Butter, Promotes Weightless Control for Fine Limp Thin Hair, No Parabens, Color Safe - 7 oz</t>
  </si>
  <si>
    <t>www.amazon.com/dp/B09HKWMQSD</t>
  </si>
  <si>
    <t>B09HKWMQSD</t>
  </si>
  <si>
    <t>TRESemmé Mousse Tres Extra Hold, Extra Firm Control Mousse, Frizz Control with Flexible Feel, Hair Styling Mousse, Styling Foam for All Hair Types, Humidity Resistant, 2 pack - 10.5 oz each</t>
  </si>
  <si>
    <t>Dove</t>
  </si>
  <si>
    <t>www.amazon.com/dp/B006T8BYAM</t>
  </si>
  <si>
    <t>B006T8BYAM</t>
  </si>
  <si>
    <t>Dove STYLE+care Curls Defining Mousse, Soft Hold 7 oz</t>
  </si>
  <si>
    <t>Fantasia IC</t>
  </si>
  <si>
    <t>www.amazon.com/dp/B000O9L682</t>
  </si>
  <si>
    <t>B000O9L682</t>
  </si>
  <si>
    <t>Fantasia Liquid Mousse Spritz 2 oz. Super</t>
  </si>
  <si>
    <t>redken</t>
  </si>
  <si>
    <t>www.amazon.com/dp/B00IVX5T54</t>
  </si>
  <si>
    <t>B00IVX5T54</t>
  </si>
  <si>
    <t>Redken Root Lifter  Volumizing  Spray Foam | For All Hair Types | Provides Body, Volume &amp; Anti-Frizz Protection | Medium Control</t>
  </si>
  <si>
    <t>alterna</t>
  </si>
  <si>
    <t>www.amazon.com/dp/B07FW6D1F9</t>
  </si>
  <si>
    <t>B07FW6D1F9</t>
  </si>
  <si>
    <t>Alterna Caviar Anti-Aging Multiplying Volume Styling Mousse, 8.2 Ounce | For Fine, Thin Hair | Medium Hold | Sulfate Free , 8.2 Fl Oz (Pack of 1)</t>
  </si>
  <si>
    <t>www.amazon.com/dp/B0130KXHW4</t>
  </si>
  <si>
    <t>B0130KXHW4</t>
  </si>
  <si>
    <t>Davines This Is A Curl Moisturizing Mousse, Volumizing, Paraben Free Formula For Bouncy And Defined Curls And Waves, 8.53 Fl. Oz. Davines This Is A Curl Moisturizing Mousse, Volumizing, Paraben Free Formula For Bouncy And Defined Curls And Waves, 8.53 Fl. Oz.</t>
  </si>
  <si>
    <t>drybar</t>
  </si>
  <si>
    <t>www.amazon.com/dp/B07RDMVS36</t>
  </si>
  <si>
    <t>B07RDMVS36</t>
  </si>
  <si>
    <t>Drybar Southern Belle Volume-Boosting Mousse</t>
  </si>
  <si>
    <t>roux</t>
  </si>
  <si>
    <t>www.amazon.com/dp/B003UFE6FM</t>
  </si>
  <si>
    <t>B003UFE6FM</t>
  </si>
  <si>
    <t>Roux Fanci-Full Instant Color Mousse Enriches Light to Medium Brown Hair, 13 Chocolate Kiss, 6 Fl Oz (Pack of 1)</t>
  </si>
  <si>
    <t>Not Your Mother's</t>
  </si>
  <si>
    <t>www.amazon.com/dp/B07QD2L6BC</t>
  </si>
  <si>
    <t>B07QD2L6BC</t>
  </si>
  <si>
    <t>Not Your Mother's Curl Talk Curl Activating Mousse - 7 oz</t>
  </si>
  <si>
    <t>www.amazon.com/dp/B0741GKYMS</t>
  </si>
  <si>
    <t>B0741GKYMS</t>
  </si>
  <si>
    <t>Herbal Essences Mousse 6.8 Ounce Totally Twisted Curl Boosting (201ml) (Pack of 2)</t>
  </si>
  <si>
    <t>authentic beauty concepts</t>
  </si>
  <si>
    <t>www.amazon.com/dp/B08N7XN28F</t>
  </si>
  <si>
    <t>B08N7XN28F</t>
  </si>
  <si>
    <t>Amplify Mousse | Volumizing Mousse | Lightweight Medium Hold Styling | Heat Protection | All Hair Types | Vegan &amp; Cruelty-free | Silicone-free | 6.7 oz. | Authentic Beauty Concept</t>
  </si>
  <si>
    <t>Got2B</t>
  </si>
  <si>
    <t>www.amazon.com/dp/B082NDT1YJ</t>
  </si>
  <si>
    <t>B082NDT1YJ</t>
  </si>
  <si>
    <t>Got2b Volumaniac Bodifying Hair Mousse, 8 oz</t>
  </si>
  <si>
    <t>www.amazon.com/dp/B002RS6J4E</t>
  </si>
  <si>
    <t>B002RS6J4E</t>
  </si>
  <si>
    <t>RUSK Designer Collection Mousse Maximum Volume and Control, Firm-Holding Styling Mousse, 8.8 Ounce</t>
  </si>
  <si>
    <t>Boldify</t>
  </si>
  <si>
    <t>www.amazon.com/dp/B0739NH8XC</t>
  </si>
  <si>
    <t>B0739NH8XC</t>
  </si>
  <si>
    <t>Boldify Spray Root Booster - Volumizing Mousse for Fine Hair - Root Lifter Hair Products, Texture Spray Hair Styling Products for Root Boost &amp; Volume, Stylist Recommended - 8oz</t>
  </si>
  <si>
    <t>matrix</t>
  </si>
  <si>
    <t>www.amazon.com/dp/B01540AD2U</t>
  </si>
  <si>
    <t>B01540AD2U</t>
  </si>
  <si>
    <t>Matrix High Amplify Foam Volumizer Full Bodifying Mousse | Lightweight Lasting Volume | For Fine, Limp Hair | Conditioning Shine | Adds Thickness | Salon Hair Styling | Packaging May Vary | 8.3 Oz.</t>
  </si>
  <si>
    <t>Suave</t>
  </si>
  <si>
    <t>www.amazon.com/dp/B004DBXKWW</t>
  </si>
  <si>
    <t>B004DBXKWW</t>
  </si>
  <si>
    <t>Suave Professionals Mousse Captivating Curls 7 oz, Cream</t>
  </si>
  <si>
    <t>Camille Rose</t>
  </si>
  <si>
    <t>www.amazon.com/dp/B0933PJLR3</t>
  </si>
  <si>
    <t>B0933PJLR3</t>
  </si>
  <si>
    <t>Camille Rose Spiked Honey Mousse 4-in-1 Hair Styler to Define Curls and Hold Styles Into Place while Nourishing and Adding Shine | With Honey and Nettle Root</t>
  </si>
  <si>
    <t>www.amazon.com/dp/B08D4P2VSH</t>
  </si>
  <si>
    <t>B08D4P2VSH</t>
  </si>
  <si>
    <t xml:space="preserve">Unite </t>
  </si>
  <si>
    <t>www.amazon.com/dp/B00Q923ZN2</t>
  </si>
  <si>
    <t>B00Q923ZN2</t>
  </si>
  <si>
    <t>UNITE  Hair  ELEVATE  Mousse  - Volumizing Foam, 6 Oz (Pack of 1)</t>
  </si>
  <si>
    <t>www.amazon.com/dp/B01GH1375K</t>
  </si>
  <si>
    <t>B01GH1375K</t>
  </si>
  <si>
    <t>Redken Full Volume Mousse | For All Hair Types | Volumizing Hair Mousse | Adds Maximum Body &amp; Lift to Lengths and Ends | Moisturizes Hair and Protects Against Heat &amp; Damage | Medium Control</t>
  </si>
  <si>
    <t>puff.me</t>
  </si>
  <si>
    <t>www.amazon.com/dp/B0BDMYS6X3</t>
  </si>
  <si>
    <t>B0BDMYS6X3</t>
  </si>
  <si>
    <t>PUFF.ME Hair Volumizing Mousse | Lightweight &amp; Flexible Hold Hair Mousse for Curls, Waves, or Straight Hair | Paraben &amp; Sulfate-Free Hair Volumizer for Fine Hair with Vitamin B5 &amp; E, (250 mL) DesignMe</t>
  </si>
  <si>
    <t>EBIN NEW YORK</t>
  </si>
  <si>
    <t>www.amazon.com/dp/B0B61WPD46</t>
  </si>
  <si>
    <t>B0B61WPD46</t>
  </si>
  <si>
    <t>EBIN NEW YORK TINTED LACE MOUSSE - Medium Brown, 3.38oz/ 100ml | Lightweight Foam with Highly Pigmented, Perfect Matching with Flawless Finish</t>
  </si>
  <si>
    <t>Thank God It's Natural</t>
  </si>
  <si>
    <t>www.amazon.com/dp/B084SRGZLY</t>
  </si>
  <si>
    <t>B084SRGZLY</t>
  </si>
  <si>
    <t>tgin Rose Water Defining Mousse for Natural hair - Curls - Waves - Low Porosity Hair - Fine hair 8oz</t>
  </si>
  <si>
    <t>Organic Root Stimulator</t>
  </si>
  <si>
    <t>www.amazon.com/dp/B00449Q4SU</t>
  </si>
  <si>
    <t>B00449Q4SU</t>
  </si>
  <si>
    <t>ORS Olive Oil Hold &amp; Shine Wrap/Set Mousse</t>
  </si>
  <si>
    <t>Dippity Do</t>
  </si>
  <si>
    <t>www.amazon.com/dp/B06XDS1WV5</t>
  </si>
  <si>
    <t>B06XDS1WV5</t>
  </si>
  <si>
    <t>Dippity-Do Girls with Curls Enhancing Mousse</t>
  </si>
  <si>
    <t>sheamoisture</t>
  </si>
  <si>
    <t>www.amazon.com/dp/B0BS1PD93M</t>
  </si>
  <si>
    <t>B0BS1PD93M</t>
  </si>
  <si>
    <t>SheaMoisture Manuka Honey &amp; Yogurt Smooth &amp; Hold Multi-Styling Hair Mousse For Nourishment 7.5 oz</t>
  </si>
  <si>
    <t>oribe</t>
  </si>
  <si>
    <t>www.amazon.com/dp/B00DHONW8I</t>
  </si>
  <si>
    <t>B00DHONW8I</t>
  </si>
  <si>
    <t>Oribe Curl Shaping Mousse , 5.7 Fl Oz (Pack of 1)</t>
  </si>
  <si>
    <t>K Kerotin</t>
  </si>
  <si>
    <t>www.amazon.com/dp/B08P7TY2ZG</t>
  </si>
  <si>
    <t>B08P7TY2ZG</t>
  </si>
  <si>
    <t>Kerotin Volumizing Mousse, Root Volumizer, Hair Thickening Styling Foam for Volume, Texture &amp; Body, Tames Frizz &amp; Flyaways, Ideal for Fine and Thin Hair, Cruelty Free, Made in the USA</t>
  </si>
  <si>
    <t>www.amazon.com/dp/B0BVQTP37R</t>
  </si>
  <si>
    <t>B0BVQTP37R</t>
  </si>
  <si>
    <t>Lace Tint Melting Hair Mousse, 6.8 fl oz Lace Tint Mousse for Women Hair Wig Lace Wigs Toupees and Hairpieces Natural Finishing Lace Color, Lace Tint Mousse for Wigs Melts Lace Foam Tint (Medium Brown)</t>
  </si>
  <si>
    <t>www.amazon.com/dp/B00T6FNWLY</t>
  </si>
  <si>
    <t>B00T6FNWLY</t>
  </si>
  <si>
    <t>Garnier Fructis Style Mega Full Thickening Lotion, 5.0 Oz, 1 Count (Packaging May Vary)</t>
  </si>
  <si>
    <t>The MORE</t>
  </si>
  <si>
    <t>www.amazon.com/dp/B0C1P7Z2C7</t>
  </si>
  <si>
    <t>B0C1P7Z2C7</t>
  </si>
  <si>
    <t>The MORE Crazy 3 in 1 Lace Tint Mousse 6.76 fl oz | Concealer Lace Wig Hair Wigs Toupees and Hair Pieces Lace Tint Styling Foaming Mousse Colored Edge Tamer (6.76 Fl Oz, Medium Brown)</t>
  </si>
  <si>
    <t>www.amazon.com/dp/B001ATQXWY</t>
  </si>
  <si>
    <t>B001ATQXWY</t>
  </si>
  <si>
    <t>RUSK Designer Collection Thick Body and Texture Amplifier, Gives Hair Incredible Body, Creates Texture and Volume, Anyone with Fine, Limp, Lazy Hair</t>
  </si>
  <si>
    <t>garnier</t>
  </si>
  <si>
    <t>www.amazon.com/dp/B0177F8G42</t>
  </si>
  <si>
    <t>B0177F8G42</t>
  </si>
  <si>
    <t>Garnier Fructis Style Curl Renew Reactivating Milk Spray, for Naturally Curly Hair, 5.0 Fl Oz, 1 Count (Packaging May Vary)</t>
  </si>
  <si>
    <t>www.amazon.com/dp/B001DTWX66</t>
  </si>
  <si>
    <t>B001DTWX66</t>
  </si>
  <si>
    <t>Fantasia Liquid Mousse Spray, 16.0 Fl Oz</t>
  </si>
  <si>
    <t>Kafune Amor Hair Care</t>
  </si>
  <si>
    <t>www.amazon.com/dp/B096LBQ274</t>
  </si>
  <si>
    <t>B096LBQ274</t>
  </si>
  <si>
    <t>Kafune Tint Melting Mousse – Concealer for Lace Wigs, Hair Wigs, Toupees and Hair Pieces – Natural Finishing Edge Control – Melt and Form Hair – Quick Drying – 6.8 Fl oz – Mocha Medium Brown</t>
  </si>
  <si>
    <t>schwarzkopf</t>
  </si>
  <si>
    <t>www.amazon.com/dp/B01CGSZIZK</t>
  </si>
  <si>
    <t>B01CGSZIZK</t>
  </si>
  <si>
    <t>OSiS+ Grip Extreme Hold Mousse – Extra Strong Control and Volume with Lasting Definition and Natural Shine – Volumizing Formula Protects Against Blow Dry Damage, 7 oz</t>
  </si>
  <si>
    <t>AmPro</t>
  </si>
  <si>
    <t>www.amazon.com/dp/B08MBD47TX</t>
  </si>
  <si>
    <t>B08MBD47TX</t>
  </si>
  <si>
    <t>Shine N Jam Magic Fingers For Braiders Setting Mousse 12 Ounce (354ml)</t>
  </si>
  <si>
    <t>www.amazon.com/dp/B07HHN1864</t>
  </si>
  <si>
    <t>B07HHN1864</t>
  </si>
  <si>
    <t>OUIDAD Vitalcurl+ Soft Defining Mousse, 5.7 oz (Pack of 1) OUIDAD Vitalcurl+ Soft Defining Mousse, 5.7 oz (Pack of 1)</t>
  </si>
  <si>
    <t>www.amazon.com/dp/B01C502ISE</t>
  </si>
  <si>
    <t>B01C502ISE</t>
  </si>
  <si>
    <t>Moroccanoil Beach Wave Mousse</t>
  </si>
  <si>
    <t>www.amazon.com/dp/B003JMYB7Y</t>
  </si>
  <si>
    <t>B003JMYB7Y</t>
  </si>
  <si>
    <t>Roux, Argan Oil Keratin Repair &amp; Shine Leave in Treatment, Rejuvinating Formula for Damaged Hair, 8.45 Fl Oz</t>
  </si>
  <si>
    <t>www.amazon.com/dp/B07JDW29Y2</t>
  </si>
  <si>
    <t>B07JDW29Y2</t>
  </si>
  <si>
    <t>Bumble and Bumble Full Form Mousse, 5 ounce (pack of 1)</t>
  </si>
  <si>
    <t>elizabeth arden</t>
  </si>
  <si>
    <t>www.amazon.com/dp/B001BEMDJ0</t>
  </si>
  <si>
    <t>B001BEMDJ0</t>
  </si>
  <si>
    <t>Elizabeth Arden Flawless Finish Mousse Makeup</t>
  </si>
  <si>
    <t>www.amazon.com/dp/B07BYD3TBN</t>
  </si>
  <si>
    <t>B07BYD3TBN</t>
  </si>
  <si>
    <t>Garnier Fructis Style Mega Full Thickening Lotion, 5.0 Oz, 3 Count (Packaging May Vary)</t>
  </si>
  <si>
    <t>surface</t>
  </si>
  <si>
    <t>www.amazon.com/dp/B008RYKDN0</t>
  </si>
  <si>
    <t>B008RYKDN0</t>
  </si>
  <si>
    <t>Surface Hair Awaken Mousse: Color Safe, Volumizing, Firm Hold Hair Mousse to Thicken Hair, Sulfate-Free, Paraben-Free, 8.8 oz</t>
  </si>
  <si>
    <t>www.amazon.com/dp/B01BQH7PU8</t>
  </si>
  <si>
    <t>B01BQH7PU8</t>
  </si>
  <si>
    <t>R+Co Aircraft Pomade Mousse Travel + Little Kit</t>
  </si>
  <si>
    <t>www.amazon.com/dp/B008074JOI</t>
  </si>
  <si>
    <t>B008074JOI</t>
  </si>
  <si>
    <t>Design Essentials Curl Enhancing Mousse, Almond and Avocado Collection, 7.5 Ounces</t>
  </si>
  <si>
    <t>www.amazon.com/dp/B0178H2LK4</t>
  </si>
  <si>
    <t>B0178H2LK4</t>
  </si>
  <si>
    <t>Cantu Wave Whip Curling Mousse with Shea Butter for Natural Hair, 8.4 oz (Packaging May Vary)</t>
  </si>
  <si>
    <t>Calista</t>
  </si>
  <si>
    <t>www.amazon.com/dp/B095ZS61DY</t>
  </si>
  <si>
    <t>B095ZS61DY</t>
  </si>
  <si>
    <t>Calista Embellish Texturizing Foam, Salon Quality Lightweight Styling Mousse for All Hair Types, Styling Volumizer, 7 oz</t>
  </si>
  <si>
    <t>www.amazon.com/dp/B07JGGS6QG</t>
  </si>
  <si>
    <t>B07JGGS6QG</t>
  </si>
  <si>
    <t>Lottabody, Refine Me Curl Defining Mousse, Medium Hold for Soft Curls, Moisturizes, Controls Frizz, 7 Fl Oz</t>
  </si>
  <si>
    <t>www.amazon.com/dp/B08TB9NSHQ</t>
  </si>
  <si>
    <t>B08TB9NSHQ</t>
  </si>
  <si>
    <t>Mielle Pomegranate &amp; Honey Curl Defining Mousse w/hold</t>
  </si>
  <si>
    <t>herbal essences</t>
  </si>
  <si>
    <t>www.amazon.com/dp/B0028K3JUS</t>
  </si>
  <si>
    <t>B0028K3JUS</t>
  </si>
  <si>
    <t>Herbal Essences Tousle Me Softly Tousling Hair Mousse 6.8 Fl Oz (Pack of 12)</t>
  </si>
  <si>
    <t>shea moisture</t>
  </si>
  <si>
    <t>www.amazon.com/dp/B01CTBEIRS</t>
  </si>
  <si>
    <t>B01CTBEIRS</t>
  </si>
  <si>
    <t>SheaMoisture Curly Hair Products, Coconut &amp; Hibiscus Curl Mousse, Frizz Free Hair with Silk Protein &amp; Neem Oil, Pack of 2-7.5 Oz Each</t>
  </si>
  <si>
    <t>www.amazon.com/dp/B0BHQZ5SMK</t>
  </si>
  <si>
    <t>B0BHQZ5SMK</t>
  </si>
  <si>
    <t>Hair Mousse Foaming Mousse, Hair Mousse for Curly Hair Wig, Melting and Holding Spray Hair Adhesive for Wigs, Extensions, Toupees and Hairpieces, Strong Natural Finishing Hold with Control Wig Kit</t>
  </si>
  <si>
    <t>OSiS+</t>
  </si>
  <si>
    <t>www.amazon.com/dp/B07116PWV3</t>
  </si>
  <si>
    <t>B07116PWV3</t>
  </si>
  <si>
    <t>OSiS+ GRIP Extreme Hold Mousse, 7 Ounce (Pack of 3)</t>
  </si>
  <si>
    <t>www.amazon.com/dp/B07BY8NKM2</t>
  </si>
  <si>
    <t>B07BY8NKM2</t>
  </si>
  <si>
    <t>Garnier Fructis Style Curl Renew Reactivating Milk Spray, for Naturally Curly Hair, 5.0 Fl Oz, 3 Count (Packaging May Vary)</t>
  </si>
  <si>
    <t>www.amazon.com/dp/B07PFNS9LX</t>
  </si>
  <si>
    <t>B07PFNS9LX</t>
  </si>
  <si>
    <t>L'Oreal Professionnel Full Volume Extra | For All Hair Types | Styling Mousse | Provides Strong Hold | 8.454 Fl. Oz.</t>
  </si>
  <si>
    <t>www.amazon.com/dp/B011Z9VHG0</t>
  </si>
  <si>
    <t>B011Z9VHG0</t>
  </si>
  <si>
    <t>Herbal Essences Totally Twisted Curl Boosting Hair Mousse, 6.8 Ounce (Pack of 3)</t>
  </si>
  <si>
    <t>www.amazon.com/dp/B078PGSYGC</t>
  </si>
  <si>
    <t>B078PGSYGC</t>
  </si>
  <si>
    <t>Garnier Fructis Style Texture Tease Dry Touch Finishing Spray, 3.8 Oz, 2 Count (Packaging May Vary)</t>
  </si>
  <si>
    <t>crÃ¨me of nature</t>
  </si>
  <si>
    <t>www.amazon.com/dp/B003Y5FHAQ</t>
  </si>
  <si>
    <t>B003Y5FHAQ</t>
  </si>
  <si>
    <t>Argan Oil Foaming Mousse by Creme of Nature, Style &amp; Shine, Creates Soft Wraps, Defines Curls, Prevents Frizz &amp; Adds Exotic Shine, 7 Fl Oz</t>
  </si>
  <si>
    <t>www.amazon.com/dp/B001ET789M</t>
  </si>
  <si>
    <t>B001ET789M</t>
  </si>
  <si>
    <t>GIOVANNI Mousse Air-Turbo Charged, Hair Styling Foam - Lightweight for Natural Curls, Medium to Firm Hold, Add Texture &amp; Shine, Curly Hair Products, No Parabens, Color Safe - 7 oz (Pack of 3)</t>
  </si>
  <si>
    <t>www.amazon.com/dp/B0BLNMZR33</t>
  </si>
  <si>
    <t>B0BLNMZR33</t>
  </si>
  <si>
    <t>Braid Mousse Hair Mousse Braiding Mousse for Braids Twist, Locs, No Flake Extra Hold High Shine and Moisturizes, Frizz Control, High Shine, Lightweight Easy to Apply Hair Brush Silky Du-rag 8.4 fl oz</t>
  </si>
  <si>
    <t>www.amazon.com/dp/B008Y9Y7UI</t>
  </si>
  <si>
    <t>B008Y9Y7UI</t>
  </si>
  <si>
    <t>Herbal Essences Totally Twisted Curl-Boosting Mousse with Berry Essences, 6.8 oz</t>
  </si>
  <si>
    <t>www.amazon.com/dp/B00J9PYDZ0</t>
  </si>
  <si>
    <t>B00J9PYDZ0</t>
  </si>
  <si>
    <t>Oribe Grandiose Hair Plumping Mousse, 2.5 oz</t>
  </si>
  <si>
    <t>www.amazon.com/dp/B001BEL7IS</t>
  </si>
  <si>
    <t>B001BEL7IS</t>
  </si>
  <si>
    <t>design essentials</t>
  </si>
  <si>
    <t>www.amazon.com/dp/B07BBG1ZWT</t>
  </si>
  <si>
    <t>B07BBG1ZWT</t>
  </si>
  <si>
    <t>Design Essentials Curl Enhancing Mousse, Almond and Avocado Collection, 2.3 Ounces</t>
  </si>
  <si>
    <t>aunt jackie's</t>
  </si>
  <si>
    <t>www.amazon.com/dp/B07V6JVBSM</t>
  </si>
  <si>
    <t>B07V6JVBSM</t>
  </si>
  <si>
    <t>Aunt Jackie's Grapeseed Style and Shine Recipes Power Wash Intense Moisture Clarifying Hair Shampoo, 12oz.</t>
  </si>
  <si>
    <t>IWELL Signature</t>
  </si>
  <si>
    <t>www.amazon.com/dp/B0BB3C6CLK</t>
  </si>
  <si>
    <t>B0BB3C6CLK</t>
  </si>
  <si>
    <t>IWELL Signature Lace Tint Mousse (200ml) | Concealer for Lace Wigs Hair Wigs | Perfect Match Your Skin Tone | Easy Tinting | Quick-Drying | Safe and Convenient | Value Size 7 fl oz (Medium Dark Brown)</t>
  </si>
  <si>
    <t>Aunt Jackie's</t>
  </si>
  <si>
    <t>www.amazon.com/dp/B07V5K6LCT</t>
  </si>
  <si>
    <t>B07V5K6LCT</t>
  </si>
  <si>
    <t>Aunt Jackie's Grapeseed Style and Shine Recipes Frizz Patrol Anti-Poof Setting Hair Mousse, Sets Curly Hair Styles in Place,Purple Fl.Oz 8.5 Ounce</t>
  </si>
  <si>
    <t>got2b</t>
  </si>
  <si>
    <t>www.amazon.com/dp/B01MD1XE7N</t>
  </si>
  <si>
    <t>B01MD1XE7N</t>
  </si>
  <si>
    <t>Got2b Volumaniac Hair Mousse, 8 Ounce</t>
  </si>
  <si>
    <t>www.amazon.com/dp/B098J83CGD</t>
  </si>
  <si>
    <t>B098J83CGD</t>
  </si>
  <si>
    <t>TRESemmé Extra Hold Volumizing Mousse Pack of 6 For All-Day Humidity Resistance 10.5 oz</t>
  </si>
  <si>
    <t>condition 3-in-1</t>
  </si>
  <si>
    <t>www.amazon.com/dp/B01MTQ9TEP</t>
  </si>
  <si>
    <t>B01MTQ9TEP</t>
  </si>
  <si>
    <t>CONDITION 3 IN 1, Mousse, Maximum Hold, 6 oz, (3 Pack)</t>
  </si>
  <si>
    <t>www.amazon.com/dp/B07V4GNL7S</t>
  </si>
  <si>
    <t>B07V4GNL7S</t>
  </si>
  <si>
    <t>Aunt Jackie's Grapeseed Style and Shine Recipes Slicked Flexible Hair Styling Glue, Superior Hold, 4 Ounce</t>
  </si>
  <si>
    <t>www.amazon.com/dp/B0C1HFRJFJ</t>
  </si>
  <si>
    <t>B0C1HFRJFJ</t>
  </si>
  <si>
    <t>PATTERN Beauty by Tracee Ellis Ross Mini Curl Mousse 4 oz. - Volume and Hold for Curly Hair 3a-4c, Travel Size</t>
  </si>
  <si>
    <t>www.amazon.com/dp/B00G4ELREY</t>
  </si>
  <si>
    <t>B00G4ELREY</t>
  </si>
  <si>
    <t>Herbal Essences Body Envy Volumizing Mousse 6.8 oz ( Pack of 3)</t>
  </si>
  <si>
    <t>Kristin Ess</t>
  </si>
  <si>
    <t>www.amazon.com/dp/B075RL4DLN</t>
  </si>
  <si>
    <t>B075RL4DLN</t>
  </si>
  <si>
    <t>Kristin Ess Hair Instant Lift Volumizing Mousse with Castor Oil - Boosts Volume + Thickens, Body Building, Lasting Hold, Non-Sticky, For Curly, Wavy + Straight Hair, 8.1 Oz (Pack of 1)</t>
  </si>
  <si>
    <t>Aussie</t>
  </si>
  <si>
    <t>www.amazon.com/dp/B003AYEFSG</t>
  </si>
  <si>
    <t>B003AYEFSG</t>
  </si>
  <si>
    <t>Aussie Sprunch Mousse 24 Hour Curl Lock, Flexible Hold 6.80 oz (Pack of 3)</t>
  </si>
  <si>
    <t>goldwell</t>
  </si>
  <si>
    <t>www.amazon.com/dp/B007AKQMYQ</t>
  </si>
  <si>
    <t>B007AKQMYQ</t>
  </si>
  <si>
    <t>Goldwell StyleSign Ultra Volume Top Whip Shaping Mousse 300mL</t>
  </si>
  <si>
    <t>www.amazon.com/dp/B07V3GGK3S</t>
  </si>
  <si>
    <t>B07V3GGK3S</t>
  </si>
  <si>
    <t>Aunt Jackie's Grapeseed Style and Shine Recipes Ice Curls Glossy Curling Jelly, Hydrates, Softens, Makes Waves, Curls and Coils Easier to Style, 15 oz</t>
  </si>
  <si>
    <t>thank god it's natural</t>
  </si>
  <si>
    <t>www.amazon.com/dp/B07NSFFBFD</t>
  </si>
  <si>
    <t>B07NSFFBFD</t>
  </si>
  <si>
    <t>tgin Honey Whip Hydrating Mousse For Natural Hair - Dry Hair - Curly Hair - Damaged Hair - 8 Oz</t>
  </si>
  <si>
    <t>www.amazon.com/dp/B006N5P1P0</t>
  </si>
  <si>
    <t>B006N5P1P0</t>
  </si>
  <si>
    <t>www.amazon.com/dp/B01D3LDJQE</t>
  </si>
  <si>
    <t>B01D3LDJQE</t>
  </si>
  <si>
    <t>R+Co Twister Curl Primer, Lightweight Styling Primer for Moisturized and Defined Curls, Packaging May Vary, 5 Fl Oz R+Co Twister Curl Primer, Lightweight Styling Primer for Moisturized and Defined Curls, Packaging May Vary, 5 Fl Oz</t>
  </si>
  <si>
    <t>www.amazon.com/dp/B079KS8QCD</t>
  </si>
  <si>
    <t>B079KS8QCD</t>
  </si>
  <si>
    <t>RUSK Deepshine PlatinumX Mousse, 9 Oz, Lightweight, Alcohol-Free Styling Foam for Platinum, Blonde, Gray, and Silver Hair, Enhances Body and Volume While Restoring Brilliance to Haircolor</t>
  </si>
  <si>
    <t>www.amazon.com/dp/B01D3N19HS</t>
  </si>
  <si>
    <t>B01D3N19HS</t>
  </si>
  <si>
    <t>Sebastian Whipped CrÃ¨me, Light Conditioning-Style Whip</t>
  </si>
  <si>
    <t>african pride</t>
  </si>
  <si>
    <t>www.amazon.com/dp/B07T7864KV</t>
  </si>
  <si>
    <t>B07T7864KV</t>
  </si>
  <si>
    <t>African Pride Moisture Miracle Rose Water &amp; Argan Oil Curl Hair Mousse, Flexible Hold, Enhances Curls, Creates Wave Patterns, No Residue, Deep Moisture, Adds Shine, Strengthens &amp; Protects Hair, 8.5 oz</t>
  </si>
  <si>
    <t>Clinique</t>
  </si>
  <si>
    <t>www.amazon.com/dp/B005FD701O</t>
  </si>
  <si>
    <t>B005FD701O</t>
  </si>
  <si>
    <t>Rinse Off Foaming - Cleanser Mousse HydroDémaquillante, 5 Fl Oz (Pack of 1)</t>
  </si>
  <si>
    <t>www.amazon.com/dp/B002WO8X06</t>
  </si>
  <si>
    <t>B002WO8X06</t>
  </si>
  <si>
    <t>www.amazon.com/dp/B01C502P5U</t>
  </si>
  <si>
    <t>B01C502P5U</t>
  </si>
  <si>
    <t>www.amazon.com/dp/B06XQ3X7C2</t>
  </si>
  <si>
    <t>B06XQ3X7C2</t>
  </si>
  <si>
    <t>Mielle Organics Brazilian Curly Cocktail Curl Cream (7.5 oz.)</t>
  </si>
  <si>
    <t>www.amazon.com/dp/B07BYD3TBG</t>
  </si>
  <si>
    <t>B07BYD3TBG</t>
  </si>
  <si>
    <t>Garnier Hair Care Fructis Style Texture Tease Dry Touch Finishing Spray, 3.8 Ounce (Pack of 3)</t>
  </si>
  <si>
    <t>www.amazon.com/dp/B0725R6WLQ</t>
  </si>
  <si>
    <t>B0725R6WLQ</t>
  </si>
  <si>
    <t>Herb Ess Mousse Twst Size 6.8z Herbal Essences Totally Twisted Curl Boosting Mousse</t>
  </si>
  <si>
    <t>www.amazon.com/dp/B0BB3CPRKH</t>
  </si>
  <si>
    <t>B0BB3CPRKH</t>
  </si>
  <si>
    <t>IWELL Signature Lace Tint Mousse 7 Fl oz (200ml) | Concealer Tinted Mousse for Lace Wigs Hair Wigs | Perfect Match Your Skin Tone | Easy Tinting | Quick-Drying | Safe and Convenient | Value Size 7 fl oz (Deep Dark Brown)</t>
  </si>
  <si>
    <t>www.amazon.com/dp/B00LXMDK42</t>
  </si>
  <si>
    <t>B00LXMDK42</t>
  </si>
  <si>
    <t>Loreal Advances Hair Style Curve It Curl Mousse 8.3z (Pack of 3)</t>
  </si>
  <si>
    <t>Red by Kiss</t>
  </si>
  <si>
    <t>www.amazon.com/dp/B0BWZQMPGL</t>
  </si>
  <si>
    <t>B0BWZQMPGL</t>
  </si>
  <si>
    <t>Red by Kiss Foaming Mousse, Maximum Shine Wrap Mousse – Reduces and Prevent Frizz, Define Curls, Hold Styles, Nourishes Dry and Crips Hair, Enriched with Certified Organic Jamaican Black Castor Oil</t>
  </si>
  <si>
    <t>www.amazon.com/dp/B09DL9SPXZ</t>
  </si>
  <si>
    <t>B09DL9SPXZ</t>
  </si>
  <si>
    <t>Goiple Strong Hold Braid Gel Good for Twist, Locs, Braids, Edge No Flake Extra Hold High Shine Braiding Gel &amp; Edge Control 8.8oz with Hair Combs</t>
  </si>
  <si>
    <t>www.amazon.com/dp/B07M7XR34H</t>
  </si>
  <si>
    <t>B07M7XR34H</t>
  </si>
  <si>
    <t>Aussie Mousse Volume 6 Ounce Head Strong (Max Hold) (2 Pack)</t>
  </si>
  <si>
    <t>www.amazon.com/dp/B001E5E9UC</t>
  </si>
  <si>
    <t>B001E5E9UC</t>
  </si>
  <si>
    <t>Herbal Essences Body Envy Volumizing Mousse 6.8 oz ( Pack of 12)</t>
  </si>
  <si>
    <t>www.amazon.com/dp/B01N4BHD1H</t>
  </si>
  <si>
    <t>B01N4BHD1H</t>
  </si>
  <si>
    <t>Got 2B Volumaniac Mousse Bodifying 8 Ounce (Pack of 2)</t>
  </si>
  <si>
    <t>it's a 10 haircare</t>
  </si>
  <si>
    <t>www.amazon.com/dp/B005FQQSZA</t>
  </si>
  <si>
    <t>B005FQQSZA</t>
  </si>
  <si>
    <t>It's a 10 Miracle Styling Mousse for Unisex, 9 Ounce</t>
  </si>
  <si>
    <t>Pond's</t>
  </si>
  <si>
    <t>www.amazon.com/dp/B08T4BVJPT</t>
  </si>
  <si>
    <t>B08T4BVJPT</t>
  </si>
  <si>
    <t>Kristin Ess Hair Sea Salt Air Dry Mousse for Volume + Texture - Styling Product For Wavy + Curly Hair, Light Hold, For Fine to Medium Hair, Non-Sticky, Vegan, 6.7 fl oz</t>
  </si>
  <si>
    <t>ebin new york</t>
  </si>
  <si>
    <t>www.amazon.com/dp/B0B61WLLX7</t>
  </si>
  <si>
    <t>B0B61WLLX7</t>
  </si>
  <si>
    <t>EBIN NEW YORK TINTED LACE MOUSSE - Light Warm Brown, 3.38oz/ 100ml | Lightweight Foam with Highly Pigmented, Perfect Matching with Flawless Finish</t>
  </si>
  <si>
    <t>www.amazon.com/dp/B08WHB8W48</t>
  </si>
  <si>
    <t>B08WHB8W48</t>
  </si>
  <si>
    <t>Aunt Jackie's Grapeseed Style and Shine Recipes Ice Curls Glossy Curling Jelly, Hydrates, Softens, Makes Waves, Curls and Coils Easier to Style, 18 oz</t>
  </si>
  <si>
    <t>www.amazon.com/dp/B09YDJNDPJ</t>
  </si>
  <si>
    <t>B09YDJNDPJ</t>
  </si>
  <si>
    <t>L'Oréal Professionnel Hair Mousse, With Heat Protection, For All Curly &amp; Coily Hair, 10-in-1 Multi-Benefit, With Glycerin, Urea H and Hibiscus Seed Extract, Serie Expert Curl Expression, 250 ml</t>
  </si>
  <si>
    <t>www.amazon.com/dp/B0B8GXYNJC</t>
  </si>
  <si>
    <t>B0B8GXYNJC</t>
  </si>
  <si>
    <t>AG Care Natural Cloud Airlight Volumizing Mousse</t>
  </si>
  <si>
    <t>Wood</t>
  </si>
  <si>
    <t>www.amazon.com/dp/B0009VS7O6</t>
  </si>
  <si>
    <t>B0009VS7O6</t>
  </si>
  <si>
    <t>Fantasia Liquid Mousse Spritz Super Hold, 12 Fl Oz</t>
  </si>
  <si>
    <t>biotera</t>
  </si>
  <si>
    <t>www.amazon.com/dp/B0BP5P2NSC</t>
  </si>
  <si>
    <t>B0BP5P2NSC</t>
  </si>
  <si>
    <t>BIOTERA Styling Mousse Lightweight Alcohol-Free | Instant Texture | Promotes Body &amp; Bounce | Microbiome Friendly | Vegan &amp; Cruelty Free | Paraben Free | Color-Safe</t>
  </si>
  <si>
    <t>www.amazon.com/dp/B07BY94NJ3</t>
  </si>
  <si>
    <t>B07BY94NJ3</t>
  </si>
  <si>
    <t>Garnier Fructis Style Mega Full Thickening Lotion for All Hair Types, 5 Ounce (2 Count) (Packaging May Vary)</t>
  </si>
  <si>
    <t>HASK</t>
  </si>
  <si>
    <t>www.amazon.com/dp/B08NV3HGMS</t>
  </si>
  <si>
    <t>B08NV3HGMS</t>
  </si>
  <si>
    <t>HASK CURL CARE Curl Enhancing Mousse 2 Piece Bundle- vegan formula, cruelty free, color safe, gluten-free, sulfate-free, paraben-free</t>
  </si>
  <si>
    <t>fantasia</t>
  </si>
  <si>
    <t>www.amazon.com/dp/B001553RS6</t>
  </si>
  <si>
    <t>B001553RS6</t>
  </si>
  <si>
    <t>Fantasia Liquid Mousse Spritz Spray, 12 Fl Oz (Pack of 1)</t>
  </si>
  <si>
    <t>www.amazon.com/dp/B096H7BJRL</t>
  </si>
  <si>
    <t>B096H7BJRL</t>
  </si>
  <si>
    <t>Lace Tint Melting Hair Mousse for Human Hair Wigs Lace Wigs Toupees and Hairpieces Natural Finishing Lace Color Edge Control Men and Women 3.4 oz by KAFUNE (Beige - Latte)</t>
  </si>
  <si>
    <t>john frieda</t>
  </si>
  <si>
    <t>www.amazon.com/dp/B006OHM1M8</t>
  </si>
  <si>
    <t>B006OHM1M8</t>
  </si>
  <si>
    <t>John Frieda Frizz Ease Curl Reviver Mousse, Enhances Curls, Soft Flexible Hold, Mousse for Curly or Frizzy Hair, 7.2 Ounces, Alcohol-Free</t>
  </si>
  <si>
    <t>wella</t>
  </si>
  <si>
    <t>www.amazon.com/dp/B016AVH0HI</t>
  </si>
  <si>
    <t>B016AVH0HI</t>
  </si>
  <si>
    <t>Wella EIMI Root Shoot Mousse, For a Precise Root Lift, Added Volume, And A Light Hold, 6.8 oz</t>
  </si>
  <si>
    <t>www.amazon.com/dp/B01BVIOD6G</t>
  </si>
  <si>
    <t>B01BVIOD6G</t>
  </si>
  <si>
    <t>TRESemmé Hair Mousse Extra Hold, White, 2 Oz</t>
  </si>
  <si>
    <t>www.amazon.com/dp/B0BS1SW4K1</t>
  </si>
  <si>
    <t>B0BS1SW4K1</t>
  </si>
  <si>
    <t>SheaMoisture Manuka Honey &amp; Mafura Oil Wrap &amp; Set Mousse Hydrating Made For Hold, Body, &amp; Shine 7.5oz</t>
  </si>
  <si>
    <t>www.amazon.com/dp/B0C4SGWVJ8</t>
  </si>
  <si>
    <t>B0C4SGWVJ8</t>
  </si>
  <si>
    <t>Lace Tint Melting Hair Mousse, 6.8 fl oz Lace Tint Mousse for Women Hair Wigs Lace Wigs Toupees and Hairpieces Natural Finishing Lace Color, Lace Tint Mousse for Wigs Tool Set (Dark Brown)</t>
  </si>
  <si>
    <t>Roux Lottabody</t>
  </si>
  <si>
    <t>www.amazon.com/dp/B09K4H5148</t>
  </si>
  <si>
    <t>B09K4H5148</t>
  </si>
  <si>
    <t>Roux Lottabody Lotta Body Wrap Me Foaming Mousse Coconut and Shea Oils 7 Ounce (207ml) (Pack of 3)</t>
  </si>
  <si>
    <t>iwell signature</t>
  </si>
  <si>
    <t>www.amazon.com/dp/B0BB3B13JW</t>
  </si>
  <si>
    <t>B0BB3B13JW</t>
  </si>
  <si>
    <t>IWELL Signature Lace Tint Mousse 7 Fl oz (200ml) | Concealer Tinted Mousse for Lace Wigs Hair Wigs | Perfect Match Your Skin Tone | Easy Tinting | Quick-Drying | Safe and Convenient | Value Size 7 fl oz (Dark Brown)</t>
  </si>
  <si>
    <t>www.amazon.com/dp/B07M7XRF9Z</t>
  </si>
  <si>
    <t>B07M7XRF9Z</t>
  </si>
  <si>
    <t>Aussie Headstrong Volume With Bamboo &amp; Kakadu Plum Mousse, 6.0 Fl oz, 4.669 Fl oz</t>
  </si>
  <si>
    <t>cantu</t>
  </si>
  <si>
    <t>www.amazon.com/dp/B0B334FW6N</t>
  </si>
  <si>
    <t>B0B334FW6N</t>
  </si>
  <si>
    <t>Cantu Wave Whip Curling Mousse for Natural Hair with Pure Shea Butter, 8.4 fl oz (Pack of 2) (Packaging May Vary)</t>
  </si>
  <si>
    <t>osis+</t>
  </si>
  <si>
    <t>www.amazon.com/dp/B074PW3VZR</t>
  </si>
  <si>
    <t>B074PW3VZR</t>
  </si>
  <si>
    <t>OSiS+ ELASTIC FINISH Flexible Hold Light Control Hairspray,9.1 Ounce (Pack of 2)</t>
  </si>
  <si>
    <t>www.amazon.com/dp/B08N6H8BPC</t>
  </si>
  <si>
    <t>B08N6H8BPC</t>
  </si>
  <si>
    <t>SexyHair Style Curl Power Curl Bounce Mousse, 8.5 Oz | Light Control | Tames Unruly Curls | Adds Definition and Controls Frizz</t>
  </si>
  <si>
    <t>WOZUTUNT</t>
  </si>
  <si>
    <t>www.amazon.com/dp/B0C4T61T84</t>
  </si>
  <si>
    <t>B0C4T61T84</t>
  </si>
  <si>
    <t>Lace Tint Hair Mousse, 3.4 fl oz Lace Tint Mousse for Women Wigs Lace Wigs Toupees Hairpieces Natural Finishing Lace Color, Lace Tint for Wig Melts Lace Foam Tint with Hair Wax Stick(Medium Brown)</t>
  </si>
  <si>
    <t>www.amazon.com/dp/B00TQ2M5ME</t>
  </si>
  <si>
    <t>B00TQ2M5ME</t>
  </si>
  <si>
    <t>Garnier Fructis Style Root Amp Lifting Spray Mousse, Extreme Hold, 5.0 Oz, 1 Count (Packaging May Vary)</t>
  </si>
  <si>
    <t>www.amazon.com/dp/B002WO7230</t>
  </si>
  <si>
    <t>B002WO7230</t>
  </si>
  <si>
    <t>www.amazon.com/dp/B09QMS66BF</t>
  </si>
  <si>
    <t>B09QMS66BF</t>
  </si>
  <si>
    <t>Hair Mousse Wrap Me Foaming Mousse Hair Wax Stick, Mousse for Curly Hair Wig, Melting and Holding Spray Hair Adhesive for Wigs, Extensions, Toupees and Hairpieces, Strong Natural Finishing Hold 6.8oz</t>
  </si>
  <si>
    <t>www.amazon.com/dp/B00EZWRSMW</t>
  </si>
  <si>
    <t>B00EZWRSMW</t>
  </si>
  <si>
    <t>Suave Professionals Firm Control Boosting Mousse 7 oz (Pack of 3)</t>
  </si>
  <si>
    <t>www.amazon.com/dp/B0C9DHWQ3X</t>
  </si>
  <si>
    <t>B0C9DHWQ3X</t>
  </si>
  <si>
    <t>Strong Hold Braid Gel Tames Frizz Smoothing Gel Good for Twist, Locs, Braids, Edge, Cornrows No Flake Extra Hold High Shine Braiding Gel &amp; Edge Control Easy to Use for Braids Set(8.8oz &amp; 4oz)</t>
  </si>
  <si>
    <t>Mut Dynasty</t>
  </si>
  <si>
    <t>www.amazon.com/dp/B09QXSTSGQ</t>
  </si>
  <si>
    <t>B09QXSTSGQ</t>
  </si>
  <si>
    <t>Mut Dynasty Moose hair foam for Box Braids, hair setting lotion for Black women and men, braid mousse foam to hold, professional braiding sealer for long lasting, foam wrap for black hair 8.4oz /250ml</t>
  </si>
  <si>
    <t>www.amazon.com/dp/B07YQCZBH8</t>
  </si>
  <si>
    <t>B07YQCZBH8</t>
  </si>
  <si>
    <t>Wella EIMI Nutricurls Boost Boz, Curl Enhancing Mousse with Frizz Reduction, 10.1 oz</t>
  </si>
  <si>
    <t>tresemmÃ©</t>
  </si>
  <si>
    <t>www.amazon.com/dp/B00FQRA3B8</t>
  </si>
  <si>
    <t>B00FQRA3B8</t>
  </si>
  <si>
    <t>TRESemmé TRES Two Hair Mousse Extra Hold 10.5 oz(Pack of 6)</t>
  </si>
  <si>
    <t>arhgoat</t>
  </si>
  <si>
    <t>www.amazon.com/dp/B0B7HSKQK9</t>
  </si>
  <si>
    <t>B0B7HSKQK9</t>
  </si>
  <si>
    <t>ARHGOAT Premium Lace Tint Mousse Waterproof Fast Drying No Residues Tint Melting Hair Mousse High Viscosity for All of Hair Types included Wigs Lace Tint Foam, 7.06 Ounces (Dark Brown)</t>
  </si>
  <si>
    <t>nexxus</t>
  </si>
  <si>
    <t>www.amazon.com/dp/B001LFGDUY</t>
  </si>
  <si>
    <t>B001LFGDUY</t>
  </si>
  <si>
    <t>Nexxus Mousse Plus Volumizing Mousse Professional 2 Oz</t>
  </si>
  <si>
    <t>www.amazon.com/dp/B0BPLQ41VS</t>
  </si>
  <si>
    <t>B0BPLQ41VS</t>
  </si>
  <si>
    <t>L'Oréal Paris Advanced Hairstyle CURVE IT Curl Elastic Mousse, 8.3 oz. (Pack of 2)</t>
  </si>
  <si>
    <t>www.amazon.com/dp/B0C4VV6DHS</t>
  </si>
  <si>
    <t>B0C4VV6DHS</t>
  </si>
  <si>
    <t>Suave Max Hold Hair Mousse - Vitamin-Enriched Styling Mousse for Hair Volume, Body, and Lift, Volumizing Hair Products, 9 Oz (Pack of 2)</t>
  </si>
  <si>
    <t>www.amazon.com/dp/B00317E64U</t>
  </si>
  <si>
    <t>B00317E64U</t>
  </si>
  <si>
    <t>Roux Fanci-Full Instant Color Mousse Brightens Grays &amp; Tones Brassiness, 52 White Minx, 6 Fl Oz (Pack of 1)</t>
  </si>
  <si>
    <t>California Baby</t>
  </si>
  <si>
    <t>www.amazon.com/dp/B007QVCLYO</t>
  </si>
  <si>
    <t>B007QVCLYO</t>
  </si>
  <si>
    <t>California Baby Overtired &amp; Cranky Jelly Mousse | Hair Gel For Kids | Medium-Hold | Plant-Based | Allergy Friendly | Non-Sticky Baby Hair Gel | 82 g / 2.9 oz.</t>
  </si>
  <si>
    <t>goiple</t>
  </si>
  <si>
    <t>www.amazon.com/dp/B0C3GH9TGY</t>
  </si>
  <si>
    <t>B0C3GH9TGY</t>
  </si>
  <si>
    <t>Braid Mousse Hair Braiding Mousse for Braids Twist, Locs, No Flake Extra Hold High Shine and Moisturizes, Frizz Control, High Shine, Lightweight Easy to Apply with Leopard Silky Du-rag 8.4 fl oz</t>
  </si>
  <si>
    <t>www.amazon.com/dp/B0BVQSVXYD</t>
  </si>
  <si>
    <t>B0BVQSVXYD</t>
  </si>
  <si>
    <t>Lace Tint Melting Hair Mousse, 6.8 fl oz Lace Tint Mousse for Women Hair Wigs Lace Wigs Toupees and Hairpieces Natural Finishing Lace Color, Lace Tint Mousse for Wigs Melts Lace Foam Tint (Dark Brown)</t>
  </si>
  <si>
    <t>Man Arden</t>
  </si>
  <si>
    <t>www.amazon.com/dp/B07DKY51ND</t>
  </si>
  <si>
    <t>B07DKY51ND</t>
  </si>
  <si>
    <t>Goldwell Stylesign Ultra Volume Top Whip</t>
  </si>
  <si>
    <t>paul mitchell</t>
  </si>
  <si>
    <t>www.amazon.com/dp/B0752WCBCJ</t>
  </si>
  <si>
    <t>B0752WCBCJ</t>
  </si>
  <si>
    <t>Paul Mitchell Invisiblewear Volume Whip Styling Foam, Humidity Resistance, Natural Hold, For Fine Hair, 6.8 fl. oz.</t>
  </si>
  <si>
    <t>RUSK</t>
  </si>
  <si>
    <t>www.amazon.com/dp/B003P65H1S</t>
  </si>
  <si>
    <t>B003P65H1S</t>
  </si>
  <si>
    <t>RUSK Designer Collection Plumping Mousse, Firm-Hold, Provides Long-Lasting Body, Volume, and Hold, Ideal for Creating Defined and Bouncy Curls, 8.5 Fl Oz (Pack of 1)</t>
  </si>
  <si>
    <t>www.amazon.com/dp/B0BZCPRJQ9</t>
  </si>
  <si>
    <t>B0BZCPRJQ9</t>
  </si>
  <si>
    <t>Braid Foam Control Mousse Braiding Mousse for Braids Twist, Locs, No Flake Mousse for Braids Style and Moisturizes, Rosemary Oil for Hair Growth Hair Mousse for Braids Easy to Apply (3.4fl oz+1fl oz)</t>
  </si>
  <si>
    <t>www.amazon.com/dp/B000BPTEXS</t>
  </si>
  <si>
    <t>B000BPTEXS</t>
  </si>
  <si>
    <t>Roux Fanci-Full Instant Color Mousse Enriches Dark Blonde &amp; Light Brown Hair, 23 Frivolous Fawn, 6 Fl Oz (Pack of 1)</t>
  </si>
  <si>
    <t>www.amazon.com/dp/B07N9H2Y3W</t>
  </si>
  <si>
    <t>B07N9H2Y3W</t>
  </si>
  <si>
    <t>Aussie Hair Gel 7 fl oz, Triple Pack</t>
  </si>
  <si>
    <t>www.amazon.com/dp/B001E5E9V6</t>
  </si>
  <si>
    <t>B001E5E9V6</t>
  </si>
  <si>
    <t>Herbal Essences Body Envy Va-Va-Volumizing Hairspray 8 Fl Oz (Pack of 12)</t>
  </si>
  <si>
    <t>www.amazon.com/dp/B0CCNRNJ2B</t>
  </si>
  <si>
    <t>B0CCNRNJ2B</t>
  </si>
  <si>
    <t>Lace Tint Melting Hair Mousse, 200ML Lace Tint Mousse for Women Hair Wigs Lace Wigs Toupees and Hairpieces Natural Finishing Lace Color, Lace Tint Mousse for Wigs Lace Melting Spray Tool Set (Brown)</t>
  </si>
  <si>
    <t>www.amazon.com/dp/B07NFSHCFB</t>
  </si>
  <si>
    <t>B07NFSHCFB</t>
  </si>
  <si>
    <t>Aussie Mousse, with Jojoba &amp; Sea Kelp, Instant Freeze, 24 Hour Hold, 6 fl oz, Triple Pack</t>
  </si>
  <si>
    <t>tresemme</t>
  </si>
  <si>
    <t>www.amazon.com/dp/B07DCTHW5L</t>
  </si>
  <si>
    <t>B07DCTHW5L</t>
  </si>
  <si>
    <t>Tresemme Extra Hold Mousse, 2 oz, 2-Pack</t>
  </si>
  <si>
    <t>Tresemme</t>
  </si>
  <si>
    <t>www.amazon.com/dp/B0019J4R6Y</t>
  </si>
  <si>
    <t>B0019J4R6Y</t>
  </si>
  <si>
    <t>Tresemme Thermal Creations Volumising Mousse, 6.5 Ounce</t>
  </si>
  <si>
    <t>www.amazon.com/dp/B08KXFGQKK</t>
  </si>
  <si>
    <t>B08KXFGQKK</t>
  </si>
  <si>
    <t>Carol’s Daughter Wash Day Delight Detangling Jelly-To-Cream Conditioner with Glycerin and Aloe, Paraben-Free for Moisture, Hydration and Shine, Moisturizing, Curly Hair , 20 Oz</t>
  </si>
  <si>
    <t>www.amazon.com/dp/B01MFC0T0A</t>
  </si>
  <si>
    <t>B01MFC0T0A</t>
  </si>
  <si>
    <t>Garnier Fructis Style Smooth Air Dry Anti-Frizz Cream, 5.1 fl. oz.</t>
  </si>
  <si>
    <t>www.amazon.com/dp/B000O9L67S</t>
  </si>
  <si>
    <t>B000O9L67S</t>
  </si>
  <si>
    <t>Fantasia Liquid Mousse Spritz 2 oz. Firm</t>
  </si>
  <si>
    <t>Snip-its</t>
  </si>
  <si>
    <t>www.amazon.com/dp/B079XVK94J</t>
  </si>
  <si>
    <t>B079XVK94J</t>
  </si>
  <si>
    <t>Snip-its Morning Miracle Natural Hair Mousse Spray 10oz | Light Hold Kids Hair Products - Tropical Smelling Kids Hair Gel Alternative for Unruly Curly Hair - Made in USA | Salon Quality. Kid Friendly</t>
  </si>
  <si>
    <t>Nexxus</t>
  </si>
  <si>
    <t>www.amazon.com/dp/B07CLJT9HF</t>
  </si>
  <si>
    <t>B07CLJT9HF</t>
  </si>
  <si>
    <t>Nexxus Light Hoild Hair Mousse + Volumizing Foam - 2oz</t>
  </si>
  <si>
    <t>Healium 5</t>
  </si>
  <si>
    <t>www.amazon.com/dp/B003UNV10M</t>
  </si>
  <si>
    <t>B003UNV10M</t>
  </si>
  <si>
    <t>aiHr Whipp Mousse for Volumizing Fine, Thin Hair Weightless Clean Volume Thickening Quick Fix Hair Styling Foam Fortified with Wheat Germ Oil, Sunscreen UV Protection by Healium Hair</t>
  </si>
  <si>
    <t>www.amazon.com/dp/B00KXKYN0A</t>
  </si>
  <si>
    <t>B00KXKYN0A</t>
  </si>
  <si>
    <t>L'Oreal Advanced Hairstyle Boost It Volume Inject Mousse, Extra Strong Hold 8.30 oz (Pack of 2)</t>
  </si>
  <si>
    <t>Enjoy</t>
  </si>
  <si>
    <t>www.amazon.com/dp/B0048NYHLS</t>
  </si>
  <si>
    <t>B0048NYHLS</t>
  </si>
  <si>
    <t>ENJOY Volumizing Mousse (6.8 OZ) Volume Building Mousse; Lightweight Ingredients add Extra Body</t>
  </si>
  <si>
    <t>Vigorol</t>
  </si>
  <si>
    <t>www.amazon.com/dp/B08J4BCTCC</t>
  </si>
  <si>
    <t>B08J4BCTCC</t>
  </si>
  <si>
    <t>Vigorol Mousse Olive Oil 12 Oz.</t>
  </si>
  <si>
    <t>tridesign</t>
  </si>
  <si>
    <t>www.amazon.com/dp/B000KKU3ZM</t>
  </si>
  <si>
    <t>B000KKU3ZM</t>
  </si>
  <si>
    <t>TRI Fashion Styling Mousse - Mousse for Wavy Hair, Mousse for Hair Volumizing &amp; Taming Curls, Frizz Control &amp; Shine, Styling Options for Women, Hair Foam Mousse - 10 Ounce</t>
  </si>
  <si>
    <t>www.amazon.com/dp/B0B7HSYQ82</t>
  </si>
  <si>
    <t>B0B7HSYQ82</t>
  </si>
  <si>
    <t>ARHGOAT Premium Lace Tint Mousse Waterproof Fast Drying No Residues Tint Melting Hair Mousse High Viscosity for All of Hair Types included Wigs Lace Tint Foam, 7.06 Oz (Medium Dark Brown)</t>
  </si>
  <si>
    <t>www.amazon.com/dp/B07G56QS1Y</t>
  </si>
  <si>
    <t>B07G56QS1Y</t>
  </si>
  <si>
    <t>Alterna Caviar Anti-Aging Clinical Densifying Styling Mousse, | Thickens &amp; Provides Hold For Thinning Hair | Sulfate Free , 5.1 Oz (Pack of 1)</t>
  </si>
  <si>
    <t>www.amazon.com/dp/B000BPYHCQ</t>
  </si>
  <si>
    <t>B000BPYHCQ</t>
  </si>
  <si>
    <t>Roux Fanci-Full Instant Color Mousse Tones Pale Ash Blonde or Bleached Hair, 19 Sweet Cream, 6 Fl Oz (Pack of 1)</t>
  </si>
  <si>
    <t>www.amazon.com/dp/B07H3CYSBT</t>
  </si>
  <si>
    <t>B07H3CYSBT</t>
  </si>
  <si>
    <t>www.amazon.com/dp/B001S46QIM</t>
  </si>
  <si>
    <t>B001S46QIM</t>
  </si>
  <si>
    <t>Got2B Fat-tastic Thickening Plumping Hair Mousse, 8.5 Ounce</t>
  </si>
  <si>
    <t>ARHGOAT</t>
  </si>
  <si>
    <t>www.amazon.com/dp/B0B7HVCQGJ</t>
  </si>
  <si>
    <t>B0B7HVCQGJ</t>
  </si>
  <si>
    <t>ARHGOAT Premium Lace Tint Mousse Waterproof Fast Drying No Residues Tint Melting Hair Mousse High Viscosity for All of Hair Types included Wigs Lace Tint Foam, 7.06 Ounces (Medium Brown)</t>
  </si>
  <si>
    <t>www.amazon.com/dp/B000JHA9D2</t>
  </si>
  <si>
    <t>B000JHA9D2</t>
  </si>
  <si>
    <t>REDKEN Full Frame 07 All-Over Volumizing Mousse | For All Hair Types | Adds Volume &amp; Anti-Frizz Protection REDKEN Full Frame 07 All-Over Volumizing Mousse | For All Hair Types | Adds Volume &amp; Anti-Frizz Protection</t>
  </si>
  <si>
    <t>www.amazon.com/dp/B07NWB1FZL</t>
  </si>
  <si>
    <t>B07NWB1FZL</t>
  </si>
  <si>
    <t>Aussie Kids Detangler 8 fl oz, Pack of 3</t>
  </si>
  <si>
    <t>douxo</t>
  </si>
  <si>
    <t>www.amazon.com/dp/B0947825LZ</t>
  </si>
  <si>
    <t>B0947825LZ</t>
  </si>
  <si>
    <t>Douxo S3 SEB Mousse 5.1 oz (150 mL) - Relief for Seborrhea in Dogs and Cats (Helps with Oily to Flaky Skin)</t>
  </si>
  <si>
    <t>www.amazon.com/dp/B01E0FN1RE</t>
  </si>
  <si>
    <t>B01E0FN1RE</t>
  </si>
  <si>
    <t>KEVIN MURPHY Body Builder Volumising Mousse 3 oz</t>
  </si>
  <si>
    <t>tigi</t>
  </si>
  <si>
    <t>www.amazon.com/dp/B01L3OZC36</t>
  </si>
  <si>
    <t>B01L3OZC36</t>
  </si>
  <si>
    <t>Catwalk Strong Hair Mousse, 6.7 Fluid Ounce</t>
  </si>
  <si>
    <t>www.amazon.com/dp/B00GMOZV5W</t>
  </si>
  <si>
    <t>B00GMOZV5W</t>
  </si>
  <si>
    <t>TRESemmé TRES Two Hair Mousse Extra Hold 10.5 oz(Pack of 3)</t>
  </si>
  <si>
    <t>www.amazon.com/dp/B00YFVBVNA</t>
  </si>
  <si>
    <t>B00YFVBVNA</t>
  </si>
  <si>
    <t>R+Co Park Ave Blowout Balm, Vitamin-Rich Hair Balm for Smooth Blowouts R+Co Park Ave Blowout Balm, Vitamin-Rich Hair Balm for Smooth Blowouts</t>
  </si>
  <si>
    <t>www.amazon.com/dp/B001G13VFI</t>
  </si>
  <si>
    <t>B001G13VFI</t>
  </si>
  <si>
    <t>Roux Fanci-Full Instant Color Mousse Tones &amp; Enriches Golden Blonde Hair, 26 Golden Spell, 6 Fl Oz (Pack of 1)</t>
  </si>
  <si>
    <t>Colorproof</t>
  </si>
  <si>
    <t>www.amazon.com/dp/B0B6QBQB5X</t>
  </si>
  <si>
    <t>B0B6QBQB5X</t>
  </si>
  <si>
    <t>Colorproof Lift It Mousse, 9oz - For Fine or Flat Hair, Root Volumizing Hair Mousse for Volume &amp; Control, Sulfate-Free, Vegan</t>
  </si>
  <si>
    <t>www.amazon.com/dp/B00GMP1SCQ</t>
  </si>
  <si>
    <t>B00GMP1SCQ</t>
  </si>
  <si>
    <t>John Frieda Collection Luxurious Volume Perfectly Full Mousse, 7.5 Ounce (Pack of 3)</t>
  </si>
  <si>
    <t>www.amazon.com/dp/B005S3WQ1U</t>
  </si>
  <si>
    <t>B005S3WQ1U</t>
  </si>
  <si>
    <t>RUSK Plumping Firm Hold Mousse, 8.5 oz</t>
  </si>
  <si>
    <t>kerastase</t>
  </si>
  <si>
    <t>www.amazon.com/dp/B00UXOXJ10</t>
  </si>
  <si>
    <t>B00UXOXJ10</t>
  </si>
  <si>
    <t>KERASTASE Densifique Mousse Fluid Ounce, Multicolor, 5.1 Fl Oz</t>
  </si>
  <si>
    <t>www.amazon.com/dp/B00KQ3V2HQ</t>
  </si>
  <si>
    <t>B00KQ3V2HQ</t>
  </si>
  <si>
    <t>TIGI Catwalk Strong Hold Mousse for Unisex, 6.7 Ounce</t>
  </si>
  <si>
    <t>www.amazon.com/dp/B000RK7VW8</t>
  </si>
  <si>
    <t>B000RK7VW8</t>
  </si>
  <si>
    <t>TRESemmé Extra Hold Volumizing Mousse For 24H Touchable Hold &amp; Volume with Pro Lock Tech 15 oz</t>
  </si>
  <si>
    <t>www.amazon.com/dp/B01MDOMSVN</t>
  </si>
  <si>
    <t>B01MDOMSVN</t>
  </si>
  <si>
    <t>Tresemme Mousse Extra Firm Control 10.5oz (2 Pack) by TRESemme</t>
  </si>
  <si>
    <t>www.amazon.com/dp/B000NP7A28</t>
  </si>
  <si>
    <t>B000NP7A28</t>
  </si>
  <si>
    <t>Herbal Essences Body Envy Volumizing Mousse 6.8 oz</t>
  </si>
  <si>
    <t>condition 3-n-1</t>
  </si>
  <si>
    <t>www.amazon.com/dp/B00OQKBET6</t>
  </si>
  <si>
    <t>B00OQKBET6</t>
  </si>
  <si>
    <t>Condition 3-N-1 Mousse 6 Ounce Maximum With Sunscreen (177ml) (6 Pack), (SG_B00OQKBET6_US)</t>
  </si>
  <si>
    <t>www.amazon.com/dp/B06XGCVR57</t>
  </si>
  <si>
    <t>B06XGCVR57</t>
  </si>
  <si>
    <t>OSiS+ ELASTIC FINISH Flexible Hold Light Control Hairspray, 9.1-Ounce</t>
  </si>
  <si>
    <t>www.amazon.com/dp/B00GMOZ9N6</t>
  </si>
  <si>
    <t>B00GMOZ9N6</t>
  </si>
  <si>
    <t>Ors Olive Oil Mousse Wrap / Set 7 Ounce (207ml) (3 Pack)</t>
  </si>
  <si>
    <t>www.amazon.com/dp/B0C1P7V4YQ</t>
  </si>
  <si>
    <t>B0C1P7V4YQ</t>
  </si>
  <si>
    <t>The MORE Crazy 3 in 1 Lace Tint Mousse 6.76 fl oz | Concealer Lace Wig Hair Wigs Toupees and Hair Pieces Lace Tint Styling Foaming Mousse Colored Edge Tamer (6.76 Fl Oz, Dark Brown)</t>
  </si>
  <si>
    <t>devacurl</t>
  </si>
  <si>
    <t>www.amazon.com/dp/B098VDJWF6</t>
  </si>
  <si>
    <t>B098VDJWF6</t>
  </si>
  <si>
    <t>DevaCurl SuperMousseÂ® Coconut Oil Infused Volumizer, Superfruits, 5.1 fl. oz.</t>
  </si>
  <si>
    <t>www.amazon.com/dp/B0095UAYJ8</t>
  </si>
  <si>
    <t>B0095UAYJ8</t>
  </si>
  <si>
    <t>Roux Fanci-Full Instant Color Mousse Enriches Medium to Dark Brown Hair, 21 Plush Brown, 6 Fl Oz (Pack of 1)</t>
  </si>
  <si>
    <t>www.amazon.com/dp/B000142JDG</t>
  </si>
  <si>
    <t>B000142JDG</t>
  </si>
  <si>
    <t>DIVI Scalp Serum, Revitalize and Detoxify, Aids Against Hair-Thinning, Nourishes Hair Follicles, Detoxifies Product Build-Up (100 ml)</t>
  </si>
  <si>
    <t>aiir</t>
  </si>
  <si>
    <t>www.amazon.com/dp/B08G8WNWP5</t>
  </si>
  <si>
    <t>B08G8WNWP5</t>
  </si>
  <si>
    <t>AIIR Dry Texture Hair Mousse - Hair Styling Products &amp; Hair Thickening Products for Women, Volumizing Hair Products, Hair Volumizer, Volumizing Mousse</t>
  </si>
  <si>
    <t>www.amazon.com/dp/B07CBFF725</t>
  </si>
  <si>
    <t>B07CBFF725</t>
  </si>
  <si>
    <t>Garnier Fructis Style Curl Renew Reactivating Milk Spray For Curly Hair, 5 Ounce (Pack of 2) (Packaging May Vary)</t>
  </si>
  <si>
    <t>Dolahair</t>
  </si>
  <si>
    <t>www.amazon.com/dp/B0C5LLJLLS</t>
  </si>
  <si>
    <t>B0C5LLJLLS</t>
  </si>
  <si>
    <t>Dolahair Lace Tint Spray For Wigs Melt, Wig Mousse Spray Foam Melting Hair Mousse For Lace Front Wig Lace Melting Spray Lace Tint Foam Mousse With 2 Lace Melting Band Lace Glue Wig Kit Bleach</t>
  </si>
  <si>
    <t>www.amazon.com/dp/B00G3AE3UY</t>
  </si>
  <si>
    <t>B00G3AE3UY</t>
  </si>
  <si>
    <t>Herbal Essences Body Envy Va-Va-volumizing Hairspray, 17 Fluid Ounce</t>
  </si>
  <si>
    <t>Wet n Wavy</t>
  </si>
  <si>
    <t>www.amazon.com/dp/B004VTV88O</t>
  </si>
  <si>
    <t>B004VTV88O</t>
  </si>
  <si>
    <t>Wet N Wavy Curl Foam Mousse, 8 Ounce</t>
  </si>
  <si>
    <t>www.amazon.com/dp/B07V3GCCM5</t>
  </si>
  <si>
    <t>B07V3GCCM5</t>
  </si>
  <si>
    <t>Aunt Jackie's Grapeseed Style and Shine Recipes Rescued Thirst Quenching Hair Recovery Conditioner Repair Treatment, Seals in Moisture, 15 oz</t>
  </si>
  <si>
    <t>www.amazon.com/dp/B0C7PXLDXG</t>
  </si>
  <si>
    <t>B0C7PXLDXG</t>
  </si>
  <si>
    <t>Dolahair Braid Mousse Foam Hair Mousse for Braids Locks Box Braids Curly Hair Setting Mousse for Braids Styling Mousse for Natural Hair Babyhair Edge Setting Mousse (3.4 Fl Oz)</t>
  </si>
  <si>
    <t>www.amazon.com/dp/B078YGG9Z6</t>
  </si>
  <si>
    <t>B078YGG9Z6</t>
  </si>
  <si>
    <t>He Mopusse Totally Twisted 6.8oz</t>
  </si>
  <si>
    <t>Scruples</t>
  </si>
  <si>
    <t>www.amazon.com/dp/B00HQXV76U</t>
  </si>
  <si>
    <t>B00HQXV76U</t>
  </si>
  <si>
    <t>Scruples Creme Parfait Volumizing Foam - Rich &amp; Weightless Styling Foam for Ultimate Smoothing Control, Hydration and Frizz-Free Hold - Alcohol-Free Volume Hair Mousse for Fine to Thick Hair (8.5 oz)</t>
  </si>
  <si>
    <t>aphogee</t>
  </si>
  <si>
    <t>www.amazon.com/dp/B00GAAQGNO</t>
  </si>
  <si>
    <t>B00GAAQGNO</t>
  </si>
  <si>
    <t>Aphogee Curlific Curl Definer, 8 Fl Oz</t>
  </si>
  <si>
    <t>xgbyr</t>
  </si>
  <si>
    <t>www.amazon.com/dp/B0CCVT6FQZ</t>
  </si>
  <si>
    <t>B0CCVT6FQZ</t>
  </si>
  <si>
    <t>Beeswax Hair Removal Mousse, Smoothsweep Beeswax Hair Removal Mousse, Beeswax Hair Removal Mousse, Gentle Beeswax Hair Removal Mousse (2 PCS)</t>
  </si>
  <si>
    <t>www.amazon.com/dp/B0C84V5G9C</t>
  </si>
  <si>
    <t>B0C84V5G9C</t>
  </si>
  <si>
    <t>Dolahair Braid Mousse Foam Hair Mousse for Braids Locks Box Braids Curly Hair Setting Mousse for Braids Styling Mousse for Natural Hair Babyhair Edge Setting Mousse (3.4 Fl Oz +edge brush+2 clips)</t>
  </si>
  <si>
    <t>www.amazon.com/dp/B00OMGLCCI</t>
  </si>
  <si>
    <t>B00OMGLCCI</t>
  </si>
  <si>
    <t>Loreal Curve It Elastic Curl Mousse Pack of 2</t>
  </si>
  <si>
    <t>www.amazon.com/dp/B00E4MKM44</t>
  </si>
  <si>
    <t>B00E4MKM44</t>
  </si>
  <si>
    <t>Herbal Essences Hair Mousse - Set Me Up - Strong Hold (3) - Net Wt. 6.8 OZ (192 g) Per Can - Pack of 2 Cans</t>
  </si>
  <si>
    <t>www.amazon.com/dp/B00LMB33RS</t>
  </si>
  <si>
    <t>B00LMB33RS</t>
  </si>
  <si>
    <t>TIGI Catwalk Strong Hold Mousse for Unisex (140617), Clear, 6.7 Ounce</t>
  </si>
  <si>
    <t>www.amazon.com/dp/B004AI31O0</t>
  </si>
  <si>
    <t>B004AI31O0</t>
  </si>
  <si>
    <t>Herbal Essences Tousle Me Softly Tousling Hair Mousse, 6.8 Ounce</t>
  </si>
  <si>
    <t>Miche Beauty</t>
  </si>
  <si>
    <t>www.amazon.com/dp/B0BHXBRMLG</t>
  </si>
  <si>
    <t>B0BHXBRMLG</t>
  </si>
  <si>
    <t>Set Curl Defining Mousse 7.5 oz</t>
  </si>
  <si>
    <t xml:space="preserve">Samnyte </t>
  </si>
  <si>
    <t>www.amazon.com/dp/B094Z3CQ9M</t>
  </si>
  <si>
    <t>B094Z3CQ9M</t>
  </si>
  <si>
    <t>Hair Finishing Stick, 2pcs Hair Mascara for Flyaway Tamer, Fly Away Hair Tamer Stick for Enhance Gloss of Hair, Anti Frizz Broken Hair Baby Hair Flash Moment Flyaway Stick, Non-Greasy (pink)by Samnyte</t>
  </si>
  <si>
    <t>onesta</t>
  </si>
  <si>
    <t>www.amazon.com/dp/B07D5ZCPTG</t>
  </si>
  <si>
    <t>B07D5ZCPTG</t>
  </si>
  <si>
    <t>Onesta Hair Care Plant Based Hi-Boost Volume Mousse for Hair Volume, Fullness and Body, 6.75 Ounces (Pack of 1)</t>
  </si>
  <si>
    <t>www.amazon.com/dp/B0C9KGF7GT</t>
  </si>
  <si>
    <t>B0C9KGF7GT</t>
  </si>
  <si>
    <t>TRESemme Mousse - Extra Hold Hair Mousse for Curls, Mousse for Hair Volume, Frizz Control Hair Care Products for Women and Men, Travel-Size Mousse, 2 Oz (Pack of 6)</t>
  </si>
  <si>
    <t>www.amazon.com/dp/B001BEHTIK</t>
  </si>
  <si>
    <t>B001BEHTIK</t>
  </si>
  <si>
    <t>www.amazon.com/dp/B0064EDOG8</t>
  </si>
  <si>
    <t>B0064EDOG8</t>
  </si>
  <si>
    <t>Framesi BY Lava Sparkling Mousse, Strong Hold Hair Mousse for Color Treated Hair, 6.9 oz</t>
  </si>
  <si>
    <t>www.amazon.com/dp/B09DHLVHPJ</t>
  </si>
  <si>
    <t>B09DHLVHPJ</t>
  </si>
  <si>
    <t>Redken Color Extend Blondage Toning Foam Mousse | Purple Foam | Anti Brass for Blonde Hair</t>
  </si>
  <si>
    <t>www.amazon.com/dp/B002N42OL4</t>
  </si>
  <si>
    <t>B002N42OL4</t>
  </si>
  <si>
    <t>Roux Fanci-Full Instant Color Mousse Tones &amp; Enriches Dark Blonde Hair, 16 Hidden Honey, 6 Fl Oz (Pack of 1)</t>
  </si>
  <si>
    <t>www.amazon.com/dp/B07239HWGS</t>
  </si>
  <si>
    <t>B07239HWGS</t>
  </si>
  <si>
    <t>Lor Adv Hair Boost Vol Mo Size 8.3z Loreal Advanced Hair Style Boost It Volume Mousse 8.3z</t>
  </si>
  <si>
    <t>www.amazon.com/dp/B09DHB4GD7</t>
  </si>
  <si>
    <t>B09DHB4GD7</t>
  </si>
  <si>
    <t>reference of sweden</t>
  </si>
  <si>
    <t>www.amazon.com/dp/B0BZXS2M6R</t>
  </si>
  <si>
    <t>B0BZXS2M6R</t>
  </si>
  <si>
    <t>REF Weightless Volume Refreshing Mousse</t>
  </si>
  <si>
    <t>www.amazon.com/dp/B081B4D371</t>
  </si>
  <si>
    <t>B081B4D371</t>
  </si>
  <si>
    <t>Pantene Pro-V Hair Mousse - Maximum Hold (5) - Resists Humidity - Net Wt. 6.6 OZ (187 g) Per Can - Pack of 3 Cans</t>
  </si>
  <si>
    <t>www.amazon.com/dp/B098JCW3N3</t>
  </si>
  <si>
    <t>B098JCW3N3</t>
  </si>
  <si>
    <t>TRESemmé Flawless Curls Pack of 6 Nourishing Mousse With Coconut and Avocado Oil 10.5 oz</t>
  </si>
  <si>
    <t>Creme of Nature</t>
  </si>
  <si>
    <t>www.amazon.com/dp/B00GMP3YK0</t>
  </si>
  <si>
    <t>B00GMP3YK0</t>
  </si>
  <si>
    <t>Creme Of Nature Argan Oil Style &amp; Shine Foam Mousse, 7 Ounce (Pack of 3)</t>
  </si>
  <si>
    <t>www.amazon.com/dp/B008VSQNO0</t>
  </si>
  <si>
    <t>B008VSQNO0</t>
  </si>
  <si>
    <t>Miracle Styling Mousse Pack of 2</t>
  </si>
  <si>
    <t>www.amazon.com/dp/B00GMPA6ME</t>
  </si>
  <si>
    <t>B00GMPA6ME</t>
  </si>
  <si>
    <t>Condition 3-N-1 Mousse 6 Ounce Maximum With Sunscreen (177ml) (3 Pack)</t>
  </si>
  <si>
    <t>www.amazon.com/dp/B0149K6J9W</t>
  </si>
  <si>
    <t>B0149K6J9W</t>
  </si>
  <si>
    <t>Roux Fanci-full Mousse #26 Golden Spell</t>
  </si>
  <si>
    <t>Lai'D</t>
  </si>
  <si>
    <t>www.amazon.com/dp/B09YDPCJY1</t>
  </si>
  <si>
    <t>B09YDPCJY1</t>
  </si>
  <si>
    <t>Lai'D Aunt Jackie's Grapeseed Frizz Patrol Setting Mousse 8 oz.</t>
  </si>
  <si>
    <t>colorproof</t>
  </si>
  <si>
    <t>www.amazon.com/dp/B07QRXZDS9</t>
  </si>
  <si>
    <t>B07QRXZDS9</t>
  </si>
  <si>
    <t>ColorProof SuperPlump Whipped Bodifying Mousse, 7.5 Oz - Color-Safe, Volume, Vegan, Sulfate-Free, Salt-Free, Unisex - Professional Hair Product</t>
  </si>
  <si>
    <t>www.amazon.com/dp/B00OVO0WV8</t>
  </si>
  <si>
    <t>B00OVO0WV8</t>
  </si>
  <si>
    <t>ApHogee Curlific Curl Definer 8oz "Pack of 2"</t>
  </si>
  <si>
    <t>www.amazon.com/dp/B00TJ6RG12</t>
  </si>
  <si>
    <t>B00TJ6RG12</t>
  </si>
  <si>
    <t>L'Oreal Paris Advanced Hairstyle Boost It Volume Inject Mousse</t>
  </si>
  <si>
    <t>www.amazon.com/dp/B004AIAQ48</t>
  </si>
  <si>
    <t>B004AIAQ48</t>
  </si>
  <si>
    <t>Condition 3-in-1 Mousse Maximum Hold 6 oz Pack of (3)</t>
  </si>
  <si>
    <t>www.amazon.com/dp/B096LFXD9C</t>
  </si>
  <si>
    <t>B096LFXD9C</t>
  </si>
  <si>
    <t>Kafune Amor Premium Lace Melt Mousse - Tinted Wig Melting Mousse for Lace Wigs, Quick-Drying, Natural Finish, Ideal for Braids, Lace Wig Tint Lace Spray for melting Baby Hairs – Expresso Dark Brown</t>
  </si>
  <si>
    <t>www.amazon.com/dp/B0BH7F6JTG</t>
  </si>
  <si>
    <t>B0BH7F6JTG</t>
  </si>
  <si>
    <t>EBIN NEW YORK TINTED LACE MOUSSE - Medium Dark Brown, 3.38oz/ 100ml | Lightweight Foam with Highly Pigmented, Perfect Matching with Flawless Finish</t>
  </si>
  <si>
    <t>www.amazon.com/dp/B00JJ3CCQE</t>
  </si>
  <si>
    <t>B00JJ3CCQE</t>
  </si>
  <si>
    <t>Aussie Headstrong Volume Texturizing Gel, 7 Ounce (Pack of 2)</t>
  </si>
  <si>
    <t>www.amazon.com/dp/B0B61WFRG9</t>
  </si>
  <si>
    <t>B0B61WFRG9</t>
  </si>
  <si>
    <t>EBIN NEW YORK TINTED LACE MOUSSE - Dark Brown, 3.38oz/ 100ml | Lightweight Foam with Highly Pigmented, Perfect Matching with Flawless Finish</t>
  </si>
  <si>
    <t>www.amazon.com/dp/B017DU9FHS</t>
  </si>
  <si>
    <t>B017DU9FHS</t>
  </si>
  <si>
    <t>TRESemmé Flawless Curls Mousse, Extra Hold - 10.5 oz (Pack of 4)</t>
  </si>
  <si>
    <t>ampro</t>
  </si>
  <si>
    <t>www.amazon.com/dp/B08MBDDQVW</t>
  </si>
  <si>
    <t>B08MBDDQVW</t>
  </si>
  <si>
    <t>Ampro Shine-N-Jam Magic Fingers Setting Mousse For Braiders</t>
  </si>
  <si>
    <t xml:space="preserve">Tresemma </t>
  </si>
  <si>
    <t>www.amazon.com/dp/B003N7210E</t>
  </si>
  <si>
    <t>B003N7210E</t>
  </si>
  <si>
    <t>TRESemmé Tres Mousse Tres Extra Hold, Extra Firm Control Mousse, Frizz Control with Flexible Feel, Hair Styling Mousse, Styling Foam for All Hair Types, Humidity Resistant, 10.5 oz</t>
  </si>
  <si>
    <t>www.amazon.com/dp/B08WHZSP8J</t>
  </si>
  <si>
    <t>B08WHZSP8J</t>
  </si>
  <si>
    <t>Aunt Jackie's Grapeseed Style and Shine Recipes Rescued Thirst Quenching Hair Recovery Conditioner Repair Treatment, Seals in Moisture, 18 oz</t>
  </si>
  <si>
    <t>www.amazon.com/dp/B00F9H0IKQ</t>
  </si>
  <si>
    <t>B00F9H0IKQ</t>
  </si>
  <si>
    <t>SHEA MOISTURE Sheamoisture Coconut &amp; Hibiscus Frizz-free Curl Mousse - 7.5 Fl Oz, 7.5 Oz (290612 )</t>
  </si>
  <si>
    <t>www.amazon.com/dp/B01L4S9138</t>
  </si>
  <si>
    <t>B01L4S9138</t>
  </si>
  <si>
    <t>GOLDWELL Ultra Volume Glamour Whip 300ml</t>
  </si>
  <si>
    <t>www.amazon.com/dp/B07KKNPMQ2</t>
  </si>
  <si>
    <t>B07KKNPMQ2</t>
  </si>
  <si>
    <t>Herbal Essences Mousse 6.8 Ounce Tousle Me Softly Tousling (201ml) (Pack of 6)</t>
  </si>
  <si>
    <t>www.amazon.com/dp/B0BKTRVYRC</t>
  </si>
  <si>
    <t>B0BKTRVYRC</t>
  </si>
  <si>
    <t>Matrix Setter Mousse | Provides Volumizing Lift and Shine | Weightless Foam | Humidity Resistant | Control Frizz | For All Hair Types | Professional Hair Styling and Salon Styling Mousse | 8.2 oz.</t>
  </si>
  <si>
    <t>www.amazon.com/dp/B01MF75F1B</t>
  </si>
  <si>
    <t>B01MF75F1B</t>
  </si>
  <si>
    <t>Herbal Essences Biorenew Curl Define Mousse, 6.6 FL OZ</t>
  </si>
  <si>
    <t>designline</t>
  </si>
  <si>
    <t>www.amazon.com/dp/B08KGZRSSV</t>
  </si>
  <si>
    <t>B08KGZRSSV</t>
  </si>
  <si>
    <t>DESIGNLINE Root Boost Volumizing Foam, 9 oz - Regis Lightweight Mousse that Provides Firm Hold with No Stickiness (9 oz)</t>
  </si>
  <si>
    <t>www.amazon.com/dp/B0CGMYC1XY</t>
  </si>
  <si>
    <t>B0CGMYC1XY</t>
  </si>
  <si>
    <t>WOZUTUNT Edge Control Wax for Black Women Strong Hold Non-greasy Edge Smoother Edge Control for Black Hair No Flaking, No White Residue, Shine, Hair Gel for Women Edge Control Wax(Citrus Scent)</t>
  </si>
  <si>
    <t>www.amazon.com/dp/B0C4T1Q9R8</t>
  </si>
  <si>
    <t>B0C4T1Q9R8</t>
  </si>
  <si>
    <t>Lace Tint Hair Mousse, 3.4 fl oz Lace Tint Mousse for Women Wigs Lace Wigs Toupees Hairpieces Natural Finishing Lace Color, Lace Tint for Wigs Melts Lace Foam Tint with Hair Wax Stick(Light Brown)</t>
  </si>
  <si>
    <t>www.amazon.com/dp/B07NKPNT5S</t>
  </si>
  <si>
    <t>B07NKPNT5S</t>
  </si>
  <si>
    <t>Herbal Essences Hair Mousse - Tousle Me Softly - Medium Hold (2) - Net Wt. 6.8 OZ (192 g) Per Can - Pack of 4 Cans</t>
  </si>
  <si>
    <t>hask</t>
  </si>
  <si>
    <t>www.amazon.com/dp/B004OT39F6</t>
  </si>
  <si>
    <t>B004OT39F6</t>
  </si>
  <si>
    <t>Vigorol Olive Oil Mega Moisture Mousse, 12 Ounce</t>
  </si>
  <si>
    <t>gk hair</t>
  </si>
  <si>
    <t>www.amazon.com/dp/B01M2ZXXL6</t>
  </si>
  <si>
    <t>B01M2ZXXL6</t>
  </si>
  <si>
    <t>GK HAIR Global Keratin Volumizing Hair Styling Mousse (8.5 Fl Oz/250ml) -Enhances Curls Added Volume with Medium Hold &amp; Boost Shine Moisturizing Blow Dry Frizz Control Foam for All Hair Types -Unisex</t>
  </si>
  <si>
    <t>www.amazon.com/dp/B0010NJOVW</t>
  </si>
  <si>
    <t>B0010NJOVW</t>
  </si>
  <si>
    <t>Aussie Instant Freeze Sculpting Mousse 24 Hour Maximum Hold 6 oz ( Pack of 1)</t>
  </si>
  <si>
    <t>Mupoo</t>
  </si>
  <si>
    <t>www.amazon.com/dp/B07XR9LRNX</t>
  </si>
  <si>
    <t>B07XR9LRNX</t>
  </si>
  <si>
    <t>Lotta Body Wrap Me Foaming Mousse with Coconut and Shea Oil, 7 Ounce (Including Double Sided Edge Control Hair Brush &amp; 3 pc Rat Tail Comb Set) Lottabody Foam Mousse &amp; Hair Styling Tools Kit</t>
  </si>
  <si>
    <t>l'anza</t>
  </si>
  <si>
    <t>www.amazon.com/dp/B01MS84I7L</t>
  </si>
  <si>
    <t>B01MS84I7L</t>
  </si>
  <si>
    <t>L'ANZA Healing Style Foundation Mousse with Medium Hold Effect, Refreshes and Moisturises Hair and Scalp, With Advanced Control Technology, Non-drying Formula, and Natural Ingredients (5 Fl Oz)</t>
  </si>
  <si>
    <t>www.amazon.com/dp/B0BVQT1GNY</t>
  </si>
  <si>
    <t>B0BVQT1GNY</t>
  </si>
  <si>
    <t>Lace Tint Melting Hair Mousse, 6.8 fl oz Lace Tint Mousse for Women Hair Wig Lace Wigs Toupees and Hairpieces Natural Finishing Lace Color, Lace Tint Mousse for Wigs Melts Lace Foam Tint(Light Brown)</t>
  </si>
  <si>
    <t>creme of nature</t>
  </si>
  <si>
    <t>www.amazon.com/dp/B077715N7V</t>
  </si>
  <si>
    <t>B077715N7V</t>
  </si>
  <si>
    <t>Creme Of Nature Creme Of Nature Coconut Milk Curl Quench Foaming Mousse, 7 Oz, 7 Ounce</t>
  </si>
  <si>
    <t>www.amazon.com/dp/B00AFCOZPY</t>
  </si>
  <si>
    <t>B00AFCOZPY</t>
  </si>
  <si>
    <t>Pantene Pro-V Stylers Mousse, 5 Maximum Hold 6.6 oz</t>
  </si>
  <si>
    <t>umberto giannini</t>
  </si>
  <si>
    <t>www.amazon.com/dp/B06VSMMF7D</t>
  </si>
  <si>
    <t>B06VSMMF7D</t>
  </si>
  <si>
    <t>Umberto Giannini Curl Whip Curl Activating Mousse, Vegan &amp; Cruelty Free Frizz Solution Mousse for Curly or Wavy Hair</t>
  </si>
  <si>
    <t>Packaging</t>
  </si>
  <si>
    <t>Pack Size</t>
  </si>
  <si>
    <t>Thickening/Volumizing</t>
  </si>
  <si>
    <t>Frizz Control</t>
  </si>
  <si>
    <t>Shine</t>
  </si>
  <si>
    <t>Moisturization / Hydration</t>
  </si>
  <si>
    <t>Hold</t>
  </si>
  <si>
    <t>Curl Enhancing</t>
  </si>
  <si>
    <t>Heat Protection</t>
  </si>
  <si>
    <t>Humidity Protection</t>
  </si>
  <si>
    <t>Lightweight</t>
  </si>
  <si>
    <t>Softness</t>
  </si>
  <si>
    <t>Cruelty Free</t>
  </si>
  <si>
    <t>Paraben Free</t>
  </si>
  <si>
    <t>Residue Free</t>
  </si>
  <si>
    <t>Mineral Oil Free</t>
  </si>
  <si>
    <t>Sulfate Free</t>
  </si>
  <si>
    <t>Silicone Free</t>
  </si>
  <si>
    <t>Petrolatum Free</t>
  </si>
  <si>
    <t>Alcohol Free</t>
  </si>
  <si>
    <t>Plant Based/Vegan</t>
  </si>
  <si>
    <t>Sustainably Produced</t>
  </si>
  <si>
    <t>Water</t>
  </si>
  <si>
    <t>Coconut</t>
  </si>
  <si>
    <t>Glycerin</t>
  </si>
  <si>
    <t>Panthenol</t>
  </si>
  <si>
    <t>Sodium/Sodium Citrate/Sodium Edta</t>
  </si>
  <si>
    <t>shea butter</t>
  </si>
  <si>
    <t>Argan</t>
  </si>
  <si>
    <t>Dimethicone</t>
  </si>
  <si>
    <t>Hibiscus</t>
  </si>
  <si>
    <t>Wheat</t>
  </si>
  <si>
    <t>Pump Bottle</t>
  </si>
  <si>
    <t>Pack of 1</t>
  </si>
  <si>
    <t>Frizz Control, Moisturising, Curl Enhancing, Volumizing</t>
  </si>
  <si>
    <t>Residue free, Silicone Free, Sulfate Free, Paraben free, Phthalate Free, Mineral Oil Free, Petrolatum Free, Cruelty Free, Sustainably Produced</t>
  </si>
  <si>
    <t>Coconut oil, Hibiscus Flower, Shea butter</t>
  </si>
  <si>
    <t>Lottabody</t>
  </si>
  <si>
    <t>Frizz Control, Moisturising, Curl Enhancing, Shine, Fast Drying</t>
  </si>
  <si>
    <t>NA</t>
  </si>
  <si>
    <t>Coconut Oil, Shea Oil</t>
  </si>
  <si>
    <t>Spray Can</t>
  </si>
  <si>
    <t>Heat Protection, Humidity Resistant, Shine, Anti Drying, Volumizing</t>
  </si>
  <si>
    <t>Cocamidopropyl Betaine, Water, Hydrolyzed Wheat Protein</t>
  </si>
  <si>
    <t>Hold, Heat Protection, Humidity Protection, Shine, Volumizing, Lifting</t>
  </si>
  <si>
    <t>Water, Dimethicone, Diazolidinyl Urea</t>
  </si>
  <si>
    <t>Hold, Volumizing, Frizz Control, Heat Protection, Humidity Protection, Bounce</t>
  </si>
  <si>
    <t>Artificial Colorant Free, Formaldehyde Free, Mineral Oil Free, Oxybenzone Free, Triclosan Free, Aluminium Free, Talcum Free, Vegetarian, Cruelty Free, Gluten Free</t>
  </si>
  <si>
    <t>Berry, Acrylate Copolymer, Fatty Acids</t>
  </si>
  <si>
    <t>Volumizing, Flake Control, Lift, Frizz control</t>
  </si>
  <si>
    <t>Residue free, Cruelty Free</t>
  </si>
  <si>
    <t>Argan oil, Water</t>
  </si>
  <si>
    <t>Plumping, UV protection, Softening, Heat protection, Repair, Strengthening, Volumizing</t>
  </si>
  <si>
    <t>Paraben free</t>
  </si>
  <si>
    <t>Panthenol, Sunflower Seed Oil, Vitamin E, Water, Glycerin</t>
  </si>
  <si>
    <t>Curl Protection, Smoothening, Frizz Control</t>
  </si>
  <si>
    <t>Paraben free, Residue free, Cruelty Free</t>
  </si>
  <si>
    <t>Argan oil, Water, Castor Oil, Citric Acid</t>
  </si>
  <si>
    <t>Volumizing, Anti-Frizz, Lightweight, Moisturising, Heat Protection, Flake Control, Shine</t>
  </si>
  <si>
    <t>Paraffin Free, Sulfate Free, Phthalate Free, Alcohol Free, Formaldehyde Free, Residue free</t>
  </si>
  <si>
    <t>Keratin, Amino Acids, Water, Glycerin, Menthol, Peppermint Oil</t>
  </si>
  <si>
    <t>Volumizing, Humidity Protection, Plumping, Heat Protection</t>
  </si>
  <si>
    <t>Water, Acrylate Copolymer</t>
  </si>
  <si>
    <t>Volumizing, Shine, Softening</t>
  </si>
  <si>
    <t>Hyalurnoic Acid, Peptides, Water, Arginine, Cetrimonium Chloride, Hydrolised Wheat Protein, Sodium Hyaluronate</t>
  </si>
  <si>
    <t>Tube</t>
  </si>
  <si>
    <t>Pack of 3</t>
  </si>
  <si>
    <t>Hold, Flake Control</t>
  </si>
  <si>
    <t>Jojoba Oil, Sea Kelp, Aloe, water, Disodium Edta, Acrylate Copolymer</t>
  </si>
  <si>
    <t>Lightweight, Thickening, Hold</t>
  </si>
  <si>
    <t>Cruelty free, Vegan, Gluten free, Silicone free, Phthalate Free, Parabens Free</t>
  </si>
  <si>
    <t>Water, Panthenol, geraniol</t>
  </si>
  <si>
    <t>Volumizing, Hold, Long Lasting</t>
  </si>
  <si>
    <t>Dairy Free</t>
  </si>
  <si>
    <t>Water, Almond Glycerides, Phenoxyethanol, geraniol, Panthenol</t>
  </si>
  <si>
    <t>Volumizing, Humidity Protection, Shine</t>
  </si>
  <si>
    <t>Bamboo, Kakadu Plum, Water, Grape, Disodium edta, citric acid</t>
  </si>
  <si>
    <t>Hold, Volumizing, Nourishment, Softening, Shine, Hydration</t>
  </si>
  <si>
    <t>Alcohol Free, Paraben Free, Silicone Free, Vegan, Lightweight</t>
  </si>
  <si>
    <t>Aloe Vera, coconut, mango, water, guava, Glycerin, Disodium edta</t>
  </si>
  <si>
    <t>Curl Enhancing, Moisturizing, Fast Drying, Frizz Control, Shine</t>
  </si>
  <si>
    <t>Paraben Free, Residue free, Paraffin free, Petrolatum free, Mineral Oil Free</t>
  </si>
  <si>
    <t>Almond, Avocado, Olive Oil, Vitamin B, Citric Acid</t>
  </si>
  <si>
    <t>Volumizing, Lightweight, Hold, Heat Protection</t>
  </si>
  <si>
    <t>Water, Arginine</t>
  </si>
  <si>
    <t>Protection, Strengthening, Shine, smoothening</t>
  </si>
  <si>
    <t>Paraben Free, Phthalate Free, Sulfate Free, Cruelty Free</t>
  </si>
  <si>
    <t>Kale, Carrot, Panthenol, Lemon, Ethylhexylglycerin, Glycerin, Geraniol</t>
  </si>
  <si>
    <t>Volumizing, Long Lasting</t>
  </si>
  <si>
    <t>Vegetarian, Harsh Chemical Free</t>
  </si>
  <si>
    <t>water, glycerin, panthenol</t>
  </si>
  <si>
    <t>Pack of 2</t>
  </si>
  <si>
    <t>Curl Protection, Moisturizing, Hold, Softening</t>
  </si>
  <si>
    <t>Paraben Free, Alcohol Free</t>
  </si>
  <si>
    <t>Coconut, Avocado, Cocamidopropyl Betaine, Geraniol</t>
  </si>
  <si>
    <t>Volumizing, Shine, Softening, Hold, Lightweight</t>
  </si>
  <si>
    <t>Paraben Free, Vegan, Cruelty Free, Recycled Packaging</t>
  </si>
  <si>
    <t>Cocamidopropyl Betaine, Water, Geraniol, Agave, Lactic Acid</t>
  </si>
  <si>
    <t>Volumizing, Defining, Humidity Protection, Curl Boosting, Softening</t>
  </si>
  <si>
    <t>Vegan, Phthalate Free, Sulfate Free, Paraben Free, Talcum Free, Cruelty Free, Mineral Oil Free</t>
  </si>
  <si>
    <t>Aloe Vera, Vitamin E, Citric Acid, Acrylate Copolymer</t>
  </si>
  <si>
    <t>Long Lasting, Lift, Volumizing</t>
  </si>
  <si>
    <t>Argan, Water, Tetrasodium edta</t>
  </si>
  <si>
    <t>Frizz Control, Curl Enhancing, Softening, Hold, Nourishing</t>
  </si>
  <si>
    <t>Abyssinian oil, Disodium EDTA, Rose, Water</t>
  </si>
  <si>
    <t>Volumizing, Hold, Long Lasting, Lift, Heat Protection, Humidity Protection</t>
  </si>
  <si>
    <t>Frizz Control, Volumizing, Hold</t>
  </si>
  <si>
    <t>Paraben Free, Cruelty Free</t>
  </si>
  <si>
    <t>Water, Triethanolamine, Castor Oil, Cocamidopropyl Betaine, Ethylhexylglycerin, Glycerin, Pomegranate, Cotton Extract, Tocopherol</t>
  </si>
  <si>
    <t>Moisturizing, Curl Enhancing, Frizz Control</t>
  </si>
  <si>
    <t>Coconut Oil, Babassu Oil, Palm oil, Cocamidopropyl Betaine, Panthanol, Water, Cetrimonium Choride, Hydrolised Wheat Protein, Ethylhexylglycerine, Geraniol</t>
  </si>
  <si>
    <t>Volumizing, Hold, Humidity Protection, Heat Protection</t>
  </si>
  <si>
    <t>Dairy Free, Cruelty Free</t>
  </si>
  <si>
    <t>Dimethicone, Hydrolized Wheat Protein</t>
  </si>
  <si>
    <t>Flake Control, Non-Drying, Frizz Control, Hold, Heat Protection, Lightweight</t>
  </si>
  <si>
    <t>Water, Dimethicone, Diazolidinyl Urea, Hydrolized Wheat Protein</t>
  </si>
  <si>
    <t>Hold, UV Protection, Moisturizing</t>
  </si>
  <si>
    <t>Water, Castor Oil, Tetrasodium edta, Dimethicone, Geraniol, Agave, Citric Acid</t>
  </si>
  <si>
    <t xml:space="preserve">Color Protection, Curl Enhancing, Frizz Control, Hold, Shine, Moisturization
</t>
  </si>
  <si>
    <t>Shea Butter, Coconut Oil, Panthenol, Water, Dimethicone, Castor Oil, Diazolidinyl Urea</t>
  </si>
  <si>
    <t>Color Safe, Moisturizing, Smoothening, Frizz Control, Lightweight, Long Lasting</t>
  </si>
  <si>
    <t>Water, Mineral Oil, Petrolatum, Glycerin, Hydrolized Wheat Protein, Cetrimonium Choride, Argan, Ginger, Dimethicone, Keratin, Sea Salt, Citric Acid, Tetrasodium edta, Diazolidinyl Urea</t>
  </si>
  <si>
    <t>Volumizing, Hold, Heat Protection, Long Lasting, Humidity Protection</t>
  </si>
  <si>
    <t>Water, Castor Oil, Tocopherol, Cetrimonium Choride, Safflower, Geraniol, Collagen</t>
  </si>
  <si>
    <t>Curl Enhancing, Volumizing, Shine, Moisturizing</t>
  </si>
  <si>
    <t>Paraben Free, Phthalate Free, Sulfate Free, Cruelty Free, Petrolatum Free, Mineral Oil Free, Gluten Free, Vegan</t>
  </si>
  <si>
    <t>Vegetable Protein, Neem, Papaya</t>
  </si>
  <si>
    <t>Lightweight, Hold, Fast Drying, Flake Control, Shine, Moisturizing</t>
  </si>
  <si>
    <t>Argan oil, Marshmallow root, Castor Oil, Glycerin, Biotin, Ethylhexylglycerin, Geraniol</t>
  </si>
  <si>
    <t>Frizz Control, Hold, Curl Enhancing, Color Safe</t>
  </si>
  <si>
    <t>Cruelty Free, Paraben Free, Dye Free</t>
  </si>
  <si>
    <t>Jojoba Oil, Lavender, Disodium edta, Citric Acid</t>
  </si>
  <si>
    <t>Frizz Control, Heat Protection, Lift</t>
  </si>
  <si>
    <t>Vegan, Cruelty Free</t>
  </si>
  <si>
    <t>Cotton, Castor Oil, Palm, Panthenol, Sunflower, Quinoa, Glycerin, Ethylhexylglycerin, Disodium edta, Geraniol</t>
  </si>
  <si>
    <t>Nourishing, Strengthening, Shine, Thickening, Moisturizing</t>
  </si>
  <si>
    <t>Paraben-Free, Sulfate-Free, Petrolatum Free, Mineral Oil Free, Cruelty-Free, Gluten Free, Vegan</t>
  </si>
  <si>
    <t>Rice, Vitamin E, Pro Vitamin B5, Soy</t>
  </si>
  <si>
    <t>Frizz Control, Curl Enhancing, Humidity Protection, Lightweight, Nourishing, Shine</t>
  </si>
  <si>
    <t>Pro Vitamin B5, Disodium edta, Cetrimonium Choride, Panthenol</t>
  </si>
  <si>
    <t>Thickening, Hold, Moisturizing</t>
  </si>
  <si>
    <t>Water, Acrylate Copolymer, Glycerin, Castor Oil, Honey</t>
  </si>
  <si>
    <t>Curl Enhancing, Lightweight, Hold, Long-Lasting, Shine</t>
  </si>
  <si>
    <t>Cruelty Free, Residue Free, Vegan, Recycled Packaging</t>
  </si>
  <si>
    <t>Shea Butter, Dimethicone, Ethylhexylglycerin</t>
  </si>
  <si>
    <t>Thickening, Moisturizing</t>
  </si>
  <si>
    <t>Water, Soy, Wheat, Dimethicone, Panthenol, Ethylhexylglycerin, Arginine, Cetrimonium Choride, Tocopherol, Castor Oil, Disodium edta</t>
  </si>
  <si>
    <t>Volumizing, Shine, Frizz Control, Humidity Protection</t>
  </si>
  <si>
    <t>Fragrance Free, Paraben Free, Alcohol Free, Gluten Free, Soy Free, Cruelty Free, Vegan, Allergen free, Eco friendly, Phthalate Free</t>
  </si>
  <si>
    <t>Volumizing, Shine, UV protection, Heat Protection</t>
  </si>
  <si>
    <t>Vegan, Cruelty Free, Gluten Free, Paraben Free, Sulfate Free, Mineral oil free, Petrolatum free</t>
  </si>
  <si>
    <t>Mustard oil, Silk, Volcanic Sand</t>
  </si>
  <si>
    <t>Frizz Control, Humidity Protection, Curl Enhancement, Long Lasting, Shine</t>
  </si>
  <si>
    <t xml:space="preserve">Cruelty Free, Residue Free, </t>
  </si>
  <si>
    <t>Water, Glycerin, panthenol, Palm, Iodopropynyl Butylcarbamate, Jojoba seed oil, Tetrasodium edta, Oat, Diazolidinyl Urea , Aloe Vera, Sunflower, Dimethicone</t>
  </si>
  <si>
    <t>Hold, Volumizing, Thickening, Fast Drying, Nourishing, Frizz Control, Color Protection, UV Protection</t>
  </si>
  <si>
    <t>Paraben Free, Alcohol Free, Sulfate Free</t>
  </si>
  <si>
    <t>Lemon, Tea, Wheat, Sunflower, Palm</t>
  </si>
  <si>
    <t>Curl Enhancing, Volumizing</t>
  </si>
  <si>
    <t>Silicone Free, Mineral Oil Free, Sulfate Free, Phthalate Free, Paraben Free, Cruelty Free, Petrolatum free</t>
  </si>
  <si>
    <t>Shea Butter, Tea, Borage, Aloe Vera</t>
  </si>
  <si>
    <t>Flake Control, Shine, Hold, Moisturizing, Frizz Control, Long Lasting, Nourishing</t>
  </si>
  <si>
    <t>Alcohol Free, Preservative Free, Dye Free, Sulfate Free, Residue Free</t>
  </si>
  <si>
    <t>Lavender, Willow, Collagen</t>
  </si>
  <si>
    <t>Moisturizing, Frizz Control, Shine, Flake Control</t>
  </si>
  <si>
    <t>Sulfate Free, Phthalate Free, Gluten Free, Paraben Free</t>
  </si>
  <si>
    <t>Lavender, Peppermint, Sage, Witch Hazel, Eucalyptus, Cocamidopropyl Betaine, Cetrimonium Chloride, Lemon</t>
  </si>
  <si>
    <t>Volumizing, Lightweight, Lift, Heat Protection</t>
  </si>
  <si>
    <t>Sulfate Free, Vegan, Silicone Free</t>
  </si>
  <si>
    <t xml:space="preserve">Xylose, Tuberose, Almond Milk, Cedarwood, Dimethicone, Cocamidopropyl Betaine, Tocopherol, Ethylhexylglycerin, Sunflower, </t>
  </si>
  <si>
    <t>Hold, Soothing, Curl Enhancing, Long-Lasting, Frizz Free, Humidity Protection, Heat Protection</t>
  </si>
  <si>
    <t>BPA free</t>
  </si>
  <si>
    <t>Water, Acrylate Copolymer, Glycerin, Dimethicone, Copolymer, Tetrasodium edta</t>
  </si>
  <si>
    <t>Humidity Protection, Strengthening, Smoothening, Curl Enhancing, Frizz Control</t>
  </si>
  <si>
    <t>Water, Acrylate Copolymer, Domethicone, Panthenol, Disodium edta</t>
  </si>
  <si>
    <t>Heat Protection, Hold, Frizz Control, UV Protection, Softening, Volumizing</t>
  </si>
  <si>
    <t>Water, Panthenol, Cetrimonium Choride, Disodium edta</t>
  </si>
  <si>
    <t>Long Lasting, Hold, Heat Protection, Curl Enhancing</t>
  </si>
  <si>
    <t>Gluten Free</t>
  </si>
  <si>
    <t>Water, Acrylate Copolymer, Castor Oil, Arginine, Cetrimonium Choride</t>
  </si>
  <si>
    <t>Lightweight, Hold, Volumizing, Shine, Protection, Nourishing</t>
  </si>
  <si>
    <t>Sulfate Free, Cruelty Free, Gluten Free, Paraben Free, Vegan, Silicone Free</t>
  </si>
  <si>
    <t>Tomato, Rice, Chamomile, Glycerin, Panthenol, Fennel, Water</t>
  </si>
  <si>
    <t>Sum of Annual revenue(USD)</t>
  </si>
  <si>
    <t>Count of ASIN</t>
  </si>
  <si>
    <t>Sum of Annual revenue(USD)2</t>
  </si>
  <si>
    <t>Average Price</t>
  </si>
  <si>
    <t>Average of Average MRP</t>
  </si>
  <si>
    <t>Average of Average Discount %</t>
  </si>
  <si>
    <t>Average of Uniform Wt</t>
  </si>
  <si>
    <t>Average of price per oz/fl oz</t>
  </si>
  <si>
    <t>Average of USD per ml/g (Price)</t>
  </si>
  <si>
    <t>Average of USD per ml/gm (MRP)</t>
  </si>
  <si>
    <t>Grand Total</t>
  </si>
  <si>
    <t>SheaMoisture Total</t>
  </si>
  <si>
    <t>kenra Total</t>
  </si>
  <si>
    <t>Lottabody Total</t>
  </si>
  <si>
    <t>Moroccanoil Total</t>
  </si>
  <si>
    <t>sexyhair Total</t>
  </si>
  <si>
    <t>amika Total</t>
  </si>
  <si>
    <t>aussie Total</t>
  </si>
  <si>
    <t>ORIBE Total</t>
  </si>
  <si>
    <t>KERASTASE Total</t>
  </si>
  <si>
    <t>Keranique Total</t>
  </si>
  <si>
    <t>r+co Total</t>
  </si>
  <si>
    <t>biolage Total</t>
  </si>
  <si>
    <t>Garnier Total</t>
  </si>
  <si>
    <t>living proof Total</t>
  </si>
  <si>
    <t>KEVIN MURPHY Total</t>
  </si>
  <si>
    <t>Maui Moisture Total</t>
  </si>
  <si>
    <t>Design Essentials Total</t>
  </si>
  <si>
    <t>Pantene Total</t>
  </si>
  <si>
    <t>l'oreal Total</t>
  </si>
  <si>
    <t>OUAI Total</t>
  </si>
  <si>
    <t>davines Total</t>
  </si>
  <si>
    <t>TRESemmé Total</t>
  </si>
  <si>
    <t>Cake Total</t>
  </si>
  <si>
    <t>John Frieda Total</t>
  </si>
  <si>
    <t>Mielle Organics Total</t>
  </si>
  <si>
    <t>OGX Total</t>
  </si>
  <si>
    <t>Awapuhi Wild Ginger Total</t>
  </si>
  <si>
    <t>PATTERN Total</t>
  </si>
  <si>
    <t>Herbal Essences Total</t>
  </si>
  <si>
    <t>igk Total</t>
  </si>
  <si>
    <t>rusk Total</t>
  </si>
  <si>
    <t>bumble and bumble Total</t>
  </si>
  <si>
    <t>no nothing Total</t>
  </si>
  <si>
    <t>Avenue Man Total</t>
  </si>
  <si>
    <t>Goiple Total</t>
  </si>
  <si>
    <t>allday locks Total</t>
  </si>
  <si>
    <t>pureology Total</t>
  </si>
  <si>
    <t>TIGI Total</t>
  </si>
  <si>
    <t>sebastian Total</t>
  </si>
  <si>
    <t>L'Oreal Paris Total</t>
  </si>
  <si>
    <t>ag care Total</t>
  </si>
  <si>
    <t>Sum of Annual  Sales(Units)</t>
  </si>
  <si>
    <t>Share of Annual Revenue(USD)</t>
  </si>
  <si>
    <t>0 to 5</t>
  </si>
  <si>
    <t>10 to 15</t>
  </si>
  <si>
    <t>0% to 2%</t>
  </si>
  <si>
    <t>0.3 to 0.4</t>
  </si>
  <si>
    <t>0 to 0.05</t>
  </si>
  <si>
    <t>15 to 20</t>
  </si>
  <si>
    <t>10% to 15%</t>
  </si>
  <si>
    <t>0.5 to 0.75</t>
  </si>
  <si>
    <t>0.05 to 0.1</t>
  </si>
  <si>
    <t>20 to 30</t>
  </si>
  <si>
    <t>15% to 20%</t>
  </si>
  <si>
    <t>2 to 4</t>
  </si>
  <si>
    <t>0.75 to 1</t>
  </si>
  <si>
    <t>0.1 to 0.2</t>
  </si>
  <si>
    <t>30 to 40</t>
  </si>
  <si>
    <t>2% to 4%</t>
  </si>
  <si>
    <t>20 to 25</t>
  </si>
  <si>
    <t>1 to 2</t>
  </si>
  <si>
    <t>0.2 to 0.3</t>
  </si>
  <si>
    <t>40 to 50</t>
  </si>
  <si>
    <t>20% to 25%</t>
  </si>
  <si>
    <t>25 to 30</t>
  </si>
  <si>
    <t>2 to 3</t>
  </si>
  <si>
    <t>5 to 10</t>
  </si>
  <si>
    <t>25% to 30%</t>
  </si>
  <si>
    <t>4 to 6</t>
  </si>
  <si>
    <t>3 to 4</t>
  </si>
  <si>
    <t>4% to 6%</t>
  </si>
  <si>
    <t>6 to 8</t>
  </si>
  <si>
    <t>4 to 5</t>
  </si>
  <si>
    <t>40% to 50%</t>
  </si>
  <si>
    <t>8 to 10</t>
  </si>
  <si>
    <t>6% to 8%</t>
  </si>
  <si>
    <t>8% to 10%</t>
  </si>
  <si>
    <t>No Discount</t>
  </si>
  <si>
    <t>Ingredient</t>
  </si>
  <si>
    <t>Count</t>
  </si>
  <si>
    <t>Carrot</t>
  </si>
  <si>
    <t>Ethylhexylglycerin</t>
  </si>
  <si>
    <t>Cetrimonium Chloride</t>
  </si>
  <si>
    <t>Acrylate Copolymer</t>
  </si>
  <si>
    <t>Geranium</t>
  </si>
  <si>
    <t>Diazolidinyl Urea</t>
  </si>
  <si>
    <t>Cocamidopropyl Betaine</t>
  </si>
  <si>
    <t>Palm</t>
  </si>
  <si>
    <t>Citric Acid</t>
  </si>
  <si>
    <t>Tocopherol</t>
  </si>
  <si>
    <t>Sunflower</t>
  </si>
  <si>
    <t>Soy</t>
  </si>
  <si>
    <t>Keratin</t>
  </si>
  <si>
    <t>Ginger</t>
  </si>
  <si>
    <t>Mineral Oil</t>
  </si>
  <si>
    <t>Petrolatum</t>
  </si>
  <si>
    <t>Sea Salt</t>
  </si>
  <si>
    <t>Hyalurnoic Acid</t>
  </si>
  <si>
    <t>Peptide</t>
  </si>
  <si>
    <t>Sodium Hyaluronate</t>
  </si>
  <si>
    <t>Tea</t>
  </si>
  <si>
    <t>Babassu</t>
  </si>
  <si>
    <t>Lemon</t>
  </si>
  <si>
    <t>Agave</t>
  </si>
  <si>
    <t>Aloe Vera</t>
  </si>
  <si>
    <t>Jojoba</t>
  </si>
  <si>
    <t>Iodopropynyl Butylcarbamate</t>
  </si>
  <si>
    <t>Oat</t>
  </si>
  <si>
    <t>Rose</t>
  </si>
  <si>
    <t>Almond</t>
  </si>
  <si>
    <t>Cedarwood</t>
  </si>
  <si>
    <t>Biotin</t>
  </si>
  <si>
    <t>Marshmallow</t>
  </si>
  <si>
    <t>Borage</t>
  </si>
  <si>
    <t>Cotton</t>
  </si>
  <si>
    <t>Quinoa</t>
  </si>
  <si>
    <t>Vitamin B</t>
  </si>
  <si>
    <t>Guava</t>
  </si>
  <si>
    <t>Mango</t>
  </si>
  <si>
    <t>Lavender</t>
  </si>
  <si>
    <t>Abyssinian Oil</t>
  </si>
  <si>
    <t>Bamboo</t>
  </si>
  <si>
    <t>Grape</t>
  </si>
  <si>
    <t>Kakadu Plum</t>
  </si>
  <si>
    <t>Sea Kelp</t>
  </si>
  <si>
    <t>Vitamin E</t>
  </si>
  <si>
    <t>Rice</t>
  </si>
  <si>
    <t>Chamomile</t>
  </si>
  <si>
    <t>Fennel</t>
  </si>
  <si>
    <t>Tomato</t>
  </si>
  <si>
    <t>Kale</t>
  </si>
  <si>
    <t>Mint/Peppermint</t>
  </si>
  <si>
    <t>Amino Acids</t>
  </si>
  <si>
    <t>Menthol</t>
  </si>
  <si>
    <t>Pomegranate</t>
  </si>
  <si>
    <t>Triethanolamine</t>
  </si>
  <si>
    <t>Avocado</t>
  </si>
  <si>
    <t>Shea Oil</t>
  </si>
  <si>
    <t>Collagen</t>
  </si>
  <si>
    <t>Lactic Acid</t>
  </si>
  <si>
    <t>Safflower</t>
  </si>
  <si>
    <t>Berry</t>
  </si>
  <si>
    <t>eucalyptus</t>
  </si>
  <si>
    <t>Fatty Acids</t>
  </si>
  <si>
    <t>Mustard</t>
  </si>
  <si>
    <t>Neem</t>
  </si>
  <si>
    <t>Olive</t>
  </si>
  <si>
    <t>Papaya</t>
  </si>
  <si>
    <t>Sage</t>
  </si>
  <si>
    <t>Silk</t>
  </si>
  <si>
    <t>Vegetable</t>
  </si>
  <si>
    <t>Willow</t>
  </si>
  <si>
    <t>Witch Hazel</t>
  </si>
  <si>
    <t>Averages</t>
  </si>
  <si>
    <t>Revenue</t>
  </si>
  <si>
    <t>Lifting</t>
  </si>
  <si>
    <t>Fast Drying</t>
  </si>
  <si>
    <t>Flake Control</t>
  </si>
  <si>
    <t>Long Lasting</t>
  </si>
  <si>
    <t>Formaldehyde Free</t>
  </si>
  <si>
    <t>Nourishment</t>
  </si>
  <si>
    <t>Vegetarian</t>
  </si>
  <si>
    <t>Anti Dryness</t>
  </si>
  <si>
    <t>Talcum Free</t>
  </si>
  <si>
    <t>Sun/UV Protection</t>
  </si>
  <si>
    <t>Paraffin Free</t>
  </si>
  <si>
    <t>Strength</t>
  </si>
  <si>
    <t>Aluminium Free</t>
  </si>
  <si>
    <t>Plump</t>
  </si>
  <si>
    <t>Artificial Colorant Free</t>
  </si>
  <si>
    <t>Smoothness</t>
  </si>
  <si>
    <t>Oxybenzone Free</t>
  </si>
  <si>
    <t>Curl Protection</t>
  </si>
  <si>
    <t>Triclosan Free</t>
  </si>
  <si>
    <t>Bounce</t>
  </si>
  <si>
    <t>Recyclable Packaging</t>
  </si>
  <si>
    <t>Color Protection</t>
  </si>
  <si>
    <t>Dye Free</t>
  </si>
  <si>
    <t>Damage Repair</t>
  </si>
  <si>
    <t>Chemical Free</t>
  </si>
  <si>
    <t>Definition / Enhancement</t>
  </si>
  <si>
    <t>Allergy Tested</t>
  </si>
  <si>
    <t>Soothing</t>
  </si>
  <si>
    <t>Eco Friendly</t>
  </si>
  <si>
    <t>Damage Protection</t>
  </si>
  <si>
    <t>Fragrance Free</t>
  </si>
  <si>
    <t>Soy Free</t>
  </si>
  <si>
    <t>Preservative Free</t>
  </si>
  <si>
    <t>BPA Free</t>
  </si>
  <si>
    <t>Original Tag</t>
  </si>
  <si>
    <t>Final Tag</t>
  </si>
  <si>
    <t>Column Names</t>
  </si>
  <si>
    <t>Moisturising</t>
  </si>
  <si>
    <t>Volumizing</t>
  </si>
  <si>
    <t>UV Protection</t>
  </si>
  <si>
    <t>Humidity Resistant</t>
  </si>
  <si>
    <t>Anti Drying</t>
  </si>
  <si>
    <t>Strengthening</t>
  </si>
  <si>
    <t>Nourishing</t>
  </si>
  <si>
    <t>Repair</t>
  </si>
  <si>
    <t>Hydration</t>
  </si>
  <si>
    <t>Lift</t>
  </si>
  <si>
    <t>Plumping</t>
  </si>
  <si>
    <t>Softening</t>
  </si>
  <si>
    <t>Smoothening</t>
  </si>
  <si>
    <t>Moisturization</t>
  </si>
  <si>
    <t>Anti-Frizz</t>
  </si>
  <si>
    <t>Moisturizing</t>
  </si>
  <si>
    <t>Thickening</t>
  </si>
  <si>
    <t>Curl Boosting</t>
  </si>
  <si>
    <t>Protection</t>
  </si>
  <si>
    <t>Defining</t>
  </si>
  <si>
    <t>Frizz Free</t>
  </si>
  <si>
    <t>Color Safe</t>
  </si>
  <si>
    <t>Long-Lasting</t>
  </si>
  <si>
    <t>Non-Drying</t>
  </si>
  <si>
    <t>Curl Enhancement</t>
  </si>
  <si>
    <t>, Protection</t>
  </si>
  <si>
    <t>Column Heading</t>
  </si>
  <si>
    <t>Allergen free</t>
  </si>
  <si>
    <t>Eco friendly</t>
  </si>
  <si>
    <t>Harsh Chemical Free</t>
  </si>
  <si>
    <t>Cruelty-Free</t>
  </si>
  <si>
    <t>Phthalate Free</t>
  </si>
  <si>
    <t>Residue free</t>
  </si>
  <si>
    <t>Vegan</t>
  </si>
  <si>
    <t>Parabens Free</t>
  </si>
  <si>
    <t>Paraben-Free</t>
  </si>
  <si>
    <t>Paraffin free</t>
  </si>
  <si>
    <t>Recycled Packaging</t>
  </si>
  <si>
    <t>Sulfate-Free</t>
  </si>
  <si>
    <t>Abyssinian oil</t>
  </si>
  <si>
    <t>Almond Glycerides</t>
  </si>
  <si>
    <t>Almond Milk</t>
  </si>
  <si>
    <t>Aloe</t>
  </si>
  <si>
    <t>Argan oil</t>
  </si>
  <si>
    <t>Arginine</t>
  </si>
  <si>
    <t>Babassu Oil</t>
  </si>
  <si>
    <t>Castor Oil</t>
  </si>
  <si>
    <t>Cetrimonium Choride</t>
  </si>
  <si>
    <t>coconut</t>
  </si>
  <si>
    <t>Coconut oil</t>
  </si>
  <si>
    <t>Copolymer</t>
  </si>
  <si>
    <t>Cotton Extract</t>
  </si>
  <si>
    <t>Disodium edta</t>
  </si>
  <si>
    <t>Domethicone</t>
  </si>
  <si>
    <t>Ethylhexylglycerine</t>
  </si>
  <si>
    <t>Eucalyptus</t>
  </si>
  <si>
    <t>Geraniol</t>
  </si>
  <si>
    <t>guava</t>
  </si>
  <si>
    <t>Hibiscus Flower</t>
  </si>
  <si>
    <t>Honey</t>
  </si>
  <si>
    <t>Hydrolised Wheat Protein</t>
  </si>
  <si>
    <t>Hydrolized Wheat Protein</t>
  </si>
  <si>
    <t>Hydrolyzed Wheat Protein</t>
  </si>
  <si>
    <t>Jojoba Oil</t>
  </si>
  <si>
    <t>Jojoba seed oil</t>
  </si>
  <si>
    <t>mango</t>
  </si>
  <si>
    <t>Marshmallow root</t>
  </si>
  <si>
    <t>Mustard oil</t>
  </si>
  <si>
    <t>Olive Oil</t>
  </si>
  <si>
    <t>Palm oil</t>
  </si>
  <si>
    <t>Panthanol</t>
  </si>
  <si>
    <t>Peppermint</t>
  </si>
  <si>
    <t>Peppermint Oil</t>
  </si>
  <si>
    <t>Peptides</t>
  </si>
  <si>
    <t>Phenoxyethanol</t>
  </si>
  <si>
    <t>Pro Vitamin B5</t>
  </si>
  <si>
    <t>Shea butter</t>
  </si>
  <si>
    <t>Sunflower Seed Oil</t>
  </si>
  <si>
    <t>Tetrasodium edta</t>
  </si>
  <si>
    <t>Tuberose</t>
  </si>
  <si>
    <t>Vegetable Protein</t>
  </si>
  <si>
    <t>Volcanic Sand</t>
  </si>
  <si>
    <t>Xylose</t>
  </si>
</sst>
</file>

<file path=xl/styles.xml><?xml version="1.0" encoding="utf-8"?>
<styleSheet xmlns="http://schemas.openxmlformats.org/spreadsheetml/2006/main" xmlns:xr9="http://schemas.microsoft.com/office/spreadsheetml/2016/revision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_(* #,##0.00_);_(* \(#,##0.00\);_(* &quot;-&quot;??_);_(@_)"/>
    <numFmt numFmtId="181" formatCode="0.0%"/>
  </numFmts>
  <fonts count="28">
    <font>
      <sz val="11"/>
      <color theme="1"/>
      <name val="Calibri"/>
      <charset val="134"/>
      <scheme val="minor"/>
    </font>
    <font>
      <b/>
      <sz val="11"/>
      <color theme="0"/>
      <name val="Calibri"/>
      <charset val="134"/>
      <scheme val="minor"/>
    </font>
    <font>
      <sz val="11"/>
      <color rgb="FF222222"/>
      <name val="Calibri"/>
      <charset val="134"/>
      <scheme val="minor"/>
    </font>
    <font>
      <b/>
      <sz val="11"/>
      <color theme="1"/>
      <name val="Calibri"/>
      <charset val="134"/>
      <scheme val="minor"/>
    </font>
    <font>
      <b/>
      <sz val="11"/>
      <color rgb="FF444444"/>
      <name val="Calibri"/>
      <charset val="1"/>
    </font>
    <font>
      <sz val="11"/>
      <color rgb="FF444444"/>
      <name val="Calibri"/>
      <charset val="1"/>
    </font>
    <font>
      <sz val="11"/>
      <color rgb="FF000000"/>
      <name val="Calibri"/>
      <charset val="134"/>
    </font>
    <font>
      <sz val="11"/>
      <color rgb="FF000000"/>
      <name val="Calibri"/>
      <charset val="1"/>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SimSun"/>
      <charset val="134"/>
    </font>
  </fonts>
  <fills count="34">
    <fill>
      <patternFill patternType="none"/>
    </fill>
    <fill>
      <patternFill patternType="gray125"/>
    </fill>
    <fill>
      <patternFill patternType="solid">
        <fgColor theme="3"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8" fillId="0" borderId="0" applyNumberFormat="0" applyFill="0" applyBorder="0" applyAlignment="0" applyProtection="0"/>
    <xf numFmtId="0" fontId="9" fillId="0" borderId="0" applyNumberFormat="0" applyFill="0" applyBorder="0" applyAlignment="0" applyProtection="0">
      <alignment vertical="center"/>
    </xf>
    <xf numFmtId="0" fontId="0" fillId="3" borderId="7"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8" applyNumberFormat="0" applyFill="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5" fillId="0" borderId="0" applyNumberFormat="0" applyFill="0" applyBorder="0" applyAlignment="0" applyProtection="0">
      <alignment vertical="center"/>
    </xf>
    <xf numFmtId="0" fontId="16" fillId="4" borderId="10" applyNumberFormat="0" applyAlignment="0" applyProtection="0">
      <alignment vertical="center"/>
    </xf>
    <xf numFmtId="0" fontId="17" fillId="5" borderId="11" applyNumberFormat="0" applyAlignment="0" applyProtection="0">
      <alignment vertical="center"/>
    </xf>
    <xf numFmtId="0" fontId="18" fillId="5" borderId="10" applyNumberFormat="0" applyAlignment="0" applyProtection="0">
      <alignment vertical="center"/>
    </xf>
    <xf numFmtId="0" fontId="19" fillId="6" borderId="12" applyNumberFormat="0" applyAlignment="0" applyProtection="0">
      <alignment vertical="center"/>
    </xf>
    <xf numFmtId="0" fontId="20" fillId="0" borderId="13" applyNumberFormat="0" applyFill="0" applyAlignment="0" applyProtection="0">
      <alignment vertical="center"/>
    </xf>
    <xf numFmtId="0" fontId="21" fillId="0" borderId="14" applyNumberFormat="0" applyFill="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5" fillId="21" borderId="0" applyNumberFormat="0" applyBorder="0" applyAlignment="0" applyProtection="0">
      <alignment vertical="center"/>
    </xf>
    <xf numFmtId="0" fontId="25"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5" fillId="33" borderId="0" applyNumberFormat="0" applyBorder="0" applyAlignment="0" applyProtection="0">
      <alignment vertical="center"/>
    </xf>
  </cellStyleXfs>
  <cellXfs count="41">
    <xf numFmtId="0" fontId="0" fillId="0" borderId="0" xfId="0"/>
    <xf numFmtId="1" fontId="0" fillId="0" borderId="0" xfId="0" applyNumberFormat="1"/>
    <xf numFmtId="2" fontId="0" fillId="0" borderId="0" xfId="0" applyNumberFormat="1"/>
    <xf numFmtId="9" fontId="0" fillId="0" borderId="0" xfId="3" applyFont="1"/>
    <xf numFmtId="9" fontId="0" fillId="0" borderId="0" xfId="3" applyFont="1" applyBorder="1"/>
    <xf numFmtId="2" fontId="0" fillId="0" borderId="0" xfId="3" applyNumberFormat="1" applyFont="1" applyBorder="1"/>
    <xf numFmtId="0" fontId="1" fillId="2" borderId="1" xfId="0" applyFont="1" applyFill="1" applyBorder="1" applyAlignment="1">
      <alignment horizontal="center" vertical="top"/>
    </xf>
    <xf numFmtId="1" fontId="1" fillId="2" borderId="1" xfId="0" applyNumberFormat="1" applyFont="1" applyFill="1" applyBorder="1" applyAlignment="1">
      <alignment horizontal="center" vertical="top"/>
    </xf>
    <xf numFmtId="2" fontId="1" fillId="2" borderId="1" xfId="0" applyNumberFormat="1" applyFont="1" applyFill="1" applyBorder="1" applyAlignment="1">
      <alignment horizontal="center" vertical="top"/>
    </xf>
    <xf numFmtId="0" fontId="0" fillId="0" borderId="1" xfId="0" applyBorder="1"/>
    <xf numFmtId="9" fontId="1" fillId="2" borderId="1" xfId="3" applyFont="1" applyFill="1" applyBorder="1" applyAlignment="1">
      <alignment horizontal="center" vertical="top"/>
    </xf>
    <xf numFmtId="0" fontId="1" fillId="2" borderId="1" xfId="0" applyFont="1" applyFill="1" applyBorder="1"/>
    <xf numFmtId="2" fontId="1" fillId="2" borderId="1" xfId="0" applyNumberFormat="1" applyFont="1" applyFill="1" applyBorder="1"/>
    <xf numFmtId="9" fontId="1" fillId="2" borderId="1" xfId="3" applyFont="1" applyFill="1" applyBorder="1"/>
    <xf numFmtId="2" fontId="1" fillId="2" borderId="1" xfId="3" applyNumberFormat="1" applyFont="1" applyFill="1" applyBorder="1"/>
    <xf numFmtId="0" fontId="2" fillId="0" borderId="1" xfId="0" applyFont="1" applyBorder="1"/>
    <xf numFmtId="9" fontId="0" fillId="0" borderId="1" xfId="3" applyFont="1" applyBorder="1"/>
    <xf numFmtId="2" fontId="0" fillId="0" borderId="1" xfId="0" applyNumberFormat="1" applyBorder="1"/>
    <xf numFmtId="0" fontId="3" fillId="0" borderId="0" xfId="0" applyFont="1"/>
    <xf numFmtId="0" fontId="4" fillId="0" borderId="0" xfId="0" applyFont="1"/>
    <xf numFmtId="0" fontId="5" fillId="0" borderId="0" xfId="0" applyFont="1"/>
    <xf numFmtId="180" fontId="0" fillId="0" borderId="0" xfId="0" applyNumberFormat="1"/>
    <xf numFmtId="0" fontId="6" fillId="0" borderId="0" xfId="0" applyFont="1"/>
    <xf numFmtId="181" fontId="0" fillId="0" borderId="0" xfId="0" applyNumberFormat="1"/>
    <xf numFmtId="0" fontId="0" fillId="0" borderId="0" xfId="0" applyAlignment="1">
      <alignment horizontal="left" vertical="center"/>
    </xf>
    <xf numFmtId="0" fontId="0" fillId="0" borderId="0" xfId="0" applyAlignment="1">
      <alignment horizontal="center" vertical="center"/>
    </xf>
    <xf numFmtId="0" fontId="3" fillId="0" borderId="0" xfId="0" applyFont="1" applyAlignment="1">
      <alignment horizontal="center" vertical="center"/>
    </xf>
    <xf numFmtId="0" fontId="3" fillId="0" borderId="0" xfId="0" applyFont="1" applyAlignment="1">
      <alignment horizontal="left" vertical="center"/>
    </xf>
    <xf numFmtId="9" fontId="0" fillId="0" borderId="0" xfId="0" applyNumberFormat="1" applyAlignment="1">
      <alignment horizontal="center" vertical="center"/>
    </xf>
    <xf numFmtId="2" fontId="0" fillId="0" borderId="0" xfId="0" applyNumberFormat="1" applyAlignment="1">
      <alignment horizontal="center" vertical="center"/>
    </xf>
    <xf numFmtId="10"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5" fillId="0" borderId="4" xfId="0" applyFont="1" applyBorder="1"/>
    <xf numFmtId="0" fontId="7" fillId="0" borderId="0" xfId="0" applyFont="1"/>
    <xf numFmtId="0" fontId="8" fillId="0" borderId="1" xfId="6" applyBorder="1"/>
    <xf numFmtId="1" fontId="0" fillId="0" borderId="1" xfId="0" applyNumberFormat="1" applyBorder="1"/>
    <xf numFmtId="180" fontId="0" fillId="0" borderId="1" xfId="0" applyNumberForma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5">
    <dxf>
      <numFmt numFmtId="2" formatCode="0.00"/>
    </dxf>
    <dxf>
      <numFmt numFmtId="2" formatCode="0.00"/>
    </dxf>
    <dxf>
      <numFmt numFmtId="10" formatCode="0.00%"/>
    </dxf>
    <dxf>
      <numFmt numFmtId="10" formatCode="0.00%"/>
    </dxf>
    <dxf>
      <numFmt numFmtId="1" formatCode="0"/>
    </dxf>
    <dxf>
      <font>
        <color theme="1"/>
      </font>
      <fill>
        <patternFill patternType="solid">
          <bgColor rgb="FF92D050"/>
        </patternFill>
      </fill>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fill>
        <patternFill patternType="solid">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pivotCacheDefinition" Target="pivotCache/pivotCacheDefinition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264.0373733796" refreshedBy="Excel Services" recordCount="56">
  <cacheSource type="worksheet">
    <worksheetSource ref="A2:BJ58" sheet="Copy of Raw Data"/>
  </cacheSource>
  <cacheFields count="62">
    <cacheField name="Country" numFmtId="0"/>
    <cacheField name="Category" numFmtId="0"/>
    <cacheField name="Brand" numFmtId="0">
      <sharedItems count="44">
        <s v="SheaMoisture"/>
        <s v="Lottabody"/>
        <s v="kenra"/>
        <s v="sexyhair"/>
        <s v="amika"/>
        <s v="Moroccanoil"/>
        <s v="ORIBE"/>
        <s v="Keranique"/>
        <s v="KERASTASE"/>
        <s v="aussie"/>
        <s v="living proof"/>
        <s v="KEVIN MURPHY"/>
        <s v="Maui Moisture"/>
        <s v="Design Essentials"/>
        <s v="l'oreal"/>
        <s v="OUAI"/>
        <s v="davines"/>
        <s v="TRESemmé"/>
        <s v="biolage"/>
        <s v="Cake"/>
        <s v="John Frieda"/>
        <s v="Garnier"/>
        <s v="Mielle Organics"/>
        <s v="OGX"/>
        <s v="Awapuhi Wild Ginger"/>
        <s v="r+co"/>
        <s v="PATTERN"/>
        <s v="Herbal Essences"/>
        <s v="igk"/>
        <s v="Pantene"/>
        <s v="rusk"/>
        <s v="bumble and bumble"/>
        <s v="no nothing"/>
        <s v="Avenue Man"/>
        <s v="Goiple"/>
        <s v="allday locks"/>
        <s v="pureology"/>
        <s v="TIGI"/>
        <s v="sebastian"/>
        <s v="L'Oreal Paris"/>
        <s v="ag care"/>
        <s v="KERATASE" u="1"/>
        <s v="kÃ©rastase" u="1"/>
        <s v="others" u="1"/>
      </sharedItems>
    </cacheField>
    <cacheField name="Link" numFmtId="0"/>
    <cacheField name="ASIN" numFmtId="0"/>
    <cacheField name="Title" numFmtId="0"/>
    <cacheField name="Annual  Sales(Units)" numFmtId="0"/>
    <cacheField name="Annual revenue(USD)" numFmtId="0"/>
    <cacheField name="Share" numFmtId="0"/>
    <cacheField name="Inclusion" numFmtId="0"/>
    <cacheField name="Price Band" numFmtId="0">
      <sharedItems count="7">
        <s v="5 to 10"/>
        <s v="0 to 5"/>
        <s v="15 to 20"/>
        <s v="20 to 30"/>
        <s v="30 to 40"/>
        <s v="40 to 50"/>
        <s v="10 to 15"/>
      </sharedItems>
    </cacheField>
    <cacheField name=" Average Price" numFmtId="0"/>
    <cacheField name="MRP Band" numFmtId="0">
      <sharedItems count="6">
        <s v="10 to 15"/>
        <s v="5 to 10"/>
        <s v="15 to 20"/>
        <s v="20 to 30"/>
        <s v="30 to 40"/>
        <s v="40 to 50"/>
      </sharedItems>
    </cacheField>
    <cacheField name="Average MRP" numFmtId="0"/>
    <cacheField name="Discount % Band" numFmtId="0">
      <sharedItems count="11">
        <s v="10% to 15%"/>
        <s v="40% to 50%"/>
        <s v="8% to 10%"/>
        <s v="0% to 2%"/>
        <s v="No Discount"/>
        <s v="2% to 4%"/>
        <s v="6% to 8%"/>
        <s v="20% to 25%"/>
        <s v="15% to 20%"/>
        <s v="4% to 6%"/>
        <s v="25% to 30%"/>
      </sharedItems>
    </cacheField>
    <cacheField name="Average Discount %" numFmtId="9"/>
    <cacheField name="weight" numFmtId="0"/>
    <cacheField name="weight_type" numFmtId="0"/>
    <cacheField name="price per oz/fl oz" numFmtId="2"/>
    <cacheField name="Price per oz/fl oz Band" numFmtId="0">
      <sharedItems count="8">
        <s v="1 to 2"/>
        <s v="0.5 to 0.75"/>
        <s v="2 to 3"/>
        <s v="3 to 4"/>
        <s v="5 to 10"/>
        <s v="0.75 to 1"/>
        <s v="4 to 5"/>
        <s v="0.3 to 0.4"/>
      </sharedItems>
    </cacheField>
    <cacheField name="USD per ml/gm MRP Band" numFmtId="2">
      <sharedItems count="4">
        <s v="0 to 0.05"/>
        <s v="0.05 to 0.1"/>
        <s v="0.1 to 0.2"/>
        <s v="0.2 to 0.3"/>
      </sharedItems>
    </cacheField>
    <cacheField name="USD per ml/gm (MRP)" numFmtId="2"/>
    <cacheField name="USD per ml/g Price Band" numFmtId="2">
      <sharedItems count="4">
        <s v="0 to 0.05"/>
        <s v="0.05 to 0.1"/>
        <s v="0.1 to 0.2"/>
        <s v="0.2 to 0.3"/>
      </sharedItems>
    </cacheField>
    <cacheField name="USD per ml/g (Price)" numFmtId="2"/>
    <cacheField name="weight_band" numFmtId="0">
      <sharedItems count="8">
        <s v="6 to 8"/>
        <s v="8 to 10"/>
        <s v="10 to 15"/>
        <s v="4 to 6"/>
        <s v="2 to 4"/>
        <s v="20 to 25"/>
        <s v="15 to 20"/>
        <s v="25 to 30"/>
      </sharedItems>
    </cacheField>
    <cacheField name="Uniform Wt" numFmtId="2"/>
    <cacheField name="Top Unit" numFmtId="0"/>
    <cacheField name="Packaging" numFmtId="0">
      <sharedItems count="3">
        <s v="Pump Bottle"/>
        <s v="Spray Can"/>
        <s v="Tube"/>
      </sharedItems>
    </cacheField>
    <cacheField name="Pack Size" numFmtId="0">
      <sharedItems count="3">
        <s v="Pack of 1"/>
        <s v="Pack of 3"/>
        <s v="Pack of 2"/>
      </sharedItems>
    </cacheField>
    <cacheField name="Benefits" numFmtId="0">
      <sharedItems count="56">
        <s v="Frizz Control, Moisturising, Curl Enhancing, Volumizing"/>
        <s v="Frizz Control, Moisturising, Curl Enhancing, Shine, Fast Drying"/>
        <s v="Heat Protection, Humidity Resistant, Shine, Anti Drying, Volumizing"/>
        <s v="Hold, Heat Protection, Humidity Protection, Shine, Volumizing, Lifting"/>
        <s v="Hold, Volumizing, Frizz Control, Heat Protection, Humidity Protection, Bounce"/>
        <s v="Volumizing, Flake Control, Lift, Frizz control"/>
        <s v="Plumping, UV protection, Softening, Heat protection, Repair, Strengthening, Volumizing"/>
        <s v="Curl Protection, Smoothening, Frizz Control"/>
        <s v="Volumizing, Anti-Frizz, Lightweight, Moisturising, Heat Protection, Flake Control, Shine"/>
        <s v="Volumizing, Humidity Protection, Plumping, Heat Protection"/>
        <s v="Volumizing, Shine, Softening"/>
        <s v="Hold, Flake Control"/>
        <s v="Lightweight, Thickening, Hold"/>
        <s v="Volumizing, Hold, Long Lasting"/>
        <s v="Volumizing, Humidity Protection, Shine"/>
        <s v="Hold, Volumizing, Nourishment, Softening, Shine, Hydration"/>
        <s v="Curl Enhancing, Moisturizing, Fast Drying, Frizz Control, Shine"/>
        <s v="Volumizing, Lightweight, Hold, Heat Protection"/>
        <s v="Protection, Strengthening, Shine, smoothening"/>
        <s v="Volumizing, Long Lasting"/>
        <s v="Curl Protection, Moisturizing, Hold, Softening"/>
        <s v="Volumizing, Shine, Softening, Hold, Lightweight"/>
        <s v="Volumizing, Defining, Humidity Protection, Curl Boosting, Softening"/>
        <s v="Long Lasting, Lift, Volumizing"/>
        <s v="Frizz Control, Curl Enhancing, Softening, Hold, Nourishing"/>
        <s v="Volumizing, Hold, Long Lasting, Lift, Heat Protection, Humidity Protection"/>
        <s v="Frizz Control, Volumizing, Hold"/>
        <s v="Moisturizing, Curl Enhancing, Frizz Control"/>
        <s v="Volumizing, Hold, Humidity Protection, Heat Protection"/>
        <s v="Flake Control, Non-Drying, Frizz Control, Hold, Heat Protection, Lightweight"/>
        <s v="Hold, UV Protection, Moisturizing"/>
        <s v="Color Protection, Curl Enhancing, Frizz Control, Hold, Shine, Moisturization_x000a_"/>
        <s v="Color Safe, Moisturizing, Smoothening, Frizz Control, Lightweight, Long Lasting"/>
        <s v="Volumizing, Hold, Heat Protection, Long Lasting, Humidity Protection"/>
        <s v="Curl Enhancing, Volumizing, Shine, Moisturizing"/>
        <s v="Lightweight, Hold, Fast Drying, Flake Control, Shine, Moisturizing"/>
        <s v="Frizz Control, Hold, Curl Enhancing, Color Safe"/>
        <s v="Frizz Control, Heat Protection, Lift"/>
        <s v="Nourishing, Strengthening, Shine, Thickening, Moisturizing"/>
        <s v="Frizz Control, Curl Enhancing, Humidity Protection, Lightweight, Nourishing, Shine"/>
        <s v="Thickening, Hold, Moisturizing"/>
        <s v="Curl Enhancing, Lightweight, Hold, Long-Lasting, Shine"/>
        <s v="Thickening, Moisturizing"/>
        <s v="Volumizing, Shine, Frizz Control, Humidity Protection"/>
        <s v="Volumizing, Shine, UV protection, Heat Protection"/>
        <s v="Frizz Control, Humidity Protection, Curl Enhancement, Long Lasting, Shine"/>
        <s v="Hold, Volumizing, Thickening, Fast Drying, Nourishing, Frizz Control, Color Protection, UV Protection"/>
        <s v="Curl Enhancing, Volumizing"/>
        <s v="Flake Control, Shine, Hold, Moisturizing, Frizz Control, Long Lasting, Nourishing"/>
        <s v="Moisturizing, Frizz Control, Shine, Flake Control"/>
        <s v="Volumizing, Lightweight, Lift, Heat Protection"/>
        <s v="Hold, Soothing, Curl Enhancing, Long-Lasting, Frizz Free, Humidity Protection, Heat Protection"/>
        <s v="Humidity Protection, Strengthening, Smoothening, Curl Enhancing, Frizz Control"/>
        <s v="Heat Protection, Hold, Frizz Control, UV Protection, Softening, Volumizing"/>
        <s v="Long Lasting, Hold, Heat Protection, Curl Enhancing"/>
        <s v="Lightweight, Hold, Volumizing, Shine, Protection, Nourishing"/>
      </sharedItems>
    </cacheField>
    <cacheField name="Thickening/Volumizing" numFmtId="0"/>
    <cacheField name="Frizz Control" numFmtId="0"/>
    <cacheField name="Shine" numFmtId="0"/>
    <cacheField name="Moisturization / Hydration" numFmtId="0"/>
    <cacheField name="Hold" numFmtId="0"/>
    <cacheField name="Curl Enhancing" numFmtId="0"/>
    <cacheField name="Heat Protection" numFmtId="0"/>
    <cacheField name="Humidity Protection" numFmtId="0"/>
    <cacheField name="Lightweight" numFmtId="0"/>
    <cacheField name="Softness" numFmtId="0"/>
    <cacheField name="Claims" numFmtId="0">
      <sharedItems count="37">
        <s v="Residue free, Silicone Free, Sulfate Free, Paraben free, Phthalate Free, Mineral Oil Free, Petrolatum Free, Cruelty Free, Sustainably Produced"/>
        <s v="NA"/>
        <s v="Alcohol Free"/>
        <s v="Cruelty Free"/>
        <s v="Artificial Colorant Free, Formaldehyde Free, Mineral Oil Free, Oxybenzone Free, Triclosan Free, Aluminium Free, Talcum Free, Vegetarian, Cruelty Free, Gluten Free"/>
        <s v="Residue free, Cruelty Free"/>
        <s v="Paraben free"/>
        <s v="Paraben free, Residue free, Cruelty Free"/>
        <s v="Paraffin Free, Sulfate Free, Phthalate Free, Alcohol Free, Formaldehyde Free, Residue free"/>
        <s v="Mineral Oil Free"/>
        <s v="Cruelty free, Vegan, Gluten free, Silicone free, Phthalate Free, Parabens Free"/>
        <s v="Dairy Free"/>
        <s v="Alcohol Free, Paraben Free, Silicone Free, Vegan, Lightweight"/>
        <s v="Paraben Free, Residue free, Paraffin free, Petrolatum free, Mineral Oil Free"/>
        <s v="Paraben Free, Phthalate Free, Sulfate Free, Cruelty Free"/>
        <s v="Vegetarian, Harsh Chemical Free"/>
        <s v="Paraben Free, Alcohol Free"/>
        <s v="Paraben Free, Vegan, Cruelty Free, Recycled Packaging"/>
        <s v="Vegan, Phthalate Free, Sulfate Free, Paraben Free, Talcum Free, Cruelty Free, Mineral Oil Free"/>
        <s v="Paraben Free, Cruelty Free"/>
        <s v="Dairy Free, Cruelty Free"/>
        <s v="Paraben Free, Phthalate Free, Sulfate Free, Cruelty Free, Petrolatum Free, Mineral Oil Free, Gluten Free, Vegan"/>
        <s v="Cruelty Free, Paraben Free, Dye Free"/>
        <s v="Vegan, Cruelty Free"/>
        <s v="Paraben-Free, Sulfate-Free, Petrolatum Free, Mineral Oil Free, Cruelty-Free, Gluten Free, Vegan"/>
        <s v="Cruelty Free, Residue Free, Vegan, Recycled Packaging"/>
        <s v="Fragrance Free, Paraben Free, Alcohol Free, Gluten Free, Soy Free, Cruelty Free, Vegan, Allergen free, Eco friendly, Phthalate Free"/>
        <s v="Vegan, Cruelty Free, Gluten Free, Paraben Free, Sulfate Free, Mineral oil free, Petrolatum free"/>
        <s v="Cruelty Free, Residue Free, "/>
        <s v="Paraben Free, Alcohol Free, Sulfate Free"/>
        <s v="Silicone Free, Mineral Oil Free, Sulfate Free, Phthalate Free, Paraben Free, Cruelty Free, Petrolatum free"/>
        <s v="Alcohol Free, Preservative Free, Dye Free, Sulfate Free, Residue Free"/>
        <s v="Sulfate Free, Phthalate Free, Gluten Free, Paraben Free"/>
        <s v="Sulfate Free, Vegan, Silicone Free"/>
        <s v="BPA free"/>
        <s v="Gluten Free"/>
        <s v="Sulfate Free, Cruelty Free, Gluten Free, Paraben Free, Vegan, Silicone Free"/>
      </sharedItems>
    </cacheField>
    <cacheField name="Cruelty Free" numFmtId="0"/>
    <cacheField name="Paraben Free" numFmtId="0"/>
    <cacheField name="Residue Free" numFmtId="0"/>
    <cacheField name="Mineral Oil Free" numFmtId="0"/>
    <cacheField name="Sulfate Free" numFmtId="0"/>
    <cacheField name="Silicone Free" numFmtId="0"/>
    <cacheField name="Petrolatum Free" numFmtId="0"/>
    <cacheField name="Alcohol Free" numFmtId="0"/>
    <cacheField name="Plant Based/Vegan" numFmtId="0"/>
    <cacheField name="Sustainably Produced" numFmtId="0"/>
    <cacheField name="Ingredients" numFmtId="0">
      <sharedItems count="55">
        <s v="Coconut oil, Hibiscus Flower, Shea butter"/>
        <s v="Coconut Oil, Shea Oil"/>
        <s v="Cocamidopropyl Betaine, Water, Hydrolyzed Wheat Protein"/>
        <s v="Water, Dimethicone, Diazolidinyl Urea"/>
        <s v="Berry, Acrylate Copolymer, Fatty Acids"/>
        <s v="Argan oil, Water"/>
        <s v="Panthenol, Sunflower Seed Oil, Vitamin E, Water, Glycerin"/>
        <s v="Argan oil, Water, Castor Oil, Citric Acid"/>
        <s v="Keratin, Amino Acids, Water, Glycerin, Menthol, Peppermint Oil"/>
        <s v="Water, Acrylate Copolymer"/>
        <s v="Hyalurnoic Acid, Peptides, Water, Arginine, Cetrimonium Chloride, Hydrolised Wheat Protein, Sodium Hyaluronate"/>
        <s v="Jojoba Oil, Sea Kelp, Aloe, water, Disodium Edta, Acrylate Copolymer"/>
        <s v="Water, Panthenol, geraniol"/>
        <s v="Water, Almond Glycerides, Phenoxyethanol, geraniol, Panthenol"/>
        <s v="Bamboo, Kakadu Plum, Water, Grape, Disodium edta, citric acid"/>
        <s v="Aloe Vera, coconut, mango, water, guava, Glycerin, Disodium edta"/>
        <s v="Almond, Avocado, Olive Oil, Vitamin B, Citric Acid"/>
        <s v="Water, Arginine"/>
        <s v="Kale, Carrot, Panthenol, Lemon, Ethylhexylglycerin, Glycerin, Geraniol"/>
        <s v="water, glycerin, panthenol"/>
        <s v="Coconut, Avocado, Cocamidopropyl Betaine, Geraniol"/>
        <s v="Cocamidopropyl Betaine, Water, Geraniol, Agave, Lactic Acid"/>
        <s v="Aloe Vera, Vitamin E, Citric Acid, Acrylate Copolymer"/>
        <s v="Argan, Water, Tetrasodium edta"/>
        <s v="Abyssinian oil, Disodium EDTA, Rose, Water"/>
        <s v="NA"/>
        <s v="Water, Triethanolamine, Castor Oil, Cocamidopropyl Betaine, Ethylhexylglycerin, Glycerin, Pomegranate, Cotton Extract, Tocopherol"/>
        <s v="Coconut Oil, Babassu Oil, Palm oil, Cocamidopropyl Betaine, Panthanol, Water, Cetrimonium Choride, Hydrolised Wheat Protein, Ethylhexylglycerine, Geraniol"/>
        <s v="Dimethicone, Hydrolized Wheat Protein"/>
        <s v="Water, Dimethicone, Diazolidinyl Urea, Hydrolized Wheat Protein"/>
        <s v="Water, Castor Oil, Tetrasodium edta, Dimethicone, Geraniol, Agave, Citric Acid"/>
        <s v="Shea Butter, Coconut Oil, Panthenol, Water, Dimethicone, Castor Oil, Diazolidinyl Urea"/>
        <s v="Water, Mineral Oil, Petrolatum, Glycerin, Hydrolized Wheat Protein, Cetrimonium Choride, Argan, Ginger, Dimethicone, Keratin, Sea Salt, Citric Acid, Tetrasodium edta, Diazolidinyl Urea"/>
        <s v="Water, Castor Oil, Tocopherol, Cetrimonium Choride, Safflower, Geraniol, Collagen"/>
        <s v="Vegetable Protein, Neem, Papaya"/>
        <s v="Argan oil, Marshmallow root, Castor Oil, Glycerin, Biotin, Ethylhexylglycerin, Geraniol"/>
        <s v="Jojoba Oil, Lavender, Disodium edta, Citric Acid"/>
        <s v="Cotton, Castor Oil, Palm, Panthenol, Sunflower, Quinoa, Glycerin, Ethylhexylglycerin, Disodium edta, Geraniol"/>
        <s v="Rice, Vitamin E, Pro Vitamin B5, Soy"/>
        <s v="Pro Vitamin B5, Disodium edta, Cetrimonium Choride, Panthenol"/>
        <s v="Water, Acrylate Copolymer, Glycerin, Castor Oil, Honey"/>
        <s v="Shea Butter, Dimethicone, Ethylhexylglycerin"/>
        <s v="Water, Soy, Wheat, Dimethicone, Panthenol, Ethylhexylglycerin, Arginine, Cetrimonium Choride, Tocopherol, Castor Oil, Disodium edta"/>
        <s v="Mustard oil, Silk, Volcanic Sand"/>
        <s v="Water, Glycerin, panthenol, Palm, Iodopropynyl Butylcarbamate, Jojoba seed oil, Tetrasodium edta, Oat, Diazolidinyl Urea , Aloe Vera, Sunflower, Dimethicone"/>
        <s v="Lemon, Tea, Wheat, Sunflower, Palm"/>
        <s v="Shea Butter, Tea, Borage, Aloe Vera"/>
        <s v="Lavender, Willow, Collagen"/>
        <s v="Lavender, Peppermint, Sage, Witch Hazel, Eucalyptus, Cocamidopropyl Betaine, Cetrimonium Chloride, Lemon"/>
        <s v="Xylose, Tuberose, Almond Milk, Cedarwood, Dimethicone, Cocamidopropyl Betaine, Tocopherol, Ethylhexylglycerin, Sunflower, "/>
        <s v="Water, Acrylate Copolymer, Glycerin, Dimethicone, Copolymer, Tetrasodium edta"/>
        <s v="Water, Acrylate Copolymer, Domethicone, Panthenol, Disodium edta"/>
        <s v="Water, Panthenol, Cetrimonium Choride, Disodium edta"/>
        <s v="Water, Acrylate Copolymer, Castor Oil, Arginine, Cetrimonium Choride"/>
        <s v="Tomato, Rice, Chamomile, Glycerin, Panthenol, Fennel, Water"/>
      </sharedItems>
    </cacheField>
    <cacheField name="Water" numFmtId="0"/>
    <cacheField name="Coconut" numFmtId="0"/>
    <cacheField name="Glycerin" numFmtId="0"/>
    <cacheField name="Panthenol" numFmtId="0"/>
    <cacheField name="Sodium/Sodium Citrate/Sodium Edta" numFmtId="0"/>
    <cacheField name="shea butter" numFmtId="0"/>
    <cacheField name="Argan" numFmtId="0"/>
    <cacheField name="Dimethicone" numFmtId="0"/>
    <cacheField name="Hibiscus" numFmtId="0"/>
    <cacheField name="Wheat" numFmtId="0"/>
  </cacheFields>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s v="US"/>
    <s v="Hair Mousses"/>
    <x v="0"/>
    <s v="www.amazon.com/dp/B07NQCBRK3"/>
    <s v="B07NQCBRK3"/>
    <s v="SheaMoisture Curl Mousse Coconut and Hibiscus for Frizz Control Styling Mousse with Shea Butter 7.5 oz"/>
    <n v="245011"/>
    <n v="2387397.7000000002"/>
    <n v="7.0655038256930675E-2"/>
    <s v="Yes"/>
    <x v="0"/>
    <n v="9.6999999999999993"/>
    <x v="0"/>
    <n v="11.05"/>
    <x v="0"/>
    <n v="0.12217194570135759"/>
    <n v="7.5"/>
    <s v="fl oz"/>
    <n v="1.2435897435897434"/>
    <x v="0"/>
    <x v="0"/>
    <n v="4.7908916694848383E-2"/>
    <x v="0"/>
    <n v="4.2055791125794502E-2"/>
    <x v="0"/>
    <n v="7.8000000000000007"/>
    <s v="oz"/>
    <x v="0"/>
    <x v="0"/>
    <x v="0"/>
    <n v="2387397.7000000002"/>
    <n v="2387397.7000000002"/>
    <n v="0"/>
    <n v="2387397.7000000002"/>
    <n v="0"/>
    <n v="2387397.7000000002"/>
    <n v="0"/>
    <n v="0"/>
    <n v="0"/>
    <n v="0"/>
    <x v="0"/>
    <n v="2387397.7000000002"/>
    <n v="2387397.7000000002"/>
    <n v="2387397.7000000002"/>
    <n v="2387397.7000000002"/>
    <n v="2387397.7000000002"/>
    <n v="2387397.7000000002"/>
    <n v="2387397.7000000002"/>
    <n v="0"/>
    <n v="0"/>
    <n v="2387397.7000000002"/>
    <x v="0"/>
    <n v="0"/>
    <n v="2387397.7000000002"/>
    <n v="0"/>
    <n v="0"/>
    <n v="0"/>
    <n v="2387397.7000000002"/>
    <n v="0"/>
    <n v="0"/>
    <n v="2387397.7000000002"/>
    <n v="0"/>
  </r>
  <r>
    <s v="US"/>
    <s v="Hair Mousses"/>
    <x v="1"/>
    <s v="www.amazon.com/dp/B000TG63EW"/>
    <s v="B000TG63EW"/>
    <s v="Lottabody Coconut Oil and Shea Wrap Me Foaming Curl Mousse , Creates Soft Wraps, Hair Mousse for Curly Hair, Defines Curls, Anti Frizz, 7 Fl Oz"/>
    <n v="415461"/>
    <n v="1661902.52"/>
    <n v="4.2211989961974575E-2"/>
    <s v="Yes"/>
    <x v="1"/>
    <n v="4.04"/>
    <x v="1"/>
    <n v="7.99"/>
    <x v="1"/>
    <n v="0.49436795994993743"/>
    <n v="7"/>
    <s v="fl oz"/>
    <n v="0.55494505494505497"/>
    <x v="1"/>
    <x v="0"/>
    <n v="3.7116248648206715E-2"/>
    <x v="0"/>
    <n v="1.8767164522998137E-2"/>
    <x v="0"/>
    <n v="7.28"/>
    <s v="oz"/>
    <x v="0"/>
    <x v="0"/>
    <x v="1"/>
    <n v="0"/>
    <n v="1661902.52"/>
    <n v="1661902.52"/>
    <n v="1661902.52"/>
    <n v="0"/>
    <n v="1661902.52"/>
    <n v="0"/>
    <n v="0"/>
    <n v="0"/>
    <n v="0"/>
    <x v="1"/>
    <n v="0"/>
    <n v="0"/>
    <n v="0"/>
    <n v="0"/>
    <n v="0"/>
    <n v="0"/>
    <n v="0"/>
    <n v="0"/>
    <n v="0"/>
    <n v="0"/>
    <x v="1"/>
    <n v="0"/>
    <n v="1661902.52"/>
    <n v="0"/>
    <n v="0"/>
    <n v="0"/>
    <n v="0"/>
    <n v="0"/>
    <n v="0"/>
    <n v="0"/>
    <n v="0"/>
  </r>
  <r>
    <s v="US"/>
    <s v="Hair Mousses"/>
    <x v="2"/>
    <s v="www.amazon.com/dp/B00147QL8S"/>
    <s v="B00147QL8S"/>
    <s v="Kenra Volume Mousse Extra 17 | Firm Hold Mousse | All Hair Types Kenra Volume Mousse Extra 17 | Firm Hold Mousse | All Hair Types"/>
    <n v="55621"/>
    <n v="992883.37"/>
    <n v="3.89796831041948E-2"/>
    <s v="Yes"/>
    <x v="2"/>
    <n v="18.07"/>
    <x v="2"/>
    <n v="19.989999999999998"/>
    <x v="2"/>
    <n v="9.604802401200592E-2"/>
    <n v="8"/>
    <s v="fl oz"/>
    <n v="2.171875"/>
    <x v="2"/>
    <x v="1"/>
    <n v="8.1252763975963163E-2"/>
    <x v="1"/>
    <n v="7.3448596550557993E-2"/>
    <x v="1"/>
    <n v="8.32"/>
    <s v="oz"/>
    <x v="1"/>
    <x v="0"/>
    <x v="2"/>
    <n v="992883.37"/>
    <n v="0"/>
    <n v="992883.37"/>
    <n v="0"/>
    <n v="0"/>
    <n v="0"/>
    <n v="992883.37"/>
    <n v="992883.37"/>
    <n v="0"/>
    <n v="0"/>
    <x v="2"/>
    <n v="0"/>
    <n v="0"/>
    <n v="0"/>
    <n v="0"/>
    <n v="0"/>
    <n v="0"/>
    <n v="0"/>
    <n v="992883.37"/>
    <n v="0"/>
    <n v="0"/>
    <x v="2"/>
    <n v="992883.37"/>
    <n v="0"/>
    <n v="0"/>
    <n v="0"/>
    <n v="0"/>
    <n v="0"/>
    <n v="0"/>
    <n v="0"/>
    <n v="0"/>
    <n v="992883.37"/>
  </r>
  <r>
    <s v="US"/>
    <s v="Hair Mousses"/>
    <x v="3"/>
    <s v="www.amazon.com/dp/B08735MT2B"/>
    <s v="B08735MT2B"/>
    <s v="SexyHair Big Spray &amp; Play Volumizing Hairspray | Hold and Shine | Up to 72 Hour Humidity Resistance | All Hair Types"/>
    <n v="44748"/>
    <n v="916855.12"/>
    <n v="3.2344239123258151E-2"/>
    <s v="Yes"/>
    <x v="3"/>
    <n v="20.85"/>
    <x v="3"/>
    <n v="21.15"/>
    <x v="3"/>
    <n v="1.4184397163120433E-2"/>
    <n v="10"/>
    <s v="fl oz"/>
    <n v="2.0048076923076925"/>
    <x v="2"/>
    <x v="1"/>
    <n v="6.8774225436383021E-2"/>
    <x v="1"/>
    <n v="6.779870450820738E-2"/>
    <x v="2"/>
    <n v="10.4"/>
    <s v="oz"/>
    <x v="1"/>
    <x v="0"/>
    <x v="3"/>
    <n v="916855.12"/>
    <n v="0"/>
    <n v="916855.12"/>
    <n v="0"/>
    <n v="916855.12"/>
    <n v="0"/>
    <n v="916855.12"/>
    <n v="916855.12"/>
    <n v="0"/>
    <n v="0"/>
    <x v="3"/>
    <n v="916855.12"/>
    <n v="0"/>
    <n v="0"/>
    <n v="0"/>
    <n v="0"/>
    <n v="0"/>
    <n v="0"/>
    <n v="0"/>
    <n v="0"/>
    <n v="0"/>
    <x v="3"/>
    <n v="916855.12"/>
    <n v="0"/>
    <n v="0"/>
    <n v="0"/>
    <n v="0"/>
    <n v="0"/>
    <n v="0"/>
    <n v="916855.12"/>
    <n v="0"/>
    <n v="0"/>
  </r>
  <r>
    <s v="US"/>
    <s v="Hair Mousses"/>
    <x v="4"/>
    <s v="www.amazon.com/dp/B07H3GBS31"/>
    <s v="B07H3GBS31"/>
    <s v="amika plus size perfect body mousse"/>
    <n v="25539"/>
    <n v="760780.46"/>
    <n v="2.8369822508980038E-2"/>
    <s v="Yes"/>
    <x v="3"/>
    <n v="29.88"/>
    <x v="3"/>
    <n v="29.94"/>
    <x v="3"/>
    <n v="2.0040080160321399E-3"/>
    <n v="8.5"/>
    <s v="fl oz"/>
    <n v="3.3800904977375565"/>
    <x v="3"/>
    <x v="2"/>
    <n v="0.11453763368462289"/>
    <x v="2"/>
    <n v="0.11430809934858155"/>
    <x v="1"/>
    <n v="8.84"/>
    <s v="oz"/>
    <x v="1"/>
    <x v="0"/>
    <x v="4"/>
    <n v="760780.46"/>
    <n v="760780.46"/>
    <n v="0"/>
    <n v="0"/>
    <n v="760780.46"/>
    <n v="0"/>
    <n v="760780.46"/>
    <n v="760780.46"/>
    <n v="0"/>
    <n v="0"/>
    <x v="4"/>
    <n v="760780.46"/>
    <n v="0"/>
    <n v="0"/>
    <n v="760780.46"/>
    <n v="0"/>
    <n v="0"/>
    <n v="0"/>
    <n v="0"/>
    <n v="0"/>
    <n v="0"/>
    <x v="4"/>
    <n v="0"/>
    <n v="0"/>
    <n v="0"/>
    <n v="0"/>
    <n v="0"/>
    <n v="0"/>
    <n v="0"/>
    <n v="0"/>
    <n v="0"/>
    <n v="0"/>
  </r>
  <r>
    <s v="US"/>
    <s v="Hair Mousses"/>
    <x v="5"/>
    <s v="www.amazon.com/dp/B00ALI4BYM"/>
    <s v="B00ALI4BYM"/>
    <s v="Moroccanoil Volumizing Mousse, 8.5 Fl. Oz"/>
    <n v="22244"/>
    <n v="667296.78"/>
    <n v="2.6015021495994353E-2"/>
    <s v="Yes"/>
    <x v="3"/>
    <n v="30"/>
    <x v="3"/>
    <n v="30"/>
    <x v="4"/>
    <n v="0"/>
    <n v="8.5"/>
    <s v="fl oz"/>
    <n v="3.3936651583710407"/>
    <x v="3"/>
    <x v="2"/>
    <n v="0.11476716802066421"/>
    <x v="2"/>
    <n v="0.11476716802066421"/>
    <x v="1"/>
    <n v="8.84"/>
    <s v="oz"/>
    <x v="1"/>
    <x v="0"/>
    <x v="5"/>
    <n v="667296.78"/>
    <n v="667296.78"/>
    <n v="0"/>
    <n v="0"/>
    <n v="0"/>
    <n v="0"/>
    <n v="0"/>
    <n v="0"/>
    <n v="0"/>
    <n v="0"/>
    <x v="5"/>
    <n v="667296.78"/>
    <n v="0"/>
    <n v="667296.78"/>
    <n v="0"/>
    <n v="0"/>
    <n v="0"/>
    <n v="0"/>
    <n v="0"/>
    <n v="0"/>
    <n v="0"/>
    <x v="5"/>
    <n v="667296.78"/>
    <n v="0"/>
    <n v="0"/>
    <n v="0"/>
    <n v="0"/>
    <n v="0"/>
    <n v="667296.78"/>
    <n v="0"/>
    <n v="0"/>
    <n v="0"/>
  </r>
  <r>
    <s v="US"/>
    <s v="Hair Mousses"/>
    <x v="6"/>
    <s v="www.amazon.com/dp/B00DHOROQ4"/>
    <s v="B00DHOROQ4"/>
    <s v="Oribe Grandiose Hair Plumping Mousse, 5.8 Ounce"/>
    <n v="15690"/>
    <n v="611908.66"/>
    <n v="2.3883185065964947E-2"/>
    <s v="Yes"/>
    <x v="4"/>
    <n v="39"/>
    <x v="4"/>
    <n v="39"/>
    <x v="4"/>
    <n v="0"/>
    <n v="5.8"/>
    <s v="fl oz"/>
    <n v="6.4655172413793105"/>
    <x v="4"/>
    <x v="3"/>
    <n v="0.2186512425221275"/>
    <x v="3"/>
    <n v="0.2186512425221275"/>
    <x v="0"/>
    <n v="6.032"/>
    <s v="oz"/>
    <x v="1"/>
    <x v="0"/>
    <x v="6"/>
    <n v="611908.66"/>
    <n v="0"/>
    <n v="0"/>
    <n v="0"/>
    <n v="0"/>
    <n v="0"/>
    <n v="611908.66"/>
    <n v="0"/>
    <n v="0"/>
    <n v="611908.66"/>
    <x v="6"/>
    <n v="0"/>
    <n v="611908.66"/>
    <n v="0"/>
    <n v="0"/>
    <n v="0"/>
    <n v="0"/>
    <n v="0"/>
    <n v="0"/>
    <n v="0"/>
    <n v="0"/>
    <x v="6"/>
    <n v="611908.66"/>
    <n v="0"/>
    <n v="611908.66"/>
    <n v="611908.66"/>
    <n v="0"/>
    <n v="0"/>
    <n v="0"/>
    <n v="0"/>
    <n v="0"/>
    <n v="0"/>
  </r>
  <r>
    <s v="US"/>
    <s v="Hair Mousses"/>
    <x v="5"/>
    <s v="www.amazon.com/dp/B004JWR9PO"/>
    <s v="B004JWR9PO"/>
    <s v="Moroccanoil Curl Control Mousse, 5.1 Fl Oz Moroccanoil Curl Control Mousse, 5.1 Fl Oz"/>
    <n v="18728"/>
    <n v="561764.97"/>
    <n v="2.2365688139022927E-2"/>
    <s v="Yes"/>
    <x v="3"/>
    <n v="30"/>
    <x v="3"/>
    <n v="30"/>
    <x v="4"/>
    <n v="0"/>
    <n v="5.0999999999999996"/>
    <s v="fl oz"/>
    <n v="5.6561085972850682"/>
    <x v="4"/>
    <x v="2"/>
    <n v="0.19127861336777371"/>
    <x v="2"/>
    <n v="0.19127861336777371"/>
    <x v="3"/>
    <n v="5.3039999999999994"/>
    <s v="oz"/>
    <x v="0"/>
    <x v="0"/>
    <x v="7"/>
    <n v="0"/>
    <n v="561764.97"/>
    <n v="0"/>
    <n v="0"/>
    <n v="0"/>
    <n v="0"/>
    <n v="0"/>
    <n v="0"/>
    <n v="0"/>
    <n v="0"/>
    <x v="7"/>
    <n v="561764.97"/>
    <n v="561764.97"/>
    <n v="561764.97"/>
    <n v="0"/>
    <n v="0"/>
    <n v="0"/>
    <n v="0"/>
    <n v="0"/>
    <n v="0"/>
    <n v="0"/>
    <x v="7"/>
    <n v="561764.97"/>
    <n v="0"/>
    <n v="0"/>
    <n v="0"/>
    <n v="0"/>
    <n v="0"/>
    <n v="561764.97"/>
    <n v="0"/>
    <n v="0"/>
    <n v="0"/>
  </r>
  <r>
    <s v="US"/>
    <s v="Hair Mousses"/>
    <x v="7"/>
    <s v="www.amazon.com/dp/B00CRJWIIE"/>
    <s v="B00CRJWIIE"/>
    <s v="Volumizing Hair Mousse for Women - Thickening and Styling Anti-Frizz Foam Spray - Fine, Straight, Wavy, and Curly Hair Mousse for All Hair Types - Travel Size Mousse for Hair Volume by Keranique"/>
    <n v="22777"/>
    <n v="526071.38"/>
    <n v="2.1845477125705202E-2"/>
    <s v="Yes"/>
    <x v="3"/>
    <n v="23.15"/>
    <x v="3"/>
    <n v="23.7"/>
    <x v="5"/>
    <n v="2.3206751054852353E-2"/>
    <n v="3.4"/>
    <s v="fl oz"/>
    <n v="6.5469457013574655"/>
    <x v="4"/>
    <x v="3"/>
    <n v="0.22666515684081179"/>
    <x v="3"/>
    <n v="0.22140499497319802"/>
    <x v="4"/>
    <n v="3.536"/>
    <s v="oz"/>
    <x v="0"/>
    <x v="0"/>
    <x v="8"/>
    <n v="526071.38"/>
    <n v="526071.38"/>
    <n v="526071.38"/>
    <n v="526071.38"/>
    <n v="0"/>
    <n v="0"/>
    <n v="526071.38"/>
    <n v="0"/>
    <n v="526071.38"/>
    <n v="0"/>
    <x v="8"/>
    <n v="0"/>
    <n v="526071.38"/>
    <n v="526071.38"/>
    <n v="0"/>
    <n v="526071.38"/>
    <n v="0"/>
    <n v="0"/>
    <n v="526071.38"/>
    <n v="0"/>
    <n v="0"/>
    <x v="8"/>
    <n v="526071.38"/>
    <n v="0"/>
    <n v="526071.38"/>
    <n v="0"/>
    <n v="0"/>
    <n v="0"/>
    <n v="0"/>
    <n v="0"/>
    <n v="0"/>
    <n v="0"/>
  </r>
  <r>
    <s v="US"/>
    <s v="Hair Mousses"/>
    <x v="2"/>
    <s v="www.amazon.com/dp/B00J0T3LXK"/>
    <s v="B00J0T3LXK"/>
    <s v="Kenra Platinum Thickening Mousse 12 | Volumizing Styler | Adds Fullness &amp; Body | Humidity Protection Up To 48 hours | Desity Plumping up tp 150% | Thermal Protection | All Hair Types"/>
    <n v="24306"/>
    <n v="513835.31"/>
    <n v="1.7253039673430441E-2"/>
    <s v="Yes"/>
    <x v="3"/>
    <n v="21.49"/>
    <x v="3"/>
    <n v="23.99"/>
    <x v="0"/>
    <n v="0.10421008753647354"/>
    <n v="6.7"/>
    <s v="oz"/>
    <n v="3.207462686567164"/>
    <x v="3"/>
    <x v="2"/>
    <n v="0.12108884054532881"/>
    <x v="2"/>
    <n v="0.10847016187241001"/>
    <x v="0"/>
    <n v="6.7"/>
    <s v="oz"/>
    <x v="1"/>
    <x v="0"/>
    <x v="9"/>
    <n v="513835.31"/>
    <n v="0"/>
    <n v="0"/>
    <n v="0"/>
    <n v="0"/>
    <n v="0"/>
    <n v="513835.31"/>
    <n v="513835.31"/>
    <n v="0"/>
    <n v="0"/>
    <x v="1"/>
    <n v="0"/>
    <n v="0"/>
    <n v="0"/>
    <n v="0"/>
    <n v="0"/>
    <n v="0"/>
    <n v="0"/>
    <n v="0"/>
    <n v="0"/>
    <n v="0"/>
    <x v="9"/>
    <n v="513835.31"/>
    <n v="0"/>
    <n v="0"/>
    <n v="0"/>
    <n v="0"/>
    <n v="0"/>
    <n v="0"/>
    <n v="0"/>
    <n v="0"/>
    <n v="0"/>
  </r>
  <r>
    <s v="US"/>
    <s v="Hair Mousses"/>
    <x v="8"/>
    <s v="www.amazon.com/dp/B00K0LUFIQ"/>
    <s v="B00K0LUFIQ"/>
    <s v="KERASTASE Densifique Densimorphose  Hair   Mousse  | Volumizing &amp; Thickening Styling  Mousse  | Adds Shine | With Hyaluronic Acid | For Fine, Thin &amp; Thinning  Hair  | 5.1 Fl Oz"/>
    <n v="9568"/>
    <n v="405814.94"/>
    <n v="1.6788136688870744E-2"/>
    <s v="Yes"/>
    <x v="5"/>
    <n v="40.81"/>
    <x v="5"/>
    <n v="43.83"/>
    <x v="6"/>
    <n v="6.8902578142824467E-2"/>
    <n v="5.0999999999999996"/>
    <s v="fl oz"/>
    <n v="7.6941930618401218"/>
    <x v="4"/>
    <x v="3"/>
    <n v="0.27945805413031738"/>
    <x v="3"/>
    <n v="0.26020267371796152"/>
    <x v="3"/>
    <n v="5.3039999999999994"/>
    <s v="oz"/>
    <x v="1"/>
    <x v="0"/>
    <x v="10"/>
    <n v="405814.94"/>
    <n v="0"/>
    <n v="405814.94"/>
    <n v="0"/>
    <n v="0"/>
    <n v="0"/>
    <n v="0"/>
    <n v="0"/>
    <n v="0"/>
    <n v="405814.94"/>
    <x v="9"/>
    <n v="0"/>
    <n v="0"/>
    <n v="0"/>
    <n v="405814.94"/>
    <n v="0"/>
    <n v="0"/>
    <n v="0"/>
    <n v="0"/>
    <n v="0"/>
    <n v="0"/>
    <x v="10"/>
    <n v="405814.94"/>
    <n v="0"/>
    <n v="0"/>
    <n v="0"/>
    <n v="0"/>
    <n v="0"/>
    <n v="405814.94"/>
    <n v="0"/>
    <n v="0"/>
    <n v="405814.94"/>
  </r>
  <r>
    <s v="US"/>
    <s v="Hair Mousses"/>
    <x v="9"/>
    <s v="www.amazon.com/dp/B07K3NC8J9"/>
    <s v="B07K3NC8J9"/>
    <s v="Aussie Instant Freeze Sculpting Maximum Hold Hair Gel with Jojoba Oil, Sea Kelp and Australian Aloe, 7 Oz (Triple Pack)"/>
    <n v="27000"/>
    <n v="394879.79"/>
    <n v="1.4539170121930459E-2"/>
    <s v="Yes"/>
    <x v="2"/>
    <n v="15.06"/>
    <x v="2"/>
    <n v="15.34"/>
    <x v="3"/>
    <n v="1.8252933507170752E-2"/>
    <n v="21"/>
    <s v="oz"/>
    <n v="0.71714285714285719"/>
    <x v="1"/>
    <x v="0"/>
    <n v="2.4703286793242827E-2"/>
    <x v="0"/>
    <n v="2.4252379341997199E-2"/>
    <x v="5"/>
    <n v="21"/>
    <s v="oz"/>
    <x v="2"/>
    <x v="1"/>
    <x v="11"/>
    <n v="0"/>
    <n v="0"/>
    <n v="0"/>
    <n v="0"/>
    <n v="394879.79"/>
    <n v="0"/>
    <n v="0"/>
    <n v="0"/>
    <n v="0"/>
    <n v="0"/>
    <x v="1"/>
    <n v="0"/>
    <n v="0"/>
    <n v="0"/>
    <n v="0"/>
    <n v="0"/>
    <n v="0"/>
    <n v="0"/>
    <n v="0"/>
    <n v="0"/>
    <n v="0"/>
    <x v="11"/>
    <n v="394879.79"/>
    <n v="0"/>
    <n v="0"/>
    <n v="0"/>
    <n v="394879.79"/>
    <n v="0"/>
    <n v="0"/>
    <n v="0"/>
    <n v="0"/>
    <n v="0"/>
  </r>
  <r>
    <s v="US"/>
    <s v="Hair Mousses"/>
    <x v="10"/>
    <s v="www.amazon.com/dp/B00ER4SYYY"/>
    <s v="B00ER4SYYY"/>
    <s v="Living proof Full Thickening Mousse"/>
    <n v="11481"/>
    <n v="341981.04"/>
    <n v="1.3247257524533344E-2"/>
    <s v="Yes"/>
    <x v="3"/>
    <n v="29.92"/>
    <x v="3"/>
    <n v="30"/>
    <x v="3"/>
    <n v="2.6666666666666098E-3"/>
    <n v="149"/>
    <s v="ml"/>
    <n v="5.9409872522933975"/>
    <x v="4"/>
    <x v="3"/>
    <n v="0.20144985610235333"/>
    <x v="3"/>
    <n v="0.20091265648608039"/>
    <x v="3"/>
    <n v="5.0361999999999991"/>
    <s v="oz"/>
    <x v="1"/>
    <x v="0"/>
    <x v="12"/>
    <n v="341981.04"/>
    <n v="0"/>
    <n v="0"/>
    <n v="0"/>
    <n v="341981.04"/>
    <n v="0"/>
    <n v="0"/>
    <n v="0"/>
    <n v="341981.04"/>
    <n v="0"/>
    <x v="10"/>
    <n v="341981.04"/>
    <n v="341981.04"/>
    <n v="0"/>
    <n v="0"/>
    <n v="0"/>
    <n v="341981.04"/>
    <n v="0"/>
    <n v="0"/>
    <n v="341981.04"/>
    <n v="0"/>
    <x v="12"/>
    <n v="341981.04"/>
    <n v="0"/>
    <n v="0"/>
    <n v="341981.04"/>
    <n v="0"/>
    <n v="0"/>
    <n v="0"/>
    <n v="0"/>
    <n v="0"/>
    <n v="0"/>
  </r>
  <r>
    <s v="US"/>
    <s v="Hair Mousses"/>
    <x v="11"/>
    <s v="www.amazon.com/dp/B004K033ZK"/>
    <s v="B004K033ZK"/>
    <s v="KEVIN MURPHY Body Builder Volumising Mousse, 12 Ounce"/>
    <n v="9235"/>
    <n v="311593.5"/>
    <n v="1.2889737791085971E-2"/>
    <s v="Yes"/>
    <x v="4"/>
    <n v="33.840000000000003"/>
    <x v="4"/>
    <n v="34.9"/>
    <x v="5"/>
    <n v="3.037249283667608E-2"/>
    <n v="12"/>
    <s v="oz"/>
    <n v="2.8200000000000003"/>
    <x v="2"/>
    <x v="1"/>
    <n v="9.8354187802953436E-2"/>
    <x v="1"/>
    <n v="9.5366925938451128E-2"/>
    <x v="2"/>
    <n v="12"/>
    <s v="oz"/>
    <x v="1"/>
    <x v="0"/>
    <x v="13"/>
    <n v="311593.5"/>
    <n v="0"/>
    <n v="0"/>
    <n v="0"/>
    <n v="311593.5"/>
    <n v="0"/>
    <n v="0"/>
    <n v="0"/>
    <n v="0"/>
    <n v="0"/>
    <x v="11"/>
    <n v="0"/>
    <n v="0"/>
    <n v="0"/>
    <n v="0"/>
    <n v="0"/>
    <n v="0"/>
    <n v="0"/>
    <n v="0"/>
    <n v="0"/>
    <n v="0"/>
    <x v="13"/>
    <n v="311593.5"/>
    <n v="0"/>
    <n v="0"/>
    <n v="311593.5"/>
    <n v="0"/>
    <n v="0"/>
    <n v="0"/>
    <n v="0"/>
    <n v="0"/>
    <n v="0"/>
  </r>
  <r>
    <s v="US"/>
    <s v="Hair Mousses"/>
    <x v="9"/>
    <s v="www.amazon.com/dp/B07NFRMCFX"/>
    <s v="B07NFRMCFX"/>
    <s v="Aussie Mousse, with Bamboo &amp; Kakadu Plum, Headstrong Volume, For Fine Hair, 6 fl oz, Triple Pack"/>
    <n v="18643"/>
    <n v="303184.15000000002"/>
    <n v="1.2866989530664454E-2"/>
    <s v="Yes"/>
    <x v="2"/>
    <n v="17.02"/>
    <x v="2"/>
    <n v="18.87"/>
    <x v="2"/>
    <n v="9.8039215686274578E-2"/>
    <n v="18"/>
    <s v="fl oz"/>
    <n v="0.90918803418803418"/>
    <x v="5"/>
    <x v="0"/>
    <n v="3.4089036879026736E-2"/>
    <x v="0"/>
    <n v="3.0746974439906465E-2"/>
    <x v="6"/>
    <n v="18.72"/>
    <s v="oz"/>
    <x v="1"/>
    <x v="1"/>
    <x v="14"/>
    <n v="303184.15000000002"/>
    <n v="0"/>
    <n v="303184.15000000002"/>
    <n v="0"/>
    <n v="0"/>
    <n v="0"/>
    <n v="0"/>
    <n v="303184.15000000002"/>
    <n v="0"/>
    <n v="0"/>
    <x v="1"/>
    <n v="0"/>
    <n v="0"/>
    <n v="0"/>
    <n v="0"/>
    <n v="0"/>
    <n v="0"/>
    <n v="0"/>
    <n v="0"/>
    <n v="0"/>
    <n v="0"/>
    <x v="14"/>
    <n v="303184.15000000002"/>
    <n v="0"/>
    <n v="0"/>
    <n v="0"/>
    <n v="303184.15000000002"/>
    <n v="0"/>
    <n v="0"/>
    <n v="0"/>
    <n v="0"/>
    <n v="0"/>
  </r>
  <r>
    <s v="US"/>
    <s v="Hair Mousses"/>
    <x v="12"/>
    <s v="www.amazon.com/dp/B08LZ2R5MM"/>
    <s v="B08LZ2R5MM"/>
    <s v="Maui Moisture Flexible Hold + Coconut Milk Curl Foam Mousse, for Curly Hair Styling, No Drying Alcohols, Parabens or Silicone, 8.5oz"/>
    <n v="38583"/>
    <n v="302649.08"/>
    <n v="1.2111353344847127E-2"/>
    <s v="Yes"/>
    <x v="0"/>
    <n v="7.8"/>
    <x v="1"/>
    <n v="10"/>
    <x v="7"/>
    <n v="0.22000000000000003"/>
    <n v="8.5"/>
    <s v="oz"/>
    <n v="0.91764705882352937"/>
    <x v="5"/>
    <x v="0"/>
    <n v="3.9785951580496928E-2"/>
    <x v="0"/>
    <n v="3.1033042232787602E-2"/>
    <x v="1"/>
    <n v="8.5"/>
    <s v="oz"/>
    <x v="0"/>
    <x v="0"/>
    <x v="15"/>
    <n v="302649.08"/>
    <n v="0"/>
    <n v="302649.08"/>
    <n v="302649.08"/>
    <n v="302649.08"/>
    <n v="0"/>
    <n v="0"/>
    <n v="0"/>
    <n v="0"/>
    <n v="302649.08"/>
    <x v="12"/>
    <n v="0"/>
    <n v="302649.08"/>
    <n v="0"/>
    <n v="0"/>
    <n v="0"/>
    <n v="302649.08"/>
    <n v="0"/>
    <n v="302649.08"/>
    <n v="302649.08"/>
    <n v="0"/>
    <x v="15"/>
    <n v="302649.08"/>
    <n v="302649.08"/>
    <n v="302649.08"/>
    <n v="0"/>
    <n v="302649.08"/>
    <n v="0"/>
    <n v="0"/>
    <n v="0"/>
    <n v="0"/>
    <n v="0"/>
  </r>
  <r>
    <s v="US"/>
    <s v="Hair Mousses"/>
    <x v="13"/>
    <s v="www.amazon.com/dp/B09V4W1P9F"/>
    <s v="B09V4W1P9F"/>
    <s v="Design Essentials Curl Enhancing Mousse, Almond and Avocado Collection,10 Ounce"/>
    <n v="18220"/>
    <n v="284875.49"/>
    <n v="1.1459313214002646E-2"/>
    <s v="Yes"/>
    <x v="2"/>
    <n v="15.79"/>
    <x v="2"/>
    <n v="16.989999999999998"/>
    <x v="6"/>
    <n v="7.0629782224838109E-2"/>
    <n v="10"/>
    <s v="oz"/>
    <n v="1.579"/>
    <x v="0"/>
    <x v="1"/>
    <n v="5.745688197497463E-2"/>
    <x v="1"/>
    <n v="5.3398714913763946E-2"/>
    <x v="1"/>
    <n v="10"/>
    <s v="oz"/>
    <x v="0"/>
    <x v="0"/>
    <x v="16"/>
    <n v="0"/>
    <n v="284875.49"/>
    <n v="284875.49"/>
    <n v="284875.49"/>
    <n v="0"/>
    <n v="284875.49"/>
    <n v="0"/>
    <n v="0"/>
    <n v="0"/>
    <n v="0"/>
    <x v="13"/>
    <n v="0"/>
    <n v="284875.49"/>
    <n v="284875.49"/>
    <n v="284875.49"/>
    <n v="0"/>
    <n v="0"/>
    <n v="284875.49"/>
    <n v="0"/>
    <n v="0"/>
    <n v="0"/>
    <x v="16"/>
    <n v="0"/>
    <n v="0"/>
    <n v="0"/>
    <n v="0"/>
    <n v="0"/>
    <n v="0"/>
    <n v="0"/>
    <n v="0"/>
    <n v="0"/>
    <n v="0"/>
  </r>
  <r>
    <s v="US"/>
    <s v="Hair Mousses"/>
    <x v="14"/>
    <s v="www.amazon.com/dp/B00ID13Z2S"/>
    <s v="B00ID13Z2S"/>
    <s v="L'Oreal Paris Hair Care Advanced Hairstyle Boost It Volume Inject Mousse, 8.3 Ounce"/>
    <n v="50469"/>
    <n v="269538.62"/>
    <n v="1.0771132314251064E-2"/>
    <s v="Yes"/>
    <x v="0"/>
    <n v="5.5"/>
    <x v="1"/>
    <n v="6.95"/>
    <x v="7"/>
    <n v="0.20863309352517986"/>
    <n v="8.3000000000000007"/>
    <s v="oz"/>
    <n v="0.66265060240963847"/>
    <x v="1"/>
    <x v="0"/>
    <n v="2.8317531200215133E-2"/>
    <x v="0"/>
    <n v="2.2409557064918449E-2"/>
    <x v="1"/>
    <n v="8.3000000000000007"/>
    <s v="oz"/>
    <x v="1"/>
    <x v="0"/>
    <x v="17"/>
    <n v="269538.62"/>
    <n v="0"/>
    <n v="0"/>
    <n v="0"/>
    <n v="269538.62"/>
    <n v="0"/>
    <n v="269538.62"/>
    <n v="0"/>
    <n v="269538.62"/>
    <n v="0"/>
    <x v="11"/>
    <n v="0"/>
    <n v="0"/>
    <n v="0"/>
    <n v="0"/>
    <n v="0"/>
    <n v="0"/>
    <n v="0"/>
    <n v="0"/>
    <n v="0"/>
    <n v="0"/>
    <x v="17"/>
    <n v="269538.62"/>
    <n v="0"/>
    <n v="0"/>
    <n v="0"/>
    <n v="0"/>
    <n v="0"/>
    <n v="269538.62"/>
    <n v="0"/>
    <n v="0"/>
    <n v="0"/>
  </r>
  <r>
    <s v="US"/>
    <s v="Hair Mousses"/>
    <x v="15"/>
    <s v="www.amazon.com/dp/B07CJD1GT7"/>
    <s v="B07CJD1GT7"/>
    <s v="OUAI Air Dry Foam - Hair Mousse for Perfect Beach Waves - With Kale and Carrot Extract to Condition, Detangle and Protect Hair - Paraben, Phthalate and Sulfate Free Hair Styling Products (4 Oz)"/>
    <n v="9209"/>
    <n v="253351.67"/>
    <n v="1.0448142048254953E-2"/>
    <s v="Yes"/>
    <x v="3"/>
    <n v="27.67"/>
    <x v="3"/>
    <n v="28.1"/>
    <x v="3"/>
    <n v="1.5302491103202837E-2"/>
    <n v="120"/>
    <s v="ml"/>
    <n v="6.8219921104536505"/>
    <x v="4"/>
    <x v="3"/>
    <n v="0.23429177847637309"/>
    <x v="3"/>
    <n v="0.23070653062068483"/>
    <x v="3"/>
    <n v="4.0559999999999992"/>
    <s v="oz"/>
    <x v="0"/>
    <x v="0"/>
    <x v="18"/>
    <n v="0"/>
    <n v="0"/>
    <n v="253351.67"/>
    <n v="0"/>
    <n v="0"/>
    <n v="0"/>
    <n v="0"/>
    <n v="0"/>
    <n v="0"/>
    <n v="0"/>
    <x v="14"/>
    <n v="253351.67"/>
    <n v="253351.67"/>
    <n v="0"/>
    <n v="0"/>
    <n v="253351.67"/>
    <n v="0"/>
    <n v="0"/>
    <n v="0"/>
    <n v="0"/>
    <n v="0"/>
    <x v="18"/>
    <n v="0"/>
    <n v="0"/>
    <n v="253351.67"/>
    <n v="253351.67"/>
    <n v="0"/>
    <n v="0"/>
    <n v="0"/>
    <n v="0"/>
    <n v="0"/>
    <n v="0"/>
  </r>
  <r>
    <s v="US"/>
    <s v="Hair Mousses"/>
    <x v="16"/>
    <s v="www.amazon.com/dp/B00GNJBHPO"/>
    <s v="B00GNJBHPO"/>
    <s v="Davines This Is A Volume Boosting Mousse , Add Natural Looking And Airy Volume And Body, For All Hair Types, 8.3 OZ."/>
    <n v="7180"/>
    <n v="245754.5"/>
    <n v="1.0357516757428858E-2"/>
    <s v="Yes"/>
    <x v="4"/>
    <n v="34.01"/>
    <x v="4"/>
    <n v="34.57"/>
    <x v="3"/>
    <n v="1.6199016488284704E-2"/>
    <n v="8.3000000000000007"/>
    <s v="oz"/>
    <n v="4.0975903614457829"/>
    <x v="6"/>
    <x v="2"/>
    <n v="0.14085425231531468"/>
    <x v="2"/>
    <n v="0.13857255195961388"/>
    <x v="1"/>
    <n v="8.3000000000000007"/>
    <s v="oz"/>
    <x v="1"/>
    <x v="0"/>
    <x v="19"/>
    <n v="245754.5"/>
    <n v="0"/>
    <n v="0"/>
    <n v="0"/>
    <n v="0"/>
    <n v="0"/>
    <n v="0"/>
    <n v="0"/>
    <n v="0"/>
    <n v="0"/>
    <x v="15"/>
    <n v="0"/>
    <n v="0"/>
    <n v="0"/>
    <n v="0"/>
    <n v="0"/>
    <n v="0"/>
    <n v="0"/>
    <n v="0"/>
    <n v="0"/>
    <n v="0"/>
    <x v="19"/>
    <n v="245754.5"/>
    <n v="0"/>
    <n v="245754.5"/>
    <n v="245754.5"/>
    <n v="0"/>
    <n v="0"/>
    <n v="0"/>
    <n v="0"/>
    <n v="0"/>
    <n v="0"/>
  </r>
  <r>
    <s v="US"/>
    <s v="Hair Mousses"/>
    <x v="17"/>
    <s v="www.amazon.com/dp/B09HKXBTWB"/>
    <s v="B09HKXBTWB"/>
    <s v="TRESemmé Flawless Curls Mousse with Coconut and Avocado Oil, Provides Extra Hold in a Lightweight Formula, Paraben Free and Alcohol Free, Leaves Curls Soft &amp; Bouncy, 2 pk - 15 oz each"/>
    <n v="12882"/>
    <n v="243622.87"/>
    <n v="1.0298261252676773E-2"/>
    <s v="Yes"/>
    <x v="2"/>
    <n v="19.63"/>
    <x v="3"/>
    <n v="21.43"/>
    <x v="2"/>
    <n v="8.3994400373308478E-2"/>
    <n v="30"/>
    <s v="oz"/>
    <n v="0.65433333333333332"/>
    <x v="1"/>
    <x v="0"/>
    <n v="2.4157366700484725E-2"/>
    <x v="0"/>
    <n v="2.212828316987938E-2"/>
    <x v="7"/>
    <n v="30"/>
    <s v="oz"/>
    <x v="1"/>
    <x v="2"/>
    <x v="20"/>
    <n v="0"/>
    <n v="0"/>
    <n v="0"/>
    <n v="243622.87"/>
    <n v="243622.87"/>
    <n v="0"/>
    <n v="0"/>
    <n v="0"/>
    <n v="0"/>
    <n v="243622.87"/>
    <x v="16"/>
    <n v="0"/>
    <n v="243622.87"/>
    <n v="0"/>
    <n v="0"/>
    <n v="0"/>
    <n v="0"/>
    <n v="0"/>
    <n v="243622.87"/>
    <n v="0"/>
    <n v="0"/>
    <x v="20"/>
    <n v="0"/>
    <n v="243622.87"/>
    <n v="0"/>
    <n v="0"/>
    <n v="0"/>
    <n v="0"/>
    <n v="0"/>
    <n v="0"/>
    <n v="0"/>
    <n v="0"/>
  </r>
  <r>
    <s v="US"/>
    <s v="Hair Mousses"/>
    <x v="18"/>
    <s v="www.amazon.com/dp/B07DNJHCKT"/>
    <s v="B07DNJHCKT"/>
    <s v="Biolage Styling Whipped Volume Mousse | Provides Body, Control &amp; Shine Leaving Hair With Natural Softness | Medium Hold | Paraben-Free | Vegan | 8.5 Oz. | 8.5 Fl. Oz"/>
    <n v="11010"/>
    <n v="242229.1"/>
    <n v="1.0174354296450307E-2"/>
    <s v="Yes"/>
    <x v="3"/>
    <n v="22"/>
    <x v="3"/>
    <n v="22"/>
    <x v="4"/>
    <n v="0"/>
    <n v="8.5"/>
    <s v="oz"/>
    <n v="2.5882352941176472"/>
    <x v="2"/>
    <x v="1"/>
    <n v="8.7529093477093242E-2"/>
    <x v="1"/>
    <n v="8.7529093477093242E-2"/>
    <x v="1"/>
    <n v="8.5"/>
    <s v="oz"/>
    <x v="1"/>
    <x v="0"/>
    <x v="21"/>
    <n v="242229.1"/>
    <n v="0"/>
    <n v="242229.1"/>
    <n v="0"/>
    <n v="242229.1"/>
    <n v="0"/>
    <n v="0"/>
    <n v="0"/>
    <n v="242229.1"/>
    <n v="242229.1"/>
    <x v="17"/>
    <n v="242229.1"/>
    <n v="242229.1"/>
    <n v="0"/>
    <n v="0"/>
    <n v="0"/>
    <n v="0"/>
    <n v="0"/>
    <n v="0"/>
    <n v="242229.1"/>
    <n v="0"/>
    <x v="21"/>
    <n v="242229.1"/>
    <n v="0"/>
    <n v="0"/>
    <n v="0"/>
    <n v="0"/>
    <n v="0"/>
    <n v="0"/>
    <n v="0"/>
    <n v="0"/>
    <n v="0"/>
  </r>
  <r>
    <s v="US"/>
    <s v="Hair Mousses"/>
    <x v="19"/>
    <s v="www.amazon.com/dp/B07PFY5KNL"/>
    <s v="B07PFY5KNL"/>
    <s v="Cake Beauty Whipped Curl Defining &amp; Volumizing Mousse – Aloe Vera &amp; Vitamin E for Flexible Hold - Vegan No Heat Curls Mousse for Wavy &amp; Curly Hair - Sulfate &amp; Cruelty Free Hair Products For Women"/>
    <n v="25665"/>
    <n v="239314.64"/>
    <n v="1.0103700215621049E-2"/>
    <s v="Yes"/>
    <x v="0"/>
    <n v="9.3699999999999992"/>
    <x v="0"/>
    <n v="10.65"/>
    <x v="0"/>
    <n v="0.12018779342723016"/>
    <n v="250"/>
    <s v="ml"/>
    <n v="1.1088757396449704"/>
    <x v="0"/>
    <x v="0"/>
    <n v="4.2622760554135913E-2"/>
    <x v="0"/>
    <n v="3.7500025013357134E-2"/>
    <x v="1"/>
    <n v="8.4499999999999993"/>
    <s v="oz"/>
    <x v="1"/>
    <x v="0"/>
    <x v="22"/>
    <n v="239314.64"/>
    <n v="0"/>
    <n v="0"/>
    <n v="0"/>
    <n v="0"/>
    <n v="239314.64"/>
    <n v="0"/>
    <n v="239314.64"/>
    <n v="0"/>
    <n v="239314.64"/>
    <x v="18"/>
    <n v="239314.64"/>
    <n v="239314.64"/>
    <n v="0"/>
    <n v="239314.64"/>
    <n v="239314.64"/>
    <n v="0"/>
    <n v="0"/>
    <n v="0"/>
    <n v="239314.64"/>
    <n v="0"/>
    <x v="22"/>
    <n v="0"/>
    <n v="0"/>
    <n v="0"/>
    <n v="0"/>
    <n v="0"/>
    <n v="0"/>
    <n v="0"/>
    <n v="0"/>
    <n v="0"/>
    <n v="0"/>
  </r>
  <r>
    <s v="US"/>
    <s v="Hair Mousses"/>
    <x v="5"/>
    <s v="www.amazon.com/dp/B00DSQZL9I"/>
    <s v="B00DSQZL9I"/>
    <s v="Moroccanoil Root Boost Moroccanoil Root Boost"/>
    <n v="7922"/>
    <n v="237652.76"/>
    <n v="1.0032465386034884E-2"/>
    <s v="Yes"/>
    <x v="3"/>
    <n v="30"/>
    <x v="3"/>
    <n v="30"/>
    <x v="4"/>
    <n v="0"/>
    <n v="8.5"/>
    <s v="fl oz"/>
    <n v="3.3936651583710407"/>
    <x v="3"/>
    <x v="2"/>
    <n v="0.11476716802066421"/>
    <x v="2"/>
    <n v="0.11476716802066421"/>
    <x v="1"/>
    <n v="8.84"/>
    <s v="oz"/>
    <x v="1"/>
    <x v="0"/>
    <x v="23"/>
    <n v="237652.76"/>
    <n v="0"/>
    <n v="0"/>
    <n v="0"/>
    <n v="0"/>
    <n v="0"/>
    <n v="0"/>
    <n v="0"/>
    <n v="0"/>
    <n v="0"/>
    <x v="3"/>
    <n v="237652.76"/>
    <n v="0"/>
    <n v="0"/>
    <n v="0"/>
    <n v="0"/>
    <n v="0"/>
    <n v="0"/>
    <n v="0"/>
    <n v="0"/>
    <n v="0"/>
    <x v="23"/>
    <n v="237652.76"/>
    <n v="0"/>
    <n v="0"/>
    <n v="0"/>
    <n v="237652.76"/>
    <n v="0"/>
    <n v="237652.76"/>
    <n v="0"/>
    <n v="0"/>
    <n v="0"/>
  </r>
  <r>
    <s v="US"/>
    <s v="Hair Mousses"/>
    <x v="20"/>
    <s v="www.amazon.com/dp/B099P7RKBV"/>
    <s v="B099P7RKBV"/>
    <s v="John Frieda Frizz Ease Curly Hair Reviver Mousse Enhances Curls, a Soft Flexible Hold for Curly or Frizzy Hair, Alcohol-Free, 7.2 oz (Pack of 2)"/>
    <n v="14177"/>
    <n v="235977.22"/>
    <n v="9.9142524035282179E-3"/>
    <s v="Yes"/>
    <x v="2"/>
    <n v="16.64"/>
    <x v="2"/>
    <n v="20"/>
    <x v="8"/>
    <n v="0.16799999999999998"/>
    <n v="7.2"/>
    <s v="oz"/>
    <n v="2.3111111111111113"/>
    <x v="2"/>
    <x v="1"/>
    <n v="9.3939052342839974E-2"/>
    <x v="1"/>
    <n v="7.8157291549242849E-2"/>
    <x v="0"/>
    <n v="7.2"/>
    <s v="oz"/>
    <x v="1"/>
    <x v="2"/>
    <x v="24"/>
    <n v="0"/>
    <n v="235977.22"/>
    <n v="0"/>
    <n v="0"/>
    <n v="235977.22"/>
    <n v="235977.22"/>
    <n v="0"/>
    <n v="0"/>
    <n v="0"/>
    <n v="235977.22"/>
    <x v="2"/>
    <n v="0"/>
    <n v="0"/>
    <n v="0"/>
    <n v="0"/>
    <n v="0"/>
    <n v="0"/>
    <n v="0"/>
    <n v="235977.22"/>
    <n v="0"/>
    <n v="0"/>
    <x v="24"/>
    <n v="235977.22"/>
    <n v="0"/>
    <n v="0"/>
    <n v="0"/>
    <n v="235977.22"/>
    <n v="0"/>
    <n v="0"/>
    <n v="0"/>
    <n v="0"/>
    <n v="0"/>
  </r>
  <r>
    <s v="US"/>
    <s v="Hair Mousses"/>
    <x v="3"/>
    <s v="www.amazon.com/dp/B084DCSBX2"/>
    <s v="B084DCSBX2"/>
    <s v="SexyHair Big Spray &amp; Play Volumizing Hairspray | Hold and Shine | Up to 72 Hour Humidity Resistance | All Hair Types"/>
    <n v="11117"/>
    <n v="233196.69"/>
    <n v="9.591661774304797E-3"/>
    <s v="Yes"/>
    <x v="3"/>
    <n v="21.01"/>
    <x v="3"/>
    <n v="21.13"/>
    <x v="3"/>
    <n v="5.6791292001891836E-3"/>
    <n v="10"/>
    <s v="oz"/>
    <n v="2.101"/>
    <x v="2"/>
    <x v="1"/>
    <n v="7.14575583361515E-2"/>
    <x v="1"/>
    <n v="7.1051741630030446E-2"/>
    <x v="1"/>
    <n v="10"/>
    <s v="oz"/>
    <x v="1"/>
    <x v="0"/>
    <x v="25"/>
    <n v="233196.69"/>
    <n v="0"/>
    <n v="0"/>
    <n v="0"/>
    <n v="233196.69"/>
    <n v="0"/>
    <n v="233196.69"/>
    <n v="233196.69"/>
    <n v="0"/>
    <n v="0"/>
    <x v="3"/>
    <n v="233196.69"/>
    <n v="0"/>
    <n v="0"/>
    <n v="0"/>
    <n v="0"/>
    <n v="0"/>
    <n v="0"/>
    <n v="0"/>
    <n v="0"/>
    <n v="0"/>
    <x v="25"/>
    <n v="0"/>
    <n v="0"/>
    <n v="0"/>
    <n v="0"/>
    <n v="0"/>
    <n v="0"/>
    <n v="0"/>
    <n v="0"/>
    <n v="0"/>
    <n v="0"/>
  </r>
  <r>
    <s v="US"/>
    <s v="Hair Mousses"/>
    <x v="21"/>
    <s v="www.amazon.com/dp/B07BYDC94S"/>
    <s v="B07BYDC94S"/>
    <s v="Garnier Fructis Style Sky-Hi Volume Mousse, Extreme Hold, 6.4 Oz, 3 Count (Packaging May Vary)"/>
    <n v="14012"/>
    <n v="225608.92"/>
    <n v="9.4619443544907457E-3"/>
    <s v="Yes"/>
    <x v="2"/>
    <n v="16.29"/>
    <x v="2"/>
    <n v="18.670000000000002"/>
    <x v="0"/>
    <n v="0.12747723620782014"/>
    <n v="19.200000000000003"/>
    <s v="oz"/>
    <n v="0.84843749999999984"/>
    <x v="5"/>
    <x v="0"/>
    <n v="3.2884539510765413E-2"/>
    <x v="0"/>
    <n v="2.8692509299966175E-2"/>
    <x v="6"/>
    <n v="19.200000000000003"/>
    <s v="oz"/>
    <x v="1"/>
    <x v="1"/>
    <x v="26"/>
    <n v="225608.92"/>
    <n v="225608.92"/>
    <n v="0"/>
    <n v="0"/>
    <n v="225608.92"/>
    <n v="0"/>
    <n v="0"/>
    <n v="0"/>
    <n v="0"/>
    <n v="0"/>
    <x v="19"/>
    <n v="225608.92"/>
    <n v="225608.92"/>
    <n v="0"/>
    <n v="0"/>
    <n v="0"/>
    <n v="0"/>
    <n v="0"/>
    <n v="0"/>
    <n v="0"/>
    <n v="0"/>
    <x v="26"/>
    <n v="225608.92"/>
    <n v="0"/>
    <n v="225608.92"/>
    <n v="0"/>
    <n v="0"/>
    <n v="0"/>
    <n v="0"/>
    <n v="0"/>
    <n v="0"/>
    <n v="0"/>
  </r>
  <r>
    <s v="US"/>
    <s v="Hair Mousses"/>
    <x v="22"/>
    <s v="www.amazon.com/dp/B06XQ36YK3"/>
    <s v="B06XQ36YK3"/>
    <s v="Mielle Organics Babassu Brazilian Curly Cocktail Curl Mousse for Dry &amp; Curly Hair Types, Mousse for Frizzy Hair, 7.5 Ounces"/>
    <n v="18387"/>
    <n v="222557.79"/>
    <n v="9.0982170715561139E-3"/>
    <s v="Yes"/>
    <x v="6"/>
    <n v="12.07"/>
    <x v="0"/>
    <n v="15"/>
    <x v="8"/>
    <n v="0.1953333333333333"/>
    <n v="7.5"/>
    <s v="oz"/>
    <n v="1.6093333333333333"/>
    <x v="0"/>
    <x v="1"/>
    <n v="6.7636117686844771E-2"/>
    <x v="1"/>
    <n v="5.4424529365347765E-2"/>
    <x v="0"/>
    <n v="7.5"/>
    <s v="oz"/>
    <x v="0"/>
    <x v="0"/>
    <x v="27"/>
    <n v="0"/>
    <n v="222557.79"/>
    <n v="0"/>
    <n v="222557.79"/>
    <n v="0"/>
    <n v="222557.79"/>
    <n v="0"/>
    <n v="0"/>
    <n v="0"/>
    <n v="0"/>
    <x v="11"/>
    <n v="0"/>
    <n v="0"/>
    <n v="0"/>
    <n v="0"/>
    <n v="0"/>
    <n v="0"/>
    <n v="0"/>
    <n v="0"/>
    <n v="0"/>
    <n v="0"/>
    <x v="27"/>
    <n v="222557.79"/>
    <n v="222557.79"/>
    <n v="222557.79"/>
    <n v="222557.79"/>
    <n v="0"/>
    <n v="0"/>
    <n v="0"/>
    <n v="0"/>
    <n v="0"/>
    <n v="222557.79"/>
  </r>
  <r>
    <s v="US"/>
    <s v="Hair Mousses"/>
    <x v="3"/>
    <s v="www.amazon.com/dp/B00BVMA9H0"/>
    <s v="B00BVMA9H0"/>
    <s v="SexyHair Big Altitude Bodifying Blow Dry  Mousse , 6.8 Oz | Volume with Hold | Up to 72 Hours Humidity Resistance | Thermal Protection"/>
    <n v="10083"/>
    <n v="214002.43"/>
    <n v="9.032914297171353E-3"/>
    <s v="Yes"/>
    <x v="3"/>
    <n v="21.15"/>
    <x v="3"/>
    <n v="21.2"/>
    <x v="3"/>
    <n v="2.3584905660377696E-3"/>
    <n v="6.8"/>
    <s v="oz"/>
    <n v="3.1102941176470589"/>
    <x v="3"/>
    <x v="2"/>
    <n v="0.10543277168831686"/>
    <x v="2"/>
    <n v="0.10518410949093875"/>
    <x v="0"/>
    <n v="6.8"/>
    <s v="oz"/>
    <x v="1"/>
    <x v="0"/>
    <x v="28"/>
    <n v="214002.43"/>
    <n v="0"/>
    <n v="0"/>
    <n v="0"/>
    <n v="214002.43"/>
    <n v="0"/>
    <n v="214002.43"/>
    <n v="214002.43"/>
    <n v="0"/>
    <n v="0"/>
    <x v="20"/>
    <n v="214002.43"/>
    <n v="0"/>
    <n v="0"/>
    <n v="0"/>
    <n v="0"/>
    <n v="0"/>
    <n v="0"/>
    <n v="0"/>
    <n v="0"/>
    <n v="0"/>
    <x v="28"/>
    <n v="0"/>
    <n v="0"/>
    <n v="0"/>
    <n v="0"/>
    <n v="0"/>
    <n v="0"/>
    <n v="0"/>
    <n v="214002.43"/>
    <n v="0"/>
    <n v="214002.43"/>
  </r>
  <r>
    <s v="US"/>
    <s v="Hair Mousses"/>
    <x v="2"/>
    <s v="www.amazon.com/dp/B00180ZWDQ"/>
    <s v="B00180ZWDQ"/>
    <s v="Kenra Volume Mousse 12 | Medium Hold Mousse | Non-Drying, Non-Flaking Lightweight Formulation |Styling Control Without Stiffness Or Stickiness | Tames Frizz &amp; Conditions | All Hair Types | 8 oz"/>
    <n v="11801"/>
    <n v="212466.42"/>
    <n v="8.7972076783488593E-3"/>
    <s v="Yes"/>
    <x v="2"/>
    <n v="18.05"/>
    <x v="2"/>
    <n v="19.989999999999998"/>
    <x v="2"/>
    <n v="9.7048524262130953E-2"/>
    <n v="8"/>
    <s v="oz"/>
    <n v="2.2562500000000001"/>
    <x v="2"/>
    <x v="1"/>
    <n v="8.4502874535001687E-2"/>
    <x v="1"/>
    <n v="7.6301995265471767E-2"/>
    <x v="0"/>
    <n v="8"/>
    <s v="oz"/>
    <x v="1"/>
    <x v="0"/>
    <x v="29"/>
    <n v="0"/>
    <n v="212466.42"/>
    <n v="0"/>
    <n v="0"/>
    <n v="212466.42"/>
    <n v="0"/>
    <n v="212466.42"/>
    <n v="0"/>
    <n v="212466.42"/>
    <n v="0"/>
    <x v="2"/>
    <n v="0"/>
    <n v="0"/>
    <n v="0"/>
    <n v="0"/>
    <n v="0"/>
    <n v="0"/>
    <n v="0"/>
    <n v="212466.42"/>
    <n v="0"/>
    <n v="0"/>
    <x v="29"/>
    <n v="212466.42"/>
    <n v="0"/>
    <n v="0"/>
    <n v="0"/>
    <n v="0"/>
    <n v="0"/>
    <n v="0"/>
    <n v="212466.42"/>
    <n v="0"/>
    <n v="212466.42"/>
  </r>
  <r>
    <s v="US"/>
    <s v="Hair Mousses"/>
    <x v="18"/>
    <s v="www.amazon.com/dp/B07FKDLB89"/>
    <s v="B07FKDLB89"/>
    <s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
    <n v="9431"/>
    <n v="206922.28"/>
    <n v="8.3687145797995792E-3"/>
    <s v="Yes"/>
    <x v="3"/>
    <n v="21.93"/>
    <x v="3"/>
    <n v="22"/>
    <x v="3"/>
    <n v="3.1818181818181949E-3"/>
    <n v="8.25"/>
    <s v="fl oz"/>
    <n v="2.5559440559440558"/>
    <x v="2"/>
    <x v="1"/>
    <n v="8.6712971393390736E-2"/>
    <x v="1"/>
    <n v="8.6437066484411768E-2"/>
    <x v="1"/>
    <n v="8.58"/>
    <s v="oz"/>
    <x v="1"/>
    <x v="0"/>
    <x v="30"/>
    <n v="0"/>
    <n v="0"/>
    <n v="0"/>
    <n v="206922.28"/>
    <n v="206922.28"/>
    <n v="0"/>
    <n v="0"/>
    <n v="0"/>
    <n v="0"/>
    <n v="0"/>
    <x v="17"/>
    <n v="206922.28"/>
    <n v="206922.28"/>
    <n v="0"/>
    <n v="0"/>
    <n v="0"/>
    <n v="0"/>
    <n v="0"/>
    <n v="0"/>
    <n v="206922.28"/>
    <n v="0"/>
    <x v="30"/>
    <n v="206922.28"/>
    <n v="0"/>
    <n v="0"/>
    <n v="0"/>
    <n v="206922.28"/>
    <n v="0"/>
    <n v="0"/>
    <n v="206922.28"/>
    <n v="0"/>
    <n v="0"/>
  </r>
  <r>
    <s v="US"/>
    <s v="Hair Mousses"/>
    <x v="23"/>
    <s v="www.amazon.com/dp/B076RW5LKG"/>
    <s v="B076RW5LKG"/>
    <s v="OGX Locking + Coconut Curls Decadent Creamy Mousse, 7.9 Ounce"/>
    <n v="24086"/>
    <n v="196843.54"/>
    <n v="7.9048166392086464E-3"/>
    <s v="Yes"/>
    <x v="0"/>
    <n v="8.66"/>
    <x v="0"/>
    <n v="11.36"/>
    <x v="7"/>
    <n v="0.23767605633802813"/>
    <n v="7.9"/>
    <s v="oz"/>
    <n v="1.0962025316455697"/>
    <x v="0"/>
    <x v="0"/>
    <n v="4.8629512463452949E-2"/>
    <x v="0"/>
    <n v="3.7071441719498464E-2"/>
    <x v="0"/>
    <n v="7.9"/>
    <s v="oz"/>
    <x v="1"/>
    <x v="0"/>
    <x v="31"/>
    <n v="0"/>
    <n v="196843.54"/>
    <n v="196843.54"/>
    <n v="196843.54"/>
    <n v="196843.54"/>
    <n v="196843.54"/>
    <n v="0"/>
    <n v="0"/>
    <n v="0"/>
    <n v="0"/>
    <x v="11"/>
    <n v="0"/>
    <n v="0"/>
    <n v="0"/>
    <n v="0"/>
    <n v="0"/>
    <n v="0"/>
    <n v="0"/>
    <n v="0"/>
    <n v="0"/>
    <n v="0"/>
    <x v="31"/>
    <n v="196843.54"/>
    <n v="196843.54"/>
    <n v="0"/>
    <n v="196843.54"/>
    <n v="0"/>
    <n v="196843.54"/>
    <n v="0"/>
    <n v="196843.54"/>
    <n v="0"/>
    <n v="0"/>
  </r>
  <r>
    <s v="US"/>
    <s v="Hair Mousses"/>
    <x v="24"/>
    <s v="www.amazon.com/dp/B004ZLZR8A"/>
    <s v="B004ZLZR8A"/>
    <s v="Awapuhi Wild Ginger by Paul Mitchell HydroCream Whip Mousse, Frizz Control, Touchable Hold, For All Hair Types, 6.7 oz."/>
    <n v="6453"/>
    <n v="185932.03"/>
    <n v="7.7852725261325275E-3"/>
    <s v="Yes"/>
    <x v="3"/>
    <n v="28.71"/>
    <x v="3"/>
    <n v="29.41"/>
    <x v="5"/>
    <n v="2.3801428085685118E-2"/>
    <n v="6.7"/>
    <s v="oz"/>
    <n v="4.2850746268656721"/>
    <x v="6"/>
    <x v="2"/>
    <n v="0.14844613590821679"/>
    <x v="2"/>
    <n v="0.14491290587979952"/>
    <x v="0"/>
    <n v="6.7"/>
    <s v="oz"/>
    <x v="1"/>
    <x v="0"/>
    <x v="32"/>
    <n v="0"/>
    <n v="185932.03"/>
    <n v="0"/>
    <n v="185932.03"/>
    <n v="0"/>
    <n v="0"/>
    <n v="0"/>
    <n v="0"/>
    <n v="185932.03"/>
    <n v="0"/>
    <x v="6"/>
    <n v="0"/>
    <n v="185932.03"/>
    <n v="0"/>
    <n v="0"/>
    <n v="0"/>
    <n v="0"/>
    <n v="0"/>
    <n v="0"/>
    <n v="0"/>
    <n v="0"/>
    <x v="32"/>
    <n v="185932.03"/>
    <n v="0"/>
    <n v="185932.03"/>
    <n v="0"/>
    <n v="185932.03"/>
    <n v="0"/>
    <n v="185932.03"/>
    <n v="185932.03"/>
    <n v="0"/>
    <n v="185932.03"/>
  </r>
  <r>
    <s v="US"/>
    <s v="Hair Mousses"/>
    <x v="8"/>
    <s v="www.amazon.com/dp/B00JQNCIYI"/>
    <s v="B00JQNCIYI"/>
    <s v="KERASTASE Mousse Bouffante Hair Mousse | Volumizing and Bodying Styling Product | Strong Hold | Heat Protectant | With Vitamins | For All Hair Types | 150ml"/>
    <n v="5752"/>
    <n v="183120.19"/>
    <n v="7.6167835370396777E-3"/>
    <s v="Yes"/>
    <x v="4"/>
    <n v="31.59"/>
    <x v="4"/>
    <n v="33.46"/>
    <x v="9"/>
    <n v="5.5887627017334157E-2"/>
    <n v="150"/>
    <s v="ml"/>
    <n v="6.2307692307692317"/>
    <x v="4"/>
    <x v="3"/>
    <n v="0.22318584790945034"/>
    <x v="3"/>
    <n v="0.21071252048593953"/>
    <x v="3"/>
    <n v="5.0699999999999994"/>
    <s v="oz"/>
    <x v="1"/>
    <x v="0"/>
    <x v="33"/>
    <n v="183120.19"/>
    <n v="0"/>
    <n v="0"/>
    <n v="0"/>
    <n v="183120.19"/>
    <n v="0"/>
    <n v="183120.19"/>
    <n v="183120.19"/>
    <n v="0"/>
    <n v="0"/>
    <x v="6"/>
    <n v="0"/>
    <n v="183120.19"/>
    <n v="0"/>
    <n v="0"/>
    <n v="0"/>
    <n v="0"/>
    <n v="0"/>
    <n v="0"/>
    <n v="0"/>
    <n v="0"/>
    <x v="33"/>
    <n v="183120.19"/>
    <n v="0"/>
    <n v="0"/>
    <n v="0"/>
    <n v="0"/>
    <n v="0"/>
    <n v="0"/>
    <n v="0"/>
    <n v="0"/>
    <n v="0"/>
  </r>
  <r>
    <s v="US"/>
    <s v="Hair Mousses"/>
    <x v="25"/>
    <s v="www.amazon.com/dp/B01695VXTQ"/>
    <s v="B01695VXTQ"/>
    <s v="R+Co Aircraft Pomade Mousse"/>
    <n v="5329"/>
    <n v="179157.1"/>
    <n v="7.5085674258872559E-3"/>
    <s v="Yes"/>
    <x v="4"/>
    <n v="34.19"/>
    <x v="4"/>
    <n v="36"/>
    <x v="9"/>
    <n v="5.0277777777777838E-2"/>
    <n v="5.6"/>
    <s v="oz"/>
    <n v="6.1053571428571427"/>
    <x v="4"/>
    <x v="3"/>
    <n v="0.2174018068505725"/>
    <x v="3"/>
    <n v="0.20647132711725205"/>
    <x v="3"/>
    <n v="5.6"/>
    <s v="oz"/>
    <x v="1"/>
    <x v="0"/>
    <x v="34"/>
    <n v="179157.1"/>
    <n v="0"/>
    <n v="179157.1"/>
    <n v="179157.1"/>
    <n v="0"/>
    <n v="179157.1"/>
    <n v="0"/>
    <n v="0"/>
    <n v="0"/>
    <n v="0"/>
    <x v="21"/>
    <n v="179157.1"/>
    <n v="179157.1"/>
    <n v="0"/>
    <n v="179157.1"/>
    <n v="179157.1"/>
    <n v="0"/>
    <n v="179157.1"/>
    <n v="0"/>
    <n v="179157.1"/>
    <n v="0"/>
    <x v="34"/>
    <n v="0"/>
    <n v="0"/>
    <n v="0"/>
    <n v="0"/>
    <n v="0"/>
    <n v="0"/>
    <n v="0"/>
    <n v="0"/>
    <n v="0"/>
    <n v="0"/>
  </r>
  <r>
    <s v="US"/>
    <s v="Hair Mousses"/>
    <x v="26"/>
    <s v="www.amazon.com/dp/B0C1HGJ2HN"/>
    <s v="B0C1HGJ2HN"/>
    <s v="PATTERN Beauty by Tracee Ellis Ross Curl Mousse 8 oz / 236.6 mL"/>
    <n v="8789"/>
    <n v="176611.71"/>
    <n v="7.287780013051119E-3"/>
    <s v="Yes"/>
    <x v="3"/>
    <n v="20.18"/>
    <x v="3"/>
    <n v="20.28"/>
    <x v="3"/>
    <n v="4.9309664694280773E-3"/>
    <n v="8"/>
    <s v="oz"/>
    <n v="2.5225"/>
    <x v="2"/>
    <x v="1"/>
    <n v="8.5728779168075753E-2"/>
    <x v="1"/>
    <n v="8.5306053432532974E-2"/>
    <x v="0"/>
    <n v="8"/>
    <s v="oz"/>
    <x v="0"/>
    <x v="0"/>
    <x v="35"/>
    <n v="0"/>
    <n v="0"/>
    <n v="176611.71"/>
    <n v="176611.71"/>
    <n v="176611.71"/>
    <n v="0"/>
    <n v="0"/>
    <n v="0"/>
    <n v="176611.71"/>
    <n v="0"/>
    <x v="1"/>
    <n v="0"/>
    <n v="0"/>
    <n v="0"/>
    <n v="0"/>
    <n v="0"/>
    <n v="0"/>
    <n v="0"/>
    <n v="0"/>
    <n v="0"/>
    <n v="0"/>
    <x v="35"/>
    <n v="0"/>
    <n v="0"/>
    <n v="176611.71"/>
    <n v="0"/>
    <n v="0"/>
    <n v="0"/>
    <n v="176611.71"/>
    <n v="0"/>
    <n v="0"/>
    <n v="0"/>
  </r>
  <r>
    <s v="US"/>
    <s v="Hair Mousses"/>
    <x v="27"/>
    <s v="www.amazon.com/dp/B0B995XZ6T"/>
    <s v="B0B995XZ6T"/>
    <s v="Herbal Essences Curl Boosting Mousse for Curly Hair and Wavy Hair, Anti Frizz, All Day Hold, Pack of 3, 20.4 oz Total"/>
    <n v="14059"/>
    <n v="171418.49"/>
    <n v="7.1686827278985054E-3"/>
    <s v="Yes"/>
    <x v="6"/>
    <n v="12.41"/>
    <x v="0"/>
    <n v="14.99"/>
    <x v="8"/>
    <n v="0.17211474316210806"/>
    <n v="20.399999999999999"/>
    <s v="oz"/>
    <n v="0.60833333333333339"/>
    <x v="1"/>
    <x v="0"/>
    <n v="2.4849642257985374E-2"/>
    <x v="0"/>
    <n v="2.0572652463081955E-2"/>
    <x v="5"/>
    <n v="20.399999999999999"/>
    <s v="oz"/>
    <x v="1"/>
    <x v="1"/>
    <x v="36"/>
    <n v="0"/>
    <n v="171418.49"/>
    <n v="0"/>
    <n v="0"/>
    <n v="171418.49"/>
    <n v="171418.49"/>
    <n v="0"/>
    <n v="0"/>
    <n v="0"/>
    <n v="0"/>
    <x v="22"/>
    <n v="171418.49"/>
    <n v="171418.49"/>
    <n v="0"/>
    <n v="0"/>
    <n v="0"/>
    <n v="0"/>
    <n v="0"/>
    <n v="0"/>
    <n v="0"/>
    <n v="0"/>
    <x v="36"/>
    <n v="0"/>
    <n v="0"/>
    <n v="0"/>
    <n v="0"/>
    <n v="171418.49"/>
    <n v="0"/>
    <n v="0"/>
    <n v="0"/>
    <n v="0"/>
    <n v="0"/>
  </r>
  <r>
    <s v="US"/>
    <s v="Hair Mousses"/>
    <x v="28"/>
    <s v="www.amazon.com/dp/B091MJ3P9X"/>
    <s v="B091MJ3P9X"/>
    <s v="IGK BIG TIME Volume &amp; Thickening Mousse | Moveable + Fullness + Frizz Control | Vegan + Cruelty Free | 6.2 Oz"/>
    <n v="5500"/>
    <n v="168617.16"/>
    <n v="7.1599714965449087E-3"/>
    <s v="Yes"/>
    <x v="4"/>
    <n v="30.92"/>
    <x v="4"/>
    <n v="31.28"/>
    <x v="3"/>
    <n v="1.1508951406649598E-2"/>
    <n v="6.2"/>
    <s v="oz"/>
    <n v="4.9870967741935486"/>
    <x v="6"/>
    <x v="2"/>
    <n v="0.17061756139068585"/>
    <x v="2"/>
    <n v="0.16865393216751939"/>
    <x v="0"/>
    <n v="6.2"/>
    <s v="oz"/>
    <x v="1"/>
    <x v="0"/>
    <x v="37"/>
    <n v="0"/>
    <n v="168617.16"/>
    <n v="0"/>
    <n v="0"/>
    <n v="0"/>
    <n v="0"/>
    <n v="168617.16"/>
    <n v="0"/>
    <n v="0"/>
    <n v="0"/>
    <x v="23"/>
    <n v="168617.16"/>
    <n v="0"/>
    <n v="0"/>
    <n v="0"/>
    <n v="0"/>
    <n v="0"/>
    <n v="0"/>
    <n v="0"/>
    <n v="168617.16"/>
    <n v="0"/>
    <x v="37"/>
    <n v="0"/>
    <n v="0"/>
    <n v="168617.16"/>
    <n v="168617.16"/>
    <n v="168617.16"/>
    <n v="0"/>
    <n v="0"/>
    <n v="0"/>
    <n v="0"/>
    <n v="0"/>
  </r>
  <r>
    <s v="US"/>
    <s v="Hair Mousses"/>
    <x v="25"/>
    <s v="www.amazon.com/dp/B00X2YPP6U"/>
    <s v="B00X2YPP6U"/>
    <s v="R+Co Park Ave Blowout Balm, Vitamin-Rich Hair Balm for Smooth Blowouts"/>
    <n v="5460"/>
    <n v="168412.26"/>
    <n v="7.0693700138669728E-3"/>
    <s v="Yes"/>
    <x v="4"/>
    <n v="32.75"/>
    <x v="4"/>
    <n v="34"/>
    <x v="5"/>
    <n v="3.6764705882352942E-2"/>
    <n v="5"/>
    <s v="fl oz"/>
    <n v="6.2980769230769225"/>
    <x v="4"/>
    <x v="3"/>
    <n v="0.22111807705314637"/>
    <x v="3"/>
    <n v="0.212988735985016"/>
    <x v="3"/>
    <n v="5.2"/>
    <s v="oz"/>
    <x v="2"/>
    <x v="0"/>
    <x v="38"/>
    <n v="168412.26"/>
    <n v="0"/>
    <n v="168412.26"/>
    <n v="168412.26"/>
    <n v="0"/>
    <n v="0"/>
    <n v="0"/>
    <n v="0"/>
    <n v="0"/>
    <n v="0"/>
    <x v="24"/>
    <n v="168412.26"/>
    <n v="168412.26"/>
    <n v="0"/>
    <n v="168412.26"/>
    <n v="168412.26"/>
    <n v="0"/>
    <n v="168412.26"/>
    <n v="0"/>
    <n v="168412.26"/>
    <n v="0"/>
    <x v="38"/>
    <n v="0"/>
    <n v="0"/>
    <n v="0"/>
    <n v="0"/>
    <n v="0"/>
    <n v="0"/>
    <n v="0"/>
    <n v="0"/>
    <n v="0"/>
    <n v="0"/>
  </r>
  <r>
    <s v="US"/>
    <s v="Hair Mousses"/>
    <x v="29"/>
    <s v="www.amazon.com/dp/B07NFRL4M5"/>
    <s v="B07NFRL4M5"/>
    <s v="Pantene Curl Mousse For Curly Hair, Tames Frizz for Soft Touchable Curls, 6.6 Ounce (Pack of 3)"/>
    <n v="9625"/>
    <n v="166281.19"/>
    <n v="6.9614821150427589E-3"/>
    <s v="Yes"/>
    <x v="2"/>
    <n v="17.64"/>
    <x v="2"/>
    <n v="19.46"/>
    <x v="2"/>
    <n v="9.3525179856115123E-2"/>
    <n v="19.200000000000003"/>
    <s v="oz"/>
    <n v="0.91874999999999984"/>
    <x v="5"/>
    <x v="0"/>
    <n v="3.4276011723593729E-2"/>
    <x v="0"/>
    <n v="3.1070341562394313E-2"/>
    <x v="6"/>
    <n v="19.200000000000003"/>
    <s v="oz"/>
    <x v="1"/>
    <x v="1"/>
    <x v="39"/>
    <n v="0"/>
    <n v="166281.19"/>
    <n v="166281.19"/>
    <n v="0"/>
    <n v="0"/>
    <n v="166281.19"/>
    <n v="0"/>
    <n v="166281.19"/>
    <n v="166281.19"/>
    <n v="0"/>
    <x v="11"/>
    <n v="0"/>
    <n v="0"/>
    <n v="0"/>
    <n v="0"/>
    <n v="0"/>
    <n v="0"/>
    <n v="0"/>
    <n v="0"/>
    <n v="0"/>
    <n v="0"/>
    <x v="39"/>
    <n v="0"/>
    <n v="0"/>
    <n v="0"/>
    <n v="166281.19"/>
    <n v="166281.19"/>
    <n v="0"/>
    <n v="0"/>
    <n v="0"/>
    <n v="0"/>
    <n v="0"/>
  </r>
  <r>
    <s v="US"/>
    <s v="Hair Mousses"/>
    <x v="30"/>
    <s v="www.amazon.com/dp/B00176SJPY"/>
    <s v="B00176SJPY"/>
    <s v="RUSK Designer Collection Thicker Thickening Mousse for Fine or Thin Hair, 8.8 Oz, Thickening Mousse that Provides Body, Texture, and Hold Without Buildup, 8.8 Ounce (Pack of 1)"/>
    <n v="10136"/>
    <n v="163743.51999999999"/>
    <n v="6.665615281838096E-3"/>
    <s v="Yes"/>
    <x v="2"/>
    <n v="16.670000000000002"/>
    <x v="2"/>
    <n v="17.18"/>
    <x v="5"/>
    <n v="2.9685681024446915E-2"/>
    <n v="8.8000000000000007"/>
    <s v="oz"/>
    <n v="1.8943181818181818"/>
    <x v="0"/>
    <x v="1"/>
    <n v="6.6022073969317793E-2"/>
    <x v="1"/>
    <n v="6.4062163740892186E-2"/>
    <x v="1"/>
    <n v="8.8000000000000007"/>
    <s v="oz"/>
    <x v="1"/>
    <x v="0"/>
    <x v="40"/>
    <n v="163743.51999999999"/>
    <n v="0"/>
    <n v="0"/>
    <n v="163743.51999999999"/>
    <n v="163743.51999999999"/>
    <n v="0"/>
    <n v="0"/>
    <n v="0"/>
    <n v="0"/>
    <n v="0"/>
    <x v="1"/>
    <n v="0"/>
    <n v="0"/>
    <n v="0"/>
    <n v="0"/>
    <n v="0"/>
    <n v="0"/>
    <n v="0"/>
    <n v="0"/>
    <n v="0"/>
    <n v="0"/>
    <x v="40"/>
    <n v="163743.51999999999"/>
    <n v="0"/>
    <n v="163743.51999999999"/>
    <n v="0"/>
    <n v="0"/>
    <n v="0"/>
    <n v="0"/>
    <n v="0"/>
    <n v="163743.51999999999"/>
    <n v="0"/>
  </r>
  <r>
    <s v="US"/>
    <s v="Hair Mousses"/>
    <x v="21"/>
    <s v="www.amazon.com/dp/B000JEAYT4"/>
    <s v="B000JEAYT4"/>
    <s v="Garnier Fructis Style Curl Construct Creation Mousse, 6.8 Oz, 1 Count (Packaging May Vary)"/>
    <n v="34474"/>
    <n v="156784.32999999999"/>
    <n v="6.3662690578380286E-3"/>
    <s v="Yes"/>
    <x v="1"/>
    <n v="4.59"/>
    <x v="1"/>
    <n v="5.86"/>
    <x v="7"/>
    <n v="0.21672354948805467"/>
    <n v="13.6"/>
    <s v="oz"/>
    <n v="0.33750000000000002"/>
    <x v="7"/>
    <x v="0"/>
    <n v="1.4571604766357001E-2"/>
    <x v="0"/>
    <n v="1.1413594859655056E-2"/>
    <x v="2"/>
    <n v="13.6"/>
    <s v="oz"/>
    <x v="1"/>
    <x v="0"/>
    <x v="41"/>
    <n v="0"/>
    <n v="0"/>
    <n v="156784.32999999999"/>
    <n v="0"/>
    <n v="156784.32999999999"/>
    <n v="156784.32999999999"/>
    <n v="0"/>
    <n v="0"/>
    <n v="156784.32999999999"/>
    <n v="0"/>
    <x v="25"/>
    <n v="156784.32999999999"/>
    <n v="0"/>
    <n v="156784.32999999999"/>
    <n v="0"/>
    <n v="0"/>
    <n v="0"/>
    <n v="0"/>
    <n v="0"/>
    <n v="156784.32999999999"/>
    <n v="0"/>
    <x v="41"/>
    <n v="0"/>
    <n v="0"/>
    <n v="156784.32999999999"/>
    <n v="0"/>
    <n v="0"/>
    <n v="156784.32999999999"/>
    <n v="0"/>
    <n v="156784.32999999999"/>
    <n v="0"/>
    <n v="0"/>
  </r>
  <r>
    <s v="US"/>
    <s v="Hair Mousses"/>
    <x v="31"/>
    <s v="www.amazon.com/dp/B00BM1WDB0"/>
    <s v="B00BM1WDB0"/>
    <s v="Bumble and Bumble Thickening Full Form Soft Mousse 5 oz."/>
    <n v="5072"/>
    <n v="149743.29999999999"/>
    <n v="6.3129583626524311E-3"/>
    <s v="Yes"/>
    <x v="3"/>
    <n v="29.34"/>
    <x v="4"/>
    <n v="30.85"/>
    <x v="9"/>
    <n v="4.8946515397082703E-2"/>
    <n v="150"/>
    <s v="ml"/>
    <n v="5.7869822485207107"/>
    <x v="4"/>
    <x v="3"/>
    <n v="0.20577655134508496"/>
    <x v="2"/>
    <n v="0.19570450620631419"/>
    <x v="3"/>
    <n v="5.0699999999999994"/>
    <s v="oz"/>
    <x v="1"/>
    <x v="0"/>
    <x v="42"/>
    <n v="149743.29999999999"/>
    <n v="0"/>
    <n v="0"/>
    <n v="149743.29999999999"/>
    <n v="0"/>
    <n v="0"/>
    <n v="0"/>
    <n v="0"/>
    <n v="0"/>
    <n v="0"/>
    <x v="3"/>
    <n v="149743.29999999999"/>
    <n v="0"/>
    <n v="0"/>
    <n v="0"/>
    <n v="0"/>
    <n v="0"/>
    <n v="0"/>
    <n v="0"/>
    <n v="0"/>
    <n v="0"/>
    <x v="42"/>
    <n v="149743.29999999999"/>
    <n v="0"/>
    <n v="149743.29999999999"/>
    <n v="149743.29999999999"/>
    <n v="149743.29999999999"/>
    <n v="0"/>
    <n v="149743.29999999999"/>
    <n v="149743.29999999999"/>
    <n v="0"/>
    <n v="149743.29999999999"/>
  </r>
  <r>
    <s v="US"/>
    <s v="Hair Mousses"/>
    <x v="32"/>
    <s v="www.amazon.com/dp/B07C89VC6H"/>
    <s v="B07C89VC6H"/>
    <s v="No nothing Very Sensitive Strong Mousse - Fragrance Free, Hypoallergenic, Alcohol Free, Unscented Styling Mousse for Volume - Gluten Free, Soy Free, Paraben Free - 6.8 oz (Strong Mousse)"/>
    <n v="5085"/>
    <n v="148489.35999999999"/>
    <n v="5.9715507934724361E-3"/>
    <s v="Yes"/>
    <x v="3"/>
    <n v="29.45"/>
    <x v="4"/>
    <n v="31.47"/>
    <x v="6"/>
    <n v="6.4188115665713363E-2"/>
    <n v="6.8"/>
    <s v="oz"/>
    <n v="4.3308823529411766"/>
    <x v="6"/>
    <x v="2"/>
    <n v="0.15650798702977978"/>
    <x v="2"/>
    <n v="0.14646203425570431"/>
    <x v="0"/>
    <n v="6.8"/>
    <s v="oz"/>
    <x v="1"/>
    <x v="0"/>
    <x v="43"/>
    <n v="148489.35999999999"/>
    <n v="148489.35999999999"/>
    <n v="148489.35999999999"/>
    <n v="0"/>
    <n v="0"/>
    <n v="0"/>
    <n v="0"/>
    <n v="148489.35999999999"/>
    <n v="0"/>
    <n v="0"/>
    <x v="26"/>
    <n v="148489.35999999999"/>
    <n v="148489.35999999999"/>
    <n v="0"/>
    <n v="0"/>
    <n v="0"/>
    <n v="0"/>
    <n v="0"/>
    <n v="148489.35999999999"/>
    <n v="148489.35999999999"/>
    <n v="0"/>
    <x v="25"/>
    <n v="0"/>
    <n v="0"/>
    <n v="0"/>
    <n v="0"/>
    <n v="0"/>
    <n v="0"/>
    <n v="0"/>
    <n v="0"/>
    <n v="0"/>
    <n v="0"/>
  </r>
  <r>
    <s v="US"/>
    <s v="Hair Mousses"/>
    <x v="25"/>
    <s v="www.amazon.com/dp/B01A7QACAY"/>
    <s v="B01A7QACAY"/>
    <s v="R+Co Chiffon Styling Mousse | Shapeable Body + Volume + Shine | Vegan + Cruelty-Free | 5.6 Oz"/>
    <n v="4077"/>
    <n v="140458.99"/>
    <n v="5.8842981819205277E-3"/>
    <s v="Yes"/>
    <x v="4"/>
    <n v="34.51"/>
    <x v="4"/>
    <n v="35.979999999999997"/>
    <x v="9"/>
    <n v="4.0856031128404642E-2"/>
    <n v="5.6"/>
    <s v="oz"/>
    <n v="6.1624999999999996"/>
    <x v="4"/>
    <x v="3"/>
    <n v="0.21728102806898883"/>
    <x v="3"/>
    <n v="0.20840378762259046"/>
    <x v="3"/>
    <n v="5.6"/>
    <s v="oz"/>
    <x v="1"/>
    <x v="0"/>
    <x v="44"/>
    <n v="140458.99"/>
    <n v="0"/>
    <n v="140458.99"/>
    <n v="0"/>
    <n v="0"/>
    <n v="0"/>
    <n v="140458.99"/>
    <n v="0"/>
    <n v="0"/>
    <n v="0"/>
    <x v="27"/>
    <n v="140458.99"/>
    <n v="140458.99"/>
    <n v="0"/>
    <n v="140458.99"/>
    <n v="140458.99"/>
    <n v="0"/>
    <n v="140458.99"/>
    <n v="0"/>
    <n v="140458.99"/>
    <n v="0"/>
    <x v="43"/>
    <n v="0"/>
    <n v="0"/>
    <n v="0"/>
    <n v="0"/>
    <n v="0"/>
    <n v="0"/>
    <n v="0"/>
    <n v="0"/>
    <n v="0"/>
    <n v="0"/>
  </r>
  <r>
    <s v="US"/>
    <s v="Hair Mousses"/>
    <x v="2"/>
    <s v="www.amazon.com/dp/B00481PTDU"/>
    <s v="B00481PTDU"/>
    <s v="Kenra Curl Glaze Mousse 13 | Curl Control Glaze | Provides Frizz Control &amp; Humidity Resistance | All Hair Types"/>
    <n v="7705"/>
    <n v="138406.69"/>
    <n v="5.8016890095508528E-3"/>
    <s v="Yes"/>
    <x v="2"/>
    <n v="18.02"/>
    <x v="2"/>
    <n v="19.989999999999998"/>
    <x v="2"/>
    <n v="9.8549274637318607E-2"/>
    <n v="6.75"/>
    <s v="oz"/>
    <n v="2.6696296296296294"/>
    <x v="2"/>
    <x v="2"/>
    <n v="0.10015155500444645"/>
    <x v="1"/>
    <n v="9.028169190495873E-2"/>
    <x v="0"/>
    <n v="6.75"/>
    <s v="oz"/>
    <x v="1"/>
    <x v="0"/>
    <x v="45"/>
    <n v="0"/>
    <n v="138406.69"/>
    <n v="138406.69"/>
    <n v="0"/>
    <n v="0"/>
    <n v="138406.69"/>
    <n v="0"/>
    <n v="138406.69"/>
    <n v="0"/>
    <n v="0"/>
    <x v="28"/>
    <n v="138406.69"/>
    <n v="0"/>
    <n v="138406.69"/>
    <n v="0"/>
    <n v="0"/>
    <n v="0"/>
    <n v="0"/>
    <n v="0"/>
    <n v="0"/>
    <n v="0"/>
    <x v="44"/>
    <n v="138406.69"/>
    <n v="0"/>
    <n v="138406.69"/>
    <n v="138406.69"/>
    <n v="138406.69"/>
    <n v="0"/>
    <n v="0"/>
    <n v="138406.69"/>
    <n v="0"/>
    <n v="0"/>
  </r>
  <r>
    <s v="US"/>
    <s v="Hair Mousses"/>
    <x v="33"/>
    <s v="www.amazon.com/dp/B07VDGFBDF"/>
    <s v="B07VDGFBDF"/>
    <s v="Avenue Man Sculpting Foam for Men (7oz) - Firm Hold Volumizing Hair Mousse with Herbal Extracts Styling Hair Products - Alcohol and Paraben-Free Hair Volumizer - Made in the USA (7.0 oz)"/>
    <n v="6701"/>
    <n v="136463.60999999999"/>
    <n v="5.4157393711817435E-3"/>
    <s v="Yes"/>
    <x v="3"/>
    <n v="20.38"/>
    <x v="3"/>
    <n v="28.94"/>
    <x v="10"/>
    <n v="0.295784381478922"/>
    <n v="7"/>
    <s v="oz"/>
    <n v="2.9114285714285715"/>
    <x v="2"/>
    <x v="2"/>
    <n v="0.13981351756123483"/>
    <x v="1"/>
    <n v="9.8458862746992601E-2"/>
    <x v="0"/>
    <n v="7"/>
    <s v="oz"/>
    <x v="0"/>
    <x v="0"/>
    <x v="46"/>
    <n v="136463.60999999999"/>
    <n v="136463.60999999999"/>
    <n v="0"/>
    <n v="0"/>
    <n v="136463.60999999999"/>
    <n v="0"/>
    <n v="0"/>
    <n v="0"/>
    <n v="0"/>
    <n v="0"/>
    <x v="29"/>
    <n v="0"/>
    <n v="136463.60999999999"/>
    <n v="0"/>
    <n v="0"/>
    <n v="136463.60999999999"/>
    <n v="0"/>
    <n v="0"/>
    <n v="136463.60999999999"/>
    <n v="0"/>
    <n v="0"/>
    <x v="45"/>
    <n v="0"/>
    <n v="0"/>
    <n v="0"/>
    <n v="0"/>
    <n v="0"/>
    <n v="0"/>
    <n v="0"/>
    <n v="0"/>
    <n v="0"/>
    <n v="136463.60999999999"/>
  </r>
  <r>
    <s v="US"/>
    <s v="Hair Mousses"/>
    <x v="0"/>
    <s v="www.amazon.com/dp/B08P5XYLYZ"/>
    <s v="B08P5XYLYZ"/>
    <s v="SheaMoisture Mousse for Curly Hair, Wig or Weave, Tea Tree and Borage Seed Oil, Paraben-free Styling Mousse, 7.5 Ounce"/>
    <n v="11898"/>
    <n v="127385.55"/>
    <n v="5.3862142914446413E-3"/>
    <s v="Yes"/>
    <x v="6"/>
    <n v="10.65"/>
    <x v="0"/>
    <n v="11.54"/>
    <x v="6"/>
    <n v="7.7123050259965242E-2"/>
    <n v="7.5"/>
    <s v="oz"/>
    <n v="1.4200000000000002"/>
    <x v="0"/>
    <x v="1"/>
    <n v="5.2034719873745909E-2"/>
    <x v="0"/>
    <n v="4.8021643557659789E-2"/>
    <x v="0"/>
    <n v="7.5"/>
    <s v="oz"/>
    <x v="0"/>
    <x v="0"/>
    <x v="47"/>
    <n v="127385.55"/>
    <n v="0"/>
    <n v="0"/>
    <n v="0"/>
    <n v="0"/>
    <n v="127385.55"/>
    <n v="0"/>
    <n v="0"/>
    <n v="0"/>
    <n v="0"/>
    <x v="30"/>
    <n v="127385.55"/>
    <n v="127385.55"/>
    <n v="0"/>
    <n v="127385.55"/>
    <n v="127385.55"/>
    <n v="127385.55"/>
    <n v="127385.55"/>
    <n v="0"/>
    <n v="0"/>
    <n v="0"/>
    <x v="46"/>
    <n v="0"/>
    <n v="0"/>
    <n v="0"/>
    <n v="0"/>
    <n v="0"/>
    <n v="127385.55"/>
    <n v="0"/>
    <n v="0"/>
    <n v="0"/>
    <n v="0"/>
  </r>
  <r>
    <s v="US"/>
    <s v="Hair Mousses"/>
    <x v="34"/>
    <s v="www.amazon.com/dp/B0BGPCCW5H"/>
    <s v="B0BGPCCW5H"/>
    <s v="Braid Foam Control Mousse Braiding Mousse for Braids Twist, Locs, No Flake Extra Hold High Shine Style and Moisturizes, Hair Mousse for Braids High Shine, Lightweight Easy to Apply 8fl oz"/>
    <n v="15826"/>
    <n v="126691.08"/>
    <n v="5.1008804380733288E-3"/>
    <s v="Yes"/>
    <x v="0"/>
    <n v="8.16"/>
    <x v="1"/>
    <n v="8.57"/>
    <x v="9"/>
    <n v="4.784130688448076E-2"/>
    <n v="8"/>
    <s v="fl oz"/>
    <n v="0.98076923076923073"/>
    <x v="5"/>
    <x v="0"/>
    <n v="3.4834226476938686E-2"/>
    <x v="0"/>
    <n v="3.3167711557971956E-2"/>
    <x v="1"/>
    <n v="8.32"/>
    <s v="oz"/>
    <x v="0"/>
    <x v="0"/>
    <x v="48"/>
    <n v="0"/>
    <n v="126691.08"/>
    <n v="126691.08"/>
    <n v="126691.08"/>
    <n v="126691.08"/>
    <n v="0"/>
    <n v="0"/>
    <n v="0"/>
    <n v="0"/>
    <n v="0"/>
    <x v="31"/>
    <n v="0"/>
    <n v="0"/>
    <n v="126691.08"/>
    <n v="0"/>
    <n v="126691.08"/>
    <n v="0"/>
    <n v="0"/>
    <n v="126691.08"/>
    <n v="0"/>
    <n v="0"/>
    <x v="47"/>
    <n v="0"/>
    <n v="0"/>
    <n v="0"/>
    <n v="0"/>
    <n v="0"/>
    <n v="0"/>
    <n v="0"/>
    <n v="0"/>
    <n v="0"/>
    <n v="0"/>
  </r>
  <r>
    <s v="US"/>
    <s v="Hair Mousses"/>
    <x v="35"/>
    <s v="www.amazon.com/dp/B07YNWX9WW"/>
    <s v="B07YNWX9WW"/>
    <s v="AllDay Locks Braid Foam | Long Lasting Mousse for Style &amp; Shine | No Frizz or Fraying | Moisturizes &amp; Seals Braids, Locks, Twists, Cornrows | 8 oz"/>
    <n v="12288"/>
    <n v="119979.64"/>
    <n v="5.055360109082134E-3"/>
    <s v="Yes"/>
    <x v="0"/>
    <n v="9.77"/>
    <x v="1"/>
    <n v="9.77"/>
    <x v="4"/>
    <n v="0"/>
    <n v="8"/>
    <s v="oz"/>
    <n v="1.2212499999999999"/>
    <x v="0"/>
    <x v="0"/>
    <n v="4.1300304362529586E-2"/>
    <x v="0"/>
    <n v="4.1300304362529586E-2"/>
    <x v="0"/>
    <n v="8"/>
    <s v="oz"/>
    <x v="0"/>
    <x v="0"/>
    <x v="49"/>
    <n v="0"/>
    <n v="119979.64"/>
    <n v="119979.64"/>
    <n v="119979.64"/>
    <n v="0"/>
    <n v="0"/>
    <n v="0"/>
    <n v="0"/>
    <n v="0"/>
    <n v="0"/>
    <x v="32"/>
    <n v="0"/>
    <n v="119979.64"/>
    <n v="0"/>
    <n v="0"/>
    <n v="119979.64"/>
    <n v="0"/>
    <n v="0"/>
    <n v="0"/>
    <n v="0"/>
    <n v="0"/>
    <x v="48"/>
    <n v="0"/>
    <n v="0"/>
    <n v="0"/>
    <n v="0"/>
    <n v="0"/>
    <n v="0"/>
    <n v="0"/>
    <n v="0"/>
    <n v="0"/>
    <n v="0"/>
  </r>
  <r>
    <s v="US"/>
    <s v="Hair Mousses"/>
    <x v="36"/>
    <s v="www.amazon.com/dp/B089M9SGS4"/>
    <s v="B089M9SGS4"/>
    <s v="Pureology | Clean Volume Weightless Mousse | All-day Root Lift | For Fine, Color Treated Hair | Vegan"/>
    <n v="3984"/>
    <n v="118908.94"/>
    <n v="4.5610859474573742E-3"/>
    <s v="Yes"/>
    <x v="4"/>
    <n v="30.05"/>
    <x v="4"/>
    <n v="30.96"/>
    <x v="5"/>
    <n v="2.9392764857881139E-2"/>
    <n v="8.4"/>
    <s v="fl oz"/>
    <n v="3.4397893772893773"/>
    <x v="3"/>
    <x v="2"/>
    <n v="0.1198497140330079"/>
    <x v="2"/>
    <n v="0.1163269995701514"/>
    <x v="1"/>
    <n v="8.7360000000000007"/>
    <s v="oz"/>
    <x v="1"/>
    <x v="0"/>
    <x v="50"/>
    <n v="118908.94"/>
    <n v="0"/>
    <n v="0"/>
    <n v="0"/>
    <n v="0"/>
    <n v="0"/>
    <n v="118908.94"/>
    <n v="0"/>
    <n v="118908.94"/>
    <n v="0"/>
    <x v="33"/>
    <n v="0"/>
    <n v="0"/>
    <n v="0"/>
    <n v="0"/>
    <n v="118908.94"/>
    <n v="118908.94"/>
    <n v="0"/>
    <n v="0"/>
    <n v="118908.94"/>
    <n v="0"/>
    <x v="49"/>
    <n v="0"/>
    <n v="0"/>
    <n v="118908.94"/>
    <n v="0"/>
    <n v="0"/>
    <n v="0"/>
    <n v="0"/>
    <n v="118908.94"/>
    <n v="0"/>
    <n v="0"/>
  </r>
  <r>
    <s v="US"/>
    <s v="Hair Mousses"/>
    <x v="37"/>
    <s v="www.amazon.com/dp/B08X8WN9KZ"/>
    <s v="B08X8WN9KZ"/>
    <s v="TIGI Bed Head Foxy Curls Curly Hair Mousse for Strong Hold 8.4 oz"/>
    <n v="7136"/>
    <n v="107282.94"/>
    <n v="4.5608359619016929E-3"/>
    <s v="Yes"/>
    <x v="2"/>
    <n v="15.98"/>
    <x v="2"/>
    <n v="18.2"/>
    <x v="0"/>
    <n v="0.12197802197802192"/>
    <n v="8.4"/>
    <s v="fl oz"/>
    <n v="1.8292124542124542"/>
    <x v="0"/>
    <x v="1"/>
    <n v="7.0454289257129959E-2"/>
    <x v="1"/>
    <n v="6.1860414413677851E-2"/>
    <x v="1"/>
    <n v="8.7360000000000007"/>
    <s v="oz"/>
    <x v="1"/>
    <x v="0"/>
    <x v="51"/>
    <n v="0"/>
    <n v="107282.94"/>
    <n v="0"/>
    <n v="0"/>
    <n v="107282.94"/>
    <n v="107282.94"/>
    <n v="107282.94"/>
    <n v="107282.94"/>
    <n v="0"/>
    <n v="0"/>
    <x v="34"/>
    <n v="0"/>
    <n v="0"/>
    <n v="0"/>
    <n v="0"/>
    <n v="0"/>
    <n v="0"/>
    <n v="0"/>
    <n v="0"/>
    <n v="0"/>
    <n v="0"/>
    <x v="50"/>
    <n v="107282.94"/>
    <n v="0"/>
    <n v="107282.94"/>
    <n v="0"/>
    <n v="107282.94"/>
    <n v="0"/>
    <n v="0"/>
    <n v="107282.94"/>
    <n v="0"/>
    <n v="0"/>
  </r>
  <r>
    <s v="US"/>
    <s v="Hair Mousses"/>
    <x v="29"/>
    <s v="www.amazon.com/dp/B07N9K865G"/>
    <s v="B07N9K865G"/>
    <s v="Pantene, Shampoo and Sulfate Free Conditioner Kit"/>
    <n v="5961"/>
    <n v="107277.06"/>
    <n v="4.4894633851726012E-3"/>
    <s v="Yes"/>
    <x v="2"/>
    <n v="18.02"/>
    <x v="2"/>
    <n v="18.23"/>
    <x v="3"/>
    <n v="1.1519473395501967E-2"/>
    <n v="20.399999999999999"/>
    <s v="fl oz"/>
    <n v="0.84935897435897445"/>
    <x v="5"/>
    <x v="0"/>
    <n v="2.9058409347454291E-2"/>
    <x v="0"/>
    <n v="2.8723671774060686E-2"/>
    <x v="5"/>
    <n v="21.215999999999998"/>
    <s v="oz"/>
    <x v="2"/>
    <x v="1"/>
    <x v="52"/>
    <n v="0"/>
    <n v="107277.06"/>
    <n v="0"/>
    <n v="0"/>
    <n v="0"/>
    <n v="107277.06"/>
    <n v="0"/>
    <n v="107277.06"/>
    <n v="0"/>
    <n v="0"/>
    <x v="11"/>
    <n v="0"/>
    <n v="0"/>
    <n v="0"/>
    <n v="0"/>
    <n v="0"/>
    <n v="0"/>
    <n v="0"/>
    <n v="0"/>
    <n v="0"/>
    <n v="0"/>
    <x v="51"/>
    <n v="107277.06"/>
    <n v="0"/>
    <n v="0"/>
    <n v="107277.06"/>
    <n v="107277.06"/>
    <n v="0"/>
    <n v="0"/>
    <n v="107277.06"/>
    <n v="0"/>
    <n v="0"/>
  </r>
  <r>
    <s v="US"/>
    <s v="Hair Mousses"/>
    <x v="38"/>
    <s v="www.amazon.com/dp/B002RS6KQG"/>
    <s v="B002RS6KQG"/>
    <s v="Sebastian Professional Mousse Forte, Strong-Hold Mousse for Professional Hair Styling, 7 oz"/>
    <n v="5280"/>
    <n v="105598.28"/>
    <n v="4.3927925252958402E-3"/>
    <s v="Yes"/>
    <x v="2"/>
    <n v="20"/>
    <x v="2"/>
    <n v="20"/>
    <x v="4"/>
    <n v="0"/>
    <n v="7"/>
    <s v="oz"/>
    <n v="2.8571428571428572"/>
    <x v="2"/>
    <x v="1"/>
    <n v="9.6623025266921098E-2"/>
    <x v="1"/>
    <n v="9.6623025266921098E-2"/>
    <x v="0"/>
    <n v="7"/>
    <s v="oz"/>
    <x v="0"/>
    <x v="0"/>
    <x v="53"/>
    <n v="105598.28"/>
    <n v="105598.28"/>
    <n v="0"/>
    <n v="0"/>
    <n v="105598.28"/>
    <n v="0"/>
    <n v="105598.28"/>
    <n v="0"/>
    <n v="0"/>
    <n v="105598.28"/>
    <x v="11"/>
    <n v="0"/>
    <n v="0"/>
    <n v="0"/>
    <n v="0"/>
    <n v="0"/>
    <n v="0"/>
    <n v="0"/>
    <n v="0"/>
    <n v="0"/>
    <n v="0"/>
    <x v="52"/>
    <n v="105598.28"/>
    <n v="0"/>
    <n v="0"/>
    <n v="105598.28"/>
    <n v="105598.28"/>
    <n v="0"/>
    <n v="0"/>
    <n v="0"/>
    <n v="0"/>
    <n v="0"/>
  </r>
  <r>
    <s v="US"/>
    <s v="Hair Mousses"/>
    <x v="39"/>
    <s v="www.amazon.com/dp/B00ID10NYQ"/>
    <s v="B00ID10NYQ"/>
    <s v="L'Oréal Paris Advanced Hairstyle CURVE IT Curl Elastic Mousse, 8.3 oz. (Packaging May Vary)"/>
    <n v="14715"/>
    <n v="103324.45"/>
    <n v="4.2736693062675512E-3"/>
    <s v="Yes"/>
    <x v="0"/>
    <n v="7.53"/>
    <x v="1"/>
    <n v="8.0500000000000007"/>
    <x v="6"/>
    <n v="6.4596273291925521E-2"/>
    <n v="8.3000000000000007"/>
    <s v="oz"/>
    <n v="0.90722891566265051"/>
    <x v="5"/>
    <x v="0"/>
    <n v="3.2799442613198823E-2"/>
    <x v="0"/>
    <n v="3.0680720854333803E-2"/>
    <x v="1"/>
    <n v="8.3000000000000007"/>
    <s v="oz"/>
    <x v="1"/>
    <x v="0"/>
    <x v="54"/>
    <n v="0"/>
    <n v="0"/>
    <n v="0"/>
    <n v="0"/>
    <n v="103324.45"/>
    <n v="103324.45"/>
    <n v="103324.45"/>
    <n v="0"/>
    <n v="0"/>
    <n v="0"/>
    <x v="35"/>
    <n v="0"/>
    <n v="0"/>
    <n v="0"/>
    <n v="0"/>
    <n v="0"/>
    <n v="0"/>
    <n v="0"/>
    <n v="0"/>
    <n v="0"/>
    <n v="0"/>
    <x v="53"/>
    <n v="103324.45"/>
    <n v="0"/>
    <n v="0"/>
    <n v="0"/>
    <n v="0"/>
    <n v="0"/>
    <n v="103324.45"/>
    <n v="0"/>
    <n v="0"/>
    <n v="0"/>
  </r>
  <r>
    <s v="US"/>
    <s v="Hair Mousses"/>
    <x v="40"/>
    <s v="www.amazon.com/dp/B0B9T753LG"/>
    <s v="B0B9T753LG"/>
    <s v="AG Care Mousse Gel Extra-Firm Curl Retention, 10 Fl Oz"/>
    <n v="3879"/>
    <n v="100522.51"/>
    <n v="4.1583145769766121E-3"/>
    <s v="Yes"/>
    <x v="3"/>
    <n v="26.9"/>
    <x v="3"/>
    <n v="28"/>
    <x v="5"/>
    <n v="3.9285714285714333E-2"/>
    <n v="10"/>
    <s v="fl oz"/>
    <n v="2.5865384615384612"/>
    <x v="2"/>
    <x v="1"/>
    <n v="9.1048619963060268E-2"/>
    <x v="1"/>
    <n v="8.7471709893082894E-2"/>
    <x v="2"/>
    <n v="10.4"/>
    <s v="oz"/>
    <x v="1"/>
    <x v="0"/>
    <x v="55"/>
    <n v="100522.51"/>
    <n v="0"/>
    <n v="100522.51"/>
    <n v="0"/>
    <n v="100522.51"/>
    <n v="0"/>
    <n v="0"/>
    <n v="0"/>
    <n v="100522.51"/>
    <n v="0"/>
    <x v="36"/>
    <n v="100522.51"/>
    <n v="100522.51"/>
    <n v="0"/>
    <n v="0"/>
    <n v="100522.51"/>
    <n v="100522.51"/>
    <n v="0"/>
    <n v="0"/>
    <n v="100522.51"/>
    <n v="0"/>
    <x v="54"/>
    <n v="100522.51"/>
    <n v="0"/>
    <n v="100522.51"/>
    <n v="100522.51"/>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47:C145" firstHeaderRow="1" firstDataRow="1" firstDataCol="2"/>
  <pivotFields count="62">
    <pivotField compact="0" outline="0" showAll="0"/>
    <pivotField compact="0" outline="0" showAll="0"/>
    <pivotField axis="axisRow" compact="0" sortType="descending" outline="0" showAll="0">
      <items count="45">
        <item x="40"/>
        <item x="35"/>
        <item x="4"/>
        <item x="9"/>
        <item x="33"/>
        <item x="24"/>
        <item x="18"/>
        <item x="31"/>
        <item x="19"/>
        <item x="16"/>
        <item x="13"/>
        <item x="21"/>
        <item x="34"/>
        <item x="27"/>
        <item x="28"/>
        <item x="20"/>
        <item m="1" x="42"/>
        <item x="2"/>
        <item x="7"/>
        <item x="8"/>
        <item x="11"/>
        <item x="10"/>
        <item x="14"/>
        <item x="39"/>
        <item x="12"/>
        <item x="22"/>
        <item x="5"/>
        <item x="32"/>
        <item x="23"/>
        <item x="6"/>
        <item m="1" x="43"/>
        <item x="15"/>
        <item x="29"/>
        <item x="26"/>
        <item x="36"/>
        <item x="25"/>
        <item x="30"/>
        <item x="38"/>
        <item x="3"/>
        <item x="0"/>
        <item x="37"/>
        <item x="17"/>
        <item x="1"/>
        <item m="1" x="4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compact="0" outline="0" showAll="0"/>
    <pivotField compact="0" outline="0" numFmtId="2" showAll="0"/>
    <pivotField compact="0" outline="0" showAll="0"/>
    <pivotField compact="0" outline="0" numFmtId="2" showAll="0"/>
    <pivotField compact="0" outline="0" showAll="0"/>
    <pivotField compact="0" outline="0" showAll="0">
      <items count="4">
        <item x="0"/>
        <item x="1"/>
        <item x="2"/>
        <item t="default"/>
      </items>
    </pivotField>
    <pivotField compact="0" outline="0" showAll="0"/>
    <pivotField compact="0" outline="0" showAll="0">
      <items count="57">
        <item x="31"/>
        <item x="32"/>
        <item x="41"/>
        <item x="16"/>
        <item x="47"/>
        <item x="34"/>
        <item x="20"/>
        <item x="7"/>
        <item x="29"/>
        <item x="48"/>
        <item x="39"/>
        <item x="24"/>
        <item x="37"/>
        <item x="36"/>
        <item x="45"/>
        <item x="1"/>
        <item x="0"/>
        <item x="26"/>
        <item x="53"/>
        <item x="2"/>
        <item x="11"/>
        <item x="3"/>
        <item x="51"/>
        <item x="30"/>
        <item x="4"/>
        <item x="15"/>
        <item x="46"/>
        <item x="52"/>
        <item x="35"/>
        <item x="55"/>
        <item x="12"/>
        <item x="54"/>
        <item x="23"/>
        <item x="27"/>
        <item x="49"/>
        <item x="38"/>
        <item x="6"/>
        <item x="18"/>
        <item x="40"/>
        <item x="42"/>
        <item x="8"/>
        <item x="22"/>
        <item x="5"/>
        <item x="33"/>
        <item x="28"/>
        <item x="13"/>
        <item x="25"/>
        <item x="9"/>
        <item x="14"/>
        <item x="17"/>
        <item x="50"/>
        <item x="19"/>
        <item x="43"/>
        <item x="10"/>
        <item x="21"/>
        <item x="4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8">
        <item x="2"/>
        <item x="12"/>
        <item x="31"/>
        <item x="4"/>
        <item x="34"/>
        <item x="3"/>
        <item x="22"/>
        <item x="28"/>
        <item x="25"/>
        <item x="10"/>
        <item x="11"/>
        <item x="20"/>
        <item x="26"/>
        <item x="35"/>
        <item x="9"/>
        <item x="1"/>
        <item x="6"/>
        <item x="16"/>
        <item x="29"/>
        <item x="19"/>
        <item x="14"/>
        <item x="21"/>
        <item x="7"/>
        <item x="13"/>
        <item x="17"/>
        <item x="24"/>
        <item x="8"/>
        <item x="5"/>
        <item x="0"/>
        <item x="30"/>
        <item x="36"/>
        <item x="32"/>
        <item x="33"/>
        <item x="23"/>
        <item x="27"/>
        <item x="18"/>
        <item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6">
        <item x="24"/>
        <item x="16"/>
        <item x="15"/>
        <item x="22"/>
        <item x="35"/>
        <item x="5"/>
        <item x="7"/>
        <item x="23"/>
        <item x="14"/>
        <item x="4"/>
        <item x="21"/>
        <item x="2"/>
        <item x="27"/>
        <item x="0"/>
        <item x="1"/>
        <item x="20"/>
        <item x="37"/>
        <item x="28"/>
        <item x="10"/>
        <item x="36"/>
        <item x="11"/>
        <item x="18"/>
        <item x="8"/>
        <item x="48"/>
        <item x="47"/>
        <item x="45"/>
        <item x="43"/>
        <item x="25"/>
        <item x="6"/>
        <item x="39"/>
        <item x="38"/>
        <item x="31"/>
        <item x="41"/>
        <item x="46"/>
        <item x="54"/>
        <item x="34"/>
        <item x="9"/>
        <item x="53"/>
        <item x="51"/>
        <item x="40"/>
        <item x="50"/>
        <item x="13"/>
        <item x="17"/>
        <item x="30"/>
        <item x="33"/>
        <item x="3"/>
        <item x="29"/>
        <item x="19"/>
        <item x="44"/>
        <item x="32"/>
        <item x="52"/>
        <item x="12"/>
        <item x="42"/>
        <item x="26"/>
        <item x="4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
    <field x="51"/>
  </rowFields>
  <rowItems count="98">
    <i>
      <x v="39"/>
      <x v="13"/>
    </i>
    <i r="1">
      <x v="33"/>
    </i>
    <i t="default">
      <x v="39"/>
    </i>
    <i>
      <x v="17"/>
      <x v="11"/>
    </i>
    <i r="1">
      <x v="36"/>
    </i>
    <i r="1">
      <x v="46"/>
    </i>
    <i r="1">
      <x v="48"/>
    </i>
    <i t="default">
      <x v="17"/>
    </i>
    <i>
      <x v="42"/>
      <x v="14"/>
    </i>
    <i t="default">
      <x v="42"/>
    </i>
    <i>
      <x v="26"/>
      <x v="5"/>
    </i>
    <i r="1">
      <x v="6"/>
    </i>
    <i r="1">
      <x v="7"/>
    </i>
    <i t="default">
      <x v="26"/>
    </i>
    <i>
      <x v="38"/>
      <x v="17"/>
    </i>
    <i r="1">
      <x v="27"/>
    </i>
    <i r="1">
      <x v="45"/>
    </i>
    <i t="default">
      <x v="38"/>
    </i>
    <i>
      <x v="2"/>
      <x v="9"/>
    </i>
    <i t="default">
      <x v="2"/>
    </i>
    <i>
      <x v="3"/>
      <x v="8"/>
    </i>
    <i r="1">
      <x v="20"/>
    </i>
    <i t="default">
      <x v="3"/>
    </i>
    <i>
      <x v="29"/>
      <x v="28"/>
    </i>
    <i t="default">
      <x v="29"/>
    </i>
    <i>
      <x v="19"/>
      <x v="18"/>
    </i>
    <i r="1">
      <x v="44"/>
    </i>
    <i t="default">
      <x v="19"/>
    </i>
    <i>
      <x v="18"/>
      <x v="22"/>
    </i>
    <i t="default">
      <x v="18"/>
    </i>
    <i>
      <x v="35"/>
      <x v="26"/>
    </i>
    <i r="1">
      <x v="30"/>
    </i>
    <i r="1">
      <x v="35"/>
    </i>
    <i t="default">
      <x v="35"/>
    </i>
    <i>
      <x v="6"/>
      <x v="10"/>
    </i>
    <i r="1">
      <x v="43"/>
    </i>
    <i t="default">
      <x v="6"/>
    </i>
    <i>
      <x v="11"/>
      <x v="32"/>
    </i>
    <i r="1">
      <x v="53"/>
    </i>
    <i t="default">
      <x v="11"/>
    </i>
    <i>
      <x v="21"/>
      <x v="51"/>
    </i>
    <i t="default">
      <x v="21"/>
    </i>
    <i>
      <x v="20"/>
      <x v="41"/>
    </i>
    <i t="default">
      <x v="20"/>
    </i>
    <i>
      <x v="24"/>
      <x v="2"/>
    </i>
    <i t="default">
      <x v="24"/>
    </i>
    <i>
      <x v="10"/>
      <x v="1"/>
    </i>
    <i t="default">
      <x v="10"/>
    </i>
    <i>
      <x v="32"/>
      <x v="29"/>
    </i>
    <i r="1">
      <x v="38"/>
    </i>
    <i t="default">
      <x v="32"/>
    </i>
    <i>
      <x v="22"/>
      <x v="42"/>
    </i>
    <i t="default">
      <x v="22"/>
    </i>
    <i>
      <x v="31"/>
      <x v="21"/>
    </i>
    <i t="default">
      <x v="31"/>
    </i>
    <i>
      <x v="9"/>
      <x v="47"/>
    </i>
    <i t="default">
      <x v="9"/>
    </i>
    <i>
      <x v="41"/>
      <x v="15"/>
    </i>
    <i t="default">
      <x v="41"/>
    </i>
    <i>
      <x v="8"/>
      <x v="3"/>
    </i>
    <i t="default">
      <x v="8"/>
    </i>
    <i>
      <x v="15"/>
      <x/>
    </i>
    <i t="default">
      <x v="15"/>
    </i>
    <i>
      <x v="25"/>
      <x v="12"/>
    </i>
    <i t="default">
      <x v="25"/>
    </i>
    <i>
      <x v="28"/>
      <x v="31"/>
    </i>
    <i t="default">
      <x v="28"/>
    </i>
    <i>
      <x v="5"/>
      <x v="49"/>
    </i>
    <i t="default">
      <x v="5"/>
    </i>
    <i>
      <x v="33"/>
      <x v="4"/>
    </i>
    <i t="default">
      <x v="33"/>
    </i>
    <i>
      <x v="13"/>
      <x v="19"/>
    </i>
    <i t="default">
      <x v="13"/>
    </i>
    <i>
      <x v="14"/>
      <x v="16"/>
    </i>
    <i t="default">
      <x v="14"/>
    </i>
    <i>
      <x v="36"/>
      <x v="39"/>
    </i>
    <i t="default">
      <x v="36"/>
    </i>
    <i>
      <x v="7"/>
      <x v="52"/>
    </i>
    <i t="default">
      <x v="7"/>
    </i>
    <i>
      <x v="27"/>
      <x v="27"/>
    </i>
    <i t="default">
      <x v="27"/>
    </i>
    <i>
      <x v="4"/>
      <x v="25"/>
    </i>
    <i t="default">
      <x v="4"/>
    </i>
    <i>
      <x v="12"/>
      <x v="24"/>
    </i>
    <i t="default">
      <x v="12"/>
    </i>
    <i>
      <x v="1"/>
      <x v="23"/>
    </i>
    <i t="default">
      <x v="1"/>
    </i>
    <i>
      <x v="34"/>
      <x v="54"/>
    </i>
    <i t="default">
      <x v="34"/>
    </i>
    <i>
      <x v="40"/>
      <x v="40"/>
    </i>
    <i t="default">
      <x v="40"/>
    </i>
    <i>
      <x v="37"/>
      <x v="50"/>
    </i>
    <i t="default">
      <x v="37"/>
    </i>
    <i>
      <x v="23"/>
      <x v="37"/>
    </i>
    <i t="default">
      <x v="23"/>
    </i>
    <i>
      <x/>
      <x v="34"/>
    </i>
    <i t="default">
      <x/>
    </i>
    <i t="grand">
      <x/>
    </i>
  </rowItems>
  <colItems count="1">
    <i/>
  </colItems>
  <dataFields count="1">
    <dataField name="Sum of Annual revenue(USD)"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1:K43" firstHeaderRow="0" firstDataRow="1" firstDataCol="1"/>
  <pivotFields count="62">
    <pivotField compact="0" outline="0" showAll="0"/>
    <pivotField compact="0" outline="0" showAll="0"/>
    <pivotField axis="axisRow" compact="0" sortType="descending" outline="0" showAll="0">
      <items count="45">
        <item x="40"/>
        <item x="35"/>
        <item x="4"/>
        <item x="9"/>
        <item x="33"/>
        <item x="24"/>
        <item x="18"/>
        <item x="31"/>
        <item x="19"/>
        <item x="16"/>
        <item x="13"/>
        <item x="21"/>
        <item x="34"/>
        <item x="27"/>
        <item x="28"/>
        <item x="20"/>
        <item m="1" x="42"/>
        <item x="2"/>
        <item x="7"/>
        <item x="8"/>
        <item x="11"/>
        <item x="10"/>
        <item x="14"/>
        <item x="39"/>
        <item x="12"/>
        <item x="22"/>
        <item x="5"/>
        <item x="32"/>
        <item x="23"/>
        <item x="6"/>
        <item m="1" x="43"/>
        <item x="15"/>
        <item x="29"/>
        <item x="26"/>
        <item x="36"/>
        <item x="25"/>
        <item x="30"/>
        <item x="38"/>
        <item x="3"/>
        <item x="0"/>
        <item x="37"/>
        <item x="17"/>
        <item x="1"/>
        <item m="1" x="4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numFmtId="9" showAll="0"/>
    <pivotField compact="0" outline="0" showAll="0"/>
    <pivotField compact="0" outline="0" showAll="0"/>
    <pivotField dataField="1" compact="0" outline="0" numFmtId="2" showAll="0"/>
    <pivotField compact="0" outline="0" showAll="0"/>
    <pivotField compact="0" outline="0" showAll="0"/>
    <pivotField dataField="1" compact="0" outline="0" numFmtId="2" showAll="0"/>
    <pivotField compact="0" outline="0" showAll="0"/>
    <pivotField dataField="1" compact="0" outline="0" numFmtId="2" showAll="0"/>
    <pivotField compact="0" outline="0" showAll="0"/>
    <pivotField dataField="1"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2">
    <i>
      <x v="39"/>
    </i>
    <i>
      <x v="17"/>
    </i>
    <i>
      <x v="42"/>
    </i>
    <i>
      <x v="26"/>
    </i>
    <i>
      <x v="38"/>
    </i>
    <i>
      <x v="2"/>
    </i>
    <i>
      <x v="3"/>
    </i>
    <i>
      <x v="29"/>
    </i>
    <i>
      <x v="19"/>
    </i>
    <i>
      <x v="18"/>
    </i>
    <i>
      <x v="35"/>
    </i>
    <i>
      <x v="6"/>
    </i>
    <i>
      <x v="11"/>
    </i>
    <i>
      <x v="21"/>
    </i>
    <i>
      <x v="20"/>
    </i>
    <i>
      <x v="24"/>
    </i>
    <i>
      <x v="10"/>
    </i>
    <i>
      <x v="32"/>
    </i>
    <i>
      <x v="22"/>
    </i>
    <i>
      <x v="31"/>
    </i>
    <i>
      <x v="9"/>
    </i>
    <i>
      <x v="41"/>
    </i>
    <i>
      <x v="8"/>
    </i>
    <i>
      <x v="15"/>
    </i>
    <i>
      <x v="25"/>
    </i>
    <i>
      <x v="28"/>
    </i>
    <i>
      <x v="5"/>
    </i>
    <i>
      <x v="33"/>
    </i>
    <i>
      <x v="13"/>
    </i>
    <i>
      <x v="14"/>
    </i>
    <i>
      <x v="36"/>
    </i>
    <i>
      <x v="7"/>
    </i>
    <i>
      <x v="27"/>
    </i>
    <i>
      <x v="4"/>
    </i>
    <i>
      <x v="12"/>
    </i>
    <i>
      <x v="1"/>
    </i>
    <i>
      <x v="34"/>
    </i>
    <i>
      <x v="40"/>
    </i>
    <i>
      <x v="37"/>
    </i>
    <i>
      <x v="23"/>
    </i>
    <i>
      <x/>
    </i>
    <i t="grand">
      <x/>
    </i>
  </rowItems>
  <colFields count="1">
    <field x="-2"/>
  </colFields>
  <colItems count="10">
    <i>
      <x/>
    </i>
    <i i="1">
      <x v="1"/>
    </i>
    <i i="2">
      <x v="2"/>
    </i>
    <i i="3">
      <x v="3"/>
    </i>
    <i i="4">
      <x v="4"/>
    </i>
    <i i="5">
      <x v="5"/>
    </i>
    <i i="6">
      <x v="6"/>
    </i>
    <i i="7">
      <x v="7"/>
    </i>
    <i i="8">
      <x v="8"/>
    </i>
    <i i="9">
      <x v="9"/>
    </i>
  </colItems>
  <dataFields count="10">
    <dataField name="Sum of Annual revenue(USD)" fld="7" baseField="0" baseItem="0"/>
    <dataField name="Count of ASIN" fld="4" subtotal="count" baseField="0" baseItem="0" numFmtId="1"/>
    <dataField name="Sum of Annual revenue(USD)2" fld="7" showDataAs="percentOfTotal" baseField="0" baseItem="0" numFmtId="10"/>
    <dataField name="Average Price" fld="11" subtotal="average" baseField="0" baseItem="0"/>
    <dataField name="Average of Average MRP" fld="13" subtotal="average" baseField="0" baseItem="0"/>
    <dataField name="Average of Average Discount %" fld="15" subtotal="average" baseField="0" baseItem="0" numFmtId="10"/>
    <dataField name="Average of Uniform Wt" fld="25" subtotal="average" baseField="0" baseItem="0"/>
    <dataField name="Average of price per oz/fl oz" fld="18" subtotal="average" baseField="0" baseItem="0" numFmtId="2"/>
    <dataField name="Average of USD per ml/g (Price)" fld="23" subtotal="average" baseField="0" baseItem="0" numFmtId="2"/>
    <dataField name="Average of USD per ml/gm (MRP)" fld="21" subtotal="average" baseField="0" baseItem="0" numFmtId="2"/>
  </dataFields>
  <formats count="5">
    <format dxfId="0">
      <pivotArea outline="0" fieldPosition="0">
        <references count="1">
          <reference field="4294967294" count="3" selected="0">
            <x v="7"/>
            <x v="8"/>
            <x v="9"/>
          </reference>
        </references>
      </pivotArea>
    </format>
    <format dxfId="1">
      <pivotArea outline="0" collapsedLevelsAreSubtotals="1" fieldPosition="0"/>
    </format>
    <format dxfId="2">
      <pivotArea outline="0" fieldPosition="0">
        <references count="1">
          <reference field="4294967294" count="1" selected="0">
            <x v="2"/>
          </reference>
        </references>
      </pivotArea>
    </format>
    <format dxfId="3">
      <pivotArea outline="0" fieldPosition="0">
        <references count="1">
          <reference field="4294967294" count="1" selected="0">
            <x v="5"/>
          </reference>
        </references>
      </pivotArea>
    </format>
    <format dxfId="4">
      <pivotArea outline="0" fieldPosition="0">
        <references count="1">
          <reference field="4294967294"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76:D80"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compact="0" outline="0" showAll="0"/>
    <pivotField compact="0" outline="0" numFmtId="2" showAll="0"/>
    <pivotField compact="0" outline="0" showAll="0"/>
    <pivotField compact="0" outline="0" numFmtId="2"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8"/>
  </rowFields>
  <rowItems count="4">
    <i>
      <x/>
    </i>
    <i>
      <x v="1"/>
    </i>
    <i>
      <x v="2"/>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P1:S10"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compact="0" outline="0" showAll="0"/>
    <pivotField compact="0" outline="0" numFmtId="2" showAll="0"/>
    <pivotField axis="axisRow" compact="0" outline="0" showAll="0">
      <items count="9">
        <item x="2"/>
        <item x="6"/>
        <item x="4"/>
        <item x="5"/>
        <item x="7"/>
        <item x="3"/>
        <item x="0"/>
        <item x="1"/>
        <item t="default"/>
      </items>
    </pivotField>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4"/>
  </rowFields>
  <rowItems count="9">
    <i>
      <x/>
    </i>
    <i>
      <x v="1"/>
    </i>
    <i>
      <x v="2"/>
    </i>
    <i>
      <x v="3"/>
    </i>
    <i>
      <x v="4"/>
    </i>
    <i>
      <x v="5"/>
    </i>
    <i>
      <x v="6"/>
    </i>
    <i>
      <x v="7"/>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63:D68"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axis="axisRow" compact="0" outline="0" showAll="0">
      <items count="5">
        <item x="0"/>
        <item x="1"/>
        <item x="2"/>
        <item x="3"/>
        <item t="default"/>
      </items>
    </pivotField>
    <pivotField compact="0" outline="0" numFmtId="2"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2"/>
  </rowFields>
  <rowItems count="5">
    <i>
      <x/>
    </i>
    <i>
      <x v="1"/>
    </i>
    <i>
      <x v="2"/>
    </i>
    <i>
      <x v="3"/>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Z1:AC6"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axis="axisRow" compact="0" outline="0" showAll="0">
      <items count="5">
        <item x="0"/>
        <item x="1"/>
        <item x="2"/>
        <item x="3"/>
        <item t="default"/>
      </items>
    </pivotField>
    <pivotField compact="0" outline="0" numFmtId="2" showAll="0"/>
    <pivotField compact="0" outline="0" showAll="0"/>
    <pivotField compact="0" outline="0" numFmtId="2"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5">
    <i>
      <x/>
    </i>
    <i>
      <x v="1"/>
    </i>
    <i>
      <x v="2"/>
    </i>
    <i>
      <x v="3"/>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U1:X10"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axis="axisRow" compact="0" outline="0" showAll="0">
      <items count="9">
        <item x="7"/>
        <item x="1"/>
        <item x="5"/>
        <item x="0"/>
        <item x="2"/>
        <item x="3"/>
        <item x="6"/>
        <item x="4"/>
        <item t="default"/>
      </items>
    </pivotField>
    <pivotField compact="0" outline="0" showAll="0"/>
    <pivotField compact="0" outline="0" numFmtId="2" showAll="0"/>
    <pivotField compact="0" outline="0" showAll="0"/>
    <pivotField compact="0" outline="0" numFmtId="2"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9"/>
  </rowFields>
  <rowItems count="9">
    <i>
      <x/>
    </i>
    <i>
      <x v="1"/>
    </i>
    <i>
      <x v="2"/>
    </i>
    <i>
      <x v="3"/>
    </i>
    <i>
      <x v="4"/>
    </i>
    <i>
      <x v="5"/>
    </i>
    <i>
      <x v="6"/>
    </i>
    <i>
      <x v="7"/>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1:D9"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sortType="ascending" outline="0" showAll="0">
      <items count="8">
        <item x="1"/>
        <item x="6"/>
        <item x="2"/>
        <item x="3"/>
        <item x="4"/>
        <item x="5"/>
        <item x="0"/>
        <item t="default"/>
      </items>
    </pivotField>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compact="0" outline="0" showAll="0"/>
    <pivotField compact="0" outline="0" numFmtId="2"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8">
    <i>
      <x/>
    </i>
    <i>
      <x v="1"/>
    </i>
    <i>
      <x v="2"/>
    </i>
    <i>
      <x v="3"/>
    </i>
    <i>
      <x v="4"/>
    </i>
    <i>
      <x v="5"/>
    </i>
    <i>
      <x v="6"/>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F1:I8"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axis="axisRow" compact="0" sortType="ascending" outline="0" showAll="0">
      <items count="7">
        <item x="0"/>
        <item x="2"/>
        <item x="3"/>
        <item x="4"/>
        <item x="5"/>
        <item x="1"/>
        <item t="default"/>
      </items>
    </pivotField>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compact="0" outline="0" showAll="0"/>
    <pivotField compact="0" outline="0" numFmtId="2"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7">
    <i>
      <x/>
    </i>
    <i>
      <x v="1"/>
    </i>
    <i>
      <x v="2"/>
    </i>
    <i>
      <x v="3"/>
    </i>
    <i>
      <x v="4"/>
    </i>
    <i>
      <x v="5"/>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70:D74"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compact="0" outline="0" showAll="0"/>
    <pivotField compact="0" outline="0" numFmtId="2" showAll="0"/>
    <pivotField compact="0" outline="0" showAll="0"/>
    <pivotField compact="0" outline="0" numFmtId="2"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7"/>
  </rowFields>
  <rowItems count="4">
    <i>
      <x/>
    </i>
    <i>
      <x v="1"/>
    </i>
    <i>
      <x v="2"/>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K1:N13" firstHeaderRow="0" firstDataRow="1" firstDataCol="1"/>
  <pivotFields count="62">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2">
        <item x="3"/>
        <item x="0"/>
        <item x="8"/>
        <item x="5"/>
        <item x="7"/>
        <item x="10"/>
        <item x="9"/>
        <item x="1"/>
        <item x="6"/>
        <item x="2"/>
        <item x="4"/>
        <item t="default"/>
      </items>
    </pivotField>
    <pivotField compact="0" outline="0" numFmtId="9" showAll="0"/>
    <pivotField compact="0" outline="0" showAll="0"/>
    <pivotField compact="0" outline="0" showAll="0"/>
    <pivotField compact="0" outline="0" numFmtId="2" showAll="0"/>
    <pivotField compact="0" outline="0" showAll="0"/>
    <pivotField compact="0" outline="0" showAll="0"/>
    <pivotField compact="0" outline="0" numFmtId="2" showAll="0"/>
    <pivotField compact="0" outline="0" showAll="0"/>
    <pivotField compact="0" outline="0" numFmtId="2"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12">
    <i>
      <x/>
    </i>
    <i>
      <x v="1"/>
    </i>
    <i>
      <x v="2"/>
    </i>
    <i>
      <x v="3"/>
    </i>
    <i>
      <x v="4"/>
    </i>
    <i>
      <x v="5"/>
    </i>
    <i>
      <x v="6"/>
    </i>
    <i>
      <x v="7"/>
    </i>
    <i>
      <x v="8"/>
    </i>
    <i>
      <x v="9"/>
    </i>
    <i>
      <x v="10"/>
    </i>
    <i t="grand">
      <x/>
    </i>
  </rowItems>
  <colFields count="1">
    <field x="-2"/>
  </colFields>
  <colItems count="3">
    <i>
      <x/>
    </i>
    <i i="1">
      <x v="1"/>
    </i>
    <i i="2">
      <x v="2"/>
    </i>
  </colItems>
  <dataFields count="3">
    <dataField name="Sum of Annual  Sales(Units)" fld="6" baseField="0" baseItem="0"/>
    <dataField name="Sum of Annual revenue(USD)" fld="7" baseField="0" baseItem="0"/>
    <dataField name="Share of Annual Revenue(USD)" fld="7"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C15:L25" totalsRowShown="0">
  <autoFilter ref="C15:L25"/>
  <tableColumns count="10">
    <tableColumn id="1" name="Thickening/Volumizing" dataDxfId="6"/>
    <tableColumn id="2" name="Frizz Control" dataDxfId="7"/>
    <tableColumn id="3" name="Shine" dataDxfId="8"/>
    <tableColumn id="4" name="Moisturization / Hydration" dataDxfId="9"/>
    <tableColumn id="5" name="Hold" dataDxfId="10"/>
    <tableColumn id="6" name="Curl Enhancing" dataDxfId="11"/>
    <tableColumn id="7" name="Heat Protection" dataDxfId="12"/>
    <tableColumn id="8" name="Humidity Protection" dataDxfId="13"/>
    <tableColumn id="9" name="Lightweight" dataDxfId="14"/>
    <tableColumn id="10" name="Softness" dataDxfId="15"/>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N15:U25" totalsRowShown="0">
  <autoFilter ref="N15:U25"/>
  <tableColumns count="8">
    <tableColumn id="1" name="Cruelty Free" dataDxfId="16"/>
    <tableColumn id="2" name="Paraben Free" dataDxfId="17"/>
    <tableColumn id="3" name="Residue Free" dataDxfId="18"/>
    <tableColumn id="4" name="Mineral Oil Free" dataDxfId="19"/>
    <tableColumn id="5" name="Sulfate Free" dataDxfId="20"/>
    <tableColumn id="6" name="Silicone Free" dataDxfId="21"/>
    <tableColumn id="7" name="Petrolatum Free" dataDxfId="22"/>
    <tableColumn id="8" name="Alcohol Free" dataDxfId="23"/>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http://www.amazon.com/dp/B000TG63EW" TargetMode="External"/><Relationship Id="rId7" Type="http://schemas.openxmlformats.org/officeDocument/2006/relationships/hyperlink" Target="http://www.amazon.com/dp/B00K0LUFIQ" TargetMode="External"/><Relationship Id="rId6" Type="http://schemas.openxmlformats.org/officeDocument/2006/relationships/hyperlink" Target="http://www.amazon.com/dp/B07NQCBRK3" TargetMode="External"/><Relationship Id="rId5" Type="http://schemas.openxmlformats.org/officeDocument/2006/relationships/hyperlink" Target="http://www.amazon.com/dp/B07RDMVS36" TargetMode="External"/><Relationship Id="rId4" Type="http://schemas.openxmlformats.org/officeDocument/2006/relationships/hyperlink" Target="http://www.amazon.com/dp/B0B6QBQB5X" TargetMode="External"/><Relationship Id="rId3" Type="http://schemas.openxmlformats.org/officeDocument/2006/relationships/hyperlink" Target="http://www.amazon.com/dp/B004ZLZR8A" TargetMode="External"/><Relationship Id="rId2" Type="http://schemas.openxmlformats.org/officeDocument/2006/relationships/hyperlink" Target="http://www.amazon.com/dp/B095ZS61DY" TargetMode="External"/><Relationship Id="rId1" Type="http://schemas.openxmlformats.org/officeDocument/2006/relationships/hyperlink" Target="http://www.amazon.com/dp/B08N7XN28F" TargetMode="Externa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9" Type="http://schemas.openxmlformats.org/officeDocument/2006/relationships/pivotTable" Target="../pivotTables/pivotTable11.xml"/><Relationship Id="rId8" Type="http://schemas.openxmlformats.org/officeDocument/2006/relationships/pivotTable" Target="../pivotTables/pivotTable10.xml"/><Relationship Id="rId7" Type="http://schemas.openxmlformats.org/officeDocument/2006/relationships/pivotTable" Target="../pivotTables/pivotTable9.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313"/>
  <sheetViews>
    <sheetView zoomScale="80" zoomScaleNormal="80" workbookViewId="0">
      <selection activeCell="D3" sqref="D3"/>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26.5740740740741" style="2"/>
    <col min="26" max="26" width="26.5740740740741" style="2"/>
    <col min="28" max="30" width="44.8518518518519" customWidth="1"/>
  </cols>
  <sheetData>
    <row r="1" spans="1:30">
      <c r="A1" s="6" t="s">
        <v>0</v>
      </c>
      <c r="B1" s="6" t="s">
        <v>1</v>
      </c>
      <c r="C1" s="6" t="s">
        <v>2</v>
      </c>
      <c r="D1" s="6" t="s">
        <v>3</v>
      </c>
      <c r="E1" s="6" t="s">
        <v>4</v>
      </c>
      <c r="F1" s="6" t="s">
        <v>5</v>
      </c>
      <c r="G1" s="7" t="s">
        <v>6</v>
      </c>
      <c r="H1" s="8" t="s">
        <v>7</v>
      </c>
      <c r="I1" s="10" t="s">
        <v>8</v>
      </c>
      <c r="J1" s="8" t="s">
        <v>9</v>
      </c>
      <c r="K1" s="11" t="s">
        <v>10</v>
      </c>
      <c r="L1" s="12" t="s">
        <v>11</v>
      </c>
      <c r="M1" s="11" t="s">
        <v>12</v>
      </c>
      <c r="N1" s="12" t="s">
        <v>13</v>
      </c>
      <c r="O1" s="13" t="s">
        <v>14</v>
      </c>
      <c r="P1" s="14" t="s">
        <v>15</v>
      </c>
      <c r="Q1" s="6" t="s">
        <v>16</v>
      </c>
      <c r="R1" s="6" t="s">
        <v>17</v>
      </c>
      <c r="S1" s="6" t="s">
        <v>18</v>
      </c>
      <c r="T1" s="6" t="s">
        <v>19</v>
      </c>
      <c r="U1" s="6" t="s">
        <v>20</v>
      </c>
      <c r="V1" s="6" t="s">
        <v>21</v>
      </c>
      <c r="W1" s="6" t="s">
        <v>22</v>
      </c>
      <c r="X1" s="6" t="s">
        <v>23</v>
      </c>
      <c r="Y1" s="6" t="s">
        <v>24</v>
      </c>
      <c r="Z1" s="8" t="s">
        <v>25</v>
      </c>
      <c r="AA1" s="6" t="s">
        <v>26</v>
      </c>
      <c r="AB1" s="6" t="s">
        <v>27</v>
      </c>
      <c r="AC1" s="6" t="s">
        <v>28</v>
      </c>
      <c r="AD1" s="6" t="s">
        <v>29</v>
      </c>
    </row>
    <row r="2" spans="1:30">
      <c r="A2" s="9" t="s">
        <v>30</v>
      </c>
      <c r="B2" s="9" t="s">
        <v>31</v>
      </c>
      <c r="C2" s="9" t="s">
        <v>32</v>
      </c>
      <c r="D2" s="38" t="s">
        <v>33</v>
      </c>
      <c r="E2" s="9" t="s">
        <v>34</v>
      </c>
      <c r="F2" s="9" t="s">
        <v>35</v>
      </c>
      <c r="G2" s="39">
        <v>245011</v>
      </c>
      <c r="H2" s="17">
        <v>2387397.7</v>
      </c>
      <c r="I2" s="16">
        <f>H2/SUM($H$2:$H$313)</f>
        <v>0.101499139569274</v>
      </c>
      <c r="J2" s="17" t="s">
        <v>36</v>
      </c>
      <c r="K2" s="15" t="str">
        <f t="array" ref="K2">_xlfn.IFS(AND(L2&gt;0,L2&lt;=5),"0 to 5",AND(L2&gt;5,L2&lt;=10),"5 to 10",AND(L2&gt;10,L2&lt;=15),"10 to 15",AND(L2&gt;15,L2&lt;=20),"15 to 20",AND(L2&gt;20,L2&lt;=30),"20 to 30",AND(L2&gt;30,L2&lt;=40),"30 to 40",AND(L2&gt;40,L2&lt;=50),"40 to 50",AND(L2&gt;50,L2&lt;=75),"50 to 75",AND(L2&gt;75,L2&lt;=100),"75 to 100",AND(L2&gt;100,L2&lt;=150),"100 to 150",AND(L2&gt;150,L2&lt;=200),"150 to 200",AND(L2&gt;200,L2&lt;=250),"200 to 250",AND(L2&gt;250,L2&lt;=300),"250 to 300",AND(L2&gt;300,L2&lt;=400),"300 to 400",AND(L2&gt;400,L2&lt;=500),"400 to 500",L2&gt;500,"500+")</f>
        <v>5 to 10</v>
      </c>
      <c r="L2" s="17">
        <v>9.7</v>
      </c>
      <c r="M2" s="15" t="str">
        <f t="array" ref="M2">_xlfn.IFS(AND(N2&gt;0,N2&lt;=5),"0 to 5",AND(N2&gt;5,N2&lt;=10),"5 to 10",AND(N2&gt;10,N2&lt;=15),"10 to 15",AND(N2&gt;15,N2&lt;=20),"15 to 20",AND(N2&gt;20,N2&lt;=30),"20 to 30",AND(N2&gt;30,N2&lt;=40),"30 to 40",AND(N2&gt;40,N2&lt;=50),"40 to 50",AND(N2&gt;50,N2&lt;=75),"50 to 75",AND(N2&gt;75,N2&lt;=100),"75 to 100",AND(N2&gt;100,N2&lt;=150),"100 to 150",AND(N2&gt;150,N2&lt;=200),"150 to 200",AND(N2&gt;200,N2&lt;=250),"200 to 250",AND(N2&gt;250,N2&lt;=300),"250 to 300",AND(N2&gt;300,N2&lt;=400),"300 to 400",AND(N2&gt;400,N2&lt;=500),"400 to 500",N2&gt;500,"500+")</f>
        <v>10 to 15</v>
      </c>
      <c r="N2" s="17">
        <v>11.05</v>
      </c>
      <c r="O2" s="15" t="str">
        <f t="array" ref="O2">_xlfn.IFS(P2=0,"No Discount",AND(P2&gt;0,P2&lt;=0.02),"0% to 2%",AND(P2&gt;0.02,P2&lt;=0.04),"2% to 4%",AND(P2&gt;0.04,P2&lt;=0.06),"4% to 6%",AND(P2&gt;0.06,P2&lt;=0.08),"6% to 8%",AND(P2&gt;0.08,P2&lt;=0.1),"8% to 10%",AND(P2&gt;0.1,P2&lt;=0.15),"10% to 15%",AND(P2&gt;0.15,P2&lt;=0.2),"15% to 20%",AND(P2&gt;0.2,P2&lt;=0.25),"20% to 25%",AND(P2&gt;0.25,P2&lt;=0.3),"25% to 30%",AND(P2&gt;0.3,P2&lt;=0.4),"30% to 40%",AND(P2&gt;0.4,P2&lt;=0.5),"40% to 50%",AND(P2&gt;0.5,P2&lt;=0.75),"50% to 75%",AND(P2&gt;0.75,P2&lt;=1),"75% to 100%")</f>
        <v>10% to 15%</v>
      </c>
      <c r="P2" s="16">
        <f t="shared" ref="P2:P65" si="0">(N2-L2)/N2</f>
        <v>0.122171945701358</v>
      </c>
      <c r="Q2" s="9">
        <v>7.5</v>
      </c>
      <c r="R2" s="9" t="s">
        <v>37</v>
      </c>
      <c r="S2" s="17">
        <f>L2/Z2</f>
        <v>1.24358974358974</v>
      </c>
      <c r="T2" s="9" t="str">
        <f t="array" ref="T2">_xlfn.IFS(AND(S2&gt;0,S2&lt;=0.05),"0 to 0.05",AND(S2&gt;0.05,S2&lt;=0.1),"0.05 to 0.1",AND(S2&gt;0.1,S2&lt;=0.2),"0.1 to 0.2",AND(S2&gt;0.2,S2&lt;=0.3),"0.2 to 0.3",AND(S2&gt;0.3,S2&lt;=0.4),"0.3 to 0.4",AND(S2&gt;0.4,S2&lt;=0.5),"0.4 to 0.5",AND(S2&gt;0.5,S2&lt;=0.75),"0.5 to 0.75",AND(S2&gt;0.75,S2&lt;=1),"0.75 to 1",AND(S2&gt;1,S2&lt;=2),"1 to 2",AND(S2&gt;2,S2&lt;=3),"2 to 3",AND(S2&gt;3,S2&lt;=4),"3 to 4",AND(S2&gt;4,S2&lt;=5),"4 to 5",AND(S2&gt;5,S2&lt;=10),"5 to 10",S2&gt;10,"10+")</f>
        <v>1 to 2</v>
      </c>
      <c r="U2" s="17" t="str">
        <f t="array" ref="U2">_xlfn.IFS(AND(V2&gt;0,V2&lt;=0.05),"0 to 0.05",AND(V2&gt;0.05,V2&lt;=0.1),"0.05 to 0.1",AND(V2&gt;0.1,V2&lt;=0.2),"0.1 to 0.2",AND(V2&gt;0.2,V2&lt;=0.3),"0.2 to 0.3",AND(V2&gt;0.3,V2&lt;=0.4),"0.3 to 0.4",AND(V2&gt;0.4,V2&lt;=0.5),"0.4 to 0.5",AND(V2&gt;0.5,V2&lt;=0.75),"0.5 to 0.75",AND(V2&gt;0.75,V2&lt;=1),"0.75 to 1",AND(V2&gt;1,V2&lt;=2),"1 to 2",AND(V2&gt;2,V2&lt;=3),"2 to 3",AND(V2&gt;3,V2&lt;=4),"3 to 4",AND(V2&gt;4,V2&lt;=5),"4 to 5",AND(V2&gt;5,V2&lt;=10),"5 to 10",V2&gt;10,"10+")</f>
        <v>0 to 0.05</v>
      </c>
      <c r="V2" s="40">
        <f>N2/($Z2*29.57)</f>
        <v>0.0479089166948484</v>
      </c>
      <c r="W2" s="17" t="str">
        <f t="array" ref="W2">_xlfn.IFS(AND(X2&gt;0,X2&lt;=0.05),"0 to 0.05",AND(X2&gt;0.05,X2&lt;=0.1),"0.05 to 0.1",AND(X2&gt;0.1,X2&lt;=0.2),"0.1 to 0.2",AND(X2&gt;0.2,X2&lt;=0.3),"0.2 to 0.3",AND(X2&gt;0.3,X2&lt;=0.4),"0.3 to 0.4",AND(X2&gt;0.4,X2&lt;=0.5),"0.4 to 0.5",AND(X2&gt;0.5,X2&lt;=0.75),"0.5 to 0.75",AND(X2&gt;0.75,X2&lt;=1),"0.75 to 1",AND(X2&gt;1,X2&lt;=2),"1 to 2",AND(X2&gt;2,X2&lt;=3),"2 to 3",AND(X2&gt;3,X2&lt;=4),"3 to 4",AND(X2&gt;4,X2&lt;=5),"4 to 5",AND(X2&gt;5,X2&lt;=10),"5 to 10",X2&gt;10,"10+")</f>
        <v>0 to 0.05</v>
      </c>
      <c r="X2" s="40">
        <f>L2/($Z2*29.57)</f>
        <v>0.0420557911257945</v>
      </c>
      <c r="Y2" s="9" t="str">
        <f t="array" ref="Y2">_xlfn.IFS(AND(Z2&gt;0,Z2&lt;=1),"0 to 1",AND(Z2&gt;1,Z2&lt;=2),"1 to 2",AND(Z2&gt;2,Z2&lt;=4),"2 to 4",AND(Z2&gt;4,Z2&lt;=6),"4 to 6",AND(Z2&gt;6,Z2&lt;=8),"6 to 8",AND(Z2&gt;8,Z2&lt;=10),"8 to 10",AND(Z2&gt;10,Z2&lt;=15),"10 to 15",AND(Z2&gt;15,Z2&lt;=20),"15 to 20",AND(Z2&gt;20,Z2&lt;=25),"20 to 25",AND(Z2&gt;25,Z2&lt;=30),"25 to 30",AND(Z2&gt;30,Z2&lt;=40),"30 to 40",AND(Z2&gt;40,Z2&lt;=50),"40 to 50",Z2&gt;50,"50+")</f>
        <v>6 to 8</v>
      </c>
      <c r="Z2" s="17">
        <f>Q2*1.04</f>
        <v>7.8</v>
      </c>
      <c r="AA2" s="9" t="s">
        <v>38</v>
      </c>
      <c r="AB2" s="9"/>
      <c r="AC2" s="9"/>
      <c r="AD2" s="9"/>
    </row>
    <row r="3" spans="1:30">
      <c r="A3" s="9" t="s">
        <v>30</v>
      </c>
      <c r="B3" s="9" t="s">
        <v>31</v>
      </c>
      <c r="C3" s="9" t="s">
        <v>39</v>
      </c>
      <c r="D3" s="38" t="s">
        <v>40</v>
      </c>
      <c r="E3" s="9" t="s">
        <v>41</v>
      </c>
      <c r="F3" s="9" t="s">
        <v>42</v>
      </c>
      <c r="G3" s="39">
        <v>415461</v>
      </c>
      <c r="H3" s="17">
        <v>1661902.52</v>
      </c>
      <c r="I3" s="16">
        <f t="shared" ref="I3:I66" si="1">H3/SUM($H$2:$H$313)</f>
        <v>0.0706550382569307</v>
      </c>
      <c r="J3" s="17" t="s">
        <v>36</v>
      </c>
      <c r="K3" s="15"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0 to 5</v>
      </c>
      <c r="L3" s="17">
        <v>4.04</v>
      </c>
      <c r="M3" s="15"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5 to 10</v>
      </c>
      <c r="N3" s="17">
        <v>7.99</v>
      </c>
      <c r="O3" s="15"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40% to 50%</v>
      </c>
      <c r="P3" s="16">
        <f t="shared" si="0"/>
        <v>0.494367959949937</v>
      </c>
      <c r="Q3" s="9">
        <v>7</v>
      </c>
      <c r="R3" s="9" t="s">
        <v>37</v>
      </c>
      <c r="S3" s="17">
        <f>L3/Z3</f>
        <v>0.554945054945055</v>
      </c>
      <c r="T3" s="9" t="str">
        <f t="array" ref="T3">_xlfn.IFS(AND(S3&gt;0,S3&lt;=0.05),"0 to 0.05",AND(S3&gt;0.05,S3&lt;=0.1),"0.05 to 0.1",AND(S3&gt;0.1,S3&lt;=0.2),"0.1 to 0.2",AND(S3&gt;0.2,S3&lt;=0.3),"0.2 to 0.3",AND(S3&gt;0.3,S3&lt;=0.4),"0.3 to 0.4",AND(S3&gt;0.4,S3&lt;=0.5),"0.4 to 0.5",AND(S3&gt;0.5,S3&lt;=0.75),"0.5 to 0.75",AND(S3&gt;0.75,S3&lt;=1),"0.75 to 1",AND(S3&gt;1,S3&lt;=2),"1 to 2",AND(S3&gt;2,S3&lt;=3),"2 to 3",AND(S3&gt;3,S3&lt;=4),"3 to 4",AND(S3&gt;4,S3&lt;=5),"4 to 5",AND(S3&gt;5,S3&lt;=10),"5 to 10",S3&gt;10,"10+")</f>
        <v>0.5 to 0.75</v>
      </c>
      <c r="U3" s="17"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 to 0.05</v>
      </c>
      <c r="V3" s="40">
        <f>N3/($Z3*29.57)</f>
        <v>0.0371162486482067</v>
      </c>
      <c r="W3" s="17"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 to 0.05</v>
      </c>
      <c r="X3" s="40">
        <f>L3/($Z3*29.57)</f>
        <v>0.0187671645229981</v>
      </c>
      <c r="Y3" s="9"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17">
        <f>Q3*1.04</f>
        <v>7.28</v>
      </c>
      <c r="AA3" s="9" t="s">
        <v>38</v>
      </c>
      <c r="AB3" s="9"/>
      <c r="AC3" s="9"/>
      <c r="AD3" s="9"/>
    </row>
    <row r="4" spans="1:30">
      <c r="A4" s="9" t="s">
        <v>30</v>
      </c>
      <c r="B4" s="9" t="s">
        <v>31</v>
      </c>
      <c r="C4" s="9" t="s">
        <v>43</v>
      </c>
      <c r="D4" s="9" t="s">
        <v>44</v>
      </c>
      <c r="E4" s="9" t="s">
        <v>45</v>
      </c>
      <c r="F4" s="9" t="s">
        <v>46</v>
      </c>
      <c r="G4" s="9">
        <v>55621</v>
      </c>
      <c r="H4" s="9">
        <v>992883.37</v>
      </c>
      <c r="I4" s="16">
        <f t="shared" si="1"/>
        <v>0.0422119899619746</v>
      </c>
      <c r="J4" s="9" t="s">
        <v>36</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15 to 20</v>
      </c>
      <c r="L4" s="9">
        <v>18.07</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15 to 20</v>
      </c>
      <c r="N4" s="9">
        <v>19.99</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8% to 10%</v>
      </c>
      <c r="P4" s="16">
        <f t="shared" si="0"/>
        <v>0.0960480240120059</v>
      </c>
      <c r="Q4" s="9"/>
      <c r="R4" s="9"/>
      <c r="S4" s="17"/>
      <c r="T4" s="9"/>
      <c r="U4" s="17"/>
      <c r="V4" s="40"/>
      <c r="W4" s="17"/>
      <c r="X4" s="40"/>
      <c r="Y4" s="9"/>
      <c r="Z4" s="9"/>
      <c r="AA4" s="9"/>
      <c r="AB4" s="9"/>
      <c r="AC4" s="9"/>
      <c r="AD4" s="9"/>
    </row>
    <row r="5" spans="1:30">
      <c r="A5" s="9" t="s">
        <v>30</v>
      </c>
      <c r="B5" s="9" t="s">
        <v>31</v>
      </c>
      <c r="C5" s="9" t="s">
        <v>47</v>
      </c>
      <c r="D5" s="9" t="s">
        <v>48</v>
      </c>
      <c r="E5" s="9" t="s">
        <v>49</v>
      </c>
      <c r="F5" s="9" t="s">
        <v>50</v>
      </c>
      <c r="G5" s="9">
        <v>44748</v>
      </c>
      <c r="H5" s="9">
        <v>916855.12</v>
      </c>
      <c r="I5" s="16">
        <f t="shared" si="1"/>
        <v>0.0389796831041948</v>
      </c>
      <c r="J5" s="9" t="s">
        <v>36</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20 to 30</v>
      </c>
      <c r="L5" s="9">
        <v>20.85</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20 to 30</v>
      </c>
      <c r="N5" s="9">
        <v>21.15</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0% to 2%</v>
      </c>
      <c r="P5" s="16">
        <f t="shared" si="0"/>
        <v>0.0141843971631204</v>
      </c>
      <c r="Q5" s="9"/>
      <c r="R5" s="9"/>
      <c r="S5" s="17"/>
      <c r="T5" s="9"/>
      <c r="U5" s="17"/>
      <c r="V5" s="40"/>
      <c r="W5" s="17"/>
      <c r="X5" s="40"/>
      <c r="Y5" s="9"/>
      <c r="Z5" s="9"/>
      <c r="AA5" s="9"/>
      <c r="AB5" s="9"/>
      <c r="AC5" s="9"/>
      <c r="AD5" s="9"/>
    </row>
    <row r="6" spans="1:30">
      <c r="A6" s="9" t="s">
        <v>30</v>
      </c>
      <c r="B6" s="9" t="s">
        <v>31</v>
      </c>
      <c r="C6" s="9" t="s">
        <v>51</v>
      </c>
      <c r="D6" s="9" t="s">
        <v>52</v>
      </c>
      <c r="E6" s="9" t="s">
        <v>53</v>
      </c>
      <c r="F6" s="9" t="s">
        <v>54</v>
      </c>
      <c r="G6" s="9">
        <v>25539</v>
      </c>
      <c r="H6" s="9">
        <v>760780.46</v>
      </c>
      <c r="I6" s="16">
        <f t="shared" si="1"/>
        <v>0.0323442391232582</v>
      </c>
      <c r="J6" s="9" t="s">
        <v>36</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v>29.88</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v>29.94</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6">
        <f t="shared" si="0"/>
        <v>0.00200400801603214</v>
      </c>
      <c r="Q6" s="9"/>
      <c r="R6" s="9"/>
      <c r="S6" s="17"/>
      <c r="T6" s="9"/>
      <c r="U6" s="17"/>
      <c r="V6" s="40"/>
      <c r="W6" s="17"/>
      <c r="X6" s="40"/>
      <c r="Y6" s="9"/>
      <c r="Z6" s="9"/>
      <c r="AA6" s="9"/>
      <c r="AB6" s="9"/>
      <c r="AC6" s="9"/>
      <c r="AD6" s="9"/>
    </row>
    <row r="7" spans="1:30">
      <c r="A7" s="9" t="s">
        <v>30</v>
      </c>
      <c r="B7" s="9" t="s">
        <v>31</v>
      </c>
      <c r="C7" s="9" t="s">
        <v>55</v>
      </c>
      <c r="D7" s="9" t="s">
        <v>56</v>
      </c>
      <c r="E7" s="9" t="s">
        <v>57</v>
      </c>
      <c r="F7" s="9" t="s">
        <v>58</v>
      </c>
      <c r="G7" s="39">
        <v>22244</v>
      </c>
      <c r="H7" s="17">
        <v>667296.78</v>
      </c>
      <c r="I7" s="16">
        <f t="shared" si="1"/>
        <v>0.02836982250898</v>
      </c>
      <c r="J7" s="17" t="s">
        <v>36</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17">
        <v>30</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17">
        <v>30</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No Discount</v>
      </c>
      <c r="P7" s="16">
        <f t="shared" si="0"/>
        <v>0</v>
      </c>
      <c r="Q7" s="9">
        <v>8.5</v>
      </c>
      <c r="R7" s="9" t="s">
        <v>37</v>
      </c>
      <c r="S7" s="17">
        <f>L7/Z7</f>
        <v>3.39366515837104</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3 to 4</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0.1 to 0.2</v>
      </c>
      <c r="V7" s="40">
        <f>N7/($Z7*29.57)</f>
        <v>0.114767168020664</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0.1 to 0.2</v>
      </c>
      <c r="X7" s="40">
        <f>L7/($Z7*29.57)</f>
        <v>0.114767168020664</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17">
        <f>Q7*1.04</f>
        <v>8.84</v>
      </c>
      <c r="AA7" s="9" t="s">
        <v>38</v>
      </c>
      <c r="AB7" s="9"/>
      <c r="AC7" s="9"/>
      <c r="AD7" s="9"/>
    </row>
    <row r="8" spans="1:30">
      <c r="A8" s="9" t="s">
        <v>30</v>
      </c>
      <c r="B8" s="9" t="s">
        <v>31</v>
      </c>
      <c r="C8" s="9" t="s">
        <v>59</v>
      </c>
      <c r="D8" s="9" t="s">
        <v>60</v>
      </c>
      <c r="E8" s="9" t="s">
        <v>61</v>
      </c>
      <c r="F8" s="9" t="s">
        <v>62</v>
      </c>
      <c r="G8" s="39">
        <v>15690</v>
      </c>
      <c r="H8" s="17">
        <v>611908.66</v>
      </c>
      <c r="I8" s="16">
        <f t="shared" si="1"/>
        <v>0.0260150214959944</v>
      </c>
      <c r="J8" s="17" t="s">
        <v>36</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30 to 40</v>
      </c>
      <c r="L8" s="17">
        <v>39</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30 to 40</v>
      </c>
      <c r="N8" s="17">
        <v>39</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No Discount</v>
      </c>
      <c r="P8" s="16">
        <f t="shared" si="0"/>
        <v>0</v>
      </c>
      <c r="Q8" s="9">
        <v>5.8</v>
      </c>
      <c r="R8" s="9" t="s">
        <v>38</v>
      </c>
      <c r="S8" s="17">
        <f>L8/Z8</f>
        <v>6.72413793103448</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5 to 10</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0.2 to 0.3</v>
      </c>
      <c r="V8" s="40">
        <f>N8/($Z8*29.57)</f>
        <v>0.227397292223013</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0.2 to 0.3</v>
      </c>
      <c r="X8" s="40">
        <f>L8/($Z8*29.57)</f>
        <v>0.227397292223013</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4 to 6</v>
      </c>
      <c r="Z8" s="17">
        <f>Q8</f>
        <v>5.8</v>
      </c>
      <c r="AA8" s="9" t="s">
        <v>38</v>
      </c>
      <c r="AB8" s="9"/>
      <c r="AC8" s="9"/>
      <c r="AD8" s="9"/>
    </row>
    <row r="9" spans="1:30">
      <c r="A9" s="9" t="s">
        <v>30</v>
      </c>
      <c r="B9" s="9" t="s">
        <v>31</v>
      </c>
      <c r="C9" s="9" t="s">
        <v>63</v>
      </c>
      <c r="D9" s="9" t="s">
        <v>64</v>
      </c>
      <c r="E9" s="9" t="s">
        <v>65</v>
      </c>
      <c r="F9" s="9" t="s">
        <v>66</v>
      </c>
      <c r="G9" s="39">
        <v>18728</v>
      </c>
      <c r="H9" s="17">
        <v>561764.97</v>
      </c>
      <c r="I9" s="16">
        <f t="shared" si="1"/>
        <v>0.0238831850659649</v>
      </c>
      <c r="J9" s="17" t="s">
        <v>36</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17">
        <v>30</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20 to 30</v>
      </c>
      <c r="N9" s="17">
        <v>30</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0"/>
        <v>0</v>
      </c>
      <c r="Q9" s="9">
        <v>5.1</v>
      </c>
      <c r="R9" s="9" t="s">
        <v>37</v>
      </c>
      <c r="S9" s="17">
        <f>L9/Z9</f>
        <v>5.65610859728507</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5 to 10</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40">
        <f>N9/($Z9*29.57)</f>
        <v>0.191278613367774</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40">
        <f>L9/($Z9*29.57)</f>
        <v>0.191278613367774</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4 to 6</v>
      </c>
      <c r="Z9" s="17">
        <f>Q9*1.04</f>
        <v>5.304</v>
      </c>
      <c r="AA9" s="9" t="s">
        <v>38</v>
      </c>
      <c r="AB9" s="9"/>
      <c r="AC9" s="9"/>
      <c r="AD9" s="9"/>
    </row>
    <row r="10" spans="1:30">
      <c r="A10" s="9" t="s">
        <v>30</v>
      </c>
      <c r="B10" s="9" t="s">
        <v>31</v>
      </c>
      <c r="C10" s="9" t="s">
        <v>67</v>
      </c>
      <c r="D10" s="9" t="s">
        <v>68</v>
      </c>
      <c r="E10" s="9" t="s">
        <v>69</v>
      </c>
      <c r="F10" s="9" t="s">
        <v>70</v>
      </c>
      <c r="G10" s="39">
        <v>22777</v>
      </c>
      <c r="H10" s="17">
        <v>526071.38</v>
      </c>
      <c r="I10" s="16">
        <f t="shared" si="1"/>
        <v>0.0223656881390229</v>
      </c>
      <c r="J10" s="17" t="s">
        <v>36</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17">
        <v>23.15</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20 to 30</v>
      </c>
      <c r="N10" s="17">
        <v>23.7</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2% to 4%</v>
      </c>
      <c r="P10" s="16">
        <f t="shared" si="0"/>
        <v>0.0232067510548524</v>
      </c>
      <c r="Q10" s="9">
        <v>3.4</v>
      </c>
      <c r="R10" s="9" t="s">
        <v>37</v>
      </c>
      <c r="S10" s="17">
        <f>L10/Z10</f>
        <v>6.54694570135747</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0.2 to 0.3</v>
      </c>
      <c r="V10" s="40">
        <f>N10/($Z10*29.57)</f>
        <v>0.226665156840812</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0.2 to 0.3</v>
      </c>
      <c r="X10" s="40">
        <f>L10/($Z10*29.57)</f>
        <v>0.221404994973198</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2 to 4</v>
      </c>
      <c r="Z10" s="17">
        <f>Q10*1.04</f>
        <v>3.536</v>
      </c>
      <c r="AA10" s="9" t="s">
        <v>38</v>
      </c>
      <c r="AB10" s="9"/>
      <c r="AC10" s="9"/>
      <c r="AD10" s="9"/>
    </row>
    <row r="11" spans="1:30">
      <c r="A11" s="9" t="s">
        <v>30</v>
      </c>
      <c r="B11" s="9" t="s">
        <v>31</v>
      </c>
      <c r="C11" s="9" t="s">
        <v>43</v>
      </c>
      <c r="D11" s="9" t="s">
        <v>71</v>
      </c>
      <c r="E11" s="9" t="s">
        <v>72</v>
      </c>
      <c r="F11" s="9" t="s">
        <v>73</v>
      </c>
      <c r="G11" s="9">
        <v>24306</v>
      </c>
      <c r="H11" s="9">
        <v>513835.31</v>
      </c>
      <c r="I11" s="16">
        <f t="shared" si="1"/>
        <v>0.0218454771257052</v>
      </c>
      <c r="J11" s="9" t="s">
        <v>36</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v>21.49</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v>23.99</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10% to 15%</v>
      </c>
      <c r="P11" s="16">
        <f t="shared" si="0"/>
        <v>0.104210087536474</v>
      </c>
      <c r="Q11" s="9"/>
      <c r="R11" s="9"/>
      <c r="S11" s="17"/>
      <c r="T11" s="9"/>
      <c r="U11" s="17"/>
      <c r="V11" s="40"/>
      <c r="W11" s="17"/>
      <c r="X11" s="40"/>
      <c r="Y11" s="9"/>
      <c r="Z11" s="9"/>
      <c r="AA11" s="9"/>
      <c r="AB11" s="9"/>
      <c r="AC11" s="9"/>
      <c r="AD11" s="9"/>
    </row>
    <row r="12" spans="1:30">
      <c r="A12" s="9" t="s">
        <v>30</v>
      </c>
      <c r="B12" s="9" t="s">
        <v>31</v>
      </c>
      <c r="C12" s="9" t="s">
        <v>74</v>
      </c>
      <c r="D12" s="38" t="s">
        <v>75</v>
      </c>
      <c r="E12" s="9" t="s">
        <v>76</v>
      </c>
      <c r="F12" s="9" t="s">
        <v>77</v>
      </c>
      <c r="G12" s="39">
        <v>9568</v>
      </c>
      <c r="H12" s="17">
        <v>405814.94</v>
      </c>
      <c r="I12" s="16">
        <f t="shared" si="1"/>
        <v>0.0172530396734304</v>
      </c>
      <c r="J12" s="17" t="s">
        <v>36</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40 to 50</v>
      </c>
      <c r="L12" s="17">
        <v>40.81</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40 to 50</v>
      </c>
      <c r="N12" s="17">
        <v>43.83</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6% to 8%</v>
      </c>
      <c r="P12" s="16">
        <f t="shared" si="0"/>
        <v>0.0689025781428245</v>
      </c>
      <c r="Q12" s="9">
        <v>5.1</v>
      </c>
      <c r="R12" s="9" t="s">
        <v>37</v>
      </c>
      <c r="S12" s="17">
        <f>L12/Z12</f>
        <v>7.69419306184012</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5 to 10</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0.2 to 0.3</v>
      </c>
      <c r="V12" s="40">
        <f>N12/($Z12*29.57)</f>
        <v>0.279458054130317</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0.2 to 0.3</v>
      </c>
      <c r="X12" s="40">
        <f>L12/($Z12*29.57)</f>
        <v>0.260202673717962</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4 to 6</v>
      </c>
      <c r="Z12" s="17">
        <f>Q12*1.04</f>
        <v>5.304</v>
      </c>
      <c r="AA12" s="9" t="s">
        <v>38</v>
      </c>
      <c r="AB12" s="9"/>
      <c r="AC12" s="9"/>
      <c r="AD12" s="9"/>
    </row>
    <row r="13" spans="1:30">
      <c r="A13" s="9" t="s">
        <v>30</v>
      </c>
      <c r="B13" s="9" t="s">
        <v>31</v>
      </c>
      <c r="C13" s="9" t="s">
        <v>78</v>
      </c>
      <c r="D13" s="9" t="s">
        <v>79</v>
      </c>
      <c r="E13" s="9" t="s">
        <v>80</v>
      </c>
      <c r="F13" s="9" t="s">
        <v>81</v>
      </c>
      <c r="G13" s="39">
        <v>27000</v>
      </c>
      <c r="H13" s="17">
        <v>394879.79</v>
      </c>
      <c r="I13" s="16">
        <f t="shared" si="1"/>
        <v>0.0167881366888707</v>
      </c>
      <c r="J13" s="17" t="s">
        <v>36</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15 to 20</v>
      </c>
      <c r="L13" s="17">
        <v>15.06</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15 to 20</v>
      </c>
      <c r="N13" s="17">
        <v>15.34</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0% to 2%</v>
      </c>
      <c r="P13" s="16">
        <f t="shared" si="0"/>
        <v>0.0182529335071708</v>
      </c>
      <c r="Q13" s="9">
        <v>21</v>
      </c>
      <c r="R13" s="9" t="s">
        <v>38</v>
      </c>
      <c r="S13" s="17">
        <f>L13/Z13</f>
        <v>0.717142857142857</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0.5 to 0.75</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 to 0.05</v>
      </c>
      <c r="V13" s="40">
        <f>N13/($Z13*29.57)</f>
        <v>0.0247032867932428</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 to 0.05</v>
      </c>
      <c r="X13" s="40">
        <f>L13/($Z13*29.57)</f>
        <v>0.0242523793419972</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20 to 25</v>
      </c>
      <c r="Z13" s="17">
        <f>Q13</f>
        <v>21</v>
      </c>
      <c r="AA13" s="9" t="s">
        <v>38</v>
      </c>
      <c r="AB13" s="9"/>
      <c r="AC13" s="9"/>
      <c r="AD13" s="9"/>
    </row>
    <row r="14" spans="1:30">
      <c r="A14" s="9" t="s">
        <v>30</v>
      </c>
      <c r="B14" s="9" t="s">
        <v>31</v>
      </c>
      <c r="C14" s="9" t="s">
        <v>82</v>
      </c>
      <c r="D14" s="9" t="s">
        <v>83</v>
      </c>
      <c r="E14" s="9" t="s">
        <v>84</v>
      </c>
      <c r="F14" s="9" t="s">
        <v>85</v>
      </c>
      <c r="G14" s="9">
        <v>11481</v>
      </c>
      <c r="H14" s="9">
        <v>341981.04</v>
      </c>
      <c r="I14" s="16">
        <f t="shared" si="1"/>
        <v>0.0145391701219305</v>
      </c>
      <c r="J14" s="9" t="s">
        <v>36</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20 to 30</v>
      </c>
      <c r="L14" s="9">
        <v>29.92</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20 to 30</v>
      </c>
      <c r="N14" s="9">
        <v>30</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0% to 2%</v>
      </c>
      <c r="P14" s="16">
        <f t="shared" si="0"/>
        <v>0.00266666666666661</v>
      </c>
      <c r="Q14" s="9"/>
      <c r="R14" s="9"/>
      <c r="S14" s="17"/>
      <c r="T14" s="9"/>
      <c r="U14" s="17"/>
      <c r="V14" s="40"/>
      <c r="W14" s="17"/>
      <c r="X14" s="40"/>
      <c r="Y14" s="9"/>
      <c r="Z14" s="9"/>
      <c r="AA14" s="9"/>
      <c r="AB14" s="9"/>
      <c r="AC14" s="9"/>
      <c r="AD14" s="9"/>
    </row>
    <row r="15" spans="1:30">
      <c r="A15" s="9" t="s">
        <v>30</v>
      </c>
      <c r="B15" s="9" t="s">
        <v>31</v>
      </c>
      <c r="C15" s="9" t="s">
        <v>86</v>
      </c>
      <c r="D15" s="9" t="s">
        <v>87</v>
      </c>
      <c r="E15" s="9" t="s">
        <v>88</v>
      </c>
      <c r="F15" s="9" t="s">
        <v>89</v>
      </c>
      <c r="G15" s="39">
        <v>9235</v>
      </c>
      <c r="H15" s="17">
        <v>311593.5</v>
      </c>
      <c r="I15" s="16">
        <f t="shared" si="1"/>
        <v>0.0132472575245333</v>
      </c>
      <c r="J15" s="17" t="s">
        <v>36</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30 to 40</v>
      </c>
      <c r="L15" s="17">
        <v>33.84</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30 to 40</v>
      </c>
      <c r="N15" s="17">
        <v>34.9</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2% to 4%</v>
      </c>
      <c r="P15" s="16">
        <f t="shared" si="0"/>
        <v>0.0303724928366761</v>
      </c>
      <c r="Q15" s="9">
        <v>12</v>
      </c>
      <c r="R15" s="9" t="s">
        <v>38</v>
      </c>
      <c r="S15" s="17">
        <f t="shared" ref="S15:S24" si="2">L15/Z15</f>
        <v>2.82</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2 to 3</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40">
        <f t="shared" ref="V15:V24" si="3">N15/($Z15*29.57)</f>
        <v>0.0983541878029534</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0.05 to 0.1</v>
      </c>
      <c r="X15" s="40">
        <f t="shared" ref="X15:X24" si="4">L15/($Z15*29.57)</f>
        <v>0.0953669259384511</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10 to 15</v>
      </c>
      <c r="Z15" s="17">
        <f>Q15</f>
        <v>12</v>
      </c>
      <c r="AA15" s="9" t="s">
        <v>38</v>
      </c>
      <c r="AB15" s="9"/>
      <c r="AC15" s="9"/>
      <c r="AD15" s="9"/>
    </row>
    <row r="16" spans="1:30">
      <c r="A16" s="9" t="s">
        <v>30</v>
      </c>
      <c r="B16" s="9" t="s">
        <v>31</v>
      </c>
      <c r="C16" s="9" t="s">
        <v>39</v>
      </c>
      <c r="D16" s="9" t="s">
        <v>90</v>
      </c>
      <c r="E16" s="9" t="s">
        <v>91</v>
      </c>
      <c r="F16" s="9" t="s">
        <v>92</v>
      </c>
      <c r="G16" s="39">
        <v>18643</v>
      </c>
      <c r="H16" s="17">
        <v>303184.15</v>
      </c>
      <c r="I16" s="16">
        <f t="shared" si="1"/>
        <v>0.012889737791086</v>
      </c>
      <c r="J16" s="17" t="s">
        <v>36</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15 to 20</v>
      </c>
      <c r="L16" s="17">
        <v>17.02</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15 to 20</v>
      </c>
      <c r="N16" s="17">
        <v>18.87</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8% to 10%</v>
      </c>
      <c r="P16" s="16">
        <f t="shared" si="0"/>
        <v>0.0980392156862746</v>
      </c>
      <c r="Q16" s="9">
        <v>18</v>
      </c>
      <c r="R16" s="9" t="s">
        <v>37</v>
      </c>
      <c r="S16" s="17">
        <f t="shared" si="2"/>
        <v>0.909188034188034</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0.75 to 1</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 to 0.05</v>
      </c>
      <c r="V16" s="40">
        <f t="shared" si="3"/>
        <v>0.0340890368790267</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 to 0.05</v>
      </c>
      <c r="X16" s="40">
        <f t="shared" si="4"/>
        <v>0.0307469744399065</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15 to 20</v>
      </c>
      <c r="Z16" s="17">
        <f>Q16*1.04</f>
        <v>18.72</v>
      </c>
      <c r="AA16" s="9" t="s">
        <v>38</v>
      </c>
      <c r="AB16" s="9"/>
      <c r="AC16" s="9"/>
      <c r="AD16" s="9"/>
    </row>
    <row r="17" spans="1:30">
      <c r="A17" s="9" t="s">
        <v>30</v>
      </c>
      <c r="B17" s="9" t="s">
        <v>31</v>
      </c>
      <c r="C17" s="9" t="s">
        <v>93</v>
      </c>
      <c r="D17" s="9" t="s">
        <v>94</v>
      </c>
      <c r="E17" s="9" t="s">
        <v>95</v>
      </c>
      <c r="F17" s="9" t="s">
        <v>96</v>
      </c>
      <c r="G17" s="39">
        <v>38583</v>
      </c>
      <c r="H17" s="17">
        <v>302649.08</v>
      </c>
      <c r="I17" s="16">
        <f t="shared" si="1"/>
        <v>0.0128669895306645</v>
      </c>
      <c r="J17" s="17" t="s">
        <v>36</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5 to 10</v>
      </c>
      <c r="L17" s="17">
        <v>7.8</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5 to 10</v>
      </c>
      <c r="N17" s="17">
        <v>10</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20% to 25%</v>
      </c>
      <c r="P17" s="16">
        <f t="shared" si="0"/>
        <v>0.22</v>
      </c>
      <c r="Q17" s="9">
        <v>8.5</v>
      </c>
      <c r="R17" s="9" t="s">
        <v>38</v>
      </c>
      <c r="S17" s="17">
        <f t="shared" si="2"/>
        <v>0.917647058823529</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0.75 to 1</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40">
        <f t="shared" si="3"/>
        <v>0.0397859515804969</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40">
        <f t="shared" si="4"/>
        <v>0.0310330422327876</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8 to 10</v>
      </c>
      <c r="Z17" s="17">
        <f>Q17</f>
        <v>8.5</v>
      </c>
      <c r="AA17" s="9" t="s">
        <v>38</v>
      </c>
      <c r="AB17" s="9"/>
      <c r="AC17" s="9"/>
      <c r="AD17" s="9"/>
    </row>
    <row r="18" spans="1:30">
      <c r="A18" s="9" t="s">
        <v>30</v>
      </c>
      <c r="B18" s="9" t="s">
        <v>31</v>
      </c>
      <c r="C18" s="9" t="s">
        <v>97</v>
      </c>
      <c r="D18" s="9" t="s">
        <v>98</v>
      </c>
      <c r="E18" s="9" t="s">
        <v>99</v>
      </c>
      <c r="F18" s="9" t="s">
        <v>100</v>
      </c>
      <c r="G18" s="39">
        <v>18220</v>
      </c>
      <c r="H18" s="17">
        <v>284875.49</v>
      </c>
      <c r="I18" s="16">
        <f t="shared" si="1"/>
        <v>0.0121113533448471</v>
      </c>
      <c r="J18" s="17" t="s">
        <v>36</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15 to 20</v>
      </c>
      <c r="L18" s="17">
        <v>15.79</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15 to 20</v>
      </c>
      <c r="N18" s="17">
        <v>16.99</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6% to 8%</v>
      </c>
      <c r="P18" s="16">
        <f t="shared" si="0"/>
        <v>0.0706297822248381</v>
      </c>
      <c r="Q18" s="9">
        <v>10</v>
      </c>
      <c r="R18" s="9" t="s">
        <v>38</v>
      </c>
      <c r="S18" s="17">
        <f t="shared" si="2"/>
        <v>1.579</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1 to 2</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0.05 to 0.1</v>
      </c>
      <c r="V18" s="40">
        <f t="shared" si="3"/>
        <v>0.0574568819749746</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0.05 to 0.1</v>
      </c>
      <c r="X18" s="40">
        <f t="shared" si="4"/>
        <v>0.0533987149137639</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17">
        <f>Q18</f>
        <v>10</v>
      </c>
      <c r="AA18" s="9" t="s">
        <v>38</v>
      </c>
      <c r="AB18" s="9"/>
      <c r="AC18" s="9"/>
      <c r="AD18" s="9"/>
    </row>
    <row r="19" spans="1:30">
      <c r="A19" s="9" t="s">
        <v>30</v>
      </c>
      <c r="B19" s="9" t="s">
        <v>31</v>
      </c>
      <c r="C19" s="9" t="s">
        <v>101</v>
      </c>
      <c r="D19" s="9" t="s">
        <v>102</v>
      </c>
      <c r="E19" s="9" t="s">
        <v>103</v>
      </c>
      <c r="F19" s="9" t="s">
        <v>104</v>
      </c>
      <c r="G19" s="39">
        <v>50469</v>
      </c>
      <c r="H19" s="17">
        <v>269538.62</v>
      </c>
      <c r="I19" s="16">
        <f t="shared" si="1"/>
        <v>0.0114593132140026</v>
      </c>
      <c r="J19" s="17" t="s">
        <v>36</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 to 10</v>
      </c>
      <c r="L19" s="17">
        <v>5.5</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 to 10</v>
      </c>
      <c r="N19" s="17">
        <v>6.95</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20% to 25%</v>
      </c>
      <c r="P19" s="16">
        <f t="shared" si="0"/>
        <v>0.20863309352518</v>
      </c>
      <c r="Q19" s="9">
        <v>8.3</v>
      </c>
      <c r="R19" s="9" t="s">
        <v>38</v>
      </c>
      <c r="S19" s="17">
        <f t="shared" si="2"/>
        <v>0.662650602409638</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0.5 to 0.75</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 to 0.05</v>
      </c>
      <c r="V19" s="40">
        <f t="shared" si="3"/>
        <v>0.0283175312002151</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 to 0.05</v>
      </c>
      <c r="X19" s="40">
        <f t="shared" si="4"/>
        <v>0.0224095570649184</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Q19</f>
        <v>8.3</v>
      </c>
      <c r="AA19" s="9" t="s">
        <v>38</v>
      </c>
      <c r="AB19" s="9"/>
      <c r="AC19" s="9"/>
      <c r="AD19" s="9"/>
    </row>
    <row r="20" spans="1:30">
      <c r="A20" s="9" t="s">
        <v>30</v>
      </c>
      <c r="B20" s="9" t="s">
        <v>31</v>
      </c>
      <c r="C20" s="9" t="s">
        <v>105</v>
      </c>
      <c r="D20" s="9" t="s">
        <v>106</v>
      </c>
      <c r="E20" s="9" t="s">
        <v>107</v>
      </c>
      <c r="F20" s="9" t="s">
        <v>108</v>
      </c>
      <c r="G20" s="39">
        <v>9209</v>
      </c>
      <c r="H20" s="17">
        <v>253351.67</v>
      </c>
      <c r="I20" s="16">
        <f t="shared" si="1"/>
        <v>0.0107711323142511</v>
      </c>
      <c r="J20" s="17" t="s">
        <v>36</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20 to 30</v>
      </c>
      <c r="L20" s="17">
        <v>27.67</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20 to 30</v>
      </c>
      <c r="N20" s="17">
        <v>28.1</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0% to 2%</v>
      </c>
      <c r="P20" s="16">
        <f t="shared" si="0"/>
        <v>0.0153024911032028</v>
      </c>
      <c r="Q20" s="9">
        <v>120</v>
      </c>
      <c r="R20" s="9" t="s">
        <v>109</v>
      </c>
      <c r="S20" s="17">
        <f t="shared" si="2"/>
        <v>6.82199211045365</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5 to 10</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0.2 to 0.3</v>
      </c>
      <c r="V20" s="40">
        <f t="shared" si="3"/>
        <v>0.234291778476373</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0.2 to 0.3</v>
      </c>
      <c r="X20" s="40">
        <f t="shared" si="4"/>
        <v>0.230706530620685</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4 to 6</v>
      </c>
      <c r="Z20" s="17">
        <f>Q20*0.0338</f>
        <v>4.056</v>
      </c>
      <c r="AA20" s="9" t="s">
        <v>38</v>
      </c>
      <c r="AB20" s="9"/>
      <c r="AC20" s="9"/>
      <c r="AD20" s="9"/>
    </row>
    <row r="21" spans="1:30">
      <c r="A21" s="9" t="s">
        <v>30</v>
      </c>
      <c r="B21" s="9" t="s">
        <v>31</v>
      </c>
      <c r="C21" s="9" t="s">
        <v>110</v>
      </c>
      <c r="D21" s="9" t="s">
        <v>111</v>
      </c>
      <c r="E21" s="9" t="s">
        <v>112</v>
      </c>
      <c r="F21" s="9" t="s">
        <v>113</v>
      </c>
      <c r="G21" s="39">
        <v>7180</v>
      </c>
      <c r="H21" s="17">
        <v>245754.5</v>
      </c>
      <c r="I21" s="16">
        <f t="shared" si="1"/>
        <v>0.010448142048255</v>
      </c>
      <c r="J21" s="17" t="s">
        <v>36</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30 to 40</v>
      </c>
      <c r="L21" s="17">
        <v>34.01</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30 to 40</v>
      </c>
      <c r="N21" s="17">
        <v>34.57</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0% to 2%</v>
      </c>
      <c r="P21" s="16">
        <f t="shared" si="0"/>
        <v>0.0161990164882847</v>
      </c>
      <c r="Q21" s="9">
        <v>8.3</v>
      </c>
      <c r="R21" s="9" t="s">
        <v>38</v>
      </c>
      <c r="S21" s="17">
        <f t="shared" si="2"/>
        <v>4.09759036144578</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4 to 5</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0.1 to 0.2</v>
      </c>
      <c r="V21" s="40">
        <f t="shared" si="3"/>
        <v>0.140854252315315</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0.1 to 0.2</v>
      </c>
      <c r="X21" s="40">
        <f t="shared" si="4"/>
        <v>0.138572551959614</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8 to 10</v>
      </c>
      <c r="Z21" s="17">
        <f>Q21</f>
        <v>8.3</v>
      </c>
      <c r="AA21" s="9" t="s">
        <v>38</v>
      </c>
      <c r="AB21" s="9"/>
      <c r="AC21" s="9"/>
      <c r="AD21" s="9"/>
    </row>
    <row r="22" spans="1:30">
      <c r="A22" s="9" t="s">
        <v>30</v>
      </c>
      <c r="B22" s="9" t="s">
        <v>31</v>
      </c>
      <c r="C22" s="9" t="s">
        <v>114</v>
      </c>
      <c r="D22" s="9" t="s">
        <v>115</v>
      </c>
      <c r="E22" s="9" t="s">
        <v>116</v>
      </c>
      <c r="F22" s="9" t="s">
        <v>117</v>
      </c>
      <c r="G22" s="39">
        <v>12882</v>
      </c>
      <c r="H22" s="17">
        <v>243622.87</v>
      </c>
      <c r="I22" s="16">
        <f t="shared" si="1"/>
        <v>0.0103575167574289</v>
      </c>
      <c r="J22" s="17" t="s">
        <v>36</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15 to 20</v>
      </c>
      <c r="L22" s="17">
        <v>19.63</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17">
        <v>21.43</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8% to 10%</v>
      </c>
      <c r="P22" s="16">
        <f t="shared" si="0"/>
        <v>0.0839944003733085</v>
      </c>
      <c r="Q22" s="9">
        <v>30</v>
      </c>
      <c r="R22" s="9" t="s">
        <v>38</v>
      </c>
      <c r="S22" s="17">
        <f t="shared" si="2"/>
        <v>0.654333333333333</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0.5 to 0.75</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40">
        <f t="shared" si="3"/>
        <v>0.0241573667004847</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40">
        <f t="shared" si="4"/>
        <v>0.0221282831698794</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25 to 30</v>
      </c>
      <c r="Z22" s="17">
        <f>Q22</f>
        <v>30</v>
      </c>
      <c r="AA22" s="9" t="s">
        <v>38</v>
      </c>
      <c r="AB22" s="9"/>
      <c r="AC22" s="9"/>
      <c r="AD22" s="9"/>
    </row>
    <row r="23" spans="1:30">
      <c r="A23" s="9" t="s">
        <v>30</v>
      </c>
      <c r="B23" s="9" t="s">
        <v>31</v>
      </c>
      <c r="C23" s="9" t="s">
        <v>118</v>
      </c>
      <c r="D23" s="9" t="s">
        <v>119</v>
      </c>
      <c r="E23" s="9" t="s">
        <v>120</v>
      </c>
      <c r="F23" s="9" t="s">
        <v>121</v>
      </c>
      <c r="G23" s="39">
        <v>11010</v>
      </c>
      <c r="H23" s="17">
        <v>242229.1</v>
      </c>
      <c r="I23" s="16">
        <f t="shared" si="1"/>
        <v>0.0102982612526768</v>
      </c>
      <c r="J23" s="17" t="s">
        <v>36</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20 to 30</v>
      </c>
      <c r="L23" s="17">
        <v>22</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17">
        <v>22</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No Discount</v>
      </c>
      <c r="P23" s="16">
        <f t="shared" si="0"/>
        <v>0</v>
      </c>
      <c r="Q23" s="9">
        <v>8.5</v>
      </c>
      <c r="R23" s="9" t="s">
        <v>38</v>
      </c>
      <c r="S23" s="17">
        <f t="shared" si="2"/>
        <v>2.58823529411765</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2 to 3</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0.05 to 0.1</v>
      </c>
      <c r="V23" s="40">
        <f t="shared" si="3"/>
        <v>0.0875290934770932</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0.05 to 0.1</v>
      </c>
      <c r="X23" s="40">
        <f t="shared" si="4"/>
        <v>0.0875290934770932</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8 to 10</v>
      </c>
      <c r="Z23" s="17">
        <f>Q23</f>
        <v>8.5</v>
      </c>
      <c r="AA23" s="9" t="s">
        <v>38</v>
      </c>
      <c r="AB23" s="9"/>
      <c r="AC23" s="9"/>
      <c r="AD23" s="9"/>
    </row>
    <row r="24" spans="1:30">
      <c r="A24" s="9" t="s">
        <v>30</v>
      </c>
      <c r="B24" s="9" t="s">
        <v>31</v>
      </c>
      <c r="C24" s="9" t="s">
        <v>122</v>
      </c>
      <c r="D24" s="9" t="s">
        <v>123</v>
      </c>
      <c r="E24" s="9" t="s">
        <v>124</v>
      </c>
      <c r="F24" s="9" t="s">
        <v>125</v>
      </c>
      <c r="G24" s="39">
        <v>25665</v>
      </c>
      <c r="H24" s="17">
        <v>239314.64</v>
      </c>
      <c r="I24" s="16">
        <f t="shared" si="1"/>
        <v>0.0101743542964503</v>
      </c>
      <c r="J24" s="17" t="s">
        <v>36</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5 to 10</v>
      </c>
      <c r="L24" s="17">
        <v>9.37</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10 to 15</v>
      </c>
      <c r="N24" s="17">
        <v>10.65</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10% to 15%</v>
      </c>
      <c r="P24" s="16">
        <f t="shared" si="0"/>
        <v>0.12018779342723</v>
      </c>
      <c r="Q24" s="9">
        <v>250</v>
      </c>
      <c r="R24" s="9" t="s">
        <v>109</v>
      </c>
      <c r="S24" s="17">
        <f t="shared" si="2"/>
        <v>1.10887573964497</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1 to 2</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 to 0.05</v>
      </c>
      <c r="V24" s="40">
        <f t="shared" si="3"/>
        <v>0.0426227605541359</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 to 0.05</v>
      </c>
      <c r="X24" s="40">
        <f t="shared" si="4"/>
        <v>0.0375000250133571</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8 to 10</v>
      </c>
      <c r="Z24" s="17">
        <f>Q24*0.0338</f>
        <v>8.45</v>
      </c>
      <c r="AA24" s="9" t="s">
        <v>38</v>
      </c>
      <c r="AB24" s="9"/>
      <c r="AC24" s="9"/>
      <c r="AD24" s="9"/>
    </row>
    <row r="25" spans="1:30">
      <c r="A25" s="9" t="s">
        <v>30</v>
      </c>
      <c r="B25" s="9" t="s">
        <v>31</v>
      </c>
      <c r="C25" s="9" t="s">
        <v>63</v>
      </c>
      <c r="D25" s="9" t="s">
        <v>126</v>
      </c>
      <c r="E25" s="9" t="s">
        <v>127</v>
      </c>
      <c r="F25" s="9" t="s">
        <v>128</v>
      </c>
      <c r="G25" s="9">
        <v>7922</v>
      </c>
      <c r="H25" s="9">
        <v>237652.76</v>
      </c>
      <c r="I25" s="16">
        <f t="shared" si="1"/>
        <v>0.010103700215621</v>
      </c>
      <c r="J25" s="9" t="s">
        <v>36</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20 to 30</v>
      </c>
      <c r="L25" s="9">
        <v>30</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20 to 30</v>
      </c>
      <c r="N25" s="9">
        <v>30</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No Discount</v>
      </c>
      <c r="P25" s="16">
        <f t="shared" si="0"/>
        <v>0</v>
      </c>
      <c r="Q25" s="9"/>
      <c r="R25" s="9"/>
      <c r="S25" s="17"/>
      <c r="T25" s="9"/>
      <c r="U25" s="17"/>
      <c r="V25" s="40"/>
      <c r="W25" s="17"/>
      <c r="X25" s="40"/>
      <c r="Y25" s="9"/>
      <c r="Z25" s="9"/>
      <c r="AA25" s="9"/>
      <c r="AB25" s="9"/>
      <c r="AC25" s="9"/>
      <c r="AD25" s="9"/>
    </row>
    <row r="26" spans="1:30">
      <c r="A26" s="9" t="s">
        <v>30</v>
      </c>
      <c r="B26" s="9" t="s">
        <v>31</v>
      </c>
      <c r="C26" s="9" t="s">
        <v>129</v>
      </c>
      <c r="D26" s="9" t="s">
        <v>130</v>
      </c>
      <c r="E26" s="9" t="s">
        <v>131</v>
      </c>
      <c r="F26" s="9" t="s">
        <v>132</v>
      </c>
      <c r="G26" s="39">
        <v>14177</v>
      </c>
      <c r="H26" s="17">
        <v>235977.22</v>
      </c>
      <c r="I26" s="16">
        <f t="shared" si="1"/>
        <v>0.0100324653860349</v>
      </c>
      <c r="J26" s="17" t="s">
        <v>36</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15 to 20</v>
      </c>
      <c r="L26" s="17">
        <v>16.64</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15 to 20</v>
      </c>
      <c r="N26" s="17">
        <v>20</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15% to 20%</v>
      </c>
      <c r="P26" s="16">
        <f t="shared" si="0"/>
        <v>0.168</v>
      </c>
      <c r="Q26" s="9">
        <v>7.2</v>
      </c>
      <c r="R26" s="9" t="s">
        <v>38</v>
      </c>
      <c r="S26" s="17">
        <f>L26/Z26</f>
        <v>2.31111111111111</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2 to 3</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0.05 to 0.1</v>
      </c>
      <c r="V26" s="40">
        <f>N26/($Z26*29.57)</f>
        <v>0.09393905234284</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0.05 to 0.1</v>
      </c>
      <c r="X26" s="40">
        <f>L26/($Z26*29.57)</f>
        <v>0.0781572915492428</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6 to 8</v>
      </c>
      <c r="Z26" s="17">
        <f>Q26</f>
        <v>7.2</v>
      </c>
      <c r="AA26" s="9" t="s">
        <v>38</v>
      </c>
      <c r="AB26" s="9"/>
      <c r="AC26" s="9"/>
      <c r="AD26" s="9"/>
    </row>
    <row r="27" spans="1:30">
      <c r="A27" s="9" t="s">
        <v>30</v>
      </c>
      <c r="B27" s="9" t="s">
        <v>31</v>
      </c>
      <c r="C27" s="9" t="s">
        <v>47</v>
      </c>
      <c r="D27" s="9" t="s">
        <v>133</v>
      </c>
      <c r="E27" s="9" t="s">
        <v>134</v>
      </c>
      <c r="F27" s="9" t="s">
        <v>50</v>
      </c>
      <c r="G27" s="9">
        <v>11117</v>
      </c>
      <c r="H27" s="9">
        <v>233196.69</v>
      </c>
      <c r="I27" s="16">
        <f t="shared" si="1"/>
        <v>0.00991425240352822</v>
      </c>
      <c r="J27" s="9" t="s">
        <v>36</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20 to 30</v>
      </c>
      <c r="L27" s="9">
        <v>21.01</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20 to 30</v>
      </c>
      <c r="N27" s="9">
        <v>21.13</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0% to 2%</v>
      </c>
      <c r="P27" s="16">
        <f t="shared" si="0"/>
        <v>0.00567912920018918</v>
      </c>
      <c r="Q27" s="9"/>
      <c r="R27" s="9"/>
      <c r="S27" s="17"/>
      <c r="T27" s="9"/>
      <c r="U27" s="17"/>
      <c r="V27" s="40"/>
      <c r="W27" s="17"/>
      <c r="X27" s="40"/>
      <c r="Y27" s="9"/>
      <c r="Z27" s="9"/>
      <c r="AA27" s="9"/>
      <c r="AB27" s="9"/>
      <c r="AC27" s="9"/>
      <c r="AD27" s="9"/>
    </row>
    <row r="28" spans="1:30">
      <c r="A28" s="9" t="s">
        <v>30</v>
      </c>
      <c r="B28" s="9" t="s">
        <v>31</v>
      </c>
      <c r="C28" s="9" t="s">
        <v>135</v>
      </c>
      <c r="D28" s="9" t="s">
        <v>136</v>
      </c>
      <c r="E28" s="9" t="s">
        <v>137</v>
      </c>
      <c r="F28" s="9" t="s">
        <v>138</v>
      </c>
      <c r="G28" s="39">
        <v>14012</v>
      </c>
      <c r="H28" s="17">
        <v>225608.92</v>
      </c>
      <c r="I28" s="16">
        <f t="shared" si="1"/>
        <v>0.0095916617743048</v>
      </c>
      <c r="J28" s="17" t="s">
        <v>36</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15 to 20</v>
      </c>
      <c r="L28" s="17">
        <v>16.29</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15 to 20</v>
      </c>
      <c r="N28" s="17">
        <v>18.67</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10% to 15%</v>
      </c>
      <c r="P28" s="16">
        <f t="shared" si="0"/>
        <v>0.12747723620782</v>
      </c>
      <c r="Q28" s="9">
        <f>6.4*3</f>
        <v>19.2</v>
      </c>
      <c r="R28" s="9" t="s">
        <v>38</v>
      </c>
      <c r="S28" s="17">
        <f t="shared" ref="S28:S35" si="5">L28/Z28</f>
        <v>0.8484375</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0.75 to 1</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 to 0.05</v>
      </c>
      <c r="V28" s="40">
        <f t="shared" ref="V28:V35" si="6">N28/($Z28*29.57)</f>
        <v>0.0328845395107654</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 to 0.05</v>
      </c>
      <c r="X28" s="40">
        <f t="shared" ref="X28:X35" si="7">L28/($Z28*29.57)</f>
        <v>0.0286925092999662</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15 to 20</v>
      </c>
      <c r="Z28" s="17">
        <f>Q28</f>
        <v>19.2</v>
      </c>
      <c r="AA28" s="9" t="s">
        <v>38</v>
      </c>
      <c r="AB28" s="9"/>
      <c r="AC28" s="9"/>
      <c r="AD28" s="9"/>
    </row>
    <row r="29" spans="1:30">
      <c r="A29" s="9" t="s">
        <v>30</v>
      </c>
      <c r="B29" s="9" t="s">
        <v>31</v>
      </c>
      <c r="C29" s="9" t="s">
        <v>139</v>
      </c>
      <c r="D29" s="9" t="s">
        <v>140</v>
      </c>
      <c r="E29" s="9" t="s">
        <v>141</v>
      </c>
      <c r="F29" s="9" t="s">
        <v>142</v>
      </c>
      <c r="G29" s="39">
        <v>18387</v>
      </c>
      <c r="H29" s="17">
        <v>222557.79</v>
      </c>
      <c r="I29" s="16">
        <f t="shared" si="1"/>
        <v>0.00946194435449075</v>
      </c>
      <c r="J29" s="17" t="s">
        <v>36</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10 to 15</v>
      </c>
      <c r="L29" s="17">
        <v>12.07</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10 to 15</v>
      </c>
      <c r="N29" s="17">
        <v>15</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15% to 20%</v>
      </c>
      <c r="P29" s="16">
        <f t="shared" si="0"/>
        <v>0.195333333333333</v>
      </c>
      <c r="Q29" s="9">
        <v>7.5</v>
      </c>
      <c r="R29" s="9" t="s">
        <v>38</v>
      </c>
      <c r="S29" s="17">
        <f t="shared" si="5"/>
        <v>1.60933333333333</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1 to 2</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40">
        <f t="shared" si="6"/>
        <v>0.0676361176868448</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40">
        <f t="shared" si="7"/>
        <v>0.0544245293653478</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6 to 8</v>
      </c>
      <c r="Z29" s="17">
        <f>Q29</f>
        <v>7.5</v>
      </c>
      <c r="AA29" s="9" t="s">
        <v>38</v>
      </c>
      <c r="AB29" s="9"/>
      <c r="AC29" s="9"/>
      <c r="AD29" s="9"/>
    </row>
    <row r="30" spans="1:30">
      <c r="A30" s="9" t="s">
        <v>30</v>
      </c>
      <c r="B30" s="9" t="s">
        <v>31</v>
      </c>
      <c r="C30" s="9" t="s">
        <v>47</v>
      </c>
      <c r="D30" s="9" t="s">
        <v>143</v>
      </c>
      <c r="E30" s="9" t="s">
        <v>144</v>
      </c>
      <c r="F30" s="9" t="s">
        <v>145</v>
      </c>
      <c r="G30" s="39">
        <v>10083</v>
      </c>
      <c r="H30" s="17">
        <v>214002.43</v>
      </c>
      <c r="I30" s="16">
        <f t="shared" si="1"/>
        <v>0.00909821707155611</v>
      </c>
      <c r="J30" s="17" t="s">
        <v>36</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20 to 30</v>
      </c>
      <c r="L30" s="17">
        <v>21.15</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20 to 30</v>
      </c>
      <c r="N30" s="17">
        <v>21.2</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0% to 2%</v>
      </c>
      <c r="P30" s="16">
        <f t="shared" si="0"/>
        <v>0.00235849056603777</v>
      </c>
      <c r="Q30" s="9">
        <v>6.8</v>
      </c>
      <c r="R30" s="9" t="s">
        <v>38</v>
      </c>
      <c r="S30" s="17">
        <f t="shared" si="5"/>
        <v>3.11029411764706</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3 to 4</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0.1 to 0.2</v>
      </c>
      <c r="V30" s="40">
        <f t="shared" si="6"/>
        <v>0.105432771688317</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0.1 to 0.2</v>
      </c>
      <c r="X30" s="40">
        <f t="shared" si="7"/>
        <v>0.105184109490939</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17">
        <f>Q30</f>
        <v>6.8</v>
      </c>
      <c r="AA30" s="9" t="s">
        <v>38</v>
      </c>
      <c r="AB30" s="9"/>
      <c r="AC30" s="9"/>
      <c r="AD30" s="9"/>
    </row>
    <row r="31" spans="1:30">
      <c r="A31" s="9" t="s">
        <v>30</v>
      </c>
      <c r="B31" s="9" t="s">
        <v>31</v>
      </c>
      <c r="C31" s="9" t="s">
        <v>43</v>
      </c>
      <c r="D31" s="9" t="s">
        <v>146</v>
      </c>
      <c r="E31" s="9" t="s">
        <v>147</v>
      </c>
      <c r="F31" s="9" t="s">
        <v>148</v>
      </c>
      <c r="G31" s="39">
        <v>11801</v>
      </c>
      <c r="H31" s="17">
        <v>212466.42</v>
      </c>
      <c r="I31" s="16">
        <f t="shared" si="1"/>
        <v>0.00903291429717135</v>
      </c>
      <c r="J31" s="17" t="s">
        <v>36</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15 to 20</v>
      </c>
      <c r="L31" s="17">
        <v>18.05</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15 to 20</v>
      </c>
      <c r="N31" s="17">
        <v>19.99</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8% to 10%</v>
      </c>
      <c r="P31" s="16">
        <f t="shared" si="0"/>
        <v>0.097048524262131</v>
      </c>
      <c r="Q31" s="9">
        <v>8</v>
      </c>
      <c r="R31" s="9" t="s">
        <v>38</v>
      </c>
      <c r="S31" s="17">
        <f t="shared" si="5"/>
        <v>2.25625</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2 to 3</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0.05 to 0.1</v>
      </c>
      <c r="V31" s="40">
        <f t="shared" si="6"/>
        <v>0.0845028745350017</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0.05 to 0.1</v>
      </c>
      <c r="X31" s="40">
        <f t="shared" si="7"/>
        <v>0.0763019952654718</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Q31</f>
        <v>8</v>
      </c>
      <c r="AA31" s="9" t="s">
        <v>38</v>
      </c>
      <c r="AB31" s="9"/>
      <c r="AC31" s="9"/>
      <c r="AD31" s="9"/>
    </row>
    <row r="32" spans="1:30">
      <c r="A32" s="9" t="s">
        <v>30</v>
      </c>
      <c r="B32" s="9" t="s">
        <v>31</v>
      </c>
      <c r="C32" s="9" t="s">
        <v>118</v>
      </c>
      <c r="D32" s="9" t="s">
        <v>149</v>
      </c>
      <c r="E32" s="9" t="s">
        <v>150</v>
      </c>
      <c r="F32" s="9" t="s">
        <v>151</v>
      </c>
      <c r="G32" s="39">
        <v>9431</v>
      </c>
      <c r="H32" s="17">
        <v>206922.28</v>
      </c>
      <c r="I32" s="16">
        <f t="shared" si="1"/>
        <v>0.00879720767834886</v>
      </c>
      <c r="J32" s="17" t="s">
        <v>36</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20 to 30</v>
      </c>
      <c r="L32" s="17">
        <v>21.93</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20 to 30</v>
      </c>
      <c r="N32" s="17">
        <v>22</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0% to 2%</v>
      </c>
      <c r="P32" s="16">
        <f t="shared" si="0"/>
        <v>0.00318181818181819</v>
      </c>
      <c r="Q32" s="9">
        <v>8.25</v>
      </c>
      <c r="R32" s="9" t="s">
        <v>37</v>
      </c>
      <c r="S32" s="17">
        <f t="shared" si="5"/>
        <v>2.55594405594406</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2 to 3</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40">
        <f t="shared" si="6"/>
        <v>0.0867129713933907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40">
        <f t="shared" si="7"/>
        <v>0.0864370664844118</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8 to 10</v>
      </c>
      <c r="Z32" s="17">
        <f>Q32*1.04</f>
        <v>8.58</v>
      </c>
      <c r="AA32" s="9" t="s">
        <v>38</v>
      </c>
      <c r="AB32" s="9"/>
      <c r="AC32" s="9"/>
      <c r="AD32" s="9"/>
    </row>
    <row r="33" spans="1:30">
      <c r="A33" s="9" t="s">
        <v>30</v>
      </c>
      <c r="B33" s="9" t="s">
        <v>31</v>
      </c>
      <c r="C33" s="9" t="s">
        <v>152</v>
      </c>
      <c r="D33" s="9" t="s">
        <v>153</v>
      </c>
      <c r="E33" s="9" t="s">
        <v>154</v>
      </c>
      <c r="F33" s="9" t="s">
        <v>155</v>
      </c>
      <c r="G33" s="39">
        <v>24086</v>
      </c>
      <c r="H33" s="17">
        <v>196843.54</v>
      </c>
      <c r="I33" s="16">
        <f t="shared" si="1"/>
        <v>0.00836871457979958</v>
      </c>
      <c r="J33" s="17" t="s">
        <v>36</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 to 10</v>
      </c>
      <c r="L33" s="17">
        <v>8.66</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10 to 15</v>
      </c>
      <c r="N33" s="17">
        <v>11.36</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20% to 25%</v>
      </c>
      <c r="P33" s="16">
        <f t="shared" si="0"/>
        <v>0.237676056338028</v>
      </c>
      <c r="Q33" s="9">
        <v>7.9</v>
      </c>
      <c r="R33" s="9" t="s">
        <v>38</v>
      </c>
      <c r="S33" s="17">
        <f t="shared" si="5"/>
        <v>1.09620253164557</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1 to 2</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 to 0.05</v>
      </c>
      <c r="V33" s="40">
        <f t="shared" si="6"/>
        <v>0.0486295124634529</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 to 0.05</v>
      </c>
      <c r="X33" s="40">
        <f t="shared" si="7"/>
        <v>0.0370714417194985</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17">
        <f>Q33</f>
        <v>7.9</v>
      </c>
      <c r="AA33" s="9" t="s">
        <v>38</v>
      </c>
      <c r="AB33" s="9"/>
      <c r="AC33" s="9"/>
      <c r="AD33" s="9"/>
    </row>
    <row r="34" spans="1:30">
      <c r="A34" s="9" t="s">
        <v>30</v>
      </c>
      <c r="B34" s="9" t="s">
        <v>31</v>
      </c>
      <c r="C34" s="9" t="s">
        <v>156</v>
      </c>
      <c r="D34" s="38" t="s">
        <v>157</v>
      </c>
      <c r="E34" s="9" t="s">
        <v>158</v>
      </c>
      <c r="F34" s="9" t="s">
        <v>159</v>
      </c>
      <c r="G34" s="39">
        <v>6453</v>
      </c>
      <c r="H34" s="17">
        <v>185932.03</v>
      </c>
      <c r="I34" s="16">
        <f t="shared" si="1"/>
        <v>0.00790481663920865</v>
      </c>
      <c r="J34" s="17" t="s">
        <v>36</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20 to 30</v>
      </c>
      <c r="L34" s="17">
        <v>28.71</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20 to 30</v>
      </c>
      <c r="N34" s="17">
        <v>29.41</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2% to 4%</v>
      </c>
      <c r="P34" s="16">
        <f t="shared" si="0"/>
        <v>0.0238014280856851</v>
      </c>
      <c r="Q34" s="9">
        <v>6.7</v>
      </c>
      <c r="R34" s="9" t="s">
        <v>38</v>
      </c>
      <c r="S34" s="17">
        <f t="shared" si="5"/>
        <v>4.28507462686567</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4 to 5</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0.1 to 0.2</v>
      </c>
      <c r="V34" s="40">
        <f t="shared" si="6"/>
        <v>0.148446135908217</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0.1 to 0.2</v>
      </c>
      <c r="X34" s="40">
        <f t="shared" si="7"/>
        <v>0.1449129058798</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6 to 8</v>
      </c>
      <c r="Z34" s="17">
        <f>Q34</f>
        <v>6.7</v>
      </c>
      <c r="AA34" s="9" t="s">
        <v>38</v>
      </c>
      <c r="AB34" s="9"/>
      <c r="AC34" s="9"/>
      <c r="AD34" s="9"/>
    </row>
    <row r="35" spans="1:30">
      <c r="A35" s="9" t="s">
        <v>30</v>
      </c>
      <c r="B35" s="9" t="s">
        <v>31</v>
      </c>
      <c r="C35" s="9" t="s">
        <v>160</v>
      </c>
      <c r="D35" s="9" t="s">
        <v>161</v>
      </c>
      <c r="E35" s="9" t="s">
        <v>162</v>
      </c>
      <c r="F35" s="9" t="s">
        <v>163</v>
      </c>
      <c r="G35" s="39">
        <v>5752</v>
      </c>
      <c r="H35" s="17">
        <v>183120.19</v>
      </c>
      <c r="I35" s="16">
        <f t="shared" si="1"/>
        <v>0.00778527252613253</v>
      </c>
      <c r="J35" s="17" t="s">
        <v>36</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30 to 40</v>
      </c>
      <c r="L35" s="17">
        <v>31.59</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30 to 40</v>
      </c>
      <c r="N35" s="17">
        <v>33.46</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4% to 6%</v>
      </c>
      <c r="P35" s="16">
        <f t="shared" si="0"/>
        <v>0.0558876270173342</v>
      </c>
      <c r="Q35" s="9">
        <v>150</v>
      </c>
      <c r="R35" s="9" t="s">
        <v>109</v>
      </c>
      <c r="S35" s="17">
        <f t="shared" si="5"/>
        <v>6.23076923076923</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5 to 10</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0.2 to 0.3</v>
      </c>
      <c r="V35" s="40">
        <f t="shared" si="6"/>
        <v>0.22318584790945</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0.2 to 0.3</v>
      </c>
      <c r="X35" s="40">
        <f t="shared" si="7"/>
        <v>0.21071252048594</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4 to 6</v>
      </c>
      <c r="Z35" s="17">
        <f>Q35*0.0338</f>
        <v>5.07</v>
      </c>
      <c r="AA35" s="9" t="s">
        <v>38</v>
      </c>
      <c r="AB35" s="9"/>
      <c r="AC35" s="9"/>
      <c r="AD35" s="9"/>
    </row>
    <row r="36" spans="1:30">
      <c r="A36" s="9" t="s">
        <v>30</v>
      </c>
      <c r="B36" s="9" t="s">
        <v>31</v>
      </c>
      <c r="C36" s="9" t="s">
        <v>164</v>
      </c>
      <c r="D36" s="9" t="s">
        <v>165</v>
      </c>
      <c r="E36" s="9" t="s">
        <v>166</v>
      </c>
      <c r="F36" s="9" t="s">
        <v>167</v>
      </c>
      <c r="G36" s="9">
        <v>5329</v>
      </c>
      <c r="H36" s="9">
        <v>179157.1</v>
      </c>
      <c r="I36" s="16">
        <f t="shared" si="1"/>
        <v>0.00761678353703968</v>
      </c>
      <c r="J36" s="9" t="s">
        <v>36</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30 to 40</v>
      </c>
      <c r="L36" s="9">
        <v>34.19</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30 to 40</v>
      </c>
      <c r="N36" s="9">
        <v>36</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4% to 6%</v>
      </c>
      <c r="P36" s="16">
        <f t="shared" si="0"/>
        <v>0.0502777777777778</v>
      </c>
      <c r="Q36" s="9"/>
      <c r="R36" s="9"/>
      <c r="S36" s="17"/>
      <c r="T36" s="9"/>
      <c r="U36" s="17"/>
      <c r="V36" s="40"/>
      <c r="W36" s="17"/>
      <c r="X36" s="40"/>
      <c r="Y36" s="9"/>
      <c r="Z36" s="9"/>
      <c r="AA36" s="9"/>
      <c r="AB36" s="9"/>
      <c r="AC36" s="9"/>
      <c r="AD36" s="9"/>
    </row>
    <row r="37" spans="1:30">
      <c r="A37" s="9" t="s">
        <v>30</v>
      </c>
      <c r="B37" s="9" t="s">
        <v>31</v>
      </c>
      <c r="C37" s="9" t="s">
        <v>168</v>
      </c>
      <c r="D37" s="9" t="s">
        <v>169</v>
      </c>
      <c r="E37" s="9" t="s">
        <v>170</v>
      </c>
      <c r="F37" s="9" t="s">
        <v>171</v>
      </c>
      <c r="G37" s="39">
        <v>8789</v>
      </c>
      <c r="H37" s="17">
        <v>176611.71</v>
      </c>
      <c r="I37" s="16">
        <f t="shared" si="1"/>
        <v>0.00750856742588726</v>
      </c>
      <c r="J37" s="17" t="s">
        <v>36</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20 to 30</v>
      </c>
      <c r="L37" s="17">
        <v>20.18</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20 to 30</v>
      </c>
      <c r="N37" s="17">
        <v>20.28</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0% to 2%</v>
      </c>
      <c r="P37" s="16">
        <f t="shared" si="0"/>
        <v>0.00493096646942808</v>
      </c>
      <c r="Q37" s="9">
        <v>8</v>
      </c>
      <c r="R37" s="9" t="s">
        <v>38</v>
      </c>
      <c r="S37" s="17">
        <f>L37/Z37</f>
        <v>2.5225</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2 to 3</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40">
        <f>N37/($Z37*29.57)</f>
        <v>0.0857287791680758</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40">
        <f>L37/($Z37*29.57)</f>
        <v>0.085306053432533</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6 to 8</v>
      </c>
      <c r="Z37" s="17">
        <f>Q37</f>
        <v>8</v>
      </c>
      <c r="AA37" s="9" t="s">
        <v>38</v>
      </c>
      <c r="AB37" s="9"/>
      <c r="AC37" s="9"/>
      <c r="AD37" s="9"/>
    </row>
    <row r="38" spans="1:30">
      <c r="A38" s="9" t="s">
        <v>30</v>
      </c>
      <c r="B38" s="9" t="s">
        <v>31</v>
      </c>
      <c r="C38" s="9" t="s">
        <v>172</v>
      </c>
      <c r="D38" s="9" t="s">
        <v>173</v>
      </c>
      <c r="E38" s="9" t="s">
        <v>174</v>
      </c>
      <c r="F38" s="9" t="s">
        <v>175</v>
      </c>
      <c r="G38" s="39">
        <v>14059</v>
      </c>
      <c r="H38" s="17">
        <v>171418.49</v>
      </c>
      <c r="I38" s="16">
        <f t="shared" si="1"/>
        <v>0.00728778001305112</v>
      </c>
      <c r="J38" s="17" t="s">
        <v>36</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10 to 15</v>
      </c>
      <c r="L38" s="17">
        <v>12.41</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10 to 15</v>
      </c>
      <c r="N38" s="17">
        <v>14.99</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15% to 20%</v>
      </c>
      <c r="P38" s="16">
        <f t="shared" si="0"/>
        <v>0.172114743162108</v>
      </c>
      <c r="Q38" s="9">
        <f>20.4</f>
        <v>20.4</v>
      </c>
      <c r="R38" s="9" t="s">
        <v>38</v>
      </c>
      <c r="S38" s="17">
        <f>L38/Z38</f>
        <v>0.608333333333333</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0.5 to 0.75</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 to 0.05</v>
      </c>
      <c r="V38" s="40">
        <f>N38/($Z38*29.57)</f>
        <v>0.0248496422579854</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 to 0.05</v>
      </c>
      <c r="X38" s="40">
        <f>L38/($Z38*29.57)</f>
        <v>0.020572652463082</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20 to 25</v>
      </c>
      <c r="Z38" s="17">
        <f>Q38</f>
        <v>20.4</v>
      </c>
      <c r="AA38" s="9" t="s">
        <v>38</v>
      </c>
      <c r="AB38" s="9"/>
      <c r="AC38" s="9"/>
      <c r="AD38" s="9"/>
    </row>
    <row r="39" spans="1:30">
      <c r="A39" s="9" t="s">
        <v>30</v>
      </c>
      <c r="B39" s="9" t="s">
        <v>31</v>
      </c>
      <c r="C39" s="9" t="s">
        <v>176</v>
      </c>
      <c r="D39" s="9" t="s">
        <v>177</v>
      </c>
      <c r="E39" s="9" t="s">
        <v>178</v>
      </c>
      <c r="F39" s="9" t="s">
        <v>179</v>
      </c>
      <c r="G39" s="39">
        <v>5500</v>
      </c>
      <c r="H39" s="17">
        <v>168617.16</v>
      </c>
      <c r="I39" s="16">
        <f t="shared" si="1"/>
        <v>0.00716868272789851</v>
      </c>
      <c r="J39" s="17" t="s">
        <v>36</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30 to 40</v>
      </c>
      <c r="L39" s="17">
        <v>30.92</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30 to 40</v>
      </c>
      <c r="N39" s="17">
        <v>31.28</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6">
        <f t="shared" si="0"/>
        <v>0.0115089514066496</v>
      </c>
      <c r="Q39" s="9">
        <v>6.2</v>
      </c>
      <c r="R39" s="9" t="s">
        <v>38</v>
      </c>
      <c r="S39" s="17">
        <f>L39/Z39</f>
        <v>4.98709677419355</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4 to 5</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0.1 to 0.2</v>
      </c>
      <c r="V39" s="40">
        <f>N39/($Z39*29.57)</f>
        <v>0.170617561390686</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0.1 to 0.2</v>
      </c>
      <c r="X39" s="40">
        <f>L39/($Z39*29.57)</f>
        <v>0.168653932167519</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17">
        <f>Q39</f>
        <v>6.2</v>
      </c>
      <c r="AA39" s="9" t="s">
        <v>38</v>
      </c>
      <c r="AB39" s="9"/>
      <c r="AC39" s="9"/>
      <c r="AD39" s="9"/>
    </row>
    <row r="40" spans="1:30">
      <c r="A40" s="9" t="s">
        <v>30</v>
      </c>
      <c r="B40" s="9" t="s">
        <v>31</v>
      </c>
      <c r="C40" s="9" t="s">
        <v>164</v>
      </c>
      <c r="D40" s="9" t="s">
        <v>180</v>
      </c>
      <c r="E40" s="9" t="s">
        <v>181</v>
      </c>
      <c r="F40" s="9" t="s">
        <v>182</v>
      </c>
      <c r="G40" s="9">
        <v>5460</v>
      </c>
      <c r="H40" s="9">
        <v>168412.26</v>
      </c>
      <c r="I40" s="16">
        <f t="shared" si="1"/>
        <v>0.00715997149654491</v>
      </c>
      <c r="J40" s="9" t="s">
        <v>36</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30 to 40</v>
      </c>
      <c r="L40" s="9">
        <v>32.75</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30 to 40</v>
      </c>
      <c r="N40" s="9">
        <v>34</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2% to 4%</v>
      </c>
      <c r="P40" s="16">
        <f t="shared" si="0"/>
        <v>0.0367647058823529</v>
      </c>
      <c r="Q40" s="9"/>
      <c r="R40" s="9"/>
      <c r="S40" s="17"/>
      <c r="T40" s="9"/>
      <c r="U40" s="17"/>
      <c r="V40" s="40"/>
      <c r="W40" s="17"/>
      <c r="X40" s="40"/>
      <c r="Y40" s="9"/>
      <c r="Z40" s="9"/>
      <c r="AA40" s="9"/>
      <c r="AB40" s="9"/>
      <c r="AC40" s="9"/>
      <c r="AD40" s="9"/>
    </row>
    <row r="41" spans="1:30">
      <c r="A41" s="9" t="s">
        <v>30</v>
      </c>
      <c r="B41" s="9" t="s">
        <v>31</v>
      </c>
      <c r="C41" s="9" t="s">
        <v>183</v>
      </c>
      <c r="D41" s="9" t="s">
        <v>184</v>
      </c>
      <c r="E41" s="9" t="s">
        <v>185</v>
      </c>
      <c r="F41" s="9" t="s">
        <v>186</v>
      </c>
      <c r="G41" s="39">
        <v>9625</v>
      </c>
      <c r="H41" s="17">
        <v>166281.19</v>
      </c>
      <c r="I41" s="16">
        <f t="shared" si="1"/>
        <v>0.00706937001386697</v>
      </c>
      <c r="J41" s="17" t="s">
        <v>36</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15 to 20</v>
      </c>
      <c r="L41" s="17">
        <v>17.64</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15 to 20</v>
      </c>
      <c r="N41" s="17">
        <v>19.46</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8% to 10%</v>
      </c>
      <c r="P41" s="16">
        <f t="shared" si="0"/>
        <v>0.0935251798561151</v>
      </c>
      <c r="Q41" s="9">
        <f>6.4*3</f>
        <v>19.2</v>
      </c>
      <c r="R41" s="9" t="s">
        <v>38</v>
      </c>
      <c r="S41" s="17">
        <f t="shared" ref="S41:S46" si="8">L41/Z41</f>
        <v>0.91875</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0.75 to 1</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 to 0.05</v>
      </c>
      <c r="V41" s="40">
        <f t="shared" ref="V41:V46" si="9">N41/($Z41*29.57)</f>
        <v>0.0342760117235937</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 to 0.05</v>
      </c>
      <c r="X41" s="40">
        <f t="shared" ref="X41:X46" si="10">L41/($Z41*29.57)</f>
        <v>0.0310703415623943</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15 to 20</v>
      </c>
      <c r="Z41" s="17">
        <f>Q41</f>
        <v>19.2</v>
      </c>
      <c r="AA41" s="9" t="s">
        <v>38</v>
      </c>
      <c r="AB41" s="9"/>
      <c r="AC41" s="9"/>
      <c r="AD41" s="9"/>
    </row>
    <row r="42" spans="1:30">
      <c r="A42" s="9" t="s">
        <v>30</v>
      </c>
      <c r="B42" s="9" t="s">
        <v>31</v>
      </c>
      <c r="C42" s="9" t="s">
        <v>187</v>
      </c>
      <c r="D42" s="9" t="s">
        <v>188</v>
      </c>
      <c r="E42" s="9" t="s">
        <v>189</v>
      </c>
      <c r="F42" s="9" t="s">
        <v>190</v>
      </c>
      <c r="G42" s="39">
        <v>10136</v>
      </c>
      <c r="H42" s="17">
        <v>163743.52</v>
      </c>
      <c r="I42" s="16">
        <f t="shared" si="1"/>
        <v>0.00696148211504276</v>
      </c>
      <c r="J42" s="17" t="s">
        <v>36</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15 to 20</v>
      </c>
      <c r="L42" s="17">
        <v>16.67</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15 to 20</v>
      </c>
      <c r="N42" s="17">
        <v>17.18</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2% to 4%</v>
      </c>
      <c r="P42" s="16">
        <f t="shared" si="0"/>
        <v>0.0296856810244469</v>
      </c>
      <c r="Q42" s="9">
        <v>8.8</v>
      </c>
      <c r="R42" s="9" t="s">
        <v>38</v>
      </c>
      <c r="S42" s="17">
        <f t="shared" si="8"/>
        <v>1.89431818181818</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1 to 2</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0.05 to 0.1</v>
      </c>
      <c r="V42" s="40">
        <f t="shared" si="9"/>
        <v>0.0660220739693178</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0.05 to 0.1</v>
      </c>
      <c r="X42" s="40">
        <f t="shared" si="10"/>
        <v>0.0640621637408922</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8 to 10</v>
      </c>
      <c r="Z42" s="17">
        <f>Q42</f>
        <v>8.8</v>
      </c>
      <c r="AA42" s="9" t="s">
        <v>38</v>
      </c>
      <c r="AB42" s="9"/>
      <c r="AC42" s="9"/>
      <c r="AD42" s="9"/>
    </row>
    <row r="43" spans="1:30">
      <c r="A43" s="9" t="s">
        <v>30</v>
      </c>
      <c r="B43" s="9" t="s">
        <v>31</v>
      </c>
      <c r="C43" s="9" t="s">
        <v>135</v>
      </c>
      <c r="D43" s="9" t="s">
        <v>191</v>
      </c>
      <c r="E43" s="9" t="s">
        <v>192</v>
      </c>
      <c r="F43" s="9" t="s">
        <v>193</v>
      </c>
      <c r="G43" s="39">
        <v>34474</v>
      </c>
      <c r="H43" s="17">
        <v>156784.33</v>
      </c>
      <c r="I43" s="16">
        <f t="shared" si="1"/>
        <v>0.0066656152818381</v>
      </c>
      <c r="J43" s="17" t="s">
        <v>36</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0 to 5</v>
      </c>
      <c r="L43" s="17">
        <v>4.59</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5 to 10</v>
      </c>
      <c r="N43" s="17">
        <v>5.86</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20% to 25%</v>
      </c>
      <c r="P43" s="16">
        <f t="shared" si="0"/>
        <v>0.216723549488055</v>
      </c>
      <c r="Q43" s="9">
        <f>6.8*2</f>
        <v>13.6</v>
      </c>
      <c r="R43" s="9" t="s">
        <v>38</v>
      </c>
      <c r="S43" s="17">
        <f t="shared" si="8"/>
        <v>0.3375</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0.3 to 0.4</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 to 0.05</v>
      </c>
      <c r="V43" s="40">
        <f t="shared" si="9"/>
        <v>0.014571604766357</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40">
        <f t="shared" si="10"/>
        <v>0.0114135948596551</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10 to 15</v>
      </c>
      <c r="Z43" s="17">
        <f>Q43</f>
        <v>13.6</v>
      </c>
      <c r="AA43" s="9" t="s">
        <v>38</v>
      </c>
      <c r="AB43" s="9"/>
      <c r="AC43" s="9"/>
      <c r="AD43" s="9"/>
    </row>
    <row r="44" spans="1:30">
      <c r="A44" s="9" t="s">
        <v>30</v>
      </c>
      <c r="B44" s="9" t="s">
        <v>31</v>
      </c>
      <c r="C44" s="9" t="s">
        <v>194</v>
      </c>
      <c r="D44" s="9" t="s">
        <v>195</v>
      </c>
      <c r="E44" s="9" t="s">
        <v>196</v>
      </c>
      <c r="F44" s="9" t="s">
        <v>197</v>
      </c>
      <c r="G44" s="39">
        <v>5072</v>
      </c>
      <c r="H44" s="17">
        <v>149743.3</v>
      </c>
      <c r="I44" s="16">
        <f t="shared" si="1"/>
        <v>0.00636626905783803</v>
      </c>
      <c r="J44" s="17" t="s">
        <v>36</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20 to 30</v>
      </c>
      <c r="L44" s="17">
        <v>29.34</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30 to 40</v>
      </c>
      <c r="N44" s="17">
        <v>30.85</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4% to 6%</v>
      </c>
      <c r="P44" s="16">
        <f t="shared" si="0"/>
        <v>0.0489465153970827</v>
      </c>
      <c r="Q44" s="9">
        <v>150</v>
      </c>
      <c r="R44" s="9" t="s">
        <v>109</v>
      </c>
      <c r="S44" s="17">
        <f t="shared" si="8"/>
        <v>5.78698224852071</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5 to 10</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0.2 to 0.3</v>
      </c>
      <c r="V44" s="40">
        <f t="shared" si="9"/>
        <v>0.205776551345085</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0.1 to 0.2</v>
      </c>
      <c r="X44" s="40">
        <f t="shared" si="10"/>
        <v>0.195704506206314</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4 to 6</v>
      </c>
      <c r="Z44" s="17">
        <f>Q44*0.0338</f>
        <v>5.07</v>
      </c>
      <c r="AA44" s="9" t="s">
        <v>38</v>
      </c>
      <c r="AB44" s="9"/>
      <c r="AC44" s="9"/>
      <c r="AD44" s="9"/>
    </row>
    <row r="45" spans="1:30">
      <c r="A45" s="9" t="s">
        <v>30</v>
      </c>
      <c r="B45" s="9" t="s">
        <v>31</v>
      </c>
      <c r="C45" s="9" t="s">
        <v>198</v>
      </c>
      <c r="D45" s="9" t="s">
        <v>199</v>
      </c>
      <c r="E45" s="9" t="s">
        <v>200</v>
      </c>
      <c r="F45" s="9" t="s">
        <v>201</v>
      </c>
      <c r="G45" s="39">
        <v>5085</v>
      </c>
      <c r="H45" s="17">
        <v>148489.36</v>
      </c>
      <c r="I45" s="16">
        <f t="shared" si="1"/>
        <v>0.00631295836265243</v>
      </c>
      <c r="J45" s="17" t="s">
        <v>36</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17">
        <v>29.45</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17">
        <v>31.47</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6% to 8%</v>
      </c>
      <c r="P45" s="16">
        <f t="shared" si="0"/>
        <v>0.0641881156657134</v>
      </c>
      <c r="Q45" s="9">
        <v>6.8</v>
      </c>
      <c r="R45" s="9" t="s">
        <v>38</v>
      </c>
      <c r="S45" s="17">
        <f t="shared" si="8"/>
        <v>4.33088235294118</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4 to 5</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0.1 to 0.2</v>
      </c>
      <c r="V45" s="40">
        <f t="shared" si="9"/>
        <v>0.15650798702978</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40">
        <f t="shared" si="10"/>
        <v>0.146462034255704</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6 to 8</v>
      </c>
      <c r="Z45" s="17">
        <f>Q45</f>
        <v>6.8</v>
      </c>
      <c r="AA45" s="9" t="s">
        <v>38</v>
      </c>
      <c r="AB45" s="9"/>
      <c r="AC45" s="9"/>
      <c r="AD45" s="9"/>
    </row>
    <row r="46" spans="1:30">
      <c r="A46" s="9" t="s">
        <v>30</v>
      </c>
      <c r="B46" s="9" t="s">
        <v>31</v>
      </c>
      <c r="C46" s="9" t="s">
        <v>164</v>
      </c>
      <c r="D46" s="9" t="s">
        <v>202</v>
      </c>
      <c r="E46" s="9" t="s">
        <v>203</v>
      </c>
      <c r="F46" s="9" t="s">
        <v>204</v>
      </c>
      <c r="G46" s="39">
        <v>4077</v>
      </c>
      <c r="H46" s="17">
        <v>140458.99</v>
      </c>
      <c r="I46" s="16">
        <f t="shared" si="1"/>
        <v>0.00597155079347244</v>
      </c>
      <c r="J46" s="17" t="s">
        <v>36</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30 to 40</v>
      </c>
      <c r="L46" s="17">
        <v>34.51</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17">
        <v>35.98</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4% to 6%</v>
      </c>
      <c r="P46" s="16">
        <f t="shared" si="0"/>
        <v>0.0408560311284046</v>
      </c>
      <c r="Q46" s="9">
        <v>5.6</v>
      </c>
      <c r="R46" s="9" t="s">
        <v>38</v>
      </c>
      <c r="S46" s="17">
        <f t="shared" si="8"/>
        <v>6.1625</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5 to 10</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0.2 to 0.3</v>
      </c>
      <c r="V46" s="40">
        <f t="shared" si="9"/>
        <v>0.217281028068989</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0.2 to 0.3</v>
      </c>
      <c r="X46" s="40">
        <f t="shared" si="10"/>
        <v>0.20840378762259</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4 to 6</v>
      </c>
      <c r="Z46" s="17">
        <f>Q46</f>
        <v>5.6</v>
      </c>
      <c r="AA46" s="9" t="s">
        <v>38</v>
      </c>
      <c r="AB46" s="9"/>
      <c r="AC46" s="9"/>
      <c r="AD46" s="9"/>
    </row>
    <row r="47" spans="1:30">
      <c r="A47" s="9" t="s">
        <v>30</v>
      </c>
      <c r="B47" s="9" t="s">
        <v>31</v>
      </c>
      <c r="C47" s="9" t="s">
        <v>43</v>
      </c>
      <c r="D47" s="9" t="s">
        <v>205</v>
      </c>
      <c r="E47" s="9" t="s">
        <v>206</v>
      </c>
      <c r="F47" s="9" t="s">
        <v>207</v>
      </c>
      <c r="G47" s="9">
        <v>7705</v>
      </c>
      <c r="H47" s="9">
        <v>138406.69</v>
      </c>
      <c r="I47" s="16">
        <f t="shared" si="1"/>
        <v>0.00588429818192053</v>
      </c>
      <c r="J47" s="9" t="s">
        <v>36</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15 to 20</v>
      </c>
      <c r="L47" s="9">
        <v>18.02</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15 to 20</v>
      </c>
      <c r="N47" s="9">
        <v>19.99</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8% to 10%</v>
      </c>
      <c r="P47" s="16">
        <f t="shared" si="0"/>
        <v>0.0985492746373186</v>
      </c>
      <c r="Q47" s="9"/>
      <c r="R47" s="9"/>
      <c r="S47" s="17"/>
      <c r="T47" s="9"/>
      <c r="U47" s="17"/>
      <c r="V47" s="40"/>
      <c r="W47" s="17"/>
      <c r="X47" s="40"/>
      <c r="Y47" s="9"/>
      <c r="Z47" s="9"/>
      <c r="AA47" s="9"/>
      <c r="AB47" s="9"/>
      <c r="AC47" s="9"/>
      <c r="AD47" s="9"/>
    </row>
    <row r="48" spans="1:30">
      <c r="A48" s="9" t="s">
        <v>30</v>
      </c>
      <c r="B48" s="9" t="s">
        <v>31</v>
      </c>
      <c r="C48" s="9" t="s">
        <v>208</v>
      </c>
      <c r="D48" s="9" t="s">
        <v>209</v>
      </c>
      <c r="E48" s="9" t="s">
        <v>210</v>
      </c>
      <c r="F48" s="9" t="s">
        <v>211</v>
      </c>
      <c r="G48" s="39">
        <v>6701</v>
      </c>
      <c r="H48" s="17">
        <v>136463.61</v>
      </c>
      <c r="I48" s="16">
        <f t="shared" si="1"/>
        <v>0.00580168900955085</v>
      </c>
      <c r="J48" s="17" t="s">
        <v>36</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20 to 30</v>
      </c>
      <c r="L48" s="17">
        <v>20.38</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20 to 30</v>
      </c>
      <c r="N48" s="17">
        <v>28.94</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25% to 30%</v>
      </c>
      <c r="P48" s="16">
        <f t="shared" si="0"/>
        <v>0.295784381478922</v>
      </c>
      <c r="Q48" s="9">
        <v>7</v>
      </c>
      <c r="R48" s="9" t="s">
        <v>38</v>
      </c>
      <c r="S48" s="17">
        <f>L48/Z48</f>
        <v>2.91142857142857</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2 to 3</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0.1 to 0.2</v>
      </c>
      <c r="V48" s="40">
        <f>N48/($Z48*29.57)</f>
        <v>0.139813517561235</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40">
        <f>L48/($Z48*29.57)</f>
        <v>0.0984588627469926</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17">
        <f>Q48</f>
        <v>7</v>
      </c>
      <c r="AA48" s="9" t="s">
        <v>38</v>
      </c>
      <c r="AB48" s="9"/>
      <c r="AC48" s="9"/>
      <c r="AD48" s="9"/>
    </row>
    <row r="49" spans="1:30">
      <c r="A49" s="9" t="s">
        <v>30</v>
      </c>
      <c r="B49" s="9" t="s">
        <v>31</v>
      </c>
      <c r="C49" s="9" t="s">
        <v>32</v>
      </c>
      <c r="D49" s="9" t="s">
        <v>212</v>
      </c>
      <c r="E49" s="9" t="s">
        <v>213</v>
      </c>
      <c r="F49" s="9" t="s">
        <v>214</v>
      </c>
      <c r="G49" s="39">
        <v>11898</v>
      </c>
      <c r="H49" s="17">
        <v>127385.55</v>
      </c>
      <c r="I49" s="16">
        <f t="shared" si="1"/>
        <v>0.00541573937118174</v>
      </c>
      <c r="J49" s="17" t="s">
        <v>36</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10 to 15</v>
      </c>
      <c r="L49" s="17">
        <v>10.65</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10 to 15</v>
      </c>
      <c r="N49" s="17">
        <v>11.54</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6% to 8%</v>
      </c>
      <c r="P49" s="16">
        <f t="shared" si="0"/>
        <v>0.0771230502599652</v>
      </c>
      <c r="Q49" s="9">
        <v>7.5</v>
      </c>
      <c r="R49" s="9" t="s">
        <v>38</v>
      </c>
      <c r="S49" s="17">
        <f>L49/Z49</f>
        <v>1.42</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1 to 2</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40">
        <f>N49/($Z49*29.57)</f>
        <v>0.0520347198737459</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 to 0.05</v>
      </c>
      <c r="X49" s="40">
        <f>L49/($Z49*29.57)</f>
        <v>0.0480216435576598</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Q49</f>
        <v>7.5</v>
      </c>
      <c r="AA49" s="9" t="s">
        <v>38</v>
      </c>
      <c r="AB49" s="9"/>
      <c r="AC49" s="9"/>
      <c r="AD49" s="9"/>
    </row>
    <row r="50" spans="1:30">
      <c r="A50" s="9" t="s">
        <v>30</v>
      </c>
      <c r="B50" s="9" t="s">
        <v>31</v>
      </c>
      <c r="C50" s="9" t="s">
        <v>215</v>
      </c>
      <c r="D50" s="9" t="s">
        <v>216</v>
      </c>
      <c r="E50" s="9" t="s">
        <v>217</v>
      </c>
      <c r="F50" s="9" t="s">
        <v>218</v>
      </c>
      <c r="G50" s="39">
        <v>15826</v>
      </c>
      <c r="H50" s="17">
        <v>126691.08</v>
      </c>
      <c r="I50" s="16">
        <f t="shared" si="1"/>
        <v>0.00538621429144464</v>
      </c>
      <c r="J50" s="17" t="s">
        <v>36</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5 to 10</v>
      </c>
      <c r="L50" s="17">
        <v>8.16</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5 to 10</v>
      </c>
      <c r="N50" s="17">
        <v>8.57</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4% to 6%</v>
      </c>
      <c r="P50" s="16">
        <f t="shared" si="0"/>
        <v>0.0478413068844808</v>
      </c>
      <c r="Q50" s="9">
        <v>8</v>
      </c>
      <c r="R50" s="9" t="s">
        <v>37</v>
      </c>
      <c r="S50" s="17">
        <f>L50/Z50</f>
        <v>0.980769230769231</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0.75 to 1</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 to 0.05</v>
      </c>
      <c r="V50" s="40">
        <f>N50/($Z50*29.57)</f>
        <v>0.0348342264769387</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40">
        <f>L50/($Z50*29.57)</f>
        <v>0.033167711557972</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8 to 10</v>
      </c>
      <c r="Z50" s="17">
        <f>Q50*1.04</f>
        <v>8.32</v>
      </c>
      <c r="AA50" s="9" t="s">
        <v>38</v>
      </c>
      <c r="AB50" s="9"/>
      <c r="AC50" s="9"/>
      <c r="AD50" s="9"/>
    </row>
    <row r="51" spans="1:30">
      <c r="A51" s="9" t="s">
        <v>30</v>
      </c>
      <c r="B51" s="9" t="s">
        <v>31</v>
      </c>
      <c r="C51" s="9" t="s">
        <v>219</v>
      </c>
      <c r="D51" s="9" t="s">
        <v>220</v>
      </c>
      <c r="E51" s="9" t="s">
        <v>221</v>
      </c>
      <c r="F51" s="9" t="s">
        <v>222</v>
      </c>
      <c r="G51" s="39">
        <v>12288</v>
      </c>
      <c r="H51" s="17">
        <v>119979.64</v>
      </c>
      <c r="I51" s="16">
        <f t="shared" si="1"/>
        <v>0.00510088043807333</v>
      </c>
      <c r="J51" s="17" t="s">
        <v>36</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5 to 10</v>
      </c>
      <c r="L51" s="17">
        <v>9.77</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5 to 10</v>
      </c>
      <c r="N51" s="17">
        <v>9.77</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No Discount</v>
      </c>
      <c r="P51" s="16">
        <f t="shared" si="0"/>
        <v>0</v>
      </c>
      <c r="Q51" s="9">
        <v>8</v>
      </c>
      <c r="R51" s="9" t="s">
        <v>38</v>
      </c>
      <c r="S51" s="17">
        <f>L51/Z51</f>
        <v>1.22125</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1 to 2</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40">
        <f>N51/($Z51*29.57)</f>
        <v>0.0413003043625296</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40">
        <f>L51/($Z51*29.57)</f>
        <v>0.0413003043625296</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6 to 8</v>
      </c>
      <c r="Z51" s="17">
        <f>Q51</f>
        <v>8</v>
      </c>
      <c r="AA51" s="9" t="s">
        <v>38</v>
      </c>
      <c r="AB51" s="9"/>
      <c r="AC51" s="9"/>
      <c r="AD51" s="9"/>
    </row>
    <row r="52" spans="1:30">
      <c r="A52" s="9" t="s">
        <v>30</v>
      </c>
      <c r="B52" s="9" t="s">
        <v>31</v>
      </c>
      <c r="C52" s="9" t="s">
        <v>223</v>
      </c>
      <c r="D52" s="9" t="s">
        <v>224</v>
      </c>
      <c r="E52" s="9" t="s">
        <v>225</v>
      </c>
      <c r="F52" s="9" t="s">
        <v>226</v>
      </c>
      <c r="G52" s="9">
        <v>3984</v>
      </c>
      <c r="H52" s="9">
        <v>118908.94</v>
      </c>
      <c r="I52" s="16">
        <f t="shared" si="1"/>
        <v>0.00505536010908213</v>
      </c>
      <c r="J52" s="9" t="s">
        <v>36</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30 to 40</v>
      </c>
      <c r="L52" s="9">
        <v>30.05</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30 to 40</v>
      </c>
      <c r="N52" s="9">
        <v>30.96</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2% to 4%</v>
      </c>
      <c r="P52" s="16">
        <f t="shared" si="0"/>
        <v>0.0293927648578811</v>
      </c>
      <c r="Q52" s="9"/>
      <c r="R52" s="9"/>
      <c r="S52" s="17"/>
      <c r="T52" s="9"/>
      <c r="U52" s="17"/>
      <c r="V52" s="40"/>
      <c r="W52" s="17"/>
      <c r="X52" s="40"/>
      <c r="Y52" s="9"/>
      <c r="Z52" s="9"/>
      <c r="AA52" s="9"/>
      <c r="AB52" s="9"/>
      <c r="AC52" s="9"/>
      <c r="AD52" s="9"/>
    </row>
    <row r="53" spans="1:30">
      <c r="A53" s="9" t="s">
        <v>30</v>
      </c>
      <c r="B53" s="9" t="s">
        <v>31</v>
      </c>
      <c r="C53" s="9" t="s">
        <v>227</v>
      </c>
      <c r="D53" s="9" t="s">
        <v>228</v>
      </c>
      <c r="E53" s="9" t="s">
        <v>229</v>
      </c>
      <c r="F53" s="9" t="s">
        <v>230</v>
      </c>
      <c r="G53" s="39">
        <v>7136</v>
      </c>
      <c r="H53" s="17">
        <v>107282.94</v>
      </c>
      <c r="I53" s="16">
        <f t="shared" si="1"/>
        <v>0.00456108594745737</v>
      </c>
      <c r="J53" s="17" t="s">
        <v>36</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15 to 20</v>
      </c>
      <c r="L53" s="17">
        <v>15.98</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15 to 20</v>
      </c>
      <c r="N53" s="17">
        <v>18.2</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10% to 15%</v>
      </c>
      <c r="P53" s="16">
        <f t="shared" si="0"/>
        <v>0.121978021978022</v>
      </c>
      <c r="Q53" s="9">
        <v>8.4</v>
      </c>
      <c r="R53" s="9" t="s">
        <v>37</v>
      </c>
      <c r="S53" s="17">
        <f>L53/Z53</f>
        <v>1.82921245421245</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1 to 2</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0.05 to 0.1</v>
      </c>
      <c r="V53" s="40">
        <f>N53/($Z53*29.57)</f>
        <v>0.07045428925713</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0.05 to 0.1</v>
      </c>
      <c r="X53" s="40">
        <f>L53/($Z53*29.57)</f>
        <v>0.0618604144136779</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8 to 10</v>
      </c>
      <c r="Z53" s="17">
        <f>Q53*1.04</f>
        <v>8.736</v>
      </c>
      <c r="AA53" s="9" t="s">
        <v>38</v>
      </c>
      <c r="AB53" s="9"/>
      <c r="AC53" s="9"/>
      <c r="AD53" s="9"/>
    </row>
    <row r="54" spans="1:30">
      <c r="A54" s="9" t="s">
        <v>30</v>
      </c>
      <c r="B54" s="9" t="s">
        <v>31</v>
      </c>
      <c r="C54" s="9" t="s">
        <v>231</v>
      </c>
      <c r="D54" s="9" t="s">
        <v>232</v>
      </c>
      <c r="E54" s="9" t="s">
        <v>233</v>
      </c>
      <c r="F54" s="9" t="s">
        <v>234</v>
      </c>
      <c r="G54" s="9">
        <v>5961</v>
      </c>
      <c r="H54" s="9">
        <v>107277.06</v>
      </c>
      <c r="I54" s="16">
        <f t="shared" si="1"/>
        <v>0.00456083596190169</v>
      </c>
      <c r="J54" s="9" t="s">
        <v>36</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15 to 20</v>
      </c>
      <c r="L54" s="9">
        <v>18.02</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15 to 20</v>
      </c>
      <c r="N54" s="9">
        <v>18.23</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0% to 2%</v>
      </c>
      <c r="P54" s="16">
        <f t="shared" si="0"/>
        <v>0.011519473395502</v>
      </c>
      <c r="Q54" s="9"/>
      <c r="R54" s="9"/>
      <c r="S54" s="17"/>
      <c r="T54" s="9"/>
      <c r="U54" s="17"/>
      <c r="V54" s="40"/>
      <c r="W54" s="17"/>
      <c r="X54" s="40"/>
      <c r="Y54" s="9"/>
      <c r="Z54" s="9"/>
      <c r="AA54" s="9"/>
      <c r="AB54" s="9"/>
      <c r="AC54" s="9"/>
      <c r="AD54" s="9"/>
    </row>
    <row r="55" spans="1:30">
      <c r="A55" s="9" t="s">
        <v>30</v>
      </c>
      <c r="B55" s="9" t="s">
        <v>31</v>
      </c>
      <c r="C55" s="9" t="s">
        <v>235</v>
      </c>
      <c r="D55" s="9" t="s">
        <v>236</v>
      </c>
      <c r="E55" s="9" t="s">
        <v>237</v>
      </c>
      <c r="F55" s="9" t="s">
        <v>238</v>
      </c>
      <c r="G55" s="39">
        <v>5280</v>
      </c>
      <c r="H55" s="17">
        <v>105598.28</v>
      </c>
      <c r="I55" s="16">
        <f t="shared" si="1"/>
        <v>0.0044894633851726</v>
      </c>
      <c r="J55" s="17" t="s">
        <v>36</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17">
        <v>20</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17">
        <v>20</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No Discount</v>
      </c>
      <c r="P55" s="16">
        <f t="shared" si="0"/>
        <v>0</v>
      </c>
      <c r="Q55" s="9">
        <v>7</v>
      </c>
      <c r="R55" s="9" t="s">
        <v>38</v>
      </c>
      <c r="S55" s="17">
        <f>L55/Z55</f>
        <v>2.85714285714286</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2 to 3</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0.05 to 0.1</v>
      </c>
      <c r="V55" s="40">
        <f>N55/($Z55*29.57)</f>
        <v>0.0966230252669211</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0.05 to 0.1</v>
      </c>
      <c r="X55" s="40">
        <f>L55/($Z55*29.57)</f>
        <v>0.0966230252669211</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17">
        <f>Q55</f>
        <v>7</v>
      </c>
      <c r="AA55" s="9" t="s">
        <v>38</v>
      </c>
      <c r="AB55" s="9"/>
      <c r="AC55" s="9"/>
      <c r="AD55" s="9"/>
    </row>
    <row r="56" spans="1:30">
      <c r="A56" s="9" t="s">
        <v>30</v>
      </c>
      <c r="B56" s="9" t="s">
        <v>31</v>
      </c>
      <c r="C56" s="9" t="s">
        <v>239</v>
      </c>
      <c r="D56" s="9" t="s">
        <v>240</v>
      </c>
      <c r="E56" s="9" t="s">
        <v>241</v>
      </c>
      <c r="F56" s="9" t="s">
        <v>242</v>
      </c>
      <c r="G56" s="39">
        <v>14715</v>
      </c>
      <c r="H56" s="17">
        <v>103324.45</v>
      </c>
      <c r="I56" s="16">
        <f t="shared" si="1"/>
        <v>0.00439279252529584</v>
      </c>
      <c r="J56" s="17" t="s">
        <v>36</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5 to 10</v>
      </c>
      <c r="L56" s="17">
        <v>7.53</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5 to 10</v>
      </c>
      <c r="N56" s="17">
        <v>8.05</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6% to 8%</v>
      </c>
      <c r="P56" s="16">
        <f t="shared" si="0"/>
        <v>0.0645962732919255</v>
      </c>
      <c r="Q56" s="9">
        <v>8.3</v>
      </c>
      <c r="R56" s="9" t="s">
        <v>38</v>
      </c>
      <c r="S56" s="17">
        <f>L56/Z56</f>
        <v>0.907228915662651</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0.75 to 1</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 to 0.05</v>
      </c>
      <c r="V56" s="40">
        <f>N56/($Z56*29.57)</f>
        <v>0.0327994426131988</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 to 0.05</v>
      </c>
      <c r="X56" s="40">
        <f>L56/($Z56*29.57)</f>
        <v>0.0306807208543338</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8 to 10</v>
      </c>
      <c r="Z56" s="17">
        <f>Q56</f>
        <v>8.3</v>
      </c>
      <c r="AA56" s="9" t="s">
        <v>38</v>
      </c>
      <c r="AB56" s="9"/>
      <c r="AC56" s="9"/>
      <c r="AD56" s="9"/>
    </row>
    <row r="57" spans="1:30">
      <c r="A57" s="9" t="s">
        <v>30</v>
      </c>
      <c r="B57" s="9" t="s">
        <v>31</v>
      </c>
      <c r="C57" s="9" t="s">
        <v>243</v>
      </c>
      <c r="D57" s="9" t="s">
        <v>244</v>
      </c>
      <c r="E57" s="9" t="s">
        <v>245</v>
      </c>
      <c r="F57" s="9" t="s">
        <v>246</v>
      </c>
      <c r="G57" s="39">
        <v>3879</v>
      </c>
      <c r="H57" s="17">
        <v>100522.51</v>
      </c>
      <c r="I57" s="16">
        <f t="shared" si="1"/>
        <v>0.00427366930626755</v>
      </c>
      <c r="J57" s="17" t="s">
        <v>36</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20 to 30</v>
      </c>
      <c r="L57" s="17">
        <v>26.9</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20 to 30</v>
      </c>
      <c r="N57" s="17">
        <v>28</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2% to 4%</v>
      </c>
      <c r="P57" s="16">
        <f t="shared" si="0"/>
        <v>0.0392857142857143</v>
      </c>
      <c r="Q57" s="9">
        <v>10</v>
      </c>
      <c r="R57" s="9" t="s">
        <v>37</v>
      </c>
      <c r="S57" s="17">
        <f>L57/Z57</f>
        <v>2.58653846153846</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2 to 3</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40">
        <f>N57/($Z57*29.57)</f>
        <v>0.0910486199630603</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40">
        <f>L57/($Z57*29.57)</f>
        <v>0.0874717098930829</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10 to 15</v>
      </c>
      <c r="Z57" s="17">
        <f>Q57*1.04</f>
        <v>10.4</v>
      </c>
      <c r="AA57" s="9" t="s">
        <v>38</v>
      </c>
      <c r="AB57" s="9"/>
      <c r="AC57" s="9"/>
      <c r="AD57" s="9"/>
    </row>
    <row r="58" spans="1:30">
      <c r="A58" s="9" t="s">
        <v>30</v>
      </c>
      <c r="B58" s="9" t="s">
        <v>31</v>
      </c>
      <c r="C58" s="9" t="s">
        <v>247</v>
      </c>
      <c r="D58" s="9" t="s">
        <v>248</v>
      </c>
      <c r="E58" s="9" t="s">
        <v>249</v>
      </c>
      <c r="F58" s="9" t="s">
        <v>250</v>
      </c>
      <c r="G58" s="39">
        <v>6464</v>
      </c>
      <c r="H58" s="17">
        <v>97809.21</v>
      </c>
      <c r="I58" s="16">
        <f t="shared" si="1"/>
        <v>0.00415831457697661</v>
      </c>
      <c r="J58" s="17" t="s">
        <v>251</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15 to 20</v>
      </c>
      <c r="L58" s="17">
        <v>15.12</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15 to 20</v>
      </c>
      <c r="N58" s="17">
        <v>16.46</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8% to 10%</v>
      </c>
      <c r="P58" s="16">
        <f t="shared" si="0"/>
        <v>0.0814094775212638</v>
      </c>
      <c r="Q58" s="9">
        <v>7</v>
      </c>
      <c r="R58" s="9" t="s">
        <v>38</v>
      </c>
      <c r="S58" s="17">
        <f>L58/Z58</f>
        <v>2.16</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2 to 3</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40">
        <f>N58/($Z58*29.57)</f>
        <v>0.0795207497946761</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40">
        <f>L58/($Z58*29.57)</f>
        <v>0.0730470071017923</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6 to 8</v>
      </c>
      <c r="Z58" s="17">
        <f>Q58</f>
        <v>7</v>
      </c>
      <c r="AA58" s="9" t="s">
        <v>38</v>
      </c>
      <c r="AB58" s="9"/>
      <c r="AC58" s="9"/>
      <c r="AD58" s="9"/>
    </row>
    <row r="59" spans="1:30">
      <c r="A59" s="9" t="s">
        <v>30</v>
      </c>
      <c r="B59" s="9" t="s">
        <v>31</v>
      </c>
      <c r="C59" s="9" t="s">
        <v>63</v>
      </c>
      <c r="D59" s="9" t="s">
        <v>252</v>
      </c>
      <c r="E59" s="9" t="s">
        <v>253</v>
      </c>
      <c r="F59" s="9" t="s">
        <v>254</v>
      </c>
      <c r="G59" s="9">
        <v>6963</v>
      </c>
      <c r="H59" s="9">
        <v>97477.66</v>
      </c>
      <c r="I59" s="16">
        <f t="shared" si="1"/>
        <v>0.0041442188778293</v>
      </c>
      <c r="J59" s="17" t="s">
        <v>251</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10 to 15</v>
      </c>
      <c r="L59" s="9">
        <v>14</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10 to 15</v>
      </c>
      <c r="N59" s="9">
        <v>14</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No Discount</v>
      </c>
      <c r="P59" s="16">
        <f t="shared" si="0"/>
        <v>0</v>
      </c>
      <c r="Q59" s="9"/>
      <c r="R59" s="9"/>
      <c r="S59" s="17"/>
      <c r="T59" s="9"/>
      <c r="U59" s="17"/>
      <c r="V59" s="40"/>
      <c r="W59" s="17"/>
      <c r="X59" s="40"/>
      <c r="Y59" s="9"/>
      <c r="Z59" s="9"/>
      <c r="AA59" s="9"/>
      <c r="AB59" s="9"/>
      <c r="AC59" s="9"/>
      <c r="AD59" s="9"/>
    </row>
    <row r="60" spans="1:30">
      <c r="A60" s="9" t="s">
        <v>30</v>
      </c>
      <c r="B60" s="9" t="s">
        <v>31</v>
      </c>
      <c r="C60" s="9" t="s">
        <v>255</v>
      </c>
      <c r="D60" s="9" t="s">
        <v>256</v>
      </c>
      <c r="E60" s="9" t="s">
        <v>257</v>
      </c>
      <c r="F60" s="9" t="s">
        <v>258</v>
      </c>
      <c r="G60" s="39">
        <v>6556</v>
      </c>
      <c r="H60" s="17">
        <v>97361.45</v>
      </c>
      <c r="I60" s="16">
        <f t="shared" si="1"/>
        <v>0.00413927826194056</v>
      </c>
      <c r="J60" s="17" t="s">
        <v>251</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 to 15</v>
      </c>
      <c r="L60" s="17">
        <v>14.74</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15 to 20</v>
      </c>
      <c r="N60" s="17">
        <v>15.42</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4% to 6%</v>
      </c>
      <c r="P60" s="16">
        <f t="shared" si="0"/>
        <v>0.0440985732814526</v>
      </c>
      <c r="Q60" s="9">
        <v>7</v>
      </c>
      <c r="R60" s="9" t="s">
        <v>38</v>
      </c>
      <c r="S60" s="17">
        <f t="shared" ref="S60:S65" si="11">L60/Z60</f>
        <v>2.10571428571429</v>
      </c>
      <c r="T60" s="9" t="str">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2 to 3</v>
      </c>
      <c r="U60" s="17"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0.05 to 0.1</v>
      </c>
      <c r="V60" s="40">
        <f t="shared" ref="V60:V65" si="12">N60/($Z60*29.57)</f>
        <v>0.0744963524807962</v>
      </c>
      <c r="W60" s="17"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0.05 to 0.1</v>
      </c>
      <c r="X60" s="40">
        <f t="shared" ref="X60:X65" si="13">L60/($Z60*29.57)</f>
        <v>0.0712111696217209</v>
      </c>
      <c r="Y60" s="9"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17">
        <f>Q60</f>
        <v>7</v>
      </c>
      <c r="AA60" s="9" t="s">
        <v>38</v>
      </c>
      <c r="AB60" s="9"/>
      <c r="AC60" s="9"/>
      <c r="AD60" s="9"/>
    </row>
    <row r="61" spans="1:30">
      <c r="A61" s="9" t="s">
        <v>30</v>
      </c>
      <c r="B61" s="9" t="s">
        <v>31</v>
      </c>
      <c r="C61" s="9" t="s">
        <v>259</v>
      </c>
      <c r="D61" s="9" t="s">
        <v>260</v>
      </c>
      <c r="E61" s="9" t="s">
        <v>261</v>
      </c>
      <c r="F61" s="9" t="s">
        <v>262</v>
      </c>
      <c r="G61" s="39">
        <v>7383</v>
      </c>
      <c r="H61" s="17">
        <v>95251.14</v>
      </c>
      <c r="I61" s="16">
        <f t="shared" si="1"/>
        <v>0.00404955938132657</v>
      </c>
      <c r="J61" s="17" t="s">
        <v>251</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17">
        <v>13.07</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 to 15</v>
      </c>
      <c r="N61" s="17">
        <v>14.08</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6% to 8%</v>
      </c>
      <c r="P61" s="16">
        <f t="shared" si="0"/>
        <v>0.0717329545454545</v>
      </c>
      <c r="Q61" s="9">
        <v>8.5</v>
      </c>
      <c r="R61" s="9" t="s">
        <v>37</v>
      </c>
      <c r="S61" s="17">
        <f t="shared" si="11"/>
        <v>1.47850678733032</v>
      </c>
      <c r="T61" s="9" t="str">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1 to 2</v>
      </c>
      <c r="U61" s="17"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0.05 to 0.1</v>
      </c>
      <c r="V61" s="40">
        <f t="shared" si="12"/>
        <v>0.0538640575243651</v>
      </c>
      <c r="W61" s="17"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0.05 to 0.1</v>
      </c>
      <c r="X61" s="40">
        <f t="shared" si="13"/>
        <v>0.050000229534336</v>
      </c>
      <c r="Y61" s="9"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8 to 10</v>
      </c>
      <c r="Z61" s="17">
        <f>Q61*1.04</f>
        <v>8.84</v>
      </c>
      <c r="AA61" s="9" t="s">
        <v>38</v>
      </c>
      <c r="AB61" s="9"/>
      <c r="AC61" s="9"/>
      <c r="AD61" s="9"/>
    </row>
    <row r="62" spans="1:30">
      <c r="A62" s="9" t="s">
        <v>30</v>
      </c>
      <c r="B62" s="9" t="s">
        <v>31</v>
      </c>
      <c r="C62" s="9" t="s">
        <v>263</v>
      </c>
      <c r="D62" s="9" t="s">
        <v>264</v>
      </c>
      <c r="E62" s="9" t="s">
        <v>265</v>
      </c>
      <c r="F62" s="9" t="s">
        <v>266</v>
      </c>
      <c r="G62" s="39">
        <v>9480</v>
      </c>
      <c r="H62" s="17">
        <v>92517.61</v>
      </c>
      <c r="I62" s="16">
        <f t="shared" si="1"/>
        <v>0.00393334458268334</v>
      </c>
      <c r="J62" s="17" t="s">
        <v>251</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5 to 10</v>
      </c>
      <c r="L62" s="17">
        <v>9.67</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5 to 10</v>
      </c>
      <c r="N62" s="17">
        <v>9.92</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2% to 4%</v>
      </c>
      <c r="P62" s="16">
        <f t="shared" si="0"/>
        <v>0.0252016129032258</v>
      </c>
      <c r="Q62" s="9">
        <v>7</v>
      </c>
      <c r="R62" s="9" t="s">
        <v>38</v>
      </c>
      <c r="S62" s="17">
        <f t="shared" si="11"/>
        <v>1.38142857142857</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1 to 2</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 to 0.05</v>
      </c>
      <c r="V62" s="40">
        <f t="shared" si="12"/>
        <v>0.0479250205323929</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 to 0.05</v>
      </c>
      <c r="X62" s="40">
        <f t="shared" si="13"/>
        <v>0.0467172327165564</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6 to 8</v>
      </c>
      <c r="Z62" s="17">
        <f>Q62</f>
        <v>7</v>
      </c>
      <c r="AA62" s="9" t="s">
        <v>38</v>
      </c>
      <c r="AB62" s="9"/>
      <c r="AC62" s="9"/>
      <c r="AD62" s="9"/>
    </row>
    <row r="63" spans="1:30">
      <c r="A63" s="9" t="s">
        <v>30</v>
      </c>
      <c r="B63" s="9" t="s">
        <v>31</v>
      </c>
      <c r="C63" s="9" t="s">
        <v>114</v>
      </c>
      <c r="D63" s="9" t="s">
        <v>267</v>
      </c>
      <c r="E63" s="9" t="s">
        <v>268</v>
      </c>
      <c r="F63" s="9" t="s">
        <v>269</v>
      </c>
      <c r="G63" s="39">
        <v>5972</v>
      </c>
      <c r="H63" s="17">
        <v>91405.19</v>
      </c>
      <c r="I63" s="16">
        <f t="shared" si="1"/>
        <v>0.00388605054665421</v>
      </c>
      <c r="J63" s="17" t="s">
        <v>251</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15 to 20</v>
      </c>
      <c r="L63" s="17">
        <v>15.68</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20 to 30</v>
      </c>
      <c r="N63" s="17">
        <v>21.14</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25% to 30%</v>
      </c>
      <c r="P63" s="16">
        <f t="shared" si="0"/>
        <v>0.258278145695364</v>
      </c>
      <c r="Q63" s="9">
        <v>21</v>
      </c>
      <c r="R63" s="9" t="s">
        <v>38</v>
      </c>
      <c r="S63" s="17">
        <f t="shared" si="11"/>
        <v>0.746666666666667</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0.5 to 0.75</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 to 0.05</v>
      </c>
      <c r="V63" s="40">
        <f t="shared" si="12"/>
        <v>0.0340435125690452</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 to 0.05</v>
      </c>
      <c r="X63" s="40">
        <f t="shared" si="13"/>
        <v>0.0252508172697554</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20 to 25</v>
      </c>
      <c r="Z63" s="17">
        <f>Q63</f>
        <v>21</v>
      </c>
      <c r="AA63" s="9" t="s">
        <v>38</v>
      </c>
      <c r="AB63" s="9"/>
      <c r="AC63" s="9"/>
      <c r="AD63" s="9"/>
    </row>
    <row r="64" spans="1:30">
      <c r="A64" s="9" t="s">
        <v>30</v>
      </c>
      <c r="B64" s="9" t="s">
        <v>31</v>
      </c>
      <c r="C64" s="9" t="s">
        <v>270</v>
      </c>
      <c r="D64" s="9" t="s">
        <v>271</v>
      </c>
      <c r="E64" s="9" t="s">
        <v>272</v>
      </c>
      <c r="F64" s="9" t="s">
        <v>273</v>
      </c>
      <c r="G64" s="39">
        <v>12989</v>
      </c>
      <c r="H64" s="17">
        <v>89462.62</v>
      </c>
      <c r="I64" s="16">
        <f t="shared" si="1"/>
        <v>0.00380346305670519</v>
      </c>
      <c r="J64" s="17" t="s">
        <v>251</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 to 10</v>
      </c>
      <c r="L64" s="17">
        <v>6.87</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 to 10</v>
      </c>
      <c r="N64" s="17">
        <v>6.99</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0% to 2%</v>
      </c>
      <c r="P64" s="16">
        <f t="shared" si="0"/>
        <v>0.0171673819742489</v>
      </c>
      <c r="Q64" s="9">
        <v>7</v>
      </c>
      <c r="R64" s="9" t="s">
        <v>38</v>
      </c>
      <c r="S64" s="17">
        <f t="shared" si="11"/>
        <v>0.981428571428571</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0.75 to 1</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40">
        <f t="shared" si="12"/>
        <v>0.0337697473307889</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40">
        <f t="shared" si="13"/>
        <v>0.0331900091791874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6 to 8</v>
      </c>
      <c r="Z64" s="17">
        <f>Q64</f>
        <v>7</v>
      </c>
      <c r="AA64" s="9" t="s">
        <v>38</v>
      </c>
      <c r="AB64" s="9"/>
      <c r="AC64" s="9"/>
      <c r="AD64" s="9"/>
    </row>
    <row r="65" spans="1:30">
      <c r="A65" s="9" t="s">
        <v>30</v>
      </c>
      <c r="B65" s="9" t="s">
        <v>31</v>
      </c>
      <c r="C65" s="9" t="s">
        <v>274</v>
      </c>
      <c r="D65" s="9" t="s">
        <v>275</v>
      </c>
      <c r="E65" s="9" t="s">
        <v>276</v>
      </c>
      <c r="F65" s="9" t="s">
        <v>277</v>
      </c>
      <c r="G65" s="39">
        <v>13764</v>
      </c>
      <c r="H65" s="17">
        <v>89304.37</v>
      </c>
      <c r="I65" s="16">
        <f t="shared" si="1"/>
        <v>0.00379673512912243</v>
      </c>
      <c r="J65" s="17" t="s">
        <v>251</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 to 10</v>
      </c>
      <c r="L65" s="17">
        <v>6.48</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 to 10</v>
      </c>
      <c r="N65" s="17">
        <v>7.49</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10% to 15%</v>
      </c>
      <c r="P65" s="16">
        <f t="shared" si="0"/>
        <v>0.134846461949266</v>
      </c>
      <c r="Q65" s="9">
        <v>2</v>
      </c>
      <c r="R65" s="9" t="s">
        <v>38</v>
      </c>
      <c r="S65" s="17">
        <f t="shared" si="11"/>
        <v>3.24</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3 to 4</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0.1 to 0.2</v>
      </c>
      <c r="V65" s="40">
        <f t="shared" si="12"/>
        <v>0.126648630368617</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0.1 to 0.2</v>
      </c>
      <c r="X65" s="40">
        <f t="shared" si="13"/>
        <v>0.109570510652689</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 to 2</v>
      </c>
      <c r="Z65" s="17">
        <f>Q65</f>
        <v>2</v>
      </c>
      <c r="AA65" s="9" t="s">
        <v>38</v>
      </c>
      <c r="AB65" s="9"/>
      <c r="AC65" s="9"/>
      <c r="AD65" s="9"/>
    </row>
    <row r="66" spans="1:30">
      <c r="A66" s="9" t="s">
        <v>30</v>
      </c>
      <c r="B66" s="9" t="s">
        <v>31</v>
      </c>
      <c r="C66" s="9" t="s">
        <v>278</v>
      </c>
      <c r="D66" s="9" t="s">
        <v>279</v>
      </c>
      <c r="E66" s="9" t="s">
        <v>280</v>
      </c>
      <c r="F66" s="9" t="s">
        <v>281</v>
      </c>
      <c r="G66" s="9">
        <v>3473</v>
      </c>
      <c r="H66" s="9">
        <v>87586.91</v>
      </c>
      <c r="I66" s="16">
        <f t="shared" si="1"/>
        <v>0.00372371808958828</v>
      </c>
      <c r="J66" s="17" t="s">
        <v>251</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20 to 30</v>
      </c>
      <c r="L66" s="9">
        <v>25.35</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20 to 30</v>
      </c>
      <c r="N66" s="9">
        <v>25.9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2% to 4%</v>
      </c>
      <c r="P66" s="16">
        <f t="shared" ref="P66:P129" si="14">(N66-L66)/N66</f>
        <v>0.0212355212355211</v>
      </c>
      <c r="Q66" s="9"/>
      <c r="R66" s="9"/>
      <c r="S66" s="17"/>
      <c r="T66" s="9"/>
      <c r="U66" s="17"/>
      <c r="V66" s="40"/>
      <c r="W66" s="17"/>
      <c r="X66" s="40"/>
      <c r="Y66" s="9"/>
      <c r="Z66" s="9"/>
      <c r="AA66" s="9"/>
      <c r="AB66" s="9"/>
      <c r="AC66" s="9"/>
      <c r="AD66" s="9"/>
    </row>
    <row r="67" spans="1:30">
      <c r="A67" s="9" t="s">
        <v>30</v>
      </c>
      <c r="B67" s="9" t="s">
        <v>31</v>
      </c>
      <c r="C67" s="9" t="s">
        <v>282</v>
      </c>
      <c r="D67" s="9" t="s">
        <v>283</v>
      </c>
      <c r="E67" s="9" t="s">
        <v>284</v>
      </c>
      <c r="F67" s="9" t="s">
        <v>285</v>
      </c>
      <c r="G67" s="39">
        <v>3116</v>
      </c>
      <c r="H67" s="17">
        <v>84689.67</v>
      </c>
      <c r="I67" s="16">
        <f t="shared" ref="I67:I130" si="15">H67/SUM($H$2:$H$313)</f>
        <v>0.00360054323391774</v>
      </c>
      <c r="J67" s="17" t="s">
        <v>251</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20 to 30</v>
      </c>
      <c r="L67" s="17">
        <v>27.68</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30 to 40</v>
      </c>
      <c r="N67" s="17">
        <v>32.62</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15% to 20%</v>
      </c>
      <c r="P67" s="16">
        <f t="shared" si="14"/>
        <v>0.151440833844267</v>
      </c>
      <c r="Q67" s="9">
        <v>8.2</v>
      </c>
      <c r="R67" s="9" t="s">
        <v>38</v>
      </c>
      <c r="S67" s="17">
        <f>L67/Z67</f>
        <v>3.37560975609756</v>
      </c>
      <c r="T67" s="9" t="str">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3 to 4</v>
      </c>
      <c r="U67" s="17"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40">
        <f>N67/($Z67*29.57)</f>
        <v>0.134529887740541</v>
      </c>
      <c r="W67" s="17"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40">
        <f>L67/($Z67*29.57)</f>
        <v>0.114156569364138</v>
      </c>
      <c r="Y67" s="9"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8 to 10</v>
      </c>
      <c r="Z67" s="17">
        <f>Q67</f>
        <v>8.2</v>
      </c>
      <c r="AA67" s="9" t="s">
        <v>38</v>
      </c>
      <c r="AB67" s="9"/>
      <c r="AC67" s="9"/>
      <c r="AD67" s="9"/>
    </row>
    <row r="68" spans="1:30">
      <c r="A68" s="9" t="s">
        <v>30</v>
      </c>
      <c r="B68" s="9" t="s">
        <v>31</v>
      </c>
      <c r="C68" s="9" t="s">
        <v>110</v>
      </c>
      <c r="D68" s="9" t="s">
        <v>286</v>
      </c>
      <c r="E68" s="9" t="s">
        <v>287</v>
      </c>
      <c r="F68" s="9" t="s">
        <v>288</v>
      </c>
      <c r="G68" s="39">
        <v>2395</v>
      </c>
      <c r="H68" s="17">
        <v>83014.84</v>
      </c>
      <c r="I68" s="16">
        <f t="shared" si="15"/>
        <v>0.00352933858966227</v>
      </c>
      <c r="J68" s="17" t="s">
        <v>251</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30 to 40</v>
      </c>
      <c r="L68" s="17">
        <v>34.49</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30 to 40</v>
      </c>
      <c r="N68" s="17">
        <v>34.83</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0% to 2%</v>
      </c>
      <c r="P68" s="16">
        <f t="shared" si="14"/>
        <v>0.0097616996841802</v>
      </c>
      <c r="Q68" s="9">
        <v>8.53</v>
      </c>
      <c r="R68" s="9" t="s">
        <v>37</v>
      </c>
      <c r="S68" s="17">
        <f>L68/Z68</f>
        <v>3.88786184507169</v>
      </c>
      <c r="T68" s="9" t="str">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3 to 4</v>
      </c>
      <c r="U68" s="17"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40">
        <f>N68/($Z68*29.57)</f>
        <v>0.132776060681351</v>
      </c>
      <c r="W68" s="17"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40">
        <f>L68/($Z68*29.57)</f>
        <v>0.131479940651731</v>
      </c>
      <c r="Y68" s="9"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8 to 10</v>
      </c>
      <c r="Z68" s="17">
        <f>Q68*1.04</f>
        <v>8.8712</v>
      </c>
      <c r="AA68" s="9" t="s">
        <v>38</v>
      </c>
      <c r="AB68" s="9"/>
      <c r="AC68" s="9"/>
      <c r="AD68" s="9"/>
    </row>
    <row r="69" spans="1:30">
      <c r="A69" s="9" t="s">
        <v>30</v>
      </c>
      <c r="B69" s="9" t="s">
        <v>31</v>
      </c>
      <c r="C69" s="9" t="s">
        <v>289</v>
      </c>
      <c r="D69" s="38" t="s">
        <v>290</v>
      </c>
      <c r="E69" s="9" t="s">
        <v>291</v>
      </c>
      <c r="F69" s="9" t="s">
        <v>292</v>
      </c>
      <c r="G69" s="9">
        <v>2872</v>
      </c>
      <c r="H69" s="9">
        <v>82603.15</v>
      </c>
      <c r="I69" s="16">
        <f t="shared" si="15"/>
        <v>0.00351183577445504</v>
      </c>
      <c r="J69" s="17" t="s">
        <v>251</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20 to 30</v>
      </c>
      <c r="L69" s="9">
        <v>28.92</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20 to 30</v>
      </c>
      <c r="N69" s="9">
        <v>29</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0% to 2%</v>
      </c>
      <c r="P69" s="16">
        <f t="shared" si="14"/>
        <v>0.00275862068965511</v>
      </c>
      <c r="Q69" s="9"/>
      <c r="R69" s="9"/>
      <c r="S69" s="17"/>
      <c r="T69" s="9"/>
      <c r="U69" s="17"/>
      <c r="V69" s="40"/>
      <c r="W69" s="17"/>
      <c r="X69" s="40"/>
      <c r="Y69" s="9"/>
      <c r="Z69" s="9"/>
      <c r="AA69" s="9"/>
      <c r="AB69" s="9"/>
      <c r="AC69" s="9"/>
      <c r="AD69" s="9"/>
    </row>
    <row r="70" spans="1:30">
      <c r="A70" s="9" t="s">
        <v>30</v>
      </c>
      <c r="B70" s="9" t="s">
        <v>31</v>
      </c>
      <c r="C70" s="9" t="s">
        <v>293</v>
      </c>
      <c r="D70" s="9" t="s">
        <v>294</v>
      </c>
      <c r="E70" s="9" t="s">
        <v>295</v>
      </c>
      <c r="F70" s="9" t="s">
        <v>296</v>
      </c>
      <c r="G70" s="39">
        <v>2006</v>
      </c>
      <c r="H70" s="17">
        <v>79269.38</v>
      </c>
      <c r="I70" s="16">
        <f t="shared" si="15"/>
        <v>0.00337010204214816</v>
      </c>
      <c r="J70" s="17" t="s">
        <v>251</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30 to 40</v>
      </c>
      <c r="L70" s="17">
        <v>39.02</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30 to 40</v>
      </c>
      <c r="N70" s="17">
        <v>39.02</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No Discount</v>
      </c>
      <c r="P70" s="16">
        <f t="shared" si="14"/>
        <v>0</v>
      </c>
      <c r="Q70" s="9">
        <v>6</v>
      </c>
      <c r="R70" s="9" t="s">
        <v>37</v>
      </c>
      <c r="S70" s="17">
        <f t="shared" ref="S70:S79" si="16">L70/Z70</f>
        <v>6.25320512820513</v>
      </c>
      <c r="T70" s="9" t="str">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5 to 10</v>
      </c>
      <c r="U70" s="17"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0.2 to 0.3</v>
      </c>
      <c r="V70" s="40">
        <f t="shared" ref="V70:V79" si="17">N70/($Z70*29.57)</f>
        <v>0.211471258985632</v>
      </c>
      <c r="W70" s="17"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0.2 to 0.3</v>
      </c>
      <c r="X70" s="40">
        <f t="shared" ref="X70:X79" si="18">L70/($Z70*29.57)</f>
        <v>0.211471258985632</v>
      </c>
      <c r="Y70" s="9"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6 to 8</v>
      </c>
      <c r="Z70" s="17">
        <f>Q70*1.04</f>
        <v>6.24</v>
      </c>
      <c r="AA70" s="9" t="s">
        <v>38</v>
      </c>
      <c r="AB70" s="9"/>
      <c r="AC70" s="9"/>
      <c r="AD70" s="9"/>
    </row>
    <row r="71" spans="1:30">
      <c r="A71" s="9" t="s">
        <v>30</v>
      </c>
      <c r="B71" s="9" t="s">
        <v>31</v>
      </c>
      <c r="C71" s="9" t="s">
        <v>297</v>
      </c>
      <c r="D71" s="9" t="s">
        <v>298</v>
      </c>
      <c r="E71" s="9" t="s">
        <v>299</v>
      </c>
      <c r="F71" s="9" t="s">
        <v>300</v>
      </c>
      <c r="G71" s="39">
        <v>9885</v>
      </c>
      <c r="H71" s="17">
        <v>79076.07</v>
      </c>
      <c r="I71" s="16">
        <f t="shared" si="15"/>
        <v>0.00336188355443238</v>
      </c>
      <c r="J71" s="17" t="s">
        <v>251</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5 to 10</v>
      </c>
      <c r="L71" s="17">
        <v>8</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10 to 15</v>
      </c>
      <c r="N71" s="17">
        <v>12.52</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30% to 40%</v>
      </c>
      <c r="P71" s="16">
        <f t="shared" si="14"/>
        <v>0.361022364217252</v>
      </c>
      <c r="Q71" s="9">
        <v>7</v>
      </c>
      <c r="R71" s="9" t="s">
        <v>38</v>
      </c>
      <c r="S71" s="17">
        <f t="shared" si="16"/>
        <v>1.14285714285714</v>
      </c>
      <c r="T71" s="9" t="str">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1 to 2</v>
      </c>
      <c r="U71" s="17"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40">
        <f t="shared" si="17"/>
        <v>0.0604860138170926</v>
      </c>
      <c r="W71" s="17"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 to 0.05</v>
      </c>
      <c r="X71" s="40">
        <f t="shared" si="18"/>
        <v>0.0386492101067684</v>
      </c>
      <c r="Y71" s="9"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6 to 8</v>
      </c>
      <c r="Z71" s="17">
        <f t="shared" ref="Z71:Z78" si="19">Q71</f>
        <v>7</v>
      </c>
      <c r="AA71" s="9" t="s">
        <v>38</v>
      </c>
      <c r="AB71" s="9"/>
      <c r="AC71" s="9"/>
      <c r="AD71" s="9"/>
    </row>
    <row r="72" spans="1:30">
      <c r="A72" s="9" t="s">
        <v>30</v>
      </c>
      <c r="B72" s="9" t="s">
        <v>31</v>
      </c>
      <c r="C72" s="9" t="s">
        <v>172</v>
      </c>
      <c r="D72" s="9" t="s">
        <v>301</v>
      </c>
      <c r="E72" s="9" t="s">
        <v>302</v>
      </c>
      <c r="F72" s="9" t="s">
        <v>303</v>
      </c>
      <c r="G72" s="39">
        <v>5824</v>
      </c>
      <c r="H72" s="17">
        <v>76826.99</v>
      </c>
      <c r="I72" s="16">
        <f t="shared" si="15"/>
        <v>0.0032662649296752</v>
      </c>
      <c r="J72" s="17" t="s">
        <v>251</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10 to 15</v>
      </c>
      <c r="L72" s="17">
        <v>13.68</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 to 15</v>
      </c>
      <c r="N72" s="17">
        <v>14.44</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4% to 6%</v>
      </c>
      <c r="P72" s="16">
        <f t="shared" si="14"/>
        <v>0.0526315789473684</v>
      </c>
      <c r="Q72" s="9">
        <f>6.8*2</f>
        <v>13.6</v>
      </c>
      <c r="R72" s="9" t="s">
        <v>38</v>
      </c>
      <c r="S72" s="17">
        <f t="shared" si="16"/>
        <v>1.00588235294118</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1 to 2</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 to 0.05</v>
      </c>
      <c r="V72" s="40">
        <f t="shared" si="17"/>
        <v>0.0359068213013985</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 to 0.05</v>
      </c>
      <c r="X72" s="40">
        <f t="shared" si="18"/>
        <v>0.0340169886013249</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10 to 15</v>
      </c>
      <c r="Z72" s="17">
        <f t="shared" si="19"/>
        <v>13.6</v>
      </c>
      <c r="AA72" s="9" t="s">
        <v>38</v>
      </c>
      <c r="AB72" s="9"/>
      <c r="AC72" s="9"/>
      <c r="AD72" s="9"/>
    </row>
    <row r="73" spans="1:30">
      <c r="A73" s="9" t="s">
        <v>30</v>
      </c>
      <c r="B73" s="9" t="s">
        <v>31</v>
      </c>
      <c r="C73" s="9" t="s">
        <v>304</v>
      </c>
      <c r="D73" s="38" t="s">
        <v>305</v>
      </c>
      <c r="E73" s="9" t="s">
        <v>306</v>
      </c>
      <c r="F73" s="9" t="s">
        <v>307</v>
      </c>
      <c r="G73" s="39">
        <v>2727</v>
      </c>
      <c r="H73" s="17">
        <v>73102.39</v>
      </c>
      <c r="I73" s="16">
        <f t="shared" si="15"/>
        <v>0.00310791523568005</v>
      </c>
      <c r="J73" s="17" t="s">
        <v>251</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20 to 30</v>
      </c>
      <c r="L73" s="17">
        <v>26.61</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20 to 30</v>
      </c>
      <c r="N73" s="17">
        <v>27.96</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4% to 6%</v>
      </c>
      <c r="P73" s="16">
        <f t="shared" si="14"/>
        <v>0.0482832618025752</v>
      </c>
      <c r="Q73" s="9">
        <v>6.7</v>
      </c>
      <c r="R73" s="9" t="s">
        <v>38</v>
      </c>
      <c r="S73" s="17">
        <f t="shared" si="16"/>
        <v>3.97164179104478</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3 to 4</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0.1 to 0.2</v>
      </c>
      <c r="V73" s="40">
        <f t="shared" si="17"/>
        <v>0.141127302277924</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0.1 to 0.2</v>
      </c>
      <c r="X73" s="40">
        <f t="shared" si="18"/>
        <v>0.134313215794548</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17">
        <f t="shared" si="19"/>
        <v>6.7</v>
      </c>
      <c r="AA73" s="9" t="s">
        <v>38</v>
      </c>
      <c r="AB73" s="9"/>
      <c r="AC73" s="9"/>
      <c r="AD73" s="9"/>
    </row>
    <row r="74" spans="1:30">
      <c r="A74" s="9" t="s">
        <v>30</v>
      </c>
      <c r="B74" s="9" t="s">
        <v>31</v>
      </c>
      <c r="C74" s="9" t="s">
        <v>308</v>
      </c>
      <c r="D74" s="9" t="s">
        <v>309</v>
      </c>
      <c r="E74" s="9" t="s">
        <v>310</v>
      </c>
      <c r="F74" s="9" t="s">
        <v>311</v>
      </c>
      <c r="G74" s="39">
        <v>3831</v>
      </c>
      <c r="H74" s="17">
        <v>70418.23</v>
      </c>
      <c r="I74" s="16">
        <f t="shared" si="15"/>
        <v>0.00299379938038444</v>
      </c>
      <c r="J74" s="17" t="s">
        <v>251</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15 to 20</v>
      </c>
      <c r="L74" s="17">
        <v>18.45</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20 to 30</v>
      </c>
      <c r="N74" s="17">
        <v>20.23</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8% to 10%</v>
      </c>
      <c r="P74" s="16">
        <f t="shared" si="14"/>
        <v>0.0879881364310431</v>
      </c>
      <c r="Q74" s="9">
        <v>8</v>
      </c>
      <c r="R74" s="9" t="s">
        <v>38</v>
      </c>
      <c r="S74" s="17">
        <f t="shared" si="16"/>
        <v>2.30625</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2 to 3</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0.05 to 0.1</v>
      </c>
      <c r="V74" s="40">
        <f t="shared" si="17"/>
        <v>0.0855174163003044</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0.05 to 0.1</v>
      </c>
      <c r="X74" s="40">
        <f t="shared" si="18"/>
        <v>0.0779928982076429</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17">
        <f t="shared" si="19"/>
        <v>8</v>
      </c>
      <c r="AA74" s="9" t="s">
        <v>38</v>
      </c>
      <c r="AB74" s="9"/>
      <c r="AC74" s="9"/>
      <c r="AD74" s="9"/>
    </row>
    <row r="75" spans="1:30">
      <c r="A75" s="9" t="s">
        <v>30</v>
      </c>
      <c r="B75" s="9" t="s">
        <v>31</v>
      </c>
      <c r="C75" s="9" t="s">
        <v>187</v>
      </c>
      <c r="D75" s="9" t="s">
        <v>312</v>
      </c>
      <c r="E75" s="9" t="s">
        <v>313</v>
      </c>
      <c r="F75" s="9" t="s">
        <v>314</v>
      </c>
      <c r="G75" s="39">
        <v>4688</v>
      </c>
      <c r="H75" s="17">
        <v>67484.3</v>
      </c>
      <c r="I75" s="16">
        <f t="shared" si="15"/>
        <v>0.00286906466586391</v>
      </c>
      <c r="J75" s="17" t="s">
        <v>251</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15 to 20</v>
      </c>
      <c r="L75" s="17">
        <v>16.39</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15 to 20</v>
      </c>
      <c r="N75" s="17">
        <v>17.44</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6% to 8%</v>
      </c>
      <c r="P75" s="16">
        <f t="shared" si="14"/>
        <v>0.0602064220183487</v>
      </c>
      <c r="Q75" s="9">
        <v>8.8</v>
      </c>
      <c r="R75" s="9" t="s">
        <v>38</v>
      </c>
      <c r="S75" s="17">
        <f t="shared" si="16"/>
        <v>1.8625</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1 to 2</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40">
        <f t="shared" si="17"/>
        <v>0.0670212438896916</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40">
        <f t="shared" si="18"/>
        <v>0.0629861345958742</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8 to 10</v>
      </c>
      <c r="Z75" s="17">
        <f t="shared" si="19"/>
        <v>8.8</v>
      </c>
      <c r="AA75" s="9" t="s">
        <v>38</v>
      </c>
      <c r="AB75" s="9"/>
      <c r="AC75" s="9"/>
      <c r="AD75" s="9"/>
    </row>
    <row r="76" spans="1:30">
      <c r="A76" s="9" t="s">
        <v>30</v>
      </c>
      <c r="B76" s="9" t="s">
        <v>31</v>
      </c>
      <c r="C76" s="9" t="s">
        <v>315</v>
      </c>
      <c r="D76" s="9" t="s">
        <v>316</v>
      </c>
      <c r="E76" s="9" t="s">
        <v>317</v>
      </c>
      <c r="F76" s="9" t="s">
        <v>318</v>
      </c>
      <c r="G76" s="39">
        <v>2693</v>
      </c>
      <c r="H76" s="17">
        <v>66403.91</v>
      </c>
      <c r="I76" s="16">
        <f t="shared" si="15"/>
        <v>0.00282313237088044</v>
      </c>
      <c r="J76" s="17" t="s">
        <v>251</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20 to 30</v>
      </c>
      <c r="L76" s="17">
        <v>24.81</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20 to 30</v>
      </c>
      <c r="N76" s="17">
        <v>27.45</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8% to 10%</v>
      </c>
      <c r="P76" s="16">
        <f t="shared" si="14"/>
        <v>0.0961748633879782</v>
      </c>
      <c r="Q76" s="9">
        <v>8</v>
      </c>
      <c r="R76" s="9" t="s">
        <v>38</v>
      </c>
      <c r="S76" s="17">
        <f t="shared" si="16"/>
        <v>3.10125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3 to 4</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0.1 to 0.2</v>
      </c>
      <c r="V76" s="40">
        <f t="shared" si="17"/>
        <v>0.116038214406493</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0.1 to 0.2</v>
      </c>
      <c r="X76" s="40">
        <f t="shared" si="18"/>
        <v>0.104878254988164</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6 to 8</v>
      </c>
      <c r="Z76" s="17">
        <f t="shared" si="19"/>
        <v>8</v>
      </c>
      <c r="AA76" s="9" t="s">
        <v>38</v>
      </c>
      <c r="AB76" s="9"/>
      <c r="AC76" s="9"/>
      <c r="AD76" s="9"/>
    </row>
    <row r="77" spans="1:30">
      <c r="A77" s="9" t="s">
        <v>30</v>
      </c>
      <c r="B77" s="9" t="s">
        <v>31</v>
      </c>
      <c r="C77" s="9" t="s">
        <v>319</v>
      </c>
      <c r="D77" s="9" t="s">
        <v>320</v>
      </c>
      <c r="E77" s="9" t="s">
        <v>321</v>
      </c>
      <c r="F77" s="9" t="s">
        <v>322</v>
      </c>
      <c r="G77" s="39">
        <v>3160</v>
      </c>
      <c r="H77" s="17">
        <v>65170.44</v>
      </c>
      <c r="I77" s="16">
        <f t="shared" si="15"/>
        <v>0.0027706919485392</v>
      </c>
      <c r="J77" s="17" t="s">
        <v>251</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20 to 30</v>
      </c>
      <c r="L77" s="17">
        <v>20.75</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20 to 30</v>
      </c>
      <c r="N77" s="17">
        <v>22</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4% to 6%</v>
      </c>
      <c r="P77" s="16">
        <f t="shared" si="14"/>
        <v>0.0568181818181818</v>
      </c>
      <c r="Q77" s="9">
        <v>8.3</v>
      </c>
      <c r="R77" s="9" t="s">
        <v>38</v>
      </c>
      <c r="S77" s="17">
        <f t="shared" si="16"/>
        <v>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2 to 3</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0.05 to 0.1</v>
      </c>
      <c r="V77" s="40">
        <f t="shared" si="17"/>
        <v>0.0896382282596738</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0.05 to 0.1</v>
      </c>
      <c r="X77" s="40">
        <f t="shared" si="18"/>
        <v>0.084545147108556</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8 to 10</v>
      </c>
      <c r="Z77" s="17">
        <f t="shared" si="19"/>
        <v>8.3</v>
      </c>
      <c r="AA77" s="9" t="s">
        <v>38</v>
      </c>
      <c r="AB77" s="9"/>
      <c r="AC77" s="9"/>
      <c r="AD77" s="9"/>
    </row>
    <row r="78" spans="1:30">
      <c r="A78" s="9" t="s">
        <v>30</v>
      </c>
      <c r="B78" s="9" t="s">
        <v>31</v>
      </c>
      <c r="C78" s="9" t="s">
        <v>323</v>
      </c>
      <c r="D78" s="9" t="s">
        <v>324</v>
      </c>
      <c r="E78" s="9" t="s">
        <v>325</v>
      </c>
      <c r="F78" s="9" t="s">
        <v>326</v>
      </c>
      <c r="G78" s="39">
        <v>16080</v>
      </c>
      <c r="H78" s="17">
        <v>63976.42</v>
      </c>
      <c r="I78" s="16">
        <f t="shared" si="15"/>
        <v>0.00271992872520674</v>
      </c>
      <c r="J78" s="17" t="s">
        <v>251</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0 to 5</v>
      </c>
      <c r="L78" s="17">
        <v>3.98</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5 to 10</v>
      </c>
      <c r="N78" s="17">
        <v>5.37</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25% to 30%</v>
      </c>
      <c r="P78" s="16">
        <f t="shared" si="14"/>
        <v>0.258845437616387</v>
      </c>
      <c r="Q78" s="9">
        <v>7</v>
      </c>
      <c r="R78" s="9" t="s">
        <v>38</v>
      </c>
      <c r="S78" s="17">
        <f t="shared" si="16"/>
        <v>0.568571428571429</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0.5 to 0.75</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 to 0.05</v>
      </c>
      <c r="V78" s="40">
        <f t="shared" si="17"/>
        <v>0.0259432822841683</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 to 0.05</v>
      </c>
      <c r="X78" s="40">
        <f t="shared" si="18"/>
        <v>0.0192279820281173</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6 to 8</v>
      </c>
      <c r="Z78" s="17">
        <f t="shared" si="19"/>
        <v>7</v>
      </c>
      <c r="AA78" s="9" t="s">
        <v>38</v>
      </c>
      <c r="AB78" s="9"/>
      <c r="AC78" s="9"/>
      <c r="AD78" s="9"/>
    </row>
    <row r="79" spans="1:30">
      <c r="A79" s="9" t="s">
        <v>30</v>
      </c>
      <c r="B79" s="9" t="s">
        <v>31</v>
      </c>
      <c r="C79" s="9" t="s">
        <v>327</v>
      </c>
      <c r="D79" s="9" t="s">
        <v>328</v>
      </c>
      <c r="E79" s="9" t="s">
        <v>329</v>
      </c>
      <c r="F79" s="9" t="s">
        <v>330</v>
      </c>
      <c r="G79" s="39">
        <v>5266</v>
      </c>
      <c r="H79" s="17">
        <v>62672.5</v>
      </c>
      <c r="I79" s="16">
        <f t="shared" si="15"/>
        <v>0.00266449315279785</v>
      </c>
      <c r="J79" s="17" t="s">
        <v>251</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10 to 15</v>
      </c>
      <c r="L79" s="17">
        <v>11.82</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10 to 15</v>
      </c>
      <c r="N79" s="17">
        <v>12.21</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2% to 4%</v>
      </c>
      <c r="P79" s="16">
        <f t="shared" si="14"/>
        <v>0.031941031941032</v>
      </c>
      <c r="Q79" s="9">
        <v>8</v>
      </c>
      <c r="R79" s="9" t="s">
        <v>37</v>
      </c>
      <c r="S79" s="17">
        <f t="shared" si="16"/>
        <v>1.42067307692308</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1 to 2</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 to 0.05</v>
      </c>
      <c r="V79" s="40">
        <f t="shared" si="17"/>
        <v>0.049629627220936</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 to 0.05</v>
      </c>
      <c r="X79" s="40">
        <f t="shared" si="18"/>
        <v>0.0480444057126506</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8 to 10</v>
      </c>
      <c r="Z79" s="17">
        <f>Q79*1.04</f>
        <v>8.32</v>
      </c>
      <c r="AA79" s="9" t="s">
        <v>38</v>
      </c>
      <c r="AB79" s="9"/>
      <c r="AC79" s="9"/>
      <c r="AD79" s="9"/>
    </row>
    <row r="80" spans="1:30">
      <c r="A80" s="9" t="s">
        <v>30</v>
      </c>
      <c r="B80" s="9" t="s">
        <v>31</v>
      </c>
      <c r="C80" s="9" t="s">
        <v>47</v>
      </c>
      <c r="D80" s="9" t="s">
        <v>331</v>
      </c>
      <c r="E80" s="9" t="s">
        <v>332</v>
      </c>
      <c r="F80" s="9" t="s">
        <v>50</v>
      </c>
      <c r="G80" s="9">
        <v>6669</v>
      </c>
      <c r="H80" s="9">
        <v>60933.6</v>
      </c>
      <c r="I80" s="16">
        <f t="shared" si="15"/>
        <v>0.00259056460130556</v>
      </c>
      <c r="J80" s="17" t="s">
        <v>251</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5 to 10</v>
      </c>
      <c r="L80" s="9">
        <v>9.13</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 to 10</v>
      </c>
      <c r="N80" s="9">
        <v>9.13</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No Discount</v>
      </c>
      <c r="P80" s="16">
        <f t="shared" si="14"/>
        <v>0</v>
      </c>
      <c r="Q80" s="9"/>
      <c r="R80" s="9"/>
      <c r="S80" s="17"/>
      <c r="T80" s="9"/>
      <c r="U80" s="17"/>
      <c r="V80" s="40"/>
      <c r="W80" s="17"/>
      <c r="X80" s="40"/>
      <c r="Y80" s="9"/>
      <c r="Z80" s="9"/>
      <c r="AA80" s="9"/>
      <c r="AB80" s="9"/>
      <c r="AC80" s="9"/>
      <c r="AD80" s="9"/>
    </row>
    <row r="81" spans="1:30">
      <c r="A81" s="9" t="s">
        <v>30</v>
      </c>
      <c r="B81" s="9" t="s">
        <v>31</v>
      </c>
      <c r="C81" s="9" t="s">
        <v>333</v>
      </c>
      <c r="D81" s="9" t="s">
        <v>334</v>
      </c>
      <c r="E81" s="9" t="s">
        <v>335</v>
      </c>
      <c r="F81" s="9" t="s">
        <v>336</v>
      </c>
      <c r="G81" s="39">
        <v>1967</v>
      </c>
      <c r="H81" s="17">
        <v>58308.5</v>
      </c>
      <c r="I81" s="16">
        <f t="shared" si="15"/>
        <v>0.00247895965534985</v>
      </c>
      <c r="J81" s="17" t="s">
        <v>251</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30 to 40</v>
      </c>
      <c r="L81" s="17">
        <v>30.21</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30 to 40</v>
      </c>
      <c r="N81" s="17">
        <v>30.58</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0% to 2%</v>
      </c>
      <c r="P81" s="16">
        <f t="shared" si="14"/>
        <v>0.0120994113799868</v>
      </c>
      <c r="Q81" s="9">
        <v>6</v>
      </c>
      <c r="R81" s="9" t="s">
        <v>38</v>
      </c>
      <c r="S81" s="17">
        <f>L81/Z81</f>
        <v>5.035</v>
      </c>
      <c r="T81" s="9" t="str">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5 to 10</v>
      </c>
      <c r="U81" s="17"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0.1 to 0.2</v>
      </c>
      <c r="V81" s="40">
        <f>N81/($Z81*29.57)</f>
        <v>0.172359373238643</v>
      </c>
      <c r="W81" s="17"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0.1 to 0.2</v>
      </c>
      <c r="X81" s="40">
        <f>L81/($Z81*29.57)</f>
        <v>0.170273926276632</v>
      </c>
      <c r="Y81" s="9"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4 to 6</v>
      </c>
      <c r="Z81" s="17">
        <f>Q81</f>
        <v>6</v>
      </c>
      <c r="AA81" s="9" t="s">
        <v>38</v>
      </c>
      <c r="AB81" s="9"/>
      <c r="AC81" s="9"/>
      <c r="AD81" s="9"/>
    </row>
    <row r="82" spans="1:30">
      <c r="A82" s="9" t="s">
        <v>30</v>
      </c>
      <c r="B82" s="9" t="s">
        <v>31</v>
      </c>
      <c r="C82" s="9" t="s">
        <v>278</v>
      </c>
      <c r="D82" s="9" t="s">
        <v>337</v>
      </c>
      <c r="E82" s="9" t="s">
        <v>338</v>
      </c>
      <c r="F82" s="9" t="s">
        <v>339</v>
      </c>
      <c r="G82" s="9">
        <v>4424</v>
      </c>
      <c r="H82" s="9">
        <v>57512.67</v>
      </c>
      <c r="I82" s="16">
        <f t="shared" si="15"/>
        <v>0.00244512530079576</v>
      </c>
      <c r="J82" s="17" t="s">
        <v>251</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10 to 15</v>
      </c>
      <c r="L82" s="9">
        <v>13</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10 to 15</v>
      </c>
      <c r="N82" s="9">
        <v>13</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No Discount</v>
      </c>
      <c r="P82" s="16">
        <f t="shared" si="14"/>
        <v>0</v>
      </c>
      <c r="Q82" s="9"/>
      <c r="R82" s="9"/>
      <c r="S82" s="17"/>
      <c r="T82" s="9"/>
      <c r="U82" s="17"/>
      <c r="V82" s="40"/>
      <c r="W82" s="17"/>
      <c r="X82" s="40"/>
      <c r="Y82" s="9"/>
      <c r="Z82" s="9"/>
      <c r="AA82" s="9"/>
      <c r="AB82" s="9"/>
      <c r="AC82" s="9"/>
      <c r="AD82" s="9"/>
    </row>
    <row r="83" spans="1:30">
      <c r="A83" s="9" t="s">
        <v>30</v>
      </c>
      <c r="B83" s="9" t="s">
        <v>31</v>
      </c>
      <c r="C83" s="9" t="s">
        <v>340</v>
      </c>
      <c r="D83" s="9" t="s">
        <v>341</v>
      </c>
      <c r="E83" s="9" t="s">
        <v>342</v>
      </c>
      <c r="F83" s="9" t="s">
        <v>343</v>
      </c>
      <c r="G83" s="39">
        <v>2083</v>
      </c>
      <c r="H83" s="17">
        <v>57344.02</v>
      </c>
      <c r="I83" s="16">
        <f t="shared" si="15"/>
        <v>0.00243795522189003</v>
      </c>
      <c r="J83" s="17" t="s">
        <v>251</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20 to 30</v>
      </c>
      <c r="L83" s="17">
        <v>27.48</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20 to 30</v>
      </c>
      <c r="N83" s="17">
        <v>27.58</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6">
        <f t="shared" si="14"/>
        <v>0.00362581580855685</v>
      </c>
      <c r="Q83" s="9">
        <v>250</v>
      </c>
      <c r="R83" s="9" t="s">
        <v>109</v>
      </c>
      <c r="S83" s="17">
        <f t="shared" ref="S83:S93" si="20">L83/Z83</f>
        <v>3.25207100591716</v>
      </c>
      <c r="T83" s="9" t="str">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3 to 4</v>
      </c>
      <c r="U83" s="17"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0.1 to 0.2</v>
      </c>
      <c r="V83" s="40">
        <f t="shared" ref="V83:V93" si="21">N83/($Z83*29.57)</f>
        <v>0.110378942355218</v>
      </c>
      <c r="W83" s="17"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0.1 to 0.2</v>
      </c>
      <c r="X83" s="40">
        <f t="shared" ref="X83:X93" si="22">L83/($Z83*29.57)</f>
        <v>0.109978728641094</v>
      </c>
      <c r="Y83" s="9"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8 to 10</v>
      </c>
      <c r="Z83" s="17">
        <f>Q83*0.0338</f>
        <v>8.45</v>
      </c>
      <c r="AA83" s="9" t="s">
        <v>38</v>
      </c>
      <c r="AB83" s="9"/>
      <c r="AC83" s="9"/>
      <c r="AD83" s="9"/>
    </row>
    <row r="84" spans="1:30">
      <c r="A84" s="9" t="s">
        <v>30</v>
      </c>
      <c r="B84" s="9" t="s">
        <v>31</v>
      </c>
      <c r="C84" s="9" t="s">
        <v>344</v>
      </c>
      <c r="D84" s="9" t="s">
        <v>345</v>
      </c>
      <c r="E84" s="9" t="s">
        <v>346</v>
      </c>
      <c r="F84" s="9" t="s">
        <v>347</v>
      </c>
      <c r="G84" s="39">
        <v>7404</v>
      </c>
      <c r="H84" s="17">
        <v>56335.17</v>
      </c>
      <c r="I84" s="16">
        <f t="shared" si="15"/>
        <v>0.00239506441783402</v>
      </c>
      <c r="J84" s="17" t="s">
        <v>251</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5 to 10</v>
      </c>
      <c r="L84" s="17">
        <v>7.73</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5 to 10</v>
      </c>
      <c r="N84" s="17">
        <v>8.18</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4% to 6%</v>
      </c>
      <c r="P84" s="16">
        <f t="shared" si="14"/>
        <v>0.0550122249388752</v>
      </c>
      <c r="Q84" s="9">
        <v>3.38</v>
      </c>
      <c r="R84" s="9" t="s">
        <v>37</v>
      </c>
      <c r="S84" s="17">
        <f t="shared" si="20"/>
        <v>2.19902139280838</v>
      </c>
      <c r="T84" s="9" t="str">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2 to 3</v>
      </c>
      <c r="U84" s="17"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0.05 to 0.1</v>
      </c>
      <c r="V84" s="40">
        <f t="shared" si="21"/>
        <v>0.0786958697482917</v>
      </c>
      <c r="W84" s="17"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0.05 to 0.1</v>
      </c>
      <c r="X84" s="40">
        <f t="shared" si="22"/>
        <v>0.0743666348599383</v>
      </c>
      <c r="Y84" s="9"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2 to 4</v>
      </c>
      <c r="Z84" s="17">
        <f>Q84*1.04</f>
        <v>3.5152</v>
      </c>
      <c r="AA84" s="9" t="s">
        <v>38</v>
      </c>
      <c r="AB84" s="9"/>
      <c r="AC84" s="9"/>
      <c r="AD84" s="9"/>
    </row>
    <row r="85" spans="1:30">
      <c r="A85" s="9" t="s">
        <v>30</v>
      </c>
      <c r="B85" s="9" t="s">
        <v>31</v>
      </c>
      <c r="C85" s="9" t="s">
        <v>348</v>
      </c>
      <c r="D85" s="9" t="s">
        <v>349</v>
      </c>
      <c r="E85" s="9" t="s">
        <v>350</v>
      </c>
      <c r="F85" s="9" t="s">
        <v>351</v>
      </c>
      <c r="G85" s="39">
        <v>4612</v>
      </c>
      <c r="H85" s="17">
        <v>55327.51</v>
      </c>
      <c r="I85" s="16">
        <f t="shared" si="15"/>
        <v>0.00235222420609285</v>
      </c>
      <c r="J85" s="17" t="s">
        <v>251</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10 to 15</v>
      </c>
      <c r="L85" s="17">
        <v>12</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10 to 15</v>
      </c>
      <c r="N85" s="17">
        <v>12.02</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0% to 2%</v>
      </c>
      <c r="P85" s="16">
        <f t="shared" si="14"/>
        <v>0.00166389351081527</v>
      </c>
      <c r="Q85" s="9">
        <v>8</v>
      </c>
      <c r="R85" s="9" t="s">
        <v>38</v>
      </c>
      <c r="S85" s="17">
        <f t="shared" si="20"/>
        <v>1.5</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1 to 2</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0.05 to 0.1</v>
      </c>
      <c r="V85" s="40">
        <f t="shared" si="21"/>
        <v>0.0508116334122421</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0.05 to 0.1</v>
      </c>
      <c r="X85" s="40">
        <f t="shared" si="22"/>
        <v>0.0507270882651336</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6 to 8</v>
      </c>
      <c r="Z85" s="17">
        <f>Q85</f>
        <v>8</v>
      </c>
      <c r="AA85" s="9" t="s">
        <v>38</v>
      </c>
      <c r="AB85" s="9"/>
      <c r="AC85" s="9"/>
      <c r="AD85" s="9"/>
    </row>
    <row r="86" spans="1:30">
      <c r="A86" s="9" t="s">
        <v>30</v>
      </c>
      <c r="B86" s="9" t="s">
        <v>31</v>
      </c>
      <c r="C86" s="9" t="s">
        <v>352</v>
      </c>
      <c r="D86" s="9" t="s">
        <v>353</v>
      </c>
      <c r="E86" s="9" t="s">
        <v>354</v>
      </c>
      <c r="F86" s="9" t="s">
        <v>355</v>
      </c>
      <c r="G86" s="39">
        <v>8523</v>
      </c>
      <c r="H86" s="17">
        <v>53669.73</v>
      </c>
      <c r="I86" s="16">
        <f t="shared" si="15"/>
        <v>0.00228174443491977</v>
      </c>
      <c r="J86" s="17" t="s">
        <v>251</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5 to 10</v>
      </c>
      <c r="L86" s="17">
        <v>6.4</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5 to 10</v>
      </c>
      <c r="N86" s="17">
        <v>7.22</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10% to 15%</v>
      </c>
      <c r="P86" s="16">
        <f t="shared" si="14"/>
        <v>0.113573407202216</v>
      </c>
      <c r="Q86" s="9">
        <v>207</v>
      </c>
      <c r="R86" s="9" t="s">
        <v>109</v>
      </c>
      <c r="S86" s="17">
        <f t="shared" si="20"/>
        <v>0.914730011719978</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0.75 to 1</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 to 0.05</v>
      </c>
      <c r="V86" s="40">
        <f t="shared" si="21"/>
        <v>0.0348978625117214</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 to 0.05</v>
      </c>
      <c r="X86" s="40">
        <f t="shared" si="22"/>
        <v>0.0309343933621907</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6 to 8</v>
      </c>
      <c r="Z86" s="17">
        <f>Q86*0.0338</f>
        <v>6.9966</v>
      </c>
      <c r="AA86" s="9" t="s">
        <v>38</v>
      </c>
      <c r="AB86" s="9"/>
      <c r="AC86" s="9"/>
      <c r="AD86" s="9"/>
    </row>
    <row r="87" spans="1:30">
      <c r="A87" s="9" t="s">
        <v>30</v>
      </c>
      <c r="B87" s="9" t="s">
        <v>31</v>
      </c>
      <c r="C87" s="9" t="s">
        <v>356</v>
      </c>
      <c r="D87" s="9" t="s">
        <v>357</v>
      </c>
      <c r="E87" s="9" t="s">
        <v>358</v>
      </c>
      <c r="F87" s="9" t="s">
        <v>359</v>
      </c>
      <c r="G87" s="39">
        <v>5214</v>
      </c>
      <c r="H87" s="17">
        <v>51810.26</v>
      </c>
      <c r="I87" s="16">
        <f t="shared" si="15"/>
        <v>0.0022026899040995</v>
      </c>
      <c r="J87" s="17" t="s">
        <v>251</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5 to 10</v>
      </c>
      <c r="L87" s="17">
        <v>9.92</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10 to 15</v>
      </c>
      <c r="N87" s="17">
        <v>10.31</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2% to 4%</v>
      </c>
      <c r="P87" s="16">
        <f t="shared" si="14"/>
        <v>0.0378273520853541</v>
      </c>
      <c r="Q87" s="9">
        <v>200</v>
      </c>
      <c r="R87" s="9" t="s">
        <v>109</v>
      </c>
      <c r="S87" s="17">
        <f t="shared" si="20"/>
        <v>1.46745562130178</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1 to 2</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0.05 to 0.1</v>
      </c>
      <c r="V87" s="40">
        <f t="shared" si="21"/>
        <v>0.0515775424076457</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 to 0.05</v>
      </c>
      <c r="X87" s="40">
        <f t="shared" si="22"/>
        <v>0.0496265005512944</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Q87*0.0338</f>
        <v>6.76</v>
      </c>
      <c r="AA87" s="9" t="s">
        <v>38</v>
      </c>
      <c r="AB87" s="9"/>
      <c r="AC87" s="9"/>
      <c r="AD87" s="9"/>
    </row>
    <row r="88" spans="1:30">
      <c r="A88" s="9" t="s">
        <v>30</v>
      </c>
      <c r="B88" s="9" t="s">
        <v>31</v>
      </c>
      <c r="C88" s="9" t="s">
        <v>360</v>
      </c>
      <c r="D88" s="9" t="s">
        <v>361</v>
      </c>
      <c r="E88" s="9" t="s">
        <v>362</v>
      </c>
      <c r="F88" s="9" t="s">
        <v>363</v>
      </c>
      <c r="G88" s="39">
        <v>4634</v>
      </c>
      <c r="H88" s="17">
        <v>50574.92</v>
      </c>
      <c r="I88" s="16">
        <f t="shared" si="15"/>
        <v>0.00215016997954923</v>
      </c>
      <c r="J88" s="17" t="s">
        <v>251</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10 to 15</v>
      </c>
      <c r="L88" s="17">
        <v>11.02</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10 to 15</v>
      </c>
      <c r="N88" s="17">
        <v>11.06</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0% to 2%</v>
      </c>
      <c r="P88" s="16">
        <f t="shared" si="14"/>
        <v>0.00361663652802902</v>
      </c>
      <c r="Q88" s="9">
        <v>7.5</v>
      </c>
      <c r="R88" s="9" t="s">
        <v>37</v>
      </c>
      <c r="S88" s="17">
        <f t="shared" si="20"/>
        <v>1.41282051282051</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1 to 2</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 to 0.05</v>
      </c>
      <c r="V88" s="40">
        <f t="shared" si="21"/>
        <v>0.0479522731805451</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40">
        <f t="shared" si="22"/>
        <v>0.0477788472377583</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Q88*1.04</f>
        <v>7.8</v>
      </c>
      <c r="AA88" s="9" t="s">
        <v>38</v>
      </c>
      <c r="AB88" s="9"/>
      <c r="AC88" s="9"/>
      <c r="AD88" s="9"/>
    </row>
    <row r="89" spans="1:30">
      <c r="A89" s="9" t="s">
        <v>30</v>
      </c>
      <c r="B89" s="9" t="s">
        <v>31</v>
      </c>
      <c r="C89" s="9" t="s">
        <v>364</v>
      </c>
      <c r="D89" s="9" t="s">
        <v>365</v>
      </c>
      <c r="E89" s="9" t="s">
        <v>366</v>
      </c>
      <c r="F89" s="9" t="s">
        <v>367</v>
      </c>
      <c r="G89" s="39">
        <v>1261</v>
      </c>
      <c r="H89" s="17">
        <v>49184.38</v>
      </c>
      <c r="I89" s="16">
        <f t="shared" si="15"/>
        <v>0.00209105179679456</v>
      </c>
      <c r="J89" s="17" t="s">
        <v>251</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30 to 40</v>
      </c>
      <c r="L89" s="17">
        <v>39</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30 to 40</v>
      </c>
      <c r="N89" s="17">
        <v>39</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No Discount</v>
      </c>
      <c r="P89" s="16">
        <f t="shared" si="14"/>
        <v>0</v>
      </c>
      <c r="Q89" s="9">
        <v>5.7</v>
      </c>
      <c r="R89" s="9" t="s">
        <v>37</v>
      </c>
      <c r="S89" s="17">
        <f t="shared" si="20"/>
        <v>6.57894736842105</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5 to 10</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0.2 to 0.3</v>
      </c>
      <c r="V89" s="40">
        <f t="shared" si="21"/>
        <v>0.222487229233042</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0.2 to 0.3</v>
      </c>
      <c r="X89" s="40">
        <f t="shared" si="22"/>
        <v>0.222487229233042</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4 to 6</v>
      </c>
      <c r="Z89" s="17">
        <f>Q89*1.04</f>
        <v>5.928</v>
      </c>
      <c r="AA89" s="9" t="s">
        <v>38</v>
      </c>
      <c r="AB89" s="9"/>
      <c r="AC89" s="9"/>
      <c r="AD89" s="9"/>
    </row>
    <row r="90" spans="1:30">
      <c r="A90" s="9" t="s">
        <v>30</v>
      </c>
      <c r="B90" s="9" t="s">
        <v>31</v>
      </c>
      <c r="C90" s="9" t="s">
        <v>368</v>
      </c>
      <c r="D90" s="9" t="s">
        <v>369</v>
      </c>
      <c r="E90" s="9" t="s">
        <v>370</v>
      </c>
      <c r="F90" s="9" t="s">
        <v>371</v>
      </c>
      <c r="G90" s="39">
        <v>2096</v>
      </c>
      <c r="H90" s="17">
        <v>47959.28</v>
      </c>
      <c r="I90" s="16">
        <f t="shared" si="15"/>
        <v>0.00203896722123922</v>
      </c>
      <c r="J90" s="17" t="s">
        <v>251</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20 to 30</v>
      </c>
      <c r="L90" s="17">
        <v>22.94</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20 to 30</v>
      </c>
      <c r="N90" s="17">
        <v>23</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6">
        <f t="shared" si="14"/>
        <v>0.00260869565217386</v>
      </c>
      <c r="Q90" s="9">
        <v>200</v>
      </c>
      <c r="R90" s="9" t="s">
        <v>109</v>
      </c>
      <c r="S90" s="17">
        <f t="shared" si="20"/>
        <v>3.39349112426036</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3 to 4</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0.1 to 0.2</v>
      </c>
      <c r="V90" s="40">
        <f t="shared" si="21"/>
        <v>0.115061442810461</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0.1 to 0.2</v>
      </c>
      <c r="X90" s="40">
        <f t="shared" si="22"/>
        <v>0.114761282524868</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17">
        <f>Q90*0.0338</f>
        <v>6.76</v>
      </c>
      <c r="AA90" s="9" t="s">
        <v>38</v>
      </c>
      <c r="AB90" s="9"/>
      <c r="AC90" s="9"/>
      <c r="AD90" s="9"/>
    </row>
    <row r="91" spans="1:30">
      <c r="A91" s="9" t="s">
        <v>30</v>
      </c>
      <c r="B91" s="9" t="s">
        <v>31</v>
      </c>
      <c r="C91" s="9" t="s">
        <v>215</v>
      </c>
      <c r="D91" s="9" t="s">
        <v>372</v>
      </c>
      <c r="E91" s="9" t="s">
        <v>373</v>
      </c>
      <c r="F91" s="9" t="s">
        <v>374</v>
      </c>
      <c r="G91" s="39">
        <v>5231</v>
      </c>
      <c r="H91" s="17">
        <v>46854.97</v>
      </c>
      <c r="I91" s="16">
        <f t="shared" si="15"/>
        <v>0.00199201797821291</v>
      </c>
      <c r="J91" s="17" t="s">
        <v>251</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5 to 10</v>
      </c>
      <c r="L91" s="17">
        <v>8.95</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5 to 10</v>
      </c>
      <c r="N91" s="17">
        <v>9</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0% to 2%</v>
      </c>
      <c r="P91" s="16">
        <f t="shared" si="14"/>
        <v>0.00555555555555563</v>
      </c>
      <c r="Q91" s="9">
        <v>6.8</v>
      </c>
      <c r="R91" s="9" t="s">
        <v>37</v>
      </c>
      <c r="S91" s="17">
        <f t="shared" si="20"/>
        <v>1.26555429864253</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1 to 2</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 to 0.05</v>
      </c>
      <c r="V91" s="40">
        <f t="shared" si="21"/>
        <v>0.0430376880077491</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 to 0.05</v>
      </c>
      <c r="X91" s="40">
        <f t="shared" si="22"/>
        <v>0.0427985897410394</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6 to 8</v>
      </c>
      <c r="Z91" s="17">
        <f>Q91*1.04</f>
        <v>7.072</v>
      </c>
      <c r="AA91" s="9" t="s">
        <v>38</v>
      </c>
      <c r="AB91" s="9"/>
      <c r="AC91" s="9"/>
      <c r="AD91" s="9"/>
    </row>
    <row r="92" spans="1:30">
      <c r="A92" s="9" t="s">
        <v>30</v>
      </c>
      <c r="B92" s="9" t="s">
        <v>31</v>
      </c>
      <c r="C92" s="9" t="s">
        <v>135</v>
      </c>
      <c r="D92" s="9" t="s">
        <v>375</v>
      </c>
      <c r="E92" s="9" t="s">
        <v>376</v>
      </c>
      <c r="F92" s="9" t="s">
        <v>377</v>
      </c>
      <c r="G92" s="39">
        <v>10128</v>
      </c>
      <c r="H92" s="17">
        <v>46854.46</v>
      </c>
      <c r="I92" s="16">
        <f t="shared" si="15"/>
        <v>0.00199199629579226</v>
      </c>
      <c r="J92" s="17" t="s">
        <v>251</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0 to 5</v>
      </c>
      <c r="L92" s="17">
        <v>4.6</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5 to 10</v>
      </c>
      <c r="N92" s="17">
        <v>5.8</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20% to 25%</v>
      </c>
      <c r="P92" s="16">
        <f t="shared" si="14"/>
        <v>0.206896551724138</v>
      </c>
      <c r="Q92" s="9">
        <v>5</v>
      </c>
      <c r="R92" s="9" t="s">
        <v>38</v>
      </c>
      <c r="S92" s="17">
        <f t="shared" si="20"/>
        <v>0.92</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0.75 to 1</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 to 0.05</v>
      </c>
      <c r="V92" s="40">
        <f t="shared" si="21"/>
        <v>0.03922894825837</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 to 0.05</v>
      </c>
      <c r="X92" s="40">
        <f t="shared" si="22"/>
        <v>0.0311126141359486</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4 to 6</v>
      </c>
      <c r="Z92" s="17">
        <f>Q92</f>
        <v>5</v>
      </c>
      <c r="AA92" s="9" t="s">
        <v>38</v>
      </c>
      <c r="AB92" s="9"/>
      <c r="AC92" s="9"/>
      <c r="AD92" s="9"/>
    </row>
    <row r="93" spans="1:30">
      <c r="A93" s="9" t="s">
        <v>30</v>
      </c>
      <c r="B93" s="9" t="s">
        <v>31</v>
      </c>
      <c r="C93" s="9" t="s">
        <v>378</v>
      </c>
      <c r="D93" s="9" t="s">
        <v>379</v>
      </c>
      <c r="E93" s="9" t="s">
        <v>380</v>
      </c>
      <c r="F93" s="9" t="s">
        <v>381</v>
      </c>
      <c r="G93" s="39">
        <v>4720</v>
      </c>
      <c r="H93" s="17">
        <v>44861.65</v>
      </c>
      <c r="I93" s="16">
        <f t="shared" si="15"/>
        <v>0.00190727287483687</v>
      </c>
      <c r="J93" s="17" t="s">
        <v>251</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5 to 10</v>
      </c>
      <c r="L93" s="17">
        <v>9.47</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17">
        <v>9.61</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0% to 2%</v>
      </c>
      <c r="P93" s="16">
        <f t="shared" si="14"/>
        <v>0.0145681581685743</v>
      </c>
      <c r="Q93" s="9">
        <v>6.76</v>
      </c>
      <c r="R93" s="9" t="s">
        <v>37</v>
      </c>
      <c r="S93" s="17">
        <f t="shared" si="20"/>
        <v>1.34700728265817</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1 to 2</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40">
        <f t="shared" si="21"/>
        <v>0.0462266080856408</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40">
        <f t="shared" si="22"/>
        <v>0.0455531715474525</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6 to 8</v>
      </c>
      <c r="Z93" s="17">
        <f>Q93*1.04</f>
        <v>7.0304</v>
      </c>
      <c r="AA93" s="9" t="s">
        <v>38</v>
      </c>
      <c r="AB93" s="9"/>
      <c r="AC93" s="9"/>
      <c r="AD93" s="9"/>
    </row>
    <row r="94" spans="1:30">
      <c r="A94" s="9" t="s">
        <v>30</v>
      </c>
      <c r="B94" s="9" t="s">
        <v>31</v>
      </c>
      <c r="C94" s="9" t="s">
        <v>187</v>
      </c>
      <c r="D94" s="9" t="s">
        <v>382</v>
      </c>
      <c r="E94" s="9" t="s">
        <v>383</v>
      </c>
      <c r="F94" s="9" t="s">
        <v>384</v>
      </c>
      <c r="G94" s="9">
        <v>2008</v>
      </c>
      <c r="H94" s="9">
        <v>43163.94</v>
      </c>
      <c r="I94" s="16">
        <f t="shared" si="15"/>
        <v>0.00183509549767086</v>
      </c>
      <c r="J94" s="17" t="s">
        <v>251</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20 to 30</v>
      </c>
      <c r="L94" s="9">
        <v>21.5</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20 to 30</v>
      </c>
      <c r="N94" s="9">
        <v>21.5</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No Discount</v>
      </c>
      <c r="P94" s="16">
        <f t="shared" si="14"/>
        <v>0</v>
      </c>
      <c r="Q94" s="9"/>
      <c r="R94" s="9"/>
      <c r="S94" s="17"/>
      <c r="T94" s="9"/>
      <c r="U94" s="17"/>
      <c r="V94" s="40"/>
      <c r="W94" s="17"/>
      <c r="X94" s="40"/>
      <c r="Y94" s="9"/>
      <c r="Z94" s="9"/>
      <c r="AA94" s="9"/>
      <c r="AB94" s="9"/>
      <c r="AC94" s="9"/>
      <c r="AD94" s="9"/>
    </row>
    <row r="95" spans="1:30">
      <c r="A95" s="9" t="s">
        <v>30</v>
      </c>
      <c r="B95" s="9" t="s">
        <v>31</v>
      </c>
      <c r="C95" s="9" t="s">
        <v>385</v>
      </c>
      <c r="D95" s="9" t="s">
        <v>386</v>
      </c>
      <c r="E95" s="9" t="s">
        <v>387</v>
      </c>
      <c r="F95" s="9" t="s">
        <v>388</v>
      </c>
      <c r="G95" s="39">
        <v>6926</v>
      </c>
      <c r="H95" s="17">
        <v>41310.74</v>
      </c>
      <c r="I95" s="16">
        <f t="shared" si="15"/>
        <v>0.00175630753308089</v>
      </c>
      <c r="J95" s="17" t="s">
        <v>251</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5 to 10</v>
      </c>
      <c r="L95" s="17">
        <v>6</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5 to 10</v>
      </c>
      <c r="N95" s="17">
        <v>6.53</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8% to 10%</v>
      </c>
      <c r="P95" s="16">
        <f t="shared" si="14"/>
        <v>0.0811638591117918</v>
      </c>
      <c r="Q95" s="9">
        <v>5</v>
      </c>
      <c r="R95" s="9" t="s">
        <v>37</v>
      </c>
      <c r="S95" s="17">
        <f t="shared" ref="S95:S100" si="23">L95/Z95</f>
        <v>1.15384615384615</v>
      </c>
      <c r="T95" s="9" t="str">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1 to 2</v>
      </c>
      <c r="U95" s="17"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 to 0.05</v>
      </c>
      <c r="V95" s="40">
        <f t="shared" ref="V95:V100" si="24">N95/($Z95*29.57)</f>
        <v>0.0424676777399131</v>
      </c>
      <c r="W95" s="17"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 to 0.05</v>
      </c>
      <c r="X95" s="40">
        <f t="shared" ref="X95:X100" si="25">L95/($Z95*29.57)</f>
        <v>0.0390208371270258</v>
      </c>
      <c r="Y95" s="9"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4 to 6</v>
      </c>
      <c r="Z95" s="17">
        <f>Q95*1.04</f>
        <v>5.2</v>
      </c>
      <c r="AA95" s="9" t="s">
        <v>38</v>
      </c>
      <c r="AB95" s="9"/>
      <c r="AC95" s="9"/>
      <c r="AD95" s="9"/>
    </row>
    <row r="96" spans="1:30">
      <c r="A96" s="9" t="s">
        <v>30</v>
      </c>
      <c r="B96" s="9" t="s">
        <v>31</v>
      </c>
      <c r="C96" s="9" t="s">
        <v>274</v>
      </c>
      <c r="D96" s="9" t="s">
        <v>389</v>
      </c>
      <c r="E96" s="9" t="s">
        <v>390</v>
      </c>
      <c r="F96" s="9" t="s">
        <v>391</v>
      </c>
      <c r="G96" s="39">
        <v>2602</v>
      </c>
      <c r="H96" s="17">
        <v>39100.73</v>
      </c>
      <c r="I96" s="16">
        <f t="shared" si="15"/>
        <v>0.00166234995180338</v>
      </c>
      <c r="J96" s="17" t="s">
        <v>251</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10 to 15</v>
      </c>
      <c r="L96" s="17">
        <v>14.96</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15 to 20</v>
      </c>
      <c r="N96" s="17">
        <v>15.33</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2% to 4%</v>
      </c>
      <c r="P96" s="16">
        <f t="shared" si="14"/>
        <v>0.0241356816699282</v>
      </c>
      <c r="Q96" s="9">
        <v>16</v>
      </c>
      <c r="R96" s="9" t="s">
        <v>37</v>
      </c>
      <c r="S96" s="17">
        <f t="shared" si="23"/>
        <v>0.899038461538462</v>
      </c>
      <c r="T96" s="9" t="str">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0.75 to 1</v>
      </c>
      <c r="U96" s="17"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 to 0.05</v>
      </c>
      <c r="V96" s="40">
        <f t="shared" si="24"/>
        <v>0.0311556996436097</v>
      </c>
      <c r="W96" s="17"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 to 0.05</v>
      </c>
      <c r="X96" s="40">
        <f t="shared" si="25"/>
        <v>0.0304037355948076</v>
      </c>
      <c r="Y96" s="9"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15 to 20</v>
      </c>
      <c r="Z96" s="17">
        <f>Q96*1.04</f>
        <v>16.64</v>
      </c>
      <c r="AA96" s="9" t="s">
        <v>38</v>
      </c>
      <c r="AB96" s="9"/>
      <c r="AC96" s="9"/>
      <c r="AD96" s="9"/>
    </row>
    <row r="97" spans="1:30">
      <c r="A97" s="9" t="s">
        <v>30</v>
      </c>
      <c r="B97" s="9" t="s">
        <v>31</v>
      </c>
      <c r="C97" s="9" t="s">
        <v>392</v>
      </c>
      <c r="D97" s="9" t="s">
        <v>393</v>
      </c>
      <c r="E97" s="9" t="s">
        <v>394</v>
      </c>
      <c r="F97" s="9" t="s">
        <v>395</v>
      </c>
      <c r="G97" s="39">
        <v>1703</v>
      </c>
      <c r="H97" s="17">
        <v>38931.86</v>
      </c>
      <c r="I97" s="16">
        <f t="shared" si="15"/>
        <v>0.00165517051969659</v>
      </c>
      <c r="J97" s="17" t="s">
        <v>251</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20 to 30</v>
      </c>
      <c r="L97" s="17">
        <v>23.11</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20 to 30</v>
      </c>
      <c r="N97" s="17">
        <v>23.97</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2% to 4%</v>
      </c>
      <c r="P97" s="16">
        <f t="shared" si="14"/>
        <v>0.0358781810596579</v>
      </c>
      <c r="Q97" s="9">
        <v>6.8</v>
      </c>
      <c r="R97" s="9" t="s">
        <v>37</v>
      </c>
      <c r="S97" s="17">
        <f t="shared" si="23"/>
        <v>3.26781674208145</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3 to 4</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0.1 to 0.2</v>
      </c>
      <c r="V97" s="40">
        <f t="shared" si="24"/>
        <v>0.114623709060638</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0.1 to 0.2</v>
      </c>
      <c r="X97" s="40">
        <f t="shared" si="25"/>
        <v>0.110511218873231</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6 to 8</v>
      </c>
      <c r="Z97" s="17">
        <f>Q97*1.04</f>
        <v>7.072</v>
      </c>
      <c r="AA97" s="9" t="s">
        <v>38</v>
      </c>
      <c r="AB97" s="9"/>
      <c r="AC97" s="9"/>
      <c r="AD97" s="9"/>
    </row>
    <row r="98" spans="1:30">
      <c r="A98" s="9" t="s">
        <v>30</v>
      </c>
      <c r="B98" s="9" t="s">
        <v>31</v>
      </c>
      <c r="C98" s="9" t="s">
        <v>396</v>
      </c>
      <c r="D98" s="9" t="s">
        <v>397</v>
      </c>
      <c r="E98" s="9" t="s">
        <v>398</v>
      </c>
      <c r="F98" s="9" t="s">
        <v>399</v>
      </c>
      <c r="G98" s="39">
        <v>3099</v>
      </c>
      <c r="H98" s="17">
        <v>38528.23</v>
      </c>
      <c r="I98" s="16">
        <f t="shared" si="15"/>
        <v>0.00163801037176466</v>
      </c>
      <c r="J98" s="17" t="s">
        <v>251</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10 to 15</v>
      </c>
      <c r="L98" s="17">
        <v>12.88</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 to 20</v>
      </c>
      <c r="N98" s="17">
        <v>19.92</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30% to 40%</v>
      </c>
      <c r="P98" s="16">
        <f t="shared" si="14"/>
        <v>0.353413654618474</v>
      </c>
      <c r="Q98" s="9">
        <v>7</v>
      </c>
      <c r="R98" s="9" t="s">
        <v>38</v>
      </c>
      <c r="S98" s="17">
        <f t="shared" si="23"/>
        <v>1.84</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1 to 2</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0.05 to 0.1</v>
      </c>
      <c r="V98" s="40">
        <f t="shared" si="24"/>
        <v>0.0962365331658534</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0.05 to 0.1</v>
      </c>
      <c r="X98" s="40">
        <f t="shared" si="25"/>
        <v>0.0622252282718972</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6 to 8</v>
      </c>
      <c r="Z98" s="17">
        <f>Q98</f>
        <v>7</v>
      </c>
      <c r="AA98" s="9" t="s">
        <v>38</v>
      </c>
      <c r="AB98" s="9"/>
      <c r="AC98" s="9"/>
      <c r="AD98" s="9"/>
    </row>
    <row r="99" spans="1:30">
      <c r="A99" s="9" t="s">
        <v>30</v>
      </c>
      <c r="B99" s="9" t="s">
        <v>31</v>
      </c>
      <c r="C99" s="9" t="s">
        <v>400</v>
      </c>
      <c r="D99" s="9" t="s">
        <v>401</v>
      </c>
      <c r="E99" s="9" t="s">
        <v>402</v>
      </c>
      <c r="F99" s="9" t="s">
        <v>403</v>
      </c>
      <c r="G99" s="39">
        <v>4965</v>
      </c>
      <c r="H99" s="17">
        <v>37955.87</v>
      </c>
      <c r="I99" s="16">
        <f t="shared" si="15"/>
        <v>0.00161367674376298</v>
      </c>
      <c r="J99" s="17" t="s">
        <v>251</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5 to 10</v>
      </c>
      <c r="L99" s="17">
        <v>7.61</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5 to 10</v>
      </c>
      <c r="N99" s="17">
        <v>8.42</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8% to 10%</v>
      </c>
      <c r="P99" s="16">
        <f t="shared" si="14"/>
        <v>0.0961995249406175</v>
      </c>
      <c r="Q99" s="9">
        <v>12</v>
      </c>
      <c r="R99" s="9" t="s">
        <v>38</v>
      </c>
      <c r="S99" s="17">
        <f t="shared" si="23"/>
        <v>0.634166666666667</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0.5 to 0.75</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 to 0.05</v>
      </c>
      <c r="V99" s="40">
        <f t="shared" si="24"/>
        <v>0.0237290046218014</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 to 0.05</v>
      </c>
      <c r="X99" s="40">
        <f t="shared" si="25"/>
        <v>0.0214462856498704</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10 to 15</v>
      </c>
      <c r="Z99" s="17">
        <f>Q99</f>
        <v>12</v>
      </c>
      <c r="AA99" s="9" t="s">
        <v>38</v>
      </c>
      <c r="AB99" s="9"/>
      <c r="AC99" s="9"/>
      <c r="AD99" s="9"/>
    </row>
    <row r="100" spans="1:30">
      <c r="A100" s="9" t="s">
        <v>30</v>
      </c>
      <c r="B100" s="9" t="s">
        <v>31</v>
      </c>
      <c r="C100" s="9" t="s">
        <v>39</v>
      </c>
      <c r="D100" s="9" t="s">
        <v>404</v>
      </c>
      <c r="E100" s="9" t="s">
        <v>405</v>
      </c>
      <c r="F100" s="9" t="s">
        <v>406</v>
      </c>
      <c r="G100" s="39">
        <v>1639</v>
      </c>
      <c r="H100" s="17">
        <v>37814.05</v>
      </c>
      <c r="I100" s="16">
        <f t="shared" si="15"/>
        <v>0.00160764733024142</v>
      </c>
      <c r="J100" s="17" t="s">
        <v>251</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20 to 30</v>
      </c>
      <c r="L100" s="17">
        <v>23.04</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20 to 30</v>
      </c>
      <c r="N100" s="17">
        <v>26</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10% to 15%</v>
      </c>
      <c r="P100" s="16">
        <f t="shared" si="14"/>
        <v>0.113846153846154</v>
      </c>
      <c r="Q100" s="9">
        <v>5.7</v>
      </c>
      <c r="R100" s="9" t="s">
        <v>38</v>
      </c>
      <c r="S100" s="17">
        <f t="shared" si="23"/>
        <v>4.04210526315789</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4 to 5</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0.1 to 0.2</v>
      </c>
      <c r="V100" s="40">
        <f t="shared" si="24"/>
        <v>0.154257812268242</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0.1 to 0.2</v>
      </c>
      <c r="X100" s="40">
        <f t="shared" si="25"/>
        <v>0.136696153640781</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4 to 6</v>
      </c>
      <c r="Z100" s="17">
        <f>Q100</f>
        <v>5.7</v>
      </c>
      <c r="AA100" s="9" t="s">
        <v>38</v>
      </c>
      <c r="AB100" s="9"/>
      <c r="AC100" s="9"/>
      <c r="AD100" s="9"/>
    </row>
    <row r="101" spans="1:30">
      <c r="A101" s="9" t="s">
        <v>30</v>
      </c>
      <c r="B101" s="9" t="s">
        <v>31</v>
      </c>
      <c r="C101" s="9" t="s">
        <v>39</v>
      </c>
      <c r="D101" s="9" t="s">
        <v>407</v>
      </c>
      <c r="E101" s="9" t="s">
        <v>408</v>
      </c>
      <c r="F101" s="9" t="s">
        <v>409</v>
      </c>
      <c r="G101" s="9">
        <v>1247</v>
      </c>
      <c r="H101" s="9">
        <v>37418.79</v>
      </c>
      <c r="I101" s="16">
        <f t="shared" si="15"/>
        <v>0.00159084302909539</v>
      </c>
      <c r="J101" s="17" t="s">
        <v>251</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20 to 30</v>
      </c>
      <c r="L101" s="9">
        <v>30</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20 to 30</v>
      </c>
      <c r="N101" s="9">
        <v>30</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No Discount</v>
      </c>
      <c r="P101" s="16">
        <f t="shared" si="14"/>
        <v>0</v>
      </c>
      <c r="Q101" s="9"/>
      <c r="R101" s="9"/>
      <c r="S101" s="17"/>
      <c r="T101" s="9"/>
      <c r="U101" s="17"/>
      <c r="V101" s="40"/>
      <c r="W101" s="17"/>
      <c r="X101" s="40"/>
      <c r="Y101" s="9"/>
      <c r="Z101" s="9"/>
      <c r="AA101" s="9"/>
      <c r="AB101" s="9"/>
      <c r="AC101" s="9"/>
      <c r="AD101" s="9"/>
    </row>
    <row r="102" spans="1:30">
      <c r="A102" s="9" t="s">
        <v>30</v>
      </c>
      <c r="B102" s="9" t="s">
        <v>31</v>
      </c>
      <c r="C102" s="9" t="s">
        <v>39</v>
      </c>
      <c r="D102" s="9" t="s">
        <v>410</v>
      </c>
      <c r="E102" s="9" t="s">
        <v>411</v>
      </c>
      <c r="F102" s="9" t="s">
        <v>412</v>
      </c>
      <c r="G102" s="39">
        <v>2969</v>
      </c>
      <c r="H102" s="17">
        <v>36090.14</v>
      </c>
      <c r="I102" s="16">
        <f t="shared" si="15"/>
        <v>0.00153435607185792</v>
      </c>
      <c r="J102" s="17" t="s">
        <v>251</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10 to 15</v>
      </c>
      <c r="L102" s="17">
        <v>12.32</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10 to 15</v>
      </c>
      <c r="N102" s="17">
        <v>13.74</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10% to 15%</v>
      </c>
      <c r="P102" s="16">
        <f t="shared" si="14"/>
        <v>0.10334788937409</v>
      </c>
      <c r="Q102" s="9">
        <v>8.45</v>
      </c>
      <c r="R102" s="9" t="s">
        <v>37</v>
      </c>
      <c r="S102" s="17">
        <f>L102/Z102</f>
        <v>1.40191169776969</v>
      </c>
      <c r="T102" s="9" t="str">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1 to 2</v>
      </c>
      <c r="U102" s="17"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0.05 to 0.1</v>
      </c>
      <c r="V102" s="40">
        <f>N102/($Z102*29.57)</f>
        <v>0.0528743887697569</v>
      </c>
      <c r="W102" s="17"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 to 0.05</v>
      </c>
      <c r="X102" s="40">
        <f>L102/($Z102*29.57)</f>
        <v>0.0474099322884574</v>
      </c>
      <c r="Y102" s="9"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8 to 10</v>
      </c>
      <c r="Z102" s="17">
        <f>Q102*1.04</f>
        <v>8.788</v>
      </c>
      <c r="AA102" s="9" t="s">
        <v>38</v>
      </c>
      <c r="AB102" s="9"/>
      <c r="AC102" s="9"/>
      <c r="AD102" s="9"/>
    </row>
    <row r="103" spans="1:30">
      <c r="A103" s="9" t="s">
        <v>30</v>
      </c>
      <c r="B103" s="9" t="s">
        <v>31</v>
      </c>
      <c r="C103" s="9" t="s">
        <v>194</v>
      </c>
      <c r="D103" s="9" t="s">
        <v>413</v>
      </c>
      <c r="E103" s="9" t="s">
        <v>414</v>
      </c>
      <c r="F103" s="9" t="s">
        <v>415</v>
      </c>
      <c r="G103" s="39">
        <v>1247</v>
      </c>
      <c r="H103" s="17">
        <v>35747.38</v>
      </c>
      <c r="I103" s="16">
        <f t="shared" si="15"/>
        <v>0.0015197837846019</v>
      </c>
      <c r="J103" s="17" t="s">
        <v>251</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20 to 30</v>
      </c>
      <c r="L103" s="17">
        <v>28.89</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30 to 40</v>
      </c>
      <c r="N103" s="17">
        <v>30.99</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6% to 8%</v>
      </c>
      <c r="P103" s="16">
        <f t="shared" si="14"/>
        <v>0.0677637947725072</v>
      </c>
      <c r="Q103" s="9">
        <v>5</v>
      </c>
      <c r="R103" s="9" t="s">
        <v>38</v>
      </c>
      <c r="S103" s="17">
        <f>L103/Z103</f>
        <v>5.778</v>
      </c>
      <c r="T103" s="9" t="str">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5 to 10</v>
      </c>
      <c r="U103" s="17"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0.2 to 0.3</v>
      </c>
      <c r="V103" s="40">
        <f>N103/($Z103*29.57)</f>
        <v>0.209604328711532</v>
      </c>
      <c r="W103" s="17"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0.1 to 0.2</v>
      </c>
      <c r="X103" s="40">
        <f>L103/($Z103*29.57)</f>
        <v>0.195400743997295</v>
      </c>
      <c r="Y103" s="9"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4 to 6</v>
      </c>
      <c r="Z103" s="17">
        <f>Q103</f>
        <v>5</v>
      </c>
      <c r="AA103" s="9" t="s">
        <v>38</v>
      </c>
      <c r="AB103" s="9"/>
      <c r="AC103" s="9"/>
      <c r="AD103" s="9"/>
    </row>
    <row r="104" spans="1:30">
      <c r="A104" s="9" t="s">
        <v>30</v>
      </c>
      <c r="B104" s="9" t="s">
        <v>31</v>
      </c>
      <c r="C104" s="9" t="s">
        <v>416</v>
      </c>
      <c r="D104" s="9" t="s">
        <v>417</v>
      </c>
      <c r="E104" s="9" t="s">
        <v>418</v>
      </c>
      <c r="F104" s="9" t="s">
        <v>419</v>
      </c>
      <c r="G104" s="9">
        <v>1011</v>
      </c>
      <c r="H104" s="9">
        <v>35148.87</v>
      </c>
      <c r="I104" s="16">
        <f t="shared" si="15"/>
        <v>0.00149433840111024</v>
      </c>
      <c r="J104" s="17" t="s">
        <v>251</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30 to 40</v>
      </c>
      <c r="L104" s="9">
        <v>34.69</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30 to 40</v>
      </c>
      <c r="N104" s="9">
        <v>34.69</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No Discount</v>
      </c>
      <c r="P104" s="16">
        <f t="shared" si="14"/>
        <v>0</v>
      </c>
      <c r="Q104" s="9"/>
      <c r="R104" s="9"/>
      <c r="S104" s="17"/>
      <c r="T104" s="9"/>
      <c r="U104" s="17"/>
      <c r="V104" s="40"/>
      <c r="W104" s="17"/>
      <c r="X104" s="40"/>
      <c r="Y104" s="9"/>
      <c r="Z104" s="9"/>
      <c r="AA104" s="9"/>
      <c r="AB104" s="9"/>
      <c r="AC104" s="9"/>
      <c r="AD104" s="9"/>
    </row>
    <row r="105" spans="1:30">
      <c r="A105" s="9" t="s">
        <v>30</v>
      </c>
      <c r="B105" s="9" t="s">
        <v>31</v>
      </c>
      <c r="C105" s="9" t="s">
        <v>135</v>
      </c>
      <c r="D105" s="9" t="s">
        <v>420</v>
      </c>
      <c r="E105" s="9" t="s">
        <v>421</v>
      </c>
      <c r="F105" s="9" t="s">
        <v>422</v>
      </c>
      <c r="G105" s="39">
        <v>2332</v>
      </c>
      <c r="H105" s="17">
        <v>34587.44</v>
      </c>
      <c r="I105" s="16">
        <f t="shared" si="15"/>
        <v>0.00147046945714319</v>
      </c>
      <c r="J105" s="17" t="s">
        <v>251</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10 to 15</v>
      </c>
      <c r="L105" s="17">
        <v>14.88</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15 to 20</v>
      </c>
      <c r="N105" s="17">
        <v>16.49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8% to 10%</v>
      </c>
      <c r="P105" s="16">
        <f t="shared" si="14"/>
        <v>0.097634930260764</v>
      </c>
      <c r="Q105" s="9">
        <v>15</v>
      </c>
      <c r="R105" s="9" t="s">
        <v>37</v>
      </c>
      <c r="S105" s="17">
        <f>L105/Z105</f>
        <v>0.953846153846154</v>
      </c>
      <c r="T105" s="9" t="str">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0.75 to 1</v>
      </c>
      <c r="U105" s="17"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 to 0.05</v>
      </c>
      <c r="V105" s="40">
        <f>N105/($Z105*29.57)</f>
        <v>0.0357474224569253</v>
      </c>
      <c r="W105" s="17"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 to 0.05</v>
      </c>
      <c r="X105" s="40">
        <f>L105/($Z105*29.57)</f>
        <v>0.0322572253583414</v>
      </c>
      <c r="Y105" s="9"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15 to 20</v>
      </c>
      <c r="Z105" s="17">
        <f>Q105*1.04</f>
        <v>15.6</v>
      </c>
      <c r="AA105" s="9" t="s">
        <v>38</v>
      </c>
      <c r="AB105" s="9"/>
      <c r="AC105" s="9"/>
      <c r="AD105" s="9"/>
    </row>
    <row r="106" spans="1:30">
      <c r="A106" s="9" t="s">
        <v>30</v>
      </c>
      <c r="B106" s="9" t="s">
        <v>31</v>
      </c>
      <c r="C106" s="9" t="s">
        <v>423</v>
      </c>
      <c r="D106" s="9" t="s">
        <v>424</v>
      </c>
      <c r="E106" s="9" t="s">
        <v>425</v>
      </c>
      <c r="F106" s="9" t="s">
        <v>426</v>
      </c>
      <c r="G106" s="39">
        <v>989</v>
      </c>
      <c r="H106" s="17">
        <v>33938.8</v>
      </c>
      <c r="I106" s="16">
        <f t="shared" si="15"/>
        <v>0.00144289281924569</v>
      </c>
      <c r="J106" s="17" t="s">
        <v>251</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30 to 40</v>
      </c>
      <c r="L106" s="17">
        <v>34.24</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30 to 40</v>
      </c>
      <c r="N106" s="17">
        <v>36.3</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4% to 6%</v>
      </c>
      <c r="P106" s="16">
        <f t="shared" si="14"/>
        <v>0.0567493112947657</v>
      </c>
      <c r="Q106" s="9">
        <v>8.8</v>
      </c>
      <c r="R106" s="9" t="s">
        <v>38</v>
      </c>
      <c r="S106" s="17">
        <f>L106/Z106</f>
        <v>3.89090909090909</v>
      </c>
      <c r="T106" s="9" t="str">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3 to 4</v>
      </c>
      <c r="U106" s="17"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0.1 to 0.2</v>
      </c>
      <c r="V106" s="40">
        <f>N106/($Z106*29.57)</f>
        <v>0.139499492729117</v>
      </c>
      <c r="W106" s="17"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0.1 to 0.2</v>
      </c>
      <c r="X106" s="40">
        <f>L106/($Z106*29.57)</f>
        <v>0.131582992590771</v>
      </c>
      <c r="Y106" s="9"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8 to 10</v>
      </c>
      <c r="Z106" s="17">
        <f>Q106</f>
        <v>8.8</v>
      </c>
      <c r="AA106" s="9" t="s">
        <v>38</v>
      </c>
      <c r="AB106" s="9"/>
      <c r="AC106" s="9"/>
      <c r="AD106" s="9"/>
    </row>
    <row r="107" spans="1:30">
      <c r="A107" s="9" t="s">
        <v>30</v>
      </c>
      <c r="B107" s="9" t="s">
        <v>31</v>
      </c>
      <c r="C107" s="9" t="s">
        <v>164</v>
      </c>
      <c r="D107" s="9" t="s">
        <v>427</v>
      </c>
      <c r="E107" s="9" t="s">
        <v>428</v>
      </c>
      <c r="F107" s="9" t="s">
        <v>429</v>
      </c>
      <c r="G107" s="9">
        <v>1878</v>
      </c>
      <c r="H107" s="9">
        <v>33801.52</v>
      </c>
      <c r="I107" s="16">
        <f t="shared" si="15"/>
        <v>0.00143705642178243</v>
      </c>
      <c r="J107" s="17" t="s">
        <v>251</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15 to 20</v>
      </c>
      <c r="L107" s="9">
        <v>18</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15 to 20</v>
      </c>
      <c r="N107" s="9">
        <v>18</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No Discount</v>
      </c>
      <c r="P107" s="16">
        <f t="shared" si="14"/>
        <v>0</v>
      </c>
      <c r="Q107" s="9"/>
      <c r="R107" s="9"/>
      <c r="S107" s="17"/>
      <c r="T107" s="9"/>
      <c r="U107" s="17"/>
      <c r="V107" s="40"/>
      <c r="W107" s="17"/>
      <c r="X107" s="40"/>
      <c r="Y107" s="9"/>
      <c r="Z107" s="9"/>
      <c r="AA107" s="9"/>
      <c r="AB107" s="9"/>
      <c r="AC107" s="9"/>
      <c r="AD107" s="9"/>
    </row>
    <row r="108" spans="1:30">
      <c r="A108" s="9" t="s">
        <v>30</v>
      </c>
      <c r="B108" s="9" t="s">
        <v>31</v>
      </c>
      <c r="C108" s="9" t="s">
        <v>97</v>
      </c>
      <c r="D108" s="9" t="s">
        <v>430</v>
      </c>
      <c r="E108" s="9" t="s">
        <v>431</v>
      </c>
      <c r="F108" s="9" t="s">
        <v>432</v>
      </c>
      <c r="G108" s="39">
        <v>1743</v>
      </c>
      <c r="H108" s="17">
        <v>33288.4</v>
      </c>
      <c r="I108" s="16">
        <f t="shared" si="15"/>
        <v>0.00141524135573969</v>
      </c>
      <c r="J108" s="17" t="s">
        <v>251</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15 to 20</v>
      </c>
      <c r="L108" s="17">
        <v>19.05</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20 to 30</v>
      </c>
      <c r="N108" s="17">
        <v>20.55</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6% to 8%</v>
      </c>
      <c r="P108" s="16">
        <f t="shared" si="14"/>
        <v>0.072992700729927</v>
      </c>
      <c r="Q108" s="9">
        <v>7.5</v>
      </c>
      <c r="R108" s="9" t="s">
        <v>38</v>
      </c>
      <c r="S108" s="17">
        <f t="shared" ref="S108:S114" si="26">L108/Z108</f>
        <v>2.54</v>
      </c>
      <c r="T108" s="9" t="str">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2 to 3</v>
      </c>
      <c r="U108" s="17"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0.05 to 0.1</v>
      </c>
      <c r="V108" s="40">
        <f t="shared" ref="V108:V114" si="27">N108/($Z108*29.57)</f>
        <v>0.0926614812309773</v>
      </c>
      <c r="W108" s="17"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0.05 to 0.1</v>
      </c>
      <c r="X108" s="40">
        <f t="shared" ref="X108:X114" si="28">L108/($Z108*29.57)</f>
        <v>0.0858978694622929</v>
      </c>
      <c r="Y108" s="9"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6 to 8</v>
      </c>
      <c r="Z108" s="17">
        <f>Q108</f>
        <v>7.5</v>
      </c>
      <c r="AA108" s="9" t="s">
        <v>38</v>
      </c>
      <c r="AB108" s="9"/>
      <c r="AC108" s="9"/>
      <c r="AD108" s="9"/>
    </row>
    <row r="109" spans="1:30">
      <c r="A109" s="9" t="s">
        <v>30</v>
      </c>
      <c r="B109" s="9" t="s">
        <v>31</v>
      </c>
      <c r="C109" s="9" t="s">
        <v>39</v>
      </c>
      <c r="D109" s="9" t="s">
        <v>433</v>
      </c>
      <c r="E109" s="9" t="s">
        <v>434</v>
      </c>
      <c r="F109" s="9" t="s">
        <v>435</v>
      </c>
      <c r="G109" s="39">
        <v>4710</v>
      </c>
      <c r="H109" s="17">
        <v>32544.66</v>
      </c>
      <c r="I109" s="16">
        <f t="shared" si="15"/>
        <v>0.00138362158411</v>
      </c>
      <c r="J109" s="17" t="s">
        <v>251</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5 to 10</v>
      </c>
      <c r="L109" s="17">
        <v>7.02</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5 to 10</v>
      </c>
      <c r="N109" s="17">
        <v>8.37</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15% to 20%</v>
      </c>
      <c r="P109" s="16">
        <f t="shared" si="14"/>
        <v>0.161290322580645</v>
      </c>
      <c r="Q109" s="9">
        <v>8.4</v>
      </c>
      <c r="R109" s="9" t="s">
        <v>38</v>
      </c>
      <c r="S109" s="17">
        <f t="shared" si="26"/>
        <v>0.835714285714286</v>
      </c>
      <c r="T109" s="9" t="str">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0.75 to 1</v>
      </c>
      <c r="U109" s="17"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 to 0.05</v>
      </c>
      <c r="V109" s="40">
        <f t="shared" si="27"/>
        <v>0.0336972800618387</v>
      </c>
      <c r="W109" s="17"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 to 0.05</v>
      </c>
      <c r="X109" s="40">
        <f t="shared" si="28"/>
        <v>0.0282622348905744</v>
      </c>
      <c r="Y109" s="9"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8 to 10</v>
      </c>
      <c r="Z109" s="17">
        <f>Q109</f>
        <v>8.4</v>
      </c>
      <c r="AA109" s="9" t="s">
        <v>38</v>
      </c>
      <c r="AB109" s="9"/>
      <c r="AC109" s="9"/>
      <c r="AD109" s="9"/>
    </row>
    <row r="110" spans="1:30">
      <c r="A110" s="9" t="s">
        <v>30</v>
      </c>
      <c r="B110" s="9" t="s">
        <v>31</v>
      </c>
      <c r="C110" s="9" t="s">
        <v>436</v>
      </c>
      <c r="D110" s="38" t="s">
        <v>437</v>
      </c>
      <c r="E110" s="9" t="s">
        <v>438</v>
      </c>
      <c r="F110" s="9" t="s">
        <v>439</v>
      </c>
      <c r="G110" s="39">
        <v>1070</v>
      </c>
      <c r="H110" s="17">
        <v>31025</v>
      </c>
      <c r="I110" s="16">
        <f t="shared" si="15"/>
        <v>0.00131901392262241</v>
      </c>
      <c r="J110" s="17" t="s">
        <v>251</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20 to 30</v>
      </c>
      <c r="L110" s="17">
        <v>29</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20 to 30</v>
      </c>
      <c r="N110" s="17">
        <v>29</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No Discount</v>
      </c>
      <c r="P110" s="16">
        <f t="shared" si="14"/>
        <v>0</v>
      </c>
      <c r="Q110" s="9">
        <v>7</v>
      </c>
      <c r="R110" s="9" t="s">
        <v>38</v>
      </c>
      <c r="S110" s="17">
        <f t="shared" si="26"/>
        <v>4.14285714285714</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4 to 5</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0.1 to 0.2</v>
      </c>
      <c r="V110" s="40">
        <f t="shared" si="27"/>
        <v>0.140103386637036</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0.1 to 0.2</v>
      </c>
      <c r="X110" s="40">
        <f t="shared" si="28"/>
        <v>0.140103386637036</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6 to 8</v>
      </c>
      <c r="Z110" s="17">
        <f>Q110</f>
        <v>7</v>
      </c>
      <c r="AA110" s="9" t="s">
        <v>38</v>
      </c>
      <c r="AB110" s="9"/>
      <c r="AC110" s="9"/>
      <c r="AD110" s="9"/>
    </row>
    <row r="111" spans="1:30">
      <c r="A111" s="9" t="s">
        <v>30</v>
      </c>
      <c r="B111" s="9" t="s">
        <v>31</v>
      </c>
      <c r="C111" s="9" t="s">
        <v>39</v>
      </c>
      <c r="D111" s="9" t="s">
        <v>440</v>
      </c>
      <c r="E111" s="9" t="s">
        <v>441</v>
      </c>
      <c r="F111" s="9" t="s">
        <v>442</v>
      </c>
      <c r="G111" s="39">
        <v>5225</v>
      </c>
      <c r="H111" s="17">
        <v>29429.12</v>
      </c>
      <c r="I111" s="16">
        <f t="shared" si="15"/>
        <v>0.00125116580211203</v>
      </c>
      <c r="J111" s="17" t="s">
        <v>251</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5 to 10</v>
      </c>
      <c r="L111" s="17">
        <v>5.88</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5 to 10</v>
      </c>
      <c r="N111" s="17">
        <v>6.78</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10% to 15%</v>
      </c>
      <c r="P111" s="16">
        <f t="shared" si="14"/>
        <v>0.132743362831858</v>
      </c>
      <c r="Q111" s="9">
        <v>7</v>
      </c>
      <c r="R111" s="9" t="s">
        <v>37</v>
      </c>
      <c r="S111" s="17">
        <f t="shared" si="26"/>
        <v>0.807692307692308</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0.75 to 1</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 to 0.05</v>
      </c>
      <c r="V111" s="40">
        <f t="shared" si="27"/>
        <v>0.0314953899668137</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 to 0.05</v>
      </c>
      <c r="X111" s="40">
        <f t="shared" si="28"/>
        <v>0.0273145859889181</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17">
        <f>Q111*1.04</f>
        <v>7.28</v>
      </c>
      <c r="AA111" s="9" t="s">
        <v>38</v>
      </c>
      <c r="AB111" s="9"/>
      <c r="AC111" s="9"/>
      <c r="AD111" s="9"/>
    </row>
    <row r="112" spans="1:30">
      <c r="A112" s="9" t="s">
        <v>30</v>
      </c>
      <c r="B112" s="9" t="s">
        <v>31</v>
      </c>
      <c r="C112" s="9" t="s">
        <v>139</v>
      </c>
      <c r="D112" s="9" t="s">
        <v>443</v>
      </c>
      <c r="E112" s="9" t="s">
        <v>444</v>
      </c>
      <c r="F112" s="9" t="s">
        <v>445</v>
      </c>
      <c r="G112" s="39">
        <v>2738</v>
      </c>
      <c r="H112" s="17">
        <v>29268.51</v>
      </c>
      <c r="I112" s="16">
        <f t="shared" si="15"/>
        <v>0.0012443375401906</v>
      </c>
      <c r="J112" s="17" t="s">
        <v>251</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10 to 15</v>
      </c>
      <c r="L112" s="17">
        <v>11</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10 to 15</v>
      </c>
      <c r="N112" s="17">
        <v>12.12</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8% to 10%</v>
      </c>
      <c r="P112" s="16">
        <f t="shared" si="14"/>
        <v>0.0924092409240923</v>
      </c>
      <c r="Q112" s="9">
        <v>7.5</v>
      </c>
      <c r="R112" s="9" t="s">
        <v>37</v>
      </c>
      <c r="S112" s="17">
        <f t="shared" si="26"/>
        <v>1.41025641025641</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1 to 2</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0.05 to 0.1</v>
      </c>
      <c r="V112" s="40">
        <f t="shared" si="27"/>
        <v>0.0525480606643948</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 to 0.05</v>
      </c>
      <c r="X112" s="40">
        <f t="shared" si="28"/>
        <v>0.0476921342663649</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Q112*1.04</f>
        <v>7.8</v>
      </c>
      <c r="AA112" s="9" t="s">
        <v>38</v>
      </c>
      <c r="AB112" s="9"/>
      <c r="AC112" s="9"/>
      <c r="AD112" s="9"/>
    </row>
    <row r="113" spans="1:30">
      <c r="A113" s="9" t="s">
        <v>30</v>
      </c>
      <c r="B113" s="9" t="s">
        <v>31</v>
      </c>
      <c r="C113" s="9" t="s">
        <v>446</v>
      </c>
      <c r="D113" s="9" t="s">
        <v>447</v>
      </c>
      <c r="E113" s="9" t="s">
        <v>448</v>
      </c>
      <c r="F113" s="9" t="s">
        <v>449</v>
      </c>
      <c r="G113" s="39">
        <v>657</v>
      </c>
      <c r="H113" s="17">
        <v>29190.76</v>
      </c>
      <c r="I113" s="16">
        <f t="shared" si="15"/>
        <v>0.00124103203390586</v>
      </c>
      <c r="J113" s="17" t="s">
        <v>251</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40 to 50</v>
      </c>
      <c r="L113" s="17">
        <v>46.12</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50 to 75</v>
      </c>
      <c r="N113" s="17">
        <v>59.88</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20% to 25%</v>
      </c>
      <c r="P113" s="16">
        <f t="shared" si="14"/>
        <v>0.229792919171677</v>
      </c>
      <c r="Q113" s="9">
        <f>12*6.8</f>
        <v>81.6</v>
      </c>
      <c r="R113" s="9" t="s">
        <v>37</v>
      </c>
      <c r="S113" s="17">
        <f t="shared" si="26"/>
        <v>0.543457767722474</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0.5 to 0.75</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 to 0.05</v>
      </c>
      <c r="V113" s="40">
        <f t="shared" si="27"/>
        <v>0.0238620070176298</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40">
        <f t="shared" si="28"/>
        <v>0.0183786867677536</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50+</v>
      </c>
      <c r="Z113" s="17">
        <f>Q113*1.04</f>
        <v>84.864</v>
      </c>
      <c r="AA113" s="9" t="s">
        <v>38</v>
      </c>
      <c r="AB113" s="9"/>
      <c r="AC113" s="9"/>
      <c r="AD113" s="9"/>
    </row>
    <row r="114" spans="1:30">
      <c r="A114" s="9" t="s">
        <v>30</v>
      </c>
      <c r="B114" s="9" t="s">
        <v>31</v>
      </c>
      <c r="C114" s="9" t="s">
        <v>450</v>
      </c>
      <c r="D114" s="9" t="s">
        <v>451</v>
      </c>
      <c r="E114" s="9" t="s">
        <v>452</v>
      </c>
      <c r="F114" s="9" t="s">
        <v>453</v>
      </c>
      <c r="G114" s="39">
        <v>1257</v>
      </c>
      <c r="H114" s="17">
        <v>27861.94</v>
      </c>
      <c r="I114" s="16">
        <f t="shared" si="15"/>
        <v>0.00118453784919485</v>
      </c>
      <c r="J114" s="17" t="s">
        <v>251</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20 to 30</v>
      </c>
      <c r="L114" s="17">
        <v>22.32</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20 to 30</v>
      </c>
      <c r="N114" s="17">
        <v>25.93</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10% to 15%</v>
      </c>
      <c r="P114" s="16">
        <f t="shared" si="14"/>
        <v>0.139220979560355</v>
      </c>
      <c r="Q114" s="9">
        <v>15</v>
      </c>
      <c r="R114" s="9" t="s">
        <v>38</v>
      </c>
      <c r="S114" s="17">
        <f t="shared" si="26"/>
        <v>1.488</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1 to 2</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0.05 to 0.1</v>
      </c>
      <c r="V114" s="40">
        <f t="shared" si="27"/>
        <v>0.0584601510539962</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0.05 to 0.1</v>
      </c>
      <c r="X114" s="40">
        <f t="shared" si="28"/>
        <v>0.0503212715590125</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10 to 15</v>
      </c>
      <c r="Z114" s="17">
        <f>Q114</f>
        <v>15</v>
      </c>
      <c r="AA114" s="9" t="s">
        <v>38</v>
      </c>
      <c r="AB114" s="9"/>
      <c r="AC114" s="9"/>
      <c r="AD114" s="9"/>
    </row>
    <row r="115" spans="1:30">
      <c r="A115" s="9" t="s">
        <v>30</v>
      </c>
      <c r="B115" s="9" t="s">
        <v>31</v>
      </c>
      <c r="C115" s="9" t="s">
        <v>215</v>
      </c>
      <c r="D115" s="9" t="s">
        <v>454</v>
      </c>
      <c r="E115" s="9" t="s">
        <v>455</v>
      </c>
      <c r="F115" s="9" t="s">
        <v>456</v>
      </c>
      <c r="G115" s="9">
        <v>2807</v>
      </c>
      <c r="H115" s="9">
        <v>27484.81</v>
      </c>
      <c r="I115" s="16">
        <f t="shared" si="15"/>
        <v>0.0011685043368455</v>
      </c>
      <c r="J115" s="17" t="s">
        <v>251</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10 to 15</v>
      </c>
      <c r="L115" s="9">
        <v>10.06</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10 to 15</v>
      </c>
      <c r="N115" s="9">
        <v>11.41</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10% to 15%</v>
      </c>
      <c r="P115" s="16">
        <f t="shared" si="14"/>
        <v>0.118317265556529</v>
      </c>
      <c r="Q115" s="9"/>
      <c r="R115" s="9"/>
      <c r="S115" s="17"/>
      <c r="T115" s="9"/>
      <c r="U115" s="17"/>
      <c r="V115" s="40"/>
      <c r="W115" s="17"/>
      <c r="X115" s="40"/>
      <c r="Y115" s="9"/>
      <c r="Z115" s="9"/>
      <c r="AA115" s="9"/>
      <c r="AB115" s="9"/>
      <c r="AC115" s="9"/>
      <c r="AD115" s="9"/>
    </row>
    <row r="116" spans="1:30">
      <c r="A116" s="9" t="s">
        <v>30</v>
      </c>
      <c r="B116" s="9" t="s">
        <v>31</v>
      </c>
      <c r="C116" s="9" t="s">
        <v>457</v>
      </c>
      <c r="D116" s="9" t="s">
        <v>458</v>
      </c>
      <c r="E116" s="9" t="s">
        <v>459</v>
      </c>
      <c r="F116" s="9" t="s">
        <v>460</v>
      </c>
      <c r="G116" s="39">
        <v>1014</v>
      </c>
      <c r="H116" s="17">
        <v>26842.64</v>
      </c>
      <c r="I116" s="16">
        <f t="shared" si="15"/>
        <v>0.00114120276808836</v>
      </c>
      <c r="J116" s="17" t="s">
        <v>251</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20 to 30</v>
      </c>
      <c r="L116" s="17">
        <v>26.52</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30 to 40</v>
      </c>
      <c r="N116" s="17">
        <v>32.16</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15% to 20%</v>
      </c>
      <c r="P116" s="16">
        <f t="shared" si="14"/>
        <v>0.175373134328358</v>
      </c>
      <c r="Q116" s="9">
        <v>21</v>
      </c>
      <c r="R116" s="9" t="s">
        <v>37</v>
      </c>
      <c r="S116" s="17">
        <f t="shared" ref="S116:S125" si="29">L116/Z116</f>
        <v>1.21428571428571</v>
      </c>
      <c r="T116" s="9" t="str">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1 to 2</v>
      </c>
      <c r="U116" s="17" t="str">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0 to 0.05</v>
      </c>
      <c r="V116" s="40">
        <f t="shared" ref="V116:V125" si="30">N116/($Z116*29.57)</f>
        <v>0.0497980207144901</v>
      </c>
      <c r="W116" s="17" t="str">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0 to 0.05</v>
      </c>
      <c r="X116" s="40">
        <f t="shared" ref="X116:X125" si="31">L116/($Z116*29.57)</f>
        <v>0.0410647857384415</v>
      </c>
      <c r="Y116" s="9" t="str">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20 to 25</v>
      </c>
      <c r="Z116" s="17">
        <f>Q116*1.04</f>
        <v>21.84</v>
      </c>
      <c r="AA116" s="9" t="s">
        <v>38</v>
      </c>
      <c r="AB116" s="9"/>
      <c r="AC116" s="9"/>
      <c r="AD116" s="9"/>
    </row>
    <row r="117" spans="1:30">
      <c r="A117" s="9" t="s">
        <v>30</v>
      </c>
      <c r="B117" s="9" t="s">
        <v>31</v>
      </c>
      <c r="C117" s="9" t="s">
        <v>385</v>
      </c>
      <c r="D117" s="9" t="s">
        <v>461</v>
      </c>
      <c r="E117" s="9" t="s">
        <v>462</v>
      </c>
      <c r="F117" s="9" t="s">
        <v>463</v>
      </c>
      <c r="G117" s="39">
        <v>1789</v>
      </c>
      <c r="H117" s="17">
        <v>26773.85</v>
      </c>
      <c r="I117" s="16">
        <f t="shared" si="15"/>
        <v>0.00113827819217419</v>
      </c>
      <c r="J117" s="17" t="s">
        <v>251</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 to 15</v>
      </c>
      <c r="L117" s="17">
        <v>14.97</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15 to 20</v>
      </c>
      <c r="N117" s="17">
        <v>16.06</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6% to 8%</v>
      </c>
      <c r="P117" s="16">
        <f t="shared" si="14"/>
        <v>0.0678704856787047</v>
      </c>
      <c r="Q117" s="9">
        <v>15</v>
      </c>
      <c r="R117" s="9" t="s">
        <v>37</v>
      </c>
      <c r="S117" s="17">
        <f t="shared" si="29"/>
        <v>0.959615384615385</v>
      </c>
      <c r="T117" s="9" t="str">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0.75 to 1</v>
      </c>
      <c r="U117" s="17"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 to 0.05</v>
      </c>
      <c r="V117" s="40">
        <f t="shared" si="30"/>
        <v>0.0348152580144464</v>
      </c>
      <c r="W117" s="17"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 to 0.05</v>
      </c>
      <c r="X117" s="40">
        <f t="shared" si="31"/>
        <v>0.0324523295439765</v>
      </c>
      <c r="Y117" s="9"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15 to 20</v>
      </c>
      <c r="Z117" s="17">
        <f>Q117*1.04</f>
        <v>15.6</v>
      </c>
      <c r="AA117" s="9" t="s">
        <v>38</v>
      </c>
      <c r="AB117" s="9"/>
      <c r="AC117" s="9"/>
      <c r="AD117" s="9"/>
    </row>
    <row r="118" spans="1:30">
      <c r="A118" s="9" t="s">
        <v>30</v>
      </c>
      <c r="B118" s="9" t="s">
        <v>31</v>
      </c>
      <c r="C118" s="9" t="s">
        <v>101</v>
      </c>
      <c r="D118" s="9" t="s">
        <v>464</v>
      </c>
      <c r="E118" s="9" t="s">
        <v>465</v>
      </c>
      <c r="F118" s="9" t="s">
        <v>466</v>
      </c>
      <c r="G118" s="39">
        <v>890</v>
      </c>
      <c r="H118" s="17">
        <v>25891.34</v>
      </c>
      <c r="I118" s="16">
        <f t="shared" si="15"/>
        <v>0.00110075867640131</v>
      </c>
      <c r="J118" s="17" t="s">
        <v>251</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17">
        <v>28.63</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20 to 30</v>
      </c>
      <c r="N118" s="17">
        <v>29.99</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4% to 6%</v>
      </c>
      <c r="P118" s="16">
        <f t="shared" si="14"/>
        <v>0.045348449483161</v>
      </c>
      <c r="Q118" s="9">
        <v>8.454</v>
      </c>
      <c r="R118" s="9" t="s">
        <v>37</v>
      </c>
      <c r="S118" s="17">
        <f t="shared" si="29"/>
        <v>3.2563101672399</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3 to 4</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0.1 to 0.2</v>
      </c>
      <c r="V118" s="40">
        <f t="shared" si="30"/>
        <v>0.115353176547542</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0.1 to 0.2</v>
      </c>
      <c r="X118" s="40">
        <f t="shared" si="31"/>
        <v>0.110122088848154</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8 to 10</v>
      </c>
      <c r="Z118" s="17">
        <f>Q118*1.04</f>
        <v>8.79216</v>
      </c>
      <c r="AA118" s="9" t="s">
        <v>38</v>
      </c>
      <c r="AB118" s="9"/>
      <c r="AC118" s="9"/>
      <c r="AD118" s="9"/>
    </row>
    <row r="119" spans="1:30">
      <c r="A119" s="9" t="s">
        <v>30</v>
      </c>
      <c r="B119" s="9" t="s">
        <v>31</v>
      </c>
      <c r="C119" s="9" t="s">
        <v>446</v>
      </c>
      <c r="D119" s="9" t="s">
        <v>467</v>
      </c>
      <c r="E119" s="9" t="s">
        <v>468</v>
      </c>
      <c r="F119" s="9" t="s">
        <v>469</v>
      </c>
      <c r="G119" s="39">
        <v>1503</v>
      </c>
      <c r="H119" s="17">
        <v>25811.26</v>
      </c>
      <c r="I119" s="16">
        <f t="shared" si="15"/>
        <v>0.00109735411121441</v>
      </c>
      <c r="J119" s="17" t="s">
        <v>251</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15 to 20</v>
      </c>
      <c r="L119" s="17">
        <v>17.35</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15 to 20</v>
      </c>
      <c r="N119" s="17">
        <v>19.15</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8% to 10%</v>
      </c>
      <c r="P119" s="16">
        <f t="shared" si="14"/>
        <v>0.093994778067885</v>
      </c>
      <c r="Q119" s="9">
        <f>6.4*3</f>
        <v>19.2</v>
      </c>
      <c r="R119" s="9" t="s">
        <v>38</v>
      </c>
      <c r="S119" s="17">
        <f t="shared" si="29"/>
        <v>0.903645833333333</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0.75 to 1</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 to 0.05</v>
      </c>
      <c r="V119" s="40">
        <f t="shared" si="30"/>
        <v>0.033729990981851</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 to 0.05</v>
      </c>
      <c r="X119" s="40">
        <f t="shared" si="31"/>
        <v>0.0305595479652801</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15 to 20</v>
      </c>
      <c r="Z119" s="17">
        <f>Q119</f>
        <v>19.2</v>
      </c>
      <c r="AA119" s="9" t="s">
        <v>38</v>
      </c>
      <c r="AB119" s="9"/>
      <c r="AC119" s="9"/>
      <c r="AD119" s="9"/>
    </row>
    <row r="120" spans="1:30">
      <c r="A120" s="9" t="s">
        <v>30</v>
      </c>
      <c r="B120" s="9" t="s">
        <v>31</v>
      </c>
      <c r="C120" s="9" t="s">
        <v>385</v>
      </c>
      <c r="D120" s="9" t="s">
        <v>470</v>
      </c>
      <c r="E120" s="9" t="s">
        <v>471</v>
      </c>
      <c r="F120" s="9" t="s">
        <v>472</v>
      </c>
      <c r="G120" s="39">
        <v>2946</v>
      </c>
      <c r="H120" s="17">
        <v>25186.74</v>
      </c>
      <c r="I120" s="16">
        <f t="shared" si="15"/>
        <v>0.00107080292426981</v>
      </c>
      <c r="J120" s="17" t="s">
        <v>251</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5 to 10</v>
      </c>
      <c r="L120" s="17">
        <v>8.64</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10 to 15</v>
      </c>
      <c r="N120" s="17">
        <v>10.91</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20% to 25%</v>
      </c>
      <c r="P120" s="16">
        <f t="shared" si="14"/>
        <v>0.208065994500458</v>
      </c>
      <c r="Q120" s="9">
        <f>2*3.8</f>
        <v>7.6</v>
      </c>
      <c r="R120" s="9" t="s">
        <v>38</v>
      </c>
      <c r="S120" s="17">
        <f t="shared" si="29"/>
        <v>1.13684210526316</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1 to 2</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 to 0.05</v>
      </c>
      <c r="V120" s="40">
        <f t="shared" si="30"/>
        <v>0.0485467134186498</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 to 0.05</v>
      </c>
      <c r="X120" s="40">
        <f t="shared" si="31"/>
        <v>0.0384457932114697</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6 to 8</v>
      </c>
      <c r="Z120" s="17">
        <f>Q120</f>
        <v>7.6</v>
      </c>
      <c r="AA120" s="9" t="s">
        <v>38</v>
      </c>
      <c r="AB120" s="9"/>
      <c r="AC120" s="9"/>
      <c r="AD120" s="9"/>
    </row>
    <row r="121" spans="1:30">
      <c r="A121" s="9" t="s">
        <v>30</v>
      </c>
      <c r="B121" s="9" t="s">
        <v>31</v>
      </c>
      <c r="C121" s="9" t="s">
        <v>473</v>
      </c>
      <c r="D121" s="9" t="s">
        <v>474</v>
      </c>
      <c r="E121" s="9" t="s">
        <v>475</v>
      </c>
      <c r="F121" s="9" t="s">
        <v>476</v>
      </c>
      <c r="G121" s="39">
        <v>3953</v>
      </c>
      <c r="H121" s="17">
        <v>25104.34</v>
      </c>
      <c r="I121" s="16">
        <f t="shared" si="15"/>
        <v>0.00106729972532625</v>
      </c>
      <c r="J121" s="17" t="s">
        <v>251</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5 to 10</v>
      </c>
      <c r="L121" s="17">
        <v>6.48</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5 to 10</v>
      </c>
      <c r="N121" s="17">
        <v>9.99</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30% to 40%</v>
      </c>
      <c r="P121" s="16">
        <f t="shared" si="14"/>
        <v>0.351351351351351</v>
      </c>
      <c r="Q121" s="9">
        <v>7</v>
      </c>
      <c r="R121" s="9" t="s">
        <v>37</v>
      </c>
      <c r="S121" s="17">
        <f t="shared" si="29"/>
        <v>0.89010989010989</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0.75 to 1</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40">
        <f t="shared" si="30"/>
        <v>0.0464069241546414</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40">
        <f t="shared" si="31"/>
        <v>0.0301017886408485</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17">
        <f>Q121*1.04</f>
        <v>7.28</v>
      </c>
      <c r="AA121" s="9" t="s">
        <v>38</v>
      </c>
      <c r="AB121" s="9"/>
      <c r="AC121" s="9"/>
      <c r="AD121" s="9"/>
    </row>
    <row r="122" spans="1:30">
      <c r="A122" s="9" t="s">
        <v>30</v>
      </c>
      <c r="B122" s="9" t="s">
        <v>31</v>
      </c>
      <c r="C122" s="9" t="s">
        <v>263</v>
      </c>
      <c r="D122" s="9" t="s">
        <v>477</v>
      </c>
      <c r="E122" s="9" t="s">
        <v>478</v>
      </c>
      <c r="F122" s="9" t="s">
        <v>479</v>
      </c>
      <c r="G122" s="39">
        <v>1037</v>
      </c>
      <c r="H122" s="17">
        <v>24864.71</v>
      </c>
      <c r="I122" s="16">
        <f t="shared" si="15"/>
        <v>0.00105711196364122</v>
      </c>
      <c r="J122" s="17" t="s">
        <v>251</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20 to 30</v>
      </c>
      <c r="L122" s="17">
        <v>24.34</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20 to 30</v>
      </c>
      <c r="N122" s="17">
        <v>29.97</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15% to 20%</v>
      </c>
      <c r="P122" s="16">
        <f t="shared" si="14"/>
        <v>0.187854521187855</v>
      </c>
      <c r="Q122" s="9">
        <v>21</v>
      </c>
      <c r="R122" s="9" t="s">
        <v>38</v>
      </c>
      <c r="S122" s="17">
        <f t="shared" si="29"/>
        <v>1.15904761904762</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1 to 2</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40">
        <f t="shared" si="30"/>
        <v>0.0482632011208271</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40">
        <f t="shared" si="31"/>
        <v>0.039196740583281</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20 to 25</v>
      </c>
      <c r="Z122" s="17">
        <f>Q122</f>
        <v>21</v>
      </c>
      <c r="AA122" s="9" t="s">
        <v>38</v>
      </c>
      <c r="AB122" s="9"/>
      <c r="AC122" s="9"/>
      <c r="AD122" s="9"/>
    </row>
    <row r="123" spans="1:30">
      <c r="A123" s="9" t="s">
        <v>30</v>
      </c>
      <c r="B123" s="9" t="s">
        <v>31</v>
      </c>
      <c r="C123" s="9" t="s">
        <v>215</v>
      </c>
      <c r="D123" s="9" t="s">
        <v>480</v>
      </c>
      <c r="E123" s="9" t="s">
        <v>481</v>
      </c>
      <c r="F123" s="9" t="s">
        <v>482</v>
      </c>
      <c r="G123" s="39">
        <v>2468</v>
      </c>
      <c r="H123" s="17">
        <v>24685.06</v>
      </c>
      <c r="I123" s="16">
        <f t="shared" si="15"/>
        <v>0.00104947422468234</v>
      </c>
      <c r="J123" s="17" t="s">
        <v>251</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10 to 15</v>
      </c>
      <c r="L123" s="17">
        <v>10.09</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10 to 15</v>
      </c>
      <c r="N123" s="17">
        <v>10.86</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6% to 8%</v>
      </c>
      <c r="P123" s="16">
        <f t="shared" si="14"/>
        <v>0.070902394106814</v>
      </c>
      <c r="Q123" s="9">
        <v>16.9</v>
      </c>
      <c r="R123" s="9" t="s">
        <v>37</v>
      </c>
      <c r="S123" s="17">
        <f t="shared" si="29"/>
        <v>0.57407828857533</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0.5 to 0.75</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40">
        <f t="shared" si="30"/>
        <v>0.020895773727786</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40">
        <f t="shared" si="31"/>
        <v>0.0194142133437717</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15 to 20</v>
      </c>
      <c r="Z123" s="17">
        <f>Q123*1.04</f>
        <v>17.576</v>
      </c>
      <c r="AA123" s="9" t="s">
        <v>38</v>
      </c>
      <c r="AB123" s="9"/>
      <c r="AC123" s="9"/>
      <c r="AD123" s="9"/>
    </row>
    <row r="124" spans="1:30">
      <c r="A124" s="9" t="s">
        <v>30</v>
      </c>
      <c r="B124" s="9" t="s">
        <v>31</v>
      </c>
      <c r="C124" s="9" t="s">
        <v>172</v>
      </c>
      <c r="D124" s="9" t="s">
        <v>483</v>
      </c>
      <c r="E124" s="9" t="s">
        <v>484</v>
      </c>
      <c r="F124" s="9" t="s">
        <v>485</v>
      </c>
      <c r="G124" s="39">
        <v>2978</v>
      </c>
      <c r="H124" s="17">
        <v>24591.88</v>
      </c>
      <c r="I124" s="16">
        <f t="shared" si="15"/>
        <v>0.00104551271888669</v>
      </c>
      <c r="J124" s="17" t="s">
        <v>251</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5 to 10</v>
      </c>
      <c r="L124" s="17">
        <v>8.09</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5 to 10</v>
      </c>
      <c r="N124" s="17">
        <v>8.56</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4% to 6%</v>
      </c>
      <c r="P124" s="16">
        <f t="shared" si="14"/>
        <v>0.0549065420560748</v>
      </c>
      <c r="Q124" s="9">
        <v>6.8</v>
      </c>
      <c r="R124" s="9" t="s">
        <v>38</v>
      </c>
      <c r="S124" s="17">
        <f t="shared" si="29"/>
        <v>1.18970588235294</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1 to 2</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40">
        <f t="shared" si="30"/>
        <v>0.0425709681911317</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40">
        <f t="shared" si="31"/>
        <v>0.0402335435357775</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6 to 8</v>
      </c>
      <c r="Z124" s="17">
        <f>Q124</f>
        <v>6.8</v>
      </c>
      <c r="AA124" s="9" t="s">
        <v>38</v>
      </c>
      <c r="AB124" s="9"/>
      <c r="AC124" s="9"/>
      <c r="AD124" s="9"/>
    </row>
    <row r="125" spans="1:30">
      <c r="A125" s="9" t="s">
        <v>30</v>
      </c>
      <c r="B125" s="9" t="s">
        <v>31</v>
      </c>
      <c r="C125" s="9" t="s">
        <v>59</v>
      </c>
      <c r="D125" s="9" t="s">
        <v>486</v>
      </c>
      <c r="E125" s="9" t="s">
        <v>487</v>
      </c>
      <c r="F125" s="9" t="s">
        <v>488</v>
      </c>
      <c r="G125" s="39">
        <v>1099</v>
      </c>
      <c r="H125" s="17">
        <v>24173.07</v>
      </c>
      <c r="I125" s="16">
        <f t="shared" si="15"/>
        <v>0.00102770720008142</v>
      </c>
      <c r="J125" s="17" t="s">
        <v>251</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20 to 30</v>
      </c>
      <c r="L125" s="17">
        <v>22</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20 to 30</v>
      </c>
      <c r="N125" s="17">
        <v>22</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No Discount</v>
      </c>
      <c r="P125" s="16">
        <f t="shared" si="14"/>
        <v>0</v>
      </c>
      <c r="Q125" s="9">
        <v>2.5</v>
      </c>
      <c r="R125" s="9" t="s">
        <v>38</v>
      </c>
      <c r="S125" s="17">
        <f t="shared" si="29"/>
        <v>8.8</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5 to 10</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0.2 to 0.3</v>
      </c>
      <c r="V125" s="40">
        <f t="shared" si="30"/>
        <v>0.297598917822117</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0.2 to 0.3</v>
      </c>
      <c r="X125" s="40">
        <f t="shared" si="31"/>
        <v>0.297598917822117</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2 to 4</v>
      </c>
      <c r="Z125" s="17">
        <f>Q125</f>
        <v>2.5</v>
      </c>
      <c r="AA125" s="9" t="s">
        <v>38</v>
      </c>
      <c r="AB125" s="9"/>
      <c r="AC125" s="9"/>
      <c r="AD125" s="9"/>
    </row>
    <row r="126" spans="1:30">
      <c r="A126" s="9" t="s">
        <v>30</v>
      </c>
      <c r="B126" s="9" t="s">
        <v>31</v>
      </c>
      <c r="C126" s="9" t="s">
        <v>416</v>
      </c>
      <c r="D126" s="9" t="s">
        <v>489</v>
      </c>
      <c r="E126" s="9" t="s">
        <v>490</v>
      </c>
      <c r="F126" s="9" t="s">
        <v>419</v>
      </c>
      <c r="G126" s="9">
        <v>688</v>
      </c>
      <c r="H126" s="9">
        <v>24096.29</v>
      </c>
      <c r="I126" s="16">
        <f t="shared" si="15"/>
        <v>0.00102444293291047</v>
      </c>
      <c r="J126" s="17" t="s">
        <v>251</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30 to 40</v>
      </c>
      <c r="L126" s="9">
        <v>35</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30 to 40</v>
      </c>
      <c r="N126" s="9">
        <v>35</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No Discount</v>
      </c>
      <c r="P126" s="16">
        <f t="shared" si="14"/>
        <v>0</v>
      </c>
      <c r="Q126" s="9"/>
      <c r="R126" s="9"/>
      <c r="S126" s="17"/>
      <c r="T126" s="9"/>
      <c r="U126" s="17"/>
      <c r="V126" s="40"/>
      <c r="W126" s="17"/>
      <c r="X126" s="40"/>
      <c r="Y126" s="9"/>
      <c r="Z126" s="9"/>
      <c r="AA126" s="9"/>
      <c r="AB126" s="9"/>
      <c r="AC126" s="9"/>
      <c r="AD126" s="9"/>
    </row>
    <row r="127" spans="1:30">
      <c r="A127" s="9" t="s">
        <v>30</v>
      </c>
      <c r="B127" s="9" t="s">
        <v>31</v>
      </c>
      <c r="C127" s="9" t="s">
        <v>491</v>
      </c>
      <c r="D127" s="9" t="s">
        <v>492</v>
      </c>
      <c r="E127" s="9" t="s">
        <v>493</v>
      </c>
      <c r="F127" s="9" t="s">
        <v>494</v>
      </c>
      <c r="G127" s="39">
        <v>4800</v>
      </c>
      <c r="H127" s="17">
        <v>23953.89</v>
      </c>
      <c r="I127" s="16">
        <f t="shared" si="15"/>
        <v>0.00101838886094974</v>
      </c>
      <c r="J127" s="17" t="s">
        <v>251</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0 to 5</v>
      </c>
      <c r="L127" s="17">
        <v>4.99</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5 to 10</v>
      </c>
      <c r="N127" s="17">
        <v>5.36</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6% to 8%</v>
      </c>
      <c r="P127" s="16">
        <f t="shared" si="14"/>
        <v>0.0690298507462687</v>
      </c>
      <c r="Q127" s="9">
        <v>2.3</v>
      </c>
      <c r="R127" s="9" t="s">
        <v>38</v>
      </c>
      <c r="S127" s="17">
        <f t="shared" ref="S127:S141" si="32">L127/Z127</f>
        <v>2.1695652173913</v>
      </c>
      <c r="T127" s="9" t="str">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2 to 3</v>
      </c>
      <c r="U127" s="17"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0.05 to 0.1</v>
      </c>
      <c r="V127" s="40">
        <f t="shared" ref="V127:V141" si="33">N127/($Z127*29.57)</f>
        <v>0.0788107806090191</v>
      </c>
      <c r="W127" s="17"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0.05 to 0.1</v>
      </c>
      <c r="X127" s="40">
        <f t="shared" ref="X127:X141" si="34">L127/($Z127*29.57)</f>
        <v>0.0733704841863816</v>
      </c>
      <c r="Y127" s="9"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2 to 4</v>
      </c>
      <c r="Z127" s="17">
        <f>Q127</f>
        <v>2.3</v>
      </c>
      <c r="AA127" s="9" t="s">
        <v>38</v>
      </c>
      <c r="AB127" s="9"/>
      <c r="AC127" s="9"/>
      <c r="AD127" s="9"/>
    </row>
    <row r="128" spans="1:30">
      <c r="A128" s="9" t="s">
        <v>30</v>
      </c>
      <c r="B128" s="9" t="s">
        <v>31</v>
      </c>
      <c r="C128" s="9" t="s">
        <v>495</v>
      </c>
      <c r="D128" s="9" t="s">
        <v>496</v>
      </c>
      <c r="E128" s="9" t="s">
        <v>497</v>
      </c>
      <c r="F128" s="9" t="s">
        <v>498</v>
      </c>
      <c r="G128" s="39">
        <v>1780</v>
      </c>
      <c r="H128" s="17">
        <v>23933.86</v>
      </c>
      <c r="I128" s="16">
        <f t="shared" si="15"/>
        <v>0.00101753729450752</v>
      </c>
      <c r="J128" s="17" t="s">
        <v>251</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10 to 15</v>
      </c>
      <c r="L128" s="17">
        <v>12.5</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10 to 15</v>
      </c>
      <c r="N128" s="17">
        <v>12.5</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No Discount</v>
      </c>
      <c r="P128" s="16">
        <f t="shared" si="14"/>
        <v>0</v>
      </c>
      <c r="Q128" s="9">
        <v>12</v>
      </c>
      <c r="R128" s="9" t="s">
        <v>38</v>
      </c>
      <c r="S128" s="17">
        <f t="shared" si="32"/>
        <v>1.04166666666667</v>
      </c>
      <c r="T128" s="9" t="str">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1 to 2</v>
      </c>
      <c r="U128" s="17"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 to 0.05</v>
      </c>
      <c r="V128" s="40">
        <f t="shared" si="33"/>
        <v>0.035227144628565</v>
      </c>
      <c r="W128" s="17"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 to 0.05</v>
      </c>
      <c r="X128" s="40">
        <f t="shared" si="34"/>
        <v>0.035227144628565</v>
      </c>
      <c r="Y128" s="9"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10 to 15</v>
      </c>
      <c r="Z128" s="17">
        <f>Q128</f>
        <v>12</v>
      </c>
      <c r="AA128" s="9" t="s">
        <v>38</v>
      </c>
      <c r="AB128" s="9"/>
      <c r="AC128" s="9"/>
      <c r="AD128" s="9"/>
    </row>
    <row r="129" spans="1:30">
      <c r="A129" s="9" t="s">
        <v>30</v>
      </c>
      <c r="B129" s="9" t="s">
        <v>31</v>
      </c>
      <c r="C129" s="9" t="s">
        <v>499</v>
      </c>
      <c r="D129" s="9" t="s">
        <v>500</v>
      </c>
      <c r="E129" s="9" t="s">
        <v>501</v>
      </c>
      <c r="F129" s="9" t="s">
        <v>502</v>
      </c>
      <c r="G129" s="39">
        <v>2302</v>
      </c>
      <c r="H129" s="17">
        <v>23792.6</v>
      </c>
      <c r="I129" s="16">
        <f t="shared" si="15"/>
        <v>0.00101153168913412</v>
      </c>
      <c r="J129" s="17" t="s">
        <v>251</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10 to 15</v>
      </c>
      <c r="L129" s="17">
        <v>10.49</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10 to 15</v>
      </c>
      <c r="N129" s="17">
        <v>11.83</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10% to 15%</v>
      </c>
      <c r="P129" s="16">
        <f t="shared" si="14"/>
        <v>0.113271344040575</v>
      </c>
      <c r="Q129" s="9">
        <v>200</v>
      </c>
      <c r="R129" s="9" t="s">
        <v>109</v>
      </c>
      <c r="S129" s="17">
        <f t="shared" si="32"/>
        <v>1.55177514792899</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1 to 2</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0.05 to 0.1</v>
      </c>
      <c r="V129" s="40">
        <f t="shared" si="33"/>
        <v>0.0591816029759892</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0.05 to 0.1</v>
      </c>
      <c r="X129" s="40">
        <f t="shared" si="34"/>
        <v>0.0524780232644232</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6 to 8</v>
      </c>
      <c r="Z129" s="17">
        <f>Q129*0.0338</f>
        <v>6.76</v>
      </c>
      <c r="AA129" s="9" t="s">
        <v>38</v>
      </c>
      <c r="AB129" s="9"/>
      <c r="AC129" s="9"/>
      <c r="AD129" s="9"/>
    </row>
    <row r="130" spans="1:30">
      <c r="A130" s="9" t="s">
        <v>30</v>
      </c>
      <c r="B130" s="9" t="s">
        <v>31</v>
      </c>
      <c r="C130" s="9" t="s">
        <v>503</v>
      </c>
      <c r="D130" s="9" t="s">
        <v>504</v>
      </c>
      <c r="E130" s="9" t="s">
        <v>505</v>
      </c>
      <c r="F130" s="9" t="s">
        <v>506</v>
      </c>
      <c r="G130" s="39">
        <v>2466</v>
      </c>
      <c r="H130" s="17">
        <v>22966.34</v>
      </c>
      <c r="I130" s="16">
        <f t="shared" si="15"/>
        <v>0.000976403616814828</v>
      </c>
      <c r="J130" s="17" t="s">
        <v>251</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5 to 10</v>
      </c>
      <c r="L130" s="17">
        <v>9.3</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17">
        <v>11.12</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15% to 20%</v>
      </c>
      <c r="P130" s="16">
        <f t="shared" ref="P130:P193" si="35">(N130-L130)/N130</f>
        <v>0.163669064748201</v>
      </c>
      <c r="Q130" s="9">
        <v>8.5</v>
      </c>
      <c r="R130" s="9" t="s">
        <v>38</v>
      </c>
      <c r="S130" s="17">
        <f t="shared" si="32"/>
        <v>1.09411764705882</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 to 0.05</v>
      </c>
      <c r="V130" s="40">
        <f t="shared" si="33"/>
        <v>0.0442419781575126</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 to 0.05</v>
      </c>
      <c r="X130" s="40">
        <f t="shared" si="34"/>
        <v>0.0370009349698621</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8 to 10</v>
      </c>
      <c r="Z130" s="17">
        <f t="shared" ref="Z130:Z138" si="36">Q130</f>
        <v>8.5</v>
      </c>
      <c r="AA130" s="9" t="s">
        <v>38</v>
      </c>
      <c r="AB130" s="9"/>
      <c r="AC130" s="9"/>
      <c r="AD130" s="9"/>
    </row>
    <row r="131" spans="1:30">
      <c r="A131" s="9" t="s">
        <v>30</v>
      </c>
      <c r="B131" s="9" t="s">
        <v>31</v>
      </c>
      <c r="C131" s="9" t="s">
        <v>507</v>
      </c>
      <c r="D131" s="9" t="s">
        <v>508</v>
      </c>
      <c r="E131" s="9" t="s">
        <v>509</v>
      </c>
      <c r="F131" s="9" t="s">
        <v>510</v>
      </c>
      <c r="G131" s="39">
        <v>1505</v>
      </c>
      <c r="H131" s="17">
        <v>22398.93</v>
      </c>
      <c r="I131" s="16">
        <f t="shared" ref="I131:I194" si="37">H131/SUM($H$2:$H$313)</f>
        <v>0.000952280435837062</v>
      </c>
      <c r="J131" s="17" t="s">
        <v>251</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15 to 20</v>
      </c>
      <c r="L131" s="17">
        <v>15.13</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15 to 20</v>
      </c>
      <c r="N131" s="17">
        <v>17.67</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6">
        <f t="shared" si="35"/>
        <v>0.143746462931522</v>
      </c>
      <c r="Q131" s="9">
        <v>8</v>
      </c>
      <c r="R131" s="9" t="s">
        <v>38</v>
      </c>
      <c r="S131" s="17">
        <f t="shared" si="32"/>
        <v>1.89125</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0.05 to 0.1</v>
      </c>
      <c r="V131" s="40">
        <f t="shared" si="33"/>
        <v>0.0746956374704092</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0.05 to 0.1</v>
      </c>
      <c r="X131" s="40">
        <f t="shared" si="34"/>
        <v>0.0639584037876226</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17">
        <f t="shared" si="36"/>
        <v>8</v>
      </c>
      <c r="AA131" s="9" t="s">
        <v>38</v>
      </c>
      <c r="AB131" s="9"/>
      <c r="AC131" s="9"/>
      <c r="AD131" s="9"/>
    </row>
    <row r="132" spans="1:30">
      <c r="A132" s="9" t="s">
        <v>30</v>
      </c>
      <c r="B132" s="9" t="s">
        <v>31</v>
      </c>
      <c r="C132" s="9" t="s">
        <v>114</v>
      </c>
      <c r="D132" s="9" t="s">
        <v>511</v>
      </c>
      <c r="E132" s="9" t="s">
        <v>512</v>
      </c>
      <c r="F132" s="9" t="s">
        <v>513</v>
      </c>
      <c r="G132" s="39">
        <v>574</v>
      </c>
      <c r="H132" s="17">
        <v>22324.76</v>
      </c>
      <c r="I132" s="16">
        <f t="shared" si="37"/>
        <v>0.000949127131642351</v>
      </c>
      <c r="J132" s="17" t="s">
        <v>251</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30 to 40</v>
      </c>
      <c r="L132" s="17">
        <v>38.53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40 to 50</v>
      </c>
      <c r="N132" s="17">
        <v>47.6</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15% to 20%</v>
      </c>
      <c r="P132" s="16">
        <f t="shared" si="35"/>
        <v>0.190546218487395</v>
      </c>
      <c r="Q132" s="9">
        <f>6*10.5</f>
        <v>63</v>
      </c>
      <c r="R132" s="9" t="s">
        <v>38</v>
      </c>
      <c r="S132" s="17">
        <f t="shared" si="32"/>
        <v>0.611587301587302</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0.5 to 0.75</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 to 0.05</v>
      </c>
      <c r="V132" s="40">
        <f t="shared" si="33"/>
        <v>0.0255514222372525</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 to 0.05</v>
      </c>
      <c r="X132" s="40">
        <f t="shared" si="34"/>
        <v>0.0206826953529693</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50+</v>
      </c>
      <c r="Z132" s="17">
        <f t="shared" si="36"/>
        <v>63</v>
      </c>
      <c r="AA132" s="9" t="s">
        <v>38</v>
      </c>
      <c r="AB132" s="9"/>
      <c r="AC132" s="9"/>
      <c r="AD132" s="9"/>
    </row>
    <row r="133" spans="1:30">
      <c r="A133" s="9" t="s">
        <v>30</v>
      </c>
      <c r="B133" s="9" t="s">
        <v>31</v>
      </c>
      <c r="C133" s="9" t="s">
        <v>514</v>
      </c>
      <c r="D133" s="9" t="s">
        <v>515</v>
      </c>
      <c r="E133" s="9" t="s">
        <v>516</v>
      </c>
      <c r="F133" s="9" t="s">
        <v>517</v>
      </c>
      <c r="G133" s="39">
        <v>1145</v>
      </c>
      <c r="H133" s="17">
        <v>21545.06</v>
      </c>
      <c r="I133" s="16">
        <f t="shared" si="37"/>
        <v>0.000915978536784376</v>
      </c>
      <c r="J133" s="17" t="s">
        <v>251</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15 to 20</v>
      </c>
      <c r="L133" s="17">
        <v>18.83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15 to 20</v>
      </c>
      <c r="N133" s="17">
        <v>19.78</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4% to 6%</v>
      </c>
      <c r="P133" s="16">
        <f t="shared" si="35"/>
        <v>0.0480283114256826</v>
      </c>
      <c r="Q133" s="9">
        <v>18</v>
      </c>
      <c r="R133" s="9" t="s">
        <v>38</v>
      </c>
      <c r="S133" s="17">
        <f t="shared" si="32"/>
        <v>1.04611111111111</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1 to 2</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 to 0.05</v>
      </c>
      <c r="V133" s="40">
        <f t="shared" si="33"/>
        <v>0.0371622891068275</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 to 0.05</v>
      </c>
      <c r="X133" s="40">
        <f t="shared" si="34"/>
        <v>0.0353774471123135</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15 to 20</v>
      </c>
      <c r="Z133" s="17">
        <f t="shared" si="36"/>
        <v>18</v>
      </c>
      <c r="AA133" s="9" t="s">
        <v>38</v>
      </c>
      <c r="AB133" s="9"/>
      <c r="AC133" s="9"/>
      <c r="AD133" s="9"/>
    </row>
    <row r="134" spans="1:30">
      <c r="A134" s="9" t="s">
        <v>30</v>
      </c>
      <c r="B134" s="9" t="s">
        <v>31</v>
      </c>
      <c r="C134" s="9" t="s">
        <v>495</v>
      </c>
      <c r="D134" s="9" t="s">
        <v>518</v>
      </c>
      <c r="E134" s="9" t="s">
        <v>519</v>
      </c>
      <c r="F134" s="9" t="s">
        <v>520</v>
      </c>
      <c r="G134" s="39">
        <v>2247</v>
      </c>
      <c r="H134" s="17">
        <v>21004.71</v>
      </c>
      <c r="I134" s="16">
        <f t="shared" si="37"/>
        <v>0.000893005799537348</v>
      </c>
      <c r="J134" s="17" t="s">
        <v>251</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5 to 10</v>
      </c>
      <c r="L134" s="17">
        <v>9.34</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5 to 10</v>
      </c>
      <c r="N134" s="17">
        <v>9.34</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No Discount</v>
      </c>
      <c r="P134" s="16">
        <f t="shared" si="35"/>
        <v>0</v>
      </c>
      <c r="Q134" s="9">
        <v>4</v>
      </c>
      <c r="R134" s="9" t="s">
        <v>38</v>
      </c>
      <c r="S134" s="17">
        <f t="shared" si="32"/>
        <v>2.335</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2 to 3</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0.05 to 0.1</v>
      </c>
      <c r="V134" s="40">
        <f t="shared" si="33"/>
        <v>0.0789651673993913</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0.05 to 0.1</v>
      </c>
      <c r="X134" s="40">
        <f t="shared" si="34"/>
        <v>0.0789651673993913</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2 to 4</v>
      </c>
      <c r="Z134" s="17">
        <f t="shared" si="36"/>
        <v>4</v>
      </c>
      <c r="AA134" s="9" t="s">
        <v>38</v>
      </c>
      <c r="AB134" s="9"/>
      <c r="AC134" s="9"/>
      <c r="AD134" s="9"/>
    </row>
    <row r="135" spans="1:30">
      <c r="A135" s="9" t="s">
        <v>30</v>
      </c>
      <c r="B135" s="9" t="s">
        <v>31</v>
      </c>
      <c r="C135" s="9" t="s">
        <v>168</v>
      </c>
      <c r="D135" s="9" t="s">
        <v>521</v>
      </c>
      <c r="E135" s="9" t="s">
        <v>522</v>
      </c>
      <c r="F135" s="9" t="s">
        <v>523</v>
      </c>
      <c r="G135" s="39">
        <v>1503</v>
      </c>
      <c r="H135" s="17">
        <v>20159.33</v>
      </c>
      <c r="I135" s="16">
        <f t="shared" si="37"/>
        <v>0.00085706484901659</v>
      </c>
      <c r="J135" s="17" t="s">
        <v>251</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10 to 15</v>
      </c>
      <c r="L135" s="17">
        <v>13.5</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10 to 15</v>
      </c>
      <c r="N135" s="17">
        <v>13.63</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0% to 2%</v>
      </c>
      <c r="P135" s="16">
        <f t="shared" si="35"/>
        <v>0.00953778429933975</v>
      </c>
      <c r="Q135" s="9">
        <v>4</v>
      </c>
      <c r="R135" s="9" t="s">
        <v>38</v>
      </c>
      <c r="S135" s="17">
        <f t="shared" si="32"/>
        <v>3.375</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3 to 4</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0.1 to 0.2</v>
      </c>
      <c r="V135" s="40">
        <f t="shared" si="33"/>
        <v>0.115235035508962</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0.1 to 0.2</v>
      </c>
      <c r="X135" s="40">
        <f t="shared" si="34"/>
        <v>0.114135948596551</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2 to 4</v>
      </c>
      <c r="Z135" s="17">
        <f t="shared" si="36"/>
        <v>4</v>
      </c>
      <c r="AA135" s="9" t="s">
        <v>38</v>
      </c>
      <c r="AB135" s="9"/>
      <c r="AC135" s="9"/>
      <c r="AD135" s="9"/>
    </row>
    <row r="136" spans="1:30">
      <c r="A136" s="9" t="s">
        <v>30</v>
      </c>
      <c r="B136" s="9" t="s">
        <v>31</v>
      </c>
      <c r="C136" s="9" t="s">
        <v>172</v>
      </c>
      <c r="D136" s="9" t="s">
        <v>524</v>
      </c>
      <c r="E136" s="9" t="s">
        <v>525</v>
      </c>
      <c r="F136" s="9" t="s">
        <v>526</v>
      </c>
      <c r="G136" s="39">
        <v>1259</v>
      </c>
      <c r="H136" s="17">
        <v>18763.69</v>
      </c>
      <c r="I136" s="16">
        <f t="shared" si="37"/>
        <v>0.00079772984205547</v>
      </c>
      <c r="J136" s="17" t="s">
        <v>251</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15 to 20</v>
      </c>
      <c r="L136" s="17">
        <v>15.02</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15 to 20</v>
      </c>
      <c r="N136" s="17">
        <v>16.12</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6% to 8%</v>
      </c>
      <c r="P136" s="16">
        <f t="shared" si="35"/>
        <v>0.0682382133995038</v>
      </c>
      <c r="Q136" s="9">
        <f>6.4*3</f>
        <v>19.2</v>
      </c>
      <c r="R136" s="9" t="s">
        <v>38</v>
      </c>
      <c r="S136" s="17">
        <f t="shared" si="32"/>
        <v>0.782291666666666</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0.75 to 1</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 to 0.05</v>
      </c>
      <c r="V136" s="40">
        <f t="shared" si="33"/>
        <v>0.0283930785706234</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 to 0.05</v>
      </c>
      <c r="X136" s="40">
        <f t="shared" si="34"/>
        <v>0.0264555856160523</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15 to 20</v>
      </c>
      <c r="Z136" s="17">
        <f t="shared" si="36"/>
        <v>19.2</v>
      </c>
      <c r="AA136" s="9" t="s">
        <v>38</v>
      </c>
      <c r="AB136" s="9"/>
      <c r="AC136" s="9"/>
      <c r="AD136" s="9"/>
    </row>
    <row r="137" spans="1:30">
      <c r="A137" s="9" t="s">
        <v>30</v>
      </c>
      <c r="B137" s="9" t="s">
        <v>31</v>
      </c>
      <c r="C137" s="9" t="s">
        <v>527</v>
      </c>
      <c r="D137" s="9" t="s">
        <v>528</v>
      </c>
      <c r="E137" s="9" t="s">
        <v>529</v>
      </c>
      <c r="F137" s="9" t="s">
        <v>530</v>
      </c>
      <c r="G137" s="39">
        <v>1230</v>
      </c>
      <c r="H137" s="17">
        <v>18368.42</v>
      </c>
      <c r="I137" s="16">
        <f t="shared" si="37"/>
        <v>0.000780925115763932</v>
      </c>
      <c r="J137" s="17" t="s">
        <v>251</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10 to 15</v>
      </c>
      <c r="L137" s="17">
        <v>14.94</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15 to 20</v>
      </c>
      <c r="N137" s="17">
        <v>15.17</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0% to 2%</v>
      </c>
      <c r="P137" s="16">
        <f t="shared" si="35"/>
        <v>0.015161502966381</v>
      </c>
      <c r="Q137" s="9">
        <v>8.1</v>
      </c>
      <c r="R137" s="9" t="s">
        <v>38</v>
      </c>
      <c r="S137" s="17">
        <f t="shared" si="32"/>
        <v>1.84444444444444</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1 to 2</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0.05 to 0.1</v>
      </c>
      <c r="V137" s="40">
        <f t="shared" si="33"/>
        <v>0.0633357966240392</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0.05 to 0.1</v>
      </c>
      <c r="X137" s="40">
        <f t="shared" si="34"/>
        <v>0.0623755307556457</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8 to 10</v>
      </c>
      <c r="Z137" s="17">
        <f t="shared" si="36"/>
        <v>8.1</v>
      </c>
      <c r="AA137" s="9" t="s">
        <v>38</v>
      </c>
      <c r="AB137" s="9"/>
      <c r="AC137" s="9"/>
      <c r="AD137" s="9"/>
    </row>
    <row r="138" spans="1:30">
      <c r="A138" s="9" t="s">
        <v>30</v>
      </c>
      <c r="B138" s="9" t="s">
        <v>31</v>
      </c>
      <c r="C138" s="9" t="s">
        <v>531</v>
      </c>
      <c r="D138" s="9" t="s">
        <v>532</v>
      </c>
      <c r="E138" s="9" t="s">
        <v>533</v>
      </c>
      <c r="F138" s="9" t="s">
        <v>534</v>
      </c>
      <c r="G138" s="39">
        <v>1232</v>
      </c>
      <c r="H138" s="17">
        <v>17958.45</v>
      </c>
      <c r="I138" s="16">
        <f t="shared" si="37"/>
        <v>0.00076349542558319</v>
      </c>
      <c r="J138" s="17" t="s">
        <v>251</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 to 15</v>
      </c>
      <c r="L138" s="17">
        <v>14.76</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17">
        <v>18.49</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20% to 25%</v>
      </c>
      <c r="P138" s="16">
        <f t="shared" si="35"/>
        <v>0.201730665224446</v>
      </c>
      <c r="Q138" s="9">
        <f>6.4*3</f>
        <v>19.2</v>
      </c>
      <c r="R138" s="9" t="s">
        <v>38</v>
      </c>
      <c r="S138" s="17">
        <f t="shared" si="32"/>
        <v>0.76875</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0.75 to 1</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 to 0.05</v>
      </c>
      <c r="V138" s="40">
        <f t="shared" si="33"/>
        <v>0.0325674952091083</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 to 0.05</v>
      </c>
      <c r="X138" s="40">
        <f t="shared" si="34"/>
        <v>0.025997632735881</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15 to 20</v>
      </c>
      <c r="Z138" s="17">
        <f t="shared" si="36"/>
        <v>19.2</v>
      </c>
      <c r="AA138" s="9" t="s">
        <v>38</v>
      </c>
      <c r="AB138" s="9"/>
      <c r="AC138" s="9"/>
      <c r="AD138" s="9"/>
    </row>
    <row r="139" spans="1:30">
      <c r="A139" s="9" t="s">
        <v>30</v>
      </c>
      <c r="B139" s="9" t="s">
        <v>31</v>
      </c>
      <c r="C139" s="9" t="s">
        <v>535</v>
      </c>
      <c r="D139" s="9" t="s">
        <v>536</v>
      </c>
      <c r="E139" s="9" t="s">
        <v>537</v>
      </c>
      <c r="F139" s="9" t="s">
        <v>538</v>
      </c>
      <c r="G139" s="39">
        <v>808</v>
      </c>
      <c r="H139" s="17">
        <v>17765.08</v>
      </c>
      <c r="I139" s="16">
        <f t="shared" si="37"/>
        <v>0.000755274386994391</v>
      </c>
      <c r="J139" s="17" t="s">
        <v>251</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20 to 30</v>
      </c>
      <c r="L139" s="17">
        <v>21.98</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20 to 30</v>
      </c>
      <c r="N139" s="17">
        <v>21.99</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0% to 2%</v>
      </c>
      <c r="P139" s="16">
        <f t="shared" si="35"/>
        <v>0.00045475216007267</v>
      </c>
      <c r="Q139" s="9">
        <v>300</v>
      </c>
      <c r="R139" s="9" t="s">
        <v>109</v>
      </c>
      <c r="S139" s="17">
        <f t="shared" si="32"/>
        <v>2.16765285996055</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2 to 3</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0.05 to 0.1</v>
      </c>
      <c r="V139" s="40">
        <f t="shared" si="33"/>
        <v>0.0733391631131024</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0.05 to 0.1</v>
      </c>
      <c r="X139" s="40">
        <f t="shared" si="34"/>
        <v>0.0733058119702588</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10 to 15</v>
      </c>
      <c r="Z139" s="17">
        <f>Q139*0.0338</f>
        <v>10.14</v>
      </c>
      <c r="AA139" s="9" t="s">
        <v>38</v>
      </c>
      <c r="AB139" s="9"/>
      <c r="AC139" s="9"/>
      <c r="AD139" s="9"/>
    </row>
    <row r="140" spans="1:30">
      <c r="A140" s="9" t="s">
        <v>30</v>
      </c>
      <c r="B140" s="9" t="s">
        <v>31</v>
      </c>
      <c r="C140" s="9" t="s">
        <v>503</v>
      </c>
      <c r="D140" s="9" t="s">
        <v>539</v>
      </c>
      <c r="E140" s="9" t="s">
        <v>540</v>
      </c>
      <c r="F140" s="9" t="s">
        <v>541</v>
      </c>
      <c r="G140" s="39">
        <v>1890</v>
      </c>
      <c r="H140" s="17">
        <v>16646.74</v>
      </c>
      <c r="I140" s="16">
        <f t="shared" si="37"/>
        <v>0.000707728664827573</v>
      </c>
      <c r="J140" s="17" t="s">
        <v>251</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5 to 10</v>
      </c>
      <c r="L140" s="17">
        <v>8.81</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5 to 10</v>
      </c>
      <c r="N140" s="17">
        <v>9.02</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2% to 4%</v>
      </c>
      <c r="P140" s="16">
        <f t="shared" si="35"/>
        <v>0.0232815964523281</v>
      </c>
      <c r="Q140" s="9">
        <v>15</v>
      </c>
      <c r="R140" s="9" t="s">
        <v>38</v>
      </c>
      <c r="S140" s="17">
        <f t="shared" si="32"/>
        <v>0.587333333333333</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0.5 to 0.75</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 to 0.05</v>
      </c>
      <c r="V140" s="40">
        <f t="shared" si="33"/>
        <v>0.020335926051178</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 to 0.05</v>
      </c>
      <c r="X140" s="40">
        <f t="shared" si="34"/>
        <v>0.0198624732273701</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10 to 15</v>
      </c>
      <c r="Z140" s="17">
        <f>Q140</f>
        <v>15</v>
      </c>
      <c r="AA140" s="9" t="s">
        <v>38</v>
      </c>
      <c r="AB140" s="9"/>
      <c r="AC140" s="9"/>
      <c r="AD140" s="9"/>
    </row>
    <row r="141" spans="1:30">
      <c r="A141" s="9" t="s">
        <v>30</v>
      </c>
      <c r="B141" s="9" t="s">
        <v>31</v>
      </c>
      <c r="C141" s="9" t="s">
        <v>542</v>
      </c>
      <c r="D141" s="9" t="s">
        <v>543</v>
      </c>
      <c r="E141" s="9" t="s">
        <v>544</v>
      </c>
      <c r="F141" s="9" t="s">
        <v>545</v>
      </c>
      <c r="G141" s="39">
        <v>1595</v>
      </c>
      <c r="H141" s="17">
        <v>16516.55</v>
      </c>
      <c r="I141" s="16">
        <f t="shared" si="37"/>
        <v>0.000702193695525841</v>
      </c>
      <c r="J141" s="17" t="s">
        <v>251</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10 to 15</v>
      </c>
      <c r="L141" s="17">
        <v>10.43</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10 to 15</v>
      </c>
      <c r="N141" s="17">
        <v>10.95</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4% to 6%</v>
      </c>
      <c r="P141" s="16">
        <f t="shared" si="35"/>
        <v>0.0474885844748858</v>
      </c>
      <c r="Q141" s="9">
        <v>8</v>
      </c>
      <c r="R141" s="9" t="s">
        <v>38</v>
      </c>
      <c r="S141" s="17">
        <f t="shared" si="32"/>
        <v>1.30375</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1 to 2</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 to 0.05</v>
      </c>
      <c r="V141" s="40">
        <f t="shared" si="33"/>
        <v>0.0462884680419344</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 to 0.05</v>
      </c>
      <c r="X141" s="40">
        <f t="shared" si="34"/>
        <v>0.0440902942171119</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6 to 8</v>
      </c>
      <c r="Z141" s="17">
        <f>Q141</f>
        <v>8</v>
      </c>
      <c r="AA141" s="9" t="s">
        <v>38</v>
      </c>
      <c r="AB141" s="9"/>
      <c r="AC141" s="9"/>
      <c r="AD141" s="9"/>
    </row>
    <row r="142" spans="1:30">
      <c r="A142" s="9" t="s">
        <v>30</v>
      </c>
      <c r="B142" s="9" t="s">
        <v>31</v>
      </c>
      <c r="C142" s="9" t="s">
        <v>416</v>
      </c>
      <c r="D142" s="9" t="s">
        <v>546</v>
      </c>
      <c r="E142" s="9" t="s">
        <v>547</v>
      </c>
      <c r="F142" s="9" t="s">
        <v>419</v>
      </c>
      <c r="G142" s="9">
        <v>468</v>
      </c>
      <c r="H142" s="9">
        <v>16387.24</v>
      </c>
      <c r="I142" s="16">
        <f t="shared" si="37"/>
        <v>0.000696696139028362</v>
      </c>
      <c r="J142" s="17" t="s">
        <v>251</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30 to 40</v>
      </c>
      <c r="L142" s="9">
        <v>35</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30 to 40</v>
      </c>
      <c r="N142" s="9">
        <v>35</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No Discount</v>
      </c>
      <c r="P142" s="16">
        <f t="shared" si="35"/>
        <v>0</v>
      </c>
      <c r="Q142" s="9"/>
      <c r="R142" s="9"/>
      <c r="S142" s="17"/>
      <c r="T142" s="9"/>
      <c r="U142" s="17"/>
      <c r="V142" s="40"/>
      <c r="W142" s="17"/>
      <c r="X142" s="40"/>
      <c r="Y142" s="9"/>
      <c r="Z142" s="9"/>
      <c r="AA142" s="9"/>
      <c r="AB142" s="9"/>
      <c r="AC142" s="9"/>
      <c r="AD142" s="9"/>
    </row>
    <row r="143" spans="1:30">
      <c r="A143" s="9" t="s">
        <v>30</v>
      </c>
      <c r="B143" s="9" t="s">
        <v>31</v>
      </c>
      <c r="C143" s="9" t="s">
        <v>164</v>
      </c>
      <c r="D143" s="9" t="s">
        <v>548</v>
      </c>
      <c r="E143" s="9" t="s">
        <v>549</v>
      </c>
      <c r="F143" s="9" t="s">
        <v>550</v>
      </c>
      <c r="G143" s="39">
        <v>570</v>
      </c>
      <c r="H143" s="17">
        <v>16153.14</v>
      </c>
      <c r="I143" s="16">
        <f t="shared" si="37"/>
        <v>0.000686743482806415</v>
      </c>
      <c r="J143" s="17" t="s">
        <v>251</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20 to 30</v>
      </c>
      <c r="L143" s="17">
        <v>28.33</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20 to 30</v>
      </c>
      <c r="N143" s="17">
        <v>28.33</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No Discount</v>
      </c>
      <c r="P143" s="16">
        <f t="shared" si="35"/>
        <v>0</v>
      </c>
      <c r="Q143" s="9">
        <v>5</v>
      </c>
      <c r="R143" s="9" t="s">
        <v>37</v>
      </c>
      <c r="S143" s="17">
        <f>L143/Z143</f>
        <v>5.44807692307692</v>
      </c>
      <c r="T143" s="9" t="str">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5 to 10</v>
      </c>
      <c r="U143" s="17" t="str">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0.1 to 0.2</v>
      </c>
      <c r="V143" s="40">
        <f>N143/($Z143*29.57)</f>
        <v>0.184243385968107</v>
      </c>
      <c r="W143" s="17" t="str">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0.1 to 0.2</v>
      </c>
      <c r="X143" s="40">
        <f>L143/($Z143*29.57)</f>
        <v>0.184243385968107</v>
      </c>
      <c r="Y143" s="9" t="str">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4 to 6</v>
      </c>
      <c r="Z143" s="17">
        <f>Q143*1.04</f>
        <v>5.2</v>
      </c>
      <c r="AA143" s="9" t="s">
        <v>38</v>
      </c>
      <c r="AB143" s="9"/>
      <c r="AC143" s="9"/>
      <c r="AD143" s="9"/>
    </row>
    <row r="144" spans="1:30">
      <c r="A144" s="9" t="s">
        <v>30</v>
      </c>
      <c r="B144" s="9" t="s">
        <v>31</v>
      </c>
      <c r="C144" s="9" t="s">
        <v>187</v>
      </c>
      <c r="D144" s="9" t="s">
        <v>551</v>
      </c>
      <c r="E144" s="9" t="s">
        <v>552</v>
      </c>
      <c r="F144" s="9" t="s">
        <v>553</v>
      </c>
      <c r="G144" s="39">
        <v>1017</v>
      </c>
      <c r="H144" s="17">
        <v>15809.79</v>
      </c>
      <c r="I144" s="16">
        <f t="shared" si="37"/>
        <v>0.000672146111965725</v>
      </c>
      <c r="J144" s="17" t="s">
        <v>251</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15 to 20</v>
      </c>
      <c r="L144" s="17">
        <v>15.52</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15 to 20</v>
      </c>
      <c r="N144" s="17">
        <v>15.73</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0% to 2%</v>
      </c>
      <c r="P144" s="16">
        <f t="shared" si="35"/>
        <v>0.0133502860775589</v>
      </c>
      <c r="Q144" s="9">
        <v>9</v>
      </c>
      <c r="R144" s="9" t="s">
        <v>38</v>
      </c>
      <c r="S144" s="17">
        <f>L144/Z144</f>
        <v>1.72444444444444</v>
      </c>
      <c r="T144" s="9" t="str">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1 to 2</v>
      </c>
      <c r="U144" s="17"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0.05 to 0.1</v>
      </c>
      <c r="V144" s="40">
        <f>N144/($Z144*29.57)</f>
        <v>0.0591064517341149</v>
      </c>
      <c r="W144" s="17"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0.05 to 0.1</v>
      </c>
      <c r="X144" s="40">
        <f>L144/($Z144*29.57)</f>
        <v>0.058317363694435</v>
      </c>
      <c r="Y144" s="9"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8 to 10</v>
      </c>
      <c r="Z144" s="17">
        <f>Q144</f>
        <v>9</v>
      </c>
      <c r="AA144" s="9" t="s">
        <v>38</v>
      </c>
      <c r="AB144" s="9"/>
      <c r="AC144" s="9"/>
      <c r="AD144" s="9"/>
    </row>
    <row r="145" spans="1:30">
      <c r="A145" s="9" t="s">
        <v>30</v>
      </c>
      <c r="B145" s="9" t="s">
        <v>31</v>
      </c>
      <c r="C145" s="9" t="s">
        <v>235</v>
      </c>
      <c r="D145" s="9" t="s">
        <v>554</v>
      </c>
      <c r="E145" s="9" t="s">
        <v>555</v>
      </c>
      <c r="F145" s="9" t="s">
        <v>556</v>
      </c>
      <c r="G145" s="9">
        <v>750</v>
      </c>
      <c r="H145" s="9">
        <v>15752.9</v>
      </c>
      <c r="I145" s="16">
        <f t="shared" si="37"/>
        <v>0.000669727459199955</v>
      </c>
      <c r="J145" s="17" t="s">
        <v>251</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20 to 30</v>
      </c>
      <c r="L145" s="9">
        <v>21</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20 to 30</v>
      </c>
      <c r="N145" s="9">
        <v>21</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No Discount</v>
      </c>
      <c r="P145" s="16">
        <f t="shared" si="35"/>
        <v>0</v>
      </c>
      <c r="Q145" s="9"/>
      <c r="R145" s="9"/>
      <c r="S145" s="17"/>
      <c r="T145" s="9"/>
      <c r="U145" s="17"/>
      <c r="V145" s="40"/>
      <c r="W145" s="17"/>
      <c r="X145" s="40"/>
      <c r="Y145" s="9"/>
      <c r="Z145" s="9"/>
      <c r="AA145" s="9"/>
      <c r="AB145" s="9"/>
      <c r="AC145" s="9"/>
      <c r="AD145" s="9"/>
    </row>
    <row r="146" spans="1:30">
      <c r="A146" s="9" t="s">
        <v>30</v>
      </c>
      <c r="B146" s="9" t="s">
        <v>31</v>
      </c>
      <c r="C146" s="9" t="s">
        <v>557</v>
      </c>
      <c r="D146" s="9" t="s">
        <v>558</v>
      </c>
      <c r="E146" s="9" t="s">
        <v>559</v>
      </c>
      <c r="F146" s="9" t="s">
        <v>560</v>
      </c>
      <c r="G146" s="39">
        <v>1858</v>
      </c>
      <c r="H146" s="17">
        <v>15543.47</v>
      </c>
      <c r="I146" s="16">
        <f t="shared" si="37"/>
        <v>0.000660823636933563</v>
      </c>
      <c r="J146" s="17" t="s">
        <v>251</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5 to 10</v>
      </c>
      <c r="L146" s="17">
        <v>8.4</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5 to 10</v>
      </c>
      <c r="N146" s="17">
        <v>9.1</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6% to 8%</v>
      </c>
      <c r="P146" s="16">
        <f t="shared" si="35"/>
        <v>0.0769230769230768</v>
      </c>
      <c r="Q146" s="9">
        <v>8.5</v>
      </c>
      <c r="R146" s="9" t="s">
        <v>38</v>
      </c>
      <c r="S146" s="17">
        <f>L146/Z146</f>
        <v>0.988235294117647</v>
      </c>
      <c r="T146" s="9" t="str">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0.75 to 1</v>
      </c>
      <c r="U146" s="17"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 to 0.05</v>
      </c>
      <c r="V146" s="40">
        <f>N146/($Z146*29.57)</f>
        <v>0.0362052159382522</v>
      </c>
      <c r="W146" s="17"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 to 0.05</v>
      </c>
      <c r="X146" s="40">
        <f>L146/($Z146*29.57)</f>
        <v>0.0334201993276174</v>
      </c>
      <c r="Y146" s="9"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17">
        <f>Q146</f>
        <v>8.5</v>
      </c>
      <c r="AA146" s="9" t="s">
        <v>38</v>
      </c>
      <c r="AB146" s="9"/>
      <c r="AC146" s="9"/>
      <c r="AD146" s="9"/>
    </row>
    <row r="147" spans="1:30">
      <c r="A147" s="9" t="s">
        <v>30</v>
      </c>
      <c r="B147" s="9" t="s">
        <v>31</v>
      </c>
      <c r="C147" s="9" t="s">
        <v>561</v>
      </c>
      <c r="D147" s="9" t="s">
        <v>562</v>
      </c>
      <c r="E147" s="9" t="s">
        <v>563</v>
      </c>
      <c r="F147" s="9" t="s">
        <v>564</v>
      </c>
      <c r="G147" s="39">
        <v>760</v>
      </c>
      <c r="H147" s="17">
        <v>15427.22</v>
      </c>
      <c r="I147" s="16">
        <f t="shared" si="37"/>
        <v>0.000655881320462819</v>
      </c>
      <c r="J147" s="17" t="s">
        <v>251</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20 to 30</v>
      </c>
      <c r="L147" s="17">
        <v>20.23</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20 to 30</v>
      </c>
      <c r="N147" s="17">
        <v>21.64</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6% to 8%</v>
      </c>
      <c r="P147" s="16">
        <f t="shared" si="35"/>
        <v>0.0651571164510166</v>
      </c>
      <c r="Q147" s="9">
        <v>5</v>
      </c>
      <c r="R147" s="9" t="s">
        <v>37</v>
      </c>
      <c r="S147" s="17">
        <f>L147/Z147</f>
        <v>3.89038461538462</v>
      </c>
      <c r="T147" s="9" t="str">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3 to 4</v>
      </c>
      <c r="U147" s="17"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0.1 to 0.2</v>
      </c>
      <c r="V147" s="40">
        <f>N147/($Z147*29.57)</f>
        <v>0.140735152571473</v>
      </c>
      <c r="W147" s="17"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0.1 to 0.2</v>
      </c>
      <c r="X147" s="40">
        <f>L147/($Z147*29.57)</f>
        <v>0.131565255846622</v>
      </c>
      <c r="Y147" s="9"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4 to 6</v>
      </c>
      <c r="Z147" s="17">
        <f>Q147*1.04</f>
        <v>5.2</v>
      </c>
      <c r="AA147" s="9" t="s">
        <v>38</v>
      </c>
      <c r="AB147" s="9"/>
      <c r="AC147" s="9"/>
      <c r="AD147" s="9"/>
    </row>
    <row r="148" spans="1:30">
      <c r="A148" s="9" t="s">
        <v>30</v>
      </c>
      <c r="B148" s="9" t="s">
        <v>31</v>
      </c>
      <c r="C148" s="9" t="s">
        <v>416</v>
      </c>
      <c r="D148" s="9" t="s">
        <v>565</v>
      </c>
      <c r="E148" s="9" t="s">
        <v>566</v>
      </c>
      <c r="F148" s="9" t="s">
        <v>419</v>
      </c>
      <c r="G148" s="9">
        <v>432</v>
      </c>
      <c r="H148" s="9">
        <v>15109.74</v>
      </c>
      <c r="I148" s="16">
        <f t="shared" si="37"/>
        <v>0.000642383801038027</v>
      </c>
      <c r="J148" s="17" t="s">
        <v>251</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30 to 40</v>
      </c>
      <c r="L148" s="9">
        <v>35</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30 to 40</v>
      </c>
      <c r="N148" s="9">
        <v>35</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No Discount</v>
      </c>
      <c r="P148" s="16">
        <f t="shared" si="35"/>
        <v>0</v>
      </c>
      <c r="Q148" s="9"/>
      <c r="R148" s="9"/>
      <c r="S148" s="17"/>
      <c r="T148" s="9"/>
      <c r="U148" s="17"/>
      <c r="V148" s="40"/>
      <c r="W148" s="17"/>
      <c r="X148" s="40"/>
      <c r="Y148" s="9"/>
      <c r="Z148" s="9"/>
      <c r="AA148" s="9"/>
      <c r="AB148" s="9"/>
      <c r="AC148" s="9"/>
      <c r="AD148" s="9"/>
    </row>
    <row r="149" spans="1:30">
      <c r="A149" s="9" t="s">
        <v>30</v>
      </c>
      <c r="B149" s="9" t="s">
        <v>31</v>
      </c>
      <c r="C149" s="9" t="s">
        <v>63</v>
      </c>
      <c r="D149" s="9" t="s">
        <v>567</v>
      </c>
      <c r="E149" s="9" t="s">
        <v>568</v>
      </c>
      <c r="F149" s="9" t="s">
        <v>409</v>
      </c>
      <c r="G149" s="9">
        <v>1041</v>
      </c>
      <c r="H149" s="9">
        <v>14572.31</v>
      </c>
      <c r="I149" s="16">
        <f t="shared" si="37"/>
        <v>0.000619535206277835</v>
      </c>
      <c r="J149" s="17" t="s">
        <v>251</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10 to 15</v>
      </c>
      <c r="L149" s="9">
        <v>14</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10 to 15</v>
      </c>
      <c r="N149" s="9">
        <v>14</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No Discount</v>
      </c>
      <c r="P149" s="16">
        <f t="shared" si="35"/>
        <v>0</v>
      </c>
      <c r="Q149" s="9"/>
      <c r="R149" s="9"/>
      <c r="S149" s="17"/>
      <c r="T149" s="9"/>
      <c r="U149" s="17"/>
      <c r="V149" s="40"/>
      <c r="W149" s="17"/>
      <c r="X149" s="40"/>
      <c r="Y149" s="9"/>
      <c r="Z149" s="9"/>
      <c r="AA149" s="9"/>
      <c r="AB149" s="9"/>
      <c r="AC149" s="9"/>
      <c r="AD149" s="9"/>
    </row>
    <row r="150" spans="1:30">
      <c r="A150" s="9" t="s">
        <v>30</v>
      </c>
      <c r="B150" s="9" t="s">
        <v>31</v>
      </c>
      <c r="C150" s="9" t="s">
        <v>139</v>
      </c>
      <c r="D150" s="9" t="s">
        <v>569</v>
      </c>
      <c r="E150" s="9" t="s">
        <v>570</v>
      </c>
      <c r="F150" s="9" t="s">
        <v>571</v>
      </c>
      <c r="G150" s="39">
        <v>1422</v>
      </c>
      <c r="H150" s="17">
        <v>14341.15</v>
      </c>
      <c r="I150" s="16">
        <f t="shared" si="37"/>
        <v>0.000609707542833728</v>
      </c>
      <c r="J150" s="17" t="s">
        <v>251</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10 to 15</v>
      </c>
      <c r="L150" s="17">
        <v>10.09</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 to 15</v>
      </c>
      <c r="N150" s="17">
        <v>15</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30% to 40%</v>
      </c>
      <c r="P150" s="16">
        <f t="shared" si="35"/>
        <v>0.327333333333333</v>
      </c>
      <c r="Q150" s="9">
        <v>7.5</v>
      </c>
      <c r="R150" s="9" t="s">
        <v>38</v>
      </c>
      <c r="S150" s="17">
        <f t="shared" ref="S150:S164" si="38">L150/Z150</f>
        <v>1.34533333333333</v>
      </c>
      <c r="T150" s="9" t="str">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1 to 2</v>
      </c>
      <c r="U150" s="17" t="str">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0.05 to 0.1</v>
      </c>
      <c r="V150" s="40">
        <f t="shared" ref="V150:V164" si="39">N150/($Z150*29.57)</f>
        <v>0.0676361176868448</v>
      </c>
      <c r="W150" s="17" t="str">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0 to 0.05</v>
      </c>
      <c r="X150" s="40">
        <f t="shared" ref="X150:X164" si="40">L150/($Z150*29.57)</f>
        <v>0.0454965618306842</v>
      </c>
      <c r="Y150" s="9" t="str">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6 to 8</v>
      </c>
      <c r="Z150" s="17">
        <f>Q150</f>
        <v>7.5</v>
      </c>
      <c r="AA150" s="9" t="s">
        <v>38</v>
      </c>
      <c r="AB150" s="9"/>
      <c r="AC150" s="9"/>
      <c r="AD150" s="9"/>
    </row>
    <row r="151" spans="1:30">
      <c r="A151" s="9" t="s">
        <v>30</v>
      </c>
      <c r="B151" s="9" t="s">
        <v>31</v>
      </c>
      <c r="C151" s="9" t="s">
        <v>385</v>
      </c>
      <c r="D151" s="9" t="s">
        <v>572</v>
      </c>
      <c r="E151" s="9" t="s">
        <v>573</v>
      </c>
      <c r="F151" s="9" t="s">
        <v>574</v>
      </c>
      <c r="G151" s="39">
        <v>1008</v>
      </c>
      <c r="H151" s="17">
        <v>13705.01</v>
      </c>
      <c r="I151" s="16">
        <f t="shared" si="37"/>
        <v>0.000582662336814808</v>
      </c>
      <c r="J151" s="17" t="s">
        <v>251</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17">
        <v>13.6</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17">
        <v>14.76</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6% to 8%</v>
      </c>
      <c r="P151" s="16">
        <f t="shared" si="35"/>
        <v>0.0785907859078591</v>
      </c>
      <c r="Q151" s="9">
        <f>3*3.8</f>
        <v>11.4</v>
      </c>
      <c r="R151" s="9" t="s">
        <v>38</v>
      </c>
      <c r="S151" s="17">
        <f t="shared" si="38"/>
        <v>1.19298245614035</v>
      </c>
      <c r="T151" s="9" t="str">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1 to 2</v>
      </c>
      <c r="U151" s="17"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 to 0.05</v>
      </c>
      <c r="V151" s="40">
        <f t="shared" si="39"/>
        <v>0.0437854867130627</v>
      </c>
      <c r="W151" s="17"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 to 0.05</v>
      </c>
      <c r="X151" s="40">
        <f t="shared" si="40"/>
        <v>0.040344350900925</v>
      </c>
      <c r="Y151" s="9"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10 to 15</v>
      </c>
      <c r="Z151" s="17">
        <f>Q151</f>
        <v>11.4</v>
      </c>
      <c r="AA151" s="9" t="s">
        <v>38</v>
      </c>
      <c r="AB151" s="9"/>
      <c r="AC151" s="9"/>
      <c r="AD151" s="9"/>
    </row>
    <row r="152" spans="1:30">
      <c r="A152" s="9" t="s">
        <v>30</v>
      </c>
      <c r="B152" s="9" t="s">
        <v>31</v>
      </c>
      <c r="C152" s="9" t="s">
        <v>172</v>
      </c>
      <c r="D152" s="9" t="s">
        <v>575</v>
      </c>
      <c r="E152" s="9" t="s">
        <v>576</v>
      </c>
      <c r="F152" s="9" t="s">
        <v>577</v>
      </c>
      <c r="G152" s="39">
        <v>488</v>
      </c>
      <c r="H152" s="17">
        <v>13517.05</v>
      </c>
      <c r="I152" s="16">
        <f t="shared" si="37"/>
        <v>0.000574671301943055</v>
      </c>
      <c r="J152" s="17" t="s">
        <v>251</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20 to 30</v>
      </c>
      <c r="L152" s="17">
        <v>28.65</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30 to 40</v>
      </c>
      <c r="N152" s="17">
        <v>34.85</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15% to 20%</v>
      </c>
      <c r="P152" s="16">
        <f t="shared" si="35"/>
        <v>0.177905308464849</v>
      </c>
      <c r="Q152" s="9">
        <v>6.8</v>
      </c>
      <c r="R152" s="9" t="s">
        <v>37</v>
      </c>
      <c r="S152" s="17">
        <f t="shared" si="38"/>
        <v>4.05118778280543</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4 to 5</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0.1 to 0.2</v>
      </c>
      <c r="V152" s="40">
        <f t="shared" si="39"/>
        <v>0.166651491896673</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0.1 to 0.2</v>
      </c>
      <c r="X152" s="40">
        <f t="shared" si="40"/>
        <v>0.137003306824668</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6 to 8</v>
      </c>
      <c r="Z152" s="17">
        <f>Q152*1.04</f>
        <v>7.072</v>
      </c>
      <c r="AA152" s="9" t="s">
        <v>38</v>
      </c>
      <c r="AB152" s="9"/>
      <c r="AC152" s="9"/>
      <c r="AD152" s="9"/>
    </row>
    <row r="153" spans="1:30">
      <c r="A153" s="9" t="s">
        <v>30</v>
      </c>
      <c r="B153" s="9" t="s">
        <v>31</v>
      </c>
      <c r="C153" s="9" t="s">
        <v>499</v>
      </c>
      <c r="D153" s="9" t="s">
        <v>578</v>
      </c>
      <c r="E153" s="9" t="s">
        <v>579</v>
      </c>
      <c r="F153" s="9" t="s">
        <v>580</v>
      </c>
      <c r="G153" s="39">
        <v>1488</v>
      </c>
      <c r="H153" s="17">
        <v>13047.09</v>
      </c>
      <c r="I153" s="16">
        <f t="shared" si="37"/>
        <v>0.000554691163890658</v>
      </c>
      <c r="J153" s="17" t="s">
        <v>251</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5 to 10</v>
      </c>
      <c r="L153" s="17">
        <v>9.01</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 to 15</v>
      </c>
      <c r="N153" s="17">
        <v>11.23</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15% to 20%</v>
      </c>
      <c r="P153" s="16">
        <f t="shared" si="35"/>
        <v>0.197684772929653</v>
      </c>
      <c r="Q153" s="9">
        <v>7</v>
      </c>
      <c r="R153" s="9" t="s">
        <v>37</v>
      </c>
      <c r="S153" s="17">
        <f t="shared" si="38"/>
        <v>1.23763736263736</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1 to 2</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0.05 to 0.1</v>
      </c>
      <c r="V153" s="40">
        <f t="shared" si="39"/>
        <v>0.052167142968631</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 to 0.05</v>
      </c>
      <c r="X153" s="40">
        <f t="shared" si="40"/>
        <v>0.0418544931564884</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6 to 8</v>
      </c>
      <c r="Z153" s="17">
        <f>Q153*1.04</f>
        <v>7.28</v>
      </c>
      <c r="AA153" s="9" t="s">
        <v>38</v>
      </c>
      <c r="AB153" s="9"/>
      <c r="AC153" s="9"/>
      <c r="AD153" s="9"/>
    </row>
    <row r="154" spans="1:30">
      <c r="A154" s="9" t="s">
        <v>30</v>
      </c>
      <c r="B154" s="9" t="s">
        <v>31</v>
      </c>
      <c r="C154" s="9" t="s">
        <v>239</v>
      </c>
      <c r="D154" s="9" t="s">
        <v>581</v>
      </c>
      <c r="E154" s="9" t="s">
        <v>582</v>
      </c>
      <c r="F154" s="9" t="s">
        <v>583</v>
      </c>
      <c r="G154" s="39">
        <v>569</v>
      </c>
      <c r="H154" s="17">
        <v>12733.01</v>
      </c>
      <c r="I154" s="16">
        <f t="shared" si="37"/>
        <v>0.000541338193936839</v>
      </c>
      <c r="J154" s="17" t="s">
        <v>251</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20 to 30</v>
      </c>
      <c r="L154" s="17">
        <v>22.62</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20 to 30</v>
      </c>
      <c r="N154" s="17">
        <v>24.32</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6% to 8%</v>
      </c>
      <c r="P154" s="16">
        <f t="shared" si="35"/>
        <v>0.0699013157894737</v>
      </c>
      <c r="Q154" s="9">
        <f>3*8.3</f>
        <v>24.9</v>
      </c>
      <c r="R154" s="9" t="s">
        <v>38</v>
      </c>
      <c r="S154" s="17">
        <f t="shared" si="38"/>
        <v>0.908433734939759</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0.75 to 1</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 to 0.05</v>
      </c>
      <c r="V154" s="40">
        <f t="shared" si="39"/>
        <v>0.0330303289587162</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 to 0.05</v>
      </c>
      <c r="X154" s="40">
        <f t="shared" si="40"/>
        <v>0.0307214655035427</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20 to 25</v>
      </c>
      <c r="Z154" s="17">
        <f>Q154</f>
        <v>24.9</v>
      </c>
      <c r="AA154" s="9" t="s">
        <v>38</v>
      </c>
      <c r="AB154" s="9"/>
      <c r="AC154" s="9"/>
      <c r="AD154" s="9"/>
    </row>
    <row r="155" spans="1:30">
      <c r="A155" s="9" t="s">
        <v>30</v>
      </c>
      <c r="B155" s="9" t="s">
        <v>31</v>
      </c>
      <c r="C155" s="9" t="s">
        <v>584</v>
      </c>
      <c r="D155" s="9" t="s">
        <v>585</v>
      </c>
      <c r="E155" s="9" t="s">
        <v>586</v>
      </c>
      <c r="F155" s="9" t="s">
        <v>587</v>
      </c>
      <c r="G155" s="39">
        <v>1586</v>
      </c>
      <c r="H155" s="17">
        <v>12555.33</v>
      </c>
      <c r="I155" s="16">
        <f t="shared" si="37"/>
        <v>0.000533784208642026</v>
      </c>
      <c r="J155" s="17" t="s">
        <v>251</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 to 10</v>
      </c>
      <c r="L155" s="17">
        <v>7.91</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5 to 10</v>
      </c>
      <c r="N155" s="17">
        <v>7.99</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0% to 2%</v>
      </c>
      <c r="P155" s="16">
        <f t="shared" si="35"/>
        <v>0.0100125156445557</v>
      </c>
      <c r="Q155" s="9">
        <v>8.7</v>
      </c>
      <c r="R155" s="9" t="s">
        <v>37</v>
      </c>
      <c r="S155" s="17">
        <f t="shared" si="38"/>
        <v>0.874226348364279</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0.75 to 1</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40">
        <f t="shared" si="39"/>
        <v>0.0298636483376376</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40">
        <f t="shared" si="40"/>
        <v>0.0295646380914535</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8 to 10</v>
      </c>
      <c r="Z155" s="17">
        <f>Q155*1.04</f>
        <v>9.048</v>
      </c>
      <c r="AA155" s="9" t="s">
        <v>38</v>
      </c>
      <c r="AB155" s="9"/>
      <c r="AC155" s="9"/>
      <c r="AD155" s="9"/>
    </row>
    <row r="156" spans="1:30">
      <c r="A156" s="9" t="s">
        <v>30</v>
      </c>
      <c r="B156" s="9" t="s">
        <v>31</v>
      </c>
      <c r="C156" s="9" t="s">
        <v>215</v>
      </c>
      <c r="D156" s="9" t="s">
        <v>588</v>
      </c>
      <c r="E156" s="9" t="s">
        <v>589</v>
      </c>
      <c r="F156" s="9" t="s">
        <v>590</v>
      </c>
      <c r="G156" s="39">
        <v>1251</v>
      </c>
      <c r="H156" s="17">
        <v>12498.18</v>
      </c>
      <c r="I156" s="16">
        <f t="shared" si="37"/>
        <v>0.000531354502093183</v>
      </c>
      <c r="J156" s="17" t="s">
        <v>251</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5 to 10</v>
      </c>
      <c r="L156" s="17">
        <v>9.99</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5 to 10</v>
      </c>
      <c r="N156" s="17">
        <v>9.99</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No Discount</v>
      </c>
      <c r="P156" s="16">
        <f t="shared" si="35"/>
        <v>0</v>
      </c>
      <c r="Q156" s="9">
        <v>8.8</v>
      </c>
      <c r="R156" s="9" t="s">
        <v>38</v>
      </c>
      <c r="S156" s="17">
        <f t="shared" si="38"/>
        <v>1.13522727272727</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1 to 2</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40">
        <f t="shared" si="39"/>
        <v>0.0383911827097488</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40">
        <f t="shared" si="40"/>
        <v>0.0383911827097488</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8 to 10</v>
      </c>
      <c r="Z156" s="17">
        <f>Q156</f>
        <v>8.8</v>
      </c>
      <c r="AA156" s="9" t="s">
        <v>38</v>
      </c>
      <c r="AB156" s="9"/>
      <c r="AC156" s="9"/>
      <c r="AD156" s="9"/>
    </row>
    <row r="157" spans="1:30">
      <c r="A157" s="9" t="s">
        <v>30</v>
      </c>
      <c r="B157" s="9" t="s">
        <v>31</v>
      </c>
      <c r="C157" s="9" t="s">
        <v>531</v>
      </c>
      <c r="D157" s="9" t="s">
        <v>591</v>
      </c>
      <c r="E157" s="9" t="s">
        <v>592</v>
      </c>
      <c r="F157" s="9" t="s">
        <v>593</v>
      </c>
      <c r="G157" s="39">
        <v>763</v>
      </c>
      <c r="H157" s="17">
        <v>12171.92</v>
      </c>
      <c r="I157" s="16">
        <f t="shared" si="37"/>
        <v>0.00051748370491688</v>
      </c>
      <c r="J157" s="17" t="s">
        <v>251</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15 to 20</v>
      </c>
      <c r="L157" s="17">
        <v>16.12</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15 to 20</v>
      </c>
      <c r="N157" s="17">
        <v>17.02</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4% to 6%</v>
      </c>
      <c r="P157" s="16">
        <f t="shared" si="35"/>
        <v>0.0528789659224441</v>
      </c>
      <c r="Q157" s="9">
        <v>12</v>
      </c>
      <c r="R157" s="9" t="s">
        <v>38</v>
      </c>
      <c r="S157" s="17">
        <f t="shared" si="38"/>
        <v>1.34333333333333</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1 to 2</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40">
        <f t="shared" si="39"/>
        <v>0.0479652801262541</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40">
        <f t="shared" si="40"/>
        <v>0.0454289257129974</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10 to 15</v>
      </c>
      <c r="Z157" s="17">
        <f>Q157</f>
        <v>12</v>
      </c>
      <c r="AA157" s="9" t="s">
        <v>38</v>
      </c>
      <c r="AB157" s="9"/>
      <c r="AC157" s="9"/>
      <c r="AD157" s="9"/>
    </row>
    <row r="158" spans="1:30">
      <c r="A158" s="9" t="s">
        <v>30</v>
      </c>
      <c r="B158" s="9" t="s">
        <v>31</v>
      </c>
      <c r="C158" s="9" t="s">
        <v>446</v>
      </c>
      <c r="D158" s="9" t="s">
        <v>594</v>
      </c>
      <c r="E158" s="9" t="s">
        <v>595</v>
      </c>
      <c r="F158" s="9" t="s">
        <v>596</v>
      </c>
      <c r="G158" s="39">
        <v>250</v>
      </c>
      <c r="H158" s="17">
        <v>11767.06</v>
      </c>
      <c r="I158" s="16">
        <f t="shared" si="37"/>
        <v>0.0005002712640881</v>
      </c>
      <c r="J158" s="17" t="s">
        <v>251</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40 to 50</v>
      </c>
      <c r="L158" s="17">
        <v>47.26</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50 to 75</v>
      </c>
      <c r="N158" s="17">
        <v>55.97</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15% to 20%</v>
      </c>
      <c r="P158" s="16">
        <f t="shared" si="35"/>
        <v>0.155619081650884</v>
      </c>
      <c r="Q158" s="9">
        <f>6.8*12</f>
        <v>81.6</v>
      </c>
      <c r="R158" s="9" t="s">
        <v>37</v>
      </c>
      <c r="S158" s="17">
        <f t="shared" si="38"/>
        <v>0.556891025641026</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0.5 to 0.75</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40">
        <f t="shared" si="39"/>
        <v>0.0223038833129048</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40">
        <f t="shared" si="40"/>
        <v>0.0188329734745021</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50+</v>
      </c>
      <c r="Z158" s="17">
        <f>Q158*1.04</f>
        <v>84.864</v>
      </c>
      <c r="AA158" s="9" t="s">
        <v>38</v>
      </c>
      <c r="AB158" s="9"/>
      <c r="AC158" s="9"/>
      <c r="AD158" s="9"/>
    </row>
    <row r="159" spans="1:30">
      <c r="A159" s="9" t="s">
        <v>30</v>
      </c>
      <c r="B159" s="9" t="s">
        <v>31</v>
      </c>
      <c r="C159" s="9" t="s">
        <v>308</v>
      </c>
      <c r="D159" s="9" t="s">
        <v>597</v>
      </c>
      <c r="E159" s="9" t="s">
        <v>598</v>
      </c>
      <c r="F159" s="9" t="s">
        <v>599</v>
      </c>
      <c r="G159" s="39">
        <v>544</v>
      </c>
      <c r="H159" s="17">
        <v>11503.1</v>
      </c>
      <c r="I159" s="16">
        <f t="shared" si="37"/>
        <v>0.000489049123394614</v>
      </c>
      <c r="J159" s="17" t="s">
        <v>251</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20 to 30</v>
      </c>
      <c r="L159" s="17">
        <v>21.25</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30 to 40</v>
      </c>
      <c r="N159" s="17">
        <v>31.17</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30% to 40%</v>
      </c>
      <c r="P159" s="16">
        <f t="shared" si="35"/>
        <v>0.318254732114212</v>
      </c>
      <c r="Q159" s="9">
        <v>16</v>
      </c>
      <c r="R159" s="9" t="s">
        <v>38</v>
      </c>
      <c r="S159" s="17">
        <f t="shared" si="38"/>
        <v>1.328125</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1 to 2</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0.05 to 0.1</v>
      </c>
      <c r="V159" s="40">
        <f t="shared" si="39"/>
        <v>0.0658818058843422</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40">
        <f t="shared" si="40"/>
        <v>0.0449146094014204</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15 to 20</v>
      </c>
      <c r="Z159" s="17">
        <f>Q159</f>
        <v>16</v>
      </c>
      <c r="AA159" s="9" t="s">
        <v>38</v>
      </c>
      <c r="AB159" s="9"/>
      <c r="AC159" s="9"/>
      <c r="AD159" s="9"/>
    </row>
    <row r="160" spans="1:30">
      <c r="A160" s="9" t="s">
        <v>30</v>
      </c>
      <c r="B160" s="9" t="s">
        <v>31</v>
      </c>
      <c r="C160" s="9" t="s">
        <v>600</v>
      </c>
      <c r="D160" s="9" t="s">
        <v>601</v>
      </c>
      <c r="E160" s="9" t="s">
        <v>602</v>
      </c>
      <c r="F160" s="9" t="s">
        <v>603</v>
      </c>
      <c r="G160" s="39">
        <v>706</v>
      </c>
      <c r="H160" s="17">
        <v>11420.31</v>
      </c>
      <c r="I160" s="16">
        <f t="shared" si="37"/>
        <v>0.000485529343776438</v>
      </c>
      <c r="J160" s="17" t="s">
        <v>251</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15 to 20</v>
      </c>
      <c r="L160" s="17">
        <v>16.18</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15 to 20</v>
      </c>
      <c r="N160" s="17">
        <v>18.07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10% to 15%</v>
      </c>
      <c r="P160" s="16">
        <f t="shared" si="35"/>
        <v>0.104593248478141</v>
      </c>
      <c r="Q160" s="9">
        <v>9</v>
      </c>
      <c r="R160" s="9" t="s">
        <v>38</v>
      </c>
      <c r="S160" s="17">
        <f t="shared" si="38"/>
        <v>1.79777777777778</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1 to 2</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0.05 to 0.1</v>
      </c>
      <c r="V160" s="40">
        <f t="shared" si="39"/>
        <v>0.0678991470334047</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0.05 to 0.1</v>
      </c>
      <c r="X160" s="40">
        <f t="shared" si="40"/>
        <v>0.060797354676286</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8 to 10</v>
      </c>
      <c r="Z160" s="17">
        <f>Q160</f>
        <v>9</v>
      </c>
      <c r="AA160" s="9" t="s">
        <v>38</v>
      </c>
      <c r="AB160" s="9"/>
      <c r="AC160" s="9"/>
      <c r="AD160" s="9"/>
    </row>
    <row r="161" spans="1:30">
      <c r="A161" s="9" t="s">
        <v>30</v>
      </c>
      <c r="B161" s="9" t="s">
        <v>31</v>
      </c>
      <c r="C161" s="9" t="s">
        <v>604</v>
      </c>
      <c r="D161" s="9" t="s">
        <v>605</v>
      </c>
      <c r="E161" s="9" t="s">
        <v>606</v>
      </c>
      <c r="F161" s="9" t="s">
        <v>607</v>
      </c>
      <c r="G161" s="39">
        <v>739</v>
      </c>
      <c r="H161" s="17">
        <v>11367.46</v>
      </c>
      <c r="I161" s="16">
        <f t="shared" si="37"/>
        <v>0.000483282449793824</v>
      </c>
      <c r="J161" s="17" t="s">
        <v>251</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15 to 20</v>
      </c>
      <c r="L161" s="17">
        <v>15.44</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15 to 20</v>
      </c>
      <c r="N161" s="17">
        <v>16.25</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4% to 6%</v>
      </c>
      <c r="P161" s="16">
        <f t="shared" si="35"/>
        <v>0.0498461538461539</v>
      </c>
      <c r="Q161" s="9">
        <v>6.7</v>
      </c>
      <c r="R161" s="9" t="s">
        <v>37</v>
      </c>
      <c r="S161" s="17">
        <f t="shared" si="38"/>
        <v>2.2158438576349</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2 to 3</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40">
        <f t="shared" si="39"/>
        <v>0.0788667417057425</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0.05 to 0.1</v>
      </c>
      <c r="X161" s="40">
        <f t="shared" si="40"/>
        <v>0.0749355379653332</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6 to 8</v>
      </c>
      <c r="Z161" s="17">
        <f>Q161*1.04</f>
        <v>6.968</v>
      </c>
      <c r="AA161" s="9" t="s">
        <v>38</v>
      </c>
      <c r="AB161" s="9"/>
      <c r="AC161" s="9"/>
      <c r="AD161" s="9"/>
    </row>
    <row r="162" spans="1:30">
      <c r="A162" s="9" t="s">
        <v>30</v>
      </c>
      <c r="B162" s="9" t="s">
        <v>31</v>
      </c>
      <c r="C162" s="9" t="s">
        <v>608</v>
      </c>
      <c r="D162" s="9" t="s">
        <v>609</v>
      </c>
      <c r="E162" s="9" t="s">
        <v>610</v>
      </c>
      <c r="F162" s="9" t="s">
        <v>611</v>
      </c>
      <c r="G162" s="39">
        <v>1558</v>
      </c>
      <c r="H162" s="17">
        <v>11101.79</v>
      </c>
      <c r="I162" s="16">
        <f t="shared" si="37"/>
        <v>0.000471987609219348</v>
      </c>
      <c r="J162" s="17" t="s">
        <v>251</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5 to 10</v>
      </c>
      <c r="L162" s="17">
        <v>7.22</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5 to 10</v>
      </c>
      <c r="N162" s="17">
        <v>8.58</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15% to 20%</v>
      </c>
      <c r="P162" s="16">
        <f t="shared" si="35"/>
        <v>0.158508158508159</v>
      </c>
      <c r="Q162" s="9">
        <v>3.38</v>
      </c>
      <c r="R162" s="9" t="s">
        <v>38</v>
      </c>
      <c r="S162" s="17">
        <f t="shared" si="38"/>
        <v>2.13609467455621</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2 to 3</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40">
        <f t="shared" si="39"/>
        <v>0.0858458416794568</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40">
        <f t="shared" si="40"/>
        <v>0.0722385753992632</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2 to 4</v>
      </c>
      <c r="Z162" s="17">
        <f>Q162</f>
        <v>3.38</v>
      </c>
      <c r="AA162" s="9" t="s">
        <v>38</v>
      </c>
      <c r="AB162" s="9"/>
      <c r="AC162" s="9"/>
      <c r="AD162" s="9"/>
    </row>
    <row r="163" spans="1:30">
      <c r="A163" s="9" t="s">
        <v>30</v>
      </c>
      <c r="B163" s="9" t="s">
        <v>31</v>
      </c>
      <c r="C163" s="9" t="s">
        <v>495</v>
      </c>
      <c r="D163" s="9" t="s">
        <v>612</v>
      </c>
      <c r="E163" s="9" t="s">
        <v>613</v>
      </c>
      <c r="F163" s="9" t="s">
        <v>614</v>
      </c>
      <c r="G163" s="39">
        <v>851</v>
      </c>
      <c r="H163" s="17">
        <v>11094.99</v>
      </c>
      <c r="I163" s="16">
        <f t="shared" si="37"/>
        <v>0.000471698510277404</v>
      </c>
      <c r="J163" s="17" t="s">
        <v>251</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10 to 15</v>
      </c>
      <c r="L163" s="17">
        <v>13.3</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10 to 15</v>
      </c>
      <c r="N163" s="17">
        <v>13.3</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No Discount</v>
      </c>
      <c r="P163" s="16">
        <f t="shared" si="35"/>
        <v>0</v>
      </c>
      <c r="Q163" s="9">
        <v>18</v>
      </c>
      <c r="R163" s="9" t="s">
        <v>38</v>
      </c>
      <c r="S163" s="17">
        <f t="shared" si="38"/>
        <v>0.738888888888889</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0.5 to 0.75</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 to 0.05</v>
      </c>
      <c r="V163" s="40">
        <f t="shared" si="39"/>
        <v>0.0249877879231954</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 to 0.05</v>
      </c>
      <c r="X163" s="40">
        <f t="shared" si="40"/>
        <v>0.0249877879231954</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15 to 20</v>
      </c>
      <c r="Z163" s="17">
        <f>Q163</f>
        <v>18</v>
      </c>
      <c r="AA163" s="9" t="s">
        <v>38</v>
      </c>
      <c r="AB163" s="9"/>
      <c r="AC163" s="9"/>
      <c r="AD163" s="9"/>
    </row>
    <row r="164" spans="1:30">
      <c r="A164" s="9" t="s">
        <v>30</v>
      </c>
      <c r="B164" s="9" t="s">
        <v>31</v>
      </c>
      <c r="C164" s="9" t="s">
        <v>101</v>
      </c>
      <c r="D164" s="9" t="s">
        <v>615</v>
      </c>
      <c r="E164" s="9" t="s">
        <v>616</v>
      </c>
      <c r="F164" s="9" t="s">
        <v>617</v>
      </c>
      <c r="G164" s="39">
        <v>325</v>
      </c>
      <c r="H164" s="17">
        <v>11040.62</v>
      </c>
      <c r="I164" s="16">
        <f t="shared" si="37"/>
        <v>0.000469386994178355</v>
      </c>
      <c r="J164" s="17" t="s">
        <v>251</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30 to 40</v>
      </c>
      <c r="L164" s="17">
        <v>34</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30 to 40</v>
      </c>
      <c r="N164" s="17">
        <v>34</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6">
        <f t="shared" si="35"/>
        <v>0</v>
      </c>
      <c r="Q164" s="9">
        <v>250</v>
      </c>
      <c r="R164" s="9" t="s">
        <v>109</v>
      </c>
      <c r="S164" s="17">
        <f t="shared" si="38"/>
        <v>4.02366863905325</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4 to 5</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0.1 to 0.2</v>
      </c>
      <c r="V164" s="40">
        <f t="shared" si="39"/>
        <v>0.136072662801936</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0.1 to 0.2</v>
      </c>
      <c r="X164" s="40">
        <f t="shared" si="40"/>
        <v>0.136072662801936</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8 to 10</v>
      </c>
      <c r="Z164" s="17">
        <f>Q164*0.0338</f>
        <v>8.45</v>
      </c>
      <c r="AA164" s="9" t="s">
        <v>38</v>
      </c>
      <c r="AB164" s="9"/>
      <c r="AC164" s="9"/>
      <c r="AD164" s="9"/>
    </row>
    <row r="165" spans="1:30">
      <c r="A165" s="9" t="s">
        <v>30</v>
      </c>
      <c r="B165" s="9" t="s">
        <v>31</v>
      </c>
      <c r="C165" s="9" t="s">
        <v>243</v>
      </c>
      <c r="D165" s="9" t="s">
        <v>618</v>
      </c>
      <c r="E165" s="9" t="s">
        <v>619</v>
      </c>
      <c r="F165" s="9" t="s">
        <v>620</v>
      </c>
      <c r="G165" s="9">
        <v>439</v>
      </c>
      <c r="H165" s="9">
        <v>10975.93</v>
      </c>
      <c r="I165" s="16">
        <f t="shared" si="37"/>
        <v>0.000466636727920355</v>
      </c>
      <c r="J165" s="17" t="s">
        <v>251</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20 to 30</v>
      </c>
      <c r="L165" s="9">
        <v>25.46</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20 to 30</v>
      </c>
      <c r="N165" s="9">
        <v>28</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8% to 10%</v>
      </c>
      <c r="P165" s="16">
        <f t="shared" si="35"/>
        <v>0.0907142857142857</v>
      </c>
      <c r="Q165" s="9"/>
      <c r="R165" s="9"/>
      <c r="S165" s="17"/>
      <c r="T165" s="9"/>
      <c r="U165" s="17"/>
      <c r="V165" s="40"/>
      <c r="W165" s="17"/>
      <c r="X165" s="40"/>
      <c r="Y165" s="9"/>
      <c r="Z165" s="9"/>
      <c r="AA165" s="9"/>
      <c r="AB165" s="9"/>
      <c r="AC165" s="9"/>
      <c r="AD165" s="9"/>
    </row>
    <row r="166" spans="1:30">
      <c r="A166" s="9" t="s">
        <v>30</v>
      </c>
      <c r="B166" s="9" t="s">
        <v>31</v>
      </c>
      <c r="C166" s="9" t="s">
        <v>621</v>
      </c>
      <c r="D166" s="9" t="s">
        <v>622</v>
      </c>
      <c r="E166" s="9" t="s">
        <v>623</v>
      </c>
      <c r="F166" s="9" t="s">
        <v>624</v>
      </c>
      <c r="G166" s="39">
        <v>1076</v>
      </c>
      <c r="H166" s="17">
        <v>10887.86</v>
      </c>
      <c r="I166" s="16">
        <f t="shared" si="37"/>
        <v>0.00046289247147667</v>
      </c>
      <c r="J166" s="17" t="s">
        <v>251</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10 to 15</v>
      </c>
      <c r="L166" s="17">
        <v>10.28</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10 to 15</v>
      </c>
      <c r="N166" s="17">
        <v>12.61</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15% to 20%</v>
      </c>
      <c r="P166" s="16">
        <f t="shared" si="35"/>
        <v>0.1847739888977</v>
      </c>
      <c r="Q166" s="9">
        <v>12</v>
      </c>
      <c r="R166" s="9" t="s">
        <v>37</v>
      </c>
      <c r="S166" s="17">
        <f>L166/Z166</f>
        <v>0.823717948717949</v>
      </c>
      <c r="T166" s="9" t="str">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0.75 to 1</v>
      </c>
      <c r="U166" s="17"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 to 0.05</v>
      </c>
      <c r="V166" s="40">
        <f>N166/($Z166*29.57)</f>
        <v>0.034170330289708</v>
      </c>
      <c r="W166" s="17"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 to 0.05</v>
      </c>
      <c r="X166" s="40">
        <f>L166/($Z166*29.57)</f>
        <v>0.0278565420601268</v>
      </c>
      <c r="Y166" s="9"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10 to 15</v>
      </c>
      <c r="Z166" s="17">
        <f>Q166*1.04</f>
        <v>12.48</v>
      </c>
      <c r="AA166" s="9" t="s">
        <v>38</v>
      </c>
      <c r="AB166" s="9"/>
      <c r="AC166" s="9"/>
      <c r="AD166" s="9"/>
    </row>
    <row r="167" spans="1:30">
      <c r="A167" s="9" t="s">
        <v>30</v>
      </c>
      <c r="B167" s="9" t="s">
        <v>31</v>
      </c>
      <c r="C167" s="9" t="s">
        <v>625</v>
      </c>
      <c r="D167" s="9" t="s">
        <v>626</v>
      </c>
      <c r="E167" s="9" t="s">
        <v>627</v>
      </c>
      <c r="F167" s="9" t="s">
        <v>628</v>
      </c>
      <c r="G167" s="9">
        <v>933</v>
      </c>
      <c r="H167" s="9">
        <v>10779.33</v>
      </c>
      <c r="I167" s="16">
        <f t="shared" si="37"/>
        <v>0.000458278367334133</v>
      </c>
      <c r="J167" s="17" t="s">
        <v>251</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10 to 15</v>
      </c>
      <c r="L167" s="9">
        <v>11.76</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10 to 15</v>
      </c>
      <c r="N167" s="9">
        <v>12</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0% to 2%</v>
      </c>
      <c r="P167" s="16">
        <f t="shared" si="35"/>
        <v>0.02</v>
      </c>
      <c r="Q167" s="9"/>
      <c r="R167" s="9"/>
      <c r="S167" s="17"/>
      <c r="T167" s="9"/>
      <c r="U167" s="17"/>
      <c r="V167" s="40"/>
      <c r="W167" s="17"/>
      <c r="X167" s="40"/>
      <c r="Y167" s="9"/>
      <c r="Z167" s="9"/>
      <c r="AA167" s="9"/>
      <c r="AB167" s="9"/>
      <c r="AC167" s="9"/>
      <c r="AD167" s="9"/>
    </row>
    <row r="168" spans="1:30">
      <c r="A168" s="9" t="s">
        <v>30</v>
      </c>
      <c r="B168" s="9" t="s">
        <v>31</v>
      </c>
      <c r="C168" s="9" t="s">
        <v>385</v>
      </c>
      <c r="D168" s="9" t="s">
        <v>629</v>
      </c>
      <c r="E168" s="9" t="s">
        <v>630</v>
      </c>
      <c r="F168" s="9" t="s">
        <v>631</v>
      </c>
      <c r="G168" s="39">
        <v>1120</v>
      </c>
      <c r="H168" s="17">
        <v>10630.26</v>
      </c>
      <c r="I168" s="16">
        <f t="shared" si="37"/>
        <v>0.000451940723323002</v>
      </c>
      <c r="J168" s="17" t="s">
        <v>251</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5 to 10</v>
      </c>
      <c r="L168" s="17">
        <v>9.52</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17">
        <v>11.75</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15% to 20%</v>
      </c>
      <c r="P168" s="16">
        <f t="shared" si="35"/>
        <v>0.189787234042553</v>
      </c>
      <c r="Q168" s="9">
        <v>10</v>
      </c>
      <c r="R168" s="9" t="s">
        <v>38</v>
      </c>
      <c r="S168" s="17">
        <f t="shared" ref="S168:S184" si="41">L168/Z168</f>
        <v>0.952</v>
      </c>
      <c r="T168" s="9" t="str">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0.75 to 1</v>
      </c>
      <c r="U168" s="17"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 to 0.05</v>
      </c>
      <c r="V168" s="40">
        <f t="shared" ref="V168:V184" si="42">N168/($Z168*29.57)</f>
        <v>0.0397362191410213</v>
      </c>
      <c r="W168" s="17"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 to 0.05</v>
      </c>
      <c r="X168" s="40">
        <f t="shared" ref="X168:X184" si="43">L168/($Z168*29.57)</f>
        <v>0.0321947920189381</v>
      </c>
      <c r="Y168" s="9"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8 to 10</v>
      </c>
      <c r="Z168" s="17">
        <f>Q168</f>
        <v>10</v>
      </c>
      <c r="AA168" s="9" t="s">
        <v>38</v>
      </c>
      <c r="AB168" s="9"/>
      <c r="AC168" s="9"/>
      <c r="AD168" s="9"/>
    </row>
    <row r="169" spans="1:30">
      <c r="A169" s="9" t="s">
        <v>30</v>
      </c>
      <c r="B169" s="9" t="s">
        <v>31</v>
      </c>
      <c r="C169" s="9" t="s">
        <v>632</v>
      </c>
      <c r="D169" s="9" t="s">
        <v>633</v>
      </c>
      <c r="E169" s="9" t="s">
        <v>634</v>
      </c>
      <c r="F169" s="9" t="s">
        <v>635</v>
      </c>
      <c r="G169" s="39">
        <v>730</v>
      </c>
      <c r="H169" s="17">
        <v>10594.67</v>
      </c>
      <c r="I169" s="16">
        <f t="shared" si="37"/>
        <v>0.000450427630478324</v>
      </c>
      <c r="J169" s="17" t="s">
        <v>251</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10 to 15</v>
      </c>
      <c r="L169" s="17">
        <v>14.6</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15 to 20</v>
      </c>
      <c r="N169" s="17">
        <v>15.19</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2% to 4%</v>
      </c>
      <c r="P169" s="16">
        <f t="shared" si="35"/>
        <v>0.0388413429888084</v>
      </c>
      <c r="Q169" s="9">
        <v>7</v>
      </c>
      <c r="R169" s="9" t="s">
        <v>37</v>
      </c>
      <c r="S169" s="17">
        <f t="shared" si="41"/>
        <v>2.00549450549451</v>
      </c>
      <c r="T169" s="9" t="str">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2 to 3</v>
      </c>
      <c r="U169" s="17"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0.05 to 0.1</v>
      </c>
      <c r="V169" s="40">
        <f t="shared" si="42"/>
        <v>0.0705626804713717</v>
      </c>
      <c r="W169" s="17"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0.05 to 0.1</v>
      </c>
      <c r="X169" s="40">
        <f t="shared" si="43"/>
        <v>0.0678219311969735</v>
      </c>
      <c r="Y169" s="9"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6 to 8</v>
      </c>
      <c r="Z169" s="17">
        <f>Q169*1.04</f>
        <v>7.28</v>
      </c>
      <c r="AA169" s="9" t="s">
        <v>38</v>
      </c>
      <c r="AB169" s="9"/>
      <c r="AC169" s="9"/>
      <c r="AD169" s="9"/>
    </row>
    <row r="170" spans="1:30">
      <c r="A170" s="9" t="s">
        <v>30</v>
      </c>
      <c r="B170" s="9" t="s">
        <v>31</v>
      </c>
      <c r="C170" s="9" t="s">
        <v>636</v>
      </c>
      <c r="D170" s="9" t="s">
        <v>637</v>
      </c>
      <c r="E170" s="9" t="s">
        <v>638</v>
      </c>
      <c r="F170" s="9" t="s">
        <v>639</v>
      </c>
      <c r="G170" s="39">
        <v>1042</v>
      </c>
      <c r="H170" s="17">
        <v>9731.08</v>
      </c>
      <c r="I170" s="16">
        <f t="shared" si="37"/>
        <v>0.000413712489996858</v>
      </c>
      <c r="J170" s="17" t="s">
        <v>251</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5 to 10</v>
      </c>
      <c r="L170" s="17">
        <v>9.33</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10 to 15</v>
      </c>
      <c r="N170" s="17">
        <v>10.15</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8% to 10%</v>
      </c>
      <c r="P170" s="16">
        <f t="shared" si="35"/>
        <v>0.0807881773399015</v>
      </c>
      <c r="Q170" s="9">
        <v>12</v>
      </c>
      <c r="R170" s="9" t="s">
        <v>37</v>
      </c>
      <c r="S170" s="17">
        <f t="shared" si="41"/>
        <v>0.747596153846154</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0.5 to 0.75</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 to 0.05</v>
      </c>
      <c r="V170" s="40">
        <f t="shared" si="42"/>
        <v>0.0275042706138411</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 to 0.05</v>
      </c>
      <c r="X170" s="40">
        <f t="shared" si="43"/>
        <v>0.0252822507218855</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10 to 15</v>
      </c>
      <c r="Z170" s="17">
        <f>Q170*1.04</f>
        <v>12.48</v>
      </c>
      <c r="AA170" s="9" t="s">
        <v>38</v>
      </c>
      <c r="AB170" s="9"/>
      <c r="AC170" s="9"/>
      <c r="AD170" s="9"/>
    </row>
    <row r="171" spans="1:30">
      <c r="A171" s="9" t="s">
        <v>30</v>
      </c>
      <c r="B171" s="9" t="s">
        <v>31</v>
      </c>
      <c r="C171" s="9" t="s">
        <v>392</v>
      </c>
      <c r="D171" s="9" t="s">
        <v>640</v>
      </c>
      <c r="E171" s="9" t="s">
        <v>641</v>
      </c>
      <c r="F171" s="9" t="s">
        <v>642</v>
      </c>
      <c r="G171" s="39">
        <v>418</v>
      </c>
      <c r="H171" s="17">
        <v>9619.88</v>
      </c>
      <c r="I171" s="16">
        <f t="shared" si="37"/>
        <v>0.000408984872005057</v>
      </c>
      <c r="J171" s="17" t="s">
        <v>251</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20 to 30</v>
      </c>
      <c r="L171" s="17">
        <v>23.27</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20 to 30</v>
      </c>
      <c r="N171" s="17">
        <v>24</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2% to 4%</v>
      </c>
      <c r="P171" s="16">
        <f t="shared" si="35"/>
        <v>0.0304166666666667</v>
      </c>
      <c r="Q171" s="9">
        <v>3.4</v>
      </c>
      <c r="R171" s="9" t="s">
        <v>38</v>
      </c>
      <c r="S171" s="17">
        <f t="shared" si="41"/>
        <v>6.84411764705882</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5 to 10</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0.2 to 0.3</v>
      </c>
      <c r="V171" s="40">
        <f t="shared" si="42"/>
        <v>0.238715709482982</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0.2 to 0.3</v>
      </c>
      <c r="X171" s="40">
        <f t="shared" si="43"/>
        <v>0.231454773319541</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2 to 4</v>
      </c>
      <c r="Z171" s="17">
        <f>Q171</f>
        <v>3.4</v>
      </c>
      <c r="AA171" s="9" t="s">
        <v>38</v>
      </c>
      <c r="AB171" s="9"/>
      <c r="AC171" s="9"/>
      <c r="AD171" s="9"/>
    </row>
    <row r="172" spans="1:30">
      <c r="A172" s="9" t="s">
        <v>30</v>
      </c>
      <c r="B172" s="9" t="s">
        <v>31</v>
      </c>
      <c r="C172" s="9" t="s">
        <v>643</v>
      </c>
      <c r="D172" s="9" t="s">
        <v>644</v>
      </c>
      <c r="E172" s="9" t="s">
        <v>645</v>
      </c>
      <c r="F172" s="9" t="s">
        <v>646</v>
      </c>
      <c r="G172" s="39">
        <v>1216</v>
      </c>
      <c r="H172" s="17">
        <v>9548.05</v>
      </c>
      <c r="I172" s="16">
        <f t="shared" si="37"/>
        <v>0.000405931051858016</v>
      </c>
      <c r="J172" s="17" t="s">
        <v>251</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 to 10</v>
      </c>
      <c r="L172" s="17">
        <v>7.86</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5 to 10</v>
      </c>
      <c r="N172" s="17">
        <v>9.49</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15% to 20%</v>
      </c>
      <c r="P172" s="16">
        <f t="shared" si="35"/>
        <v>0.171759747102213</v>
      </c>
      <c r="Q172" s="9">
        <v>7.2</v>
      </c>
      <c r="R172" s="9" t="s">
        <v>37</v>
      </c>
      <c r="S172" s="17">
        <f t="shared" si="41"/>
        <v>1.04967948717949</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1 to 2</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40">
        <f t="shared" si="42"/>
        <v>0.0428596926314207</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40">
        <f t="shared" si="43"/>
        <v>0.0354981226641693</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6 to 8</v>
      </c>
      <c r="Z172" s="17">
        <f>Q172*1.04</f>
        <v>7.488</v>
      </c>
      <c r="AA172" s="9" t="s">
        <v>38</v>
      </c>
      <c r="AB172" s="9"/>
      <c r="AC172" s="9"/>
      <c r="AD172" s="9"/>
    </row>
    <row r="173" spans="1:30">
      <c r="A173" s="9" t="s">
        <v>30</v>
      </c>
      <c r="B173" s="9" t="s">
        <v>31</v>
      </c>
      <c r="C173" s="9" t="s">
        <v>647</v>
      </c>
      <c r="D173" s="9" t="s">
        <v>648</v>
      </c>
      <c r="E173" s="9" t="s">
        <v>649</v>
      </c>
      <c r="F173" s="9" t="s">
        <v>650</v>
      </c>
      <c r="G173" s="39">
        <v>432</v>
      </c>
      <c r="H173" s="17">
        <v>9540.72</v>
      </c>
      <c r="I173" s="16">
        <f t="shared" si="37"/>
        <v>0.000405619420204419</v>
      </c>
      <c r="J173" s="17" t="s">
        <v>251</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20 to 30</v>
      </c>
      <c r="L173" s="17">
        <v>22.1</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20 to 30</v>
      </c>
      <c r="N173" s="17">
        <v>22.1</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No Discount</v>
      </c>
      <c r="P173" s="16">
        <f t="shared" si="35"/>
        <v>0</v>
      </c>
      <c r="Q173" s="9">
        <v>6.8</v>
      </c>
      <c r="R173" s="9" t="s">
        <v>38</v>
      </c>
      <c r="S173" s="17">
        <f t="shared" si="41"/>
        <v>3.25</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3 to 4</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0.1 to 0.2</v>
      </c>
      <c r="V173" s="40">
        <f t="shared" si="42"/>
        <v>0.109908691241123</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0.1 to 0.2</v>
      </c>
      <c r="X173" s="40">
        <f t="shared" si="43"/>
        <v>0.109908691241123</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6 to 8</v>
      </c>
      <c r="Z173" s="17">
        <f>Q173</f>
        <v>6.8</v>
      </c>
      <c r="AA173" s="9" t="s">
        <v>38</v>
      </c>
      <c r="AB173" s="9"/>
      <c r="AC173" s="9"/>
      <c r="AD173" s="9"/>
    </row>
    <row r="174" spans="1:30">
      <c r="A174" s="9" t="s">
        <v>30</v>
      </c>
      <c r="B174" s="9" t="s">
        <v>31</v>
      </c>
      <c r="C174" s="9" t="s">
        <v>114</v>
      </c>
      <c r="D174" s="9" t="s">
        <v>651</v>
      </c>
      <c r="E174" s="9" t="s">
        <v>652</v>
      </c>
      <c r="F174" s="9" t="s">
        <v>653</v>
      </c>
      <c r="G174" s="39">
        <v>1270</v>
      </c>
      <c r="H174" s="17">
        <v>9392.08</v>
      </c>
      <c r="I174" s="16">
        <f t="shared" si="37"/>
        <v>0.000399300057449912</v>
      </c>
      <c r="J174" s="17" t="s">
        <v>251</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5 to 10</v>
      </c>
      <c r="L174" s="17">
        <v>7.01</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5 to 10</v>
      </c>
      <c r="N174" s="17">
        <v>9.05</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20% to 25%</v>
      </c>
      <c r="P174" s="16">
        <f t="shared" si="35"/>
        <v>0.225414364640884</v>
      </c>
      <c r="Q174" s="9">
        <v>2</v>
      </c>
      <c r="R174" s="9" t="s">
        <v>38</v>
      </c>
      <c r="S174" s="17">
        <f t="shared" si="41"/>
        <v>3.505</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3 to 4</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40">
        <f t="shared" si="42"/>
        <v>0.153026716266486</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40">
        <f t="shared" si="43"/>
        <v>0.118532296246195</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1 to 2</v>
      </c>
      <c r="Z174" s="17">
        <f>Q174</f>
        <v>2</v>
      </c>
      <c r="AA174" s="9" t="s">
        <v>38</v>
      </c>
      <c r="AB174" s="9"/>
      <c r="AC174" s="9"/>
      <c r="AD174" s="9"/>
    </row>
    <row r="175" spans="1:30">
      <c r="A175" s="9" t="s">
        <v>30</v>
      </c>
      <c r="B175" s="9" t="s">
        <v>31</v>
      </c>
      <c r="C175" s="9" t="s">
        <v>32</v>
      </c>
      <c r="D175" s="9" t="s">
        <v>654</v>
      </c>
      <c r="E175" s="9" t="s">
        <v>655</v>
      </c>
      <c r="F175" s="9" t="s">
        <v>656</v>
      </c>
      <c r="G175" s="39">
        <v>846</v>
      </c>
      <c r="H175" s="17">
        <v>9294.94</v>
      </c>
      <c r="I175" s="16">
        <f t="shared" si="37"/>
        <v>0.000395170194035132</v>
      </c>
      <c r="J175" s="17" t="s">
        <v>251</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10 to 15</v>
      </c>
      <c r="L175" s="17">
        <v>10.99</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10 to 15</v>
      </c>
      <c r="N175" s="17">
        <v>10.99</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No Discount</v>
      </c>
      <c r="P175" s="16">
        <f t="shared" si="35"/>
        <v>0</v>
      </c>
      <c r="Q175" s="9">
        <v>7.5</v>
      </c>
      <c r="R175" s="9" t="s">
        <v>38</v>
      </c>
      <c r="S175" s="17">
        <f t="shared" si="41"/>
        <v>1.46533333333333</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1 to 2</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 to 0.05</v>
      </c>
      <c r="V175" s="40">
        <f t="shared" si="42"/>
        <v>0.0495547288918949</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 to 0.05</v>
      </c>
      <c r="X175" s="40">
        <f t="shared" si="43"/>
        <v>0.0495547288918949</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6 to 8</v>
      </c>
      <c r="Z175" s="17">
        <f>Q175</f>
        <v>7.5</v>
      </c>
      <c r="AA175" s="9" t="s">
        <v>38</v>
      </c>
      <c r="AB175" s="9"/>
      <c r="AC175" s="9"/>
      <c r="AD175" s="9"/>
    </row>
    <row r="176" spans="1:30">
      <c r="A176" s="9" t="s">
        <v>30</v>
      </c>
      <c r="B176" s="9" t="s">
        <v>31</v>
      </c>
      <c r="C176" s="9" t="s">
        <v>215</v>
      </c>
      <c r="D176" s="9" t="s">
        <v>657</v>
      </c>
      <c r="E176" s="9" t="s">
        <v>658</v>
      </c>
      <c r="F176" s="9" t="s">
        <v>659</v>
      </c>
      <c r="G176" s="39">
        <v>1003</v>
      </c>
      <c r="H176" s="17">
        <v>9182.43</v>
      </c>
      <c r="I176" s="16">
        <f t="shared" si="37"/>
        <v>0.000390386881982457</v>
      </c>
      <c r="J176" s="17" t="s">
        <v>251</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5 to 10</v>
      </c>
      <c r="L176" s="17">
        <v>9.17</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5 to 10</v>
      </c>
      <c r="N176" s="17">
        <v>9.47</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2% to 4%</v>
      </c>
      <c r="P176" s="16">
        <f t="shared" si="35"/>
        <v>0.0316789862724394</v>
      </c>
      <c r="Q176" s="9">
        <v>6.8</v>
      </c>
      <c r="R176" s="9" t="s">
        <v>37</v>
      </c>
      <c r="S176" s="17">
        <f t="shared" si="41"/>
        <v>1.2966628959276</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1 to 2</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 to 0.05</v>
      </c>
      <c r="V176" s="40">
        <f t="shared" si="42"/>
        <v>0.0452852117148204</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 to 0.05</v>
      </c>
      <c r="X176" s="40">
        <f t="shared" si="43"/>
        <v>0.0438506221145621</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6 to 8</v>
      </c>
      <c r="Z176" s="17">
        <f>Q176*1.04</f>
        <v>7.072</v>
      </c>
      <c r="AA176" s="9" t="s">
        <v>38</v>
      </c>
      <c r="AB176" s="9"/>
      <c r="AC176" s="9"/>
      <c r="AD176" s="9"/>
    </row>
    <row r="177" spans="1:30">
      <c r="A177" s="9" t="s">
        <v>30</v>
      </c>
      <c r="B177" s="9" t="s">
        <v>31</v>
      </c>
      <c r="C177" s="9" t="s">
        <v>660</v>
      </c>
      <c r="D177" s="9" t="s">
        <v>661</v>
      </c>
      <c r="E177" s="9" t="s">
        <v>662</v>
      </c>
      <c r="F177" s="9" t="s">
        <v>663</v>
      </c>
      <c r="G177" s="39">
        <v>604</v>
      </c>
      <c r="H177" s="17">
        <v>8393.3</v>
      </c>
      <c r="I177" s="16">
        <f t="shared" si="37"/>
        <v>0.000356837374915285</v>
      </c>
      <c r="J177" s="17" t="s">
        <v>251</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15 to 20</v>
      </c>
      <c r="L177" s="17">
        <v>15.01</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20 to 30</v>
      </c>
      <c r="N177" s="17">
        <v>22.59</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30% to 40%</v>
      </c>
      <c r="P177" s="16">
        <f t="shared" si="35"/>
        <v>0.335546702080567</v>
      </c>
      <c r="Q177" s="9">
        <v>21</v>
      </c>
      <c r="R177" s="9" t="s">
        <v>38</v>
      </c>
      <c r="S177" s="17">
        <f t="shared" si="41"/>
        <v>0.714761904761905</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0.5 to 0.75</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40">
        <f t="shared" si="42"/>
        <v>0.0363785690129958</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40">
        <f t="shared" si="43"/>
        <v>0.0241718601542748</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20 to 25</v>
      </c>
      <c r="Z177" s="17">
        <f>Q177</f>
        <v>21</v>
      </c>
      <c r="AA177" s="9" t="s">
        <v>38</v>
      </c>
      <c r="AB177" s="9"/>
      <c r="AC177" s="9"/>
      <c r="AD177" s="9"/>
    </row>
    <row r="178" spans="1:30">
      <c r="A178" s="9" t="s">
        <v>30</v>
      </c>
      <c r="B178" s="9" t="s">
        <v>31</v>
      </c>
      <c r="C178" s="9" t="s">
        <v>664</v>
      </c>
      <c r="D178" s="9" t="s">
        <v>665</v>
      </c>
      <c r="E178" s="9" t="s">
        <v>666</v>
      </c>
      <c r="F178" s="9" t="s">
        <v>667</v>
      </c>
      <c r="G178" s="39">
        <v>850</v>
      </c>
      <c r="H178" s="17">
        <v>8302.18</v>
      </c>
      <c r="I178" s="16">
        <f t="shared" si="37"/>
        <v>0.000352963449093226</v>
      </c>
      <c r="J178" s="17" t="s">
        <v>251</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10 to 15</v>
      </c>
      <c r="L178" s="17">
        <v>10.2</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10 to 15</v>
      </c>
      <c r="N178" s="17">
        <v>12.17</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15% to 20%</v>
      </c>
      <c r="P178" s="16">
        <f t="shared" si="35"/>
        <v>0.161873459326212</v>
      </c>
      <c r="Q178" s="9">
        <v>7</v>
      </c>
      <c r="R178" s="9" t="s">
        <v>37</v>
      </c>
      <c r="S178" s="17">
        <f t="shared" si="41"/>
        <v>1.4010989010989</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1 to 2</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0.05 to 0.1</v>
      </c>
      <c r="V178" s="40">
        <f t="shared" si="42"/>
        <v>0.0565337604566553</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40">
        <f t="shared" si="43"/>
        <v>0.0473824450828171</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6 to 8</v>
      </c>
      <c r="Z178" s="17">
        <f>Q178*1.04</f>
        <v>7.28</v>
      </c>
      <c r="AA178" s="9" t="s">
        <v>38</v>
      </c>
      <c r="AB178" s="9"/>
      <c r="AC178" s="9"/>
      <c r="AD178" s="9"/>
    </row>
    <row r="179" spans="1:30">
      <c r="A179" s="9" t="s">
        <v>30</v>
      </c>
      <c r="B179" s="9" t="s">
        <v>31</v>
      </c>
      <c r="C179" s="9" t="s">
        <v>531</v>
      </c>
      <c r="D179" s="9" t="s">
        <v>668</v>
      </c>
      <c r="E179" s="9" t="s">
        <v>669</v>
      </c>
      <c r="F179" s="9" t="s">
        <v>670</v>
      </c>
      <c r="G179" s="39">
        <v>904</v>
      </c>
      <c r="H179" s="17">
        <v>7882.05</v>
      </c>
      <c r="I179" s="16">
        <f t="shared" si="37"/>
        <v>0.000335101811081579</v>
      </c>
      <c r="J179" s="17" t="s">
        <v>251</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5 to 10</v>
      </c>
      <c r="L179" s="17">
        <v>8.84</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5 to 10</v>
      </c>
      <c r="N179" s="17">
        <v>9.7</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8% to 10%</v>
      </c>
      <c r="P179" s="16">
        <f t="shared" si="35"/>
        <v>0.0886597938144329</v>
      </c>
      <c r="Q179" s="9">
        <v>6</v>
      </c>
      <c r="R179" s="9" t="s">
        <v>37</v>
      </c>
      <c r="S179" s="17">
        <f t="shared" si="41"/>
        <v>1.41666666666667</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1 to 2</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0.05 to 0.1</v>
      </c>
      <c r="V179" s="40">
        <f t="shared" si="42"/>
        <v>0.0525697389072431</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40">
        <f t="shared" si="43"/>
        <v>0.0479089166948484</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17">
        <f>Q179*1.04</f>
        <v>6.24</v>
      </c>
      <c r="AA179" s="9" t="s">
        <v>38</v>
      </c>
      <c r="AB179" s="9"/>
      <c r="AC179" s="9"/>
      <c r="AD179" s="9"/>
    </row>
    <row r="180" spans="1:30">
      <c r="A180" s="9" t="s">
        <v>30</v>
      </c>
      <c r="B180" s="9" t="s">
        <v>31</v>
      </c>
      <c r="C180" s="9" t="s">
        <v>671</v>
      </c>
      <c r="D180" s="9" t="s">
        <v>672</v>
      </c>
      <c r="E180" s="9" t="s">
        <v>673</v>
      </c>
      <c r="F180" s="9" t="s">
        <v>674</v>
      </c>
      <c r="G180" s="39">
        <v>579</v>
      </c>
      <c r="H180" s="17">
        <v>7830.33</v>
      </c>
      <c r="I180" s="16">
        <f t="shared" si="37"/>
        <v>0.000332902958540789</v>
      </c>
      <c r="J180" s="17" t="s">
        <v>251</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10 to 15</v>
      </c>
      <c r="L180" s="17">
        <v>13.51</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10 to 15</v>
      </c>
      <c r="N180" s="17">
        <v>13.51</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No Discount</v>
      </c>
      <c r="P180" s="16">
        <f t="shared" si="35"/>
        <v>0</v>
      </c>
      <c r="Q180" s="9">
        <f>2*8.4</f>
        <v>16.8</v>
      </c>
      <c r="R180" s="9" t="s">
        <v>37</v>
      </c>
      <c r="S180" s="17">
        <f t="shared" si="41"/>
        <v>0.773237179487179</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0.75 to 1</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 to 0.05</v>
      </c>
      <c r="V180" s="40">
        <f t="shared" si="42"/>
        <v>0.0261493804358194</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40">
        <f t="shared" si="43"/>
        <v>0.0261493804358194</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15 to 20</v>
      </c>
      <c r="Z180" s="17">
        <f>Q180*1.04</f>
        <v>17.472</v>
      </c>
      <c r="AA180" s="9" t="s">
        <v>38</v>
      </c>
      <c r="AB180" s="9"/>
      <c r="AC180" s="9"/>
      <c r="AD180" s="9"/>
    </row>
    <row r="181" spans="1:30">
      <c r="A181" s="9" t="s">
        <v>30</v>
      </c>
      <c r="B181" s="9" t="s">
        <v>31</v>
      </c>
      <c r="C181" s="9" t="s">
        <v>675</v>
      </c>
      <c r="D181" s="9" t="s">
        <v>676</v>
      </c>
      <c r="E181" s="9" t="s">
        <v>677</v>
      </c>
      <c r="F181" s="9" t="s">
        <v>678</v>
      </c>
      <c r="G181" s="39">
        <v>402</v>
      </c>
      <c r="H181" s="17">
        <v>7721.9</v>
      </c>
      <c r="I181" s="16">
        <f t="shared" si="37"/>
        <v>0.00032829310585328</v>
      </c>
      <c r="J181" s="17" t="s">
        <v>251</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15 to 20</v>
      </c>
      <c r="L181" s="17">
        <v>19.17</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20 to 30</v>
      </c>
      <c r="N181" s="17">
        <v>24.3</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20% to 25%</v>
      </c>
      <c r="P181" s="16">
        <f t="shared" si="35"/>
        <v>0.211111111111111</v>
      </c>
      <c r="Q181" s="9">
        <f>2*9.1</f>
        <v>18.2</v>
      </c>
      <c r="R181" s="9" t="s">
        <v>37</v>
      </c>
      <c r="S181" s="17">
        <f t="shared" si="41"/>
        <v>1.01278529163145</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1 to 2</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 to 0.05</v>
      </c>
      <c r="V181" s="40">
        <f t="shared" si="42"/>
        <v>0.0434160413089161</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40">
        <f t="shared" si="43"/>
        <v>0.0342504325881449</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15 to 20</v>
      </c>
      <c r="Z181" s="17">
        <f>Q181*1.04</f>
        <v>18.928</v>
      </c>
      <c r="AA181" s="9" t="s">
        <v>38</v>
      </c>
      <c r="AB181" s="9"/>
      <c r="AC181" s="9"/>
      <c r="AD181" s="9"/>
    </row>
    <row r="182" spans="1:30">
      <c r="A182" s="9" t="s">
        <v>30</v>
      </c>
      <c r="B182" s="9" t="s">
        <v>31</v>
      </c>
      <c r="C182" s="9" t="s">
        <v>47</v>
      </c>
      <c r="D182" s="9" t="s">
        <v>679</v>
      </c>
      <c r="E182" s="9" t="s">
        <v>680</v>
      </c>
      <c r="F182" s="9" t="s">
        <v>681</v>
      </c>
      <c r="G182" s="39">
        <v>386</v>
      </c>
      <c r="H182" s="17">
        <v>7460.07</v>
      </c>
      <c r="I182" s="16">
        <f t="shared" si="37"/>
        <v>0.000317161521151903</v>
      </c>
      <c r="J182" s="17" t="s">
        <v>251</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15 to 20</v>
      </c>
      <c r="L182" s="17">
        <v>19.81</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20 to 30</v>
      </c>
      <c r="N182" s="17">
        <v>20.27</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2% to 4%</v>
      </c>
      <c r="P182" s="16">
        <f t="shared" si="35"/>
        <v>0.0226936359151456</v>
      </c>
      <c r="Q182" s="9">
        <v>8.5</v>
      </c>
      <c r="R182" s="9" t="s">
        <v>38</v>
      </c>
      <c r="S182" s="17">
        <f t="shared" si="41"/>
        <v>2.33058823529412</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2 to 3</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0.05 to 0.1</v>
      </c>
      <c r="V182" s="40">
        <f t="shared" si="42"/>
        <v>0.0806461238536673</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0.05 to 0.1</v>
      </c>
      <c r="X182" s="40">
        <f t="shared" si="43"/>
        <v>0.0788159700809644</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8 to 10</v>
      </c>
      <c r="Z182" s="17">
        <f>Q182</f>
        <v>8.5</v>
      </c>
      <c r="AA182" s="9" t="s">
        <v>38</v>
      </c>
      <c r="AB182" s="9"/>
      <c r="AC182" s="9"/>
      <c r="AD182" s="9"/>
    </row>
    <row r="183" spans="1:30">
      <c r="A183" s="9" t="s">
        <v>30</v>
      </c>
      <c r="B183" s="9" t="s">
        <v>31</v>
      </c>
      <c r="C183" s="9" t="s">
        <v>682</v>
      </c>
      <c r="D183" s="9" t="s">
        <v>683</v>
      </c>
      <c r="E183" s="9" t="s">
        <v>684</v>
      </c>
      <c r="F183" s="9" t="s">
        <v>685</v>
      </c>
      <c r="G183" s="39">
        <v>731</v>
      </c>
      <c r="H183" s="17">
        <v>7460.05</v>
      </c>
      <c r="I183" s="16">
        <f t="shared" si="37"/>
        <v>0.000317160670860897</v>
      </c>
      <c r="J183" s="17" t="s">
        <v>251</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10 to 15</v>
      </c>
      <c r="L183" s="17">
        <v>10.22</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10 to 15</v>
      </c>
      <c r="N183" s="17">
        <v>10.71</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4% to 6%</v>
      </c>
      <c r="P183" s="16">
        <f t="shared" si="35"/>
        <v>0.0457516339869281</v>
      </c>
      <c r="Q183" s="9">
        <v>3.4</v>
      </c>
      <c r="R183" s="9" t="s">
        <v>37</v>
      </c>
      <c r="S183" s="17">
        <f t="shared" si="41"/>
        <v>2.89027149321267</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2 to 3</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0.1 to 0.2</v>
      </c>
      <c r="V183" s="40">
        <f t="shared" si="42"/>
        <v>0.102429697458443</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0.05 to 0.1</v>
      </c>
      <c r="X183" s="40">
        <f t="shared" si="43"/>
        <v>0.0977433714309324</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2 to 4</v>
      </c>
      <c r="Z183" s="17">
        <f>Q183*1.04</f>
        <v>3.536</v>
      </c>
      <c r="AA183" s="9" t="s">
        <v>38</v>
      </c>
      <c r="AB183" s="9"/>
      <c r="AC183" s="9"/>
      <c r="AD183" s="9"/>
    </row>
    <row r="184" spans="1:30">
      <c r="A184" s="9" t="s">
        <v>30</v>
      </c>
      <c r="B184" s="9" t="s">
        <v>31</v>
      </c>
      <c r="C184" s="9" t="s">
        <v>135</v>
      </c>
      <c r="D184" s="9" t="s">
        <v>686</v>
      </c>
      <c r="E184" s="9" t="s">
        <v>687</v>
      </c>
      <c r="F184" s="9" t="s">
        <v>688</v>
      </c>
      <c r="G184" s="39">
        <v>402</v>
      </c>
      <c r="H184" s="17">
        <v>7407.46</v>
      </c>
      <c r="I184" s="16">
        <f t="shared" si="37"/>
        <v>0.000314924830661358</v>
      </c>
      <c r="J184" s="17" t="s">
        <v>251</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 to 20</v>
      </c>
      <c r="L184" s="17">
        <v>17.23</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15 to 20</v>
      </c>
      <c r="N184" s="17">
        <v>17.23</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No Discount</v>
      </c>
      <c r="P184" s="16">
        <f t="shared" si="35"/>
        <v>0</v>
      </c>
      <c r="Q184" s="9">
        <v>5</v>
      </c>
      <c r="R184" s="9" t="s">
        <v>38</v>
      </c>
      <c r="S184" s="17">
        <f t="shared" si="41"/>
        <v>3.446</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3 to 4</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0.1 to 0.2</v>
      </c>
      <c r="V184" s="40">
        <f t="shared" si="42"/>
        <v>0.116537030774434</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0.1 to 0.2</v>
      </c>
      <c r="X184" s="40">
        <f t="shared" si="43"/>
        <v>0.116537030774434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4 to 6</v>
      </c>
      <c r="Z184" s="17">
        <f>Q184</f>
        <v>5</v>
      </c>
      <c r="AA184" s="9" t="s">
        <v>38</v>
      </c>
      <c r="AB184" s="9"/>
      <c r="AC184" s="9"/>
      <c r="AD184" s="9"/>
    </row>
    <row r="185" spans="1:30">
      <c r="A185" s="9" t="s">
        <v>30</v>
      </c>
      <c r="B185" s="9" t="s">
        <v>31</v>
      </c>
      <c r="C185" s="9" t="s">
        <v>416</v>
      </c>
      <c r="D185" s="9" t="s">
        <v>689</v>
      </c>
      <c r="E185" s="9" t="s">
        <v>690</v>
      </c>
      <c r="F185" s="9" t="s">
        <v>419</v>
      </c>
      <c r="G185" s="9">
        <v>210</v>
      </c>
      <c r="H185" s="9">
        <v>7356.64</v>
      </c>
      <c r="I185" s="16">
        <f t="shared" si="37"/>
        <v>0.000312764241215824</v>
      </c>
      <c r="J185" s="17" t="s">
        <v>251</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30 to 40</v>
      </c>
      <c r="L185" s="9">
        <v>35</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30 to 40</v>
      </c>
      <c r="N185" s="9">
        <v>35</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No Discount</v>
      </c>
      <c r="P185" s="16">
        <f t="shared" si="35"/>
        <v>0</v>
      </c>
      <c r="Q185" s="9"/>
      <c r="R185" s="9"/>
      <c r="S185" s="17"/>
      <c r="T185" s="9"/>
      <c r="U185" s="17"/>
      <c r="V185" s="40"/>
      <c r="W185" s="17"/>
      <c r="X185" s="40"/>
      <c r="Y185" s="9"/>
      <c r="Z185" s="9"/>
      <c r="AA185" s="9"/>
      <c r="AB185" s="9"/>
      <c r="AC185" s="9"/>
      <c r="AD185" s="9"/>
    </row>
    <row r="186" spans="1:30">
      <c r="A186" s="9" t="s">
        <v>30</v>
      </c>
      <c r="B186" s="9" t="s">
        <v>31</v>
      </c>
      <c r="C186" s="9" t="s">
        <v>215</v>
      </c>
      <c r="D186" s="9" t="s">
        <v>691</v>
      </c>
      <c r="E186" s="9" t="s">
        <v>692</v>
      </c>
      <c r="F186" s="9" t="s">
        <v>693</v>
      </c>
      <c r="G186" s="39">
        <v>602</v>
      </c>
      <c r="H186" s="17">
        <v>7256.23</v>
      </c>
      <c r="I186" s="16">
        <f t="shared" si="37"/>
        <v>0.000308495355221609</v>
      </c>
      <c r="J186" s="17" t="s">
        <v>251</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10 to 15</v>
      </c>
      <c r="L186" s="17">
        <v>12.18</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10 to 15</v>
      </c>
      <c r="N186" s="17">
        <v>14.43</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15% to 20%</v>
      </c>
      <c r="P186" s="16">
        <f t="shared" si="35"/>
        <v>0.155925155925156</v>
      </c>
      <c r="Q186" s="9">
        <v>6.8</v>
      </c>
      <c r="R186" s="9" t="s">
        <v>38</v>
      </c>
      <c r="S186" s="17">
        <f t="shared" ref="S186:S199" si="44">L186/Z186</f>
        <v>1.79117647058824</v>
      </c>
      <c r="T186" s="9" t="str">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1 to 2</v>
      </c>
      <c r="U186" s="17"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0.05 to 0.1</v>
      </c>
      <c r="V186" s="40">
        <f t="shared" ref="V186:V199" si="45">N186/($Z186*29.57)</f>
        <v>0.0717639101633213</v>
      </c>
      <c r="W186" s="17"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0.05 to 0.1</v>
      </c>
      <c r="X186" s="40">
        <f t="shared" ref="X186:X199" si="46">L186/($Z186*29.57)</f>
        <v>0.0605741112813066</v>
      </c>
      <c r="Y186" s="9"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6 to 8</v>
      </c>
      <c r="Z186" s="17">
        <f>Q186</f>
        <v>6.8</v>
      </c>
      <c r="AA186" s="9" t="s">
        <v>38</v>
      </c>
      <c r="AB186" s="9"/>
      <c r="AC186" s="9"/>
      <c r="AD186" s="9"/>
    </row>
    <row r="187" spans="1:30">
      <c r="A187" s="9" t="s">
        <v>30</v>
      </c>
      <c r="B187" s="9" t="s">
        <v>31</v>
      </c>
      <c r="C187" s="9" t="s">
        <v>323</v>
      </c>
      <c r="D187" s="9" t="s">
        <v>694</v>
      </c>
      <c r="E187" s="9" t="s">
        <v>695</v>
      </c>
      <c r="F187" s="9" t="s">
        <v>696</v>
      </c>
      <c r="G187" s="39">
        <v>357</v>
      </c>
      <c r="H187" s="17">
        <v>7200.78</v>
      </c>
      <c r="I187" s="16">
        <f t="shared" si="37"/>
        <v>0.000306137923408252</v>
      </c>
      <c r="J187" s="17" t="s">
        <v>251</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20 to 30</v>
      </c>
      <c r="L187" s="17">
        <v>20.76</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20 to 30</v>
      </c>
      <c r="N187" s="17">
        <v>22.6</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8% to 10%</v>
      </c>
      <c r="P187" s="16">
        <f t="shared" si="35"/>
        <v>0.0814159292035398</v>
      </c>
      <c r="Q187" s="9">
        <v>21</v>
      </c>
      <c r="R187" s="9" t="s">
        <v>38</v>
      </c>
      <c r="S187" s="17">
        <f t="shared" si="44"/>
        <v>0.988571428571429</v>
      </c>
      <c r="T187" s="9" t="str">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0.75 to 1</v>
      </c>
      <c r="U187" s="17"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 to 0.05</v>
      </c>
      <c r="V187" s="40">
        <f t="shared" si="45"/>
        <v>0.0363946728505403</v>
      </c>
      <c r="W187" s="17"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 to 0.05</v>
      </c>
      <c r="X187" s="40">
        <f t="shared" si="46"/>
        <v>0.0334315667423547</v>
      </c>
      <c r="Y187" s="9"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20 to 25</v>
      </c>
      <c r="Z187" s="17">
        <f>Q187</f>
        <v>21</v>
      </c>
      <c r="AA187" s="9" t="s">
        <v>38</v>
      </c>
      <c r="AB187" s="9"/>
      <c r="AC187" s="9"/>
      <c r="AD187" s="9"/>
    </row>
    <row r="188" spans="1:30">
      <c r="A188" s="9" t="s">
        <v>30</v>
      </c>
      <c r="B188" s="9" t="s">
        <v>31</v>
      </c>
      <c r="C188" s="9" t="s">
        <v>215</v>
      </c>
      <c r="D188" s="9" t="s">
        <v>697</v>
      </c>
      <c r="E188" s="9" t="s">
        <v>698</v>
      </c>
      <c r="F188" s="9" t="s">
        <v>699</v>
      </c>
      <c r="G188" s="39">
        <v>540</v>
      </c>
      <c r="H188" s="17">
        <v>7013.93</v>
      </c>
      <c r="I188" s="16">
        <f t="shared" si="37"/>
        <v>0.000298194079687318</v>
      </c>
      <c r="J188" s="17" t="s">
        <v>251</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10 to 15</v>
      </c>
      <c r="L188" s="17">
        <v>12.99</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10 to 15</v>
      </c>
      <c r="N188" s="17">
        <v>12.99</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No Discount</v>
      </c>
      <c r="P188" s="16">
        <f t="shared" si="35"/>
        <v>0</v>
      </c>
      <c r="Q188" s="9">
        <v>12.8</v>
      </c>
      <c r="R188" s="9" t="s">
        <v>38</v>
      </c>
      <c r="S188" s="17">
        <f t="shared" si="44"/>
        <v>1.01484375</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1 to 2</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 to 0.05</v>
      </c>
      <c r="V188" s="40">
        <f t="shared" si="45"/>
        <v>0.0343200456543794</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 to 0.05</v>
      </c>
      <c r="X188" s="40">
        <f t="shared" si="46"/>
        <v>0.0343200456543794</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10 to 15</v>
      </c>
      <c r="Z188" s="17">
        <f>Q188</f>
        <v>12.8</v>
      </c>
      <c r="AA188" s="9" t="s">
        <v>38</v>
      </c>
      <c r="AB188" s="9"/>
      <c r="AC188" s="9"/>
      <c r="AD188" s="9"/>
    </row>
    <row r="189" spans="1:30">
      <c r="A189" s="9" t="s">
        <v>30</v>
      </c>
      <c r="B189" s="9" t="s">
        <v>31</v>
      </c>
      <c r="C189" s="9" t="s">
        <v>700</v>
      </c>
      <c r="D189" s="9" t="s">
        <v>701</v>
      </c>
      <c r="E189" s="9" t="s">
        <v>702</v>
      </c>
      <c r="F189" s="9" t="s">
        <v>703</v>
      </c>
      <c r="G189" s="39">
        <v>496</v>
      </c>
      <c r="H189" s="17">
        <v>6931.3</v>
      </c>
      <c r="I189" s="16">
        <f t="shared" si="37"/>
        <v>0.000294681102397187</v>
      </c>
      <c r="J189" s="17" t="s">
        <v>251</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10 to 15</v>
      </c>
      <c r="L189" s="17">
        <v>13.96</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10 to 15</v>
      </c>
      <c r="N189" s="17">
        <v>14.15</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0% to 2%</v>
      </c>
      <c r="P189" s="16">
        <f t="shared" si="35"/>
        <v>0.0134275618374558</v>
      </c>
      <c r="Q189" s="9">
        <v>8.45</v>
      </c>
      <c r="R189" s="9" t="s">
        <v>37</v>
      </c>
      <c r="S189" s="17">
        <f t="shared" si="44"/>
        <v>1.58852981338188</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1 to 2</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0.05 to 0.1</v>
      </c>
      <c r="V189" s="40">
        <f t="shared" si="45"/>
        <v>0.0544521543735124</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0.05 to 0.1</v>
      </c>
      <c r="X189" s="40">
        <f t="shared" si="46"/>
        <v>0.0537209947034794</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8 to 10</v>
      </c>
      <c r="Z189" s="17">
        <f>Q189*1.04</f>
        <v>8.788</v>
      </c>
      <c r="AA189" s="9" t="s">
        <v>38</v>
      </c>
      <c r="AB189" s="9"/>
      <c r="AC189" s="9"/>
      <c r="AD189" s="9"/>
    </row>
    <row r="190" spans="1:30">
      <c r="A190" s="9" t="s">
        <v>30</v>
      </c>
      <c r="B190" s="9" t="s">
        <v>31</v>
      </c>
      <c r="C190" s="9" t="s">
        <v>647</v>
      </c>
      <c r="D190" s="9" t="s">
        <v>704</v>
      </c>
      <c r="E190" s="9" t="s">
        <v>705</v>
      </c>
      <c r="F190" s="9" t="s">
        <v>706</v>
      </c>
      <c r="G190" s="39">
        <v>293</v>
      </c>
      <c r="H190" s="17">
        <v>6194.75</v>
      </c>
      <c r="I190" s="16">
        <f t="shared" si="37"/>
        <v>0.000263367010384051</v>
      </c>
      <c r="J190" s="17" t="s">
        <v>251</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20 to 30</v>
      </c>
      <c r="L190" s="17">
        <v>21.28</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20 to 30</v>
      </c>
      <c r="N190" s="17">
        <v>22.1</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2% to 4%</v>
      </c>
      <c r="P190" s="16">
        <f t="shared" si="35"/>
        <v>0.0371040723981901</v>
      </c>
      <c r="Q190" s="9">
        <v>10.1</v>
      </c>
      <c r="R190" s="9" t="s">
        <v>38</v>
      </c>
      <c r="S190" s="17">
        <f t="shared" si="44"/>
        <v>2.10693069306931</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2 to 3</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0.05 to 0.1</v>
      </c>
      <c r="V190" s="40">
        <f t="shared" si="45"/>
        <v>0.0739979307365975</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0.05 to 0.1</v>
      </c>
      <c r="X190" s="40">
        <f t="shared" si="46"/>
        <v>0.0712523061572305</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10 to 15</v>
      </c>
      <c r="Z190" s="17">
        <f t="shared" ref="Z190:Z195" si="47">Q190</f>
        <v>10.1</v>
      </c>
      <c r="AA190" s="9" t="s">
        <v>38</v>
      </c>
      <c r="AB190" s="9"/>
      <c r="AC190" s="9"/>
      <c r="AD190" s="9"/>
    </row>
    <row r="191" spans="1:30">
      <c r="A191" s="9" t="s">
        <v>30</v>
      </c>
      <c r="B191" s="9" t="s">
        <v>31</v>
      </c>
      <c r="C191" s="9" t="s">
        <v>707</v>
      </c>
      <c r="D191" s="9" t="s">
        <v>708</v>
      </c>
      <c r="E191" s="9" t="s">
        <v>709</v>
      </c>
      <c r="F191" s="9" t="s">
        <v>710</v>
      </c>
      <c r="G191" s="39">
        <v>154</v>
      </c>
      <c r="H191" s="17">
        <v>5980.84</v>
      </c>
      <c r="I191" s="16">
        <f t="shared" si="37"/>
        <v>0.000254272722932378</v>
      </c>
      <c r="J191" s="17" t="s">
        <v>251</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30 to 40</v>
      </c>
      <c r="L191" s="17">
        <v>38.95</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40 to 50</v>
      </c>
      <c r="N191" s="17">
        <v>46.54</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15% to 20%</v>
      </c>
      <c r="P191" s="16">
        <f t="shared" si="35"/>
        <v>0.163085517834121</v>
      </c>
      <c r="Q191" s="9">
        <f>6*10.5</f>
        <v>63</v>
      </c>
      <c r="R191" s="9" t="s">
        <v>38</v>
      </c>
      <c r="S191" s="17">
        <f t="shared" si="44"/>
        <v>0.618253968253968</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0.5 to 0.75</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 to 0.05</v>
      </c>
      <c r="V191" s="40">
        <f t="shared" si="45"/>
        <v>0.0249824199773473</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 to 0.05</v>
      </c>
      <c r="X191" s="40">
        <f t="shared" si="46"/>
        <v>0.0209081490785921</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50+</v>
      </c>
      <c r="Z191" s="17">
        <f t="shared" si="47"/>
        <v>63</v>
      </c>
      <c r="AA191" s="9" t="s">
        <v>38</v>
      </c>
      <c r="AB191" s="9"/>
      <c r="AC191" s="9"/>
      <c r="AD191" s="9"/>
    </row>
    <row r="192" spans="1:30">
      <c r="A192" s="9" t="s">
        <v>30</v>
      </c>
      <c r="B192" s="9" t="s">
        <v>31</v>
      </c>
      <c r="C192" s="9" t="s">
        <v>711</v>
      </c>
      <c r="D192" s="9" t="s">
        <v>712</v>
      </c>
      <c r="E192" s="9" t="s">
        <v>713</v>
      </c>
      <c r="F192" s="9" t="s">
        <v>714</v>
      </c>
      <c r="G192" s="39">
        <v>614</v>
      </c>
      <c r="H192" s="17">
        <v>5974.82</v>
      </c>
      <c r="I192" s="16">
        <f t="shared" si="37"/>
        <v>0.000254016785339657</v>
      </c>
      <c r="J192" s="17" t="s">
        <v>251</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5 to 10</v>
      </c>
      <c r="L192" s="17">
        <v>9.74</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10 to 15</v>
      </c>
      <c r="N192" s="17">
        <v>10.05</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2% to 4%</v>
      </c>
      <c r="P192" s="16">
        <f t="shared" si="35"/>
        <v>0.0308457711442787</v>
      </c>
      <c r="Q192" s="9">
        <v>7.06</v>
      </c>
      <c r="R192" s="9" t="s">
        <v>38</v>
      </c>
      <c r="S192" s="17">
        <f t="shared" si="44"/>
        <v>1.37960339943343</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1 to 2</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 to 0.05</v>
      </c>
      <c r="V192" s="40">
        <f t="shared" si="45"/>
        <v>0.0481404378720106</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 to 0.05</v>
      </c>
      <c r="X192" s="40">
        <f t="shared" si="46"/>
        <v>0.0466555089426252</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6 to 8</v>
      </c>
      <c r="Z192" s="17">
        <f t="shared" si="47"/>
        <v>7.06</v>
      </c>
      <c r="AA192" s="9" t="s">
        <v>38</v>
      </c>
      <c r="AB192" s="9"/>
      <c r="AC192" s="9"/>
      <c r="AD192" s="9"/>
    </row>
    <row r="193" spans="1:30">
      <c r="A193" s="9" t="s">
        <v>30</v>
      </c>
      <c r="B193" s="9" t="s">
        <v>31</v>
      </c>
      <c r="C193" s="9" t="s">
        <v>715</v>
      </c>
      <c r="D193" s="9" t="s">
        <v>716</v>
      </c>
      <c r="E193" s="9" t="s">
        <v>717</v>
      </c>
      <c r="F193" s="9" t="s">
        <v>718</v>
      </c>
      <c r="G193" s="39">
        <v>486</v>
      </c>
      <c r="H193" s="17">
        <v>5780.11</v>
      </c>
      <c r="I193" s="16">
        <f t="shared" si="37"/>
        <v>0.000245738777253474</v>
      </c>
      <c r="J193" s="17" t="s">
        <v>251</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10 to 15</v>
      </c>
      <c r="L193" s="17">
        <v>12.05</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10 to 15</v>
      </c>
      <c r="N193" s="17">
        <v>13.59</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10% to 15%</v>
      </c>
      <c r="P193" s="16">
        <f t="shared" si="35"/>
        <v>0.113318616629875</v>
      </c>
      <c r="Q193" s="9">
        <v>2</v>
      </c>
      <c r="R193" s="9" t="s">
        <v>38</v>
      </c>
      <c r="S193" s="17">
        <f t="shared" si="44"/>
        <v>6.025</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5 to 10</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0.2 to 0.3</v>
      </c>
      <c r="V193" s="40">
        <f t="shared" si="45"/>
        <v>0.229793709841055</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0.2 to 0.3</v>
      </c>
      <c r="X193" s="40">
        <f t="shared" si="46"/>
        <v>0.20375380453162</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1 to 2</v>
      </c>
      <c r="Z193" s="17">
        <f t="shared" si="47"/>
        <v>2</v>
      </c>
      <c r="AA193" s="9" t="s">
        <v>38</v>
      </c>
      <c r="AB193" s="9"/>
      <c r="AC193" s="9"/>
      <c r="AD193" s="9"/>
    </row>
    <row r="194" spans="1:30">
      <c r="A194" s="9" t="s">
        <v>30</v>
      </c>
      <c r="B194" s="9" t="s">
        <v>31</v>
      </c>
      <c r="C194" s="9" t="s">
        <v>239</v>
      </c>
      <c r="D194" s="9" t="s">
        <v>719</v>
      </c>
      <c r="E194" s="9" t="s">
        <v>720</v>
      </c>
      <c r="F194" s="9" t="s">
        <v>721</v>
      </c>
      <c r="G194" s="39">
        <v>558</v>
      </c>
      <c r="H194" s="17">
        <v>5564.54</v>
      </c>
      <c r="I194" s="16">
        <f t="shared" si="37"/>
        <v>0.000236573915648326</v>
      </c>
      <c r="J194" s="17" t="s">
        <v>251</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5 to 10</v>
      </c>
      <c r="L194" s="17">
        <v>9.98</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5 to 10</v>
      </c>
      <c r="N194" s="17">
        <v>9.98</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No Discount</v>
      </c>
      <c r="P194" s="16">
        <f t="shared" ref="P194:P257" si="48">(N194-L194)/N194</f>
        <v>0</v>
      </c>
      <c r="Q194" s="9">
        <f>2*8.3</f>
        <v>16.6</v>
      </c>
      <c r="R194" s="9" t="s">
        <v>38</v>
      </c>
      <c r="S194" s="17">
        <f t="shared" si="44"/>
        <v>0.601204819277108</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0.5 to 0.75</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 to 0.05</v>
      </c>
      <c r="V194" s="40">
        <f t="shared" si="45"/>
        <v>0.0203315799552624</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 to 0.05</v>
      </c>
      <c r="X194" s="40">
        <f t="shared" si="46"/>
        <v>0.0203315799552624</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15 to 20</v>
      </c>
      <c r="Z194" s="17">
        <f t="shared" si="47"/>
        <v>16.6</v>
      </c>
      <c r="AA194" s="9" t="s">
        <v>38</v>
      </c>
      <c r="AB194" s="9"/>
      <c r="AC194" s="9"/>
      <c r="AD194" s="9"/>
    </row>
    <row r="195" spans="1:30">
      <c r="A195" s="9" t="s">
        <v>30</v>
      </c>
      <c r="B195" s="9" t="s">
        <v>31</v>
      </c>
      <c r="C195" s="9" t="s">
        <v>323</v>
      </c>
      <c r="D195" s="9" t="s">
        <v>722</v>
      </c>
      <c r="E195" s="9" t="s">
        <v>723</v>
      </c>
      <c r="F195" s="9" t="s">
        <v>724</v>
      </c>
      <c r="G195" s="39">
        <v>365</v>
      </c>
      <c r="H195" s="17">
        <v>5365.88</v>
      </c>
      <c r="I195" s="16">
        <f t="shared" ref="I195:I258" si="49">H195/SUM($H$2:$H$313)</f>
        <v>0.000228127975088514</v>
      </c>
      <c r="J195" s="17" t="s">
        <v>251</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10 to 15</v>
      </c>
      <c r="L195" s="17">
        <v>14.71</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10 to 15</v>
      </c>
      <c r="N195" s="17">
        <v>14.71</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No Discount</v>
      </c>
      <c r="P195" s="16">
        <f t="shared" si="48"/>
        <v>0</v>
      </c>
      <c r="Q195" s="9">
        <v>18</v>
      </c>
      <c r="R195" s="9" t="s">
        <v>38</v>
      </c>
      <c r="S195" s="17">
        <f t="shared" si="44"/>
        <v>0.817222222222222</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0.75 to 1</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 to 0.05</v>
      </c>
      <c r="V195" s="40">
        <f t="shared" si="45"/>
        <v>0.0276368691992635</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 to 0.05</v>
      </c>
      <c r="X195" s="40">
        <f t="shared" si="46"/>
        <v>0.0276368691992635</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15 to 20</v>
      </c>
      <c r="Z195" s="17">
        <f t="shared" si="47"/>
        <v>18</v>
      </c>
      <c r="AA195" s="9" t="s">
        <v>38</v>
      </c>
      <c r="AB195" s="9"/>
      <c r="AC195" s="9"/>
      <c r="AD195" s="9"/>
    </row>
    <row r="196" spans="1:30">
      <c r="A196" s="9" t="s">
        <v>30</v>
      </c>
      <c r="B196" s="9" t="s">
        <v>31</v>
      </c>
      <c r="C196" s="9" t="s">
        <v>293</v>
      </c>
      <c r="D196" s="9" t="s">
        <v>725</v>
      </c>
      <c r="E196" s="9" t="s">
        <v>726</v>
      </c>
      <c r="F196" s="9" t="s">
        <v>727</v>
      </c>
      <c r="G196" s="39">
        <v>330</v>
      </c>
      <c r="H196" s="17">
        <v>5180.31</v>
      </c>
      <c r="I196" s="16">
        <f t="shared" si="49"/>
        <v>0.000220238549991946</v>
      </c>
      <c r="J196" s="17" t="s">
        <v>251</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15 to 20</v>
      </c>
      <c r="L196" s="17">
        <v>15.47</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15 to 20</v>
      </c>
      <c r="N196" s="17">
        <v>15.47</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si="48"/>
        <v>0</v>
      </c>
      <c r="Q196" s="9">
        <v>6</v>
      </c>
      <c r="R196" s="9" t="s">
        <v>37</v>
      </c>
      <c r="S196" s="17">
        <f t="shared" si="44"/>
        <v>2.47916666666667</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2 to 3</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0.05 to 0.1</v>
      </c>
      <c r="V196" s="40">
        <f t="shared" si="45"/>
        <v>0.0838406042159847</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0.05 to 0.1</v>
      </c>
      <c r="X196" s="40">
        <f t="shared" si="46"/>
        <v>0.0838406042159847</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6 to 8</v>
      </c>
      <c r="Z196" s="17">
        <f>Q196*1.04</f>
        <v>6.24</v>
      </c>
      <c r="AA196" s="9" t="s">
        <v>38</v>
      </c>
      <c r="AB196" s="9"/>
      <c r="AC196" s="9"/>
      <c r="AD196" s="9"/>
    </row>
    <row r="197" spans="1:30">
      <c r="A197" s="9" t="s">
        <v>30</v>
      </c>
      <c r="B197" s="9" t="s">
        <v>31</v>
      </c>
      <c r="C197" s="9" t="s">
        <v>728</v>
      </c>
      <c r="D197" s="9" t="s">
        <v>729</v>
      </c>
      <c r="E197" s="9" t="s">
        <v>730</v>
      </c>
      <c r="F197" s="9" t="s">
        <v>731</v>
      </c>
      <c r="G197" s="39">
        <v>326</v>
      </c>
      <c r="H197" s="17">
        <v>4886.48</v>
      </c>
      <c r="I197" s="16">
        <f t="shared" si="49"/>
        <v>0.000207746499681417</v>
      </c>
      <c r="J197" s="17" t="s">
        <v>251</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10 to 15</v>
      </c>
      <c r="L197" s="17">
        <v>14.99</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10 to 15</v>
      </c>
      <c r="N197" s="17">
        <v>14.99</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si="48"/>
        <v>0</v>
      </c>
      <c r="Q197" s="9">
        <v>85</v>
      </c>
      <c r="R197" s="9" t="s">
        <v>109</v>
      </c>
      <c r="S197" s="17">
        <f t="shared" si="44"/>
        <v>5.21754263835712</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5 to 10</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0.1 to 0.2</v>
      </c>
      <c r="V197" s="40">
        <f t="shared" si="45"/>
        <v>0.176447163962026</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0.1 to 0.2</v>
      </c>
      <c r="X197" s="40">
        <f t="shared" si="46"/>
        <v>0.176447163962026</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2 to 4</v>
      </c>
      <c r="Z197" s="17">
        <f>Q197*0.0338</f>
        <v>2.873</v>
      </c>
      <c r="AA197" s="9" t="s">
        <v>38</v>
      </c>
      <c r="AB197" s="9"/>
      <c r="AC197" s="9"/>
      <c r="AD197" s="9"/>
    </row>
    <row r="198" spans="1:30">
      <c r="A198" s="9" t="s">
        <v>30</v>
      </c>
      <c r="B198" s="9" t="s">
        <v>31</v>
      </c>
      <c r="C198" s="9" t="s">
        <v>732</v>
      </c>
      <c r="D198" s="9" t="s">
        <v>733</v>
      </c>
      <c r="E198" s="9" t="s">
        <v>734</v>
      </c>
      <c r="F198" s="9" t="s">
        <v>735</v>
      </c>
      <c r="G198" s="39">
        <v>503</v>
      </c>
      <c r="H198" s="17">
        <v>4858.69</v>
      </c>
      <c r="I198" s="16">
        <f t="shared" si="49"/>
        <v>0.00020656502032897</v>
      </c>
      <c r="J198" s="17" t="s">
        <v>251</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5 to 10</v>
      </c>
      <c r="L198" s="17">
        <v>9.66</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 to 15</v>
      </c>
      <c r="N198" s="17">
        <v>10.89</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10% to 15%</v>
      </c>
      <c r="P198" s="16">
        <f t="shared" si="48"/>
        <v>0.112947658402204</v>
      </c>
      <c r="Q198" s="9">
        <v>8.4</v>
      </c>
      <c r="R198" s="9" t="s">
        <v>37</v>
      </c>
      <c r="S198" s="17">
        <f t="shared" si="44"/>
        <v>1.10576923076923</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1 to 2</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 to 0.05</v>
      </c>
      <c r="V198" s="40">
        <f t="shared" si="45"/>
        <v>0.0421564401104476</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 to 0.05</v>
      </c>
      <c r="X198" s="40">
        <f t="shared" si="46"/>
        <v>0.0373949689133998</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8 to 10</v>
      </c>
      <c r="Z198" s="17">
        <f>Q198*1.04</f>
        <v>8.736</v>
      </c>
      <c r="AA198" s="9" t="s">
        <v>38</v>
      </c>
      <c r="AB198" s="9"/>
      <c r="AC198" s="9"/>
      <c r="AD198" s="9"/>
    </row>
    <row r="199" spans="1:30">
      <c r="A199" s="9" t="s">
        <v>30</v>
      </c>
      <c r="B199" s="9" t="s">
        <v>31</v>
      </c>
      <c r="C199" s="9" t="s">
        <v>732</v>
      </c>
      <c r="D199" s="9" t="s">
        <v>736</v>
      </c>
      <c r="E199" s="9" t="s">
        <v>737</v>
      </c>
      <c r="F199" s="9" t="s">
        <v>738</v>
      </c>
      <c r="G199" s="39">
        <v>540</v>
      </c>
      <c r="H199" s="17">
        <v>4854.14</v>
      </c>
      <c r="I199" s="16">
        <f t="shared" si="49"/>
        <v>0.000206371579125169</v>
      </c>
      <c r="J199" s="17" t="s">
        <v>251</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5 to 10</v>
      </c>
      <c r="L199" s="17">
        <v>8.99</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5 to 10</v>
      </c>
      <c r="N199" s="17">
        <v>8.99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No Discount</v>
      </c>
      <c r="P199" s="16">
        <f t="shared" si="48"/>
        <v>0</v>
      </c>
      <c r="Q199" s="9">
        <v>6.8</v>
      </c>
      <c r="R199" s="9" t="s">
        <v>37</v>
      </c>
      <c r="S199" s="17">
        <f t="shared" si="44"/>
        <v>1.27121040723982</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1 to 2</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40">
        <f t="shared" si="45"/>
        <v>0.0429898683544071</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40">
        <f t="shared" si="46"/>
        <v>0.0429898683544071</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6 to 8</v>
      </c>
      <c r="Z199" s="17">
        <f>Q199*1.04</f>
        <v>7.072</v>
      </c>
      <c r="AA199" s="9" t="s">
        <v>38</v>
      </c>
      <c r="AB199" s="9"/>
      <c r="AC199" s="9"/>
      <c r="AD199" s="9"/>
    </row>
    <row r="200" spans="1:30">
      <c r="A200" s="9" t="s">
        <v>30</v>
      </c>
      <c r="B200" s="9" t="s">
        <v>31</v>
      </c>
      <c r="C200" s="9" t="s">
        <v>739</v>
      </c>
      <c r="D200" s="9" t="s">
        <v>740</v>
      </c>
      <c r="E200" s="9" t="s">
        <v>741</v>
      </c>
      <c r="F200" s="9" t="s">
        <v>742</v>
      </c>
      <c r="G200" s="9">
        <v>501</v>
      </c>
      <c r="H200" s="9">
        <v>4558.47</v>
      </c>
      <c r="I200" s="16">
        <f t="shared" si="49"/>
        <v>0.000193801302042114</v>
      </c>
      <c r="J200" s="17" t="s">
        <v>251</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v>9.1</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5 to 10</v>
      </c>
      <c r="N200" s="9">
        <v>9.1</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6">
        <f t="shared" si="48"/>
        <v>0</v>
      </c>
      <c r="Q200" s="9"/>
      <c r="R200" s="9"/>
      <c r="S200" s="17"/>
      <c r="T200" s="9"/>
      <c r="U200" s="17"/>
      <c r="V200" s="40"/>
      <c r="W200" s="17"/>
      <c r="X200" s="40"/>
      <c r="Y200" s="9"/>
      <c r="Z200" s="9"/>
      <c r="AA200" s="9"/>
      <c r="AB200" s="9"/>
      <c r="AC200" s="9"/>
      <c r="AD200" s="9"/>
    </row>
    <row r="201" spans="1:30">
      <c r="A201" s="9" t="s">
        <v>30</v>
      </c>
      <c r="B201" s="9" t="s">
        <v>31</v>
      </c>
      <c r="C201" s="9" t="s">
        <v>743</v>
      </c>
      <c r="D201" s="9" t="s">
        <v>744</v>
      </c>
      <c r="E201" s="9" t="s">
        <v>745</v>
      </c>
      <c r="F201" s="9" t="s">
        <v>746</v>
      </c>
      <c r="G201" s="39">
        <v>189</v>
      </c>
      <c r="H201" s="17">
        <v>4531.03</v>
      </c>
      <c r="I201" s="16">
        <f t="shared" si="49"/>
        <v>0.000192634702782267</v>
      </c>
      <c r="J201" s="17" t="s">
        <v>251</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20 to 30</v>
      </c>
      <c r="L201" s="17">
        <v>24</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20 to 30</v>
      </c>
      <c r="N201" s="17">
        <v>24</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48"/>
        <v>0</v>
      </c>
      <c r="Q201" s="9">
        <v>6.8</v>
      </c>
      <c r="R201" s="9" t="s">
        <v>37</v>
      </c>
      <c r="S201" s="17">
        <f t="shared" ref="S201:S215" si="50">L201/Z201</f>
        <v>3.39366515837104</v>
      </c>
      <c r="T201" s="9" t="str">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3 to 4</v>
      </c>
      <c r="U201" s="17"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0.1 to 0.2</v>
      </c>
      <c r="V201" s="40">
        <f t="shared" ref="V201:V215" si="51">N201/($Z201*29.57)</f>
        <v>0.114767168020664</v>
      </c>
      <c r="W201" s="17"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0.1 to 0.2</v>
      </c>
      <c r="X201" s="40">
        <f t="shared" ref="X201:X215" si="52">L201/($Z201*29.57)</f>
        <v>0.114767168020664</v>
      </c>
      <c r="Y201" s="9"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6 to 8</v>
      </c>
      <c r="Z201" s="17">
        <f t="shared" ref="Z201:Z206" si="53">Q201*1.04</f>
        <v>7.072</v>
      </c>
      <c r="AA201" s="9" t="s">
        <v>38</v>
      </c>
      <c r="AB201" s="9"/>
      <c r="AC201" s="9"/>
      <c r="AD201" s="9"/>
    </row>
    <row r="202" spans="1:30">
      <c r="A202" s="9" t="s">
        <v>30</v>
      </c>
      <c r="B202" s="9" t="s">
        <v>31</v>
      </c>
      <c r="C202" s="9" t="s">
        <v>747</v>
      </c>
      <c r="D202" s="9" t="s">
        <v>748</v>
      </c>
      <c r="E202" s="9" t="s">
        <v>749</v>
      </c>
      <c r="F202" s="9" t="s">
        <v>750</v>
      </c>
      <c r="G202" s="39">
        <v>261</v>
      </c>
      <c r="H202" s="17">
        <v>4487.64</v>
      </c>
      <c r="I202" s="16">
        <f t="shared" si="49"/>
        <v>0.000190789996445359</v>
      </c>
      <c r="J202" s="17" t="s">
        <v>251</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15 to 20</v>
      </c>
      <c r="L202" s="17">
        <v>17.15</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15 to 20</v>
      </c>
      <c r="N202" s="17">
        <v>17.36</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0% to 2%</v>
      </c>
      <c r="P202" s="16">
        <f t="shared" si="48"/>
        <v>0.0120967741935484</v>
      </c>
      <c r="Q202" s="9">
        <v>8.5</v>
      </c>
      <c r="R202" s="9" t="s">
        <v>37</v>
      </c>
      <c r="S202" s="17">
        <f t="shared" si="50"/>
        <v>1.94004524886878</v>
      </c>
      <c r="T202" s="9" t="str">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1 to 2</v>
      </c>
      <c r="U202" s="17"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0.05 to 0.1</v>
      </c>
      <c r="V202" s="40">
        <f t="shared" si="51"/>
        <v>0.066411934561291</v>
      </c>
      <c r="W202" s="17"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0.05 to 0.1</v>
      </c>
      <c r="X202" s="40">
        <f t="shared" si="52"/>
        <v>0.0656085643851464</v>
      </c>
      <c r="Y202" s="9"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8 to 10</v>
      </c>
      <c r="Z202" s="17">
        <f t="shared" si="53"/>
        <v>8.84</v>
      </c>
      <c r="AA202" s="9" t="s">
        <v>38</v>
      </c>
      <c r="AB202" s="9"/>
      <c r="AC202" s="9"/>
      <c r="AD202" s="9"/>
    </row>
    <row r="203" spans="1:30">
      <c r="A203" s="9" t="s">
        <v>30</v>
      </c>
      <c r="B203" s="9" t="s">
        <v>31</v>
      </c>
      <c r="C203" s="9" t="s">
        <v>215</v>
      </c>
      <c r="D203" s="9" t="s">
        <v>751</v>
      </c>
      <c r="E203" s="9" t="s">
        <v>752</v>
      </c>
      <c r="F203" s="9" t="s">
        <v>753</v>
      </c>
      <c r="G203" s="39">
        <v>286</v>
      </c>
      <c r="H203" s="17">
        <v>4459.15</v>
      </c>
      <c r="I203" s="16">
        <f t="shared" si="49"/>
        <v>0.000189578756907711</v>
      </c>
      <c r="J203" s="17" t="s">
        <v>251</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15 to 20</v>
      </c>
      <c r="L203" s="17">
        <v>15.61</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15 to 20</v>
      </c>
      <c r="N203" s="17">
        <v>15.99</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2% to 4%</v>
      </c>
      <c r="P203" s="16">
        <f t="shared" si="48"/>
        <v>0.0237648530331458</v>
      </c>
      <c r="Q203" s="9">
        <v>4.4</v>
      </c>
      <c r="R203" s="9" t="s">
        <v>37</v>
      </c>
      <c r="S203" s="17">
        <f t="shared" si="50"/>
        <v>3.41127622377622</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3 to 4</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0.1 to 0.2</v>
      </c>
      <c r="V203" s="40">
        <f t="shared" si="51"/>
        <v>0.118171057890368</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0.1 to 0.2</v>
      </c>
      <c r="X203" s="40">
        <f t="shared" si="52"/>
        <v>0.115362740066832</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4 to 6</v>
      </c>
      <c r="Z203" s="17">
        <f t="shared" si="53"/>
        <v>4.576</v>
      </c>
      <c r="AA203" s="9" t="s">
        <v>38</v>
      </c>
      <c r="AB203" s="9"/>
      <c r="AC203" s="9"/>
      <c r="AD203" s="9"/>
    </row>
    <row r="204" spans="1:30">
      <c r="A204" s="9" t="s">
        <v>30</v>
      </c>
      <c r="B204" s="9" t="s">
        <v>31</v>
      </c>
      <c r="C204" s="9" t="s">
        <v>293</v>
      </c>
      <c r="D204" s="9" t="s">
        <v>754</v>
      </c>
      <c r="E204" s="9" t="s">
        <v>755</v>
      </c>
      <c r="F204" s="9" t="s">
        <v>756</v>
      </c>
      <c r="G204" s="39">
        <v>264</v>
      </c>
      <c r="H204" s="17">
        <v>4423.89</v>
      </c>
      <c r="I204" s="16">
        <f t="shared" si="49"/>
        <v>0.000188079693864628</v>
      </c>
      <c r="J204" s="17" t="s">
        <v>251</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17">
        <v>16.68</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17">
        <v>16.68</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No Discount</v>
      </c>
      <c r="P204" s="16">
        <f t="shared" si="48"/>
        <v>0</v>
      </c>
      <c r="Q204" s="9">
        <v>6</v>
      </c>
      <c r="R204" s="9" t="s">
        <v>37</v>
      </c>
      <c r="S204" s="17">
        <f t="shared" si="50"/>
        <v>2.67307692307692</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2 to 3</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40">
        <f t="shared" si="51"/>
        <v>0.0903982726776098</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40">
        <f t="shared" si="52"/>
        <v>0.0903982726776098</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6 to 8</v>
      </c>
      <c r="Z204" s="17">
        <f t="shared" si="53"/>
        <v>6.24</v>
      </c>
      <c r="AA204" s="9" t="s">
        <v>38</v>
      </c>
      <c r="AB204" s="9"/>
      <c r="AC204" s="9"/>
      <c r="AD204" s="9"/>
    </row>
    <row r="205" spans="1:30">
      <c r="A205" s="9" t="s">
        <v>30</v>
      </c>
      <c r="B205" s="9" t="s">
        <v>31</v>
      </c>
      <c r="C205" s="9" t="s">
        <v>78</v>
      </c>
      <c r="D205" s="9" t="s">
        <v>757</v>
      </c>
      <c r="E205" s="9" t="s">
        <v>758</v>
      </c>
      <c r="F205" s="9" t="s">
        <v>759</v>
      </c>
      <c r="G205" s="39">
        <v>272</v>
      </c>
      <c r="H205" s="17">
        <v>4341</v>
      </c>
      <c r="I205" s="16">
        <f t="shared" si="49"/>
        <v>0.000184555662791423</v>
      </c>
      <c r="J205" s="17" t="s">
        <v>251</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17">
        <v>16.07</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17">
        <v>17.49</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8% to 10%</v>
      </c>
      <c r="P205" s="16">
        <f t="shared" si="48"/>
        <v>0.0811892510005717</v>
      </c>
      <c r="Q205" s="9">
        <v>21</v>
      </c>
      <c r="R205" s="9" t="s">
        <v>37</v>
      </c>
      <c r="S205" s="17">
        <f t="shared" si="50"/>
        <v>0.735805860805861</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0.5 to 0.75</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 to 0.05</v>
      </c>
      <c r="V205" s="40">
        <f t="shared" si="51"/>
        <v>0.0270823191012572</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 to 0.05</v>
      </c>
      <c r="X205" s="40">
        <f t="shared" si="52"/>
        <v>0.0248835258980677</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20 to 25</v>
      </c>
      <c r="Z205" s="17">
        <f t="shared" si="53"/>
        <v>21.84</v>
      </c>
      <c r="AA205" s="9" t="s">
        <v>38</v>
      </c>
      <c r="AB205" s="9"/>
      <c r="AC205" s="9"/>
      <c r="AD205" s="9"/>
    </row>
    <row r="206" spans="1:30">
      <c r="A206" s="9" t="s">
        <v>30</v>
      </c>
      <c r="B206" s="9" t="s">
        <v>31</v>
      </c>
      <c r="C206" s="9" t="s">
        <v>172</v>
      </c>
      <c r="D206" s="9" t="s">
        <v>760</v>
      </c>
      <c r="E206" s="9" t="s">
        <v>761</v>
      </c>
      <c r="F206" s="9" t="s">
        <v>762</v>
      </c>
      <c r="G206" s="39">
        <v>74</v>
      </c>
      <c r="H206" s="17">
        <v>4328.2</v>
      </c>
      <c r="I206" s="16">
        <f t="shared" si="49"/>
        <v>0.000184011476547762</v>
      </c>
      <c r="J206" s="17" t="s">
        <v>251</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50 to 75</v>
      </c>
      <c r="L206" s="17">
        <v>58.3</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50 to 75</v>
      </c>
      <c r="N206" s="17">
        <v>58.3</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No Discount</v>
      </c>
      <c r="P206" s="16">
        <f t="shared" si="48"/>
        <v>0</v>
      </c>
      <c r="Q206" s="9">
        <f>8*12</f>
        <v>96</v>
      </c>
      <c r="R206" s="9" t="s">
        <v>37</v>
      </c>
      <c r="S206" s="17">
        <f t="shared" si="50"/>
        <v>0.583934294871795</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0.5 to 0.75</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40">
        <f t="shared" si="51"/>
        <v>0.0197475243446667</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40">
        <f t="shared" si="52"/>
        <v>0.0197475243446667</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50+</v>
      </c>
      <c r="Z206" s="17">
        <f t="shared" si="53"/>
        <v>99.84</v>
      </c>
      <c r="AA206" s="9" t="s">
        <v>38</v>
      </c>
      <c r="AB206" s="9"/>
      <c r="AC206" s="9"/>
      <c r="AD206" s="9"/>
    </row>
    <row r="207" spans="1:30">
      <c r="A207" s="9" t="s">
        <v>30</v>
      </c>
      <c r="B207" s="9" t="s">
        <v>31</v>
      </c>
      <c r="C207" s="9" t="s">
        <v>215</v>
      </c>
      <c r="D207" s="9" t="s">
        <v>763</v>
      </c>
      <c r="E207" s="9" t="s">
        <v>764</v>
      </c>
      <c r="F207" s="9" t="s">
        <v>765</v>
      </c>
      <c r="G207" s="39">
        <v>247</v>
      </c>
      <c r="H207" s="17">
        <v>4211.4</v>
      </c>
      <c r="I207" s="16">
        <f t="shared" si="49"/>
        <v>0.00017904577707436</v>
      </c>
      <c r="J207" s="17" t="s">
        <v>251</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15 to 20</v>
      </c>
      <c r="L207" s="17">
        <v>16.99</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15 to 20</v>
      </c>
      <c r="N207" s="17">
        <v>16.99</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No Discount</v>
      </c>
      <c r="P207" s="16">
        <f t="shared" si="48"/>
        <v>0</v>
      </c>
      <c r="Q207" s="9">
        <v>200</v>
      </c>
      <c r="R207" s="9" t="s">
        <v>109</v>
      </c>
      <c r="S207" s="17">
        <f t="shared" si="50"/>
        <v>2.51331360946746</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2 to 3</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0.05 to 0.1</v>
      </c>
      <c r="V207" s="40">
        <f t="shared" si="51"/>
        <v>0.0849953875369447</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0.05 to 0.1</v>
      </c>
      <c r="X207" s="40">
        <f t="shared" si="52"/>
        <v>0.0849953875369447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6 to 8</v>
      </c>
      <c r="Z207" s="17">
        <f>Q207*0.0338</f>
        <v>6.76</v>
      </c>
      <c r="AA207" s="9" t="s">
        <v>38</v>
      </c>
      <c r="AB207" s="9"/>
      <c r="AC207" s="9"/>
      <c r="AD207" s="9"/>
    </row>
    <row r="208" spans="1:30">
      <c r="A208" s="9" t="s">
        <v>30</v>
      </c>
      <c r="B208" s="9" t="s">
        <v>31</v>
      </c>
      <c r="C208" s="9" t="s">
        <v>78</v>
      </c>
      <c r="D208" s="9" t="s">
        <v>766</v>
      </c>
      <c r="E208" s="9" t="s">
        <v>767</v>
      </c>
      <c r="F208" s="9" t="s">
        <v>768</v>
      </c>
      <c r="G208" s="39">
        <v>171</v>
      </c>
      <c r="H208" s="17">
        <v>4103</v>
      </c>
      <c r="I208" s="16">
        <f t="shared" si="49"/>
        <v>0.000174437199823361</v>
      </c>
      <c r="J208" s="17" t="s">
        <v>251</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20 to 30</v>
      </c>
      <c r="L208" s="17">
        <v>23.97</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20 to 30</v>
      </c>
      <c r="N208" s="17">
        <v>23.97</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48"/>
        <v>0</v>
      </c>
      <c r="Q208" s="9">
        <v>18</v>
      </c>
      <c r="R208" s="9" t="s">
        <v>37</v>
      </c>
      <c r="S208" s="17">
        <f t="shared" si="50"/>
        <v>1.28044871794872</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1 to 2</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 to 0.05</v>
      </c>
      <c r="V208" s="40">
        <f t="shared" si="51"/>
        <v>0.0433022900895745</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 to 0.05</v>
      </c>
      <c r="X208" s="40">
        <f t="shared" si="52"/>
        <v>0.0433022900895745</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15 to 20</v>
      </c>
      <c r="Z208" s="17">
        <f>Q208*1.04</f>
        <v>18.72</v>
      </c>
      <c r="AA208" s="9" t="s">
        <v>38</v>
      </c>
      <c r="AB208" s="9"/>
      <c r="AC208" s="9"/>
      <c r="AD208" s="9"/>
    </row>
    <row r="209" spans="1:30">
      <c r="A209" s="9" t="s">
        <v>30</v>
      </c>
      <c r="B209" s="9" t="s">
        <v>31</v>
      </c>
      <c r="C209" s="9" t="s">
        <v>769</v>
      </c>
      <c r="D209" s="9" t="s">
        <v>770</v>
      </c>
      <c r="E209" s="9" t="s">
        <v>771</v>
      </c>
      <c r="F209" s="9" t="s">
        <v>772</v>
      </c>
      <c r="G209" s="39">
        <v>296</v>
      </c>
      <c r="H209" s="17">
        <v>4083.28</v>
      </c>
      <c r="I209" s="16">
        <f t="shared" si="49"/>
        <v>0.000173598812891721</v>
      </c>
      <c r="J209" s="17" t="s">
        <v>251</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10 to 15</v>
      </c>
      <c r="L209" s="17">
        <v>13.79</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10 to 15</v>
      </c>
      <c r="N209" s="17">
        <v>14.06</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0% to 2%</v>
      </c>
      <c r="P209" s="16">
        <f t="shared" si="48"/>
        <v>0.0192034139402561</v>
      </c>
      <c r="Q209" s="9">
        <v>4</v>
      </c>
      <c r="R209" s="9" t="s">
        <v>38</v>
      </c>
      <c r="S209" s="17">
        <f t="shared" si="50"/>
        <v>3.4475</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3 to 4</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0.1 to 0.2</v>
      </c>
      <c r="V209" s="40">
        <f t="shared" si="51"/>
        <v>0.11887047683463</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0.1 to 0.2</v>
      </c>
      <c r="X209" s="40">
        <f t="shared" si="52"/>
        <v>0.116587757862699</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2 to 4</v>
      </c>
      <c r="Z209" s="17">
        <f>Q209</f>
        <v>4</v>
      </c>
      <c r="AA209" s="9" t="s">
        <v>38</v>
      </c>
      <c r="AB209" s="9"/>
      <c r="AC209" s="9"/>
      <c r="AD209" s="9"/>
    </row>
    <row r="210" spans="1:30">
      <c r="A210" s="9" t="s">
        <v>30</v>
      </c>
      <c r="B210" s="9" t="s">
        <v>31</v>
      </c>
      <c r="C210" s="9" t="s">
        <v>773</v>
      </c>
      <c r="D210" s="9" t="s">
        <v>774</v>
      </c>
      <c r="E210" s="9" t="s">
        <v>775</v>
      </c>
      <c r="F210" s="9" t="s">
        <v>776</v>
      </c>
      <c r="G210" s="39">
        <v>388</v>
      </c>
      <c r="H210" s="17">
        <v>3693.47</v>
      </c>
      <c r="I210" s="16">
        <f t="shared" si="49"/>
        <v>0.000157026216044745</v>
      </c>
      <c r="J210" s="17" t="s">
        <v>251</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5 to 10</v>
      </c>
      <c r="L210" s="17">
        <v>9.5</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10 to 15</v>
      </c>
      <c r="N210" s="17">
        <v>10.28</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6% to 8%</v>
      </c>
      <c r="P210" s="16">
        <f t="shared" si="48"/>
        <v>0.0758754863813229</v>
      </c>
      <c r="Q210" s="9">
        <v>6.5</v>
      </c>
      <c r="R210" s="9" t="s">
        <v>38</v>
      </c>
      <c r="S210" s="17">
        <f t="shared" si="50"/>
        <v>1.46153846153846</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1 to 2</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0.05 to 0.1</v>
      </c>
      <c r="V210" s="40">
        <f t="shared" si="51"/>
        <v>0.0534845607554434</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 to 0.05</v>
      </c>
      <c r="X210" s="40">
        <f t="shared" si="52"/>
        <v>0.0494263936942327</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6 to 8</v>
      </c>
      <c r="Z210" s="17">
        <f>Q210</f>
        <v>6.5</v>
      </c>
      <c r="AA210" s="9" t="s">
        <v>38</v>
      </c>
      <c r="AB210" s="9"/>
      <c r="AC210" s="9"/>
      <c r="AD210" s="9"/>
    </row>
    <row r="211" spans="1:30">
      <c r="A211" s="9" t="s">
        <v>30</v>
      </c>
      <c r="B211" s="9" t="s">
        <v>31</v>
      </c>
      <c r="C211" s="9" t="s">
        <v>259</v>
      </c>
      <c r="D211" s="9" t="s">
        <v>777</v>
      </c>
      <c r="E211" s="9" t="s">
        <v>778</v>
      </c>
      <c r="F211" s="9" t="s">
        <v>779</v>
      </c>
      <c r="G211" s="39">
        <v>279</v>
      </c>
      <c r="H211" s="17">
        <v>3347.38</v>
      </c>
      <c r="I211" s="16">
        <f t="shared" si="49"/>
        <v>0.000142312355336271</v>
      </c>
      <c r="J211" s="17" t="s">
        <v>251</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10 to 15</v>
      </c>
      <c r="L211" s="17">
        <v>11.98</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17">
        <v>11.98</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No Discount</v>
      </c>
      <c r="P211" s="16">
        <f t="shared" si="48"/>
        <v>0</v>
      </c>
      <c r="Q211" s="9">
        <v>20</v>
      </c>
      <c r="R211" s="9" t="s">
        <v>38</v>
      </c>
      <c r="S211" s="17">
        <f t="shared" si="50"/>
        <v>0.599</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0.5 to 0.75</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 to 0.05</v>
      </c>
      <c r="V211" s="40">
        <f t="shared" si="51"/>
        <v>0.02025701724721</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 to 0.05</v>
      </c>
      <c r="X211" s="40">
        <f t="shared" si="52"/>
        <v>0.02025701724721</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15 to 20</v>
      </c>
      <c r="Z211" s="17">
        <f>Q211</f>
        <v>20</v>
      </c>
      <c r="AA211" s="9" t="s">
        <v>38</v>
      </c>
      <c r="AB211" s="9"/>
      <c r="AC211" s="9"/>
      <c r="AD211" s="9"/>
    </row>
    <row r="212" spans="1:30">
      <c r="A212" s="9" t="s">
        <v>30</v>
      </c>
      <c r="B212" s="9" t="s">
        <v>31</v>
      </c>
      <c r="C212" s="9" t="s">
        <v>385</v>
      </c>
      <c r="D212" s="9" t="s">
        <v>780</v>
      </c>
      <c r="E212" s="9" t="s">
        <v>781</v>
      </c>
      <c r="F212" s="9" t="s">
        <v>782</v>
      </c>
      <c r="G212" s="39">
        <v>686</v>
      </c>
      <c r="H212" s="17">
        <v>3317.4</v>
      </c>
      <c r="I212" s="16">
        <f t="shared" si="49"/>
        <v>0.000141037769118698</v>
      </c>
      <c r="J212" s="17" t="s">
        <v>251</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0 to 5</v>
      </c>
      <c r="L212" s="17">
        <v>4.84</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5 to 10</v>
      </c>
      <c r="N212" s="17">
        <v>7.74</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30% to 40%</v>
      </c>
      <c r="P212" s="16">
        <f t="shared" si="48"/>
        <v>0.374677002583979</v>
      </c>
      <c r="Q212" s="9">
        <v>5.1</v>
      </c>
      <c r="R212" s="9" t="s">
        <v>37</v>
      </c>
      <c r="S212" s="17">
        <f t="shared" si="50"/>
        <v>0.912518853695324</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0.75 to 1</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 to 0.05</v>
      </c>
      <c r="V212" s="40">
        <f t="shared" si="51"/>
        <v>0.0493498822488856</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40">
        <f t="shared" si="52"/>
        <v>0.0308596162900008</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4 to 6</v>
      </c>
      <c r="Z212" s="17">
        <f>Q212*1.04</f>
        <v>5.304</v>
      </c>
      <c r="AA212" s="9" t="s">
        <v>38</v>
      </c>
      <c r="AB212" s="9"/>
      <c r="AC212" s="9"/>
      <c r="AD212" s="9"/>
    </row>
    <row r="213" spans="1:30">
      <c r="A213" s="9" t="s">
        <v>30</v>
      </c>
      <c r="B213" s="9" t="s">
        <v>31</v>
      </c>
      <c r="C213" s="9" t="s">
        <v>636</v>
      </c>
      <c r="D213" s="9" t="s">
        <v>783</v>
      </c>
      <c r="E213" s="9" t="s">
        <v>784</v>
      </c>
      <c r="F213" s="9" t="s">
        <v>785</v>
      </c>
      <c r="G213" s="39">
        <v>539</v>
      </c>
      <c r="H213" s="17">
        <v>3272.92</v>
      </c>
      <c r="I213" s="16">
        <f t="shared" si="49"/>
        <v>0.000139146721921977</v>
      </c>
      <c r="J213" s="17" t="s">
        <v>251</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5 to 10</v>
      </c>
      <c r="L213" s="17">
        <v>6.04</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 to 10</v>
      </c>
      <c r="N213" s="17">
        <v>6.36</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4% to 6%</v>
      </c>
      <c r="P213" s="16">
        <f t="shared" si="48"/>
        <v>0.0503144654088051</v>
      </c>
      <c r="Q213" s="9">
        <v>2</v>
      </c>
      <c r="R213" s="9" t="s">
        <v>38</v>
      </c>
      <c r="S213" s="17">
        <f t="shared" si="50"/>
        <v>3.02</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3 to 4</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0.1 to 0.2</v>
      </c>
      <c r="V213" s="40">
        <f t="shared" si="51"/>
        <v>0.107541427122083</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0.1 to 0.2</v>
      </c>
      <c r="X213" s="40">
        <f t="shared" si="52"/>
        <v>0.102130537707136</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1 to 2</v>
      </c>
      <c r="Z213" s="17">
        <f>Q213</f>
        <v>2</v>
      </c>
      <c r="AA213" s="9" t="s">
        <v>38</v>
      </c>
      <c r="AB213" s="9"/>
      <c r="AC213" s="9"/>
      <c r="AD213" s="9"/>
    </row>
    <row r="214" spans="1:30">
      <c r="A214" s="9" t="s">
        <v>30</v>
      </c>
      <c r="B214" s="9" t="s">
        <v>31</v>
      </c>
      <c r="C214" s="9" t="s">
        <v>786</v>
      </c>
      <c r="D214" s="9" t="s">
        <v>787</v>
      </c>
      <c r="E214" s="9" t="s">
        <v>788</v>
      </c>
      <c r="F214" s="9" t="s">
        <v>789</v>
      </c>
      <c r="G214" s="39">
        <v>210</v>
      </c>
      <c r="H214" s="17">
        <v>3142.34</v>
      </c>
      <c r="I214" s="16">
        <f t="shared" si="49"/>
        <v>0.000133595171945635</v>
      </c>
      <c r="J214" s="17" t="s">
        <v>251</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10 to 15</v>
      </c>
      <c r="L214" s="17">
        <v>14.95</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10 to 15</v>
      </c>
      <c r="N214" s="17">
        <v>14.95</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No Discount</v>
      </c>
      <c r="P214" s="16">
        <f t="shared" si="48"/>
        <v>0</v>
      </c>
      <c r="Q214" s="9">
        <v>10</v>
      </c>
      <c r="R214" s="9" t="s">
        <v>38</v>
      </c>
      <c r="S214" s="17">
        <f t="shared" si="50"/>
        <v>1.495</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1 to 2</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0.05 to 0.1</v>
      </c>
      <c r="V214" s="40">
        <f t="shared" si="51"/>
        <v>0.0505579979709165</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0.05 to 0.1</v>
      </c>
      <c r="X214" s="40">
        <f t="shared" si="52"/>
        <v>0.0505579979709165</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8 to 10</v>
      </c>
      <c r="Z214" s="17">
        <f>Q214</f>
        <v>10</v>
      </c>
      <c r="AA214" s="9" t="s">
        <v>38</v>
      </c>
      <c r="AB214" s="9"/>
      <c r="AC214" s="9"/>
      <c r="AD214" s="9"/>
    </row>
    <row r="215" spans="1:30">
      <c r="A215" s="9" t="s">
        <v>30</v>
      </c>
      <c r="B215" s="9" t="s">
        <v>31</v>
      </c>
      <c r="C215" s="9" t="s">
        <v>790</v>
      </c>
      <c r="D215" s="9" t="s">
        <v>791</v>
      </c>
      <c r="E215" s="9" t="s">
        <v>792</v>
      </c>
      <c r="F215" s="9" t="s">
        <v>793</v>
      </c>
      <c r="G215" s="39">
        <v>271</v>
      </c>
      <c r="H215" s="17">
        <v>3107.11</v>
      </c>
      <c r="I215" s="16">
        <f t="shared" si="49"/>
        <v>0.00013209738433906</v>
      </c>
      <c r="J215" s="17" t="s">
        <v>251</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10 to 15</v>
      </c>
      <c r="L215" s="17">
        <v>11.59</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10 to 15</v>
      </c>
      <c r="N215" s="17">
        <v>11.66</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0% to 2%</v>
      </c>
      <c r="P215" s="16">
        <f t="shared" si="48"/>
        <v>0.00600343053173244</v>
      </c>
      <c r="Q215" s="9">
        <v>2</v>
      </c>
      <c r="R215" s="9" t="s">
        <v>38</v>
      </c>
      <c r="S215" s="17">
        <f t="shared" si="50"/>
        <v>5.795</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5 to 10</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40">
        <f t="shared" si="51"/>
        <v>0.197159283057153</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40">
        <f t="shared" si="52"/>
        <v>0.195975650997633</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1 to 2</v>
      </c>
      <c r="Z215" s="17">
        <f>Q215</f>
        <v>2</v>
      </c>
      <c r="AA215" s="9" t="s">
        <v>38</v>
      </c>
      <c r="AB215" s="9"/>
      <c r="AC215" s="9"/>
      <c r="AD215" s="9"/>
    </row>
    <row r="216" spans="1:30">
      <c r="A216" s="9" t="s">
        <v>30</v>
      </c>
      <c r="B216" s="9" t="s">
        <v>31</v>
      </c>
      <c r="C216" s="9" t="s">
        <v>794</v>
      </c>
      <c r="D216" s="9" t="s">
        <v>795</v>
      </c>
      <c r="E216" s="9" t="s">
        <v>796</v>
      </c>
      <c r="F216" s="9" t="s">
        <v>797</v>
      </c>
      <c r="G216" s="9">
        <v>150</v>
      </c>
      <c r="H216" s="9">
        <v>3032</v>
      </c>
      <c r="I216" s="16">
        <f t="shared" si="49"/>
        <v>0.00012890411646708</v>
      </c>
      <c r="J216" s="17" t="s">
        <v>251</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20 to 30</v>
      </c>
      <c r="L216" s="9">
        <v>20.28</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20 to 30</v>
      </c>
      <c r="N216" s="9">
        <v>21.71</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6% to 8%</v>
      </c>
      <c r="P216" s="16">
        <f t="shared" si="48"/>
        <v>0.0658682634730539</v>
      </c>
      <c r="Q216" s="9"/>
      <c r="R216" s="9"/>
      <c r="S216" s="17"/>
      <c r="T216" s="9"/>
      <c r="U216" s="17"/>
      <c r="V216" s="40"/>
      <c r="W216" s="17"/>
      <c r="X216" s="40"/>
      <c r="Y216" s="9"/>
      <c r="Z216" s="9"/>
      <c r="AA216" s="9"/>
      <c r="AB216" s="9"/>
      <c r="AC216" s="9"/>
      <c r="AD216" s="9"/>
    </row>
    <row r="217" spans="1:30">
      <c r="A217" s="9" t="s">
        <v>30</v>
      </c>
      <c r="B217" s="9" t="s">
        <v>31</v>
      </c>
      <c r="C217" s="9" t="s">
        <v>239</v>
      </c>
      <c r="D217" s="9" t="s">
        <v>798</v>
      </c>
      <c r="E217" s="9" t="s">
        <v>799</v>
      </c>
      <c r="F217" s="9" t="s">
        <v>800</v>
      </c>
      <c r="G217" s="39">
        <v>132</v>
      </c>
      <c r="H217" s="17">
        <v>2968.44</v>
      </c>
      <c r="I217" s="16">
        <f t="shared" si="49"/>
        <v>0.000126201891650903</v>
      </c>
      <c r="J217" s="17" t="s">
        <v>251</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20 to 30</v>
      </c>
      <c r="L217" s="17">
        <v>22.59</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20 to 30</v>
      </c>
      <c r="N217" s="17">
        <v>23.49</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2% to 4%</v>
      </c>
      <c r="P217" s="16">
        <f t="shared" si="48"/>
        <v>0.0383141762452107</v>
      </c>
      <c r="Q217" s="9">
        <f>2*8.3</f>
        <v>16.6</v>
      </c>
      <c r="R217" s="9" t="s">
        <v>38</v>
      </c>
      <c r="S217" s="17">
        <f t="shared" ref="S217:S223" si="54">L217/Z217</f>
        <v>1.36084337349398</v>
      </c>
      <c r="T217" s="9" t="str">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1 to 2</v>
      </c>
      <c r="U217" s="17"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 to 0.05</v>
      </c>
      <c r="V217" s="40">
        <f t="shared" ref="V217:V223" si="55">N217/($Z217*29.57)</f>
        <v>0.0478545904959031</v>
      </c>
      <c r="W217" s="17"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 to 0.05</v>
      </c>
      <c r="X217" s="40">
        <f t="shared" ref="X217:X223" si="56">L217/($Z217*29.57)</f>
        <v>0.0460210812815007</v>
      </c>
      <c r="Y217" s="9"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15 to 20</v>
      </c>
      <c r="Z217" s="17">
        <f t="shared" ref="Z217:Z222" si="57">Q217</f>
        <v>16.6</v>
      </c>
      <c r="AA217" s="9" t="s">
        <v>38</v>
      </c>
      <c r="AB217" s="9"/>
      <c r="AC217" s="9"/>
      <c r="AD217" s="9"/>
    </row>
    <row r="218" spans="1:30">
      <c r="A218" s="9" t="s">
        <v>30</v>
      </c>
      <c r="B218" s="9" t="s">
        <v>31</v>
      </c>
      <c r="C218" s="9" t="s">
        <v>801</v>
      </c>
      <c r="D218" s="9" t="s">
        <v>802</v>
      </c>
      <c r="E218" s="9" t="s">
        <v>803</v>
      </c>
      <c r="F218" s="9" t="s">
        <v>804</v>
      </c>
      <c r="G218" s="39">
        <v>125</v>
      </c>
      <c r="H218" s="17">
        <v>2926.21</v>
      </c>
      <c r="I218" s="16">
        <f t="shared" si="49"/>
        <v>0.000124406502192327</v>
      </c>
      <c r="J218" s="17" t="s">
        <v>251</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17">
        <v>23.28</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17">
        <v>23.62</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0% to 2%</v>
      </c>
      <c r="P218" s="16">
        <f t="shared" si="48"/>
        <v>0.0143945808636748</v>
      </c>
      <c r="Q218" s="9">
        <v>6.8</v>
      </c>
      <c r="R218" s="9" t="s">
        <v>38</v>
      </c>
      <c r="S218" s="17">
        <f t="shared" si="54"/>
        <v>3.42352941176471</v>
      </c>
      <c r="T218" s="9" t="str">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3 to 4</v>
      </c>
      <c r="U218" s="17"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0.1 to 0.2</v>
      </c>
      <c r="V218" s="40">
        <f t="shared" si="55"/>
        <v>0.117468022041417</v>
      </c>
      <c r="W218" s="17"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0.1 to 0.2</v>
      </c>
      <c r="X218" s="40">
        <f t="shared" si="56"/>
        <v>0.115777119099246</v>
      </c>
      <c r="Y218" s="9"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6 to 8</v>
      </c>
      <c r="Z218" s="17">
        <f t="shared" si="57"/>
        <v>6.8</v>
      </c>
      <c r="AA218" s="9" t="s">
        <v>38</v>
      </c>
      <c r="AB218" s="9"/>
      <c r="AC218" s="9"/>
      <c r="AD218" s="9"/>
    </row>
    <row r="219" spans="1:30">
      <c r="A219" s="9" t="s">
        <v>30</v>
      </c>
      <c r="B219" s="9" t="s">
        <v>31</v>
      </c>
      <c r="C219" s="9" t="s">
        <v>805</v>
      </c>
      <c r="D219" s="9" t="s">
        <v>806</v>
      </c>
      <c r="E219" s="9" t="s">
        <v>807</v>
      </c>
      <c r="F219" s="9" t="s">
        <v>808</v>
      </c>
      <c r="G219" s="39">
        <v>249</v>
      </c>
      <c r="H219" s="17">
        <v>2913.58</v>
      </c>
      <c r="I219" s="16">
        <f t="shared" si="49"/>
        <v>0.000123869543422215</v>
      </c>
      <c r="J219" s="17" t="s">
        <v>251</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10 to 15</v>
      </c>
      <c r="L219" s="17">
        <v>11.7</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10 to 15</v>
      </c>
      <c r="N219" s="17">
        <v>13.99</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15% to 20%</v>
      </c>
      <c r="P219" s="16">
        <f t="shared" si="48"/>
        <v>0.163688348820586</v>
      </c>
      <c r="Q219" s="9">
        <v>12</v>
      </c>
      <c r="R219" s="9" t="s">
        <v>38</v>
      </c>
      <c r="S219" s="17">
        <f t="shared" si="54"/>
        <v>0.975</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0.75 to 1</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 to 0.05</v>
      </c>
      <c r="V219" s="40">
        <f t="shared" si="55"/>
        <v>0.0394262202682899</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 to 0.05</v>
      </c>
      <c r="X219" s="40">
        <f t="shared" si="56"/>
        <v>0.0329726073723368</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10 to 15</v>
      </c>
      <c r="Z219" s="17">
        <f t="shared" si="57"/>
        <v>12</v>
      </c>
      <c r="AA219" s="9" t="s">
        <v>38</v>
      </c>
      <c r="AB219" s="9"/>
      <c r="AC219" s="9"/>
      <c r="AD219" s="9"/>
    </row>
    <row r="220" spans="1:30">
      <c r="A220" s="9" t="s">
        <v>30</v>
      </c>
      <c r="B220" s="9" t="s">
        <v>31</v>
      </c>
      <c r="C220" s="9" t="s">
        <v>809</v>
      </c>
      <c r="D220" s="9" t="s">
        <v>810</v>
      </c>
      <c r="E220" s="9" t="s">
        <v>811</v>
      </c>
      <c r="F220" s="9" t="s">
        <v>812</v>
      </c>
      <c r="G220" s="39">
        <v>199</v>
      </c>
      <c r="H220" s="17">
        <v>2877.91</v>
      </c>
      <c r="I220" s="16">
        <f t="shared" si="49"/>
        <v>0.000122353049413514</v>
      </c>
      <c r="J220" s="17" t="s">
        <v>251</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10 to 15</v>
      </c>
      <c r="L220" s="17">
        <v>14.71</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15 to 20</v>
      </c>
      <c r="N220" s="17">
        <v>18.74</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20% to 25%</v>
      </c>
      <c r="P220" s="16">
        <f t="shared" si="48"/>
        <v>0.215048025613661</v>
      </c>
      <c r="Q220" s="9">
        <v>10</v>
      </c>
      <c r="R220" s="9" t="s">
        <v>38</v>
      </c>
      <c r="S220" s="17">
        <f t="shared" si="54"/>
        <v>1.471</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1 to 2</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0.05 to 0.1</v>
      </c>
      <c r="V220" s="40">
        <f t="shared" si="55"/>
        <v>0.0633750422725736</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 to 0.05</v>
      </c>
      <c r="X220" s="40">
        <f t="shared" si="56"/>
        <v>0.0497463645586743</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8 to 10</v>
      </c>
      <c r="Z220" s="17">
        <f t="shared" si="57"/>
        <v>10</v>
      </c>
      <c r="AA220" s="9" t="s">
        <v>38</v>
      </c>
      <c r="AB220" s="9"/>
      <c r="AC220" s="9"/>
      <c r="AD220" s="9"/>
    </row>
    <row r="221" spans="1:30">
      <c r="A221" s="9" t="s">
        <v>30</v>
      </c>
      <c r="B221" s="9" t="s">
        <v>31</v>
      </c>
      <c r="C221" s="9" t="s">
        <v>711</v>
      </c>
      <c r="D221" s="9" t="s">
        <v>813</v>
      </c>
      <c r="E221" s="9" t="s">
        <v>814</v>
      </c>
      <c r="F221" s="9" t="s">
        <v>815</v>
      </c>
      <c r="G221" s="39">
        <v>291</v>
      </c>
      <c r="H221" s="17">
        <v>2873.04</v>
      </c>
      <c r="I221" s="16">
        <f t="shared" si="49"/>
        <v>0.000122146003553621</v>
      </c>
      <c r="J221" s="17" t="s">
        <v>251</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5 to 10</v>
      </c>
      <c r="L221" s="17">
        <v>9.93</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5 to 10</v>
      </c>
      <c r="N221" s="17">
        <v>9.99</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0% to 2%</v>
      </c>
      <c r="P221" s="16">
        <f t="shared" si="48"/>
        <v>0.00600600600600606</v>
      </c>
      <c r="Q221" s="9">
        <v>7.06</v>
      </c>
      <c r="R221" s="9" t="s">
        <v>38</v>
      </c>
      <c r="S221" s="17">
        <f t="shared" si="54"/>
        <v>1.40651558073654</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1 to 2</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 to 0.05</v>
      </c>
      <c r="V221" s="40">
        <f t="shared" si="55"/>
        <v>0.0478530322727747</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40">
        <f t="shared" si="56"/>
        <v>0.0475656266735389</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6 to 8</v>
      </c>
      <c r="Z221" s="17">
        <f t="shared" si="57"/>
        <v>7.06</v>
      </c>
      <c r="AA221" s="9" t="s">
        <v>38</v>
      </c>
      <c r="AB221" s="9"/>
      <c r="AC221" s="9"/>
      <c r="AD221" s="9"/>
    </row>
    <row r="222" spans="1:30">
      <c r="A222" s="9" t="s">
        <v>30</v>
      </c>
      <c r="B222" s="9" t="s">
        <v>31</v>
      </c>
      <c r="C222" s="9" t="s">
        <v>39</v>
      </c>
      <c r="D222" s="9" t="s">
        <v>816</v>
      </c>
      <c r="E222" s="9" t="s">
        <v>817</v>
      </c>
      <c r="F222" s="9" t="s">
        <v>818</v>
      </c>
      <c r="G222" s="39">
        <v>83</v>
      </c>
      <c r="H222" s="17">
        <v>2754.87</v>
      </c>
      <c r="I222" s="16">
        <f t="shared" si="49"/>
        <v>0.000117122059146327</v>
      </c>
      <c r="J222" s="17" t="s">
        <v>251</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30 to 40</v>
      </c>
      <c r="L222" s="17">
        <v>34.67</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30 to 40</v>
      </c>
      <c r="N222" s="17">
        <v>38</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8% to 10%</v>
      </c>
      <c r="P222" s="16">
        <f t="shared" si="48"/>
        <v>0.0876315789473684</v>
      </c>
      <c r="Q222" s="9">
        <v>5.1</v>
      </c>
      <c r="R222" s="9" t="s">
        <v>38</v>
      </c>
      <c r="S222" s="17">
        <f t="shared" si="54"/>
        <v>6.79803921568628</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5 to 10</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0.2 to 0.3</v>
      </c>
      <c r="V222" s="40">
        <f t="shared" si="55"/>
        <v>0.251977693343147</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0.2 to 0.3</v>
      </c>
      <c r="X222" s="40">
        <f t="shared" si="56"/>
        <v>0.229896490215971</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4 to 6</v>
      </c>
      <c r="Z222" s="17">
        <f t="shared" si="57"/>
        <v>5.1</v>
      </c>
      <c r="AA222" s="9" t="s">
        <v>38</v>
      </c>
      <c r="AB222" s="9"/>
      <c r="AC222" s="9"/>
      <c r="AD222" s="9"/>
    </row>
    <row r="223" spans="1:30">
      <c r="A223" s="9" t="s">
        <v>30</v>
      </c>
      <c r="B223" s="9" t="s">
        <v>31</v>
      </c>
      <c r="C223" s="9" t="s">
        <v>293</v>
      </c>
      <c r="D223" s="9" t="s">
        <v>819</v>
      </c>
      <c r="E223" s="9" t="s">
        <v>820</v>
      </c>
      <c r="F223" s="9" t="s">
        <v>821</v>
      </c>
      <c r="G223" s="39">
        <v>39</v>
      </c>
      <c r="H223" s="17">
        <v>2730.82</v>
      </c>
      <c r="I223" s="16">
        <f t="shared" si="49"/>
        <v>0.00011609958421195</v>
      </c>
      <c r="J223" s="17" t="s">
        <v>251</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50 to 75</v>
      </c>
      <c r="L223" s="17">
        <v>69.99</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50 to 75</v>
      </c>
      <c r="N223" s="17">
        <v>69.99</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No Discount</v>
      </c>
      <c r="P223" s="16">
        <f t="shared" si="48"/>
        <v>0</v>
      </c>
      <c r="Q223" s="9">
        <v>6</v>
      </c>
      <c r="R223" s="9" t="s">
        <v>37</v>
      </c>
      <c r="S223" s="17">
        <f t="shared" si="54"/>
        <v>11.2163461538462</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10+</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0.3 to 0.4</v>
      </c>
      <c r="V223" s="40">
        <f t="shared" si="55"/>
        <v>0.379315054238964</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0.3 to 0.4</v>
      </c>
      <c r="X223" s="40">
        <f t="shared" si="56"/>
        <v>0.379315054238964</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17">
        <f>Q223*1.04</f>
        <v>6.24</v>
      </c>
      <c r="AA223" s="9" t="s">
        <v>38</v>
      </c>
      <c r="AB223" s="9"/>
      <c r="AC223" s="9"/>
      <c r="AD223" s="9"/>
    </row>
    <row r="224" spans="1:30">
      <c r="A224" s="9" t="s">
        <v>30</v>
      </c>
      <c r="B224" s="9" t="s">
        <v>31</v>
      </c>
      <c r="C224" s="9" t="s">
        <v>51</v>
      </c>
      <c r="D224" s="9" t="s">
        <v>822</v>
      </c>
      <c r="E224" s="9" t="s">
        <v>823</v>
      </c>
      <c r="F224" s="9" t="s">
        <v>54</v>
      </c>
      <c r="G224" s="9">
        <v>227</v>
      </c>
      <c r="H224" s="9">
        <v>2718.62</v>
      </c>
      <c r="I224" s="16">
        <f t="shared" si="49"/>
        <v>0.000115580906698461</v>
      </c>
      <c r="J224" s="17" t="s">
        <v>251</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10 to 15</v>
      </c>
      <c r="L224" s="9">
        <v>12</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10 to 15</v>
      </c>
      <c r="N224" s="9">
        <v>12</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No Discount</v>
      </c>
      <c r="P224" s="16">
        <f t="shared" si="48"/>
        <v>0</v>
      </c>
      <c r="Q224" s="9"/>
      <c r="R224" s="9"/>
      <c r="S224" s="17"/>
      <c r="T224" s="9"/>
      <c r="U224" s="17"/>
      <c r="V224" s="40"/>
      <c r="W224" s="17"/>
      <c r="X224" s="40"/>
      <c r="Y224" s="9"/>
      <c r="Z224" s="9"/>
      <c r="AA224" s="9"/>
      <c r="AB224" s="9"/>
      <c r="AC224" s="9"/>
      <c r="AD224" s="9"/>
    </row>
    <row r="225" spans="1:30">
      <c r="A225" s="9" t="s">
        <v>30</v>
      </c>
      <c r="B225" s="9" t="s">
        <v>31</v>
      </c>
      <c r="C225" s="9" t="s">
        <v>507</v>
      </c>
      <c r="D225" s="9" t="s">
        <v>824</v>
      </c>
      <c r="E225" s="9" t="s">
        <v>825</v>
      </c>
      <c r="F225" s="9" t="s">
        <v>826</v>
      </c>
      <c r="G225" s="39">
        <v>34</v>
      </c>
      <c r="H225" s="17">
        <v>2718.28</v>
      </c>
      <c r="I225" s="16">
        <f t="shared" si="49"/>
        <v>0.000115566451751364</v>
      </c>
      <c r="J225" s="17" t="s">
        <v>251</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75 to 100</v>
      </c>
      <c r="L225" s="17">
        <v>79.99</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75 to 100</v>
      </c>
      <c r="N225" s="17">
        <v>88</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8% to 10%</v>
      </c>
      <c r="P225" s="16">
        <f t="shared" si="48"/>
        <v>0.0910227272727273</v>
      </c>
      <c r="Q225" s="9">
        <v>8.5</v>
      </c>
      <c r="R225" s="9" t="s">
        <v>37</v>
      </c>
      <c r="S225" s="17">
        <f>L225/Z225</f>
        <v>9.04864253393665</v>
      </c>
      <c r="T225" s="9" t="str">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5 to 10</v>
      </c>
      <c r="U225" s="17"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0.3 to 0.4</v>
      </c>
      <c r="V225" s="40">
        <f>N225/($Z225*29.57)</f>
        <v>0.336650359527282</v>
      </c>
      <c r="W225" s="17"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0.3 to 0.4</v>
      </c>
      <c r="X225" s="40">
        <f>L225/($Z225*29.57)</f>
        <v>0.306007525665764</v>
      </c>
      <c r="Y225" s="9"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8 to 10</v>
      </c>
      <c r="Z225" s="17">
        <f>Q225*1.04</f>
        <v>8.84</v>
      </c>
      <c r="AA225" s="9" t="s">
        <v>38</v>
      </c>
      <c r="AB225" s="9"/>
      <c r="AC225" s="9"/>
      <c r="AD225" s="9"/>
    </row>
    <row r="226" spans="1:30">
      <c r="A226" s="9" t="s">
        <v>30</v>
      </c>
      <c r="B226" s="9" t="s">
        <v>31</v>
      </c>
      <c r="C226" s="9" t="s">
        <v>827</v>
      </c>
      <c r="D226" s="9" t="s">
        <v>828</v>
      </c>
      <c r="E226" s="9" t="s">
        <v>829</v>
      </c>
      <c r="F226" s="9" t="s">
        <v>830</v>
      </c>
      <c r="G226" s="39">
        <v>256</v>
      </c>
      <c r="H226" s="17">
        <v>2536.08</v>
      </c>
      <c r="I226" s="16">
        <f t="shared" si="49"/>
        <v>0.000107820300689259</v>
      </c>
      <c r="J226" s="17" t="s">
        <v>251</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5 to 10</v>
      </c>
      <c r="L226" s="17">
        <v>9.95</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5 to 10</v>
      </c>
      <c r="N226" s="17">
        <v>9.99</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0% to 2%</v>
      </c>
      <c r="P226" s="16">
        <f t="shared" si="48"/>
        <v>0.0040040040040041</v>
      </c>
      <c r="Q226" s="9">
        <v>7.06</v>
      </c>
      <c r="R226" s="9" t="s">
        <v>38</v>
      </c>
      <c r="S226" s="17">
        <f>L226/Z226</f>
        <v>1.40934844192635</v>
      </c>
      <c r="T226" s="9" t="str">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1 to 2</v>
      </c>
      <c r="U226" s="17"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 to 0.05</v>
      </c>
      <c r="V226" s="40">
        <f>N226/($Z226*29.57)</f>
        <v>0.0478530322727747</v>
      </c>
      <c r="W226" s="17"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 to 0.05</v>
      </c>
      <c r="X226" s="40">
        <f>L226/($Z226*29.57)</f>
        <v>0.0476614285399508</v>
      </c>
      <c r="Y226" s="9"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6 to 8</v>
      </c>
      <c r="Z226" s="17">
        <f>Q226</f>
        <v>7.06</v>
      </c>
      <c r="AA226" s="9" t="s">
        <v>38</v>
      </c>
      <c r="AB226" s="9"/>
      <c r="AC226" s="9"/>
      <c r="AD226" s="9"/>
    </row>
    <row r="227" spans="1:30">
      <c r="A227" s="9" t="s">
        <v>30</v>
      </c>
      <c r="B227" s="9" t="s">
        <v>31</v>
      </c>
      <c r="C227" s="9" t="s">
        <v>278</v>
      </c>
      <c r="D227" s="9" t="s">
        <v>831</v>
      </c>
      <c r="E227" s="9" t="s">
        <v>832</v>
      </c>
      <c r="F227" s="9" t="s">
        <v>833</v>
      </c>
      <c r="G227" s="9">
        <v>104</v>
      </c>
      <c r="H227" s="9">
        <v>2507.17</v>
      </c>
      <c r="I227" s="16">
        <f t="shared" si="49"/>
        <v>0.000106591205040491</v>
      </c>
      <c r="J227" s="17" t="s">
        <v>251</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20 to 30</v>
      </c>
      <c r="L227" s="9">
        <v>24</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20 to 30</v>
      </c>
      <c r="N227" s="9">
        <v>24</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No Discount</v>
      </c>
      <c r="P227" s="16">
        <f t="shared" si="48"/>
        <v>0</v>
      </c>
      <c r="Q227" s="9"/>
      <c r="R227" s="9"/>
      <c r="S227" s="17"/>
      <c r="T227" s="9"/>
      <c r="U227" s="17"/>
      <c r="V227" s="40"/>
      <c r="W227" s="17"/>
      <c r="X227" s="40"/>
      <c r="Y227" s="9"/>
      <c r="Z227" s="9"/>
      <c r="AA227" s="9"/>
      <c r="AB227" s="9"/>
      <c r="AC227" s="9"/>
      <c r="AD227" s="9"/>
    </row>
    <row r="228" spans="1:30">
      <c r="A228" s="9" t="s">
        <v>30</v>
      </c>
      <c r="B228" s="9" t="s">
        <v>31</v>
      </c>
      <c r="C228" s="9" t="s">
        <v>78</v>
      </c>
      <c r="D228" s="9" t="s">
        <v>834</v>
      </c>
      <c r="E228" s="9" t="s">
        <v>835</v>
      </c>
      <c r="F228" s="9" t="s">
        <v>836</v>
      </c>
      <c r="G228" s="39">
        <v>79</v>
      </c>
      <c r="H228" s="17">
        <v>2378</v>
      </c>
      <c r="I228" s="16">
        <f t="shared" si="49"/>
        <v>0.000101099600580052</v>
      </c>
      <c r="J228" s="17" t="s">
        <v>251</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20 to 30</v>
      </c>
      <c r="L228" s="17">
        <v>29.99</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20 to 30</v>
      </c>
      <c r="N228" s="17">
        <v>29.99</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6">
        <f t="shared" si="48"/>
        <v>0</v>
      </c>
      <c r="Q228" s="9">
        <v>24</v>
      </c>
      <c r="R228" s="9" t="s">
        <v>37</v>
      </c>
      <c r="S228" s="17">
        <f>L228/Z228</f>
        <v>1.20152243589744</v>
      </c>
      <c r="T228" s="9" t="str">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1 to 2</v>
      </c>
      <c r="U228" s="17"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40">
        <f>N228/($Z228*29.57)</f>
        <v>0.0406331564388717</v>
      </c>
      <c r="W228" s="17"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40">
        <f>L228/($Z228*29.57)</f>
        <v>0.0406331564388717</v>
      </c>
      <c r="Y228" s="9"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20 to 25</v>
      </c>
      <c r="Z228" s="17">
        <f>Q228*1.04</f>
        <v>24.96</v>
      </c>
      <c r="AA228" s="9" t="s">
        <v>38</v>
      </c>
      <c r="AB228" s="9"/>
      <c r="AC228" s="9"/>
      <c r="AD228" s="9"/>
    </row>
    <row r="229" spans="1:30">
      <c r="A229" s="9" t="s">
        <v>30</v>
      </c>
      <c r="B229" s="9" t="s">
        <v>31</v>
      </c>
      <c r="C229" s="9" t="s">
        <v>837</v>
      </c>
      <c r="D229" s="9" t="s">
        <v>838</v>
      </c>
      <c r="E229" s="9" t="s">
        <v>839</v>
      </c>
      <c r="F229" s="9" t="s">
        <v>840</v>
      </c>
      <c r="G229" s="39">
        <v>89</v>
      </c>
      <c r="H229" s="17">
        <v>2313.89</v>
      </c>
      <c r="I229" s="16">
        <f t="shared" si="49"/>
        <v>9.83739927612176e-5</v>
      </c>
      <c r="J229" s="17" t="s">
        <v>251</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17">
        <v>25.9</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17">
        <v>28.81</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10% to 15%</v>
      </c>
      <c r="P229" s="16">
        <f t="shared" si="48"/>
        <v>0.101006594932315</v>
      </c>
      <c r="Q229" s="9">
        <v>5.1</v>
      </c>
      <c r="R229" s="9" t="s">
        <v>38</v>
      </c>
      <c r="S229" s="17">
        <f>L229/Z229</f>
        <v>5.07843137254902</v>
      </c>
      <c r="T229" s="9" t="str">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5 to 10</v>
      </c>
      <c r="U229" s="17"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0.1 to 0.2</v>
      </c>
      <c r="V229" s="40">
        <f>N229/($Z229*29.57)</f>
        <v>0.191038877505686</v>
      </c>
      <c r="W229" s="17"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0.1 to 0.2</v>
      </c>
      <c r="X229" s="40">
        <f>L229/($Z229*29.57)</f>
        <v>0.171742690989145</v>
      </c>
      <c r="Y229" s="9"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4 to 6</v>
      </c>
      <c r="Z229" s="17">
        <f>Q229</f>
        <v>5.1</v>
      </c>
      <c r="AA229" s="9" t="s">
        <v>38</v>
      </c>
      <c r="AB229" s="9"/>
      <c r="AC229" s="9"/>
      <c r="AD229" s="9"/>
    </row>
    <row r="230" spans="1:30">
      <c r="A230" s="9" t="s">
        <v>30</v>
      </c>
      <c r="B230" s="9" t="s">
        <v>31</v>
      </c>
      <c r="C230" s="9" t="s">
        <v>86</v>
      </c>
      <c r="D230" s="9" t="s">
        <v>841</v>
      </c>
      <c r="E230" s="9" t="s">
        <v>842</v>
      </c>
      <c r="F230" s="9" t="s">
        <v>843</v>
      </c>
      <c r="G230" s="39">
        <v>94</v>
      </c>
      <c r="H230" s="17">
        <v>2309.91</v>
      </c>
      <c r="I230" s="16">
        <f t="shared" si="49"/>
        <v>9.82047848510794e-5</v>
      </c>
      <c r="J230" s="17" t="s">
        <v>251</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17">
        <v>24.51</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17">
        <v>25.67</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4% to 6%</v>
      </c>
      <c r="P230" s="16">
        <f t="shared" si="48"/>
        <v>0.045188936501753</v>
      </c>
      <c r="Q230" s="9">
        <v>3</v>
      </c>
      <c r="R230" s="9" t="s">
        <v>38</v>
      </c>
      <c r="S230" s="17">
        <f>L230/Z230</f>
        <v>8.17</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5 to 10</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0.2 to 0.3</v>
      </c>
      <c r="V230" s="40">
        <f>N230/($Z230*29.57)</f>
        <v>0.289369856836884</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0.2 to 0.3</v>
      </c>
      <c r="X230" s="40">
        <f>L230/($Z230*29.57)</f>
        <v>0.276293540750761</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 to 4</v>
      </c>
      <c r="Z230" s="17">
        <f>Q230</f>
        <v>3</v>
      </c>
      <c r="AA230" s="9" t="s">
        <v>38</v>
      </c>
      <c r="AB230" s="9"/>
      <c r="AC230" s="9"/>
      <c r="AD230" s="9"/>
    </row>
    <row r="231" spans="1:30">
      <c r="A231" s="9" t="s">
        <v>30</v>
      </c>
      <c r="B231" s="9" t="s">
        <v>31</v>
      </c>
      <c r="C231" s="9" t="s">
        <v>844</v>
      </c>
      <c r="D231" s="9" t="s">
        <v>845</v>
      </c>
      <c r="E231" s="9" t="s">
        <v>846</v>
      </c>
      <c r="F231" s="9" t="s">
        <v>847</v>
      </c>
      <c r="G231" s="39">
        <v>108</v>
      </c>
      <c r="H231" s="17">
        <v>2303.7</v>
      </c>
      <c r="I231" s="16">
        <f t="shared" si="49"/>
        <v>9.79407694938035e-5</v>
      </c>
      <c r="J231" s="17" t="s">
        <v>251</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17">
        <v>21.76</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17">
        <v>21.76</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No Discount</v>
      </c>
      <c r="P231" s="16">
        <f t="shared" si="48"/>
        <v>0</v>
      </c>
      <c r="Q231" s="9">
        <v>6.7</v>
      </c>
      <c r="R231" s="9" t="s">
        <v>37</v>
      </c>
      <c r="S231" s="17">
        <f>L231/Z231</f>
        <v>3.12284730195178</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3 to 4</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40">
        <f>N231/($Z231*29.57)</f>
        <v>0.105608633816428</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40">
        <f>L231/($Z231*29.57)</f>
        <v>0.105608633816428</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6 to 8</v>
      </c>
      <c r="Z231" s="17">
        <f>Q231*1.04</f>
        <v>6.968</v>
      </c>
      <c r="AA231" s="9" t="s">
        <v>38</v>
      </c>
      <c r="AB231" s="9"/>
      <c r="AC231" s="9"/>
      <c r="AD231" s="9"/>
    </row>
    <row r="232" spans="1:30">
      <c r="A232" s="9" t="s">
        <v>30</v>
      </c>
      <c r="B232" s="9" t="s">
        <v>31</v>
      </c>
      <c r="C232" s="9" t="s">
        <v>707</v>
      </c>
      <c r="D232" s="9" t="s">
        <v>848</v>
      </c>
      <c r="E232" s="9" t="s">
        <v>849</v>
      </c>
      <c r="F232" s="9" t="s">
        <v>850</v>
      </c>
      <c r="G232" s="39">
        <v>88</v>
      </c>
      <c r="H232" s="17">
        <v>2199.46</v>
      </c>
      <c r="I232" s="16">
        <f t="shared" si="49"/>
        <v>9.35090527719933e-5</v>
      </c>
      <c r="J232" s="17" t="s">
        <v>251</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17">
        <v>24.98</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17">
        <v>24.98</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No Discount</v>
      </c>
      <c r="P232" s="16">
        <f t="shared" si="48"/>
        <v>0</v>
      </c>
      <c r="Q232" s="9">
        <f>3*10.5</f>
        <v>31.5</v>
      </c>
      <c r="R232" s="9" t="s">
        <v>38</v>
      </c>
      <c r="S232" s="17">
        <f>L232/Z232</f>
        <v>0.793015873015873</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0.75 to 1</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 to 0.05</v>
      </c>
      <c r="V232" s="40">
        <f>N232/($Z232*29.57)</f>
        <v>0.0268182574574188</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 to 0.05</v>
      </c>
      <c r="X232" s="40">
        <f>L232/($Z232*29.57)</f>
        <v>0.0268182574574188</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30 to 40</v>
      </c>
      <c r="Z232" s="17">
        <f>Q232</f>
        <v>31.5</v>
      </c>
      <c r="AA232" s="9" t="s">
        <v>38</v>
      </c>
      <c r="AB232" s="9"/>
      <c r="AC232" s="9"/>
      <c r="AD232" s="9"/>
    </row>
    <row r="233" spans="1:30">
      <c r="A233" s="9" t="s">
        <v>30</v>
      </c>
      <c r="B233" s="9" t="s">
        <v>31</v>
      </c>
      <c r="C233" s="9" t="s">
        <v>164</v>
      </c>
      <c r="D233" s="9" t="s">
        <v>851</v>
      </c>
      <c r="E233" s="9" t="s">
        <v>852</v>
      </c>
      <c r="F233" s="9" t="s">
        <v>853</v>
      </c>
      <c r="G233" s="9">
        <v>120</v>
      </c>
      <c r="H233" s="9">
        <v>2152.24</v>
      </c>
      <c r="I233" s="16">
        <f t="shared" si="49"/>
        <v>9.15015157074895e-5</v>
      </c>
      <c r="J233" s="17" t="s">
        <v>251</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15 to 20</v>
      </c>
      <c r="L233" s="9">
        <v>18</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15 to 20</v>
      </c>
      <c r="N233" s="9">
        <v>18</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48"/>
        <v>0</v>
      </c>
      <c r="Q233" s="9"/>
      <c r="R233" s="9"/>
      <c r="S233" s="17"/>
      <c r="T233" s="9"/>
      <c r="U233" s="17"/>
      <c r="V233" s="40"/>
      <c r="W233" s="17"/>
      <c r="X233" s="40"/>
      <c r="Y233" s="9"/>
      <c r="Z233" s="9"/>
      <c r="AA233" s="9"/>
      <c r="AB233" s="9"/>
      <c r="AC233" s="9"/>
      <c r="AD233" s="9"/>
    </row>
    <row r="234" spans="1:30">
      <c r="A234" s="9" t="s">
        <v>30</v>
      </c>
      <c r="B234" s="9" t="s">
        <v>31</v>
      </c>
      <c r="C234" s="9" t="s">
        <v>293</v>
      </c>
      <c r="D234" s="9" t="s">
        <v>854</v>
      </c>
      <c r="E234" s="9" t="s">
        <v>855</v>
      </c>
      <c r="F234" s="9" t="s">
        <v>856</v>
      </c>
      <c r="G234" s="39">
        <v>175</v>
      </c>
      <c r="H234" s="17">
        <v>2038.15</v>
      </c>
      <c r="I234" s="16">
        <f t="shared" si="49"/>
        <v>8.66510306653625e-5</v>
      </c>
      <c r="J234" s="17" t="s">
        <v>251</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10 to 15</v>
      </c>
      <c r="L234" s="17">
        <v>11.65</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10 to 15</v>
      </c>
      <c r="N234" s="17">
        <v>11.65</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48"/>
        <v>0</v>
      </c>
      <c r="Q234" s="9">
        <v>6</v>
      </c>
      <c r="R234" s="9" t="s">
        <v>37</v>
      </c>
      <c r="S234" s="17">
        <f t="shared" ref="S234:S251" si="58">L234/Z234</f>
        <v>1.86698717948718</v>
      </c>
      <c r="T234" s="9" t="str">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1 to 2</v>
      </c>
      <c r="U234" s="17"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0.05 to 0.1</v>
      </c>
      <c r="V234" s="40">
        <f t="shared" ref="V234:V251" si="59">N234/($Z234*29.57)</f>
        <v>0.0631378822958126</v>
      </c>
      <c r="W234" s="17"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0.05 to 0.1</v>
      </c>
      <c r="X234" s="40">
        <f t="shared" ref="X234:X251" si="60">L234/($Z234*29.57)</f>
        <v>0.0631378822958126</v>
      </c>
      <c r="Y234" s="9"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6 to 8</v>
      </c>
      <c r="Z234" s="17">
        <f>Q234*1.04</f>
        <v>6.24</v>
      </c>
      <c r="AA234" s="9" t="s">
        <v>38</v>
      </c>
      <c r="AB234" s="9"/>
      <c r="AC234" s="9"/>
      <c r="AD234" s="9"/>
    </row>
    <row r="235" spans="1:30">
      <c r="A235" s="9" t="s">
        <v>30</v>
      </c>
      <c r="B235" s="9" t="s">
        <v>31</v>
      </c>
      <c r="C235" s="9" t="s">
        <v>857</v>
      </c>
      <c r="D235" s="38" t="s">
        <v>858</v>
      </c>
      <c r="E235" s="9" t="s">
        <v>859</v>
      </c>
      <c r="F235" s="9" t="s">
        <v>860</v>
      </c>
      <c r="G235" s="39">
        <v>83</v>
      </c>
      <c r="H235" s="17">
        <v>2007.44</v>
      </c>
      <c r="I235" s="16">
        <f t="shared" si="49"/>
        <v>8.53454088260802e-5</v>
      </c>
      <c r="J235" s="17" t="s">
        <v>251</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20 to 30</v>
      </c>
      <c r="L235" s="17">
        <v>24.18</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30 to 40</v>
      </c>
      <c r="N235" s="17">
        <v>31</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20% to 25%</v>
      </c>
      <c r="P235" s="16">
        <f t="shared" si="48"/>
        <v>0.22</v>
      </c>
      <c r="Q235" s="9">
        <v>9</v>
      </c>
      <c r="R235" s="9" t="s">
        <v>38</v>
      </c>
      <c r="S235" s="17">
        <f t="shared" si="58"/>
        <v>2.68666666666667</v>
      </c>
      <c r="T235" s="9" t="str">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2 to 3</v>
      </c>
      <c r="U235" s="17"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0.1 to 0.2</v>
      </c>
      <c r="V235" s="40">
        <f t="shared" si="59"/>
        <v>0.116484424905122</v>
      </c>
      <c r="W235" s="17"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40">
        <f t="shared" si="60"/>
        <v>0.0908578514259948</v>
      </c>
      <c r="Y235" s="9"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8 to 10</v>
      </c>
      <c r="Z235" s="17">
        <f>Q235</f>
        <v>9</v>
      </c>
      <c r="AA235" s="9" t="s">
        <v>38</v>
      </c>
      <c r="AB235" s="9"/>
      <c r="AC235" s="9"/>
      <c r="AD235" s="9"/>
    </row>
    <row r="236" spans="1:30">
      <c r="A236" s="9" t="s">
        <v>30</v>
      </c>
      <c r="B236" s="9" t="s">
        <v>31</v>
      </c>
      <c r="C236" s="9" t="s">
        <v>129</v>
      </c>
      <c r="D236" s="9" t="s">
        <v>861</v>
      </c>
      <c r="E236" s="9" t="s">
        <v>862</v>
      </c>
      <c r="F236" s="9" t="s">
        <v>863</v>
      </c>
      <c r="G236" s="39">
        <v>77</v>
      </c>
      <c r="H236" s="17">
        <v>1998.84</v>
      </c>
      <c r="I236" s="16">
        <f t="shared" si="49"/>
        <v>8.49797836936208e-5</v>
      </c>
      <c r="J236" s="17" t="s">
        <v>251</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20 to 30</v>
      </c>
      <c r="L236" s="17">
        <v>26.04</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20 to 30</v>
      </c>
      <c r="N236" s="17">
        <v>27.99</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6% to 8%</v>
      </c>
      <c r="P236" s="16">
        <f t="shared" si="48"/>
        <v>0.0696677384780278</v>
      </c>
      <c r="Q236" s="9">
        <f>7.5*3</f>
        <v>22.5</v>
      </c>
      <c r="R236" s="9" t="s">
        <v>37</v>
      </c>
      <c r="S236" s="17">
        <f t="shared" si="58"/>
        <v>1.11282051282051</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1 to 2</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 to 0.05</v>
      </c>
      <c r="V236" s="40">
        <f t="shared" si="59"/>
        <v>0.0404516011550168</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 to 0.05</v>
      </c>
      <c r="X236" s="40">
        <f t="shared" si="60"/>
        <v>0.0376334295847316</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20 to 25</v>
      </c>
      <c r="Z236" s="17">
        <f>Q236*1.04</f>
        <v>23.4</v>
      </c>
      <c r="AA236" s="9" t="s">
        <v>38</v>
      </c>
      <c r="AB236" s="9"/>
      <c r="AC236" s="9"/>
      <c r="AD236" s="9"/>
    </row>
    <row r="237" spans="1:30">
      <c r="A237" s="9" t="s">
        <v>30</v>
      </c>
      <c r="B237" s="9" t="s">
        <v>31</v>
      </c>
      <c r="C237" s="9" t="s">
        <v>187</v>
      </c>
      <c r="D237" s="9" t="s">
        <v>864</v>
      </c>
      <c r="E237" s="9" t="s">
        <v>865</v>
      </c>
      <c r="F237" s="9" t="s">
        <v>866</v>
      </c>
      <c r="G237" s="39">
        <v>138</v>
      </c>
      <c r="H237" s="17">
        <v>1975.43</v>
      </c>
      <c r="I237" s="16">
        <f t="shared" si="49"/>
        <v>8.39845180714261e-5</v>
      </c>
      <c r="J237" s="17" t="s">
        <v>251</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10 to 15</v>
      </c>
      <c r="L237" s="17">
        <v>14.29</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10 to 15</v>
      </c>
      <c r="N237" s="17">
        <v>14.42</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0% to 2%</v>
      </c>
      <c r="P237" s="16">
        <f t="shared" si="48"/>
        <v>0.00901525658807218</v>
      </c>
      <c r="Q237" s="9">
        <v>8.5</v>
      </c>
      <c r="R237" s="9" t="s">
        <v>38</v>
      </c>
      <c r="S237" s="17">
        <f t="shared" si="58"/>
        <v>1.68117647058824</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1 to 2</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0.05 to 0.1</v>
      </c>
      <c r="V237" s="40">
        <f t="shared" si="59"/>
        <v>0.0573713421790766</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0.05 to 0.1</v>
      </c>
      <c r="X237" s="40">
        <f t="shared" si="60"/>
        <v>0.0568541248085301</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17">
        <f>Q237</f>
        <v>8.5</v>
      </c>
      <c r="AA237" s="9" t="s">
        <v>38</v>
      </c>
      <c r="AB237" s="9"/>
      <c r="AC237" s="9"/>
      <c r="AD237" s="9"/>
    </row>
    <row r="238" spans="1:30">
      <c r="A238" s="9" t="s">
        <v>30</v>
      </c>
      <c r="B238" s="9" t="s">
        <v>31</v>
      </c>
      <c r="C238" s="9" t="s">
        <v>867</v>
      </c>
      <c r="D238" s="9" t="s">
        <v>868</v>
      </c>
      <c r="E238" s="9" t="s">
        <v>869</v>
      </c>
      <c r="F238" s="9" t="s">
        <v>870</v>
      </c>
      <c r="G238" s="39">
        <v>52</v>
      </c>
      <c r="H238" s="17">
        <v>1895.26</v>
      </c>
      <c r="I238" s="16">
        <f t="shared" si="49"/>
        <v>8.05761265749994e-5</v>
      </c>
      <c r="J238" s="17" t="s">
        <v>251</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30 to 40</v>
      </c>
      <c r="L238" s="17">
        <v>36.63</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40 to 50</v>
      </c>
      <c r="N238" s="17">
        <v>43.5</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15% to 20%</v>
      </c>
      <c r="P238" s="16">
        <f t="shared" si="48"/>
        <v>0.157931034482759</v>
      </c>
      <c r="Q238" s="9">
        <v>5.1</v>
      </c>
      <c r="R238" s="9" t="s">
        <v>37</v>
      </c>
      <c r="S238" s="17">
        <f t="shared" si="58"/>
        <v>6.90610859728507</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5 to 10</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0.2 to 0.3</v>
      </c>
      <c r="V238" s="40">
        <f t="shared" si="59"/>
        <v>0.277353989383272</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0.2 to 0.3</v>
      </c>
      <c r="X238" s="40">
        <f t="shared" si="60"/>
        <v>0.233551186922052</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4 to 6</v>
      </c>
      <c r="Z238" s="17">
        <f>Q238*1.04</f>
        <v>5.304</v>
      </c>
      <c r="AA238" s="9" t="s">
        <v>38</v>
      </c>
      <c r="AB238" s="9"/>
      <c r="AC238" s="9"/>
      <c r="AD238" s="9"/>
    </row>
    <row r="239" spans="1:30">
      <c r="A239" s="9" t="s">
        <v>30</v>
      </c>
      <c r="B239" s="9" t="s">
        <v>31</v>
      </c>
      <c r="C239" s="9" t="s">
        <v>844</v>
      </c>
      <c r="D239" s="9" t="s">
        <v>871</v>
      </c>
      <c r="E239" s="9" t="s">
        <v>872</v>
      </c>
      <c r="F239" s="9" t="s">
        <v>873</v>
      </c>
      <c r="G239" s="39">
        <v>87</v>
      </c>
      <c r="H239" s="17">
        <v>1843.94</v>
      </c>
      <c r="I239" s="16">
        <f t="shared" si="49"/>
        <v>7.83942798543231e-5</v>
      </c>
      <c r="J239" s="17" t="s">
        <v>251</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20 to 30</v>
      </c>
      <c r="L239" s="17">
        <v>21.25</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20 to 30</v>
      </c>
      <c r="N239" s="17">
        <v>22.76</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6% to 8%</v>
      </c>
      <c r="P239" s="16">
        <f t="shared" si="48"/>
        <v>0.0663444639718806</v>
      </c>
      <c r="Q239" s="9">
        <v>6.7</v>
      </c>
      <c r="R239" s="9" t="s">
        <v>38</v>
      </c>
      <c r="S239" s="17">
        <f t="shared" si="58"/>
        <v>3.17164179104478</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3 to 4</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0.1 to 0.2</v>
      </c>
      <c r="V239" s="40">
        <f t="shared" si="59"/>
        <v>0.114880450638253</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0.1 to 0.2</v>
      </c>
      <c r="X239" s="40">
        <f t="shared" si="60"/>
        <v>0.10725876871981</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6 to 8</v>
      </c>
      <c r="Z239" s="17">
        <f t="shared" ref="Z239:Z245" si="61">Q239</f>
        <v>6.7</v>
      </c>
      <c r="AA239" s="9" t="s">
        <v>38</v>
      </c>
      <c r="AB239" s="9"/>
      <c r="AC239" s="9"/>
      <c r="AD239" s="9"/>
    </row>
    <row r="240" spans="1:30">
      <c r="A240" s="9" t="s">
        <v>30</v>
      </c>
      <c r="B240" s="9" t="s">
        <v>31</v>
      </c>
      <c r="C240" s="9" t="s">
        <v>769</v>
      </c>
      <c r="D240" s="9" t="s">
        <v>874</v>
      </c>
      <c r="E240" s="9" t="s">
        <v>875</v>
      </c>
      <c r="F240" s="9" t="s">
        <v>876</v>
      </c>
      <c r="G240" s="39">
        <v>245</v>
      </c>
      <c r="H240" s="17">
        <v>1816.63</v>
      </c>
      <c r="I240" s="16">
        <f t="shared" si="49"/>
        <v>7.72332074860131e-5</v>
      </c>
      <c r="J240" s="17" t="s">
        <v>251</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5 to 10</v>
      </c>
      <c r="L240" s="17">
        <v>7.51</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10 to 15</v>
      </c>
      <c r="N240" s="17">
        <v>10.94</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30% to 40%</v>
      </c>
      <c r="P240" s="16">
        <f t="shared" si="48"/>
        <v>0.313528336380256</v>
      </c>
      <c r="Q240" s="9">
        <v>15</v>
      </c>
      <c r="R240" s="9" t="s">
        <v>38</v>
      </c>
      <c r="S240" s="17">
        <f t="shared" si="58"/>
        <v>0.500666666666667</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0.5 to 0.75</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 to 0.05</v>
      </c>
      <c r="V240" s="40">
        <f t="shared" si="59"/>
        <v>0.0246646375831361</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 to 0.05</v>
      </c>
      <c r="X240" s="40">
        <f t="shared" si="60"/>
        <v>0.0169315747942735</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10 to 15</v>
      </c>
      <c r="Z240" s="17">
        <f t="shared" si="61"/>
        <v>15</v>
      </c>
      <c r="AA240" s="9" t="s">
        <v>38</v>
      </c>
      <c r="AB240" s="9"/>
      <c r="AC240" s="9"/>
      <c r="AD240" s="9"/>
    </row>
    <row r="241" spans="1:30">
      <c r="A241" s="9" t="s">
        <v>30</v>
      </c>
      <c r="B241" s="9" t="s">
        <v>31</v>
      </c>
      <c r="C241" s="9" t="s">
        <v>114</v>
      </c>
      <c r="D241" s="9" t="s">
        <v>877</v>
      </c>
      <c r="E241" s="9" t="s">
        <v>878</v>
      </c>
      <c r="F241" s="9" t="s">
        <v>879</v>
      </c>
      <c r="G241" s="39">
        <v>68</v>
      </c>
      <c r="H241" s="17">
        <v>1785.45</v>
      </c>
      <c r="I241" s="16">
        <f t="shared" si="49"/>
        <v>7.59076038080963e-5</v>
      </c>
      <c r="J241" s="17" t="s">
        <v>251</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20 to 30</v>
      </c>
      <c r="L241" s="17">
        <v>26.27</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20 to 30</v>
      </c>
      <c r="N241" s="17">
        <v>26.66</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0% to 2%</v>
      </c>
      <c r="P241" s="16">
        <f t="shared" si="48"/>
        <v>0.0146286571642911</v>
      </c>
      <c r="Q241" s="9">
        <v>21</v>
      </c>
      <c r="R241" s="9" t="s">
        <v>38</v>
      </c>
      <c r="S241" s="17">
        <f t="shared" si="58"/>
        <v>1.25095238095238</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1 to 2</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 to 0.05</v>
      </c>
      <c r="V241" s="40">
        <f t="shared" si="59"/>
        <v>0.0429328308936019</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 to 0.05</v>
      </c>
      <c r="X241" s="40">
        <f t="shared" si="60"/>
        <v>0.042304781229367</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20 to 25</v>
      </c>
      <c r="Z241" s="17">
        <f t="shared" si="61"/>
        <v>21</v>
      </c>
      <c r="AA241" s="9" t="s">
        <v>38</v>
      </c>
      <c r="AB241" s="9"/>
      <c r="AC241" s="9"/>
      <c r="AD241" s="9"/>
    </row>
    <row r="242" spans="1:30">
      <c r="A242" s="9" t="s">
        <v>30</v>
      </c>
      <c r="B242" s="9" t="s">
        <v>31</v>
      </c>
      <c r="C242" s="9" t="s">
        <v>446</v>
      </c>
      <c r="D242" s="9" t="s">
        <v>880</v>
      </c>
      <c r="E242" s="9" t="s">
        <v>881</v>
      </c>
      <c r="F242" s="9" t="s">
        <v>882</v>
      </c>
      <c r="G242" s="39">
        <v>257</v>
      </c>
      <c r="H242" s="17">
        <v>1748.72</v>
      </c>
      <c r="I242" s="16">
        <f t="shared" si="49"/>
        <v>7.43460443760924e-5</v>
      </c>
      <c r="J242" s="17" t="s">
        <v>251</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 to 10</v>
      </c>
      <c r="L242" s="17">
        <v>6.7</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5 to 10</v>
      </c>
      <c r="N242" s="17">
        <v>9.15</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25% to 30%</v>
      </c>
      <c r="P242" s="16">
        <f t="shared" si="48"/>
        <v>0.26775956284153</v>
      </c>
      <c r="Q242" s="9">
        <v>6.8</v>
      </c>
      <c r="R242" s="9" t="s">
        <v>38</v>
      </c>
      <c r="S242" s="17">
        <f t="shared" si="58"/>
        <v>0.985294117647059</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0.75 to 1</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40">
        <f t="shared" si="59"/>
        <v>0.0455051821201934</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40">
        <f t="shared" si="60"/>
        <v>0.0333207344486662</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6 to 8</v>
      </c>
      <c r="Z242" s="17">
        <f t="shared" si="61"/>
        <v>6.8</v>
      </c>
      <c r="AA242" s="9" t="s">
        <v>38</v>
      </c>
      <c r="AB242" s="9"/>
      <c r="AC242" s="9"/>
      <c r="AD242" s="9"/>
    </row>
    <row r="243" spans="1:30">
      <c r="A243" s="9" t="s">
        <v>30</v>
      </c>
      <c r="B243" s="9" t="s">
        <v>31</v>
      </c>
      <c r="C243" s="9" t="s">
        <v>883</v>
      </c>
      <c r="D243" s="9" t="s">
        <v>884</v>
      </c>
      <c r="E243" s="9" t="s">
        <v>885</v>
      </c>
      <c r="F243" s="9" t="s">
        <v>886</v>
      </c>
      <c r="G243" s="39">
        <v>65</v>
      </c>
      <c r="H243" s="17">
        <v>1653.2</v>
      </c>
      <c r="I243" s="16">
        <f t="shared" si="49"/>
        <v>7.0285054532776e-5</v>
      </c>
      <c r="J243" s="17" t="s">
        <v>251</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20 to 30</v>
      </c>
      <c r="L243" s="17">
        <v>25.25</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20 to 30</v>
      </c>
      <c r="N243" s="17">
        <v>25.5</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0% to 2%</v>
      </c>
      <c r="P243" s="16">
        <f t="shared" si="48"/>
        <v>0.00980392156862745</v>
      </c>
      <c r="Q243" s="9">
        <v>36</v>
      </c>
      <c r="R243" s="9" t="s">
        <v>38</v>
      </c>
      <c r="S243" s="17">
        <f t="shared" si="58"/>
        <v>0.701388888888889</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0.5 to 0.75</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40">
        <f t="shared" si="59"/>
        <v>0.0239544583474242</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40">
        <f t="shared" si="60"/>
        <v>0.0237196107165671</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30 to 40</v>
      </c>
      <c r="Z243" s="17">
        <f t="shared" si="61"/>
        <v>36</v>
      </c>
      <c r="AA243" s="9" t="s">
        <v>38</v>
      </c>
      <c r="AB243" s="9"/>
      <c r="AC243" s="9"/>
      <c r="AD243" s="9"/>
    </row>
    <row r="244" spans="1:30">
      <c r="A244" s="9" t="s">
        <v>30</v>
      </c>
      <c r="B244" s="9" t="s">
        <v>31</v>
      </c>
      <c r="C244" s="9" t="s">
        <v>457</v>
      </c>
      <c r="D244" s="9" t="s">
        <v>887</v>
      </c>
      <c r="E244" s="9" t="s">
        <v>888</v>
      </c>
      <c r="F244" s="9" t="s">
        <v>889</v>
      </c>
      <c r="G244" s="39">
        <v>127</v>
      </c>
      <c r="H244" s="17">
        <v>1648.96</v>
      </c>
      <c r="I244" s="16">
        <f t="shared" si="49"/>
        <v>7.01047928395634e-5</v>
      </c>
      <c r="J244" s="17" t="s">
        <v>251</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10 to 15</v>
      </c>
      <c r="L244" s="17">
        <v>13.12</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10 to 15</v>
      </c>
      <c r="N244" s="17">
        <v>14.9</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10% to 15%</v>
      </c>
      <c r="P244" s="16">
        <f t="shared" si="48"/>
        <v>0.119463087248322</v>
      </c>
      <c r="Q244" s="9">
        <v>9.1</v>
      </c>
      <c r="R244" s="9" t="s">
        <v>38</v>
      </c>
      <c r="S244" s="17">
        <f t="shared" si="58"/>
        <v>1.44175824175824</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1 to 2</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0.05 to 0.1</v>
      </c>
      <c r="V244" s="40">
        <f t="shared" si="59"/>
        <v>0.0553724260183509</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40">
        <f t="shared" si="60"/>
        <v>0.0487574650577694</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8 to 10</v>
      </c>
      <c r="Z244" s="17">
        <f t="shared" si="61"/>
        <v>9.1</v>
      </c>
      <c r="AA244" s="9" t="s">
        <v>38</v>
      </c>
      <c r="AB244" s="9"/>
      <c r="AC244" s="9"/>
      <c r="AD244" s="9"/>
    </row>
    <row r="245" spans="1:30">
      <c r="A245" s="9" t="s">
        <v>30</v>
      </c>
      <c r="B245" s="9" t="s">
        <v>31</v>
      </c>
      <c r="C245" s="9" t="s">
        <v>352</v>
      </c>
      <c r="D245" s="9" t="s">
        <v>890</v>
      </c>
      <c r="E245" s="9" t="s">
        <v>891</v>
      </c>
      <c r="F245" s="9" t="s">
        <v>892</v>
      </c>
      <c r="G245" s="39">
        <v>77</v>
      </c>
      <c r="H245" s="17">
        <v>1608.18</v>
      </c>
      <c r="I245" s="16">
        <f t="shared" si="49"/>
        <v>6.83710494789013e-5</v>
      </c>
      <c r="J245" s="17" t="s">
        <v>251</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20 to 30</v>
      </c>
      <c r="L245" s="17">
        <v>21.23</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20 to 30</v>
      </c>
      <c r="N245" s="17">
        <v>22.06</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2% to 4%</v>
      </c>
      <c r="P245" s="16">
        <f t="shared" si="48"/>
        <v>0.0376246600181323</v>
      </c>
      <c r="Q245" s="9">
        <v>21</v>
      </c>
      <c r="R245" s="9" t="s">
        <v>38</v>
      </c>
      <c r="S245" s="17">
        <f t="shared" si="58"/>
        <v>1.01095238095238</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1 to 2</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 to 0.05</v>
      </c>
      <c r="V245" s="40">
        <f t="shared" si="59"/>
        <v>0.035525065623138</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40">
        <f t="shared" si="60"/>
        <v>0.0341884471069456</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20 to 25</v>
      </c>
      <c r="Z245" s="17">
        <f t="shared" si="61"/>
        <v>21</v>
      </c>
      <c r="AA245" s="9" t="s">
        <v>38</v>
      </c>
      <c r="AB245" s="9"/>
      <c r="AC245" s="9"/>
      <c r="AD245" s="9"/>
    </row>
    <row r="246" spans="1:30">
      <c r="A246" s="9" t="s">
        <v>30</v>
      </c>
      <c r="B246" s="9" t="s">
        <v>31</v>
      </c>
      <c r="C246" s="9" t="s">
        <v>378</v>
      </c>
      <c r="D246" s="9" t="s">
        <v>893</v>
      </c>
      <c r="E246" s="9" t="s">
        <v>894</v>
      </c>
      <c r="F246" s="9" t="s">
        <v>895</v>
      </c>
      <c r="G246" s="39">
        <v>174</v>
      </c>
      <c r="H246" s="17">
        <v>1561.47</v>
      </c>
      <c r="I246" s="16">
        <f t="shared" si="49"/>
        <v>6.63851948350434e-5</v>
      </c>
      <c r="J246" s="17" t="s">
        <v>251</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5 to 10</v>
      </c>
      <c r="L246" s="17">
        <v>8.99</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5 to 10</v>
      </c>
      <c r="N246" s="17">
        <v>8.99</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No Discount</v>
      </c>
      <c r="P246" s="16">
        <f t="shared" si="48"/>
        <v>0</v>
      </c>
      <c r="Q246" s="9">
        <v>6.76</v>
      </c>
      <c r="R246" s="9" t="s">
        <v>37</v>
      </c>
      <c r="S246" s="17">
        <f t="shared" si="58"/>
        <v>1.27873236231224</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 to 0.05</v>
      </c>
      <c r="V246" s="40">
        <f t="shared" si="59"/>
        <v>0.043244246273664</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40">
        <f t="shared" si="60"/>
        <v>0.043244246273664</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6 to 8</v>
      </c>
      <c r="Z246" s="17">
        <f>Q246*1.04</f>
        <v>7.0304</v>
      </c>
      <c r="AA246" s="9" t="s">
        <v>38</v>
      </c>
      <c r="AB246" s="9"/>
      <c r="AC246" s="9"/>
      <c r="AD246" s="9"/>
    </row>
    <row r="247" spans="1:30">
      <c r="A247" s="9" t="s">
        <v>30</v>
      </c>
      <c r="B247" s="9" t="s">
        <v>31</v>
      </c>
      <c r="C247" s="9" t="s">
        <v>896</v>
      </c>
      <c r="D247" s="9" t="s">
        <v>897</v>
      </c>
      <c r="E247" s="9" t="s">
        <v>898</v>
      </c>
      <c r="F247" s="9" t="s">
        <v>899</v>
      </c>
      <c r="G247" s="39">
        <v>47</v>
      </c>
      <c r="H247" s="17">
        <v>1530.48</v>
      </c>
      <c r="I247" s="16">
        <f t="shared" si="49"/>
        <v>6.5067668921681e-5</v>
      </c>
      <c r="J247" s="17" t="s">
        <v>251</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30 to 40</v>
      </c>
      <c r="L247" s="17">
        <v>32.88</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30 to 40</v>
      </c>
      <c r="N247" s="17">
        <v>32.88</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6">
        <f t="shared" si="48"/>
        <v>0</v>
      </c>
      <c r="Q247" s="9">
        <v>5.1</v>
      </c>
      <c r="R247" s="9" t="s">
        <v>37</v>
      </c>
      <c r="S247" s="17">
        <f t="shared" si="58"/>
        <v>6.19909502262444</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5 to 10</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0.2 to 0.3</v>
      </c>
      <c r="V247" s="40">
        <f t="shared" si="59"/>
        <v>0.20964136025108</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0.2 to 0.3</v>
      </c>
      <c r="X247" s="40">
        <f t="shared" si="60"/>
        <v>0.20964136025108</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4 to 6</v>
      </c>
      <c r="Z247" s="17">
        <f>Q247*1.04</f>
        <v>5.304</v>
      </c>
      <c r="AA247" s="9" t="s">
        <v>38</v>
      </c>
      <c r="AB247" s="9"/>
      <c r="AC247" s="9"/>
      <c r="AD247" s="9"/>
    </row>
    <row r="248" spans="1:30">
      <c r="A248" s="9" t="s">
        <v>30</v>
      </c>
      <c r="B248" s="9" t="s">
        <v>31</v>
      </c>
      <c r="C248" s="9" t="s">
        <v>293</v>
      </c>
      <c r="D248" s="9" t="s">
        <v>900</v>
      </c>
      <c r="E248" s="9" t="s">
        <v>901</v>
      </c>
      <c r="F248" s="9" t="s">
        <v>902</v>
      </c>
      <c r="G248" s="39">
        <v>91</v>
      </c>
      <c r="H248" s="17">
        <v>1522.54</v>
      </c>
      <c r="I248" s="16">
        <f t="shared" si="49"/>
        <v>6.47301033924103e-5</v>
      </c>
      <c r="J248" s="17" t="s">
        <v>251</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15 to 20</v>
      </c>
      <c r="L248" s="17">
        <v>16.8</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15 to 20</v>
      </c>
      <c r="N248" s="17">
        <v>16.8</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48"/>
        <v>0</v>
      </c>
      <c r="Q248" s="9">
        <v>6</v>
      </c>
      <c r="R248" s="9" t="s">
        <v>37</v>
      </c>
      <c r="S248" s="17">
        <f t="shared" si="58"/>
        <v>2.69230769230769</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2 to 3</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0.05 to 0.1</v>
      </c>
      <c r="V248" s="40">
        <f t="shared" si="59"/>
        <v>0.0910486199630603</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0.05 to 0.1</v>
      </c>
      <c r="X248" s="40">
        <f t="shared" si="60"/>
        <v>0.0910486199630603</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17">
        <f>Q248*1.04</f>
        <v>6.24</v>
      </c>
      <c r="AA248" s="9" t="s">
        <v>38</v>
      </c>
      <c r="AB248" s="9"/>
      <c r="AC248" s="9"/>
      <c r="AD248" s="9"/>
    </row>
    <row r="249" spans="1:30">
      <c r="A249" s="9" t="s">
        <v>30</v>
      </c>
      <c r="B249" s="9" t="s">
        <v>31</v>
      </c>
      <c r="C249" s="9" t="s">
        <v>293</v>
      </c>
      <c r="D249" s="9" t="s">
        <v>903</v>
      </c>
      <c r="E249" s="9" t="s">
        <v>904</v>
      </c>
      <c r="F249" s="9" t="s">
        <v>905</v>
      </c>
      <c r="G249" s="39">
        <v>39</v>
      </c>
      <c r="H249" s="17">
        <v>1521.67</v>
      </c>
      <c r="I249" s="16">
        <f t="shared" si="49"/>
        <v>6.46931157336615e-5</v>
      </c>
      <c r="J249" s="17" t="s">
        <v>251</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30 to 40</v>
      </c>
      <c r="L249" s="17">
        <v>39</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30 to 40</v>
      </c>
      <c r="N249" s="17">
        <v>39</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48"/>
        <v>0</v>
      </c>
      <c r="Q249" s="9">
        <v>6</v>
      </c>
      <c r="R249" s="9" t="s">
        <v>37</v>
      </c>
      <c r="S249" s="17">
        <f t="shared" si="58"/>
        <v>6.25</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5 to 10</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0.2 to 0.3</v>
      </c>
      <c r="V249" s="40">
        <f t="shared" si="59"/>
        <v>0.21136286777139</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0.2 to 0.3</v>
      </c>
      <c r="X249" s="40">
        <f t="shared" si="60"/>
        <v>0.21136286777139</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6 to 8</v>
      </c>
      <c r="Z249" s="17">
        <f>Q249*1.04</f>
        <v>6.24</v>
      </c>
      <c r="AA249" s="9" t="s">
        <v>38</v>
      </c>
      <c r="AB249" s="9"/>
      <c r="AC249" s="9"/>
      <c r="AD249" s="9"/>
    </row>
    <row r="250" spans="1:30">
      <c r="A250" s="9" t="s">
        <v>30</v>
      </c>
      <c r="B250" s="9" t="s">
        <v>31</v>
      </c>
      <c r="C250" s="9" t="s">
        <v>906</v>
      </c>
      <c r="D250" s="9" t="s">
        <v>907</v>
      </c>
      <c r="E250" s="9" t="s">
        <v>908</v>
      </c>
      <c r="F250" s="9" t="s">
        <v>909</v>
      </c>
      <c r="G250" s="39">
        <v>64</v>
      </c>
      <c r="H250" s="17">
        <v>1486.18</v>
      </c>
      <c r="I250" s="16">
        <f t="shared" si="49"/>
        <v>6.31842743440122e-5</v>
      </c>
      <c r="J250" s="17" t="s">
        <v>251</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20 to 30</v>
      </c>
      <c r="L250" s="17">
        <v>23.2</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17">
        <v>32</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25% to 30%</v>
      </c>
      <c r="P250" s="16">
        <f t="shared" si="48"/>
        <v>0.275</v>
      </c>
      <c r="Q250" s="9">
        <v>6.5</v>
      </c>
      <c r="R250" s="9" t="s">
        <v>37</v>
      </c>
      <c r="S250" s="17">
        <f t="shared" si="58"/>
        <v>3.43195266272189</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3 to 4</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0.1 to 0.2</v>
      </c>
      <c r="V250" s="40">
        <f t="shared" si="59"/>
        <v>0.160085485649337</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0.1 to 0.2</v>
      </c>
      <c r="X250" s="40">
        <f t="shared" si="60"/>
        <v>0.116061977095769</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Q250*1.04</f>
        <v>6.76</v>
      </c>
      <c r="AA250" s="9" t="s">
        <v>38</v>
      </c>
      <c r="AB250" s="9"/>
      <c r="AC250" s="9"/>
      <c r="AD250" s="9"/>
    </row>
    <row r="251" spans="1:30">
      <c r="A251" s="9" t="s">
        <v>30</v>
      </c>
      <c r="B251" s="9" t="s">
        <v>31</v>
      </c>
      <c r="C251" s="9" t="s">
        <v>385</v>
      </c>
      <c r="D251" s="9" t="s">
        <v>910</v>
      </c>
      <c r="E251" s="9" t="s">
        <v>911</v>
      </c>
      <c r="F251" s="9" t="s">
        <v>912</v>
      </c>
      <c r="G251" s="39">
        <v>160</v>
      </c>
      <c r="H251" s="17">
        <v>1456.19</v>
      </c>
      <c r="I251" s="16">
        <f t="shared" si="49"/>
        <v>6.19092629809358e-5</v>
      </c>
      <c r="J251" s="17" t="s">
        <v>251</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5 to 10</v>
      </c>
      <c r="L251" s="17">
        <v>9.11</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5 to 10</v>
      </c>
      <c r="N251" s="17">
        <v>9.11</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6">
        <f t="shared" si="48"/>
        <v>0</v>
      </c>
      <c r="Q251" s="9">
        <v>10</v>
      </c>
      <c r="R251" s="9" t="s">
        <v>38</v>
      </c>
      <c r="S251" s="17">
        <f t="shared" si="58"/>
        <v>0.911</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0.75 to 1</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 to 0.05</v>
      </c>
      <c r="V251" s="40">
        <f t="shared" si="59"/>
        <v>0.0308082516063578</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 to 0.05</v>
      </c>
      <c r="X251" s="40">
        <f t="shared" si="60"/>
        <v>0.0308082516063578</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8 to 10</v>
      </c>
      <c r="Z251" s="17">
        <f>Q251</f>
        <v>10</v>
      </c>
      <c r="AA251" s="9" t="s">
        <v>38</v>
      </c>
      <c r="AB251" s="9"/>
      <c r="AC251" s="9"/>
      <c r="AD251" s="9"/>
    </row>
    <row r="252" spans="1:30">
      <c r="A252" s="9" t="s">
        <v>30</v>
      </c>
      <c r="B252" s="9" t="s">
        <v>31</v>
      </c>
      <c r="C252" s="9" t="s">
        <v>913</v>
      </c>
      <c r="D252" s="9" t="s">
        <v>914</v>
      </c>
      <c r="E252" s="9" t="s">
        <v>915</v>
      </c>
      <c r="F252" s="9" t="s">
        <v>916</v>
      </c>
      <c r="G252" s="9">
        <v>86</v>
      </c>
      <c r="H252" s="9">
        <v>1368.52</v>
      </c>
      <c r="I252" s="16">
        <f t="shared" si="49"/>
        <v>5.81820123573642e-5</v>
      </c>
      <c r="J252" s="17" t="s">
        <v>251</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15 to 20</v>
      </c>
      <c r="L252" s="9">
        <v>15.99</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15 to 20</v>
      </c>
      <c r="N252" s="9">
        <v>15.99</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No Discount</v>
      </c>
      <c r="P252" s="16">
        <f t="shared" si="48"/>
        <v>0</v>
      </c>
      <c r="Q252" s="9"/>
      <c r="R252" s="9"/>
      <c r="S252" s="17"/>
      <c r="T252" s="9"/>
      <c r="U252" s="17"/>
      <c r="V252" s="40"/>
      <c r="W252" s="17"/>
      <c r="X252" s="40"/>
      <c r="Y252" s="9"/>
      <c r="Z252" s="9"/>
      <c r="AA252" s="9"/>
      <c r="AB252" s="9"/>
      <c r="AC252" s="9"/>
      <c r="AD252" s="9"/>
    </row>
    <row r="253" spans="1:30">
      <c r="A253" s="9" t="s">
        <v>30</v>
      </c>
      <c r="B253" s="9" t="s">
        <v>31</v>
      </c>
      <c r="C253" s="9" t="s">
        <v>446</v>
      </c>
      <c r="D253" s="9" t="s">
        <v>917</v>
      </c>
      <c r="E253" s="9" t="s">
        <v>918</v>
      </c>
      <c r="F253" s="9" t="s">
        <v>919</v>
      </c>
      <c r="G253" s="39">
        <v>142</v>
      </c>
      <c r="H253" s="17">
        <v>1346.7</v>
      </c>
      <c r="I253" s="16">
        <f t="shared" si="49"/>
        <v>5.72543448701242e-5</v>
      </c>
      <c r="J253" s="17" t="s">
        <v>251</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5 to 10</v>
      </c>
      <c r="L253" s="17">
        <v>9.42</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10 to 15</v>
      </c>
      <c r="N253" s="17">
        <v>12.41</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20% to 25%</v>
      </c>
      <c r="P253" s="16">
        <f t="shared" si="48"/>
        <v>0.240934730056406</v>
      </c>
      <c r="Q253" s="9">
        <v>17</v>
      </c>
      <c r="R253" s="9" t="s">
        <v>37</v>
      </c>
      <c r="S253" s="17">
        <f t="shared" ref="S253:S259" si="62">L253/Z253</f>
        <v>0.532805429864253</v>
      </c>
      <c r="T253" s="9" t="str">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0.5 to 0.75</v>
      </c>
      <c r="U253" s="17"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40">
        <f t="shared" ref="V253:V259" si="63">N253/($Z253*29.57)</f>
        <v>0.0237376759189407</v>
      </c>
      <c r="W253" s="17"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40">
        <f t="shared" ref="X253:X259" si="64">L253/($Z253*29.57)</f>
        <v>0.0180184453792443</v>
      </c>
      <c r="Y253" s="9"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15 to 20</v>
      </c>
      <c r="Z253" s="17">
        <f>Q253*1.04</f>
        <v>17.68</v>
      </c>
      <c r="AA253" s="9" t="s">
        <v>38</v>
      </c>
      <c r="AB253" s="9"/>
      <c r="AC253" s="9"/>
      <c r="AD253" s="9"/>
    </row>
    <row r="254" spans="1:30">
      <c r="A254" s="9" t="s">
        <v>30</v>
      </c>
      <c r="B254" s="9" t="s">
        <v>31</v>
      </c>
      <c r="C254" s="9" t="s">
        <v>920</v>
      </c>
      <c r="D254" s="9" t="s">
        <v>921</v>
      </c>
      <c r="E254" s="9" t="s">
        <v>922</v>
      </c>
      <c r="F254" s="9" t="s">
        <v>923</v>
      </c>
      <c r="G254" s="39">
        <v>146</v>
      </c>
      <c r="H254" s="17">
        <v>1341.26</v>
      </c>
      <c r="I254" s="16">
        <f t="shared" si="49"/>
        <v>5.70230657165685e-5</v>
      </c>
      <c r="J254" s="17" t="s">
        <v>251</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5 to 10</v>
      </c>
      <c r="L254" s="17">
        <v>9.37</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5 to 10</v>
      </c>
      <c r="N254" s="17">
        <v>9.5</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0% to 2%</v>
      </c>
      <c r="P254" s="16">
        <f t="shared" si="48"/>
        <v>0.0136842105263159</v>
      </c>
      <c r="Q254" s="9">
        <v>236.59</v>
      </c>
      <c r="R254" s="9" t="s">
        <v>109</v>
      </c>
      <c r="S254" s="17">
        <f t="shared" si="62"/>
        <v>1.17172718589646</v>
      </c>
      <c r="T254" s="9" t="str">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1 to 2</v>
      </c>
      <c r="U254" s="17"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 to 0.05</v>
      </c>
      <c r="V254" s="40">
        <f t="shared" si="63"/>
        <v>0.0401753062700426</v>
      </c>
      <c r="W254" s="17"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 to 0.05</v>
      </c>
      <c r="X254" s="40">
        <f t="shared" si="64"/>
        <v>0.0396255389210841</v>
      </c>
      <c r="Y254" s="9"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6 to 8</v>
      </c>
      <c r="Z254" s="17">
        <f>Q254*0.0338</f>
        <v>7.996742</v>
      </c>
      <c r="AA254" s="9" t="s">
        <v>38</v>
      </c>
      <c r="AB254" s="9"/>
      <c r="AC254" s="9"/>
      <c r="AD254" s="9"/>
    </row>
    <row r="255" spans="1:30">
      <c r="A255" s="9" t="s">
        <v>30</v>
      </c>
      <c r="B255" s="9" t="s">
        <v>31</v>
      </c>
      <c r="C255" s="9" t="s">
        <v>495</v>
      </c>
      <c r="D255" s="9" t="s">
        <v>924</v>
      </c>
      <c r="E255" s="9" t="s">
        <v>925</v>
      </c>
      <c r="F255" s="9" t="s">
        <v>926</v>
      </c>
      <c r="G255" s="39">
        <v>136</v>
      </c>
      <c r="H255" s="17">
        <v>1313.09</v>
      </c>
      <c r="I255" s="16">
        <f t="shared" si="49"/>
        <v>5.58254308350126e-5</v>
      </c>
      <c r="J255" s="17" t="s">
        <v>251</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17">
        <v>9.66</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5 to 10</v>
      </c>
      <c r="N255" s="17">
        <v>9.66</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No Discount</v>
      </c>
      <c r="P255" s="16">
        <f t="shared" si="48"/>
        <v>0</v>
      </c>
      <c r="Q255" s="9">
        <v>15</v>
      </c>
      <c r="R255" s="9" t="s">
        <v>38</v>
      </c>
      <c r="S255" s="17">
        <f t="shared" si="62"/>
        <v>0.644</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0.5 to 0.75</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40">
        <f t="shared" si="63"/>
        <v>0.021778829895164</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40">
        <f t="shared" si="64"/>
        <v>0.021778829895164</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10 to 15</v>
      </c>
      <c r="Z255" s="17">
        <f>Q255</f>
        <v>15</v>
      </c>
      <c r="AA255" s="9" t="s">
        <v>38</v>
      </c>
      <c r="AB255" s="9"/>
      <c r="AC255" s="9"/>
      <c r="AD255" s="9"/>
    </row>
    <row r="256" spans="1:30">
      <c r="A256" s="9" t="s">
        <v>30</v>
      </c>
      <c r="B256" s="9" t="s">
        <v>31</v>
      </c>
      <c r="C256" s="9" t="s">
        <v>913</v>
      </c>
      <c r="D256" s="9" t="s">
        <v>927</v>
      </c>
      <c r="E256" s="9" t="s">
        <v>928</v>
      </c>
      <c r="F256" s="9" t="s">
        <v>929</v>
      </c>
      <c r="G256" s="39">
        <v>188</v>
      </c>
      <c r="H256" s="17">
        <v>1310.87</v>
      </c>
      <c r="I256" s="16">
        <f t="shared" si="49"/>
        <v>5.57310485333777e-5</v>
      </c>
      <c r="J256" s="17" t="s">
        <v>251</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17">
        <v>6.99</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17">
        <v>7.73</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8% to 10%</v>
      </c>
      <c r="P256" s="16">
        <f t="shared" si="48"/>
        <v>0.0957309184993532</v>
      </c>
      <c r="Q256" s="9">
        <v>3.4</v>
      </c>
      <c r="R256" s="9" t="s">
        <v>37</v>
      </c>
      <c r="S256" s="17">
        <f t="shared" si="62"/>
        <v>1.97680995475113</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1 to 2</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0.05 to 0.1</v>
      </c>
      <c r="V256" s="40">
        <f t="shared" si="63"/>
        <v>0.0739291840666445</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0.05 to 0.1</v>
      </c>
      <c r="X256" s="40">
        <f t="shared" si="64"/>
        <v>0.0668518753720369</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2 to 4</v>
      </c>
      <c r="Z256" s="17">
        <f>Q256*1.04</f>
        <v>3.536</v>
      </c>
      <c r="AA256" s="9" t="s">
        <v>38</v>
      </c>
      <c r="AB256" s="9"/>
      <c r="AC256" s="9"/>
      <c r="AD256" s="9"/>
    </row>
    <row r="257" spans="1:30">
      <c r="A257" s="9" t="s">
        <v>30</v>
      </c>
      <c r="B257" s="9" t="s">
        <v>31</v>
      </c>
      <c r="C257" s="9" t="s">
        <v>446</v>
      </c>
      <c r="D257" s="9" t="s">
        <v>930</v>
      </c>
      <c r="E257" s="9" t="s">
        <v>931</v>
      </c>
      <c r="F257" s="9" t="s">
        <v>932</v>
      </c>
      <c r="G257" s="39">
        <v>33</v>
      </c>
      <c r="H257" s="17">
        <v>1243.52</v>
      </c>
      <c r="I257" s="16">
        <f t="shared" si="49"/>
        <v>5.28676935716172e-5</v>
      </c>
      <c r="J257" s="17" t="s">
        <v>251</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30 to 40</v>
      </c>
      <c r="L257" s="17">
        <v>38</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30 to 40</v>
      </c>
      <c r="N257" s="17">
        <v>38</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No Discount</v>
      </c>
      <c r="P257" s="16">
        <f t="shared" si="48"/>
        <v>0</v>
      </c>
      <c r="Q257" s="9">
        <v>6.8</v>
      </c>
      <c r="R257" s="9" t="s">
        <v>38</v>
      </c>
      <c r="S257" s="17">
        <f t="shared" si="62"/>
        <v>5.58823529411765</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5 to 10</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0.1 to 0.2</v>
      </c>
      <c r="V257" s="40">
        <f t="shared" si="63"/>
        <v>0.18898327000736</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0.1 to 0.2</v>
      </c>
      <c r="X257" s="40">
        <f t="shared" si="64"/>
        <v>0.18898327000736</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6 to 8</v>
      </c>
      <c r="Z257" s="17">
        <f>Q257</f>
        <v>6.8</v>
      </c>
      <c r="AA257" s="9" t="s">
        <v>38</v>
      </c>
      <c r="AB257" s="9"/>
      <c r="AC257" s="9"/>
      <c r="AD257" s="9"/>
    </row>
    <row r="258" spans="1:30">
      <c r="A258" s="9" t="s">
        <v>30</v>
      </c>
      <c r="B258" s="9" t="s">
        <v>31</v>
      </c>
      <c r="C258" s="9" t="s">
        <v>933</v>
      </c>
      <c r="D258" s="9" t="s">
        <v>934</v>
      </c>
      <c r="E258" s="9" t="s">
        <v>935</v>
      </c>
      <c r="F258" s="9" t="s">
        <v>936</v>
      </c>
      <c r="G258" s="39">
        <v>62</v>
      </c>
      <c r="H258" s="17">
        <v>1217.31</v>
      </c>
      <c r="I258" s="16">
        <f t="shared" si="49"/>
        <v>5.17533872086218e-5</v>
      </c>
      <c r="J258" s="17" t="s">
        <v>251</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15 to 20</v>
      </c>
      <c r="L258" s="17">
        <v>19.64</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20 to 30</v>
      </c>
      <c r="N258" s="17">
        <v>24.58</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20% to 25%</v>
      </c>
      <c r="P258" s="16">
        <f t="shared" ref="P258:P313" si="65">(N258-L258)/N258</f>
        <v>0.200976403580146</v>
      </c>
      <c r="Q258" s="9">
        <v>8.5</v>
      </c>
      <c r="R258" s="9" t="s">
        <v>38</v>
      </c>
      <c r="S258" s="17">
        <f t="shared" si="62"/>
        <v>2.31058823529412</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2 to 3</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0.05 to 0.1</v>
      </c>
      <c r="V258" s="40">
        <f t="shared" si="63"/>
        <v>0.0977938689848614</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0.05 to 0.1</v>
      </c>
      <c r="X258" s="40">
        <f t="shared" si="64"/>
        <v>0.078139608904096</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8 to 10</v>
      </c>
      <c r="Z258" s="17">
        <f>Q258</f>
        <v>8.5</v>
      </c>
      <c r="AA258" s="9" t="s">
        <v>38</v>
      </c>
      <c r="AB258" s="9"/>
      <c r="AC258" s="9"/>
      <c r="AD258" s="9"/>
    </row>
    <row r="259" spans="1:30">
      <c r="A259" s="9" t="s">
        <v>30</v>
      </c>
      <c r="B259" s="9" t="s">
        <v>31</v>
      </c>
      <c r="C259" s="9" t="s">
        <v>937</v>
      </c>
      <c r="D259" s="9" t="s">
        <v>938</v>
      </c>
      <c r="E259" s="9" t="s">
        <v>939</v>
      </c>
      <c r="F259" s="9" t="s">
        <v>940</v>
      </c>
      <c r="G259" s="39">
        <v>118</v>
      </c>
      <c r="H259" s="17">
        <v>1180.74</v>
      </c>
      <c r="I259" s="16">
        <f t="shared" ref="I259:I313" si="66">H259/SUM($H$2:$H$313)</f>
        <v>5.01986301046636e-5</v>
      </c>
      <c r="J259" s="17" t="s">
        <v>251</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5 to 10</v>
      </c>
      <c r="L259" s="17">
        <v>9.98</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5 to 10</v>
      </c>
      <c r="N259" s="17">
        <v>9.98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No Discount</v>
      </c>
      <c r="P259" s="16">
        <f t="shared" si="65"/>
        <v>0</v>
      </c>
      <c r="Q259" s="9">
        <v>8</v>
      </c>
      <c r="R259" s="9" t="s">
        <v>37</v>
      </c>
      <c r="S259" s="17">
        <f t="shared" si="62"/>
        <v>1.19951923076923</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1 to 2</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 to 0.05</v>
      </c>
      <c r="V259" s="40">
        <f t="shared" si="63"/>
        <v>0.0405654119299706</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 to 0.05</v>
      </c>
      <c r="X259" s="40">
        <f t="shared" si="64"/>
        <v>0.0405654119299706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8 to 10</v>
      </c>
      <c r="Z259" s="17">
        <f>Q259*1.04</f>
        <v>8.32</v>
      </c>
      <c r="AA259" s="9" t="s">
        <v>38</v>
      </c>
      <c r="AB259" s="9"/>
      <c r="AC259" s="9"/>
      <c r="AD259" s="9"/>
    </row>
    <row r="260" spans="1:30">
      <c r="A260" s="9" t="s">
        <v>30</v>
      </c>
      <c r="B260" s="9" t="s">
        <v>31</v>
      </c>
      <c r="C260" s="9" t="s">
        <v>941</v>
      </c>
      <c r="D260" s="9" t="s">
        <v>942</v>
      </c>
      <c r="E260" s="9" t="s">
        <v>943</v>
      </c>
      <c r="F260" s="9" t="s">
        <v>944</v>
      </c>
      <c r="G260" s="9">
        <v>120</v>
      </c>
      <c r="H260" s="9">
        <v>1151.01</v>
      </c>
      <c r="I260" s="16">
        <f t="shared" si="66"/>
        <v>4.89346725246615e-5</v>
      </c>
      <c r="J260" s="17" t="s">
        <v>251</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5 to 10</v>
      </c>
      <c r="L260" s="9">
        <v>9.64</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5 to 10</v>
      </c>
      <c r="N260" s="9">
        <v>9.98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2% to 4%</v>
      </c>
      <c r="P260" s="16">
        <f t="shared" si="65"/>
        <v>0.0340681362725451</v>
      </c>
      <c r="Q260" s="9"/>
      <c r="R260" s="9"/>
      <c r="S260" s="17"/>
      <c r="T260" s="9"/>
      <c r="U260" s="17"/>
      <c r="V260" s="40"/>
      <c r="W260" s="17"/>
      <c r="X260" s="40"/>
      <c r="Y260" s="9"/>
      <c r="Z260" s="9"/>
      <c r="AA260" s="9"/>
      <c r="AB260" s="9"/>
      <c r="AC260" s="9"/>
      <c r="AD260" s="9"/>
    </row>
    <row r="261" spans="1:30">
      <c r="A261" s="9" t="s">
        <v>30</v>
      </c>
      <c r="B261" s="9" t="s">
        <v>31</v>
      </c>
      <c r="C261" s="9" t="s">
        <v>913</v>
      </c>
      <c r="D261" s="9" t="s">
        <v>945</v>
      </c>
      <c r="E261" s="9" t="s">
        <v>946</v>
      </c>
      <c r="F261" s="9" t="s">
        <v>947</v>
      </c>
      <c r="G261" s="39">
        <v>136</v>
      </c>
      <c r="H261" s="17">
        <v>1118.81</v>
      </c>
      <c r="I261" s="16">
        <f t="shared" si="66"/>
        <v>4.75657040054531e-5</v>
      </c>
      <c r="J261" s="17" t="s">
        <v>251</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17">
        <v>8.24</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17">
        <v>8.99</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8% to 10%</v>
      </c>
      <c r="P261" s="16">
        <f t="shared" si="65"/>
        <v>0.0834260289210234</v>
      </c>
      <c r="Q261" s="9">
        <v>3.4</v>
      </c>
      <c r="R261" s="9" t="s">
        <v>37</v>
      </c>
      <c r="S261" s="17">
        <f>L261/Z261</f>
        <v>2.33031674208145</v>
      </c>
      <c r="T261" s="9" t="str">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2 to 3</v>
      </c>
      <c r="U261" s="17"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0.05 to 0.1</v>
      </c>
      <c r="V261" s="40">
        <f>N261/($Z261*29.57)</f>
        <v>0.0859797367088143</v>
      </c>
      <c r="W261" s="17"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0.05 to 0.1</v>
      </c>
      <c r="X261" s="40">
        <f>L261/($Z261*29.57)</f>
        <v>0.0788067887075228</v>
      </c>
      <c r="Y261" s="9"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2 to 4</v>
      </c>
      <c r="Z261" s="17">
        <f>Q261*1.04</f>
        <v>3.536</v>
      </c>
      <c r="AA261" s="9" t="s">
        <v>38</v>
      </c>
      <c r="AB261" s="9"/>
      <c r="AC261" s="9"/>
      <c r="AD261" s="9"/>
    </row>
    <row r="262" spans="1:30">
      <c r="A262" s="9" t="s">
        <v>30</v>
      </c>
      <c r="B262" s="9" t="s">
        <v>31</v>
      </c>
      <c r="C262" s="9" t="s">
        <v>239</v>
      </c>
      <c r="D262" s="9" t="s">
        <v>948</v>
      </c>
      <c r="E262" s="9" t="s">
        <v>949</v>
      </c>
      <c r="F262" s="9" t="s">
        <v>950</v>
      </c>
      <c r="G262" s="9">
        <v>86</v>
      </c>
      <c r="H262" s="9">
        <v>1111.76</v>
      </c>
      <c r="I262" s="16">
        <f t="shared" si="66"/>
        <v>4.7265976425937e-5</v>
      </c>
      <c r="J262" s="17" t="s">
        <v>251</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10 to 15</v>
      </c>
      <c r="L262" s="9">
        <v>12.99</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10 to 15</v>
      </c>
      <c r="N262" s="9">
        <v>12.99</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No Discount</v>
      </c>
      <c r="P262" s="16">
        <f t="shared" si="65"/>
        <v>0</v>
      </c>
      <c r="Q262" s="9"/>
      <c r="R262" s="9"/>
      <c r="S262" s="17"/>
      <c r="T262" s="9"/>
      <c r="U262" s="17"/>
      <c r="V262" s="40"/>
      <c r="W262" s="17"/>
      <c r="X262" s="40"/>
      <c r="Y262" s="9"/>
      <c r="Z262" s="9"/>
      <c r="AA262" s="9"/>
      <c r="AB262" s="9"/>
      <c r="AC262" s="9"/>
      <c r="AD262" s="9"/>
    </row>
    <row r="263" spans="1:30">
      <c r="A263" s="9" t="s">
        <v>30</v>
      </c>
      <c r="B263" s="9" t="s">
        <v>31</v>
      </c>
      <c r="C263" s="9" t="s">
        <v>172</v>
      </c>
      <c r="D263" s="9" t="s">
        <v>951</v>
      </c>
      <c r="E263" s="9" t="s">
        <v>952</v>
      </c>
      <c r="F263" s="9" t="s">
        <v>953</v>
      </c>
      <c r="G263" s="39">
        <v>84</v>
      </c>
      <c r="H263" s="17">
        <v>1111.64</v>
      </c>
      <c r="I263" s="16">
        <f t="shared" si="66"/>
        <v>4.72608746799027e-5</v>
      </c>
      <c r="J263" s="17" t="s">
        <v>251</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10 to 15</v>
      </c>
      <c r="L263" s="17">
        <v>13.45</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15 to 20</v>
      </c>
      <c r="N263" s="17">
        <v>16.61</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15% to 20%</v>
      </c>
      <c r="P263" s="16">
        <f t="shared" si="65"/>
        <v>0.190246839253462</v>
      </c>
      <c r="Q263" s="9">
        <f>6.8*2</f>
        <v>13.6</v>
      </c>
      <c r="R263" s="9" t="s">
        <v>38</v>
      </c>
      <c r="S263" s="17">
        <f>L263/Z263</f>
        <v>0.988970588235294</v>
      </c>
      <c r="T263" s="9" t="str">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0.75 to 1</v>
      </c>
      <c r="U263" s="17"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 to 0.05</v>
      </c>
      <c r="V263" s="40">
        <f>N263/($Z263*29.57)</f>
        <v>0.0413027909845034</v>
      </c>
      <c r="W263" s="17"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 to 0.05</v>
      </c>
      <c r="X263" s="40">
        <f>L263/($Z263*29.57)</f>
        <v>0.0334450655473552</v>
      </c>
      <c r="Y263" s="9"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10 to 15</v>
      </c>
      <c r="Z263" s="17">
        <f>Q263</f>
        <v>13.6</v>
      </c>
      <c r="AA263" s="9" t="s">
        <v>38</v>
      </c>
      <c r="AB263" s="9"/>
      <c r="AC263" s="9"/>
      <c r="AD263" s="9"/>
    </row>
    <row r="264" spans="1:30">
      <c r="A264" s="9" t="s">
        <v>30</v>
      </c>
      <c r="B264" s="9" t="s">
        <v>31</v>
      </c>
      <c r="C264" s="9" t="s">
        <v>844</v>
      </c>
      <c r="D264" s="9" t="s">
        <v>954</v>
      </c>
      <c r="E264" s="9" t="s">
        <v>955</v>
      </c>
      <c r="F264" s="9" t="s">
        <v>956</v>
      </c>
      <c r="G264" s="39">
        <v>37</v>
      </c>
      <c r="H264" s="17">
        <v>1092.08</v>
      </c>
      <c r="I264" s="16">
        <f t="shared" si="66"/>
        <v>4.6429290076309e-5</v>
      </c>
      <c r="J264" s="17" t="s">
        <v>251</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20 to 30</v>
      </c>
      <c r="L264" s="17">
        <v>29.92</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20 to 30</v>
      </c>
      <c r="N264" s="17">
        <v>29.92</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No Discount</v>
      </c>
      <c r="P264" s="16">
        <f t="shared" si="65"/>
        <v>0</v>
      </c>
      <c r="Q264" s="9">
        <v>6.7</v>
      </c>
      <c r="R264" s="9" t="s">
        <v>38</v>
      </c>
      <c r="S264" s="17">
        <f>L264/Z264</f>
        <v>4.46567164179104</v>
      </c>
      <c r="T264" s="9" t="str">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4 to 5</v>
      </c>
      <c r="U264" s="17"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0.1 to 0.2</v>
      </c>
      <c r="V264" s="40">
        <f>N264/($Z264*29.57)</f>
        <v>0.151020346357492</v>
      </c>
      <c r="W264" s="17"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0.1 to 0.2</v>
      </c>
      <c r="X264" s="40">
        <f>L264/($Z264*29.57)</f>
        <v>0.151020346357492</v>
      </c>
      <c r="Y264" s="9"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6 to 8</v>
      </c>
      <c r="Z264" s="17">
        <f>Q264</f>
        <v>6.7</v>
      </c>
      <c r="AA264" s="9" t="s">
        <v>38</v>
      </c>
      <c r="AB264" s="9"/>
      <c r="AC264" s="9"/>
      <c r="AD264" s="9"/>
    </row>
    <row r="265" spans="1:30">
      <c r="A265" s="9" t="s">
        <v>30</v>
      </c>
      <c r="B265" s="9" t="s">
        <v>31</v>
      </c>
      <c r="C265" s="9" t="s">
        <v>172</v>
      </c>
      <c r="D265" s="9" t="s">
        <v>957</v>
      </c>
      <c r="E265" s="9" t="s">
        <v>958</v>
      </c>
      <c r="F265" s="9" t="s">
        <v>959</v>
      </c>
      <c r="G265" s="39">
        <v>155</v>
      </c>
      <c r="H265" s="17">
        <v>1061.24</v>
      </c>
      <c r="I265" s="16">
        <f t="shared" si="66"/>
        <v>4.51181413454894e-5</v>
      </c>
      <c r="J265" s="17" t="s">
        <v>251</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5 to 10</v>
      </c>
      <c r="L265" s="17">
        <v>6.86</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5 to 10</v>
      </c>
      <c r="N265" s="17">
        <v>7.22</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4% to 6%</v>
      </c>
      <c r="P265" s="16">
        <f t="shared" si="65"/>
        <v>0.0498614958448753</v>
      </c>
      <c r="Q265" s="9">
        <v>6.8</v>
      </c>
      <c r="R265" s="9" t="s">
        <v>37</v>
      </c>
      <c r="S265" s="17">
        <f>L265/Z265</f>
        <v>0.970022624434389</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0.75 to 1</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 to 0.05</v>
      </c>
      <c r="V265" s="40">
        <f>N265/($Z265*29.57)</f>
        <v>0.0345257897128831</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 to 0.05</v>
      </c>
      <c r="X265" s="40">
        <f>L265/($Z265*29.57)</f>
        <v>0.0328042821925732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6 to 8</v>
      </c>
      <c r="Z265" s="17">
        <f>Q265*1.04</f>
        <v>7.072</v>
      </c>
      <c r="AA265" s="9" t="s">
        <v>38</v>
      </c>
      <c r="AB265" s="9"/>
      <c r="AC265" s="9"/>
      <c r="AD265" s="9"/>
    </row>
    <row r="266" spans="1:30">
      <c r="A266" s="9" t="s">
        <v>30</v>
      </c>
      <c r="B266" s="9" t="s">
        <v>31</v>
      </c>
      <c r="C266" s="9" t="s">
        <v>960</v>
      </c>
      <c r="D266" s="9" t="s">
        <v>961</v>
      </c>
      <c r="E266" s="9" t="s">
        <v>962</v>
      </c>
      <c r="F266" s="9" t="s">
        <v>963</v>
      </c>
      <c r="G266" s="39">
        <v>52</v>
      </c>
      <c r="H266" s="17">
        <v>1032.07</v>
      </c>
      <c r="I266" s="16">
        <f t="shared" si="66"/>
        <v>4.38779919136475e-5</v>
      </c>
      <c r="J266" s="17" t="s">
        <v>251</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15 to 20</v>
      </c>
      <c r="L266" s="17">
        <v>20</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15 to 20</v>
      </c>
      <c r="N266" s="17">
        <v>20</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6">
        <f t="shared" si="65"/>
        <v>0</v>
      </c>
      <c r="Q266" s="9">
        <v>7.5</v>
      </c>
      <c r="R266" s="9" t="s">
        <v>38</v>
      </c>
      <c r="S266" s="17">
        <f>L266/Z266</f>
        <v>2.66666666666667</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2 to 3</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0.05 to 0.1</v>
      </c>
      <c r="V266" s="40">
        <f>N266/($Z266*29.57)</f>
        <v>0.0901814902491264</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0.05 to 0.1</v>
      </c>
      <c r="X266" s="40">
        <f>L266/($Z266*29.57)</f>
        <v>0.0901814902491264</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Q266</f>
        <v>7.5</v>
      </c>
      <c r="AA266" s="9" t="s">
        <v>38</v>
      </c>
      <c r="AB266" s="9"/>
      <c r="AC266" s="9"/>
      <c r="AD266" s="9"/>
    </row>
    <row r="267" spans="1:30">
      <c r="A267" s="9" t="s">
        <v>30</v>
      </c>
      <c r="B267" s="9" t="s">
        <v>31</v>
      </c>
      <c r="C267" s="9" t="s">
        <v>964</v>
      </c>
      <c r="D267" s="9" t="s">
        <v>965</v>
      </c>
      <c r="E267" s="9" t="s">
        <v>966</v>
      </c>
      <c r="F267" s="9" t="s">
        <v>967</v>
      </c>
      <c r="G267" s="9">
        <v>186</v>
      </c>
      <c r="H267" s="9">
        <v>1022.65</v>
      </c>
      <c r="I267" s="16">
        <f t="shared" si="66"/>
        <v>4.34775048499536e-5</v>
      </c>
      <c r="J267" s="17" t="s">
        <v>251</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 to 10</v>
      </c>
      <c r="L267" s="9">
        <v>5.49</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5 to 10</v>
      </c>
      <c r="N267" s="9">
        <v>5.49</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No Discount</v>
      </c>
      <c r="P267" s="16">
        <f t="shared" si="65"/>
        <v>0</v>
      </c>
      <c r="Q267" s="9"/>
      <c r="R267" s="9"/>
      <c r="S267" s="17"/>
      <c r="T267" s="9"/>
      <c r="U267" s="17"/>
      <c r="V267" s="40"/>
      <c r="W267" s="17"/>
      <c r="X267" s="40"/>
      <c r="Y267" s="9"/>
      <c r="Z267" s="9"/>
      <c r="AA267" s="9"/>
      <c r="AB267" s="9"/>
      <c r="AC267" s="9"/>
      <c r="AD267" s="9"/>
    </row>
    <row r="268" spans="1:30">
      <c r="A268" s="9" t="s">
        <v>30</v>
      </c>
      <c r="B268" s="9" t="s">
        <v>31</v>
      </c>
      <c r="C268" s="9" t="s">
        <v>968</v>
      </c>
      <c r="D268" s="9" t="s">
        <v>969</v>
      </c>
      <c r="E268" s="9" t="s">
        <v>970</v>
      </c>
      <c r="F268" s="9" t="s">
        <v>971</v>
      </c>
      <c r="G268" s="39">
        <v>40</v>
      </c>
      <c r="H268" s="17">
        <v>1006.49</v>
      </c>
      <c r="I268" s="16">
        <f t="shared" si="66"/>
        <v>4.27904697173322e-5</v>
      </c>
      <c r="J268" s="17" t="s">
        <v>251</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20 to 30</v>
      </c>
      <c r="L268" s="17">
        <v>24.99</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20 to 30</v>
      </c>
      <c r="N268" s="17">
        <v>24.99</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65"/>
        <v>0</v>
      </c>
      <c r="Q268" s="9">
        <v>6.75</v>
      </c>
      <c r="R268" s="9" t="s">
        <v>38</v>
      </c>
      <c r="S268" s="17">
        <f>L268/Z268</f>
        <v>3.70222222222222</v>
      </c>
      <c r="T268" s="9" t="str">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3 to 4</v>
      </c>
      <c r="U268" s="17"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0.1 to 0.2</v>
      </c>
      <c r="V268" s="40">
        <f>N268/($Z268*29.57)</f>
        <v>0.125201968962537</v>
      </c>
      <c r="W268" s="17"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0.1 to 0.2</v>
      </c>
      <c r="X268" s="40">
        <f>L268/($Z268*29.57)</f>
        <v>0.125201968962537</v>
      </c>
      <c r="Y268" s="9"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17">
        <f>Q268</f>
        <v>6.75</v>
      </c>
      <c r="AA268" s="9" t="s">
        <v>38</v>
      </c>
      <c r="AB268" s="9"/>
      <c r="AC268" s="9"/>
      <c r="AD268" s="9"/>
    </row>
    <row r="269" spans="1:30">
      <c r="A269" s="9" t="s">
        <v>30</v>
      </c>
      <c r="B269" s="9" t="s">
        <v>31</v>
      </c>
      <c r="C269" s="9" t="s">
        <v>114</v>
      </c>
      <c r="D269" s="9" t="s">
        <v>972</v>
      </c>
      <c r="E269" s="9" t="s">
        <v>973</v>
      </c>
      <c r="F269" s="9" t="s">
        <v>974</v>
      </c>
      <c r="G269" s="39">
        <v>52</v>
      </c>
      <c r="H269" s="17">
        <v>979.95</v>
      </c>
      <c r="I269" s="16">
        <f t="shared" si="66"/>
        <v>4.16621335527424e-5</v>
      </c>
      <c r="J269" s="17" t="s">
        <v>251</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15 to 20</v>
      </c>
      <c r="L269" s="17">
        <v>18.99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15 to 20</v>
      </c>
      <c r="N269" s="17">
        <v>18.99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65"/>
        <v>0</v>
      </c>
      <c r="Q269" s="9">
        <f>2*6</f>
        <v>12</v>
      </c>
      <c r="R269" s="9" t="s">
        <v>38</v>
      </c>
      <c r="S269" s="17">
        <f>L269/Z269</f>
        <v>1.5825</v>
      </c>
      <c r="T269" s="9" t="str">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1 to 2</v>
      </c>
      <c r="U269" s="17"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0.05 to 0.1</v>
      </c>
      <c r="V269" s="40">
        <f>N269/($Z269*29.57)</f>
        <v>0.0535170781197159</v>
      </c>
      <c r="W269" s="17"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0.05 to 0.1</v>
      </c>
      <c r="X269" s="40">
        <f>L269/($Z269*29.57)</f>
        <v>0.0535170781197159</v>
      </c>
      <c r="Y269" s="9"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10 to 15</v>
      </c>
      <c r="Z269" s="17">
        <f>Q269</f>
        <v>12</v>
      </c>
      <c r="AA269" s="9" t="s">
        <v>38</v>
      </c>
      <c r="AB269" s="9"/>
      <c r="AC269" s="9"/>
      <c r="AD269" s="9"/>
    </row>
    <row r="270" spans="1:30">
      <c r="A270" s="9" t="s">
        <v>30</v>
      </c>
      <c r="B270" s="9" t="s">
        <v>31</v>
      </c>
      <c r="C270" s="9" t="s">
        <v>416</v>
      </c>
      <c r="D270" s="9" t="s">
        <v>975</v>
      </c>
      <c r="E270" s="9" t="s">
        <v>976</v>
      </c>
      <c r="F270" s="9" t="s">
        <v>419</v>
      </c>
      <c r="G270" s="9">
        <v>28</v>
      </c>
      <c r="H270" s="9">
        <v>969.14</v>
      </c>
      <c r="I270" s="16">
        <f t="shared" si="66"/>
        <v>4.1202551264151e-5</v>
      </c>
      <c r="J270" s="17" t="s">
        <v>251</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30 to 40</v>
      </c>
      <c r="L270" s="9">
        <v>35</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30 to 40</v>
      </c>
      <c r="N270" s="9">
        <v>35</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65"/>
        <v>0</v>
      </c>
      <c r="Q270" s="9"/>
      <c r="R270" s="9"/>
      <c r="S270" s="17"/>
      <c r="T270" s="9"/>
      <c r="U270" s="17"/>
      <c r="V270" s="40"/>
      <c r="W270" s="17"/>
      <c r="X270" s="40"/>
      <c r="Y270" s="9"/>
      <c r="Z270" s="9"/>
      <c r="AA270" s="9"/>
      <c r="AB270" s="9"/>
      <c r="AC270" s="9"/>
      <c r="AD270" s="9"/>
    </row>
    <row r="271" spans="1:30">
      <c r="A271" s="9" t="s">
        <v>30</v>
      </c>
      <c r="B271" s="9" t="s">
        <v>31</v>
      </c>
      <c r="C271" s="9" t="s">
        <v>39</v>
      </c>
      <c r="D271" s="9" t="s">
        <v>977</v>
      </c>
      <c r="E271" s="9" t="s">
        <v>978</v>
      </c>
      <c r="F271" s="9" t="s">
        <v>979</v>
      </c>
      <c r="G271" s="39">
        <v>45</v>
      </c>
      <c r="H271" s="17">
        <v>945.34</v>
      </c>
      <c r="I271" s="16">
        <f t="shared" si="66"/>
        <v>4.01907049673448e-5</v>
      </c>
      <c r="J271" s="17" t="s">
        <v>251</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20 to 30</v>
      </c>
      <c r="L271" s="17">
        <v>20.83</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20 to 30</v>
      </c>
      <c r="N271" s="17">
        <v>20.9</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0% to 2%</v>
      </c>
      <c r="P271" s="16">
        <f t="shared" si="65"/>
        <v>0.00334928229665073</v>
      </c>
      <c r="Q271" s="9">
        <v>6.9</v>
      </c>
      <c r="R271" s="9" t="s">
        <v>38</v>
      </c>
      <c r="S271" s="17">
        <f>L271/Z271</f>
        <v>3.01884057971014</v>
      </c>
      <c r="T271" s="9" t="str">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3 to 4</v>
      </c>
      <c r="U271" s="17"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0.1 to 0.2</v>
      </c>
      <c r="V271" s="40">
        <f>N271/($Z271*29.57)</f>
        <v>0.102434410119932</v>
      </c>
      <c r="W271" s="17"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0.1 to 0.2</v>
      </c>
      <c r="X271" s="40">
        <f>L271/($Z271*29.57)</f>
        <v>0.102091328363549</v>
      </c>
      <c r="Y271" s="9"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6 to 8</v>
      </c>
      <c r="Z271" s="17">
        <f>Q271</f>
        <v>6.9</v>
      </c>
      <c r="AA271" s="9" t="s">
        <v>38</v>
      </c>
      <c r="AB271" s="9"/>
      <c r="AC271" s="9"/>
      <c r="AD271" s="9"/>
    </row>
    <row r="272" spans="1:30">
      <c r="A272" s="9" t="s">
        <v>30</v>
      </c>
      <c r="B272" s="9" t="s">
        <v>31</v>
      </c>
      <c r="C272" s="9" t="s">
        <v>278</v>
      </c>
      <c r="D272" s="9" t="s">
        <v>980</v>
      </c>
      <c r="E272" s="9" t="s">
        <v>981</v>
      </c>
      <c r="F272" s="9" t="s">
        <v>982</v>
      </c>
      <c r="G272" s="9">
        <v>64</v>
      </c>
      <c r="H272" s="9">
        <v>898.66</v>
      </c>
      <c r="I272" s="16">
        <f t="shared" si="66"/>
        <v>3.82061257599954e-5</v>
      </c>
      <c r="J272" s="17" t="s">
        <v>251</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10 to 15</v>
      </c>
      <c r="L272" s="9">
        <v>14</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10 to 15</v>
      </c>
      <c r="N272" s="9">
        <v>14</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6">
        <f t="shared" si="65"/>
        <v>0</v>
      </c>
      <c r="Q272" s="9"/>
      <c r="R272" s="9"/>
      <c r="S272" s="17"/>
      <c r="T272" s="9"/>
      <c r="U272" s="17"/>
      <c r="V272" s="40"/>
      <c r="W272" s="17"/>
      <c r="X272" s="40"/>
      <c r="Y272" s="9"/>
      <c r="Z272" s="9"/>
      <c r="AA272" s="9"/>
      <c r="AB272" s="9"/>
      <c r="AC272" s="9"/>
      <c r="AD272" s="9"/>
    </row>
    <row r="273" spans="1:30">
      <c r="A273" s="9" t="s">
        <v>30</v>
      </c>
      <c r="B273" s="9" t="s">
        <v>31</v>
      </c>
      <c r="C273" s="9" t="s">
        <v>293</v>
      </c>
      <c r="D273" s="9" t="s">
        <v>983</v>
      </c>
      <c r="E273" s="9" t="s">
        <v>984</v>
      </c>
      <c r="F273" s="9" t="s">
        <v>985</v>
      </c>
      <c r="G273" s="39">
        <v>18</v>
      </c>
      <c r="H273" s="17">
        <v>880.86</v>
      </c>
      <c r="I273" s="16">
        <f t="shared" si="66"/>
        <v>3.7449366764905e-5</v>
      </c>
      <c r="J273" s="17" t="s">
        <v>251</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40 to 50</v>
      </c>
      <c r="L273" s="17">
        <v>49.99</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40 to 50</v>
      </c>
      <c r="N273" s="17">
        <v>49.99</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6">
        <f t="shared" si="65"/>
        <v>0</v>
      </c>
      <c r="Q273" s="9">
        <v>6</v>
      </c>
      <c r="R273" s="9" t="s">
        <v>37</v>
      </c>
      <c r="S273" s="17">
        <f>L273/Z273</f>
        <v>8.01121794871795</v>
      </c>
      <c r="T273" s="9" t="str">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5 to 10</v>
      </c>
      <c r="U273" s="17" t="str">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0.2 to 0.3</v>
      </c>
      <c r="V273" s="40">
        <f>N273/($Z273*29.57)</f>
        <v>0.270923839997225</v>
      </c>
      <c r="W273" s="17" t="str">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0.2 to 0.3</v>
      </c>
      <c r="X273" s="40">
        <f>L273/($Z273*29.57)</f>
        <v>0.270923839997225</v>
      </c>
      <c r="Y273" s="9" t="str">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6 to 8</v>
      </c>
      <c r="Z273" s="17">
        <f>Q273*1.04</f>
        <v>6.24</v>
      </c>
      <c r="AA273" s="9" t="s">
        <v>38</v>
      </c>
      <c r="AB273" s="9"/>
      <c r="AC273" s="9"/>
      <c r="AD273" s="9"/>
    </row>
    <row r="274" spans="1:30">
      <c r="A274" s="9" t="s">
        <v>30</v>
      </c>
      <c r="B274" s="9" t="s">
        <v>31</v>
      </c>
      <c r="C274" s="9" t="s">
        <v>239</v>
      </c>
      <c r="D274" s="9" t="s">
        <v>986</v>
      </c>
      <c r="E274" s="9" t="s">
        <v>987</v>
      </c>
      <c r="F274" s="9" t="s">
        <v>988</v>
      </c>
      <c r="G274" s="39">
        <v>28</v>
      </c>
      <c r="H274" s="17">
        <v>829.56</v>
      </c>
      <c r="I274" s="16">
        <f t="shared" si="66"/>
        <v>3.52683703352345e-5</v>
      </c>
      <c r="J274" s="17" t="s">
        <v>251</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20 to 30</v>
      </c>
      <c r="L274" s="17">
        <v>29.96</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20 to 30</v>
      </c>
      <c r="N274" s="17">
        <v>29.97</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0% to 2%</v>
      </c>
      <c r="P274" s="16">
        <f t="shared" si="65"/>
        <v>0.000333667000333601</v>
      </c>
      <c r="Q274" s="9">
        <v>8.3</v>
      </c>
      <c r="R274" s="9" t="s">
        <v>37</v>
      </c>
      <c r="S274" s="17">
        <f>L274/Z274</f>
        <v>3.4708063021316</v>
      </c>
      <c r="T274" s="9" t="str">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3 to 4</v>
      </c>
      <c r="U274" s="17"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0.1 to 0.2</v>
      </c>
      <c r="V274" s="40">
        <f>N274/($Z274*29.57)</f>
        <v>0.117415109306924</v>
      </c>
      <c r="W274" s="17"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0.1 to 0.2</v>
      </c>
      <c r="X274" s="40">
        <f>L274/($Z274*29.57)</f>
        <v>0.117375931759608</v>
      </c>
      <c r="Y274" s="9"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8 to 10</v>
      </c>
      <c r="Z274" s="17">
        <f>Q274*1.04</f>
        <v>8.632</v>
      </c>
      <c r="AA274" s="9" t="s">
        <v>38</v>
      </c>
      <c r="AB274" s="9"/>
      <c r="AC274" s="9"/>
      <c r="AD274" s="9"/>
    </row>
    <row r="275" spans="1:30">
      <c r="A275" s="9" t="s">
        <v>30</v>
      </c>
      <c r="B275" s="9" t="s">
        <v>31</v>
      </c>
      <c r="C275" s="9" t="s">
        <v>278</v>
      </c>
      <c r="D275" s="9" t="s">
        <v>989</v>
      </c>
      <c r="E275" s="9" t="s">
        <v>990</v>
      </c>
      <c r="F275" s="9" t="s">
        <v>982</v>
      </c>
      <c r="G275" s="9">
        <v>30</v>
      </c>
      <c r="H275" s="9">
        <v>773.3</v>
      </c>
      <c r="I275" s="16">
        <f t="shared" si="66"/>
        <v>3.28765017361454e-5</v>
      </c>
      <c r="J275" s="17" t="s">
        <v>251</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v>25.6</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30 to 40</v>
      </c>
      <c r="N275" s="9">
        <v>32</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15% to 20%</v>
      </c>
      <c r="P275" s="16">
        <f t="shared" si="65"/>
        <v>0.2</v>
      </c>
      <c r="Q275" s="9"/>
      <c r="R275" s="9"/>
      <c r="S275" s="17"/>
      <c r="T275" s="9"/>
      <c r="U275" s="17"/>
      <c r="V275" s="40"/>
      <c r="W275" s="17"/>
      <c r="X275" s="40"/>
      <c r="Y275" s="9"/>
      <c r="Z275" s="9"/>
      <c r="AA275" s="9"/>
      <c r="AB275" s="9"/>
      <c r="AC275" s="9"/>
      <c r="AD275" s="9"/>
    </row>
    <row r="276" spans="1:30">
      <c r="A276" s="9" t="s">
        <v>30</v>
      </c>
      <c r="B276" s="9" t="s">
        <v>31</v>
      </c>
      <c r="C276" s="9" t="s">
        <v>991</v>
      </c>
      <c r="D276" s="9" t="s">
        <v>992</v>
      </c>
      <c r="E276" s="9" t="s">
        <v>993</v>
      </c>
      <c r="F276" s="9" t="s">
        <v>994</v>
      </c>
      <c r="G276" s="39">
        <v>28</v>
      </c>
      <c r="H276" s="17">
        <v>754.54</v>
      </c>
      <c r="I276" s="16">
        <f t="shared" si="66"/>
        <v>3.20789287727805e-5</v>
      </c>
      <c r="J276" s="17" t="s">
        <v>251</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17">
        <v>27.25</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17">
        <v>27.25</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No Discount</v>
      </c>
      <c r="P276" s="16">
        <f t="shared" si="65"/>
        <v>0</v>
      </c>
      <c r="Q276" s="9">
        <v>200</v>
      </c>
      <c r="R276" s="9" t="s">
        <v>109</v>
      </c>
      <c r="S276" s="17">
        <f t="shared" ref="S276:S285" si="67">L276/Z276</f>
        <v>4.0310650887574</v>
      </c>
      <c r="T276" s="9" t="str">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4 to 5</v>
      </c>
      <c r="U276" s="17"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0.1 to 0.2</v>
      </c>
      <c r="V276" s="40">
        <f t="shared" ref="V276:V285" si="68">N276/($Z276*29.57)</f>
        <v>0.136322796373263</v>
      </c>
      <c r="W276" s="17"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0.1 to 0.2</v>
      </c>
      <c r="X276" s="40">
        <f t="shared" ref="X276:X285" si="69">L276/($Z276*29.57)</f>
        <v>0.136322796373263</v>
      </c>
      <c r="Y276" s="9"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6 to 8</v>
      </c>
      <c r="Z276" s="17">
        <f>Q276*0.0338</f>
        <v>6.76</v>
      </c>
      <c r="AA276" s="9" t="s">
        <v>38</v>
      </c>
      <c r="AB276" s="9"/>
      <c r="AC276" s="9"/>
      <c r="AD276" s="9"/>
    </row>
    <row r="277" spans="1:30">
      <c r="A277" s="9" t="s">
        <v>30</v>
      </c>
      <c r="B277" s="9" t="s">
        <v>31</v>
      </c>
      <c r="C277" s="9" t="s">
        <v>231</v>
      </c>
      <c r="D277" s="9" t="s">
        <v>995</v>
      </c>
      <c r="E277" s="9" t="s">
        <v>996</v>
      </c>
      <c r="F277" s="9" t="s">
        <v>997</v>
      </c>
      <c r="G277" s="39">
        <v>15</v>
      </c>
      <c r="H277" s="17">
        <v>709.71</v>
      </c>
      <c r="I277" s="16">
        <f t="shared" si="66"/>
        <v>3.01730014834602e-5</v>
      </c>
      <c r="J277" s="17" t="s">
        <v>251</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40 to 50</v>
      </c>
      <c r="L277" s="17">
        <v>46.99</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40 to 50</v>
      </c>
      <c r="N277" s="17">
        <v>46.99</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No Discount</v>
      </c>
      <c r="P277" s="16">
        <f t="shared" si="65"/>
        <v>0</v>
      </c>
      <c r="Q277" s="9">
        <f>3*590</f>
        <v>1770</v>
      </c>
      <c r="R277" s="9" t="s">
        <v>109</v>
      </c>
      <c r="S277" s="17">
        <f t="shared" si="67"/>
        <v>0.785444455587872</v>
      </c>
      <c r="T277" s="9" t="str">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0.75 to 1</v>
      </c>
      <c r="U277" s="17"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 to 0.05</v>
      </c>
      <c r="V277" s="40">
        <f t="shared" si="68"/>
        <v>0.0265622068173105</v>
      </c>
      <c r="W277" s="17"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 to 0.05</v>
      </c>
      <c r="X277" s="40">
        <f t="shared" si="69"/>
        <v>0.0265622068173105</v>
      </c>
      <c r="Y277" s="9"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50+</v>
      </c>
      <c r="Z277" s="17">
        <f>Q277*0.0338</f>
        <v>59.826</v>
      </c>
      <c r="AA277" s="9" t="s">
        <v>38</v>
      </c>
      <c r="AB277" s="9"/>
      <c r="AC277" s="9"/>
      <c r="AD277" s="9"/>
    </row>
    <row r="278" spans="1:30">
      <c r="A278" s="9" t="s">
        <v>30</v>
      </c>
      <c r="B278" s="9" t="s">
        <v>31</v>
      </c>
      <c r="C278" s="9" t="s">
        <v>114</v>
      </c>
      <c r="D278" s="9" t="s">
        <v>998</v>
      </c>
      <c r="E278" s="9" t="s">
        <v>999</v>
      </c>
      <c r="F278" s="9" t="s">
        <v>1000</v>
      </c>
      <c r="G278" s="39">
        <v>16</v>
      </c>
      <c r="H278" s="17">
        <v>685.24</v>
      </c>
      <c r="I278" s="16">
        <f t="shared" si="66"/>
        <v>2.91326704379624e-5</v>
      </c>
      <c r="J278" s="17" t="s">
        <v>251</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 to 50</v>
      </c>
      <c r="L278" s="17">
        <v>41.88</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 to 50</v>
      </c>
      <c r="N278" s="17">
        <v>45.23</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6% to 8%</v>
      </c>
      <c r="P278" s="16">
        <f t="shared" si="65"/>
        <v>0.0740658854742426</v>
      </c>
      <c r="Q278" s="9">
        <f>6*10.5</f>
        <v>63</v>
      </c>
      <c r="R278" s="9" t="s">
        <v>38</v>
      </c>
      <c r="S278" s="17">
        <f t="shared" si="67"/>
        <v>0.664761904761905</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0.5 to 0.75</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 to 0.05</v>
      </c>
      <c r="V278" s="40">
        <f t="shared" si="68"/>
        <v>0.024279219071238</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 to 0.05</v>
      </c>
      <c r="X278" s="40">
        <f t="shared" si="69"/>
        <v>0.0224809572121036</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50+</v>
      </c>
      <c r="Z278" s="17">
        <f>Q278</f>
        <v>63</v>
      </c>
      <c r="AA278" s="9" t="s">
        <v>38</v>
      </c>
      <c r="AB278" s="9"/>
      <c r="AC278" s="9"/>
      <c r="AD278" s="9"/>
    </row>
    <row r="279" spans="1:30">
      <c r="A279" s="9" t="s">
        <v>30</v>
      </c>
      <c r="B279" s="9" t="s">
        <v>31</v>
      </c>
      <c r="C279" s="9" t="s">
        <v>1001</v>
      </c>
      <c r="D279" s="9" t="s">
        <v>1002</v>
      </c>
      <c r="E279" s="9" t="s">
        <v>1003</v>
      </c>
      <c r="F279" s="9" t="s">
        <v>1004</v>
      </c>
      <c r="G279" s="39">
        <v>34</v>
      </c>
      <c r="H279" s="17">
        <v>667.3</v>
      </c>
      <c r="I279" s="16">
        <f t="shared" si="66"/>
        <v>2.8369959405832e-5</v>
      </c>
      <c r="J279" s="17" t="s">
        <v>251</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15 to 20</v>
      </c>
      <c r="L279" s="17">
        <v>19.62</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20 to 30</v>
      </c>
      <c r="N279" s="17">
        <v>21.17</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6% to 8%</v>
      </c>
      <c r="P279" s="16">
        <f t="shared" si="65"/>
        <v>0.0732168162494096</v>
      </c>
      <c r="Q279" s="9">
        <v>21</v>
      </c>
      <c r="R279" s="9" t="s">
        <v>38</v>
      </c>
      <c r="S279" s="17">
        <f t="shared" si="67"/>
        <v>0.934285714285714</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0.75 to 1</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40">
        <f t="shared" si="68"/>
        <v>0.0340918240816787</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40">
        <f t="shared" si="69"/>
        <v>0.0315957292622832</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20 to 25</v>
      </c>
      <c r="Z279" s="17">
        <f>Q279</f>
        <v>21</v>
      </c>
      <c r="AA279" s="9" t="s">
        <v>38</v>
      </c>
      <c r="AB279" s="9"/>
      <c r="AC279" s="9"/>
      <c r="AD279" s="9"/>
    </row>
    <row r="280" spans="1:30">
      <c r="A280" s="9" t="s">
        <v>30</v>
      </c>
      <c r="B280" s="9" t="s">
        <v>31</v>
      </c>
      <c r="C280" s="9" t="s">
        <v>600</v>
      </c>
      <c r="D280" s="9" t="s">
        <v>1005</v>
      </c>
      <c r="E280" s="9" t="s">
        <v>1006</v>
      </c>
      <c r="F280" s="9" t="s">
        <v>1007</v>
      </c>
      <c r="G280" s="39">
        <v>18</v>
      </c>
      <c r="H280" s="17">
        <v>661.83</v>
      </c>
      <c r="I280" s="16">
        <f t="shared" si="66"/>
        <v>2.81374048157677e-5</v>
      </c>
      <c r="J280" s="17" t="s">
        <v>251</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30 to 40</v>
      </c>
      <c r="L280" s="17">
        <v>37.56</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30 to 40</v>
      </c>
      <c r="N280" s="17">
        <v>37.56</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No Discount</v>
      </c>
      <c r="P280" s="16">
        <f t="shared" si="65"/>
        <v>0</v>
      </c>
      <c r="Q280" s="9">
        <v>262</v>
      </c>
      <c r="R280" s="9" t="s">
        <v>109</v>
      </c>
      <c r="S280" s="17">
        <f t="shared" si="67"/>
        <v>4.2413839830164</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4 to 5</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0.1 to 0.2</v>
      </c>
      <c r="V280" s="40">
        <f t="shared" si="68"/>
        <v>0.143435373115198</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0.1 to 0.2</v>
      </c>
      <c r="X280" s="40">
        <f t="shared" si="69"/>
        <v>0.143435373115198</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8 to 10</v>
      </c>
      <c r="Z280" s="17">
        <f>Q280*0.0338</f>
        <v>8.8556</v>
      </c>
      <c r="AA280" s="9" t="s">
        <v>38</v>
      </c>
      <c r="AB280" s="9"/>
      <c r="AC280" s="9"/>
      <c r="AD280" s="9"/>
    </row>
    <row r="281" spans="1:30">
      <c r="A281" s="9" t="s">
        <v>30</v>
      </c>
      <c r="B281" s="9" t="s">
        <v>31</v>
      </c>
      <c r="C281" s="9" t="s">
        <v>883</v>
      </c>
      <c r="D281" s="9" t="s">
        <v>1008</v>
      </c>
      <c r="E281" s="9" t="s">
        <v>1009</v>
      </c>
      <c r="F281" s="9" t="s">
        <v>1010</v>
      </c>
      <c r="G281" s="39">
        <v>42</v>
      </c>
      <c r="H281" s="17">
        <v>649.18</v>
      </c>
      <c r="I281" s="16">
        <f t="shared" si="66"/>
        <v>2.75995957546501e-5</v>
      </c>
      <c r="J281" s="17" t="s">
        <v>251</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 to 20</v>
      </c>
      <c r="L281" s="17">
        <v>15.63</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15 to 20</v>
      </c>
      <c r="N281" s="17">
        <v>18.12</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10% to 15%</v>
      </c>
      <c r="P281" s="16">
        <f t="shared" si="65"/>
        <v>0.137417218543046</v>
      </c>
      <c r="Q281" s="9">
        <v>18</v>
      </c>
      <c r="R281" s="9" t="s">
        <v>38</v>
      </c>
      <c r="S281" s="17">
        <f t="shared" si="67"/>
        <v>0.868333333333333</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0.75 to 1</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 to 0.05</v>
      </c>
      <c r="V281" s="40">
        <f t="shared" si="68"/>
        <v>0.0340435125690452</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 to 0.05</v>
      </c>
      <c r="X281" s="40">
        <f t="shared" si="69"/>
        <v>0.0293653477623718</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15 to 20</v>
      </c>
      <c r="Z281" s="17">
        <f>Q281</f>
        <v>18</v>
      </c>
      <c r="AA281" s="9" t="s">
        <v>38</v>
      </c>
      <c r="AB281" s="9"/>
      <c r="AC281" s="9"/>
      <c r="AD281" s="9"/>
    </row>
    <row r="282" spans="1:30">
      <c r="A282" s="9" t="s">
        <v>30</v>
      </c>
      <c r="B282" s="9" t="s">
        <v>31</v>
      </c>
      <c r="C282" s="9" t="s">
        <v>293</v>
      </c>
      <c r="D282" s="9" t="s">
        <v>1011</v>
      </c>
      <c r="E282" s="9" t="s">
        <v>1012</v>
      </c>
      <c r="F282" s="9" t="s">
        <v>1013</v>
      </c>
      <c r="G282" s="39">
        <v>54</v>
      </c>
      <c r="H282" s="17">
        <v>648.91</v>
      </c>
      <c r="I282" s="16">
        <f t="shared" si="66"/>
        <v>2.75881168260729e-5</v>
      </c>
      <c r="J282" s="17" t="s">
        <v>251</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10 to 15</v>
      </c>
      <c r="L282" s="17">
        <v>11.99</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10 to 15</v>
      </c>
      <c r="N282" s="17">
        <v>11.99</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6">
        <f t="shared" si="65"/>
        <v>0</v>
      </c>
      <c r="Q282" s="9">
        <v>443.6</v>
      </c>
      <c r="R282" s="9" t="s">
        <v>109</v>
      </c>
      <c r="S282" s="17">
        <f t="shared" si="67"/>
        <v>0.799670261069998</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0.75 to 1</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40">
        <f t="shared" si="68"/>
        <v>0.0270432959442001</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40">
        <f t="shared" si="69"/>
        <v>0.0270432959442001</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10 to 15</v>
      </c>
      <c r="Z282" s="17">
        <f>Q282*0.0338</f>
        <v>14.99368</v>
      </c>
      <c r="AA282" s="9" t="s">
        <v>38</v>
      </c>
      <c r="AB282" s="9"/>
      <c r="AC282" s="9"/>
      <c r="AD282" s="9"/>
    </row>
    <row r="283" spans="1:30">
      <c r="A283" s="9" t="s">
        <v>30</v>
      </c>
      <c r="B283" s="9" t="s">
        <v>31</v>
      </c>
      <c r="C283" s="9" t="s">
        <v>1014</v>
      </c>
      <c r="D283" s="9" t="s">
        <v>1015</v>
      </c>
      <c r="E283" s="9" t="s">
        <v>1016</v>
      </c>
      <c r="F283" s="9" t="s">
        <v>1017</v>
      </c>
      <c r="G283" s="39">
        <v>50</v>
      </c>
      <c r="H283" s="17">
        <v>646.04</v>
      </c>
      <c r="I283" s="16">
        <f t="shared" si="66"/>
        <v>2.74661000667521e-5</v>
      </c>
      <c r="J283" s="17" t="s">
        <v>251</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 to 15</v>
      </c>
      <c r="L283" s="17">
        <v>12.83</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 to 15</v>
      </c>
      <c r="N283" s="17">
        <v>12.83</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6">
        <f t="shared" si="65"/>
        <v>0</v>
      </c>
      <c r="Q283" s="9">
        <v>8</v>
      </c>
      <c r="R283" s="9" t="s">
        <v>38</v>
      </c>
      <c r="S283" s="17">
        <f t="shared" si="67"/>
        <v>1.60375</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1 to 2</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0.05 to 0.1</v>
      </c>
      <c r="V283" s="40">
        <f t="shared" si="68"/>
        <v>0.0542357118701387</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0.05 to 0.1</v>
      </c>
      <c r="X283" s="40">
        <f t="shared" si="69"/>
        <v>0.0542357118701387</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6 to 8</v>
      </c>
      <c r="Z283" s="17">
        <f>Q283</f>
        <v>8</v>
      </c>
      <c r="AA283" s="9" t="s">
        <v>38</v>
      </c>
      <c r="AB283" s="9"/>
      <c r="AC283" s="9"/>
      <c r="AD283" s="9"/>
    </row>
    <row r="284" spans="1:30">
      <c r="A284" s="9" t="s">
        <v>30</v>
      </c>
      <c r="B284" s="9" t="s">
        <v>31</v>
      </c>
      <c r="C284" s="9" t="s">
        <v>1018</v>
      </c>
      <c r="D284" s="9" t="s">
        <v>1019</v>
      </c>
      <c r="E284" s="9" t="s">
        <v>1020</v>
      </c>
      <c r="F284" s="9" t="s">
        <v>1021</v>
      </c>
      <c r="G284" s="39">
        <v>35</v>
      </c>
      <c r="H284" s="17">
        <v>644.92</v>
      </c>
      <c r="I284" s="16">
        <f t="shared" si="66"/>
        <v>2.74184837704318e-5</v>
      </c>
      <c r="J284" s="17" t="s">
        <v>251</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15 to 20</v>
      </c>
      <c r="L284" s="17">
        <v>18.48</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20 to 30</v>
      </c>
      <c r="N284" s="17">
        <v>28</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30% to 40%</v>
      </c>
      <c r="P284" s="16">
        <f t="shared" si="65"/>
        <v>0.34</v>
      </c>
      <c r="Q284" s="9">
        <v>7.5</v>
      </c>
      <c r="R284" s="9" t="s">
        <v>38</v>
      </c>
      <c r="S284" s="17">
        <f t="shared" si="67"/>
        <v>2.464</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2 to 3</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0.1 to 0.2</v>
      </c>
      <c r="V284" s="40">
        <f t="shared" si="68"/>
        <v>0.126254086348777</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0.05 to 0.1</v>
      </c>
      <c r="X284" s="40">
        <f t="shared" si="69"/>
        <v>0.0833276969901928</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17">
        <f>Q284</f>
        <v>7.5</v>
      </c>
      <c r="AA284" s="9" t="s">
        <v>38</v>
      </c>
      <c r="AB284" s="9"/>
      <c r="AC284" s="9"/>
      <c r="AD284" s="9"/>
    </row>
    <row r="285" spans="1:30">
      <c r="A285" s="9" t="s">
        <v>30</v>
      </c>
      <c r="B285" s="9" t="s">
        <v>31</v>
      </c>
      <c r="C285" s="9" t="s">
        <v>937</v>
      </c>
      <c r="D285" s="9" t="s">
        <v>1022</v>
      </c>
      <c r="E285" s="9" t="s">
        <v>1023</v>
      </c>
      <c r="F285" s="9" t="s">
        <v>1024</v>
      </c>
      <c r="G285" s="39">
        <v>52</v>
      </c>
      <c r="H285" s="17">
        <v>556.56</v>
      </c>
      <c r="I285" s="16">
        <f t="shared" si="66"/>
        <v>2.36618981071629e-5</v>
      </c>
      <c r="J285" s="17" t="s">
        <v>251</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 to 15</v>
      </c>
      <c r="L285" s="17">
        <v>10.77</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 to 15</v>
      </c>
      <c r="N285" s="17">
        <v>13.61</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20% to 25%</v>
      </c>
      <c r="P285" s="16">
        <f t="shared" si="65"/>
        <v>0.208670095518001</v>
      </c>
      <c r="Q285" s="9">
        <v>16</v>
      </c>
      <c r="R285" s="9" t="s">
        <v>38</v>
      </c>
      <c r="S285" s="17">
        <f t="shared" si="67"/>
        <v>0.673125</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0.5 to 0.75</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 to 0.05</v>
      </c>
      <c r="V285" s="40">
        <f t="shared" si="68"/>
        <v>0.0287664863036862</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 to 0.05</v>
      </c>
      <c r="X285" s="40">
        <f t="shared" si="69"/>
        <v>0.0227637808589787</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15 to 20</v>
      </c>
      <c r="Z285" s="17">
        <f>Q285</f>
        <v>16</v>
      </c>
      <c r="AA285" s="9" t="s">
        <v>38</v>
      </c>
      <c r="AB285" s="9"/>
      <c r="AC285" s="9"/>
      <c r="AD285" s="9"/>
    </row>
    <row r="286" spans="1:30">
      <c r="A286" s="9" t="s">
        <v>30</v>
      </c>
      <c r="B286" s="9" t="s">
        <v>31</v>
      </c>
      <c r="C286" s="9" t="s">
        <v>239</v>
      </c>
      <c r="D286" s="9" t="s">
        <v>1025</v>
      </c>
      <c r="E286" s="9" t="s">
        <v>1026</v>
      </c>
      <c r="F286" s="9" t="s">
        <v>1027</v>
      </c>
      <c r="G286" s="9">
        <v>34</v>
      </c>
      <c r="H286" s="9">
        <v>550.52</v>
      </c>
      <c r="I286" s="16">
        <f t="shared" si="66"/>
        <v>2.34051102234357e-5</v>
      </c>
      <c r="J286" s="17" t="s">
        <v>251</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15 to 20</v>
      </c>
      <c r="L286" s="9">
        <v>16.2</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15 to 20</v>
      </c>
      <c r="N286" s="9">
        <v>16.2</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No Discount</v>
      </c>
      <c r="P286" s="16">
        <f t="shared" si="65"/>
        <v>0</v>
      </c>
      <c r="Q286" s="9"/>
      <c r="R286" s="9"/>
      <c r="S286" s="17"/>
      <c r="T286" s="9"/>
      <c r="U286" s="17"/>
      <c r="V286" s="40"/>
      <c r="W286" s="17"/>
      <c r="X286" s="40"/>
      <c r="Y286" s="9"/>
      <c r="Z286" s="9"/>
      <c r="AA286" s="9"/>
      <c r="AB286" s="9"/>
      <c r="AC286" s="9"/>
      <c r="AD286" s="9"/>
    </row>
    <row r="287" spans="1:30">
      <c r="A287" s="9" t="s">
        <v>30</v>
      </c>
      <c r="B287" s="9" t="s">
        <v>31</v>
      </c>
      <c r="C287" s="9" t="s">
        <v>514</v>
      </c>
      <c r="D287" s="9" t="s">
        <v>1028</v>
      </c>
      <c r="E287" s="9" t="s">
        <v>1029</v>
      </c>
      <c r="F287" s="9" t="s">
        <v>1030</v>
      </c>
      <c r="G287" s="39">
        <v>26</v>
      </c>
      <c r="H287" s="17">
        <v>528.36</v>
      </c>
      <c r="I287" s="16">
        <f t="shared" si="66"/>
        <v>2.24629877890984e-5</v>
      </c>
      <c r="J287" s="17" t="s">
        <v>251</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15 to 20</v>
      </c>
      <c r="L287" s="17">
        <v>19.99</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15 to 20</v>
      </c>
      <c r="N287" s="17">
        <v>19.99</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No Discount</v>
      </c>
      <c r="P287" s="16">
        <f t="shared" si="65"/>
        <v>0</v>
      </c>
      <c r="Q287" s="9">
        <v>18</v>
      </c>
      <c r="R287" s="9" t="s">
        <v>38</v>
      </c>
      <c r="S287" s="17">
        <f t="shared" ref="S287:S292" si="70">L287/Z287</f>
        <v>1.11055555555556</v>
      </c>
      <c r="T287" s="9" t="str">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1 to 2</v>
      </c>
      <c r="U287" s="17"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 to 0.05</v>
      </c>
      <c r="V287" s="40">
        <f t="shared" ref="V287:V292" si="71">N287/($Z287*29.57)</f>
        <v>0.0375568331266674</v>
      </c>
      <c r="W287" s="17"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40">
        <f t="shared" ref="X287:X292" si="72">L287/($Z287*29.57)</f>
        <v>0.0375568331266674</v>
      </c>
      <c r="Y287" s="9"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17">
        <f>Q287</f>
        <v>18</v>
      </c>
      <c r="AA287" s="9" t="s">
        <v>38</v>
      </c>
      <c r="AB287" s="9"/>
      <c r="AC287" s="9"/>
      <c r="AD287" s="9"/>
    </row>
    <row r="288" spans="1:30">
      <c r="A288" s="9" t="s">
        <v>30</v>
      </c>
      <c r="B288" s="9" t="s">
        <v>31</v>
      </c>
      <c r="C288" s="9" t="s">
        <v>392</v>
      </c>
      <c r="D288" s="9" t="s">
        <v>1031</v>
      </c>
      <c r="E288" s="9" t="s">
        <v>1032</v>
      </c>
      <c r="F288" s="9" t="s">
        <v>1033</v>
      </c>
      <c r="G288" s="39">
        <v>21</v>
      </c>
      <c r="H288" s="17">
        <v>513.52</v>
      </c>
      <c r="I288" s="16">
        <f t="shared" si="66"/>
        <v>2.18320718628545e-5</v>
      </c>
      <c r="J288" s="17" t="s">
        <v>251</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20 to 30</v>
      </c>
      <c r="L288" s="17">
        <v>24</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20 to 30</v>
      </c>
      <c r="N288" s="17">
        <v>24</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65"/>
        <v>0</v>
      </c>
      <c r="Q288" s="9">
        <v>6.8</v>
      </c>
      <c r="R288" s="9" t="s">
        <v>37</v>
      </c>
      <c r="S288" s="17">
        <f t="shared" si="70"/>
        <v>3.39366515837104</v>
      </c>
      <c r="T288" s="9" t="str">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3 to 4</v>
      </c>
      <c r="U288" s="17"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0.1 to 0.2</v>
      </c>
      <c r="V288" s="40">
        <f t="shared" si="71"/>
        <v>0.114767168020664</v>
      </c>
      <c r="W288" s="17"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0.1 to 0.2</v>
      </c>
      <c r="X288" s="40">
        <f t="shared" si="72"/>
        <v>0.114767168020664</v>
      </c>
      <c r="Y288" s="9"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6 to 8</v>
      </c>
      <c r="Z288" s="17">
        <f>Q288*1.04</f>
        <v>7.072</v>
      </c>
      <c r="AA288" s="9" t="s">
        <v>38</v>
      </c>
      <c r="AB288" s="9"/>
      <c r="AC288" s="9"/>
      <c r="AD288" s="9"/>
    </row>
    <row r="289" spans="1:30">
      <c r="A289" s="9" t="s">
        <v>30</v>
      </c>
      <c r="B289" s="9" t="s">
        <v>31</v>
      </c>
      <c r="C289" s="9" t="s">
        <v>608</v>
      </c>
      <c r="D289" s="9" t="s">
        <v>1034</v>
      </c>
      <c r="E289" s="9" t="s">
        <v>1035</v>
      </c>
      <c r="F289" s="9" t="s">
        <v>1036</v>
      </c>
      <c r="G289" s="39">
        <v>65</v>
      </c>
      <c r="H289" s="17">
        <v>504.59</v>
      </c>
      <c r="I289" s="16">
        <f t="shared" si="66"/>
        <v>2.14524169288008e-5</v>
      </c>
      <c r="J289" s="17" t="s">
        <v>251</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5 to 10</v>
      </c>
      <c r="L289" s="17">
        <v>7.66</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5 to 10</v>
      </c>
      <c r="N289" s="17">
        <v>7.66</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65"/>
        <v>0</v>
      </c>
      <c r="Q289" s="9">
        <v>100</v>
      </c>
      <c r="R289" s="9" t="s">
        <v>109</v>
      </c>
      <c r="S289" s="17">
        <f t="shared" si="70"/>
        <v>2.26627218934911</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2 to 3</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0.05 to 0.1</v>
      </c>
      <c r="V289" s="40">
        <f t="shared" si="71"/>
        <v>0.07664092625462</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0.05 to 0.1</v>
      </c>
      <c r="X289" s="40">
        <f t="shared" si="72"/>
        <v>0.07664092625462</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2 to 4</v>
      </c>
      <c r="Z289" s="17">
        <f>Q289*0.0338</f>
        <v>3.38</v>
      </c>
      <c r="AA289" s="9" t="s">
        <v>38</v>
      </c>
      <c r="AB289" s="9"/>
      <c r="AC289" s="9"/>
      <c r="AD289" s="9"/>
    </row>
    <row r="290" spans="1:30">
      <c r="A290" s="9" t="s">
        <v>30</v>
      </c>
      <c r="B290" s="9" t="s">
        <v>31</v>
      </c>
      <c r="C290" s="9" t="s">
        <v>78</v>
      </c>
      <c r="D290" s="9" t="s">
        <v>1037</v>
      </c>
      <c r="E290" s="9" t="s">
        <v>1038</v>
      </c>
      <c r="F290" s="9" t="s">
        <v>1039</v>
      </c>
      <c r="G290" s="39">
        <v>31</v>
      </c>
      <c r="H290" s="17">
        <v>499.67</v>
      </c>
      <c r="I290" s="16">
        <f t="shared" si="66"/>
        <v>2.12432453413938e-5</v>
      </c>
      <c r="J290" s="17" t="s">
        <v>251</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15 to 20</v>
      </c>
      <c r="L290" s="17">
        <v>15.88</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15 to 20</v>
      </c>
      <c r="N290" s="17">
        <v>15.88</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65"/>
        <v>0</v>
      </c>
      <c r="Q290" s="9">
        <v>14</v>
      </c>
      <c r="R290" s="9" t="s">
        <v>38</v>
      </c>
      <c r="S290" s="17">
        <f t="shared" si="70"/>
        <v>1.13428571428571</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1 to 2</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 to 0.05</v>
      </c>
      <c r="V290" s="40">
        <f t="shared" si="71"/>
        <v>0.0383593410309677</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 to 0.05</v>
      </c>
      <c r="X290" s="40">
        <f t="shared" si="72"/>
        <v>0.0383593410309677</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10 to 15</v>
      </c>
      <c r="Z290" s="17">
        <f>Q290</f>
        <v>14</v>
      </c>
      <c r="AA290" s="9" t="s">
        <v>38</v>
      </c>
      <c r="AB290" s="9"/>
      <c r="AC290" s="9"/>
      <c r="AD290" s="9"/>
    </row>
    <row r="291" spans="1:30">
      <c r="A291" s="9" t="s">
        <v>30</v>
      </c>
      <c r="B291" s="9" t="s">
        <v>31</v>
      </c>
      <c r="C291" s="9" t="s">
        <v>344</v>
      </c>
      <c r="D291" s="9" t="s">
        <v>1040</v>
      </c>
      <c r="E291" s="9" t="s">
        <v>1041</v>
      </c>
      <c r="F291" s="9" t="s">
        <v>1042</v>
      </c>
      <c r="G291" s="39">
        <v>73</v>
      </c>
      <c r="H291" s="17">
        <v>498.82</v>
      </c>
      <c r="I291" s="16">
        <f t="shared" si="66"/>
        <v>2.12071079736507e-5</v>
      </c>
      <c r="J291" s="17" t="s">
        <v>251</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 to 10</v>
      </c>
      <c r="L291" s="17">
        <v>6.8</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 to 10</v>
      </c>
      <c r="N291" s="17">
        <v>6.87</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0% to 2%</v>
      </c>
      <c r="P291" s="16">
        <f t="shared" si="65"/>
        <v>0.0101892285298399</v>
      </c>
      <c r="Q291" s="9">
        <v>3.38</v>
      </c>
      <c r="R291" s="9" t="s">
        <v>38</v>
      </c>
      <c r="S291" s="17">
        <f t="shared" si="70"/>
        <v>2.01183431952663</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2 to 3</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40">
        <f t="shared" si="71"/>
        <v>0.068736705400684</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40">
        <f t="shared" si="72"/>
        <v>0.0680363314009681</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2 to 4</v>
      </c>
      <c r="Z291" s="17">
        <f>Q291</f>
        <v>3.38</v>
      </c>
      <c r="AA291" s="9" t="s">
        <v>38</v>
      </c>
      <c r="AB291" s="9"/>
      <c r="AC291" s="9"/>
      <c r="AD291" s="9"/>
    </row>
    <row r="292" spans="1:30">
      <c r="A292" s="9" t="s">
        <v>30</v>
      </c>
      <c r="B292" s="9" t="s">
        <v>31</v>
      </c>
      <c r="C292" s="9" t="s">
        <v>707</v>
      </c>
      <c r="D292" s="9" t="s">
        <v>1043</v>
      </c>
      <c r="E292" s="9" t="s">
        <v>1044</v>
      </c>
      <c r="F292" s="9" t="s">
        <v>1045</v>
      </c>
      <c r="G292" s="39">
        <v>18</v>
      </c>
      <c r="H292" s="17">
        <v>491.97</v>
      </c>
      <c r="I292" s="16">
        <f t="shared" si="66"/>
        <v>2.09158833041917e-5</v>
      </c>
      <c r="J292" s="17" t="s">
        <v>251</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20 to 30</v>
      </c>
      <c r="L292" s="17">
        <v>27.92</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20 to 30</v>
      </c>
      <c r="N292" s="17">
        <v>27.92</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No Discount</v>
      </c>
      <c r="P292" s="16">
        <f t="shared" si="65"/>
        <v>0</v>
      </c>
      <c r="Q292" s="9">
        <v>42</v>
      </c>
      <c r="R292" s="9" t="s">
        <v>38</v>
      </c>
      <c r="S292" s="17">
        <f t="shared" si="70"/>
        <v>0.664761904761905</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0.5 to 0.75</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 to 0.05</v>
      </c>
      <c r="V292" s="40">
        <f t="shared" si="71"/>
        <v>0.0224809572121036</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 to 0.05</v>
      </c>
      <c r="X292" s="40">
        <f t="shared" si="72"/>
        <v>0.0224809572121036</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40 to 50</v>
      </c>
      <c r="Z292" s="17">
        <f>Q292</f>
        <v>42</v>
      </c>
      <c r="AA292" s="9" t="s">
        <v>38</v>
      </c>
      <c r="AB292" s="9"/>
      <c r="AC292" s="9"/>
      <c r="AD292" s="9"/>
    </row>
    <row r="293" spans="1:30">
      <c r="A293" s="9" t="s">
        <v>30</v>
      </c>
      <c r="B293" s="9" t="s">
        <v>31</v>
      </c>
      <c r="C293" s="9" t="s">
        <v>1046</v>
      </c>
      <c r="D293" s="9" t="s">
        <v>1047</v>
      </c>
      <c r="E293" s="9" t="s">
        <v>1048</v>
      </c>
      <c r="F293" s="9" t="s">
        <v>1049</v>
      </c>
      <c r="G293" s="9">
        <v>33</v>
      </c>
      <c r="H293" s="9">
        <v>479.75</v>
      </c>
      <c r="I293" s="16">
        <f t="shared" si="66"/>
        <v>2.03963554996971e-5</v>
      </c>
      <c r="J293" s="17" t="s">
        <v>251</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10 to 15</v>
      </c>
      <c r="L293" s="9">
        <v>14.73</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10 to 15</v>
      </c>
      <c r="N293" s="9">
        <v>14.95</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0% to 2%</v>
      </c>
      <c r="P293" s="16">
        <f t="shared" si="65"/>
        <v>0.0147157190635451</v>
      </c>
      <c r="Q293" s="9"/>
      <c r="R293" s="9"/>
      <c r="S293" s="17"/>
      <c r="T293" s="9"/>
      <c r="U293" s="17"/>
      <c r="V293" s="40"/>
      <c r="W293" s="17"/>
      <c r="X293" s="40"/>
      <c r="Y293" s="9"/>
      <c r="Z293" s="9"/>
      <c r="AA293" s="9"/>
      <c r="AB293" s="9"/>
      <c r="AC293" s="9"/>
      <c r="AD293" s="9"/>
    </row>
    <row r="294" spans="1:30">
      <c r="A294" s="9" t="s">
        <v>30</v>
      </c>
      <c r="B294" s="9" t="s">
        <v>31</v>
      </c>
      <c r="C294" s="9" t="s">
        <v>1050</v>
      </c>
      <c r="D294" s="9" t="s">
        <v>1051</v>
      </c>
      <c r="E294" s="9" t="s">
        <v>1052</v>
      </c>
      <c r="F294" s="9" t="s">
        <v>1053</v>
      </c>
      <c r="G294" s="39">
        <v>34</v>
      </c>
      <c r="H294" s="17">
        <v>446.19</v>
      </c>
      <c r="I294" s="16">
        <f t="shared" si="66"/>
        <v>1.89695671920997e-5</v>
      </c>
      <c r="J294" s="17" t="s">
        <v>251</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10 to 15</v>
      </c>
      <c r="L294" s="17">
        <v>13.13</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10 to 15</v>
      </c>
      <c r="N294" s="17">
        <v>13.13</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No Discount</v>
      </c>
      <c r="P294" s="16">
        <f t="shared" si="65"/>
        <v>0</v>
      </c>
      <c r="Q294" s="9">
        <v>10.5</v>
      </c>
      <c r="R294" s="9" t="s">
        <v>38</v>
      </c>
      <c r="S294" s="17">
        <f t="shared" ref="S294:S301" si="73">L294/Z294</f>
        <v>1.25047619047619</v>
      </c>
      <c r="T294" s="9" t="str">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1 to 2</v>
      </c>
      <c r="U294" s="17"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 to 0.05</v>
      </c>
      <c r="V294" s="40">
        <f t="shared" ref="V294:V301" si="74">N294/($Z294*29.57)</f>
        <v>0.0422886773918225</v>
      </c>
      <c r="W294" s="17"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 to 0.05</v>
      </c>
      <c r="X294" s="40">
        <f t="shared" ref="X294:X301" si="75">L294/($Z294*29.57)</f>
        <v>0.0422886773918225</v>
      </c>
      <c r="Y294" s="9"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10 to 15</v>
      </c>
      <c r="Z294" s="17">
        <f>Q294</f>
        <v>10.5</v>
      </c>
      <c r="AA294" s="9" t="s">
        <v>38</v>
      </c>
      <c r="AB294" s="9"/>
      <c r="AC294" s="9"/>
      <c r="AD294" s="9"/>
    </row>
    <row r="295" spans="1:30">
      <c r="A295" s="9" t="s">
        <v>30</v>
      </c>
      <c r="B295" s="9" t="s">
        <v>31</v>
      </c>
      <c r="C295" s="9" t="s">
        <v>495</v>
      </c>
      <c r="D295" s="9" t="s">
        <v>1054</v>
      </c>
      <c r="E295" s="9" t="s">
        <v>1055</v>
      </c>
      <c r="F295" s="9" t="s">
        <v>1056</v>
      </c>
      <c r="G295" s="39">
        <v>37</v>
      </c>
      <c r="H295" s="17">
        <v>437.27</v>
      </c>
      <c r="I295" s="16">
        <f t="shared" si="66"/>
        <v>1.85903374035488e-5</v>
      </c>
      <c r="J295" s="17" t="s">
        <v>251</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17">
        <v>11.98</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17">
        <v>11.98</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6">
        <f t="shared" si="65"/>
        <v>0</v>
      </c>
      <c r="Q295" s="9">
        <v>18</v>
      </c>
      <c r="R295" s="9" t="s">
        <v>38</v>
      </c>
      <c r="S295" s="17">
        <f t="shared" si="73"/>
        <v>0.665555555555556</v>
      </c>
      <c r="T295" s="9" t="str">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0.5 to 0.75</v>
      </c>
      <c r="U295" s="17"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 to 0.05</v>
      </c>
      <c r="V295" s="40">
        <f t="shared" si="74"/>
        <v>0.0225077969413445</v>
      </c>
      <c r="W295" s="17"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 to 0.05</v>
      </c>
      <c r="X295" s="40">
        <f t="shared" si="75"/>
        <v>0.0225077969413445</v>
      </c>
      <c r="Y295" s="9"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15 to 20</v>
      </c>
      <c r="Z295" s="17">
        <f>Q295</f>
        <v>18</v>
      </c>
      <c r="AA295" s="9" t="s">
        <v>38</v>
      </c>
      <c r="AB295" s="9"/>
      <c r="AC295" s="9"/>
      <c r="AD295" s="9"/>
    </row>
    <row r="296" spans="1:30">
      <c r="A296" s="9" t="s">
        <v>30</v>
      </c>
      <c r="B296" s="9" t="s">
        <v>31</v>
      </c>
      <c r="C296" s="9" t="s">
        <v>360</v>
      </c>
      <c r="D296" s="9" t="s">
        <v>1057</v>
      </c>
      <c r="E296" s="9" t="s">
        <v>1058</v>
      </c>
      <c r="F296" s="9" t="s">
        <v>1059</v>
      </c>
      <c r="G296" s="39">
        <v>49</v>
      </c>
      <c r="H296" s="17">
        <v>397.76</v>
      </c>
      <c r="I296" s="16">
        <f t="shared" si="66"/>
        <v>1.69105875217499e-5</v>
      </c>
      <c r="J296" s="17" t="s">
        <v>251</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5 to 10</v>
      </c>
      <c r="L296" s="17">
        <v>8.1</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17">
        <v>14.99</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40% to 50%</v>
      </c>
      <c r="P296" s="16">
        <f t="shared" si="65"/>
        <v>0.459639759839893</v>
      </c>
      <c r="Q296" s="9">
        <v>7.5</v>
      </c>
      <c r="R296" s="9" t="s">
        <v>38</v>
      </c>
      <c r="S296" s="17">
        <f t="shared" si="73"/>
        <v>1.08</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1 to 2</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0.05 to 0.1</v>
      </c>
      <c r="V296" s="40">
        <f t="shared" si="74"/>
        <v>0.0675910269417202</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40">
        <f t="shared" si="75"/>
        <v>0.0365235035508962</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6 to 8</v>
      </c>
      <c r="Z296" s="17">
        <f>Q296</f>
        <v>7.5</v>
      </c>
      <c r="AA296" s="9" t="s">
        <v>38</v>
      </c>
      <c r="AB296" s="9"/>
      <c r="AC296" s="9"/>
      <c r="AD296" s="9"/>
    </row>
    <row r="297" spans="1:30">
      <c r="A297" s="9" t="s">
        <v>30</v>
      </c>
      <c r="B297" s="9" t="s">
        <v>31</v>
      </c>
      <c r="C297" s="9" t="s">
        <v>535</v>
      </c>
      <c r="D297" s="9" t="s">
        <v>1060</v>
      </c>
      <c r="E297" s="9" t="s">
        <v>1061</v>
      </c>
      <c r="F297" s="9" t="s">
        <v>1062</v>
      </c>
      <c r="G297" s="39">
        <v>18</v>
      </c>
      <c r="H297" s="17">
        <v>387.48</v>
      </c>
      <c r="I297" s="16">
        <f t="shared" si="66"/>
        <v>1.64735379448101e-5</v>
      </c>
      <c r="J297" s="17" t="s">
        <v>251</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20 to 30</v>
      </c>
      <c r="L297" s="17">
        <v>21.99</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20 to 30</v>
      </c>
      <c r="N297" s="17">
        <v>21.99</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6">
        <f t="shared" si="65"/>
        <v>0</v>
      </c>
      <c r="Q297" s="9">
        <v>300</v>
      </c>
      <c r="R297" s="9" t="s">
        <v>109</v>
      </c>
      <c r="S297" s="17">
        <f t="shared" si="73"/>
        <v>2.16863905325444</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2 to 3</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40">
        <f t="shared" si="74"/>
        <v>0.0733391631131024</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0.05 to 0.1</v>
      </c>
      <c r="X297" s="40">
        <f t="shared" si="75"/>
        <v>0.0733391631131024</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10 to 15</v>
      </c>
      <c r="Z297" s="17">
        <f>Q297*0.0338</f>
        <v>10.14</v>
      </c>
      <c r="AA297" s="9" t="s">
        <v>38</v>
      </c>
      <c r="AB297" s="9"/>
      <c r="AC297" s="9"/>
      <c r="AD297" s="9"/>
    </row>
    <row r="298" spans="1:30">
      <c r="A298" s="9" t="s">
        <v>30</v>
      </c>
      <c r="B298" s="9" t="s">
        <v>31</v>
      </c>
      <c r="C298" s="9" t="s">
        <v>172</v>
      </c>
      <c r="D298" s="9" t="s">
        <v>1063</v>
      </c>
      <c r="E298" s="9" t="s">
        <v>1064</v>
      </c>
      <c r="F298" s="9" t="s">
        <v>1065</v>
      </c>
      <c r="G298" s="39">
        <v>13</v>
      </c>
      <c r="H298" s="17">
        <v>364.87</v>
      </c>
      <c r="I298" s="16">
        <f t="shared" si="66"/>
        <v>1.55122839628442e-5</v>
      </c>
      <c r="J298" s="17" t="s">
        <v>251</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20 to 30</v>
      </c>
      <c r="L298" s="17">
        <v>28.99</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20 to 30</v>
      </c>
      <c r="N298" s="17">
        <v>28.99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6">
        <f t="shared" si="65"/>
        <v>0</v>
      </c>
      <c r="Q298" s="9">
        <f>6.8*4</f>
        <v>27.2</v>
      </c>
      <c r="R298" s="9" t="s">
        <v>38</v>
      </c>
      <c r="S298" s="17">
        <f t="shared" si="73"/>
        <v>1.06580882352941</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1 to 2</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 to 0.05</v>
      </c>
      <c r="V298" s="40">
        <f t="shared" si="74"/>
        <v>0.0360435855099564</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 to 0.05</v>
      </c>
      <c r="X298" s="40">
        <f t="shared" si="75"/>
        <v>0.0360435855099564</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25 to 30</v>
      </c>
      <c r="Z298" s="17">
        <f>Q298</f>
        <v>27.2</v>
      </c>
      <c r="AA298" s="9" t="s">
        <v>38</v>
      </c>
      <c r="AB298" s="9"/>
      <c r="AC298" s="9"/>
      <c r="AD298" s="9"/>
    </row>
    <row r="299" spans="1:30">
      <c r="A299" s="9" t="s">
        <v>30</v>
      </c>
      <c r="B299" s="9" t="s">
        <v>31</v>
      </c>
      <c r="C299" s="9" t="s">
        <v>319</v>
      </c>
      <c r="D299" s="9" t="s">
        <v>1066</v>
      </c>
      <c r="E299" s="9" t="s">
        <v>1067</v>
      </c>
      <c r="F299" s="9" t="s">
        <v>1068</v>
      </c>
      <c r="G299" s="39">
        <v>16</v>
      </c>
      <c r="H299" s="17">
        <v>359.97</v>
      </c>
      <c r="I299" s="16">
        <f t="shared" si="66"/>
        <v>1.53039626664429e-5</v>
      </c>
      <c r="J299" s="17" t="s">
        <v>251</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17">
        <v>22</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17">
        <v>22</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65"/>
        <v>0</v>
      </c>
      <c r="Q299" s="9">
        <v>8.2</v>
      </c>
      <c r="R299" s="9" t="s">
        <v>38</v>
      </c>
      <c r="S299" s="17">
        <f t="shared" si="73"/>
        <v>2.68292682926829</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2 to 3</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0.05 to 0.1</v>
      </c>
      <c r="V299" s="40">
        <f t="shared" si="74"/>
        <v>0.0907313773847918</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0.05 to 0.1</v>
      </c>
      <c r="X299" s="40">
        <f t="shared" si="75"/>
        <v>0.0907313773847918</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8 to 10</v>
      </c>
      <c r="Z299" s="17">
        <f>Q299</f>
        <v>8.2</v>
      </c>
      <c r="AA299" s="9" t="s">
        <v>38</v>
      </c>
      <c r="AB299" s="9"/>
      <c r="AC299" s="9"/>
      <c r="AD299" s="9"/>
    </row>
    <row r="300" spans="1:30">
      <c r="A300" s="9" t="s">
        <v>30</v>
      </c>
      <c r="B300" s="9" t="s">
        <v>31</v>
      </c>
      <c r="C300" s="9" t="s">
        <v>446</v>
      </c>
      <c r="D300" s="9" t="s">
        <v>1069</v>
      </c>
      <c r="E300" s="9" t="s">
        <v>1070</v>
      </c>
      <c r="F300" s="9" t="s">
        <v>1071</v>
      </c>
      <c r="G300" s="39">
        <v>18</v>
      </c>
      <c r="H300" s="17">
        <v>331.27</v>
      </c>
      <c r="I300" s="16">
        <f t="shared" si="66"/>
        <v>1.40837950732354e-5</v>
      </c>
      <c r="J300" s="17" t="s">
        <v>251</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15 to 20</v>
      </c>
      <c r="L300" s="17">
        <v>18.8</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15 to 20</v>
      </c>
      <c r="N300" s="17">
        <v>18.8</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65"/>
        <v>0</v>
      </c>
      <c r="Q300" s="9">
        <v>6.6</v>
      </c>
      <c r="R300" s="9" t="s">
        <v>37</v>
      </c>
      <c r="S300" s="17">
        <f t="shared" si="73"/>
        <v>2.73892773892774</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2 to 3</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0.05 to 0.1</v>
      </c>
      <c r="V300" s="40">
        <f t="shared" si="74"/>
        <v>0.0926252194429401</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0.05 to 0.1</v>
      </c>
      <c r="X300" s="40">
        <f t="shared" si="75"/>
        <v>0.0926252194429401</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6 to 8</v>
      </c>
      <c r="Z300" s="17">
        <f>Q300*1.04</f>
        <v>6.864</v>
      </c>
      <c r="AA300" s="9" t="s">
        <v>38</v>
      </c>
      <c r="AB300" s="9"/>
      <c r="AC300" s="9"/>
      <c r="AD300" s="9"/>
    </row>
    <row r="301" spans="1:30">
      <c r="A301" s="9" t="s">
        <v>30</v>
      </c>
      <c r="B301" s="9" t="s">
        <v>31</v>
      </c>
      <c r="C301" s="9" t="s">
        <v>1072</v>
      </c>
      <c r="D301" s="9" t="s">
        <v>1073</v>
      </c>
      <c r="E301" s="9" t="s">
        <v>1074</v>
      </c>
      <c r="F301" s="9" t="s">
        <v>1075</v>
      </c>
      <c r="G301" s="39">
        <v>20</v>
      </c>
      <c r="H301" s="17">
        <v>322.01</v>
      </c>
      <c r="I301" s="16">
        <f t="shared" si="66"/>
        <v>1.36901103375872e-5</v>
      </c>
      <c r="J301" s="17" t="s">
        <v>251</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15 to 20</v>
      </c>
      <c r="L301" s="17">
        <v>15.99</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15 to 20</v>
      </c>
      <c r="N301" s="17">
        <v>15.99</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65"/>
        <v>0</v>
      </c>
      <c r="Q301" s="9">
        <v>9</v>
      </c>
      <c r="R301" s="9" t="s">
        <v>38</v>
      </c>
      <c r="S301" s="17">
        <f t="shared" si="73"/>
        <v>1.77666666666667</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1 to 2</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40">
        <f t="shared" si="74"/>
        <v>0.0600834178784804</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40">
        <f t="shared" si="75"/>
        <v>0.0600834178784804</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8 to 10</v>
      </c>
      <c r="Z301" s="17">
        <f>Q301</f>
        <v>9</v>
      </c>
      <c r="AA301" s="9" t="s">
        <v>38</v>
      </c>
      <c r="AB301" s="9"/>
      <c r="AC301" s="9"/>
      <c r="AD301" s="9"/>
    </row>
    <row r="302" spans="1:30">
      <c r="A302" s="9" t="s">
        <v>30</v>
      </c>
      <c r="B302" s="9" t="s">
        <v>31</v>
      </c>
      <c r="C302" s="9" t="s">
        <v>682</v>
      </c>
      <c r="D302" s="9" t="s">
        <v>1076</v>
      </c>
      <c r="E302" s="9" t="s">
        <v>1077</v>
      </c>
      <c r="F302" s="9" t="s">
        <v>1078</v>
      </c>
      <c r="G302" s="9">
        <v>53</v>
      </c>
      <c r="H302" s="9">
        <v>316.64</v>
      </c>
      <c r="I302" s="16">
        <f t="shared" si="66"/>
        <v>1.34618072025515e-5</v>
      </c>
      <c r="J302" s="17" t="s">
        <v>251</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5 to 10</v>
      </c>
      <c r="L302" s="9">
        <v>5.99</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5 to 10</v>
      </c>
      <c r="N302" s="9">
        <v>6.99</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10% to 15%</v>
      </c>
      <c r="P302" s="16">
        <f t="shared" si="65"/>
        <v>0.143061516452074</v>
      </c>
      <c r="Q302" s="9"/>
      <c r="R302" s="9"/>
      <c r="S302" s="17"/>
      <c r="T302" s="9"/>
      <c r="U302" s="17"/>
      <c r="V302" s="40"/>
      <c r="W302" s="17"/>
      <c r="X302" s="40"/>
      <c r="Y302" s="9"/>
      <c r="Z302" s="9"/>
      <c r="AA302" s="9"/>
      <c r="AB302" s="9"/>
      <c r="AC302" s="9"/>
      <c r="AD302" s="9"/>
    </row>
    <row r="303" spans="1:30">
      <c r="A303" s="9" t="s">
        <v>30</v>
      </c>
      <c r="B303" s="9" t="s">
        <v>31</v>
      </c>
      <c r="C303" s="9" t="s">
        <v>682</v>
      </c>
      <c r="D303" s="9" t="s">
        <v>1079</v>
      </c>
      <c r="E303" s="9" t="s">
        <v>1080</v>
      </c>
      <c r="F303" s="9" t="s">
        <v>1081</v>
      </c>
      <c r="G303" s="39">
        <v>31</v>
      </c>
      <c r="H303" s="17">
        <v>314.34</v>
      </c>
      <c r="I303" s="16">
        <f t="shared" si="66"/>
        <v>1.33640237368938e-5</v>
      </c>
      <c r="J303" s="17" t="s">
        <v>251</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5 to 10</v>
      </c>
      <c r="L303" s="17">
        <v>9.99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5 to 10</v>
      </c>
      <c r="N303" s="17">
        <v>9.99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6">
        <f t="shared" si="65"/>
        <v>0</v>
      </c>
      <c r="Q303" s="9">
        <v>3.4</v>
      </c>
      <c r="R303" s="9" t="s">
        <v>37</v>
      </c>
      <c r="S303" s="17">
        <f t="shared" ref="S303:S313" si="76">L303/Z303</f>
        <v>2.82522624434389</v>
      </c>
      <c r="T303" s="9" t="str">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2 to 3</v>
      </c>
      <c r="U303" s="17" t="str">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0.05 to 0.1</v>
      </c>
      <c r="V303" s="40">
        <f t="shared" ref="V303:V313" si="77">N303/($Z303*29.57)</f>
        <v>0.0955436673772029</v>
      </c>
      <c r="W303" s="17" t="str">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0.05 to 0.1</v>
      </c>
      <c r="X303" s="40">
        <f t="shared" ref="X303:X313" si="78">L303/($Z303*29.57)</f>
        <v>0.0955436673772029</v>
      </c>
      <c r="Y303" s="9" t="str">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2 to 4</v>
      </c>
      <c r="Z303" s="17">
        <f>Q303*1.04</f>
        <v>3.536</v>
      </c>
      <c r="AA303" s="9" t="s">
        <v>38</v>
      </c>
      <c r="AB303" s="9"/>
      <c r="AC303" s="9"/>
      <c r="AD303" s="9"/>
    </row>
    <row r="304" spans="1:30">
      <c r="A304" s="9" t="s">
        <v>30</v>
      </c>
      <c r="B304" s="9" t="s">
        <v>31</v>
      </c>
      <c r="C304" s="9" t="s">
        <v>172</v>
      </c>
      <c r="D304" s="9" t="s">
        <v>1082</v>
      </c>
      <c r="E304" s="9" t="s">
        <v>1083</v>
      </c>
      <c r="F304" s="9" t="s">
        <v>1084</v>
      </c>
      <c r="G304" s="39">
        <v>16</v>
      </c>
      <c r="H304" s="17">
        <v>296.81</v>
      </c>
      <c r="I304" s="16">
        <f t="shared" si="66"/>
        <v>1.26187436703806e-5</v>
      </c>
      <c r="J304" s="17" t="s">
        <v>251</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15 to 20</v>
      </c>
      <c r="L304" s="17">
        <v>18.14</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15 to 20</v>
      </c>
      <c r="N304" s="17">
        <v>18.14</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6">
        <f t="shared" si="65"/>
        <v>0</v>
      </c>
      <c r="Q304" s="9">
        <f>6.8*4</f>
        <v>27.2</v>
      </c>
      <c r="R304" s="9" t="s">
        <v>38</v>
      </c>
      <c r="S304" s="17">
        <f t="shared" si="76"/>
        <v>0.666911764705882</v>
      </c>
      <c r="T304" s="9" t="str">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0.5 to 0.75</v>
      </c>
      <c r="U304" s="17" t="str">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0 to 0.05</v>
      </c>
      <c r="V304" s="40">
        <f t="shared" si="77"/>
        <v>0.0225536613021942</v>
      </c>
      <c r="W304" s="17" t="str">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0 to 0.05</v>
      </c>
      <c r="X304" s="40">
        <f t="shared" si="78"/>
        <v>0.0225536613021942</v>
      </c>
      <c r="Y304" s="9"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25 to 30</v>
      </c>
      <c r="Z304" s="17">
        <f>Q304</f>
        <v>27.2</v>
      </c>
      <c r="AA304" s="9" t="s">
        <v>38</v>
      </c>
      <c r="AB304" s="9"/>
      <c r="AC304" s="9"/>
      <c r="AD304" s="9"/>
    </row>
    <row r="305" spans="1:30">
      <c r="A305" s="9" t="s">
        <v>30</v>
      </c>
      <c r="B305" s="9" t="s">
        <v>31</v>
      </c>
      <c r="C305" s="9" t="s">
        <v>1085</v>
      </c>
      <c r="D305" s="9" t="s">
        <v>1086</v>
      </c>
      <c r="E305" s="9" t="s">
        <v>1087</v>
      </c>
      <c r="F305" s="9" t="s">
        <v>1088</v>
      </c>
      <c r="G305" s="39">
        <v>23</v>
      </c>
      <c r="H305" s="17">
        <v>292.03</v>
      </c>
      <c r="I305" s="16">
        <f t="shared" si="66"/>
        <v>1.24155241200136e-5</v>
      </c>
      <c r="J305" s="17" t="s">
        <v>251</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10 to 15</v>
      </c>
      <c r="L305" s="17">
        <v>12.89</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10 to 15</v>
      </c>
      <c r="N305" s="17">
        <v>12.89</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65"/>
        <v>0</v>
      </c>
      <c r="Q305" s="9">
        <v>12</v>
      </c>
      <c r="R305" s="9" t="s">
        <v>38</v>
      </c>
      <c r="S305" s="17">
        <f t="shared" si="76"/>
        <v>1.07416666666667</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1 to 2</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 to 0.05</v>
      </c>
      <c r="V305" s="40">
        <f t="shared" si="77"/>
        <v>0.0363262315409762</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 to 0.05</v>
      </c>
      <c r="X305" s="40">
        <f t="shared" si="78"/>
        <v>0.0363262315409762</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10 to 15</v>
      </c>
      <c r="Z305" s="17">
        <f>Q305</f>
        <v>12</v>
      </c>
      <c r="AA305" s="9" t="s">
        <v>38</v>
      </c>
      <c r="AB305" s="9"/>
      <c r="AC305" s="9"/>
      <c r="AD305" s="9"/>
    </row>
    <row r="306" spans="1:30">
      <c r="A306" s="9" t="s">
        <v>30</v>
      </c>
      <c r="B306" s="9" t="s">
        <v>31</v>
      </c>
      <c r="C306" s="9" t="s">
        <v>1089</v>
      </c>
      <c r="D306" s="9" t="s">
        <v>1090</v>
      </c>
      <c r="E306" s="9" t="s">
        <v>1091</v>
      </c>
      <c r="F306" s="9" t="s">
        <v>1092</v>
      </c>
      <c r="G306" s="39">
        <v>16</v>
      </c>
      <c r="H306" s="17">
        <v>274.88</v>
      </c>
      <c r="I306" s="16">
        <f t="shared" si="66"/>
        <v>1.16863995826092e-5</v>
      </c>
      <c r="J306" s="17" t="s">
        <v>251</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15 to 20</v>
      </c>
      <c r="L306" s="17">
        <v>16.8</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20 to 30</v>
      </c>
      <c r="N306" s="17">
        <v>25.9</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30% to 40%</v>
      </c>
      <c r="P306" s="16">
        <f t="shared" si="65"/>
        <v>0.351351351351351</v>
      </c>
      <c r="Q306" s="9">
        <v>8.5</v>
      </c>
      <c r="R306" s="9" t="s">
        <v>37</v>
      </c>
      <c r="S306" s="17">
        <f t="shared" si="76"/>
        <v>1.90045248868778</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1 to 2</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0.05 to 0.1</v>
      </c>
      <c r="V306" s="40">
        <f t="shared" si="77"/>
        <v>0.0990823217245068</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0.05 to 0.1</v>
      </c>
      <c r="X306" s="40">
        <f t="shared" si="78"/>
        <v>0.064269614091572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8 to 10</v>
      </c>
      <c r="Z306" s="17">
        <f>Q306*1.04</f>
        <v>8.84</v>
      </c>
      <c r="AA306" s="9" t="s">
        <v>38</v>
      </c>
      <c r="AB306" s="9"/>
      <c r="AC306" s="9"/>
      <c r="AD306" s="9"/>
    </row>
    <row r="307" spans="1:30">
      <c r="A307" s="9" t="s">
        <v>30</v>
      </c>
      <c r="B307" s="9" t="s">
        <v>31</v>
      </c>
      <c r="C307" s="9" t="s">
        <v>531</v>
      </c>
      <c r="D307" s="9" t="s">
        <v>1093</v>
      </c>
      <c r="E307" s="9" t="s">
        <v>1094</v>
      </c>
      <c r="F307" s="9" t="s">
        <v>1095</v>
      </c>
      <c r="G307" s="39">
        <v>35</v>
      </c>
      <c r="H307" s="17">
        <v>262.9</v>
      </c>
      <c r="I307" s="16">
        <f t="shared" si="66"/>
        <v>1.11770752701832e-5</v>
      </c>
      <c r="J307" s="17" t="s">
        <v>251</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5 to 10</v>
      </c>
      <c r="L307" s="17">
        <v>7.46</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5 to 10</v>
      </c>
      <c r="N307" s="17">
        <v>7.46</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No Discount</v>
      </c>
      <c r="P307" s="16">
        <f t="shared" si="65"/>
        <v>0</v>
      </c>
      <c r="Q307" s="9">
        <v>6</v>
      </c>
      <c r="R307" s="9" t="s">
        <v>38</v>
      </c>
      <c r="S307" s="17">
        <f t="shared" si="76"/>
        <v>1.24333333333333</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 to 0.05</v>
      </c>
      <c r="V307" s="40">
        <f t="shared" si="77"/>
        <v>0.0420471198286552</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 to 0.05</v>
      </c>
      <c r="X307" s="40">
        <f t="shared" si="78"/>
        <v>0.0420471198286552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4 to 6</v>
      </c>
      <c r="Z307" s="17">
        <f>Q307</f>
        <v>6</v>
      </c>
      <c r="AA307" s="9" t="s">
        <v>38</v>
      </c>
      <c r="AB307" s="9"/>
      <c r="AC307" s="9"/>
      <c r="AD307" s="9"/>
    </row>
    <row r="308" spans="1:30">
      <c r="A308" s="9" t="s">
        <v>30</v>
      </c>
      <c r="B308" s="9" t="s">
        <v>31</v>
      </c>
      <c r="C308" s="9" t="s">
        <v>1096</v>
      </c>
      <c r="D308" s="9" t="s">
        <v>1097</v>
      </c>
      <c r="E308" s="9" t="s">
        <v>1098</v>
      </c>
      <c r="F308" s="9" t="s">
        <v>1099</v>
      </c>
      <c r="G308" s="39">
        <v>14</v>
      </c>
      <c r="H308" s="17">
        <v>179.71</v>
      </c>
      <c r="I308" s="16">
        <f t="shared" si="66"/>
        <v>7.64028983189279e-6</v>
      </c>
      <c r="J308" s="17" t="s">
        <v>251</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10 to 15</v>
      </c>
      <c r="L308" s="17">
        <v>12.98</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10 to 15</v>
      </c>
      <c r="N308" s="17">
        <v>12.98</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No Discount</v>
      </c>
      <c r="P308" s="16">
        <f t="shared" si="65"/>
        <v>0</v>
      </c>
      <c r="Q308" s="9">
        <v>7</v>
      </c>
      <c r="R308" s="9" t="s">
        <v>38</v>
      </c>
      <c r="S308" s="17">
        <f t="shared" si="76"/>
        <v>1.85428571428571</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0.05 to 0.1</v>
      </c>
      <c r="V308" s="40">
        <f t="shared" si="77"/>
        <v>0.0627083433982318</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0.05 to 0.1</v>
      </c>
      <c r="X308" s="40">
        <f t="shared" si="78"/>
        <v>0.0627083433982318</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6 to 8</v>
      </c>
      <c r="Z308" s="17">
        <f>Q308</f>
        <v>7</v>
      </c>
      <c r="AA308" s="9" t="s">
        <v>38</v>
      </c>
      <c r="AB308" s="9"/>
      <c r="AC308" s="9"/>
      <c r="AD308" s="9"/>
    </row>
    <row r="309" spans="1:30">
      <c r="A309" s="9" t="s">
        <v>30</v>
      </c>
      <c r="B309" s="9" t="s">
        <v>31</v>
      </c>
      <c r="C309" s="9" t="s">
        <v>1100</v>
      </c>
      <c r="D309" s="9" t="s">
        <v>1101</v>
      </c>
      <c r="E309" s="9" t="s">
        <v>1102</v>
      </c>
      <c r="F309" s="9" t="s">
        <v>1103</v>
      </c>
      <c r="G309" s="39">
        <v>5</v>
      </c>
      <c r="H309" s="17">
        <v>123.24</v>
      </c>
      <c r="I309" s="16">
        <f t="shared" si="66"/>
        <v>5.23949317724371e-6</v>
      </c>
      <c r="J309" s="17" t="s">
        <v>251</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20 to 30</v>
      </c>
      <c r="L309" s="17">
        <v>24.48</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20 to 30</v>
      </c>
      <c r="N309" s="17">
        <v>30</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15% to 20%</v>
      </c>
      <c r="P309" s="16">
        <f t="shared" si="65"/>
        <v>0.184</v>
      </c>
      <c r="Q309" s="9">
        <v>5</v>
      </c>
      <c r="R309" s="9" t="s">
        <v>37</v>
      </c>
      <c r="S309" s="17">
        <f t="shared" si="76"/>
        <v>4.70769230769231</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4 to 5</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0.1 to 0.2</v>
      </c>
      <c r="V309" s="40">
        <f t="shared" si="77"/>
        <v>0.195104185635129</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0.1 to 0.2</v>
      </c>
      <c r="X309" s="40">
        <f t="shared" si="78"/>
        <v>0.159205015478265</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4 to 6</v>
      </c>
      <c r="Z309" s="17">
        <f>Q309*1.04</f>
        <v>5.2</v>
      </c>
      <c r="AA309" s="9" t="s">
        <v>38</v>
      </c>
      <c r="AB309" s="9"/>
      <c r="AC309" s="9"/>
      <c r="AD309" s="9"/>
    </row>
    <row r="310" spans="1:30">
      <c r="A310" s="9" t="s">
        <v>30</v>
      </c>
      <c r="B310" s="9" t="s">
        <v>31</v>
      </c>
      <c r="C310" s="9" t="s">
        <v>215</v>
      </c>
      <c r="D310" s="9" t="s">
        <v>1104</v>
      </c>
      <c r="E310" s="9" t="s">
        <v>1105</v>
      </c>
      <c r="F310" s="9" t="s">
        <v>1106</v>
      </c>
      <c r="G310" s="39">
        <v>18</v>
      </c>
      <c r="H310" s="17">
        <v>123.17</v>
      </c>
      <c r="I310" s="16">
        <f t="shared" si="66"/>
        <v>5.2365171587237e-6</v>
      </c>
      <c r="J310" s="17" t="s">
        <v>251</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5 to 10</v>
      </c>
      <c r="L310" s="17">
        <v>6.99</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5 to 10</v>
      </c>
      <c r="N310" s="17">
        <v>6.99</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No Discount</v>
      </c>
      <c r="P310" s="16">
        <f t="shared" si="65"/>
        <v>0</v>
      </c>
      <c r="Q310" s="9">
        <v>6.8</v>
      </c>
      <c r="R310" s="9" t="s">
        <v>37</v>
      </c>
      <c r="S310" s="17">
        <f t="shared" si="76"/>
        <v>0.988404977375566</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0.75 to 1</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 to 0.05</v>
      </c>
      <c r="V310" s="40">
        <f t="shared" si="77"/>
        <v>0.0334259376860185</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 to 0.05</v>
      </c>
      <c r="X310" s="40">
        <f t="shared" si="78"/>
        <v>0.0334259376860185</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6 to 8</v>
      </c>
      <c r="Z310" s="17">
        <f>Q310*1.04</f>
        <v>7.072</v>
      </c>
      <c r="AA310" s="9" t="s">
        <v>38</v>
      </c>
      <c r="AB310" s="9"/>
      <c r="AC310" s="9"/>
      <c r="AD310" s="9"/>
    </row>
    <row r="311" spans="1:30">
      <c r="A311" s="9" t="s">
        <v>30</v>
      </c>
      <c r="B311" s="9" t="s">
        <v>31</v>
      </c>
      <c r="C311" s="9" t="s">
        <v>1107</v>
      </c>
      <c r="D311" s="9" t="s">
        <v>1108</v>
      </c>
      <c r="E311" s="9" t="s">
        <v>1109</v>
      </c>
      <c r="F311" s="9" t="s">
        <v>1110</v>
      </c>
      <c r="G311" s="39">
        <v>15</v>
      </c>
      <c r="H311" s="17">
        <v>112.97</v>
      </c>
      <c r="I311" s="16">
        <f t="shared" si="66"/>
        <v>4.80286874580674e-6</v>
      </c>
      <c r="J311" s="17" t="s">
        <v>251</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5 to 10</v>
      </c>
      <c r="L311" s="17">
        <v>7.48</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5 to 10</v>
      </c>
      <c r="N311" s="17">
        <v>8.46</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10% to 15%</v>
      </c>
      <c r="P311" s="16">
        <f t="shared" si="65"/>
        <v>0.115839243498818</v>
      </c>
      <c r="Q311" s="9">
        <v>207</v>
      </c>
      <c r="R311" s="9" t="s">
        <v>109</v>
      </c>
      <c r="S311" s="17">
        <f t="shared" si="76"/>
        <v>1.06909070119772</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1 to 2</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 to 0.05</v>
      </c>
      <c r="V311" s="40">
        <f t="shared" si="77"/>
        <v>0.0408914012256458</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 to 0.05</v>
      </c>
      <c r="X311" s="40">
        <f t="shared" si="78"/>
        <v>0.0361545722420604</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6 to 8</v>
      </c>
      <c r="Z311" s="17">
        <f>Q311*0.0338</f>
        <v>6.9966</v>
      </c>
      <c r="AA311" s="9" t="s">
        <v>38</v>
      </c>
      <c r="AB311" s="9"/>
      <c r="AC311" s="9"/>
      <c r="AD311" s="9"/>
    </row>
    <row r="312" spans="1:30">
      <c r="A312" s="9" t="s">
        <v>30</v>
      </c>
      <c r="B312" s="9" t="s">
        <v>31</v>
      </c>
      <c r="C312" s="9" t="s">
        <v>231</v>
      </c>
      <c r="D312" s="9" t="s">
        <v>1111</v>
      </c>
      <c r="E312" s="9" t="s">
        <v>1112</v>
      </c>
      <c r="F312" s="9" t="s">
        <v>1113</v>
      </c>
      <c r="G312" s="39">
        <v>9</v>
      </c>
      <c r="H312" s="17">
        <v>96.83</v>
      </c>
      <c r="I312" s="16">
        <f t="shared" si="66"/>
        <v>4.11668390419108e-6</v>
      </c>
      <c r="J312" s="17" t="s">
        <v>251</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10 to 15</v>
      </c>
      <c r="L312" s="17">
        <v>10.99</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10 to 15</v>
      </c>
      <c r="N312" s="17">
        <v>14</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20% to 25%</v>
      </c>
      <c r="P312" s="16">
        <f t="shared" si="65"/>
        <v>0.215</v>
      </c>
      <c r="Q312" s="9">
        <v>6.6</v>
      </c>
      <c r="R312" s="9" t="s">
        <v>38</v>
      </c>
      <c r="S312" s="17">
        <f t="shared" si="76"/>
        <v>1.66515151515152</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1 to 2</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0.05 to 0.1</v>
      </c>
      <c r="V312" s="40">
        <f t="shared" si="77"/>
        <v>0.0717352763345323</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0.05 to 0.1</v>
      </c>
      <c r="X312" s="40">
        <f t="shared" si="78"/>
        <v>0.0563121919226079</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Q312</f>
        <v>6.6</v>
      </c>
      <c r="AA312" s="9" t="s">
        <v>38</v>
      </c>
      <c r="AB312" s="9"/>
      <c r="AC312" s="9"/>
      <c r="AD312" s="9"/>
    </row>
    <row r="313" spans="1:30">
      <c r="A313" s="9" t="s">
        <v>30</v>
      </c>
      <c r="B313" s="9" t="s">
        <v>31</v>
      </c>
      <c r="C313" s="9" t="s">
        <v>1114</v>
      </c>
      <c r="D313" s="9" t="s">
        <v>1115</v>
      </c>
      <c r="E313" s="9" t="s">
        <v>1116</v>
      </c>
      <c r="F313" s="9" t="s">
        <v>1117</v>
      </c>
      <c r="G313" s="39">
        <v>5</v>
      </c>
      <c r="H313" s="17">
        <v>55.33</v>
      </c>
      <c r="I313" s="16">
        <f t="shared" si="66"/>
        <v>2.35233006732307e-6</v>
      </c>
      <c r="J313" s="17" t="s">
        <v>251</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10 to 15</v>
      </c>
      <c r="L313" s="17">
        <v>10.99</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10 to 15</v>
      </c>
      <c r="N313" s="17">
        <v>10.99</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No Discount</v>
      </c>
      <c r="P313" s="16">
        <f t="shared" si="65"/>
        <v>0</v>
      </c>
      <c r="Q313" s="9">
        <v>6.7</v>
      </c>
      <c r="R313" s="9" t="s">
        <v>37</v>
      </c>
      <c r="S313" s="17">
        <f t="shared" si="76"/>
        <v>1.57721010332951</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0.05 to 0.1</v>
      </c>
      <c r="V313" s="40">
        <f t="shared" si="77"/>
        <v>0.0533381840828375</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0.05 to 0.1</v>
      </c>
      <c r="X313" s="40">
        <f t="shared" si="78"/>
        <v>0.0533381840828375</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Q313*1.04</f>
        <v>6.968</v>
      </c>
      <c r="AA313" s="9" t="s">
        <v>38</v>
      </c>
      <c r="AB313" s="9"/>
      <c r="AC313" s="9"/>
      <c r="AD313" s="9"/>
    </row>
  </sheetData>
  <autoFilter ref="A1:AD313">
    <sortState ref="A1:AD313">
      <sortCondition ref="H1" descending="1"/>
    </sortState>
    <extLst/>
  </autoFilter>
  <conditionalFormatting sqref="H1:J1">
    <cfRule type="colorScale" priority="6">
      <colorScale>
        <cfvo type="min"/>
        <cfvo type="percentile" val="50"/>
        <cfvo type="max"/>
        <color rgb="FFF8696B"/>
        <color rgb="FFFFEB84"/>
        <color rgb="FF63BE7B"/>
      </colorScale>
    </cfRule>
  </conditionalFormatting>
  <conditionalFormatting sqref="H2:H313">
    <cfRule type="colorScale" priority="1">
      <colorScale>
        <cfvo type="min"/>
        <cfvo type="percentile" val="50"/>
        <cfvo type="max"/>
        <color rgb="FFF8696B"/>
        <color rgb="FFFFEB84"/>
        <color rgb="FF63BE7B"/>
      </colorScale>
    </cfRule>
  </conditionalFormatting>
  <conditionalFormatting sqref="I2:I313">
    <cfRule type="colorScale" priority="2">
      <colorScale>
        <cfvo type="min"/>
        <cfvo type="percentile" val="50"/>
        <cfvo type="max"/>
        <color rgb="FFF8696B"/>
        <color rgb="FFFFEB84"/>
        <color rgb="FF63BE7B"/>
      </colorScale>
    </cfRule>
  </conditionalFormatting>
  <conditionalFormatting sqref="H2:J313">
    <cfRule type="colorScale" priority="3">
      <colorScale>
        <cfvo type="min"/>
        <cfvo type="percentile" val="50"/>
        <cfvo type="max"/>
        <color rgb="FFF8696B"/>
        <color rgb="FFFFEB84"/>
        <color rgb="FF63BE7B"/>
      </colorScale>
    </cfRule>
  </conditionalFormatting>
  <hyperlinks>
    <hyperlink ref="D73" r:id="rId1" display="www.amazon.com/dp/B08N7XN28F"/>
    <hyperlink ref="D110" r:id="rId2" display="www.amazon.com/dp/B095ZS61DY"/>
    <hyperlink ref="D34" r:id="rId3" display="www.amazon.com/dp/B004ZLZR8A"/>
    <hyperlink ref="D235" r:id="rId4" display="www.amazon.com/dp/B0B6QBQB5X"/>
    <hyperlink ref="D69" r:id="rId5" display="www.amazon.com/dp/B07RDMVS36"/>
    <hyperlink ref="D2" r:id="rId6" display="www.amazon.com/dp/B07NQCBRK3"/>
    <hyperlink ref="D12" r:id="rId7" display="www.amazon.com/dp/B00K0LUFIQ"/>
    <hyperlink ref="D3" r:id="rId8" display="www.amazon.com/dp/B000TG63EW"/>
  </hyperlinks>
  <pageMargins left="0.7" right="0.7" top="0.75" bottom="0.75" header="0.3" footer="0.3"/>
  <pageSetup paperSize="9" orientation="portrait"/>
  <headerFooter>
    <oddFooter>&amp;L
&amp;1#&amp;"Calibri"&amp;9&amp;K000000 Marico Information classification: Official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14"/>
  <sheetViews>
    <sheetView zoomScale="80" zoomScaleNormal="80" topLeftCell="C1" workbookViewId="0">
      <selection activeCell="L2" sqref="L2"/>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7" width="9.13888888888889"/>
    <col min="30" max="30" width="44.8518518518519" customWidth="1"/>
    <col min="31" max="40" width="20.8518518518519" customWidth="1"/>
    <col min="41" max="41" width="44.8518518518519" customWidth="1"/>
    <col min="42" max="51" width="22.8518518518519" customWidth="1"/>
    <col min="52" max="52" width="55.287037037037" customWidth="1"/>
  </cols>
  <sheetData>
    <row r="1" spans="31:62">
      <c r="AE1">
        <f>_xlfn.XLOOKUP(AE$2,'Benefits Revenue'!3:3,'Benefits Revenue'!2:2,"ERROR",0,1)</f>
        <v>55</v>
      </c>
      <c r="AF1">
        <f>_xlfn.XLOOKUP(AF$2,'Benefits Revenue'!3:3,'Benefits Revenue'!2:2,"ERROR",0,1)</f>
        <v>39</v>
      </c>
      <c r="AG1">
        <f>_xlfn.XLOOKUP(AG$2,'Benefits Revenue'!3:3,'Benefits Revenue'!2:2,"ERROR",0,1)</f>
        <v>49</v>
      </c>
      <c r="AH1">
        <f>_xlfn.XLOOKUP(AH$2,'Benefits Revenue'!3:3,'Benefits Revenue'!2:2,"ERROR",0,1)</f>
        <v>46</v>
      </c>
      <c r="AI1">
        <f>_xlfn.XLOOKUP(AI$2,'Benefits Revenue'!3:3,'Benefits Revenue'!2:2,"ERROR",0,1)</f>
        <v>41</v>
      </c>
      <c r="AJ1">
        <f>_xlfn.XLOOKUP(AJ$2,'Benefits Revenue'!3:3,'Benefits Revenue'!2:2,"ERROR",0,1)</f>
        <v>32</v>
      </c>
      <c r="AK1">
        <f>_xlfn.XLOOKUP(AK$2,'Benefits Revenue'!3:3,'Benefits Revenue'!2:2,"ERROR",0,1)</f>
        <v>40</v>
      </c>
      <c r="AL1">
        <f>_xlfn.XLOOKUP(AL$2,'Benefits Revenue'!3:3,'Benefits Revenue'!2:2,"ERROR",0,1)</f>
        <v>42</v>
      </c>
      <c r="AM1">
        <f>_xlfn.XLOOKUP(AM$2,'Benefits Revenue'!3:3,'Benefits Revenue'!2:2,"ERROR",0,1)</f>
        <v>44</v>
      </c>
      <c r="AN1">
        <f>_xlfn.XLOOKUP(AN$2,'Benefits Revenue'!3:3,'Benefits Revenue'!2:2,"ERROR",0,1)</f>
        <v>51</v>
      </c>
      <c r="AP1">
        <f>_xlfn.XLOOKUP(AP$2,'Claims Revenue'!3:3,'Claims Revenue'!2:2,"ERROR",0,1)</f>
        <v>35</v>
      </c>
      <c r="AQ1">
        <f>_xlfn.XLOOKUP(AQ$2,'Claims Revenue'!3:3,'Claims Revenue'!2:2,"ERROR",0,1)</f>
        <v>45</v>
      </c>
      <c r="AR1">
        <f>_xlfn.XLOOKUP(AR$2,'Claims Revenue'!3:3,'Claims Revenue'!2:2,"ERROR",0,1)</f>
        <v>51</v>
      </c>
      <c r="AS1">
        <f>_xlfn.XLOOKUP(AS$2,'Claims Revenue'!3:3,'Claims Revenue'!2:2,"ERROR",0,1)</f>
        <v>42</v>
      </c>
      <c r="AT1">
        <f>_xlfn.XLOOKUP(AT$2,'Claims Revenue'!3:3,'Claims Revenue'!2:2,"ERROR",0,1)</f>
        <v>54</v>
      </c>
      <c r="AU1">
        <f>_xlfn.XLOOKUP(AU$2,'Claims Revenue'!3:3,'Claims Revenue'!2:2,"ERROR",0,1)</f>
        <v>52</v>
      </c>
      <c r="AV1">
        <f>_xlfn.XLOOKUP(AV$2,'Claims Revenue'!3:3,'Claims Revenue'!2:2,"ERROR",0,1)</f>
        <v>47</v>
      </c>
      <c r="AW1">
        <f>_xlfn.XLOOKUP(AW$2,'Claims Revenue'!3:3,'Claims Revenue'!2:2,"ERROR",0,1)</f>
        <v>29</v>
      </c>
      <c r="AX1">
        <f>_xlfn.XLOOKUP(AX$2,'Claims Revenue'!3:3,'Claims Revenue'!2:2,"ERROR",0,1)</f>
        <v>48</v>
      </c>
      <c r="AY1">
        <f>_xlfn.XLOOKUP(AY$2,'Claims Revenue'!3:3,'Claims Revenue'!2:2,"ERROR",0,1)</f>
        <v>55</v>
      </c>
      <c r="BA1">
        <f>_xlfn.XLOOKUP(BA$2,'Ingredients Revenue'!3:3,'Ingredients Revenue'!2:2,"ERROR",0,1)</f>
        <v>109</v>
      </c>
      <c r="BB1">
        <f>_xlfn.XLOOKUP(BB$2,'Ingredients Revenue'!3:3,'Ingredients Revenue'!2:2,"ERROR",0,1)</f>
        <v>48</v>
      </c>
      <c r="BC1">
        <f>_xlfn.XLOOKUP(BC$2,'Ingredients Revenue'!3:3,'Ingredients Revenue'!2:2,"ERROR",0,1)</f>
        <v>59</v>
      </c>
      <c r="BD1">
        <f>_xlfn.XLOOKUP(BD$2,'Ingredients Revenue'!3:3,'Ingredients Revenue'!2:2,"ERROR",0,1)</f>
        <v>83</v>
      </c>
      <c r="BE1">
        <f>_xlfn.XLOOKUP(BE$2,'Ingredients Revenue'!3:3,'Ingredients Revenue'!2:2,"ERROR",0,1)</f>
        <v>99</v>
      </c>
      <c r="BF1">
        <f>_xlfn.XLOOKUP(BF$2,'Ingredients Revenue'!3:3,'Ingredients Revenue'!2:2,"ERROR",0,1)</f>
        <v>95</v>
      </c>
      <c r="BG1">
        <f>_xlfn.XLOOKUP(BG$2,'Ingredients Revenue'!3:3,'Ingredients Revenue'!2:2,"ERROR",0,1)</f>
        <v>35</v>
      </c>
      <c r="BH1">
        <f>_xlfn.XLOOKUP(BH$2,'Ingredients Revenue'!3:3,'Ingredients Revenue'!2:2,"ERROR",0,1)</f>
        <v>52</v>
      </c>
      <c r="BI1">
        <f>_xlfn.XLOOKUP(BI$2,'Ingredients Revenue'!3:3,'Ingredients Revenue'!2:2,"ERROR",0,1)</f>
        <v>62</v>
      </c>
      <c r="BJ1">
        <f>_xlfn.XLOOKUP(BJ$2,'Ingredients Revenue'!3:3,'Ingredients Revenue'!2:2,"ERROR",0,1)</f>
        <v>110</v>
      </c>
    </row>
    <row r="2" spans="1:62">
      <c r="A2" s="6" t="s">
        <v>0</v>
      </c>
      <c r="B2" s="6" t="s">
        <v>1</v>
      </c>
      <c r="C2" s="6" t="s">
        <v>2</v>
      </c>
      <c r="D2" s="6" t="s">
        <v>3</v>
      </c>
      <c r="E2" s="6" t="s">
        <v>4</v>
      </c>
      <c r="F2" s="6" t="s">
        <v>5</v>
      </c>
      <c r="G2" s="7" t="s">
        <v>6</v>
      </c>
      <c r="H2" s="8" t="s">
        <v>7</v>
      </c>
      <c r="I2" s="10" t="s">
        <v>8</v>
      </c>
      <c r="J2" s="8" t="s">
        <v>9</v>
      </c>
      <c r="K2" s="11" t="s">
        <v>10</v>
      </c>
      <c r="L2" s="12" t="s">
        <v>11</v>
      </c>
      <c r="M2" s="11" t="s">
        <v>12</v>
      </c>
      <c r="N2" s="12" t="s">
        <v>13</v>
      </c>
      <c r="O2" s="13" t="s">
        <v>14</v>
      </c>
      <c r="P2" s="14" t="s">
        <v>15</v>
      </c>
      <c r="Q2" s="6" t="s">
        <v>16</v>
      </c>
      <c r="R2" s="6" t="s">
        <v>17</v>
      </c>
      <c r="S2" s="6" t="s">
        <v>18</v>
      </c>
      <c r="T2" s="6" t="s">
        <v>19</v>
      </c>
      <c r="U2" s="6" t="s">
        <v>20</v>
      </c>
      <c r="V2" s="6" t="s">
        <v>21</v>
      </c>
      <c r="W2" s="6" t="s">
        <v>22</v>
      </c>
      <c r="X2" s="6" t="s">
        <v>23</v>
      </c>
      <c r="Y2" s="6" t="s">
        <v>24</v>
      </c>
      <c r="Z2" s="8" t="s">
        <v>25</v>
      </c>
      <c r="AA2" s="6" t="s">
        <v>26</v>
      </c>
      <c r="AB2" s="6" t="s">
        <v>1118</v>
      </c>
      <c r="AC2" s="6" t="s">
        <v>1119</v>
      </c>
      <c r="AD2" s="6" t="s">
        <v>27</v>
      </c>
      <c r="AE2" s="6" t="s">
        <v>1120</v>
      </c>
      <c r="AF2" s="6" t="s">
        <v>1121</v>
      </c>
      <c r="AG2" s="6" t="s">
        <v>1122</v>
      </c>
      <c r="AH2" s="6" t="s">
        <v>1123</v>
      </c>
      <c r="AI2" s="6" t="s">
        <v>1124</v>
      </c>
      <c r="AJ2" s="6" t="s">
        <v>1125</v>
      </c>
      <c r="AK2" s="6" t="s">
        <v>1126</v>
      </c>
      <c r="AL2" s="6" t="s">
        <v>1127</v>
      </c>
      <c r="AM2" s="6" t="s">
        <v>1128</v>
      </c>
      <c r="AN2" s="6" t="s">
        <v>1129</v>
      </c>
      <c r="AO2" s="6" t="s">
        <v>28</v>
      </c>
      <c r="AP2" s="6" t="s">
        <v>1130</v>
      </c>
      <c r="AQ2" s="6" t="s">
        <v>1131</v>
      </c>
      <c r="AR2" s="6" t="s">
        <v>1132</v>
      </c>
      <c r="AS2" s="6" t="s">
        <v>1133</v>
      </c>
      <c r="AT2" s="6" t="s">
        <v>1134</v>
      </c>
      <c r="AU2" s="6" t="s">
        <v>1135</v>
      </c>
      <c r="AV2" s="6" t="s">
        <v>1136</v>
      </c>
      <c r="AW2" s="6" t="s">
        <v>1137</v>
      </c>
      <c r="AX2" s="6" t="s">
        <v>1138</v>
      </c>
      <c r="AY2" s="6" t="s">
        <v>1139</v>
      </c>
      <c r="AZ2" s="6" t="s">
        <v>29</v>
      </c>
      <c r="BA2" s="6" t="s">
        <v>1140</v>
      </c>
      <c r="BB2" s="6" t="s">
        <v>1141</v>
      </c>
      <c r="BC2" s="6" t="s">
        <v>1142</v>
      </c>
      <c r="BD2" s="6" t="s">
        <v>1143</v>
      </c>
      <c r="BE2" s="6" t="s">
        <v>1144</v>
      </c>
      <c r="BF2" s="6" t="s">
        <v>1145</v>
      </c>
      <c r="BG2" s="6" t="s">
        <v>1146</v>
      </c>
      <c r="BH2" s="6" t="s">
        <v>1147</v>
      </c>
      <c r="BI2" s="6" t="s">
        <v>1148</v>
      </c>
      <c r="BJ2" s="6" t="s">
        <v>1149</v>
      </c>
    </row>
    <row r="3" spans="1:62">
      <c r="A3" s="9" t="str">
        <f>_xlfn.XLOOKUP($E3,'Raw Data'!$E:$E,'Raw Data'!A:A,"ERROR",0,1)</f>
        <v>US</v>
      </c>
      <c r="B3" s="9" t="str">
        <f>_xlfn.XLOOKUP($E3,'Raw Data'!$E:$E,'Raw Data'!B:B,"ERROR",0,1)</f>
        <v>Hair Mousses</v>
      </c>
      <c r="C3" s="9" t="str">
        <f>_xlfn.XLOOKUP($E3,'Raw Data'!$E:$E,'Raw Data'!C:C,"ERROR",0,1)</f>
        <v>SheaMoisture</v>
      </c>
      <c r="D3" s="9" t="str">
        <f>_xlfn.XLOOKUP($E3,'Raw Data'!$E:$E,'Raw Data'!D:D,"ERROR",0,1)</f>
        <v>www.amazon.com/dp/B07NQCBRK3</v>
      </c>
      <c r="E3" s="9" t="s">
        <v>34</v>
      </c>
      <c r="F3" s="9" t="str">
        <f>_xlfn.XLOOKUP($E3,'Raw Data'!$E:$E,'Raw Data'!F:F,"ERROR",0,1)</f>
        <v>SheaMoisture Curl Mousse Coconut and Hibiscus for Frizz Control Styling Mousse with Shea Butter 7.5 oz</v>
      </c>
      <c r="G3" s="9">
        <f>_xlfn.XLOOKUP($E3,'Raw Data'!$E:$E,'Raw Data'!G:G,"ERROR",0,1)</f>
        <v>245011</v>
      </c>
      <c r="H3" s="9">
        <f>_xlfn.XLOOKUP($E3,'Raw Data'!$E:$E,'Raw Data'!H:H,"ERROR",0,1)</f>
        <v>2387397.7</v>
      </c>
      <c r="I3" s="9">
        <f>_xlfn.XLOOKUP($E3,$E:$E,'Raw Data'!I:I,"ERROR",0,1)</f>
        <v>0.0706550382569307</v>
      </c>
      <c r="J3" s="9" t="str">
        <f>_xlfn.XLOOKUP($E3,'Raw Data'!$E:$E,'Raw Data'!J:J,"ERROR",0,1)</f>
        <v>Yes</v>
      </c>
      <c r="K3" s="15"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5 to 10</v>
      </c>
      <c r="L3" s="9">
        <f>_xlfn.XLOOKUP($E3,'Raw Data'!$E:$E,'Raw Data'!L:L,"ERROR",0,1)</f>
        <v>9.7</v>
      </c>
      <c r="M3" s="15"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10 to 15</v>
      </c>
      <c r="N3" s="9">
        <f>_xlfn.XLOOKUP($E3,'Raw Data'!$E:$E,'Raw Data'!N:N,"ERROR",0,1)</f>
        <v>11.05</v>
      </c>
      <c r="O3" s="15"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10% to 15%</v>
      </c>
      <c r="P3" s="16">
        <f t="shared" ref="P3:P66" si="0">(N3-L3)/N3</f>
        <v>0.122171945701358</v>
      </c>
      <c r="Q3" s="9">
        <f>_xlfn.XLOOKUP($E3,'Raw Data'!$E:$E,'Raw Data'!Q:Q,"ERROR",0,1)</f>
        <v>7.5</v>
      </c>
      <c r="R3" s="9" t="str">
        <f>_xlfn.XLOOKUP($E3,'Raw Data'!$E:$E,'Raw Data'!R:R,"ERROR",0,1)</f>
        <v>fl oz</v>
      </c>
      <c r="S3" s="17">
        <f t="shared" ref="S3:S66" si="1">L3/Z3</f>
        <v>1.24358974358974</v>
      </c>
      <c r="T3" s="9" t="str">
        <f t="array" ref="T3">_xlfn.IFS(AND(S3&gt;0,S3&lt;=0.05),"0 to 0.05",AND(S3&gt;0.05,S3&lt;=0.1),"0.05 to 0.1",AND(S3&gt;0.1,S3&lt;=0.2),"0.1 to 0.2",AND(S3&gt;0.2,S3&lt;=0.3),"0.2 to 0.3",AND(S3&gt;0.3,S3&lt;=0.4),"0.3 to 0.4",AND(S3&gt;0.4,S3&lt;=0.5),"0.4 to 0.5",AND(S3&gt;0.5,S3&lt;=0.75),"0.5 to 0.75",AND(S3&gt;0.75,S3&lt;=1),"0.75 to 1",AND(S3&gt;1,S3&lt;=2),"1 to 2",AND(S3&gt;2,S3&lt;=3),"2 to 3",AND(S3&gt;3,S3&lt;=4),"3 to 4",AND(S3&gt;4,S3&lt;=5),"4 to 5",AND(S3&gt;5,S3&lt;=10),"5 to 10",S3&gt;10,"10+")</f>
        <v>1 to 2</v>
      </c>
      <c r="U3" s="17"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 to 0.05</v>
      </c>
      <c r="V3" s="17">
        <f t="shared" ref="V3:V66" si="2">N3/($Z3*29.57)</f>
        <v>0.0479089166948484</v>
      </c>
      <c r="W3" s="17"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 to 0.05</v>
      </c>
      <c r="X3" s="17">
        <f t="shared" ref="X3:X66" si="3">L3/($Z3*29.57)</f>
        <v>0.0420557911257945</v>
      </c>
      <c r="Y3" s="9"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17">
        <f t="array" ref="Z3">_xlfn.IFS(AA3="oz",_xlfn.IFS(R3="oz",Q3,R3="fl oz",Q3*1.04,R3="ml",Q3*0.0338),AA3="fl oz",_xlfn.IFS(R3="oz",Q3/1.04,R3="fl oz",Q3,R3="ml",Q3*0.0338/1.04),AA3="ml",_xlfn.IFS(R3="oz",Q3/0.0338,R3="fl oz",Q3*1.04/0.0338,R3="ml",Q3))</f>
        <v>7.8</v>
      </c>
      <c r="AA3" s="9" t="s">
        <v>38</v>
      </c>
      <c r="AB3" s="9" t="s">
        <v>1150</v>
      </c>
      <c r="AC3" s="9" t="s">
        <v>1151</v>
      </c>
      <c r="AD3" s="9" t="s">
        <v>1152</v>
      </c>
      <c r="AE3" s="9">
        <f>VLOOKUP($E3,'Benefits Revenue'!$E$4:$BG$59,AE$1,FALSE)</f>
        <v>2387397.7</v>
      </c>
      <c r="AF3" s="9">
        <f>VLOOKUP($E3,'Benefits Revenue'!$E$4:$BG$59,AF$1,FALSE)</f>
        <v>2387397.7</v>
      </c>
      <c r="AG3" s="9">
        <f>VLOOKUP($E3,'Benefits Revenue'!$E$4:$BG$59,AG$1,FALSE)</f>
        <v>0</v>
      </c>
      <c r="AH3" s="9">
        <f>VLOOKUP($E3,'Benefits Revenue'!$E$4:$BG$59,AH$1,FALSE)</f>
        <v>2387397.7</v>
      </c>
      <c r="AI3" s="9">
        <f>VLOOKUP($E3,'Benefits Revenue'!$E$4:$BG$59,AI$1,FALSE)</f>
        <v>0</v>
      </c>
      <c r="AJ3" s="9">
        <f>VLOOKUP($E3,'Benefits Revenue'!$E$4:$BG$59,AJ$1,FALSE)</f>
        <v>2387397.7</v>
      </c>
      <c r="AK3" s="9">
        <f>VLOOKUP($E3,'Benefits Revenue'!$E$4:$BG$59,AK$1,FALSE)</f>
        <v>0</v>
      </c>
      <c r="AL3" s="9">
        <f>VLOOKUP($E3,'Benefits Revenue'!$E$4:$BG$59,AL$1,FALSE)</f>
        <v>0</v>
      </c>
      <c r="AM3" s="9">
        <f>VLOOKUP($E3,'Benefits Revenue'!$E$4:$BG$59,AM$1,FALSE)</f>
        <v>0</v>
      </c>
      <c r="AN3" s="9">
        <f>VLOOKUP($E3,'Benefits Revenue'!$E$4:$BG$59,AN$1,FALSE)</f>
        <v>0</v>
      </c>
      <c r="AO3" s="9" t="s">
        <v>1153</v>
      </c>
      <c r="AP3" s="9">
        <f>VLOOKUP($E3,'Claims Revenue'!$E$4:$BJ$59,AP$1,FALSE)</f>
        <v>2387397.7</v>
      </c>
      <c r="AQ3" s="9">
        <f>VLOOKUP($E3,'Claims Revenue'!$E$4:$BJ$59,AQ$1,FALSE)</f>
        <v>2387397.7</v>
      </c>
      <c r="AR3" s="9">
        <f>VLOOKUP($E3,'Claims Revenue'!$E$4:$BJ$59,AR$1,FALSE)</f>
        <v>2387397.7</v>
      </c>
      <c r="AS3" s="9">
        <f>VLOOKUP($E3,'Claims Revenue'!$E$4:$BJ$59,AS$1,FALSE)</f>
        <v>2387397.7</v>
      </c>
      <c r="AT3" s="9">
        <f>VLOOKUP($E3,'Claims Revenue'!$E$4:$BJ$59,AT$1,FALSE)</f>
        <v>2387397.7</v>
      </c>
      <c r="AU3" s="9">
        <f>VLOOKUP($E3,'Claims Revenue'!$E$4:$BJ$59,AU$1,FALSE)</f>
        <v>2387397.7</v>
      </c>
      <c r="AV3" s="9">
        <f>VLOOKUP($E3,'Claims Revenue'!$E$4:$BJ$59,AV$1,FALSE)</f>
        <v>2387397.7</v>
      </c>
      <c r="AW3" s="9">
        <f>VLOOKUP($E3,'Claims Revenue'!$E$4:$BJ$59,AW$1,FALSE)</f>
        <v>0</v>
      </c>
      <c r="AX3" s="9">
        <f>VLOOKUP($E3,'Claims Revenue'!$E$4:$BJ$59,AX$1,FALSE)</f>
        <v>0</v>
      </c>
      <c r="AY3" s="9">
        <f>VLOOKUP($E3,'Claims Revenue'!$E$4:$BJ$59,AY$1,FALSE)</f>
        <v>2387397.7</v>
      </c>
      <c r="AZ3" s="9" t="s">
        <v>1154</v>
      </c>
      <c r="BA3">
        <f>VLOOKUP($E3,'Ingredients Revenue'!$E$4:$DL$59,BA$1,FALSE)</f>
        <v>0</v>
      </c>
      <c r="BB3">
        <f>VLOOKUP($E3,'Ingredients Revenue'!$E$4:$DL$59,BB$1,FALSE)</f>
        <v>2387397.7</v>
      </c>
      <c r="BC3">
        <f>VLOOKUP($E3,'Ingredients Revenue'!$E$4:$DL$59,BC$1,FALSE)</f>
        <v>0</v>
      </c>
      <c r="BD3">
        <f>VLOOKUP($E3,'Ingredients Revenue'!$E$4:$DL$59,BD$1,FALSE)</f>
        <v>0</v>
      </c>
      <c r="BE3">
        <f>VLOOKUP($E3,'Ingredients Revenue'!$E$4:$DL$59,BE$1,FALSE)</f>
        <v>0</v>
      </c>
      <c r="BF3">
        <f>VLOOKUP($E3,'Ingredients Revenue'!$E$4:$DL$59,BF$1,FALSE)</f>
        <v>2387397.7</v>
      </c>
      <c r="BG3">
        <f>VLOOKUP($E3,'Ingredients Revenue'!$E$4:$DL$59,BG$1,FALSE)</f>
        <v>0</v>
      </c>
      <c r="BH3">
        <f>VLOOKUP($E3,'Ingredients Revenue'!$E$4:$DL$59,BH$1,FALSE)</f>
        <v>0</v>
      </c>
      <c r="BI3">
        <f>VLOOKUP($E3,'Ingredients Revenue'!$E$4:$DL$59,BI$1,FALSE)</f>
        <v>2387397.7</v>
      </c>
      <c r="BJ3">
        <f>VLOOKUP($E3,'Ingredients Revenue'!$E$4:$DL$59,BJ$1,FALSE)</f>
        <v>0</v>
      </c>
    </row>
    <row r="4" spans="1:62">
      <c r="A4" s="9" t="str">
        <f>_xlfn.XLOOKUP($E4,'Raw Data'!$E:$E,'Raw Data'!A:A,"ERROR",0,1)</f>
        <v>US</v>
      </c>
      <c r="B4" s="9" t="str">
        <f>_xlfn.XLOOKUP($E4,'Raw Data'!$E:$E,'Raw Data'!B:B,"ERROR",0,1)</f>
        <v>Hair Mousses</v>
      </c>
      <c r="C4" s="9" t="s">
        <v>1155</v>
      </c>
      <c r="D4" s="9" t="str">
        <f>_xlfn.XLOOKUP($E4,'Raw Data'!$E:$E,'Raw Data'!D:D,"ERROR",0,1)</f>
        <v>www.amazon.com/dp/B000TG63EW</v>
      </c>
      <c r="E4" s="9" t="s">
        <v>41</v>
      </c>
      <c r="F4" s="9" t="str">
        <f>_xlfn.XLOOKUP($E4,'Raw Data'!$E:$E,'Raw Data'!F:F,"ERROR",0,1)</f>
        <v>Lottabody Coconut Oil and Shea Wrap Me Foaming Curl Mousse , Creates Soft Wraps, Hair Mousse for Curly Hair, Defines Curls, Anti Frizz, 7 Fl Oz</v>
      </c>
      <c r="G4" s="9">
        <f>_xlfn.XLOOKUP($E4,'Raw Data'!$E:$E,'Raw Data'!G:G,"ERROR",0,1)</f>
        <v>415461</v>
      </c>
      <c r="H4" s="9">
        <f>_xlfn.XLOOKUP($E4,'Raw Data'!$E:$E,'Raw Data'!H:H,"ERROR",0,1)</f>
        <v>1661902.52</v>
      </c>
      <c r="I4" s="9">
        <f>_xlfn.XLOOKUP($E4,$E:$E,'Raw Data'!I:I,"ERROR",0,1)</f>
        <v>0.0422119899619746</v>
      </c>
      <c r="J4" s="9" t="str">
        <f>_xlfn.XLOOKUP($E4,'Raw Data'!$E:$E,'Raw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0 to 5</v>
      </c>
      <c r="L4" s="9">
        <f>_xlfn.XLOOKUP($E4,'Raw Data'!$E:$E,'Raw Data'!L:L,"ERROR",0,1)</f>
        <v>4.04</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 to 10</v>
      </c>
      <c r="N4" s="9">
        <f>_xlfn.XLOOKUP($E4,'Raw Data'!$E:$E,'Raw Data'!N:N,"ERROR",0,1)</f>
        <v>7.99</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40% to 50%</v>
      </c>
      <c r="P4" s="16">
        <f t="shared" si="0"/>
        <v>0.494367959949937</v>
      </c>
      <c r="Q4" s="9">
        <f>_xlfn.XLOOKUP($E4,'Raw Data'!$E:$E,'Raw Data'!Q:Q,"ERROR",0,1)</f>
        <v>7</v>
      </c>
      <c r="R4" s="9" t="str">
        <f>_xlfn.XLOOKUP($E4,'Raw Data'!$E:$E,'Raw Data'!R:R,"ERROR",0,1)</f>
        <v>fl oz</v>
      </c>
      <c r="S4" s="17">
        <f t="shared" si="1"/>
        <v>0.554945054945055</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0.5 to 0.75</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 t="shared" si="2"/>
        <v>0.0371162486482067</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 t="shared" si="3"/>
        <v>0.0187671645229981</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7.28</v>
      </c>
      <c r="AA4" s="9" t="s">
        <v>38</v>
      </c>
      <c r="AB4" s="9" t="s">
        <v>1150</v>
      </c>
      <c r="AC4" s="9" t="s">
        <v>1151</v>
      </c>
      <c r="AD4" s="9" t="s">
        <v>1156</v>
      </c>
      <c r="AE4" s="9">
        <f>VLOOKUP($E4,'Benefits Revenue'!$E$4:$BG$59,AE$1,FALSE)</f>
        <v>0</v>
      </c>
      <c r="AF4" s="9">
        <f>VLOOKUP($E4,'Benefits Revenue'!$E$4:$BG$59,AF$1,FALSE)</f>
        <v>1661902.52</v>
      </c>
      <c r="AG4" s="9">
        <f>VLOOKUP($E4,'Benefits Revenue'!$E$4:$BG$59,AG$1,FALSE)</f>
        <v>1661902.52</v>
      </c>
      <c r="AH4" s="9">
        <f>VLOOKUP($E4,'Benefits Revenue'!$E$4:$BG$59,AH$1,FALSE)</f>
        <v>1661902.52</v>
      </c>
      <c r="AI4" s="9">
        <f>VLOOKUP($E4,'Benefits Revenue'!$E$4:$BG$59,AI$1,FALSE)</f>
        <v>0</v>
      </c>
      <c r="AJ4" s="9">
        <f>VLOOKUP($E4,'Benefits Revenue'!$E$4:$BG$59,AJ$1,FALSE)</f>
        <v>1661902.52</v>
      </c>
      <c r="AK4" s="9">
        <f>VLOOKUP($E4,'Benefits Revenue'!$E$4:$BG$59,AK$1,FALSE)</f>
        <v>0</v>
      </c>
      <c r="AL4" s="9">
        <f>VLOOKUP($E4,'Benefits Revenue'!$E$4:$BG$59,AL$1,FALSE)</f>
        <v>0</v>
      </c>
      <c r="AM4" s="9">
        <f>VLOOKUP($E4,'Benefits Revenue'!$E$4:$BG$59,AM$1,FALSE)</f>
        <v>0</v>
      </c>
      <c r="AN4" s="9">
        <f>VLOOKUP($E4,'Benefits Revenue'!$E$4:$BG$59,AN$1,FALSE)</f>
        <v>0</v>
      </c>
      <c r="AO4" s="9" t="s">
        <v>1157</v>
      </c>
      <c r="AP4" s="9">
        <f>VLOOKUP($E4,'Claims Revenue'!$E$4:$BJ$59,AP$1,FALSE)</f>
        <v>0</v>
      </c>
      <c r="AQ4" s="9">
        <f>VLOOKUP($E4,'Claims Revenue'!$E$4:$BJ$59,AQ$1,FALSE)</f>
        <v>0</v>
      </c>
      <c r="AR4" s="9">
        <f>VLOOKUP($E4,'Claims Revenue'!$E$4:$BJ$59,AR$1,FALSE)</f>
        <v>0</v>
      </c>
      <c r="AS4" s="9">
        <f>VLOOKUP($E4,'Claims Revenue'!$E$4:$BJ$59,AS$1,FALSE)</f>
        <v>0</v>
      </c>
      <c r="AT4" s="9">
        <f>VLOOKUP($E4,'Claims Revenue'!$E$4:$BJ$59,AT$1,FALSE)</f>
        <v>0</v>
      </c>
      <c r="AU4" s="9">
        <f>VLOOKUP($E4,'Claims Revenue'!$E$4:$BJ$59,AU$1,FALSE)</f>
        <v>0</v>
      </c>
      <c r="AV4" s="9">
        <f>VLOOKUP($E4,'Claims Revenue'!$E$4:$BJ$59,AV$1,FALSE)</f>
        <v>0</v>
      </c>
      <c r="AW4" s="9">
        <f>VLOOKUP($E4,'Claims Revenue'!$E$4:$BJ$59,AW$1,FALSE)</f>
        <v>0</v>
      </c>
      <c r="AX4" s="9">
        <f>VLOOKUP($E4,'Claims Revenue'!$E$4:$BJ$59,AX$1,FALSE)</f>
        <v>0</v>
      </c>
      <c r="AY4" s="9">
        <f>VLOOKUP($E4,'Claims Revenue'!$E$4:$BJ$59,AY$1,FALSE)</f>
        <v>0</v>
      </c>
      <c r="AZ4" s="32" t="s">
        <v>1158</v>
      </c>
      <c r="BA4">
        <f>VLOOKUP($E4,'Ingredients Revenue'!$E$4:$DL$59,BA$1,FALSE)</f>
        <v>0</v>
      </c>
      <c r="BB4">
        <f>VLOOKUP($E4,'Ingredients Revenue'!$E$4:$DL$59,BB$1,FALSE)</f>
        <v>1661902.52</v>
      </c>
      <c r="BC4">
        <f>VLOOKUP($E4,'Ingredients Revenue'!$E$4:$DL$59,BC$1,FALSE)</f>
        <v>0</v>
      </c>
      <c r="BD4">
        <f>VLOOKUP($E4,'Ingredients Revenue'!$E$4:$DL$59,BD$1,FALSE)</f>
        <v>0</v>
      </c>
      <c r="BE4">
        <f>VLOOKUP($E4,'Ingredients Revenue'!$E$4:$DL$59,BE$1,FALSE)</f>
        <v>0</v>
      </c>
      <c r="BF4">
        <f>VLOOKUP($E4,'Ingredients Revenue'!$E$4:$DL$59,BF$1,FALSE)</f>
        <v>0</v>
      </c>
      <c r="BG4">
        <f>VLOOKUP($E4,'Ingredients Revenue'!$E$4:$DL$59,BG$1,FALSE)</f>
        <v>0</v>
      </c>
      <c r="BH4">
        <f>VLOOKUP($E4,'Ingredients Revenue'!$E$4:$DL$59,BH$1,FALSE)</f>
        <v>0</v>
      </c>
      <c r="BI4">
        <f>VLOOKUP($E4,'Ingredients Revenue'!$E$4:$DL$59,BI$1,FALSE)</f>
        <v>0</v>
      </c>
      <c r="BJ4">
        <f>VLOOKUP($E4,'Ingredients Revenue'!$E$4:$DL$59,BJ$1,FALSE)</f>
        <v>0</v>
      </c>
    </row>
    <row r="5" spans="1:62">
      <c r="A5" s="9" t="str">
        <f>_xlfn.XLOOKUP($E5,'Raw Data'!$E:$E,'Raw Data'!A:A,"ERROR",0,1)</f>
        <v>US</v>
      </c>
      <c r="B5" s="9" t="str">
        <f>_xlfn.XLOOKUP($E5,'Raw Data'!$E:$E,'Raw Data'!B:B,"ERROR",0,1)</f>
        <v>Hair Mousses</v>
      </c>
      <c r="C5" s="9" t="str">
        <f>_xlfn.XLOOKUP($E5,'Raw Data'!$E:$E,'Raw Data'!C:C,"ERROR",0,1)</f>
        <v>kenra</v>
      </c>
      <c r="D5" s="9" t="str">
        <f>_xlfn.XLOOKUP($E5,'Raw Data'!$E:$E,'Raw Data'!D:D,"ERROR",0,1)</f>
        <v>www.amazon.com/dp/B00147QL8S</v>
      </c>
      <c r="E5" s="9" t="s">
        <v>45</v>
      </c>
      <c r="F5" s="9" t="str">
        <f>_xlfn.XLOOKUP($E5,'Raw Data'!$E:$E,'Raw Data'!F:F,"ERROR",0,1)</f>
        <v>Kenra Volume Mousse Extra 17 | Firm Hold Mousse | All Hair Types Kenra Volume Mousse Extra 17 | Firm Hold Mousse | All Hair Types</v>
      </c>
      <c r="G5" s="9">
        <f>_xlfn.XLOOKUP($E5,'Raw Data'!$E:$E,'Raw Data'!G:G,"ERROR",0,1)</f>
        <v>55621</v>
      </c>
      <c r="H5" s="9">
        <f>_xlfn.XLOOKUP($E5,'Raw Data'!$E:$E,'Raw Data'!H:H,"ERROR",0,1)</f>
        <v>992883.37</v>
      </c>
      <c r="I5" s="9">
        <f>_xlfn.XLOOKUP($E5,$E:$E,'Raw Data'!I:I,"ERROR",0,1)</f>
        <v>0.0389796831041948</v>
      </c>
      <c r="J5" s="9" t="str">
        <f>_xlfn.XLOOKUP($E5,'Raw Data'!$E:$E,'Raw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15 to 20</v>
      </c>
      <c r="L5" s="9">
        <f>_xlfn.XLOOKUP($E5,'Raw Data'!$E:$E,'Raw Data'!L:L,"ERROR",0,1)</f>
        <v>18.07</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15 to 20</v>
      </c>
      <c r="N5" s="9">
        <f>_xlfn.XLOOKUP($E5,'Raw Data'!$E:$E,'Raw Data'!N:N,"ERROR",0,1)</f>
        <v>19.99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8% to 10%</v>
      </c>
      <c r="P5" s="16">
        <f t="shared" si="0"/>
        <v>0.0960480240120059</v>
      </c>
      <c r="Q5" s="9">
        <v>8</v>
      </c>
      <c r="R5" s="9" t="s">
        <v>37</v>
      </c>
      <c r="S5" s="17">
        <f t="shared" si="1"/>
        <v>2.171875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2 to 3</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7">
        <f t="shared" si="2"/>
        <v>0.0812527639759632</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7">
        <f t="shared" si="3"/>
        <v>0.073448596550558</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17">
        <f t="array" ref="Z5">_xlfn.IFS(AA5="oz",_xlfn.IFS(R5="oz",Q5,R5="fl oz",Q5*1.04,R5="ml",Q5*0.0338),AA5="fl oz",_xlfn.IFS(R5="oz",Q5/1.04,R5="fl oz",Q5,R5="ml",Q5*0.0338/1.04),AA5="ml",_xlfn.IFS(R5="oz",Q5/0.0338,R5="fl oz",Q5*1.04/0.0338,R5="ml",Q5))</f>
        <v>8.32</v>
      </c>
      <c r="AA5" s="9" t="s">
        <v>38</v>
      </c>
      <c r="AB5" s="9" t="s">
        <v>1159</v>
      </c>
      <c r="AC5" s="9" t="s">
        <v>1151</v>
      </c>
      <c r="AD5" s="9" t="s">
        <v>1160</v>
      </c>
      <c r="AE5" s="9">
        <f>VLOOKUP($E5,'Benefits Revenue'!$E$4:$BG$59,AE$1,FALSE)</f>
        <v>992883.37</v>
      </c>
      <c r="AF5" s="9">
        <f>VLOOKUP($E5,'Benefits Revenue'!$E$4:$BG$59,AF$1,FALSE)</f>
        <v>0</v>
      </c>
      <c r="AG5" s="9">
        <f>VLOOKUP($E5,'Benefits Revenue'!$E$4:$BG$59,AG$1,FALSE)</f>
        <v>992883.37</v>
      </c>
      <c r="AH5" s="9">
        <f>VLOOKUP($E5,'Benefits Revenue'!$E$4:$BG$59,AH$1,FALSE)</f>
        <v>0</v>
      </c>
      <c r="AI5" s="9">
        <f>VLOOKUP($E5,'Benefits Revenue'!$E$4:$BG$59,AI$1,FALSE)</f>
        <v>0</v>
      </c>
      <c r="AJ5" s="9">
        <f>VLOOKUP($E5,'Benefits Revenue'!$E$4:$BG$59,AJ$1,FALSE)</f>
        <v>0</v>
      </c>
      <c r="AK5" s="9">
        <f>VLOOKUP($E5,'Benefits Revenue'!$E$4:$BG$59,AK$1,FALSE)</f>
        <v>992883.37</v>
      </c>
      <c r="AL5" s="9">
        <f>VLOOKUP($E5,'Benefits Revenue'!$E$4:$BG$59,AL$1,FALSE)</f>
        <v>992883.37</v>
      </c>
      <c r="AM5" s="9">
        <f>VLOOKUP($E5,'Benefits Revenue'!$E$4:$BG$59,AM$1,FALSE)</f>
        <v>0</v>
      </c>
      <c r="AN5" s="9">
        <f>VLOOKUP($E5,'Benefits Revenue'!$E$4:$BG$59,AN$1,FALSE)</f>
        <v>0</v>
      </c>
      <c r="AO5" s="31" t="s">
        <v>1137</v>
      </c>
      <c r="AP5" s="9">
        <f>VLOOKUP($E5,'Claims Revenue'!$E$4:$BJ$59,AP$1,FALSE)</f>
        <v>0</v>
      </c>
      <c r="AQ5" s="9">
        <f>VLOOKUP($E5,'Claims Revenue'!$E$4:$BJ$59,AQ$1,FALSE)</f>
        <v>0</v>
      </c>
      <c r="AR5" s="9">
        <f>VLOOKUP($E5,'Claims Revenue'!$E$4:$BJ$59,AR$1,FALSE)</f>
        <v>0</v>
      </c>
      <c r="AS5" s="9">
        <f>VLOOKUP($E5,'Claims Revenue'!$E$4:$BJ$59,AS$1,FALSE)</f>
        <v>0</v>
      </c>
      <c r="AT5" s="9">
        <f>VLOOKUP($E5,'Claims Revenue'!$E$4:$BJ$59,AT$1,FALSE)</f>
        <v>0</v>
      </c>
      <c r="AU5" s="9">
        <f>VLOOKUP($E5,'Claims Revenue'!$E$4:$BJ$59,AU$1,FALSE)</f>
        <v>0</v>
      </c>
      <c r="AV5" s="9">
        <f>VLOOKUP($E5,'Claims Revenue'!$E$4:$BJ$59,AV$1,FALSE)</f>
        <v>0</v>
      </c>
      <c r="AW5" s="9">
        <f>VLOOKUP($E5,'Claims Revenue'!$E$4:$BJ$59,AW$1,FALSE)</f>
        <v>992883.37</v>
      </c>
      <c r="AX5" s="9">
        <f>VLOOKUP($E5,'Claims Revenue'!$E$4:$BJ$59,AX$1,FALSE)</f>
        <v>0</v>
      </c>
      <c r="AY5" s="9">
        <f>VLOOKUP($E5,'Claims Revenue'!$E$4:$BJ$59,AY$1,FALSE)</f>
        <v>0</v>
      </c>
      <c r="AZ5" s="33" t="s">
        <v>1161</v>
      </c>
      <c r="BA5">
        <f>VLOOKUP($E5,'Ingredients Revenue'!$E$4:$DL$59,BA$1,FALSE)</f>
        <v>992883.37</v>
      </c>
      <c r="BB5">
        <f>VLOOKUP($E5,'Ingredients Revenue'!$E$4:$DL$59,BB$1,FALSE)</f>
        <v>0</v>
      </c>
      <c r="BC5">
        <f>VLOOKUP($E5,'Ingredients Revenue'!$E$4:$DL$59,BC$1,FALSE)</f>
        <v>0</v>
      </c>
      <c r="BD5">
        <f>VLOOKUP($E5,'Ingredients Revenue'!$E$4:$DL$59,BD$1,FALSE)</f>
        <v>0</v>
      </c>
      <c r="BE5">
        <f>VLOOKUP($E5,'Ingredients Revenue'!$E$4:$DL$59,BE$1,FALSE)</f>
        <v>0</v>
      </c>
      <c r="BF5">
        <f>VLOOKUP($E5,'Ingredients Revenue'!$E$4:$DL$59,BF$1,FALSE)</f>
        <v>0</v>
      </c>
      <c r="BG5">
        <f>VLOOKUP($E5,'Ingredients Revenue'!$E$4:$DL$59,BG$1,FALSE)</f>
        <v>0</v>
      </c>
      <c r="BH5">
        <f>VLOOKUP($E5,'Ingredients Revenue'!$E$4:$DL$59,BH$1,FALSE)</f>
        <v>0</v>
      </c>
      <c r="BI5">
        <f>VLOOKUP($E5,'Ingredients Revenue'!$E$4:$DL$59,BI$1,FALSE)</f>
        <v>0</v>
      </c>
      <c r="BJ5">
        <f>VLOOKUP($E5,'Ingredients Revenue'!$E$4:$DL$59,BJ$1,FALSE)</f>
        <v>992883.37</v>
      </c>
    </row>
    <row r="6" spans="1:62">
      <c r="A6" s="9" t="str">
        <f>_xlfn.XLOOKUP($E6,'Raw Data'!$E:$E,'Raw Data'!A:A,"ERROR",0,1)</f>
        <v>US</v>
      </c>
      <c r="B6" s="9" t="str">
        <f>_xlfn.XLOOKUP($E6,'Raw Data'!$E:$E,'Raw Data'!B:B,"ERROR",0,1)</f>
        <v>Hair Mousses</v>
      </c>
      <c r="C6" s="9" t="str">
        <f>_xlfn.XLOOKUP($E6,'Raw Data'!$E:$E,'Raw Data'!C:C,"ERROR",0,1)</f>
        <v>sexyhair</v>
      </c>
      <c r="D6" s="9" t="str">
        <f>_xlfn.XLOOKUP($E6,'Raw Data'!$E:$E,'Raw Data'!D:D,"ERROR",0,1)</f>
        <v>www.amazon.com/dp/B08735MT2B</v>
      </c>
      <c r="E6" s="9" t="s">
        <v>49</v>
      </c>
      <c r="F6" s="9" t="str">
        <f>_xlfn.XLOOKUP($E6,'Raw Data'!$E:$E,'Raw Data'!F:F,"ERROR",0,1)</f>
        <v>SexyHair Big Spray &amp; Play Volumizing Hairspray | Hold and Shine | Up to 72 Hour Humidity Resistance | All Hair Types</v>
      </c>
      <c r="G6" s="9">
        <f>_xlfn.XLOOKUP($E6,'Raw Data'!$E:$E,'Raw Data'!G:G,"ERROR",0,1)</f>
        <v>44748</v>
      </c>
      <c r="H6" s="9">
        <f>_xlfn.XLOOKUP($E6,'Raw Data'!$E:$E,'Raw Data'!H:H,"ERROR",0,1)</f>
        <v>916855.12</v>
      </c>
      <c r="I6" s="9">
        <f>_xlfn.XLOOKUP($E6,$E:$E,'Raw Data'!I:I,"ERROR",0,1)</f>
        <v>0.0323442391232582</v>
      </c>
      <c r="J6" s="9" t="str">
        <f>_xlfn.XLOOKUP($E6,'Raw Data'!$E:$E,'Raw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_xlfn.XLOOKUP($E6,'Raw Data'!$E:$E,'Raw Data'!L:L,"ERROR",0,1)</f>
        <v>20.85</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_xlfn.XLOOKUP($E6,'Raw Data'!$E:$E,'Raw Data'!N:N,"ERROR",0,1)</f>
        <v>21.15</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6">
        <f t="shared" si="0"/>
        <v>0.0141843971631204</v>
      </c>
      <c r="Q6" s="9">
        <v>10</v>
      </c>
      <c r="R6" s="9" t="s">
        <v>37</v>
      </c>
      <c r="S6" s="17">
        <f t="shared" si="1"/>
        <v>2.00480769230769</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2"/>
        <v>0.068774225436383</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3"/>
        <v>0.0677987045082074</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10 to 15</v>
      </c>
      <c r="Z6" s="17">
        <f t="array" ref="Z6">_xlfn.IFS(AA6="oz",_xlfn.IFS(R6="oz",Q6,R6="fl oz",Q6*1.04,R6="ml",Q6*0.0338),AA6="fl oz",_xlfn.IFS(R6="oz",Q6/1.04,R6="fl oz",Q6,R6="ml",Q6*0.0338/1.04),AA6="ml",_xlfn.IFS(R6="oz",Q6/0.0338,R6="fl oz",Q6*1.04/0.0338,R6="ml",Q6))</f>
        <v>10.4</v>
      </c>
      <c r="AA6" s="9" t="s">
        <v>38</v>
      </c>
      <c r="AB6" s="9" t="s">
        <v>1159</v>
      </c>
      <c r="AC6" s="9" t="s">
        <v>1151</v>
      </c>
      <c r="AD6" s="9" t="s">
        <v>1162</v>
      </c>
      <c r="AE6" s="9">
        <f>VLOOKUP($E6,'Benefits Revenue'!$E$4:$BG$59,AE$1,FALSE)</f>
        <v>916855.12</v>
      </c>
      <c r="AF6" s="9">
        <f>VLOOKUP($E6,'Benefits Revenue'!$E$4:$BG$59,AF$1,FALSE)</f>
        <v>0</v>
      </c>
      <c r="AG6" s="9">
        <f>VLOOKUP($E6,'Benefits Revenue'!$E$4:$BG$59,AG$1,FALSE)</f>
        <v>916855.12</v>
      </c>
      <c r="AH6" s="9">
        <f>VLOOKUP($E6,'Benefits Revenue'!$E$4:$BG$59,AH$1,FALSE)</f>
        <v>0</v>
      </c>
      <c r="AI6" s="9">
        <f>VLOOKUP($E6,'Benefits Revenue'!$E$4:$BG$59,AI$1,FALSE)</f>
        <v>916855.12</v>
      </c>
      <c r="AJ6" s="9">
        <f>VLOOKUP($E6,'Benefits Revenue'!$E$4:$BG$59,AJ$1,FALSE)</f>
        <v>0</v>
      </c>
      <c r="AK6" s="9">
        <f>VLOOKUP($E6,'Benefits Revenue'!$E$4:$BG$59,AK$1,FALSE)</f>
        <v>916855.12</v>
      </c>
      <c r="AL6" s="9">
        <f>VLOOKUP($E6,'Benefits Revenue'!$E$4:$BG$59,AL$1,FALSE)</f>
        <v>916855.12</v>
      </c>
      <c r="AM6" s="9">
        <f>VLOOKUP($E6,'Benefits Revenue'!$E$4:$BG$59,AM$1,FALSE)</f>
        <v>0</v>
      </c>
      <c r="AN6" s="9">
        <f>VLOOKUP($E6,'Benefits Revenue'!$E$4:$BG$59,AN$1,FALSE)</f>
        <v>0</v>
      </c>
      <c r="AO6" s="9" t="s">
        <v>1130</v>
      </c>
      <c r="AP6" s="9">
        <f>VLOOKUP($E6,'Claims Revenue'!$E$4:$BJ$59,AP$1,FALSE)</f>
        <v>916855.12</v>
      </c>
      <c r="AQ6" s="9">
        <f>VLOOKUP($E6,'Claims Revenue'!$E$4:$BJ$59,AQ$1,FALSE)</f>
        <v>0</v>
      </c>
      <c r="AR6" s="9">
        <f>VLOOKUP($E6,'Claims Revenue'!$E$4:$BJ$59,AR$1,FALSE)</f>
        <v>0</v>
      </c>
      <c r="AS6" s="9">
        <f>VLOOKUP($E6,'Claims Revenue'!$E$4:$BJ$59,AS$1,FALSE)</f>
        <v>0</v>
      </c>
      <c r="AT6" s="9">
        <f>VLOOKUP($E6,'Claims Revenue'!$E$4:$BJ$59,AT$1,FALSE)</f>
        <v>0</v>
      </c>
      <c r="AU6" s="9">
        <f>VLOOKUP($E6,'Claims Revenue'!$E$4:$BJ$59,AU$1,FALSE)</f>
        <v>0</v>
      </c>
      <c r="AV6" s="9">
        <f>VLOOKUP($E6,'Claims Revenue'!$E$4:$BJ$59,AV$1,FALSE)</f>
        <v>0</v>
      </c>
      <c r="AW6" s="9">
        <f>VLOOKUP($E6,'Claims Revenue'!$E$4:$BJ$59,AW$1,FALSE)</f>
        <v>0</v>
      </c>
      <c r="AX6" s="9">
        <f>VLOOKUP($E6,'Claims Revenue'!$E$4:$BJ$59,AX$1,FALSE)</f>
        <v>0</v>
      </c>
      <c r="AY6" s="9">
        <f>VLOOKUP($E6,'Claims Revenue'!$E$4:$BJ$59,AY$1,FALSE)</f>
        <v>0</v>
      </c>
      <c r="AZ6" s="34" t="s">
        <v>1163</v>
      </c>
      <c r="BA6">
        <f>VLOOKUP($E6,'Ingredients Revenue'!$E$4:$DL$59,BA$1,FALSE)</f>
        <v>916855.12</v>
      </c>
      <c r="BB6">
        <f>VLOOKUP($E6,'Ingredients Revenue'!$E$4:$DL$59,BB$1,FALSE)</f>
        <v>0</v>
      </c>
      <c r="BC6">
        <f>VLOOKUP($E6,'Ingredients Revenue'!$E$4:$DL$59,BC$1,FALSE)</f>
        <v>0</v>
      </c>
      <c r="BD6">
        <f>VLOOKUP($E6,'Ingredients Revenue'!$E$4:$DL$59,BD$1,FALSE)</f>
        <v>0</v>
      </c>
      <c r="BE6">
        <f>VLOOKUP($E6,'Ingredients Revenue'!$E$4:$DL$59,BE$1,FALSE)</f>
        <v>0</v>
      </c>
      <c r="BF6">
        <f>VLOOKUP($E6,'Ingredients Revenue'!$E$4:$DL$59,BF$1,FALSE)</f>
        <v>0</v>
      </c>
      <c r="BG6">
        <f>VLOOKUP($E6,'Ingredients Revenue'!$E$4:$DL$59,BG$1,FALSE)</f>
        <v>0</v>
      </c>
      <c r="BH6">
        <f>VLOOKUP($E6,'Ingredients Revenue'!$E$4:$DL$59,BH$1,FALSE)</f>
        <v>916855.12</v>
      </c>
      <c r="BI6">
        <f>VLOOKUP($E6,'Ingredients Revenue'!$E$4:$DL$59,BI$1,FALSE)</f>
        <v>0</v>
      </c>
      <c r="BJ6">
        <f>VLOOKUP($E6,'Ingredients Revenue'!$E$4:$DL$59,BJ$1,FALSE)</f>
        <v>0</v>
      </c>
    </row>
    <row r="7" spans="1:62">
      <c r="A7" s="9" t="str">
        <f>_xlfn.XLOOKUP($E7,'Raw Data'!$E:$E,'Raw Data'!A:A,"ERROR",0,1)</f>
        <v>US</v>
      </c>
      <c r="B7" s="9" t="str">
        <f>_xlfn.XLOOKUP($E7,'Raw Data'!$E:$E,'Raw Data'!B:B,"ERROR",0,1)</f>
        <v>Hair Mousses</v>
      </c>
      <c r="C7" s="9" t="str">
        <f>_xlfn.XLOOKUP($E7,'Raw Data'!$E:$E,'Raw Data'!C:C,"ERROR",0,1)</f>
        <v>amika</v>
      </c>
      <c r="D7" s="9" t="str">
        <f>_xlfn.XLOOKUP($E7,'Raw Data'!$E:$E,'Raw Data'!D:D,"ERROR",0,1)</f>
        <v>www.amazon.com/dp/B07H3GBS31</v>
      </c>
      <c r="E7" s="9" t="s">
        <v>53</v>
      </c>
      <c r="F7" s="9" t="str">
        <f>_xlfn.XLOOKUP($E7,'Raw Data'!$E:$E,'Raw Data'!F:F,"ERROR",0,1)</f>
        <v>amika plus size perfect body mousse</v>
      </c>
      <c r="G7" s="9">
        <f>_xlfn.XLOOKUP($E7,'Raw Data'!$E:$E,'Raw Data'!G:G,"ERROR",0,1)</f>
        <v>25539</v>
      </c>
      <c r="H7" s="9">
        <f>_xlfn.XLOOKUP($E7,'Raw Data'!$E:$E,'Raw Data'!H:H,"ERROR",0,1)</f>
        <v>760780.46</v>
      </c>
      <c r="I7" s="9">
        <f>_xlfn.XLOOKUP($E7,$E:$E,'Raw Data'!I:I,"ERROR",0,1)</f>
        <v>0.02836982250898</v>
      </c>
      <c r="J7" s="9" t="str">
        <f>_xlfn.XLOOKUP($E7,'Raw Data'!$E:$E,'Raw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_xlfn.XLOOKUP($E7,'Raw Data'!$E:$E,'Raw Data'!L:L,"ERROR",0,1)</f>
        <v>29.88</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_xlfn.XLOOKUP($E7,'Raw Data'!$E:$E,'Raw Data'!N:N,"ERROR",0,1)</f>
        <v>29.94</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0"/>
        <v>0.00200400801603214</v>
      </c>
      <c r="Q7" s="9">
        <v>8.5</v>
      </c>
      <c r="R7" s="9" t="s">
        <v>37</v>
      </c>
      <c r="S7" s="17">
        <f t="shared" si="1"/>
        <v>3.38009049773756</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3 to 4</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0.1 to 0.2</v>
      </c>
      <c r="V7" s="17">
        <f t="shared" si="2"/>
        <v>0.114537633684623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0.1 to 0.2</v>
      </c>
      <c r="X7" s="17">
        <f t="shared" si="3"/>
        <v>0.114308099348582</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17">
        <f t="array" ref="Z7">_xlfn.IFS(AA7="oz",_xlfn.IFS(R7="oz",Q7,R7="fl oz",Q7*1.04,R7="ml",Q7*0.0338),AA7="fl oz",_xlfn.IFS(R7="oz",Q7/1.04,R7="fl oz",Q7,R7="ml",Q7*0.0338/1.04),AA7="ml",_xlfn.IFS(R7="oz",Q7/0.0338,R7="fl oz",Q7*1.04/0.0338,R7="ml",Q7))</f>
        <v>8.84</v>
      </c>
      <c r="AA7" s="9" t="s">
        <v>38</v>
      </c>
      <c r="AB7" s="9" t="s">
        <v>1159</v>
      </c>
      <c r="AC7" s="9" t="s">
        <v>1151</v>
      </c>
      <c r="AD7" s="9" t="s">
        <v>1164</v>
      </c>
      <c r="AE7" s="9">
        <f>VLOOKUP($E7,'Benefits Revenue'!$E$4:$BG$59,AE$1,FALSE)</f>
        <v>760780.46</v>
      </c>
      <c r="AF7" s="9">
        <f>VLOOKUP($E7,'Benefits Revenue'!$E$4:$BG$59,AF$1,FALSE)</f>
        <v>760780.46</v>
      </c>
      <c r="AG7" s="9">
        <f>VLOOKUP($E7,'Benefits Revenue'!$E$4:$BG$59,AG$1,FALSE)</f>
        <v>0</v>
      </c>
      <c r="AH7" s="9">
        <f>VLOOKUP($E7,'Benefits Revenue'!$E$4:$BG$59,AH$1,FALSE)</f>
        <v>0</v>
      </c>
      <c r="AI7" s="9">
        <f>VLOOKUP($E7,'Benefits Revenue'!$E$4:$BG$59,AI$1,FALSE)</f>
        <v>760780.46</v>
      </c>
      <c r="AJ7" s="9">
        <f>VLOOKUP($E7,'Benefits Revenue'!$E$4:$BG$59,AJ$1,FALSE)</f>
        <v>0</v>
      </c>
      <c r="AK7" s="9">
        <f>VLOOKUP($E7,'Benefits Revenue'!$E$4:$BG$59,AK$1,FALSE)</f>
        <v>760780.46</v>
      </c>
      <c r="AL7" s="9">
        <f>VLOOKUP($E7,'Benefits Revenue'!$E$4:$BG$59,AL$1,FALSE)</f>
        <v>760780.46</v>
      </c>
      <c r="AM7" s="9">
        <f>VLOOKUP($E7,'Benefits Revenue'!$E$4:$BG$59,AM$1,FALSE)</f>
        <v>0</v>
      </c>
      <c r="AN7" s="9">
        <f>VLOOKUP($E7,'Benefits Revenue'!$E$4:$BG$59,AN$1,FALSE)</f>
        <v>0</v>
      </c>
      <c r="AO7" t="s">
        <v>1165</v>
      </c>
      <c r="AP7" s="9">
        <f>VLOOKUP($E7,'Claims Revenue'!$E$4:$BJ$59,AP$1,FALSE)</f>
        <v>760780.46</v>
      </c>
      <c r="AQ7" s="9">
        <f>VLOOKUP($E7,'Claims Revenue'!$E$4:$BJ$59,AQ$1,FALSE)</f>
        <v>0</v>
      </c>
      <c r="AR7" s="9">
        <f>VLOOKUP($E7,'Claims Revenue'!$E$4:$BJ$59,AR$1,FALSE)</f>
        <v>0</v>
      </c>
      <c r="AS7" s="9">
        <f>VLOOKUP($E7,'Claims Revenue'!$E$4:$BJ$59,AS$1,FALSE)</f>
        <v>760780.46</v>
      </c>
      <c r="AT7" s="9">
        <f>VLOOKUP($E7,'Claims Revenue'!$E$4:$BJ$59,AT$1,FALSE)</f>
        <v>0</v>
      </c>
      <c r="AU7" s="9">
        <f>VLOOKUP($E7,'Claims Revenue'!$E$4:$BJ$59,AU$1,FALSE)</f>
        <v>0</v>
      </c>
      <c r="AV7" s="9">
        <f>VLOOKUP($E7,'Claims Revenue'!$E$4:$BJ$59,AV$1,FALSE)</f>
        <v>0</v>
      </c>
      <c r="AW7" s="9">
        <f>VLOOKUP($E7,'Claims Revenue'!$E$4:$BJ$59,AW$1,FALSE)</f>
        <v>0</v>
      </c>
      <c r="AX7" s="9">
        <f>VLOOKUP($E7,'Claims Revenue'!$E$4:$BJ$59,AX$1,FALSE)</f>
        <v>0</v>
      </c>
      <c r="AY7" s="9">
        <f>VLOOKUP($E7,'Claims Revenue'!$E$4:$BJ$59,AY$1,FALSE)</f>
        <v>0</v>
      </c>
      <c r="AZ7" s="9" t="s">
        <v>1166</v>
      </c>
      <c r="BA7">
        <f>VLOOKUP($E7,'Ingredients Revenue'!$E$4:$DL$59,BA$1,FALSE)</f>
        <v>0</v>
      </c>
      <c r="BB7">
        <f>VLOOKUP($E7,'Ingredients Revenue'!$E$4:$DL$59,BB$1,FALSE)</f>
        <v>0</v>
      </c>
      <c r="BC7">
        <f>VLOOKUP($E7,'Ingredients Revenue'!$E$4:$DL$59,BC$1,FALSE)</f>
        <v>0</v>
      </c>
      <c r="BD7">
        <f>VLOOKUP($E7,'Ingredients Revenue'!$E$4:$DL$59,BD$1,FALSE)</f>
        <v>0</v>
      </c>
      <c r="BE7">
        <f>VLOOKUP($E7,'Ingredients Revenue'!$E$4:$DL$59,BE$1,FALSE)</f>
        <v>0</v>
      </c>
      <c r="BF7">
        <f>VLOOKUP($E7,'Ingredients Revenue'!$E$4:$DL$59,BF$1,FALSE)</f>
        <v>0</v>
      </c>
      <c r="BG7">
        <f>VLOOKUP($E7,'Ingredients Revenue'!$E$4:$DL$59,BG$1,FALSE)</f>
        <v>0</v>
      </c>
      <c r="BH7">
        <f>VLOOKUP($E7,'Ingredients Revenue'!$E$4:$DL$59,BH$1,FALSE)</f>
        <v>0</v>
      </c>
      <c r="BI7">
        <f>VLOOKUP($E7,'Ingredients Revenue'!$E$4:$DL$59,BI$1,FALSE)</f>
        <v>0</v>
      </c>
      <c r="BJ7">
        <f>VLOOKUP($E7,'Ingredients Revenue'!$E$4:$DL$59,BJ$1,FALSE)</f>
        <v>0</v>
      </c>
    </row>
    <row r="8" spans="1:62">
      <c r="A8" s="9" t="str">
        <f>_xlfn.XLOOKUP($E8,'Raw Data'!$E:$E,'Raw Data'!A:A,"ERROR",0,1)</f>
        <v>US</v>
      </c>
      <c r="B8" s="9" t="str">
        <f>_xlfn.XLOOKUP($E8,'Raw Data'!$E:$E,'Raw Data'!B:B,"ERROR",0,1)</f>
        <v>Hair Mousses</v>
      </c>
      <c r="C8" s="9" t="str">
        <f>_xlfn.XLOOKUP($E8,'Raw Data'!$E:$E,'Raw Data'!C:C,"ERROR",0,1)</f>
        <v>Moroccanoil</v>
      </c>
      <c r="D8" s="9" t="str">
        <f>_xlfn.XLOOKUP($E8,'Raw Data'!$E:$E,'Raw Data'!D:D,"ERROR",0,1)</f>
        <v>www.amazon.com/dp/B00ALI4BYM</v>
      </c>
      <c r="E8" s="9" t="s">
        <v>57</v>
      </c>
      <c r="F8" s="9" t="str">
        <f>_xlfn.XLOOKUP($E8,'Raw Data'!$E:$E,'Raw Data'!F:F,"ERROR",0,1)</f>
        <v>Moroccanoil Volumizing Mousse, 8.5 Fl. Oz</v>
      </c>
      <c r="G8" s="9">
        <f>_xlfn.XLOOKUP($E8,'Raw Data'!$E:$E,'Raw Data'!G:G,"ERROR",0,1)</f>
        <v>22244</v>
      </c>
      <c r="H8" s="9">
        <f>_xlfn.XLOOKUP($E8,'Raw Data'!$E:$E,'Raw Data'!H:H,"ERROR",0,1)</f>
        <v>667296.78</v>
      </c>
      <c r="I8" s="9">
        <f>_xlfn.XLOOKUP($E8,$E:$E,'Raw Data'!I:I,"ERROR",0,1)</f>
        <v>0.0260150214959944</v>
      </c>
      <c r="J8" s="9" t="str">
        <f>_xlfn.XLOOKUP($E8,'Raw Data'!$E:$E,'Raw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_xlfn.XLOOKUP($E8,'Raw Data'!$E:$E,'Raw Data'!L:L,"ERROR",0,1)</f>
        <v>30</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_xlfn.XLOOKUP($E8,'Raw Data'!$E:$E,'Raw Data'!N:N,"ERROR",0,1)</f>
        <v>30</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No Discount</v>
      </c>
      <c r="P8" s="16">
        <f t="shared" si="0"/>
        <v>0</v>
      </c>
      <c r="Q8" s="9">
        <f>_xlfn.XLOOKUP($E8,'Raw Data'!$E:$E,'Raw Data'!Q:Q,"ERROR",0,1)</f>
        <v>8.5</v>
      </c>
      <c r="R8" s="9" t="str">
        <f>_xlfn.XLOOKUP($E8,'Raw Data'!$E:$E,'Raw Data'!R:R,"ERROR",0,1)</f>
        <v>fl oz</v>
      </c>
      <c r="S8" s="17">
        <f t="shared" si="1"/>
        <v>3.39366515837104</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2"/>
        <v>0.114767168020664</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3"/>
        <v>0.114767168020664</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
        <v>38</v>
      </c>
      <c r="AB8" s="9" t="s">
        <v>1159</v>
      </c>
      <c r="AC8" s="9" t="s">
        <v>1151</v>
      </c>
      <c r="AD8" s="9" t="s">
        <v>1167</v>
      </c>
      <c r="AE8" s="9">
        <f>VLOOKUP($E8,'Benefits Revenue'!$E$4:$BG$59,AE$1,FALSE)</f>
        <v>667296.78</v>
      </c>
      <c r="AF8" s="9">
        <f>VLOOKUP($E8,'Benefits Revenue'!$E$4:$BG$59,AF$1,FALSE)</f>
        <v>667296.78</v>
      </c>
      <c r="AG8" s="9">
        <f>VLOOKUP($E8,'Benefits Revenue'!$E$4:$BG$59,AG$1,FALSE)</f>
        <v>0</v>
      </c>
      <c r="AH8" s="9">
        <f>VLOOKUP($E8,'Benefits Revenue'!$E$4:$BG$59,AH$1,FALSE)</f>
        <v>0</v>
      </c>
      <c r="AI8" s="9">
        <f>VLOOKUP($E8,'Benefits Revenue'!$E$4:$BG$59,AI$1,FALSE)</f>
        <v>0</v>
      </c>
      <c r="AJ8" s="9">
        <f>VLOOKUP($E8,'Benefits Revenue'!$E$4:$BG$59,AJ$1,FALSE)</f>
        <v>0</v>
      </c>
      <c r="AK8" s="9">
        <f>VLOOKUP($E8,'Benefits Revenue'!$E$4:$BG$59,AK$1,FALSE)</f>
        <v>0</v>
      </c>
      <c r="AL8" s="9">
        <f>VLOOKUP($E8,'Benefits Revenue'!$E$4:$BG$59,AL$1,FALSE)</f>
        <v>0</v>
      </c>
      <c r="AM8" s="9">
        <f>VLOOKUP($E8,'Benefits Revenue'!$E$4:$BG$59,AM$1,FALSE)</f>
        <v>0</v>
      </c>
      <c r="AN8" s="9">
        <f>VLOOKUP($E8,'Benefits Revenue'!$E$4:$BG$59,AN$1,FALSE)</f>
        <v>0</v>
      </c>
      <c r="AO8" s="9" t="s">
        <v>1168</v>
      </c>
      <c r="AP8" s="9">
        <f>VLOOKUP($E8,'Claims Revenue'!$E$4:$BJ$59,AP$1,FALSE)</f>
        <v>667296.78</v>
      </c>
      <c r="AQ8" s="9">
        <f>VLOOKUP($E8,'Claims Revenue'!$E$4:$BJ$59,AQ$1,FALSE)</f>
        <v>0</v>
      </c>
      <c r="AR8" s="9">
        <f>VLOOKUP($E8,'Claims Revenue'!$E$4:$BJ$59,AR$1,FALSE)</f>
        <v>667296.78</v>
      </c>
      <c r="AS8" s="9">
        <f>VLOOKUP($E8,'Claims Revenue'!$E$4:$BJ$59,AS$1,FALSE)</f>
        <v>0</v>
      </c>
      <c r="AT8" s="9">
        <f>VLOOKUP($E8,'Claims Revenue'!$E$4:$BJ$59,AT$1,FALSE)</f>
        <v>0</v>
      </c>
      <c r="AU8" s="9">
        <f>VLOOKUP($E8,'Claims Revenue'!$E$4:$BJ$59,AU$1,FALSE)</f>
        <v>0</v>
      </c>
      <c r="AV8" s="9">
        <f>VLOOKUP($E8,'Claims Revenue'!$E$4:$BJ$59,AV$1,FALSE)</f>
        <v>0</v>
      </c>
      <c r="AW8" s="9">
        <f>VLOOKUP($E8,'Claims Revenue'!$E$4:$BJ$59,AW$1,FALSE)</f>
        <v>0</v>
      </c>
      <c r="AX8" s="9">
        <f>VLOOKUP($E8,'Claims Revenue'!$E$4:$BJ$59,AX$1,FALSE)</f>
        <v>0</v>
      </c>
      <c r="AY8" s="9">
        <f>VLOOKUP($E8,'Claims Revenue'!$E$4:$BJ$59,AY$1,FALSE)</f>
        <v>0</v>
      </c>
      <c r="AZ8" s="9" t="s">
        <v>1169</v>
      </c>
      <c r="BA8">
        <f>VLOOKUP($E8,'Ingredients Revenue'!$E$4:$DL$59,BA$1,FALSE)</f>
        <v>667296.78</v>
      </c>
      <c r="BB8">
        <f>VLOOKUP($E8,'Ingredients Revenue'!$E$4:$DL$59,BB$1,FALSE)</f>
        <v>0</v>
      </c>
      <c r="BC8">
        <f>VLOOKUP($E8,'Ingredients Revenue'!$E$4:$DL$59,BC$1,FALSE)</f>
        <v>0</v>
      </c>
      <c r="BD8">
        <f>VLOOKUP($E8,'Ingredients Revenue'!$E$4:$DL$59,BD$1,FALSE)</f>
        <v>0</v>
      </c>
      <c r="BE8">
        <f>VLOOKUP($E8,'Ingredients Revenue'!$E$4:$DL$59,BE$1,FALSE)</f>
        <v>0</v>
      </c>
      <c r="BF8">
        <f>VLOOKUP($E8,'Ingredients Revenue'!$E$4:$DL$59,BF$1,FALSE)</f>
        <v>0</v>
      </c>
      <c r="BG8">
        <f>VLOOKUP($E8,'Ingredients Revenue'!$E$4:$DL$59,BG$1,FALSE)</f>
        <v>667296.78</v>
      </c>
      <c r="BH8">
        <f>VLOOKUP($E8,'Ingredients Revenue'!$E$4:$DL$59,BH$1,FALSE)</f>
        <v>0</v>
      </c>
      <c r="BI8">
        <f>VLOOKUP($E8,'Ingredients Revenue'!$E$4:$DL$59,BI$1,FALSE)</f>
        <v>0</v>
      </c>
      <c r="BJ8">
        <f>VLOOKUP($E8,'Ingredients Revenue'!$E$4:$DL$59,BJ$1,FALSE)</f>
        <v>0</v>
      </c>
    </row>
    <row r="9" spans="1:62">
      <c r="A9" s="9" t="str">
        <f>_xlfn.XLOOKUP($E9,'Raw Data'!$E:$E,'Raw Data'!A:A,"ERROR",0,1)</f>
        <v>US</v>
      </c>
      <c r="B9" s="9" t="str">
        <f>_xlfn.XLOOKUP($E9,'Raw Data'!$E:$E,'Raw Data'!B:B,"ERROR",0,1)</f>
        <v>Hair Mousses</v>
      </c>
      <c r="C9" s="9" t="str">
        <f>_xlfn.XLOOKUP($E9,'Raw Data'!$E:$E,'Raw Data'!C:C,"ERROR",0,1)</f>
        <v>ORIBE</v>
      </c>
      <c r="D9" s="9" t="str">
        <f>_xlfn.XLOOKUP($E9,'Raw Data'!$E:$E,'Raw Data'!D:D,"ERROR",0,1)</f>
        <v>www.amazon.com/dp/B00DHOROQ4</v>
      </c>
      <c r="E9" s="9" t="s">
        <v>61</v>
      </c>
      <c r="F9" s="9" t="str">
        <f>_xlfn.XLOOKUP($E9,'Raw Data'!$E:$E,'Raw Data'!F:F,"ERROR",0,1)</f>
        <v>Oribe Grandiose Hair Plumping Mousse, 5.8 Ounce</v>
      </c>
      <c r="G9" s="9">
        <f>_xlfn.XLOOKUP($E9,'Raw Data'!$E:$E,'Raw Data'!G:G,"ERROR",0,1)</f>
        <v>15690</v>
      </c>
      <c r="H9" s="9">
        <f>_xlfn.XLOOKUP($E9,'Raw Data'!$E:$E,'Raw Data'!H:H,"ERROR",0,1)</f>
        <v>611908.66</v>
      </c>
      <c r="I9" s="9">
        <f>_xlfn.XLOOKUP($E9,$E:$E,'Raw Data'!I:I,"ERROR",0,1)</f>
        <v>0.0238831850659649</v>
      </c>
      <c r="J9" s="9" t="str">
        <f>_xlfn.XLOOKUP($E9,'Raw Data'!$E:$E,'Raw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30 to 40</v>
      </c>
      <c r="L9" s="9">
        <f>_xlfn.XLOOKUP($E9,'Raw Data'!$E:$E,'Raw Data'!L:L,"ERROR",0,1)</f>
        <v>39</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_xlfn.XLOOKUP($E9,'Raw Data'!$E:$E,'Raw Data'!N:N,"ERROR",0,1)</f>
        <v>39</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0"/>
        <v>0</v>
      </c>
      <c r="Q9" s="9">
        <f>_xlfn.XLOOKUP($E9,'Raw Data'!$E:$E,'Raw Data'!Q:Q,"ERROR",0,1)</f>
        <v>5.8</v>
      </c>
      <c r="R9" s="9" t="s">
        <v>37</v>
      </c>
      <c r="S9" s="17">
        <f t="shared" si="1"/>
        <v>6.46551724137931</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5 to 10</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0.2 to 0.3</v>
      </c>
      <c r="V9" s="17">
        <f t="shared" si="2"/>
        <v>0.218651242522128</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0.2 to 0.3</v>
      </c>
      <c r="X9" s="17">
        <f t="shared" si="3"/>
        <v>0.218651242522128</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17">
        <f t="array" ref="Z9">_xlfn.IFS(AA9="oz",_xlfn.IFS(R9="oz",Q9,R9="fl oz",Q9*1.04,R9="ml",Q9*0.0338),AA9="fl oz",_xlfn.IFS(R9="oz",Q9/1.04,R9="fl oz",Q9,R9="ml",Q9*0.0338/1.04),AA9="ml",_xlfn.IFS(R9="oz",Q9/0.0338,R9="fl oz",Q9*1.04/0.0338,R9="ml",Q9))</f>
        <v>6.032</v>
      </c>
      <c r="AA9" s="9" t="s">
        <v>38</v>
      </c>
      <c r="AB9" s="9" t="s">
        <v>1159</v>
      </c>
      <c r="AC9" s="9" t="s">
        <v>1151</v>
      </c>
      <c r="AD9" s="9" t="s">
        <v>1170</v>
      </c>
      <c r="AE9" s="9">
        <f>VLOOKUP($E9,'Benefits Revenue'!$E$4:$BG$59,AE$1,FALSE)</f>
        <v>611908.66</v>
      </c>
      <c r="AF9" s="9">
        <f>VLOOKUP($E9,'Benefits Revenue'!$E$4:$BG$59,AF$1,FALSE)</f>
        <v>0</v>
      </c>
      <c r="AG9" s="9">
        <f>VLOOKUP($E9,'Benefits Revenue'!$E$4:$BG$59,AG$1,FALSE)</f>
        <v>0</v>
      </c>
      <c r="AH9" s="9">
        <f>VLOOKUP($E9,'Benefits Revenue'!$E$4:$BG$59,AH$1,FALSE)</f>
        <v>0</v>
      </c>
      <c r="AI9" s="9">
        <f>VLOOKUP($E9,'Benefits Revenue'!$E$4:$BG$59,AI$1,FALSE)</f>
        <v>0</v>
      </c>
      <c r="AJ9" s="9">
        <f>VLOOKUP($E9,'Benefits Revenue'!$E$4:$BG$59,AJ$1,FALSE)</f>
        <v>0</v>
      </c>
      <c r="AK9" s="9">
        <f>VLOOKUP($E9,'Benefits Revenue'!$E$4:$BG$59,AK$1,FALSE)</f>
        <v>611908.66</v>
      </c>
      <c r="AL9" s="9">
        <f>VLOOKUP($E9,'Benefits Revenue'!$E$4:$BG$59,AL$1,FALSE)</f>
        <v>0</v>
      </c>
      <c r="AM9" s="9">
        <f>VLOOKUP($E9,'Benefits Revenue'!$E$4:$BG$59,AM$1,FALSE)</f>
        <v>0</v>
      </c>
      <c r="AN9" s="9">
        <f>VLOOKUP($E9,'Benefits Revenue'!$E$4:$BG$59,AN$1,FALSE)</f>
        <v>611908.66</v>
      </c>
      <c r="AO9" s="9" t="s">
        <v>1171</v>
      </c>
      <c r="AP9" s="9">
        <f>VLOOKUP($E9,'Claims Revenue'!$E$4:$BJ$59,AP$1,FALSE)</f>
        <v>0</v>
      </c>
      <c r="AQ9" s="9">
        <f>VLOOKUP($E9,'Claims Revenue'!$E$4:$BJ$59,AQ$1,FALSE)</f>
        <v>611908.66</v>
      </c>
      <c r="AR9" s="9">
        <f>VLOOKUP($E9,'Claims Revenue'!$E$4:$BJ$59,AR$1,FALSE)</f>
        <v>0</v>
      </c>
      <c r="AS9" s="9">
        <f>VLOOKUP($E9,'Claims Revenue'!$E$4:$BJ$59,AS$1,FALSE)</f>
        <v>0</v>
      </c>
      <c r="AT9" s="9">
        <f>VLOOKUP($E9,'Claims Revenue'!$E$4:$BJ$59,AT$1,FALSE)</f>
        <v>0</v>
      </c>
      <c r="AU9" s="9">
        <f>VLOOKUP($E9,'Claims Revenue'!$E$4:$BJ$59,AU$1,FALSE)</f>
        <v>0</v>
      </c>
      <c r="AV9" s="9">
        <f>VLOOKUP($E9,'Claims Revenue'!$E$4:$BJ$59,AV$1,FALSE)</f>
        <v>0</v>
      </c>
      <c r="AW9" s="9">
        <f>VLOOKUP($E9,'Claims Revenue'!$E$4:$BJ$59,AW$1,FALSE)</f>
        <v>0</v>
      </c>
      <c r="AX9" s="9">
        <f>VLOOKUP($E9,'Claims Revenue'!$E$4:$BJ$59,AX$1,FALSE)</f>
        <v>0</v>
      </c>
      <c r="AY9" s="9">
        <f>VLOOKUP($E9,'Claims Revenue'!$E$4:$BJ$59,AY$1,FALSE)</f>
        <v>0</v>
      </c>
      <c r="AZ9" s="9" t="s">
        <v>1172</v>
      </c>
      <c r="BA9">
        <f>VLOOKUP($E9,'Ingredients Revenue'!$E$4:$DL$59,BA$1,FALSE)</f>
        <v>611908.66</v>
      </c>
      <c r="BB9">
        <f>VLOOKUP($E9,'Ingredients Revenue'!$E$4:$DL$59,BB$1,FALSE)</f>
        <v>0</v>
      </c>
      <c r="BC9">
        <f>VLOOKUP($E9,'Ingredients Revenue'!$E$4:$DL$59,BC$1,FALSE)</f>
        <v>611908.66</v>
      </c>
      <c r="BD9">
        <f>VLOOKUP($E9,'Ingredients Revenue'!$E$4:$DL$59,BD$1,FALSE)</f>
        <v>611908.66</v>
      </c>
      <c r="BE9">
        <f>VLOOKUP($E9,'Ingredients Revenue'!$E$4:$DL$59,BE$1,FALSE)</f>
        <v>0</v>
      </c>
      <c r="BF9">
        <f>VLOOKUP($E9,'Ingredients Revenue'!$E$4:$DL$59,BF$1,FALSE)</f>
        <v>0</v>
      </c>
      <c r="BG9">
        <f>VLOOKUP($E9,'Ingredients Revenue'!$E$4:$DL$59,BG$1,FALSE)</f>
        <v>0</v>
      </c>
      <c r="BH9">
        <f>VLOOKUP($E9,'Ingredients Revenue'!$E$4:$DL$59,BH$1,FALSE)</f>
        <v>0</v>
      </c>
      <c r="BI9">
        <f>VLOOKUP($E9,'Ingredients Revenue'!$E$4:$DL$59,BI$1,FALSE)</f>
        <v>0</v>
      </c>
      <c r="BJ9">
        <f>VLOOKUP($E9,'Ingredients Revenue'!$E$4:$DL$59,BJ$1,FALSE)</f>
        <v>0</v>
      </c>
    </row>
    <row r="10" spans="1:62">
      <c r="A10" s="9" t="str">
        <f>_xlfn.XLOOKUP($E10,'Raw Data'!$E:$E,'Raw Data'!A:A,"ERROR",0,1)</f>
        <v>US</v>
      </c>
      <c r="B10" s="9" t="str">
        <f>_xlfn.XLOOKUP($E10,'Raw Data'!$E:$E,'Raw Data'!B:B,"ERROR",0,1)</f>
        <v>Hair Mousses</v>
      </c>
      <c r="C10" s="9" t="str">
        <f>_xlfn.XLOOKUP($E10,'Raw Data'!$E:$E,'Raw Data'!C:C,"ERROR",0,1)</f>
        <v>moroccanoil</v>
      </c>
      <c r="D10" s="9" t="str">
        <f>_xlfn.XLOOKUP($E10,'Raw Data'!$E:$E,'Raw Data'!D:D,"ERROR",0,1)</f>
        <v>www.amazon.com/dp/B004JWR9PO</v>
      </c>
      <c r="E10" s="9" t="s">
        <v>65</v>
      </c>
      <c r="F10" s="9" t="str">
        <f>_xlfn.XLOOKUP($E10,'Raw Data'!$E:$E,'Raw Data'!F:F,"ERROR",0,1)</f>
        <v>Moroccanoil Curl Control Mousse, 5.1 Fl Oz Moroccanoil Curl Control Mousse, 5.1 Fl Oz</v>
      </c>
      <c r="G10" s="9">
        <f>_xlfn.XLOOKUP($E10,'Raw Data'!$E:$E,'Raw Data'!G:G,"ERROR",0,1)</f>
        <v>18728</v>
      </c>
      <c r="H10" s="9">
        <f>_xlfn.XLOOKUP($E10,'Raw Data'!$E:$E,'Raw Data'!H:H,"ERROR",0,1)</f>
        <v>561764.97</v>
      </c>
      <c r="I10" s="9">
        <f>_xlfn.XLOOKUP($E10,$E:$E,'Raw Data'!I:I,"ERROR",0,1)</f>
        <v>0.0223656881390229</v>
      </c>
      <c r="J10" s="9" t="str">
        <f>_xlfn.XLOOKUP($E10,'Raw Data'!$E:$E,'Raw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_xlfn.XLOOKUP($E10,'Raw Data'!$E:$E,'Raw Data'!L:L,"ERROR",0,1)</f>
        <v>30</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20 to 30</v>
      </c>
      <c r="N10" s="9">
        <f>_xlfn.XLOOKUP($E10,'Raw Data'!$E:$E,'Raw Data'!N:N,"ERROR",0,1)</f>
        <v>30</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0"/>
        <v>0</v>
      </c>
      <c r="Q10" s="9">
        <f>_xlfn.XLOOKUP($E10,'Raw Data'!$E:$E,'Raw Data'!Q:Q,"ERROR",0,1)</f>
        <v>5.1</v>
      </c>
      <c r="R10" s="9" t="str">
        <f>_xlfn.XLOOKUP($E10,'Raw Data'!$E:$E,'Raw Data'!R:R,"ERROR",0,1)</f>
        <v>fl oz</v>
      </c>
      <c r="S10" s="17">
        <f t="shared" si="1"/>
        <v>5.65610859728507</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0.1 to 0.2</v>
      </c>
      <c r="V10" s="17">
        <f t="shared" si="2"/>
        <v>0.191278613367774</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0.1 to 0.2</v>
      </c>
      <c r="X10" s="17">
        <f t="shared" si="3"/>
        <v>0.191278613367774</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4 to 6</v>
      </c>
      <c r="Z10" s="17">
        <f t="array" ref="Z10">_xlfn.IFS(AA10="oz",_xlfn.IFS(R10="oz",Q10,R10="fl oz",Q10*1.04,R10="ml",Q10*0.0338),AA10="fl oz",_xlfn.IFS(R10="oz",Q10/1.04,R10="fl oz",Q10,R10="ml",Q10*0.0338/1.04),AA10="ml",_xlfn.IFS(R10="oz",Q10/0.0338,R10="fl oz",Q10*1.04/0.0338,R10="ml",Q10))</f>
        <v>5.304</v>
      </c>
      <c r="AA10" s="9" t="s">
        <v>38</v>
      </c>
      <c r="AB10" s="9" t="s">
        <v>1150</v>
      </c>
      <c r="AC10" s="9" t="s">
        <v>1151</v>
      </c>
      <c r="AD10" s="9" t="s">
        <v>1173</v>
      </c>
      <c r="AE10" s="9">
        <f>VLOOKUP($E10,'Benefits Revenue'!$E$4:$BG$59,AE$1,FALSE)</f>
        <v>0</v>
      </c>
      <c r="AF10" s="9">
        <f>VLOOKUP($E10,'Benefits Revenue'!$E$4:$BG$59,AF$1,FALSE)</f>
        <v>561764.97</v>
      </c>
      <c r="AG10" s="9">
        <f>VLOOKUP($E10,'Benefits Revenue'!$E$4:$BG$59,AG$1,FALSE)</f>
        <v>0</v>
      </c>
      <c r="AH10" s="9">
        <f>VLOOKUP($E10,'Benefits Revenue'!$E$4:$BG$59,AH$1,FALSE)</f>
        <v>0</v>
      </c>
      <c r="AI10" s="9">
        <f>VLOOKUP($E10,'Benefits Revenue'!$E$4:$BG$59,AI$1,FALSE)</f>
        <v>0</v>
      </c>
      <c r="AJ10" s="9">
        <f>VLOOKUP($E10,'Benefits Revenue'!$E$4:$BG$59,AJ$1,FALSE)</f>
        <v>0</v>
      </c>
      <c r="AK10" s="9">
        <f>VLOOKUP($E10,'Benefits Revenue'!$E$4:$BG$59,AK$1,FALSE)</f>
        <v>0</v>
      </c>
      <c r="AL10" s="9">
        <f>VLOOKUP($E10,'Benefits Revenue'!$E$4:$BG$59,AL$1,FALSE)</f>
        <v>0</v>
      </c>
      <c r="AM10" s="9">
        <f>VLOOKUP($E10,'Benefits Revenue'!$E$4:$BG$59,AM$1,FALSE)</f>
        <v>0</v>
      </c>
      <c r="AN10" s="9">
        <f>VLOOKUP($E10,'Benefits Revenue'!$E$4:$BG$59,AN$1,FALSE)</f>
        <v>0</v>
      </c>
      <c r="AO10" s="9" t="s">
        <v>1174</v>
      </c>
      <c r="AP10" s="9">
        <f>VLOOKUP($E10,'Claims Revenue'!$E$4:$BJ$59,AP$1,FALSE)</f>
        <v>561764.97</v>
      </c>
      <c r="AQ10" s="9">
        <f>VLOOKUP($E10,'Claims Revenue'!$E$4:$BJ$59,AQ$1,FALSE)</f>
        <v>561764.97</v>
      </c>
      <c r="AR10" s="9">
        <f>VLOOKUP($E10,'Claims Revenue'!$E$4:$BJ$59,AR$1,FALSE)</f>
        <v>561764.97</v>
      </c>
      <c r="AS10" s="9">
        <f>VLOOKUP($E10,'Claims Revenue'!$E$4:$BJ$59,AS$1,FALSE)</f>
        <v>0</v>
      </c>
      <c r="AT10" s="9">
        <f>VLOOKUP($E10,'Claims Revenue'!$E$4:$BJ$59,AT$1,FALSE)</f>
        <v>0</v>
      </c>
      <c r="AU10" s="9">
        <f>VLOOKUP($E10,'Claims Revenue'!$E$4:$BJ$59,AU$1,FALSE)</f>
        <v>0</v>
      </c>
      <c r="AV10" s="9">
        <f>VLOOKUP($E10,'Claims Revenue'!$E$4:$BJ$59,AV$1,FALSE)</f>
        <v>0</v>
      </c>
      <c r="AW10" s="9">
        <f>VLOOKUP($E10,'Claims Revenue'!$E$4:$BJ$59,AW$1,FALSE)</f>
        <v>0</v>
      </c>
      <c r="AX10" s="9">
        <f>VLOOKUP($E10,'Claims Revenue'!$E$4:$BJ$59,AX$1,FALSE)</f>
        <v>0</v>
      </c>
      <c r="AY10" s="9">
        <f>VLOOKUP($E10,'Claims Revenue'!$E$4:$BJ$59,AY$1,FALSE)</f>
        <v>0</v>
      </c>
      <c r="AZ10" s="32" t="s">
        <v>1175</v>
      </c>
      <c r="BA10">
        <f>VLOOKUP($E10,'Ingredients Revenue'!$E$4:$DL$59,BA$1,FALSE)</f>
        <v>561764.97</v>
      </c>
      <c r="BB10">
        <f>VLOOKUP($E10,'Ingredients Revenue'!$E$4:$DL$59,BB$1,FALSE)</f>
        <v>0</v>
      </c>
      <c r="BC10">
        <f>VLOOKUP($E10,'Ingredients Revenue'!$E$4:$DL$59,BC$1,FALSE)</f>
        <v>0</v>
      </c>
      <c r="BD10">
        <f>VLOOKUP($E10,'Ingredients Revenue'!$E$4:$DL$59,BD$1,FALSE)</f>
        <v>0</v>
      </c>
      <c r="BE10">
        <f>VLOOKUP($E10,'Ingredients Revenue'!$E$4:$DL$59,BE$1,FALSE)</f>
        <v>0</v>
      </c>
      <c r="BF10">
        <f>VLOOKUP($E10,'Ingredients Revenue'!$E$4:$DL$59,BF$1,FALSE)</f>
        <v>0</v>
      </c>
      <c r="BG10">
        <f>VLOOKUP($E10,'Ingredients Revenue'!$E$4:$DL$59,BG$1,FALSE)</f>
        <v>561764.97</v>
      </c>
      <c r="BH10">
        <f>VLOOKUP($E10,'Ingredients Revenue'!$E$4:$DL$59,BH$1,FALSE)</f>
        <v>0</v>
      </c>
      <c r="BI10">
        <f>VLOOKUP($E10,'Ingredients Revenue'!$E$4:$DL$59,BI$1,FALSE)</f>
        <v>0</v>
      </c>
      <c r="BJ10">
        <f>VLOOKUP($E10,'Ingredients Revenue'!$E$4:$DL$59,BJ$1,FALSE)</f>
        <v>0</v>
      </c>
    </row>
    <row r="11" spans="1:62">
      <c r="A11" s="9" t="str">
        <f>_xlfn.XLOOKUP($E11,'Raw Data'!$E:$E,'Raw Data'!A:A,"ERROR",0,1)</f>
        <v>US</v>
      </c>
      <c r="B11" s="9" t="str">
        <f>_xlfn.XLOOKUP($E11,'Raw Data'!$E:$E,'Raw Data'!B:B,"ERROR",0,1)</f>
        <v>Hair Mousses</v>
      </c>
      <c r="C11" s="9" t="str">
        <f>_xlfn.XLOOKUP($E11,'Raw Data'!$E:$E,'Raw Data'!C:C,"ERROR",0,1)</f>
        <v>Keranique</v>
      </c>
      <c r="D11" s="9" t="str">
        <f>_xlfn.XLOOKUP($E11,'Raw Data'!$E:$E,'Raw Data'!D:D,"ERROR",0,1)</f>
        <v>www.amazon.com/dp/B00CRJWIIE</v>
      </c>
      <c r="E11" s="9" t="s">
        <v>69</v>
      </c>
      <c r="F11" s="9" t="str">
        <f>_xlfn.XLOOKUP($E11,'Raw Data'!$E:$E,'Raw Data'!F:F,"ERROR",0,1)</f>
        <v>Volumizing Hair Mousse for Women - Thickening and Styling Anti-Frizz Foam Spray - Fine, Straight, Wavy, and Curly Hair Mousse for All Hair Types - Travel Size Mousse for Hair Volume by Keranique</v>
      </c>
      <c r="G11" s="9">
        <f>_xlfn.XLOOKUP($E11,'Raw Data'!$E:$E,'Raw Data'!G:G,"ERROR",0,1)</f>
        <v>22777</v>
      </c>
      <c r="H11" s="9">
        <f>_xlfn.XLOOKUP($E11,'Raw Data'!$E:$E,'Raw Data'!H:H,"ERROR",0,1)</f>
        <v>526071.38</v>
      </c>
      <c r="I11" s="9">
        <f>_xlfn.XLOOKUP($E11,$E:$E,'Raw Data'!I:I,"ERROR",0,1)</f>
        <v>0.0218454771257052</v>
      </c>
      <c r="J11" s="9" t="str">
        <f>_xlfn.XLOOKUP($E11,'Raw Data'!$E:$E,'Raw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_xlfn.XLOOKUP($E11,'Raw Data'!$E:$E,'Raw Data'!L:L,"ERROR",0,1)</f>
        <v>23.15</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_xlfn.XLOOKUP($E11,'Raw Data'!$E:$E,'Raw Data'!N:N,"ERROR",0,1)</f>
        <v>23.7</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2% to 4%</v>
      </c>
      <c r="P11" s="16">
        <f t="shared" si="0"/>
        <v>0.0232067510548524</v>
      </c>
      <c r="Q11" s="9">
        <f>_xlfn.XLOOKUP($E11,'Raw Data'!$E:$E,'Raw Data'!Q:Q,"ERROR",0,1)</f>
        <v>3.4</v>
      </c>
      <c r="R11" s="9" t="str">
        <f>_xlfn.XLOOKUP($E11,'Raw Data'!$E:$E,'Raw Data'!R:R,"ERROR",0,1)</f>
        <v>fl oz</v>
      </c>
      <c r="S11" s="17">
        <f t="shared" si="1"/>
        <v>6.54694570135747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0.2 to 0.3</v>
      </c>
      <c r="V11" s="17">
        <f t="shared" si="2"/>
        <v>0.226665156840812</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0.2 to 0.3</v>
      </c>
      <c r="X11" s="17">
        <f t="shared" si="3"/>
        <v>0.221404994973198</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2 to 4</v>
      </c>
      <c r="Z11" s="17">
        <f t="array" ref="Z11">_xlfn.IFS(AA11="oz",_xlfn.IFS(R11="oz",Q11,R11="fl oz",Q11*1.04,R11="ml",Q11*0.0338),AA11="fl oz",_xlfn.IFS(R11="oz",Q11/1.04,R11="fl oz",Q11,R11="ml",Q11*0.0338/1.04),AA11="ml",_xlfn.IFS(R11="oz",Q11/0.0338,R11="fl oz",Q11*1.04/0.0338,R11="ml",Q11))</f>
        <v>3.536</v>
      </c>
      <c r="AA11" s="9" t="s">
        <v>38</v>
      </c>
      <c r="AB11" s="9" t="s">
        <v>1150</v>
      </c>
      <c r="AC11" s="9" t="s">
        <v>1151</v>
      </c>
      <c r="AD11" s="9" t="s">
        <v>1176</v>
      </c>
      <c r="AE11" s="9">
        <f>VLOOKUP($E11,'Benefits Revenue'!$E$4:$BG$59,AE$1,FALSE)</f>
        <v>526071.38</v>
      </c>
      <c r="AF11" s="9">
        <f>VLOOKUP($E11,'Benefits Revenue'!$E$4:$BG$59,AF$1,FALSE)</f>
        <v>526071.38</v>
      </c>
      <c r="AG11" s="9">
        <f>VLOOKUP($E11,'Benefits Revenue'!$E$4:$BG$59,AG$1,FALSE)</f>
        <v>526071.38</v>
      </c>
      <c r="AH11" s="9">
        <f>VLOOKUP($E11,'Benefits Revenue'!$E$4:$BG$59,AH$1,FALSE)</f>
        <v>526071.38</v>
      </c>
      <c r="AI11" s="9">
        <f>VLOOKUP($E11,'Benefits Revenue'!$E$4:$BG$59,AI$1,FALSE)</f>
        <v>0</v>
      </c>
      <c r="AJ11" s="9">
        <f>VLOOKUP($E11,'Benefits Revenue'!$E$4:$BG$59,AJ$1,FALSE)</f>
        <v>0</v>
      </c>
      <c r="AK11" s="9">
        <f>VLOOKUP($E11,'Benefits Revenue'!$E$4:$BG$59,AK$1,FALSE)</f>
        <v>526071.38</v>
      </c>
      <c r="AL11" s="9">
        <f>VLOOKUP($E11,'Benefits Revenue'!$E$4:$BG$59,AL$1,FALSE)</f>
        <v>0</v>
      </c>
      <c r="AM11" s="9">
        <f>VLOOKUP($E11,'Benefits Revenue'!$E$4:$BG$59,AM$1,FALSE)</f>
        <v>526071.38</v>
      </c>
      <c r="AN11" s="9">
        <f>VLOOKUP($E11,'Benefits Revenue'!$E$4:$BG$59,AN$1,FALSE)</f>
        <v>0</v>
      </c>
      <c r="AO11" s="31" t="s">
        <v>1177</v>
      </c>
      <c r="AP11" s="9">
        <f>VLOOKUP($E11,'Claims Revenue'!$E$4:$BJ$59,AP$1,FALSE)</f>
        <v>0</v>
      </c>
      <c r="AQ11" s="9">
        <f>VLOOKUP($E11,'Claims Revenue'!$E$4:$BJ$59,AQ$1,FALSE)</f>
        <v>526071.38</v>
      </c>
      <c r="AR11" s="9">
        <f>VLOOKUP($E11,'Claims Revenue'!$E$4:$BJ$59,AR$1,FALSE)</f>
        <v>526071.38</v>
      </c>
      <c r="AS11" s="9">
        <f>VLOOKUP($E11,'Claims Revenue'!$E$4:$BJ$59,AS$1,FALSE)</f>
        <v>0</v>
      </c>
      <c r="AT11" s="9">
        <f>VLOOKUP($E11,'Claims Revenue'!$E$4:$BJ$59,AT$1,FALSE)</f>
        <v>526071.38</v>
      </c>
      <c r="AU11" s="9">
        <f>VLOOKUP($E11,'Claims Revenue'!$E$4:$BJ$59,AU$1,FALSE)</f>
        <v>0</v>
      </c>
      <c r="AV11" s="9">
        <f>VLOOKUP($E11,'Claims Revenue'!$E$4:$BJ$59,AV$1,FALSE)</f>
        <v>0</v>
      </c>
      <c r="AW11" s="9">
        <f>VLOOKUP($E11,'Claims Revenue'!$E$4:$BJ$59,AW$1,FALSE)</f>
        <v>526071.38</v>
      </c>
      <c r="AX11" s="9">
        <f>VLOOKUP($E11,'Claims Revenue'!$E$4:$BJ$59,AX$1,FALSE)</f>
        <v>0</v>
      </c>
      <c r="AY11" s="9">
        <f>VLOOKUP($E11,'Claims Revenue'!$E$4:$BJ$59,AY$1,FALSE)</f>
        <v>0</v>
      </c>
      <c r="AZ11" s="33" t="s">
        <v>1178</v>
      </c>
      <c r="BA11">
        <f>VLOOKUP($E11,'Ingredients Revenue'!$E$4:$DL$59,BA$1,FALSE)</f>
        <v>526071.38</v>
      </c>
      <c r="BB11">
        <f>VLOOKUP($E11,'Ingredients Revenue'!$E$4:$DL$59,BB$1,FALSE)</f>
        <v>0</v>
      </c>
      <c r="BC11">
        <f>VLOOKUP($E11,'Ingredients Revenue'!$E$4:$DL$59,BC$1,FALSE)</f>
        <v>526071.38</v>
      </c>
      <c r="BD11">
        <f>VLOOKUP($E11,'Ingredients Revenue'!$E$4:$DL$59,BD$1,FALSE)</f>
        <v>0</v>
      </c>
      <c r="BE11">
        <f>VLOOKUP($E11,'Ingredients Revenue'!$E$4:$DL$59,BE$1,FALSE)</f>
        <v>0</v>
      </c>
      <c r="BF11">
        <f>VLOOKUP($E11,'Ingredients Revenue'!$E$4:$DL$59,BF$1,FALSE)</f>
        <v>0</v>
      </c>
      <c r="BG11">
        <f>VLOOKUP($E11,'Ingredients Revenue'!$E$4:$DL$59,BG$1,FALSE)</f>
        <v>0</v>
      </c>
      <c r="BH11">
        <f>VLOOKUP($E11,'Ingredients Revenue'!$E$4:$DL$59,BH$1,FALSE)</f>
        <v>0</v>
      </c>
      <c r="BI11">
        <f>VLOOKUP($E11,'Ingredients Revenue'!$E$4:$DL$59,BI$1,FALSE)</f>
        <v>0</v>
      </c>
      <c r="BJ11">
        <f>VLOOKUP($E11,'Ingredients Revenue'!$E$4:$DL$59,BJ$1,FALSE)</f>
        <v>0</v>
      </c>
    </row>
    <row r="12" spans="1:62">
      <c r="A12" s="9" t="str">
        <f>_xlfn.XLOOKUP($E12,'Raw Data'!$E:$E,'Raw Data'!A:A,"ERROR",0,1)</f>
        <v>US</v>
      </c>
      <c r="B12" s="9" t="str">
        <f>_xlfn.XLOOKUP($E12,'Raw Data'!$E:$E,'Raw Data'!B:B,"ERROR",0,1)</f>
        <v>Hair Mousses</v>
      </c>
      <c r="C12" s="9" t="str">
        <f>_xlfn.XLOOKUP($E12,'Raw Data'!$E:$E,'Raw Data'!C:C,"ERROR",0,1)</f>
        <v>kenra</v>
      </c>
      <c r="D12" s="9" t="str">
        <f>_xlfn.XLOOKUP($E12,'Raw Data'!$E:$E,'Raw Data'!D:D,"ERROR",0,1)</f>
        <v>www.amazon.com/dp/B00J0T3LXK</v>
      </c>
      <c r="E12" s="9" t="s">
        <v>72</v>
      </c>
      <c r="F12" s="9" t="str">
        <f>_xlfn.XLOOKUP($E12,'Raw Data'!$E:$E,'Raw Data'!F:F,"ERROR",0,1)</f>
        <v>Kenra Platinum Thickening Mousse 12 | Volumizing Styler | Adds Fullness &amp; Body | Humidity Protection Up To 48 hours | Desity Plumping up tp 150% | Thermal Protection | All Hair Types</v>
      </c>
      <c r="G12" s="9">
        <f>_xlfn.XLOOKUP($E12,'Raw Data'!$E:$E,'Raw Data'!G:G,"ERROR",0,1)</f>
        <v>24306</v>
      </c>
      <c r="H12" s="9">
        <f>_xlfn.XLOOKUP($E12,'Raw Data'!$E:$E,'Raw Data'!H:H,"ERROR",0,1)</f>
        <v>513835.31</v>
      </c>
      <c r="I12" s="9">
        <f>_xlfn.XLOOKUP($E12,$E:$E,'Raw Data'!I:I,"ERROR",0,1)</f>
        <v>0.0172530396734304</v>
      </c>
      <c r="J12" s="9" t="str">
        <f>_xlfn.XLOOKUP($E12,'Raw Data'!$E:$E,'Raw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_xlfn.XLOOKUP($E12,'Raw Data'!$E:$E,'Raw Data'!L:L,"ERROR",0,1)</f>
        <v>21.49</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_xlfn.XLOOKUP($E12,'Raw Data'!$E:$E,'Raw Data'!N:N,"ERROR",0,1)</f>
        <v>23.99</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10% to 15%</v>
      </c>
      <c r="P12" s="16">
        <f t="shared" si="0"/>
        <v>0.104210087536474</v>
      </c>
      <c r="Q12" s="9">
        <v>6.7</v>
      </c>
      <c r="R12" s="9" t="s">
        <v>38</v>
      </c>
      <c r="S12" s="17">
        <f t="shared" si="1"/>
        <v>3.20746268656716</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3 to 4</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0.1 to 0.2</v>
      </c>
      <c r="V12" s="17">
        <f t="shared" si="2"/>
        <v>0.121088840545329</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0.1 to 0.2</v>
      </c>
      <c r="X12" s="17">
        <f t="shared" si="3"/>
        <v>0.10847016187241</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17">
        <f t="array" ref="Z12">_xlfn.IFS(AA12="oz",_xlfn.IFS(R12="oz",Q12,R12="fl oz",Q12*1.04,R12="ml",Q12*0.0338),AA12="fl oz",_xlfn.IFS(R12="oz",Q12/1.04,R12="fl oz",Q12,R12="ml",Q12*0.0338/1.04),AA12="ml",_xlfn.IFS(R12="oz",Q12/0.0338,R12="fl oz",Q12*1.04/0.0338,R12="ml",Q12))</f>
        <v>6.7</v>
      </c>
      <c r="AA12" s="9" t="s">
        <v>38</v>
      </c>
      <c r="AB12" s="9" t="s">
        <v>1159</v>
      </c>
      <c r="AC12" s="9" t="s">
        <v>1151</v>
      </c>
      <c r="AD12" s="9" t="s">
        <v>1179</v>
      </c>
      <c r="AE12" s="9">
        <f>VLOOKUP($E12,'Benefits Revenue'!$E$4:$BG$59,AE$1,FALSE)</f>
        <v>513835.31</v>
      </c>
      <c r="AF12" s="9">
        <f>VLOOKUP($E12,'Benefits Revenue'!$E$4:$BG$59,AF$1,FALSE)</f>
        <v>0</v>
      </c>
      <c r="AG12" s="9">
        <f>VLOOKUP($E12,'Benefits Revenue'!$E$4:$BG$59,AG$1,FALSE)</f>
        <v>0</v>
      </c>
      <c r="AH12" s="9">
        <f>VLOOKUP($E12,'Benefits Revenue'!$E$4:$BG$59,AH$1,FALSE)</f>
        <v>0</v>
      </c>
      <c r="AI12" s="9">
        <f>VLOOKUP($E12,'Benefits Revenue'!$E$4:$BG$59,AI$1,FALSE)</f>
        <v>0</v>
      </c>
      <c r="AJ12" s="9">
        <f>VLOOKUP($E12,'Benefits Revenue'!$E$4:$BG$59,AJ$1,FALSE)</f>
        <v>0</v>
      </c>
      <c r="AK12" s="9">
        <f>VLOOKUP($E12,'Benefits Revenue'!$E$4:$BG$59,AK$1,FALSE)</f>
        <v>513835.31</v>
      </c>
      <c r="AL12" s="9">
        <f>VLOOKUP($E12,'Benefits Revenue'!$E$4:$BG$59,AL$1,FALSE)</f>
        <v>513835.31</v>
      </c>
      <c r="AM12" s="9">
        <f>VLOOKUP($E12,'Benefits Revenue'!$E$4:$BG$59,AM$1,FALSE)</f>
        <v>0</v>
      </c>
      <c r="AN12" s="9">
        <f>VLOOKUP($E12,'Benefits Revenue'!$E$4:$BG$59,AN$1,FALSE)</f>
        <v>0</v>
      </c>
      <c r="AO12" s="9" t="s">
        <v>1157</v>
      </c>
      <c r="AP12" s="9">
        <f>VLOOKUP($E12,'Claims Revenue'!$E$4:$BJ$59,AP$1,FALSE)</f>
        <v>0</v>
      </c>
      <c r="AQ12" s="9">
        <f>VLOOKUP($E12,'Claims Revenue'!$E$4:$BJ$59,AQ$1,FALSE)</f>
        <v>0</v>
      </c>
      <c r="AR12" s="9">
        <f>VLOOKUP($E12,'Claims Revenue'!$E$4:$BJ$59,AR$1,FALSE)</f>
        <v>0</v>
      </c>
      <c r="AS12" s="9">
        <f>VLOOKUP($E12,'Claims Revenue'!$E$4:$BJ$59,AS$1,FALSE)</f>
        <v>0</v>
      </c>
      <c r="AT12" s="9">
        <f>VLOOKUP($E12,'Claims Revenue'!$E$4:$BJ$59,AT$1,FALSE)</f>
        <v>0</v>
      </c>
      <c r="AU12" s="9">
        <f>VLOOKUP($E12,'Claims Revenue'!$E$4:$BJ$59,AU$1,FALSE)</f>
        <v>0</v>
      </c>
      <c r="AV12" s="9">
        <f>VLOOKUP($E12,'Claims Revenue'!$E$4:$BJ$59,AV$1,FALSE)</f>
        <v>0</v>
      </c>
      <c r="AW12" s="9">
        <f>VLOOKUP($E12,'Claims Revenue'!$E$4:$BJ$59,AW$1,FALSE)</f>
        <v>0</v>
      </c>
      <c r="AX12" s="9">
        <f>VLOOKUP($E12,'Claims Revenue'!$E$4:$BJ$59,AX$1,FALSE)</f>
        <v>0</v>
      </c>
      <c r="AY12" s="9">
        <f>VLOOKUP($E12,'Claims Revenue'!$E$4:$BJ$59,AY$1,FALSE)</f>
        <v>0</v>
      </c>
      <c r="AZ12" s="35" t="s">
        <v>1180</v>
      </c>
      <c r="BA12">
        <f>VLOOKUP($E12,'Ingredients Revenue'!$E$4:$DL$59,BA$1,FALSE)</f>
        <v>513835.31</v>
      </c>
      <c r="BB12">
        <f>VLOOKUP($E12,'Ingredients Revenue'!$E$4:$DL$59,BB$1,FALSE)</f>
        <v>0</v>
      </c>
      <c r="BC12">
        <f>VLOOKUP($E12,'Ingredients Revenue'!$E$4:$DL$59,BC$1,FALSE)</f>
        <v>0</v>
      </c>
      <c r="BD12">
        <f>VLOOKUP($E12,'Ingredients Revenue'!$E$4:$DL$59,BD$1,FALSE)</f>
        <v>0</v>
      </c>
      <c r="BE12">
        <f>VLOOKUP($E12,'Ingredients Revenue'!$E$4:$DL$59,BE$1,FALSE)</f>
        <v>0</v>
      </c>
      <c r="BF12">
        <f>VLOOKUP($E12,'Ingredients Revenue'!$E$4:$DL$59,BF$1,FALSE)</f>
        <v>0</v>
      </c>
      <c r="BG12">
        <f>VLOOKUP($E12,'Ingredients Revenue'!$E$4:$DL$59,BG$1,FALSE)</f>
        <v>0</v>
      </c>
      <c r="BH12">
        <f>VLOOKUP($E12,'Ingredients Revenue'!$E$4:$DL$59,BH$1,FALSE)</f>
        <v>0</v>
      </c>
      <c r="BI12">
        <f>VLOOKUP($E12,'Ingredients Revenue'!$E$4:$DL$59,BI$1,FALSE)</f>
        <v>0</v>
      </c>
      <c r="BJ12">
        <f>VLOOKUP($E12,'Ingredients Revenue'!$E$4:$DL$59,BJ$1,FALSE)</f>
        <v>0</v>
      </c>
    </row>
    <row r="13" spans="1:62">
      <c r="A13" s="9" t="str">
        <f>_xlfn.XLOOKUP($E13,'Raw Data'!$E:$E,'Raw Data'!A:A,"ERROR",0,1)</f>
        <v>US</v>
      </c>
      <c r="B13" s="9" t="str">
        <f>_xlfn.XLOOKUP($E13,'Raw Data'!$E:$E,'Raw Data'!B:B,"ERROR",0,1)</f>
        <v>Hair Mousses</v>
      </c>
      <c r="C13" s="9" t="s">
        <v>160</v>
      </c>
      <c r="D13" s="9" t="str">
        <f>_xlfn.XLOOKUP($E13,'Raw Data'!$E:$E,'Raw Data'!D:D,"ERROR",0,1)</f>
        <v>www.amazon.com/dp/B00K0LUFIQ</v>
      </c>
      <c r="E13" s="9" t="s">
        <v>76</v>
      </c>
      <c r="F13" s="9" t="str">
        <f>_xlfn.XLOOKUP($E13,'Raw Data'!$E:$E,'Raw Data'!F:F,"ERROR",0,1)</f>
        <v>KERASTASE Densifique Densimorphose  Hair   Mousse  | Volumizing &amp; Thickening Styling  Mousse  | Adds Shine | With Hyaluronic Acid | For Fine, Thin &amp; Thinning  Hair  | 5.1 Fl Oz</v>
      </c>
      <c r="G13" s="9">
        <f>_xlfn.XLOOKUP($E13,'Raw Data'!$E:$E,'Raw Data'!G:G,"ERROR",0,1)</f>
        <v>9568</v>
      </c>
      <c r="H13" s="9">
        <f>_xlfn.XLOOKUP($E13,'Raw Data'!$E:$E,'Raw Data'!H:H,"ERROR",0,1)</f>
        <v>405814.94</v>
      </c>
      <c r="I13" s="9">
        <f>_xlfn.XLOOKUP($E13,$E:$E,'Raw Data'!I:I,"ERROR",0,1)</f>
        <v>0.0167881366888707</v>
      </c>
      <c r="J13" s="9" t="str">
        <f>_xlfn.XLOOKUP($E13,'Raw Data'!$E:$E,'Raw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40 to 50</v>
      </c>
      <c r="L13" s="9">
        <f>_xlfn.XLOOKUP($E13,'Raw Data'!$E:$E,'Raw Data'!L:L,"ERROR",0,1)</f>
        <v>40.81</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40 to 50</v>
      </c>
      <c r="N13" s="9">
        <f>_xlfn.XLOOKUP($E13,'Raw Data'!$E:$E,'Raw Data'!N:N,"ERROR",0,1)</f>
        <v>43.83</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6% to 8%</v>
      </c>
      <c r="P13" s="16">
        <f t="shared" si="0"/>
        <v>0.0689025781428245</v>
      </c>
      <c r="Q13" s="9">
        <f>_xlfn.XLOOKUP($E13,'Raw Data'!$E:$E,'Raw Data'!Q:Q,"ERROR",0,1)</f>
        <v>5.1</v>
      </c>
      <c r="R13" s="9" t="str">
        <f>_xlfn.XLOOKUP($E13,'Raw Data'!$E:$E,'Raw Data'!R:R,"ERROR",0,1)</f>
        <v>fl oz</v>
      </c>
      <c r="S13" s="17">
        <f t="shared" si="1"/>
        <v>7.69419306184012</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5 to 10</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0.2 to 0.3</v>
      </c>
      <c r="V13" s="17">
        <f t="shared" si="2"/>
        <v>0.279458054130317</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0.2 to 0.3</v>
      </c>
      <c r="X13" s="17">
        <f t="shared" si="3"/>
        <v>0.260202673717962</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4 to 6</v>
      </c>
      <c r="Z13" s="17">
        <f t="array" ref="Z13">_xlfn.IFS(AA13="oz",_xlfn.IFS(R13="oz",Q13,R13="fl oz",Q13*1.04,R13="ml",Q13*0.0338),AA13="fl oz",_xlfn.IFS(R13="oz",Q13/1.04,R13="fl oz",Q13,R13="ml",Q13*0.0338/1.04),AA13="ml",_xlfn.IFS(R13="oz",Q13/0.0338,R13="fl oz",Q13*1.04/0.0338,R13="ml",Q13))</f>
        <v>5.304</v>
      </c>
      <c r="AA13" s="9" t="s">
        <v>38</v>
      </c>
      <c r="AB13" s="9" t="s">
        <v>1159</v>
      </c>
      <c r="AC13" s="9" t="s">
        <v>1151</v>
      </c>
      <c r="AD13" s="9" t="s">
        <v>1181</v>
      </c>
      <c r="AE13" s="9">
        <f>VLOOKUP($E13,'Benefits Revenue'!$E$4:$BG$59,AE$1,FALSE)</f>
        <v>405814.94</v>
      </c>
      <c r="AF13" s="9">
        <f>VLOOKUP($E13,'Benefits Revenue'!$E$4:$BG$59,AF$1,FALSE)</f>
        <v>0</v>
      </c>
      <c r="AG13" s="9">
        <f>VLOOKUP($E13,'Benefits Revenue'!$E$4:$BG$59,AG$1,FALSE)</f>
        <v>405814.94</v>
      </c>
      <c r="AH13" s="9">
        <f>VLOOKUP($E13,'Benefits Revenue'!$E$4:$BG$59,AH$1,FALSE)</f>
        <v>0</v>
      </c>
      <c r="AI13" s="9">
        <f>VLOOKUP($E13,'Benefits Revenue'!$E$4:$BG$59,AI$1,FALSE)</f>
        <v>0</v>
      </c>
      <c r="AJ13" s="9">
        <f>VLOOKUP($E13,'Benefits Revenue'!$E$4:$BG$59,AJ$1,FALSE)</f>
        <v>0</v>
      </c>
      <c r="AK13" s="9">
        <f>VLOOKUP($E13,'Benefits Revenue'!$E$4:$BG$59,AK$1,FALSE)</f>
        <v>0</v>
      </c>
      <c r="AL13" s="9">
        <f>VLOOKUP($E13,'Benefits Revenue'!$E$4:$BG$59,AL$1,FALSE)</f>
        <v>0</v>
      </c>
      <c r="AM13" s="9">
        <f>VLOOKUP($E13,'Benefits Revenue'!$E$4:$BG$59,AM$1,FALSE)</f>
        <v>0</v>
      </c>
      <c r="AN13" s="9">
        <f>VLOOKUP($E13,'Benefits Revenue'!$E$4:$BG$59,AN$1,FALSE)</f>
        <v>405814.94</v>
      </c>
      <c r="AO13" s="31" t="s">
        <v>1133</v>
      </c>
      <c r="AP13" s="9">
        <f>VLOOKUP($E13,'Claims Revenue'!$E$4:$BJ$59,AP$1,FALSE)</f>
        <v>0</v>
      </c>
      <c r="AQ13" s="9">
        <f>VLOOKUP($E13,'Claims Revenue'!$E$4:$BJ$59,AQ$1,FALSE)</f>
        <v>0</v>
      </c>
      <c r="AR13" s="9">
        <f>VLOOKUP($E13,'Claims Revenue'!$E$4:$BJ$59,AR$1,FALSE)</f>
        <v>0</v>
      </c>
      <c r="AS13" s="9">
        <f>VLOOKUP($E13,'Claims Revenue'!$E$4:$BJ$59,AS$1,FALSE)</f>
        <v>405814.94</v>
      </c>
      <c r="AT13" s="9">
        <f>VLOOKUP($E13,'Claims Revenue'!$E$4:$BJ$59,AT$1,FALSE)</f>
        <v>0</v>
      </c>
      <c r="AU13" s="9">
        <f>VLOOKUP($E13,'Claims Revenue'!$E$4:$BJ$59,AU$1,FALSE)</f>
        <v>0</v>
      </c>
      <c r="AV13" s="9">
        <f>VLOOKUP($E13,'Claims Revenue'!$E$4:$BJ$59,AV$1,FALSE)</f>
        <v>0</v>
      </c>
      <c r="AW13" s="9">
        <f>VLOOKUP($E13,'Claims Revenue'!$E$4:$BJ$59,AW$1,FALSE)</f>
        <v>0</v>
      </c>
      <c r="AX13" s="9">
        <f>VLOOKUP($E13,'Claims Revenue'!$E$4:$BJ$59,AX$1,FALSE)</f>
        <v>0</v>
      </c>
      <c r="AY13" s="9">
        <f>VLOOKUP($E13,'Claims Revenue'!$E$4:$BJ$59,AY$1,FALSE)</f>
        <v>0</v>
      </c>
      <c r="AZ13" s="36" t="s">
        <v>1182</v>
      </c>
      <c r="BA13">
        <f>VLOOKUP($E13,'Ingredients Revenue'!$E$4:$DL$59,BA$1,FALSE)</f>
        <v>405814.94</v>
      </c>
      <c r="BB13">
        <f>VLOOKUP($E13,'Ingredients Revenue'!$E$4:$DL$59,BB$1,FALSE)</f>
        <v>0</v>
      </c>
      <c r="BC13">
        <f>VLOOKUP($E13,'Ingredients Revenue'!$E$4:$DL$59,BC$1,FALSE)</f>
        <v>0</v>
      </c>
      <c r="BD13">
        <f>VLOOKUP($E13,'Ingredients Revenue'!$E$4:$DL$59,BD$1,FALSE)</f>
        <v>0</v>
      </c>
      <c r="BE13">
        <f>VLOOKUP($E13,'Ingredients Revenue'!$E$4:$DL$59,BE$1,FALSE)</f>
        <v>0</v>
      </c>
      <c r="BF13">
        <f>VLOOKUP($E13,'Ingredients Revenue'!$E$4:$DL$59,BF$1,FALSE)</f>
        <v>0</v>
      </c>
      <c r="BG13">
        <f>VLOOKUP($E13,'Ingredients Revenue'!$E$4:$DL$59,BG$1,FALSE)</f>
        <v>405814.94</v>
      </c>
      <c r="BH13">
        <f>VLOOKUP($E13,'Ingredients Revenue'!$E$4:$DL$59,BH$1,FALSE)</f>
        <v>0</v>
      </c>
      <c r="BI13">
        <f>VLOOKUP($E13,'Ingredients Revenue'!$E$4:$DL$59,BI$1,FALSE)</f>
        <v>0</v>
      </c>
      <c r="BJ13">
        <f>VLOOKUP($E13,'Ingredients Revenue'!$E$4:$DL$59,BJ$1,FALSE)</f>
        <v>405814.94</v>
      </c>
    </row>
    <row r="14" spans="1:62">
      <c r="A14" s="9" t="str">
        <f>_xlfn.XLOOKUP($E14,'Raw Data'!$E:$E,'Raw Data'!A:A,"ERROR",0,1)</f>
        <v>US</v>
      </c>
      <c r="B14" s="9" t="str">
        <f>_xlfn.XLOOKUP($E14,'Raw Data'!$E:$E,'Raw Data'!B:B,"ERROR",0,1)</f>
        <v>Hair Mousses</v>
      </c>
      <c r="C14" s="9" t="str">
        <f>_xlfn.XLOOKUP($E14,'Raw Data'!$E:$E,'Raw Data'!C:C,"ERROR",0,1)</f>
        <v>aussie</v>
      </c>
      <c r="D14" s="9" t="str">
        <f>_xlfn.XLOOKUP($E14,'Raw Data'!$E:$E,'Raw Data'!D:D,"ERROR",0,1)</f>
        <v>www.amazon.com/dp/B07K3NC8J9</v>
      </c>
      <c r="E14" s="9" t="s">
        <v>80</v>
      </c>
      <c r="F14" s="9" t="str">
        <f>_xlfn.XLOOKUP($E14,'Raw Data'!$E:$E,'Raw Data'!F:F,"ERROR",0,1)</f>
        <v>Aussie Instant Freeze Sculpting Maximum Hold Hair Gel with Jojoba Oil, Sea Kelp and Australian Aloe, 7 Oz (Triple Pack)</v>
      </c>
      <c r="G14" s="9">
        <f>_xlfn.XLOOKUP($E14,'Raw Data'!$E:$E,'Raw Data'!G:G,"ERROR",0,1)</f>
        <v>27000</v>
      </c>
      <c r="H14" s="9">
        <f>_xlfn.XLOOKUP($E14,'Raw Data'!$E:$E,'Raw Data'!H:H,"ERROR",0,1)</f>
        <v>394879.79</v>
      </c>
      <c r="I14" s="9">
        <f>_xlfn.XLOOKUP($E14,$E:$E,'Raw Data'!I:I,"ERROR",0,1)</f>
        <v>0.0145391701219305</v>
      </c>
      <c r="J14" s="9" t="str">
        <f>_xlfn.XLOOKUP($E14,'Raw Data'!$E:$E,'Raw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_xlfn.XLOOKUP($E14,'Raw Data'!$E:$E,'Raw Data'!L:L,"ERROR",0,1)</f>
        <v>15.06</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_xlfn.XLOOKUP($E14,'Raw Data'!$E:$E,'Raw Data'!N:N,"ERROR",0,1)</f>
        <v>15.34</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0% to 2%</v>
      </c>
      <c r="P14" s="16">
        <f t="shared" si="0"/>
        <v>0.0182529335071708</v>
      </c>
      <c r="Q14" s="9">
        <f>_xlfn.XLOOKUP($E14,'Raw Data'!$E:$E,'Raw Data'!Q:Q,"ERROR",0,1)</f>
        <v>21</v>
      </c>
      <c r="R14" s="9" t="str">
        <f>_xlfn.XLOOKUP($E14,'Raw Data'!$E:$E,'Raw Data'!R:R,"ERROR",0,1)</f>
        <v>oz</v>
      </c>
      <c r="S14" s="17">
        <f t="shared" si="1"/>
        <v>0.717142857142857</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0.5 to 0.75</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7">
        <f t="shared" si="2"/>
        <v>0.0247032867932428</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7">
        <f t="shared" si="3"/>
        <v>0.0242523793419972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20 to 25</v>
      </c>
      <c r="Z14" s="17">
        <f t="array" ref="Z14">_xlfn.IFS(AA14="oz",_xlfn.IFS(R14="oz",Q14,R14="fl oz",Q14*1.04,R14="ml",Q14*0.0338),AA14="fl oz",_xlfn.IFS(R14="oz",Q14/1.04,R14="fl oz",Q14,R14="ml",Q14*0.0338/1.04),AA14="ml",_xlfn.IFS(R14="oz",Q14/0.0338,R14="fl oz",Q14*1.04/0.0338,R14="ml",Q14))</f>
        <v>21</v>
      </c>
      <c r="AA14" s="9" t="s">
        <v>38</v>
      </c>
      <c r="AB14" s="9" t="s">
        <v>1183</v>
      </c>
      <c r="AC14" s="9" t="s">
        <v>1184</v>
      </c>
      <c r="AD14" s="9" t="s">
        <v>1185</v>
      </c>
      <c r="AE14" s="9">
        <f>VLOOKUP($E14,'Benefits Revenue'!$E$4:$BG$59,AE$1,FALSE)</f>
        <v>0</v>
      </c>
      <c r="AF14" s="9">
        <f>VLOOKUP($E14,'Benefits Revenue'!$E$4:$BG$59,AF$1,FALSE)</f>
        <v>0</v>
      </c>
      <c r="AG14" s="9">
        <f>VLOOKUP($E14,'Benefits Revenue'!$E$4:$BG$59,AG$1,FALSE)</f>
        <v>0</v>
      </c>
      <c r="AH14" s="9">
        <f>VLOOKUP($E14,'Benefits Revenue'!$E$4:$BG$59,AH$1,FALSE)</f>
        <v>0</v>
      </c>
      <c r="AI14" s="9">
        <f>VLOOKUP($E14,'Benefits Revenue'!$E$4:$BG$59,AI$1,FALSE)</f>
        <v>394879.79</v>
      </c>
      <c r="AJ14" s="9">
        <f>VLOOKUP($E14,'Benefits Revenue'!$E$4:$BG$59,AJ$1,FALSE)</f>
        <v>0</v>
      </c>
      <c r="AK14" s="9">
        <f>VLOOKUP($E14,'Benefits Revenue'!$E$4:$BG$59,AK$1,FALSE)</f>
        <v>0</v>
      </c>
      <c r="AL14" s="9">
        <f>VLOOKUP($E14,'Benefits Revenue'!$E$4:$BG$59,AL$1,FALSE)</f>
        <v>0</v>
      </c>
      <c r="AM14" s="9">
        <f>VLOOKUP($E14,'Benefits Revenue'!$E$4:$BG$59,AM$1,FALSE)</f>
        <v>0</v>
      </c>
      <c r="AN14" s="9">
        <f>VLOOKUP($E14,'Benefits Revenue'!$E$4:$BG$59,AN$1,FALSE)</f>
        <v>0</v>
      </c>
      <c r="AO14" s="9" t="s">
        <v>1157</v>
      </c>
      <c r="AP14" s="9">
        <f>VLOOKUP($E14,'Claims Revenue'!$E$4:$BJ$59,AP$1,FALSE)</f>
        <v>0</v>
      </c>
      <c r="AQ14" s="9">
        <f>VLOOKUP($E14,'Claims Revenue'!$E$4:$BJ$59,AQ$1,FALSE)</f>
        <v>0</v>
      </c>
      <c r="AR14" s="9">
        <f>VLOOKUP($E14,'Claims Revenue'!$E$4:$BJ$59,AR$1,FALSE)</f>
        <v>0</v>
      </c>
      <c r="AS14" s="9">
        <f>VLOOKUP($E14,'Claims Revenue'!$E$4:$BJ$59,AS$1,FALSE)</f>
        <v>0</v>
      </c>
      <c r="AT14" s="9">
        <f>VLOOKUP($E14,'Claims Revenue'!$E$4:$BJ$59,AT$1,FALSE)</f>
        <v>0</v>
      </c>
      <c r="AU14" s="9">
        <f>VLOOKUP($E14,'Claims Revenue'!$E$4:$BJ$59,AU$1,FALSE)</f>
        <v>0</v>
      </c>
      <c r="AV14" s="9">
        <f>VLOOKUP($E14,'Claims Revenue'!$E$4:$BJ$59,AV$1,FALSE)</f>
        <v>0</v>
      </c>
      <c r="AW14" s="9">
        <f>VLOOKUP($E14,'Claims Revenue'!$E$4:$BJ$59,AW$1,FALSE)</f>
        <v>0</v>
      </c>
      <c r="AX14" s="9">
        <f>VLOOKUP($E14,'Claims Revenue'!$E$4:$BJ$59,AX$1,FALSE)</f>
        <v>0</v>
      </c>
      <c r="AY14" s="9">
        <f>VLOOKUP($E14,'Claims Revenue'!$E$4:$BJ$59,AY$1,FALSE)</f>
        <v>0</v>
      </c>
      <c r="AZ14" s="35" t="s">
        <v>1186</v>
      </c>
      <c r="BA14">
        <f>VLOOKUP($E14,'Ingredients Revenue'!$E$4:$DL$59,BA$1,FALSE)</f>
        <v>394879.79</v>
      </c>
      <c r="BB14">
        <f>VLOOKUP($E14,'Ingredients Revenue'!$E$4:$DL$59,BB$1,FALSE)</f>
        <v>0</v>
      </c>
      <c r="BC14">
        <f>VLOOKUP($E14,'Ingredients Revenue'!$E$4:$DL$59,BC$1,FALSE)</f>
        <v>0</v>
      </c>
      <c r="BD14">
        <f>VLOOKUP($E14,'Ingredients Revenue'!$E$4:$DL$59,BD$1,FALSE)</f>
        <v>0</v>
      </c>
      <c r="BE14">
        <f>VLOOKUP($E14,'Ingredients Revenue'!$E$4:$DL$59,BE$1,FALSE)</f>
        <v>394879.79</v>
      </c>
      <c r="BF14">
        <f>VLOOKUP($E14,'Ingredients Revenue'!$E$4:$DL$59,BF$1,FALSE)</f>
        <v>0</v>
      </c>
      <c r="BG14">
        <f>VLOOKUP($E14,'Ingredients Revenue'!$E$4:$DL$59,BG$1,FALSE)</f>
        <v>0</v>
      </c>
      <c r="BH14">
        <f>VLOOKUP($E14,'Ingredients Revenue'!$E$4:$DL$59,BH$1,FALSE)</f>
        <v>0</v>
      </c>
      <c r="BI14">
        <f>VLOOKUP($E14,'Ingredients Revenue'!$E$4:$DL$59,BI$1,FALSE)</f>
        <v>0</v>
      </c>
      <c r="BJ14">
        <f>VLOOKUP($E14,'Ingredients Revenue'!$E$4:$DL$59,BJ$1,FALSE)</f>
        <v>0</v>
      </c>
    </row>
    <row r="15" spans="1:62">
      <c r="A15" s="9" t="str">
        <f>_xlfn.XLOOKUP($E15,'Raw Data'!$E:$E,'Raw Data'!A:A,"ERROR",0,1)</f>
        <v>US</v>
      </c>
      <c r="B15" s="9" t="str">
        <f>_xlfn.XLOOKUP($E15,'Raw Data'!$E:$E,'Raw Data'!B:B,"ERROR",0,1)</f>
        <v>Hair Mousses</v>
      </c>
      <c r="C15" s="9" t="str">
        <f>_xlfn.XLOOKUP($E15,'Raw Data'!$E:$E,'Raw Data'!C:C,"ERROR",0,1)</f>
        <v>living proof</v>
      </c>
      <c r="D15" s="9" t="str">
        <f>_xlfn.XLOOKUP($E15,'Raw Data'!$E:$E,'Raw Data'!D:D,"ERROR",0,1)</f>
        <v>www.amazon.com/dp/B00ER4SYYY</v>
      </c>
      <c r="E15" s="9" t="s">
        <v>84</v>
      </c>
      <c r="F15" s="9" t="str">
        <f>_xlfn.XLOOKUP($E15,'Raw Data'!$E:$E,'Raw Data'!F:F,"ERROR",0,1)</f>
        <v>Living proof Full Thickening Mousse</v>
      </c>
      <c r="G15" s="9">
        <f>_xlfn.XLOOKUP($E15,'Raw Data'!$E:$E,'Raw Data'!G:G,"ERROR",0,1)</f>
        <v>11481</v>
      </c>
      <c r="H15" s="9">
        <f>_xlfn.XLOOKUP($E15,'Raw Data'!$E:$E,'Raw Data'!H:H,"ERROR",0,1)</f>
        <v>341981.04</v>
      </c>
      <c r="I15" s="9">
        <f>_xlfn.XLOOKUP($E15,$E:$E,'Raw Data'!I:I,"ERROR",0,1)</f>
        <v>0.0132472575245333</v>
      </c>
      <c r="J15" s="9" t="str">
        <f>_xlfn.XLOOKUP($E15,'Raw Data'!$E:$E,'Raw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20 to 30</v>
      </c>
      <c r="L15" s="9">
        <f>_xlfn.XLOOKUP($E15,'Raw Data'!$E:$E,'Raw Data'!L:L,"ERROR",0,1)</f>
        <v>29.92</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20 to 30</v>
      </c>
      <c r="N15" s="9">
        <f>_xlfn.XLOOKUP($E15,'Raw Data'!$E:$E,'Raw Data'!N:N,"ERROR",0,1)</f>
        <v>30</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0"/>
        <v>0.00266666666666661</v>
      </c>
      <c r="Q15" s="9">
        <v>149</v>
      </c>
      <c r="R15" s="9" t="s">
        <v>109</v>
      </c>
      <c r="S15" s="17">
        <f t="shared" si="1"/>
        <v>5.9409872522934</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5 to 10</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0.2 to 0.3</v>
      </c>
      <c r="V15" s="17">
        <f t="shared" si="2"/>
        <v>0.201449856102353</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0.2 to 0.3</v>
      </c>
      <c r="X15" s="17">
        <f t="shared" si="3"/>
        <v>0.20091265648608</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4 to 6</v>
      </c>
      <c r="Z15" s="17">
        <f t="array" ref="Z15">_xlfn.IFS(AA15="oz",_xlfn.IFS(R15="oz",Q15,R15="fl oz",Q15*1.04,R15="ml",Q15*0.0338),AA15="fl oz",_xlfn.IFS(R15="oz",Q15/1.04,R15="fl oz",Q15,R15="ml",Q15*0.0338/1.04),AA15="ml",_xlfn.IFS(R15="oz",Q15/0.0338,R15="fl oz",Q15*1.04/0.0338,R15="ml",Q15))</f>
        <v>5.0362</v>
      </c>
      <c r="AA15" s="9" t="s">
        <v>38</v>
      </c>
      <c r="AB15" s="9" t="s">
        <v>1159</v>
      </c>
      <c r="AC15" s="9" t="s">
        <v>1151</v>
      </c>
      <c r="AD15" s="9" t="s">
        <v>1187</v>
      </c>
      <c r="AE15" s="9">
        <f>VLOOKUP($E15,'Benefits Revenue'!$E$4:$BG$59,AE$1,FALSE)</f>
        <v>341981.04</v>
      </c>
      <c r="AF15" s="9">
        <f>VLOOKUP($E15,'Benefits Revenue'!$E$4:$BG$59,AF$1,FALSE)</f>
        <v>0</v>
      </c>
      <c r="AG15" s="9">
        <f>VLOOKUP($E15,'Benefits Revenue'!$E$4:$BG$59,AG$1,FALSE)</f>
        <v>0</v>
      </c>
      <c r="AH15" s="9">
        <f>VLOOKUP($E15,'Benefits Revenue'!$E$4:$BG$59,AH$1,FALSE)</f>
        <v>0</v>
      </c>
      <c r="AI15" s="9">
        <f>VLOOKUP($E15,'Benefits Revenue'!$E$4:$BG$59,AI$1,FALSE)</f>
        <v>341981.04</v>
      </c>
      <c r="AJ15" s="9">
        <f>VLOOKUP($E15,'Benefits Revenue'!$E$4:$BG$59,AJ$1,FALSE)</f>
        <v>0</v>
      </c>
      <c r="AK15" s="9">
        <f>VLOOKUP($E15,'Benefits Revenue'!$E$4:$BG$59,AK$1,FALSE)</f>
        <v>0</v>
      </c>
      <c r="AL15" s="9">
        <f>VLOOKUP($E15,'Benefits Revenue'!$E$4:$BG$59,AL$1,FALSE)</f>
        <v>0</v>
      </c>
      <c r="AM15" s="9">
        <f>VLOOKUP($E15,'Benefits Revenue'!$E$4:$BG$59,AM$1,FALSE)</f>
        <v>341981.04</v>
      </c>
      <c r="AN15" s="9">
        <f>VLOOKUP($E15,'Benefits Revenue'!$E$4:$BG$59,AN$1,FALSE)</f>
        <v>0</v>
      </c>
      <c r="AO15" s="31" t="s">
        <v>1188</v>
      </c>
      <c r="AP15" s="9">
        <f>VLOOKUP($E15,'Claims Revenue'!$E$4:$BJ$59,AP$1,FALSE)</f>
        <v>341981.04</v>
      </c>
      <c r="AQ15" s="9">
        <f>VLOOKUP($E15,'Claims Revenue'!$E$4:$BJ$59,AQ$1,FALSE)</f>
        <v>341981.04</v>
      </c>
      <c r="AR15" s="9">
        <f>VLOOKUP($E15,'Claims Revenue'!$E$4:$BJ$59,AR$1,FALSE)</f>
        <v>0</v>
      </c>
      <c r="AS15" s="9">
        <f>VLOOKUP($E15,'Claims Revenue'!$E$4:$BJ$59,AS$1,FALSE)</f>
        <v>0</v>
      </c>
      <c r="AT15" s="9">
        <f>VLOOKUP($E15,'Claims Revenue'!$E$4:$BJ$59,AT$1,FALSE)</f>
        <v>0</v>
      </c>
      <c r="AU15" s="9">
        <f>VLOOKUP($E15,'Claims Revenue'!$E$4:$BJ$59,AU$1,FALSE)</f>
        <v>341981.04</v>
      </c>
      <c r="AV15" s="9">
        <f>VLOOKUP($E15,'Claims Revenue'!$E$4:$BJ$59,AV$1,FALSE)</f>
        <v>0</v>
      </c>
      <c r="AW15" s="9">
        <f>VLOOKUP($E15,'Claims Revenue'!$E$4:$BJ$59,AW$1,FALSE)</f>
        <v>0</v>
      </c>
      <c r="AX15" s="9">
        <f>VLOOKUP($E15,'Claims Revenue'!$E$4:$BJ$59,AX$1,FALSE)</f>
        <v>341981.04</v>
      </c>
      <c r="AY15" s="9">
        <f>VLOOKUP($E15,'Claims Revenue'!$E$4:$BJ$59,AY$1,FALSE)</f>
        <v>0</v>
      </c>
      <c r="AZ15" s="33" t="s">
        <v>1189</v>
      </c>
      <c r="BA15">
        <f>VLOOKUP($E15,'Ingredients Revenue'!$E$4:$DL$59,BA$1,FALSE)</f>
        <v>341981.04</v>
      </c>
      <c r="BB15">
        <f>VLOOKUP($E15,'Ingredients Revenue'!$E$4:$DL$59,BB$1,FALSE)</f>
        <v>0</v>
      </c>
      <c r="BC15">
        <f>VLOOKUP($E15,'Ingredients Revenue'!$E$4:$DL$59,BC$1,FALSE)</f>
        <v>0</v>
      </c>
      <c r="BD15">
        <f>VLOOKUP($E15,'Ingredients Revenue'!$E$4:$DL$59,BD$1,FALSE)</f>
        <v>341981.04</v>
      </c>
      <c r="BE15">
        <f>VLOOKUP($E15,'Ingredients Revenue'!$E$4:$DL$59,BE$1,FALSE)</f>
        <v>0</v>
      </c>
      <c r="BF15">
        <f>VLOOKUP($E15,'Ingredients Revenue'!$E$4:$DL$59,BF$1,FALSE)</f>
        <v>0</v>
      </c>
      <c r="BG15">
        <f>VLOOKUP($E15,'Ingredients Revenue'!$E$4:$DL$59,BG$1,FALSE)</f>
        <v>0</v>
      </c>
      <c r="BH15">
        <f>VLOOKUP($E15,'Ingredients Revenue'!$E$4:$DL$59,BH$1,FALSE)</f>
        <v>0</v>
      </c>
      <c r="BI15">
        <f>VLOOKUP($E15,'Ingredients Revenue'!$E$4:$DL$59,BI$1,FALSE)</f>
        <v>0</v>
      </c>
      <c r="BJ15">
        <f>VLOOKUP($E15,'Ingredients Revenue'!$E$4:$DL$59,BJ$1,FALSE)</f>
        <v>0</v>
      </c>
    </row>
    <row r="16" spans="1:62">
      <c r="A16" s="9" t="str">
        <f>_xlfn.XLOOKUP($E16,'Raw Data'!$E:$E,'Raw Data'!A:A,"ERROR",0,1)</f>
        <v>US</v>
      </c>
      <c r="B16" s="9" t="str">
        <f>_xlfn.XLOOKUP($E16,'Raw Data'!$E:$E,'Raw Data'!B:B,"ERROR",0,1)</f>
        <v>Hair Mousses</v>
      </c>
      <c r="C16" s="9" t="str">
        <f>_xlfn.XLOOKUP($E16,'Raw Data'!$E:$E,'Raw Data'!C:C,"ERROR",0,1)</f>
        <v>KEVIN MURPHY</v>
      </c>
      <c r="D16" s="9" t="str">
        <f>_xlfn.XLOOKUP($E16,'Raw Data'!$E:$E,'Raw Data'!D:D,"ERROR",0,1)</f>
        <v>www.amazon.com/dp/B004K033ZK</v>
      </c>
      <c r="E16" s="9" t="s">
        <v>88</v>
      </c>
      <c r="F16" s="9" t="str">
        <f>_xlfn.XLOOKUP($E16,'Raw Data'!$E:$E,'Raw Data'!F:F,"ERROR",0,1)</f>
        <v>KEVIN MURPHY Body Builder Volumising Mousse, 12 Ounce</v>
      </c>
      <c r="G16" s="9">
        <f>_xlfn.XLOOKUP($E16,'Raw Data'!$E:$E,'Raw Data'!G:G,"ERROR",0,1)</f>
        <v>9235</v>
      </c>
      <c r="H16" s="9">
        <f>_xlfn.XLOOKUP($E16,'Raw Data'!$E:$E,'Raw Data'!H:H,"ERROR",0,1)</f>
        <v>311593.5</v>
      </c>
      <c r="I16" s="9">
        <f>_xlfn.XLOOKUP($E16,$E:$E,'Raw Data'!I:I,"ERROR",0,1)</f>
        <v>0.012889737791086</v>
      </c>
      <c r="J16" s="9" t="str">
        <f>_xlfn.XLOOKUP($E16,'Raw Data'!$E:$E,'Raw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30 to 40</v>
      </c>
      <c r="L16" s="9">
        <f>_xlfn.XLOOKUP($E16,'Raw Data'!$E:$E,'Raw Data'!L:L,"ERROR",0,1)</f>
        <v>33.84</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30 to 40</v>
      </c>
      <c r="N16" s="9">
        <f>_xlfn.XLOOKUP($E16,'Raw Data'!$E:$E,'Raw Data'!N:N,"ERROR",0,1)</f>
        <v>34.9</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2% to 4%</v>
      </c>
      <c r="P16" s="16">
        <f t="shared" si="0"/>
        <v>0.0303724928366761</v>
      </c>
      <c r="Q16" s="9">
        <f>_xlfn.XLOOKUP($E16,'Raw Data'!$E:$E,'Raw Data'!Q:Q,"ERROR",0,1)</f>
        <v>12</v>
      </c>
      <c r="R16" s="9" t="str">
        <f>_xlfn.XLOOKUP($E16,'Raw Data'!$E:$E,'Raw Data'!R:R,"ERROR",0,1)</f>
        <v>oz</v>
      </c>
      <c r="S16" s="17">
        <f t="shared" si="1"/>
        <v>2.82</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2 to 3</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7">
        <f t="shared" si="2"/>
        <v>0.0983541878029534</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7">
        <f t="shared" si="3"/>
        <v>0.0953669259384511</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10 to 15</v>
      </c>
      <c r="Z16" s="17">
        <f t="array" ref="Z16">_xlfn.IFS(AA16="oz",_xlfn.IFS(R16="oz",Q16,R16="fl oz",Q16*1.04,R16="ml",Q16*0.0338),AA16="fl oz",_xlfn.IFS(R16="oz",Q16/1.04,R16="fl oz",Q16,R16="ml",Q16*0.0338/1.04),AA16="ml",_xlfn.IFS(R16="oz",Q16/0.0338,R16="fl oz",Q16*1.04/0.0338,R16="ml",Q16))</f>
        <v>12</v>
      </c>
      <c r="AA16" s="9" t="s">
        <v>38</v>
      </c>
      <c r="AB16" s="9" t="s">
        <v>1159</v>
      </c>
      <c r="AC16" s="9" t="s">
        <v>1151</v>
      </c>
      <c r="AD16" s="9" t="s">
        <v>1190</v>
      </c>
      <c r="AE16" s="9">
        <f>VLOOKUP($E16,'Benefits Revenue'!$E$4:$BG$59,AE$1,FALSE)</f>
        <v>311593.5</v>
      </c>
      <c r="AF16" s="9">
        <f>VLOOKUP($E16,'Benefits Revenue'!$E$4:$BG$59,AF$1,FALSE)</f>
        <v>0</v>
      </c>
      <c r="AG16" s="9">
        <f>VLOOKUP($E16,'Benefits Revenue'!$E$4:$BG$59,AG$1,FALSE)</f>
        <v>0</v>
      </c>
      <c r="AH16" s="9">
        <f>VLOOKUP($E16,'Benefits Revenue'!$E$4:$BG$59,AH$1,FALSE)</f>
        <v>0</v>
      </c>
      <c r="AI16" s="9">
        <f>VLOOKUP($E16,'Benefits Revenue'!$E$4:$BG$59,AI$1,FALSE)</f>
        <v>311593.5</v>
      </c>
      <c r="AJ16" s="9">
        <f>VLOOKUP($E16,'Benefits Revenue'!$E$4:$BG$59,AJ$1,FALSE)</f>
        <v>0</v>
      </c>
      <c r="AK16" s="9">
        <f>VLOOKUP($E16,'Benefits Revenue'!$E$4:$BG$59,AK$1,FALSE)</f>
        <v>0</v>
      </c>
      <c r="AL16" s="9">
        <f>VLOOKUP($E16,'Benefits Revenue'!$E$4:$BG$59,AL$1,FALSE)</f>
        <v>0</v>
      </c>
      <c r="AM16" s="9">
        <f>VLOOKUP($E16,'Benefits Revenue'!$E$4:$BG$59,AM$1,FALSE)</f>
        <v>0</v>
      </c>
      <c r="AN16" s="9">
        <f>VLOOKUP($E16,'Benefits Revenue'!$E$4:$BG$59,AN$1,FALSE)</f>
        <v>0</v>
      </c>
      <c r="AO16" s="9" t="s">
        <v>1191</v>
      </c>
      <c r="AP16" s="9">
        <f>VLOOKUP($E16,'Claims Revenue'!$E$4:$BJ$59,AP$1,FALSE)</f>
        <v>0</v>
      </c>
      <c r="AQ16" s="9">
        <f>VLOOKUP($E16,'Claims Revenue'!$E$4:$BJ$59,AQ$1,FALSE)</f>
        <v>0</v>
      </c>
      <c r="AR16" s="9">
        <f>VLOOKUP($E16,'Claims Revenue'!$E$4:$BJ$59,AR$1,FALSE)</f>
        <v>0</v>
      </c>
      <c r="AS16" s="9">
        <f>VLOOKUP($E16,'Claims Revenue'!$E$4:$BJ$59,AS$1,FALSE)</f>
        <v>0</v>
      </c>
      <c r="AT16" s="9">
        <f>VLOOKUP($E16,'Claims Revenue'!$E$4:$BJ$59,AT$1,FALSE)</f>
        <v>0</v>
      </c>
      <c r="AU16" s="9">
        <f>VLOOKUP($E16,'Claims Revenue'!$E$4:$BJ$59,AU$1,FALSE)</f>
        <v>0</v>
      </c>
      <c r="AV16" s="9">
        <f>VLOOKUP($E16,'Claims Revenue'!$E$4:$BJ$59,AV$1,FALSE)</f>
        <v>0</v>
      </c>
      <c r="AW16" s="9">
        <f>VLOOKUP($E16,'Claims Revenue'!$E$4:$BJ$59,AW$1,FALSE)</f>
        <v>0</v>
      </c>
      <c r="AX16" s="9">
        <f>VLOOKUP($E16,'Claims Revenue'!$E$4:$BJ$59,AX$1,FALSE)</f>
        <v>0</v>
      </c>
      <c r="AY16" s="9">
        <f>VLOOKUP($E16,'Claims Revenue'!$E$4:$BJ$59,AY$1,FALSE)</f>
        <v>0</v>
      </c>
      <c r="AZ16" s="34" t="s">
        <v>1192</v>
      </c>
      <c r="BA16">
        <f>VLOOKUP($E16,'Ingredients Revenue'!$E$4:$DL$59,BA$1,FALSE)</f>
        <v>311593.5</v>
      </c>
      <c r="BB16">
        <f>VLOOKUP($E16,'Ingredients Revenue'!$E$4:$DL$59,BB$1,FALSE)</f>
        <v>0</v>
      </c>
      <c r="BC16">
        <f>VLOOKUP($E16,'Ingredients Revenue'!$E$4:$DL$59,BC$1,FALSE)</f>
        <v>0</v>
      </c>
      <c r="BD16">
        <f>VLOOKUP($E16,'Ingredients Revenue'!$E$4:$DL$59,BD$1,FALSE)</f>
        <v>311593.5</v>
      </c>
      <c r="BE16">
        <f>VLOOKUP($E16,'Ingredients Revenue'!$E$4:$DL$59,BE$1,FALSE)</f>
        <v>0</v>
      </c>
      <c r="BF16">
        <f>VLOOKUP($E16,'Ingredients Revenue'!$E$4:$DL$59,BF$1,FALSE)</f>
        <v>0</v>
      </c>
      <c r="BG16">
        <f>VLOOKUP($E16,'Ingredients Revenue'!$E$4:$DL$59,BG$1,FALSE)</f>
        <v>0</v>
      </c>
      <c r="BH16">
        <f>VLOOKUP($E16,'Ingredients Revenue'!$E$4:$DL$59,BH$1,FALSE)</f>
        <v>0</v>
      </c>
      <c r="BI16">
        <f>VLOOKUP($E16,'Ingredients Revenue'!$E$4:$DL$59,BI$1,FALSE)</f>
        <v>0</v>
      </c>
      <c r="BJ16">
        <f>VLOOKUP($E16,'Ingredients Revenue'!$E$4:$DL$59,BJ$1,FALSE)</f>
        <v>0</v>
      </c>
    </row>
    <row r="17" spans="1:62">
      <c r="A17" s="9" t="str">
        <f>_xlfn.XLOOKUP($E17,'Raw Data'!$E:$E,'Raw Data'!A:A,"ERROR",0,1)</f>
        <v>US</v>
      </c>
      <c r="B17" s="9" t="str">
        <f>_xlfn.XLOOKUP($E17,'Raw Data'!$E:$E,'Raw Data'!B:B,"ERROR",0,1)</f>
        <v>Hair Mousses</v>
      </c>
      <c r="C17" s="9" t="s">
        <v>531</v>
      </c>
      <c r="D17" s="9" t="str">
        <f>_xlfn.XLOOKUP($E17,'Raw Data'!$E:$E,'Raw Data'!D:D,"ERROR",0,1)</f>
        <v>www.amazon.com/dp/B07NFRMCFX</v>
      </c>
      <c r="E17" s="9" t="s">
        <v>91</v>
      </c>
      <c r="F17" s="9" t="str">
        <f>_xlfn.XLOOKUP($E17,'Raw Data'!$E:$E,'Raw Data'!F:F,"ERROR",0,1)</f>
        <v>Aussie Mousse, with Bamboo &amp; Kakadu Plum, Headstrong Volume, For Fine Hair, 6 fl oz, Triple Pack</v>
      </c>
      <c r="G17" s="9">
        <f>_xlfn.XLOOKUP($E17,'Raw Data'!$E:$E,'Raw Data'!G:G,"ERROR",0,1)</f>
        <v>18643</v>
      </c>
      <c r="H17" s="9">
        <f>_xlfn.XLOOKUP($E17,'Raw Data'!$E:$E,'Raw Data'!H:H,"ERROR",0,1)</f>
        <v>303184.15</v>
      </c>
      <c r="I17" s="9">
        <f>_xlfn.XLOOKUP($E17,$E:$E,'Raw Data'!I:I,"ERROR",0,1)</f>
        <v>0.0128669895306645</v>
      </c>
      <c r="J17" s="9" t="str">
        <f>_xlfn.XLOOKUP($E17,'Raw Data'!$E:$E,'Raw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15 to 20</v>
      </c>
      <c r="L17" s="9">
        <f>_xlfn.XLOOKUP($E17,'Raw Data'!$E:$E,'Raw Data'!L:L,"ERROR",0,1)</f>
        <v>17.02</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15 to 20</v>
      </c>
      <c r="N17" s="9">
        <f>_xlfn.XLOOKUP($E17,'Raw Data'!$E:$E,'Raw Data'!N:N,"ERROR",0,1)</f>
        <v>18.87</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8% to 10%</v>
      </c>
      <c r="P17" s="16">
        <f t="shared" si="0"/>
        <v>0.0980392156862746</v>
      </c>
      <c r="Q17" s="9">
        <f>_xlfn.XLOOKUP($E17,'Raw Data'!$E:$E,'Raw Data'!Q:Q,"ERROR",0,1)</f>
        <v>18</v>
      </c>
      <c r="R17" s="9" t="str">
        <f>_xlfn.XLOOKUP($E17,'Raw Data'!$E:$E,'Raw Data'!R:R,"ERROR",0,1)</f>
        <v>fl oz</v>
      </c>
      <c r="S17" s="17">
        <f t="shared" si="1"/>
        <v>0.909188034188034</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0.75 to 1</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7">
        <f t="shared" si="2"/>
        <v>0.0340890368790267</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7">
        <f t="shared" si="3"/>
        <v>0.0307469744399065</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15 to 20</v>
      </c>
      <c r="Z17" s="17">
        <f t="array" ref="Z17">_xlfn.IFS(AA17="oz",_xlfn.IFS(R17="oz",Q17,R17="fl oz",Q17*1.04,R17="ml",Q17*0.0338),AA17="fl oz",_xlfn.IFS(R17="oz",Q17/1.04,R17="fl oz",Q17,R17="ml",Q17*0.0338/1.04),AA17="ml",_xlfn.IFS(R17="oz",Q17/0.0338,R17="fl oz",Q17*1.04/0.0338,R17="ml",Q17))</f>
        <v>18.72</v>
      </c>
      <c r="AA17" s="9" t="s">
        <v>38</v>
      </c>
      <c r="AB17" s="9" t="s">
        <v>1159</v>
      </c>
      <c r="AC17" s="9" t="s">
        <v>1184</v>
      </c>
      <c r="AD17" s="9" t="s">
        <v>1193</v>
      </c>
      <c r="AE17" s="9">
        <f>VLOOKUP($E17,'Benefits Revenue'!$E$4:$BG$59,AE$1,FALSE)</f>
        <v>303184.15</v>
      </c>
      <c r="AF17" s="9">
        <f>VLOOKUP($E17,'Benefits Revenue'!$E$4:$BG$59,AF$1,FALSE)</f>
        <v>0</v>
      </c>
      <c r="AG17" s="9">
        <f>VLOOKUP($E17,'Benefits Revenue'!$E$4:$BG$59,AG$1,FALSE)</f>
        <v>303184.15</v>
      </c>
      <c r="AH17" s="9">
        <f>VLOOKUP($E17,'Benefits Revenue'!$E$4:$BG$59,AH$1,FALSE)</f>
        <v>0</v>
      </c>
      <c r="AI17" s="9">
        <f>VLOOKUP($E17,'Benefits Revenue'!$E$4:$BG$59,AI$1,FALSE)</f>
        <v>0</v>
      </c>
      <c r="AJ17" s="9">
        <f>VLOOKUP($E17,'Benefits Revenue'!$E$4:$BG$59,AJ$1,FALSE)</f>
        <v>0</v>
      </c>
      <c r="AK17" s="9">
        <f>VLOOKUP($E17,'Benefits Revenue'!$E$4:$BG$59,AK$1,FALSE)</f>
        <v>0</v>
      </c>
      <c r="AL17" s="9">
        <f>VLOOKUP($E17,'Benefits Revenue'!$E$4:$BG$59,AL$1,FALSE)</f>
        <v>303184.15</v>
      </c>
      <c r="AM17" s="9">
        <f>VLOOKUP($E17,'Benefits Revenue'!$E$4:$BG$59,AM$1,FALSE)</f>
        <v>0</v>
      </c>
      <c r="AN17" s="9">
        <f>VLOOKUP($E17,'Benefits Revenue'!$E$4:$BG$59,AN$1,FALSE)</f>
        <v>0</v>
      </c>
      <c r="AO17" s="9" t="s">
        <v>1157</v>
      </c>
      <c r="AP17" s="9">
        <f>VLOOKUP($E17,'Claims Revenue'!$E$4:$BJ$59,AP$1,FALSE)</f>
        <v>0</v>
      </c>
      <c r="AQ17" s="9">
        <f>VLOOKUP($E17,'Claims Revenue'!$E$4:$BJ$59,AQ$1,FALSE)</f>
        <v>0</v>
      </c>
      <c r="AR17" s="9">
        <f>VLOOKUP($E17,'Claims Revenue'!$E$4:$BJ$59,AR$1,FALSE)</f>
        <v>0</v>
      </c>
      <c r="AS17" s="9">
        <f>VLOOKUP($E17,'Claims Revenue'!$E$4:$BJ$59,AS$1,FALSE)</f>
        <v>0</v>
      </c>
      <c r="AT17" s="9">
        <f>VLOOKUP($E17,'Claims Revenue'!$E$4:$BJ$59,AT$1,FALSE)</f>
        <v>0</v>
      </c>
      <c r="AU17" s="9">
        <f>VLOOKUP($E17,'Claims Revenue'!$E$4:$BJ$59,AU$1,FALSE)</f>
        <v>0</v>
      </c>
      <c r="AV17" s="9">
        <f>VLOOKUP($E17,'Claims Revenue'!$E$4:$BJ$59,AV$1,FALSE)</f>
        <v>0</v>
      </c>
      <c r="AW17" s="9">
        <f>VLOOKUP($E17,'Claims Revenue'!$E$4:$BJ$59,AW$1,FALSE)</f>
        <v>0</v>
      </c>
      <c r="AX17" s="9">
        <f>VLOOKUP($E17,'Claims Revenue'!$E$4:$BJ$59,AX$1,FALSE)</f>
        <v>0</v>
      </c>
      <c r="AY17" s="9">
        <f>VLOOKUP($E17,'Claims Revenue'!$E$4:$BJ$59,AY$1,FALSE)</f>
        <v>0</v>
      </c>
      <c r="AZ17" s="9" t="s">
        <v>1194</v>
      </c>
      <c r="BA17">
        <f>VLOOKUP($E17,'Ingredients Revenue'!$E$4:$DL$59,BA$1,FALSE)</f>
        <v>303184.15</v>
      </c>
      <c r="BB17">
        <f>VLOOKUP($E17,'Ingredients Revenue'!$E$4:$DL$59,BB$1,FALSE)</f>
        <v>0</v>
      </c>
      <c r="BC17">
        <f>VLOOKUP($E17,'Ingredients Revenue'!$E$4:$DL$59,BC$1,FALSE)</f>
        <v>0</v>
      </c>
      <c r="BD17">
        <f>VLOOKUP($E17,'Ingredients Revenue'!$E$4:$DL$59,BD$1,FALSE)</f>
        <v>0</v>
      </c>
      <c r="BE17">
        <f>VLOOKUP($E17,'Ingredients Revenue'!$E$4:$DL$59,BE$1,FALSE)</f>
        <v>303184.15</v>
      </c>
      <c r="BF17">
        <f>VLOOKUP($E17,'Ingredients Revenue'!$E$4:$DL$59,BF$1,FALSE)</f>
        <v>0</v>
      </c>
      <c r="BG17">
        <f>VLOOKUP($E17,'Ingredients Revenue'!$E$4:$DL$59,BG$1,FALSE)</f>
        <v>0</v>
      </c>
      <c r="BH17">
        <f>VLOOKUP($E17,'Ingredients Revenue'!$E$4:$DL$59,BH$1,FALSE)</f>
        <v>0</v>
      </c>
      <c r="BI17">
        <f>VLOOKUP($E17,'Ingredients Revenue'!$E$4:$DL$59,BI$1,FALSE)</f>
        <v>0</v>
      </c>
      <c r="BJ17">
        <f>VLOOKUP($E17,'Ingredients Revenue'!$E$4:$DL$59,BJ$1,FALSE)</f>
        <v>0</v>
      </c>
    </row>
    <row r="18" spans="1:62">
      <c r="A18" s="9" t="str">
        <f>_xlfn.XLOOKUP($E18,'Raw Data'!$E:$E,'Raw Data'!A:A,"ERROR",0,1)</f>
        <v>US</v>
      </c>
      <c r="B18" s="9" t="str">
        <f>_xlfn.XLOOKUP($E18,'Raw Data'!$E:$E,'Raw Data'!B:B,"ERROR",0,1)</f>
        <v>Hair Mousses</v>
      </c>
      <c r="C18" s="9" t="str">
        <f>_xlfn.XLOOKUP($E18,'Raw Data'!$E:$E,'Raw Data'!C:C,"ERROR",0,1)</f>
        <v>Maui Moisture</v>
      </c>
      <c r="D18" s="9" t="str">
        <f>_xlfn.XLOOKUP($E18,'Raw Data'!$E:$E,'Raw Data'!D:D,"ERROR",0,1)</f>
        <v>www.amazon.com/dp/B08LZ2R5MM</v>
      </c>
      <c r="E18" s="9" t="s">
        <v>95</v>
      </c>
      <c r="F18" s="9" t="str">
        <f>_xlfn.XLOOKUP($E18,'Raw Data'!$E:$E,'Raw Data'!F:F,"ERROR",0,1)</f>
        <v>Maui Moisture Flexible Hold + Coconut Milk Curl Foam Mousse, for Curly Hair Styling, No Drying Alcohols, Parabens or Silicone, 8.5oz</v>
      </c>
      <c r="G18" s="9">
        <f>_xlfn.XLOOKUP($E18,'Raw Data'!$E:$E,'Raw Data'!G:G,"ERROR",0,1)</f>
        <v>38583</v>
      </c>
      <c r="H18" s="9">
        <f>_xlfn.XLOOKUP($E18,'Raw Data'!$E:$E,'Raw Data'!H:H,"ERROR",0,1)</f>
        <v>302649.08</v>
      </c>
      <c r="I18" s="9">
        <f>_xlfn.XLOOKUP($E18,$E:$E,'Raw Data'!I:I,"ERROR",0,1)</f>
        <v>0.0121113533448471</v>
      </c>
      <c r="J18" s="9" t="str">
        <f>_xlfn.XLOOKUP($E18,'Raw Data'!$E:$E,'Raw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 to 10</v>
      </c>
      <c r="L18" s="9">
        <f>_xlfn.XLOOKUP($E18,'Raw Data'!$E:$E,'Raw Data'!L:L,"ERROR",0,1)</f>
        <v>7.8</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 to 10</v>
      </c>
      <c r="N18" s="9">
        <f>_xlfn.XLOOKUP($E18,'Raw Data'!$E:$E,'Raw Data'!N:N,"ERROR",0,1)</f>
        <v>10</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20% to 25%</v>
      </c>
      <c r="P18" s="16">
        <f t="shared" si="0"/>
        <v>0.22</v>
      </c>
      <c r="Q18" s="9">
        <f>_xlfn.XLOOKUP($E18,'Raw Data'!$E:$E,'Raw Data'!Q:Q,"ERROR",0,1)</f>
        <v>8.5</v>
      </c>
      <c r="R18" s="9" t="str">
        <f>_xlfn.XLOOKUP($E18,'Raw Data'!$E:$E,'Raw Data'!R:R,"ERROR",0,1)</f>
        <v>oz</v>
      </c>
      <c r="S18" s="17">
        <f t="shared" si="1"/>
        <v>0.917647058823529</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2"/>
        <v>0.0397859515804969</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3"/>
        <v>0.0310330422327876</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17">
        <f t="array" ref="Z18">_xlfn.IFS(AA18="oz",_xlfn.IFS(R18="oz",Q18,R18="fl oz",Q18*1.04,R18="ml",Q18*0.0338),AA18="fl oz",_xlfn.IFS(R18="oz",Q18/1.04,R18="fl oz",Q18,R18="ml",Q18*0.0338/1.04),AA18="ml",_xlfn.IFS(R18="oz",Q18/0.0338,R18="fl oz",Q18*1.04/0.0338,R18="ml",Q18))</f>
        <v>8.5</v>
      </c>
      <c r="AA18" s="9" t="s">
        <v>38</v>
      </c>
      <c r="AB18" s="9" t="s">
        <v>1150</v>
      </c>
      <c r="AC18" s="9" t="s">
        <v>1151</v>
      </c>
      <c r="AD18" s="9" t="s">
        <v>1195</v>
      </c>
      <c r="AE18" s="9">
        <f>VLOOKUP($E18,'Benefits Revenue'!$E$4:$BG$59,AE$1,FALSE)</f>
        <v>302649.08</v>
      </c>
      <c r="AF18" s="9">
        <f>VLOOKUP($E18,'Benefits Revenue'!$E$4:$BG$59,AF$1,FALSE)</f>
        <v>0</v>
      </c>
      <c r="AG18" s="9">
        <f>VLOOKUP($E18,'Benefits Revenue'!$E$4:$BG$59,AG$1,FALSE)</f>
        <v>302649.08</v>
      </c>
      <c r="AH18" s="9">
        <f>VLOOKUP($E18,'Benefits Revenue'!$E$4:$BG$59,AH$1,FALSE)</f>
        <v>302649.08</v>
      </c>
      <c r="AI18" s="9">
        <f>VLOOKUP($E18,'Benefits Revenue'!$E$4:$BG$59,AI$1,FALSE)</f>
        <v>302649.08</v>
      </c>
      <c r="AJ18" s="9">
        <f>VLOOKUP($E18,'Benefits Revenue'!$E$4:$BG$59,AJ$1,FALSE)</f>
        <v>0</v>
      </c>
      <c r="AK18" s="9">
        <f>VLOOKUP($E18,'Benefits Revenue'!$E$4:$BG$59,AK$1,FALSE)</f>
        <v>0</v>
      </c>
      <c r="AL18" s="9">
        <f>VLOOKUP($E18,'Benefits Revenue'!$E$4:$BG$59,AL$1,FALSE)</f>
        <v>0</v>
      </c>
      <c r="AM18" s="9">
        <f>VLOOKUP($E18,'Benefits Revenue'!$E$4:$BG$59,AM$1,FALSE)</f>
        <v>0</v>
      </c>
      <c r="AN18" s="9">
        <f>VLOOKUP($E18,'Benefits Revenue'!$E$4:$BG$59,AN$1,FALSE)</f>
        <v>302649.08</v>
      </c>
      <c r="AO18" s="9" t="s">
        <v>1196</v>
      </c>
      <c r="AP18" s="9">
        <f>VLOOKUP($E18,'Claims Revenue'!$E$4:$BJ$59,AP$1,FALSE)</f>
        <v>0</v>
      </c>
      <c r="AQ18" s="9">
        <f>VLOOKUP($E18,'Claims Revenue'!$E$4:$BJ$59,AQ$1,FALSE)</f>
        <v>302649.08</v>
      </c>
      <c r="AR18" s="9">
        <f>VLOOKUP($E18,'Claims Revenue'!$E$4:$BJ$59,AR$1,FALSE)</f>
        <v>0</v>
      </c>
      <c r="AS18" s="9">
        <f>VLOOKUP($E18,'Claims Revenue'!$E$4:$BJ$59,AS$1,FALSE)</f>
        <v>0</v>
      </c>
      <c r="AT18" s="9">
        <f>VLOOKUP($E18,'Claims Revenue'!$E$4:$BJ$59,AT$1,FALSE)</f>
        <v>0</v>
      </c>
      <c r="AU18" s="9">
        <f>VLOOKUP($E18,'Claims Revenue'!$E$4:$BJ$59,AU$1,FALSE)</f>
        <v>302649.08</v>
      </c>
      <c r="AV18" s="9">
        <f>VLOOKUP($E18,'Claims Revenue'!$E$4:$BJ$59,AV$1,FALSE)</f>
        <v>0</v>
      </c>
      <c r="AW18" s="9">
        <f>VLOOKUP($E18,'Claims Revenue'!$E$4:$BJ$59,AW$1,FALSE)</f>
        <v>302649.08</v>
      </c>
      <c r="AX18" s="9">
        <f>VLOOKUP($E18,'Claims Revenue'!$E$4:$BJ$59,AX$1,FALSE)</f>
        <v>302649.08</v>
      </c>
      <c r="AY18" s="9">
        <f>VLOOKUP($E18,'Claims Revenue'!$E$4:$BJ$59,AY$1,FALSE)</f>
        <v>0</v>
      </c>
      <c r="AZ18" s="9" t="s">
        <v>1197</v>
      </c>
      <c r="BA18">
        <f>VLOOKUP($E18,'Ingredients Revenue'!$E$4:$DL$59,BA$1,FALSE)</f>
        <v>302649.08</v>
      </c>
      <c r="BB18">
        <f>VLOOKUP($E18,'Ingredients Revenue'!$E$4:$DL$59,BB$1,FALSE)</f>
        <v>302649.08</v>
      </c>
      <c r="BC18">
        <f>VLOOKUP($E18,'Ingredients Revenue'!$E$4:$DL$59,BC$1,FALSE)</f>
        <v>302649.08</v>
      </c>
      <c r="BD18">
        <f>VLOOKUP($E18,'Ingredients Revenue'!$E$4:$DL$59,BD$1,FALSE)</f>
        <v>0</v>
      </c>
      <c r="BE18">
        <f>VLOOKUP($E18,'Ingredients Revenue'!$E$4:$DL$59,BE$1,FALSE)</f>
        <v>302649.08</v>
      </c>
      <c r="BF18">
        <f>VLOOKUP($E18,'Ingredients Revenue'!$E$4:$DL$59,BF$1,FALSE)</f>
        <v>0</v>
      </c>
      <c r="BG18">
        <f>VLOOKUP($E18,'Ingredients Revenue'!$E$4:$DL$59,BG$1,FALSE)</f>
        <v>0</v>
      </c>
      <c r="BH18">
        <f>VLOOKUP($E18,'Ingredients Revenue'!$E$4:$DL$59,BH$1,FALSE)</f>
        <v>0</v>
      </c>
      <c r="BI18">
        <f>VLOOKUP($E18,'Ingredients Revenue'!$E$4:$DL$59,BI$1,FALSE)</f>
        <v>0</v>
      </c>
      <c r="BJ18">
        <f>VLOOKUP($E18,'Ingredients Revenue'!$E$4:$DL$59,BJ$1,FALSE)</f>
        <v>0</v>
      </c>
    </row>
    <row r="19" spans="1:62">
      <c r="A19" s="9" t="str">
        <f>_xlfn.XLOOKUP($E19,'Raw Data'!$E:$E,'Raw Data'!A:A,"ERROR",0,1)</f>
        <v>US</v>
      </c>
      <c r="B19" s="9" t="str">
        <f>_xlfn.XLOOKUP($E19,'Raw Data'!$E:$E,'Raw Data'!B:B,"ERROR",0,1)</f>
        <v>Hair Mousses</v>
      </c>
      <c r="C19" s="9" t="str">
        <f>_xlfn.XLOOKUP($E19,'Raw Data'!$E:$E,'Raw Data'!C:C,"ERROR",0,1)</f>
        <v>Design Essentials</v>
      </c>
      <c r="D19" s="9" t="str">
        <f>_xlfn.XLOOKUP($E19,'Raw Data'!$E:$E,'Raw Data'!D:D,"ERROR",0,1)</f>
        <v>www.amazon.com/dp/B09V4W1P9F</v>
      </c>
      <c r="E19" s="9" t="s">
        <v>99</v>
      </c>
      <c r="F19" s="9" t="str">
        <f>_xlfn.XLOOKUP($E19,'Raw Data'!$E:$E,'Raw Data'!F:F,"ERROR",0,1)</f>
        <v>Design Essentials Curl Enhancing Mousse, Almond and Avocado Collection,10 Ounce</v>
      </c>
      <c r="G19" s="9">
        <f>_xlfn.XLOOKUP($E19,'Raw Data'!$E:$E,'Raw Data'!G:G,"ERROR",0,1)</f>
        <v>18220</v>
      </c>
      <c r="H19" s="9">
        <f>_xlfn.XLOOKUP($E19,'Raw Data'!$E:$E,'Raw Data'!H:H,"ERROR",0,1)</f>
        <v>284875.49</v>
      </c>
      <c r="I19" s="9">
        <f>_xlfn.XLOOKUP($E19,$E:$E,'Raw Data'!I:I,"ERROR",0,1)</f>
        <v>0.0114593132140026</v>
      </c>
      <c r="J19" s="9" t="str">
        <f>_xlfn.XLOOKUP($E19,'Raw Data'!$E:$E,'Raw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15 to 20</v>
      </c>
      <c r="L19" s="9">
        <f>_xlfn.XLOOKUP($E19,'Raw Data'!$E:$E,'Raw Data'!L:L,"ERROR",0,1)</f>
        <v>15.79</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15 to 20</v>
      </c>
      <c r="N19" s="9">
        <f>_xlfn.XLOOKUP($E19,'Raw Data'!$E:$E,'Raw Data'!N:N,"ERROR",0,1)</f>
        <v>16.99</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6% to 8%</v>
      </c>
      <c r="P19" s="16">
        <f t="shared" si="0"/>
        <v>0.0706297822248381</v>
      </c>
      <c r="Q19" s="9">
        <f>_xlfn.XLOOKUP($E19,'Raw Data'!$E:$E,'Raw Data'!Q:Q,"ERROR",0,1)</f>
        <v>10</v>
      </c>
      <c r="R19" s="9" t="str">
        <f>_xlfn.XLOOKUP($E19,'Raw Data'!$E:$E,'Raw Data'!R:R,"ERROR",0,1)</f>
        <v>oz</v>
      </c>
      <c r="S19" s="17">
        <f t="shared" si="1"/>
        <v>1.579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1 to 2</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7">
        <f t="shared" si="2"/>
        <v>0.0574568819749746</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7">
        <f t="shared" si="3"/>
        <v>0.0533987149137639</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10</v>
      </c>
      <c r="AA19" s="9" t="s">
        <v>38</v>
      </c>
      <c r="AB19" s="9" t="s">
        <v>1150</v>
      </c>
      <c r="AC19" s="9" t="s">
        <v>1151</v>
      </c>
      <c r="AD19" s="9" t="s">
        <v>1198</v>
      </c>
      <c r="AE19" s="9">
        <f>VLOOKUP($E19,'Benefits Revenue'!$E$4:$BG$59,AE$1,FALSE)</f>
        <v>0</v>
      </c>
      <c r="AF19" s="9">
        <f>VLOOKUP($E19,'Benefits Revenue'!$E$4:$BG$59,AF$1,FALSE)</f>
        <v>284875.49</v>
      </c>
      <c r="AG19" s="9">
        <f>VLOOKUP($E19,'Benefits Revenue'!$E$4:$BG$59,AG$1,FALSE)</f>
        <v>284875.49</v>
      </c>
      <c r="AH19" s="9">
        <f>VLOOKUP($E19,'Benefits Revenue'!$E$4:$BG$59,AH$1,FALSE)</f>
        <v>284875.49</v>
      </c>
      <c r="AI19" s="9">
        <f>VLOOKUP($E19,'Benefits Revenue'!$E$4:$BG$59,AI$1,FALSE)</f>
        <v>0</v>
      </c>
      <c r="AJ19" s="9">
        <f>VLOOKUP($E19,'Benefits Revenue'!$E$4:$BG$59,AJ$1,FALSE)</f>
        <v>284875.49</v>
      </c>
      <c r="AK19" s="9">
        <f>VLOOKUP($E19,'Benefits Revenue'!$E$4:$BG$59,AK$1,FALSE)</f>
        <v>0</v>
      </c>
      <c r="AL19" s="9">
        <f>VLOOKUP($E19,'Benefits Revenue'!$E$4:$BG$59,AL$1,FALSE)</f>
        <v>0</v>
      </c>
      <c r="AM19" s="9">
        <f>VLOOKUP($E19,'Benefits Revenue'!$E$4:$BG$59,AM$1,FALSE)</f>
        <v>0</v>
      </c>
      <c r="AN19" s="9">
        <f>VLOOKUP($E19,'Benefits Revenue'!$E$4:$BG$59,AN$1,FALSE)</f>
        <v>0</v>
      </c>
      <c r="AO19" s="9" t="s">
        <v>1199</v>
      </c>
      <c r="AP19" s="9">
        <f>VLOOKUP($E19,'Claims Revenue'!$E$4:$BJ$59,AP$1,FALSE)</f>
        <v>0</v>
      </c>
      <c r="AQ19" s="9">
        <f>VLOOKUP($E19,'Claims Revenue'!$E$4:$BJ$59,AQ$1,FALSE)</f>
        <v>284875.49</v>
      </c>
      <c r="AR19" s="9">
        <f>VLOOKUP($E19,'Claims Revenue'!$E$4:$BJ$59,AR$1,FALSE)</f>
        <v>284875.49</v>
      </c>
      <c r="AS19" s="9">
        <f>VLOOKUP($E19,'Claims Revenue'!$E$4:$BJ$59,AS$1,FALSE)</f>
        <v>284875.49</v>
      </c>
      <c r="AT19" s="9">
        <f>VLOOKUP($E19,'Claims Revenue'!$E$4:$BJ$59,AT$1,FALSE)</f>
        <v>0</v>
      </c>
      <c r="AU19" s="9">
        <f>VLOOKUP($E19,'Claims Revenue'!$E$4:$BJ$59,AU$1,FALSE)</f>
        <v>0</v>
      </c>
      <c r="AV19" s="9">
        <f>VLOOKUP($E19,'Claims Revenue'!$E$4:$BJ$59,AV$1,FALSE)</f>
        <v>284875.49</v>
      </c>
      <c r="AW19" s="9">
        <f>VLOOKUP($E19,'Claims Revenue'!$E$4:$BJ$59,AW$1,FALSE)</f>
        <v>0</v>
      </c>
      <c r="AX19" s="9">
        <f>VLOOKUP($E19,'Claims Revenue'!$E$4:$BJ$59,AX$1,FALSE)</f>
        <v>0</v>
      </c>
      <c r="AY19" s="9">
        <f>VLOOKUP($E19,'Claims Revenue'!$E$4:$BJ$59,AY$1,FALSE)</f>
        <v>0</v>
      </c>
      <c r="AZ19" s="9" t="s">
        <v>1200</v>
      </c>
      <c r="BA19">
        <f>VLOOKUP($E19,'Ingredients Revenue'!$E$4:$DL$59,BA$1,FALSE)</f>
        <v>0</v>
      </c>
      <c r="BB19">
        <f>VLOOKUP($E19,'Ingredients Revenue'!$E$4:$DL$59,BB$1,FALSE)</f>
        <v>0</v>
      </c>
      <c r="BC19">
        <f>VLOOKUP($E19,'Ingredients Revenue'!$E$4:$DL$59,BC$1,FALSE)</f>
        <v>0</v>
      </c>
      <c r="BD19">
        <f>VLOOKUP($E19,'Ingredients Revenue'!$E$4:$DL$59,BD$1,FALSE)</f>
        <v>0</v>
      </c>
      <c r="BE19">
        <f>VLOOKUP($E19,'Ingredients Revenue'!$E$4:$DL$59,BE$1,FALSE)</f>
        <v>0</v>
      </c>
      <c r="BF19">
        <f>VLOOKUP($E19,'Ingredients Revenue'!$E$4:$DL$59,BF$1,FALSE)</f>
        <v>0</v>
      </c>
      <c r="BG19">
        <f>VLOOKUP($E19,'Ingredients Revenue'!$E$4:$DL$59,BG$1,FALSE)</f>
        <v>0</v>
      </c>
      <c r="BH19">
        <f>VLOOKUP($E19,'Ingredients Revenue'!$E$4:$DL$59,BH$1,FALSE)</f>
        <v>0</v>
      </c>
      <c r="BI19">
        <f>VLOOKUP($E19,'Ingredients Revenue'!$E$4:$DL$59,BI$1,FALSE)</f>
        <v>0</v>
      </c>
      <c r="BJ19">
        <f>VLOOKUP($E19,'Ingredients Revenue'!$E$4:$DL$59,BJ$1,FALSE)</f>
        <v>0</v>
      </c>
    </row>
    <row r="20" spans="1:62">
      <c r="A20" s="9" t="str">
        <f>_xlfn.XLOOKUP($E20,'Raw Data'!$E:$E,'Raw Data'!A:A,"ERROR",0,1)</f>
        <v>US</v>
      </c>
      <c r="B20" s="9" t="str">
        <f>_xlfn.XLOOKUP($E20,'Raw Data'!$E:$E,'Raw Data'!B:B,"ERROR",0,1)</f>
        <v>Hair Mousses</v>
      </c>
      <c r="C20" s="9" t="str">
        <f>_xlfn.XLOOKUP($E20,'Raw Data'!$E:$E,'Raw Data'!C:C,"ERROR",0,1)</f>
        <v>l'oreal</v>
      </c>
      <c r="D20" s="9" t="str">
        <f>_xlfn.XLOOKUP($E20,'Raw Data'!$E:$E,'Raw Data'!D:D,"ERROR",0,1)</f>
        <v>www.amazon.com/dp/B00ID13Z2S</v>
      </c>
      <c r="E20" s="9" t="s">
        <v>103</v>
      </c>
      <c r="F20" s="9" t="str">
        <f>_xlfn.XLOOKUP($E20,'Raw Data'!$E:$E,'Raw Data'!F:F,"ERROR",0,1)</f>
        <v>L'Oreal Paris Hair Care Advanced Hairstyle Boost It Volume Inject Mousse, 8.3 Ounce</v>
      </c>
      <c r="G20" s="9">
        <f>_xlfn.XLOOKUP($E20,'Raw Data'!$E:$E,'Raw Data'!G:G,"ERROR",0,1)</f>
        <v>50469</v>
      </c>
      <c r="H20" s="9">
        <f>_xlfn.XLOOKUP($E20,'Raw Data'!$E:$E,'Raw Data'!H:H,"ERROR",0,1)</f>
        <v>269538.62</v>
      </c>
      <c r="I20" s="9">
        <f>_xlfn.XLOOKUP($E20,$E:$E,'Raw Data'!I:I,"ERROR",0,1)</f>
        <v>0.0107711323142511</v>
      </c>
      <c r="J20" s="9" t="str">
        <f>_xlfn.XLOOKUP($E20,'Raw Data'!$E:$E,'Raw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 to 10</v>
      </c>
      <c r="L20" s="9">
        <f>_xlfn.XLOOKUP($E20,'Raw Data'!$E:$E,'Raw Data'!L:L,"ERROR",0,1)</f>
        <v>5.5</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 to 10</v>
      </c>
      <c r="N20" s="9">
        <f>_xlfn.XLOOKUP($E20,'Raw Data'!$E:$E,'Raw Data'!N:N,"ERROR",0,1)</f>
        <v>6.95</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20% to 25%</v>
      </c>
      <c r="P20" s="16">
        <f t="shared" si="0"/>
        <v>0.20863309352518</v>
      </c>
      <c r="Q20" s="9">
        <f>_xlfn.XLOOKUP($E20,'Raw Data'!$E:$E,'Raw Data'!Q:Q,"ERROR",0,1)</f>
        <v>8.3</v>
      </c>
      <c r="R20" s="9" t="str">
        <f>_xlfn.XLOOKUP($E20,'Raw Data'!$E:$E,'Raw Data'!R:R,"ERROR",0,1)</f>
        <v>oz</v>
      </c>
      <c r="S20" s="17">
        <f t="shared" si="1"/>
        <v>0.662650602409638</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0.5 to 0.75</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7">
        <f t="shared" si="2"/>
        <v>0.0283175312002151</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7">
        <f t="shared" si="3"/>
        <v>0.0224095570649184</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8.3</v>
      </c>
      <c r="AA20" s="9" t="s">
        <v>38</v>
      </c>
      <c r="AB20" s="9" t="s">
        <v>1159</v>
      </c>
      <c r="AC20" s="9" t="s">
        <v>1151</v>
      </c>
      <c r="AD20" s="9" t="s">
        <v>1201</v>
      </c>
      <c r="AE20" s="9">
        <f>VLOOKUP($E20,'Benefits Revenue'!$E$4:$BG$59,AE$1,FALSE)</f>
        <v>269538.62</v>
      </c>
      <c r="AF20" s="9">
        <f>VLOOKUP($E20,'Benefits Revenue'!$E$4:$BG$59,AF$1,FALSE)</f>
        <v>0</v>
      </c>
      <c r="AG20" s="9">
        <f>VLOOKUP($E20,'Benefits Revenue'!$E$4:$BG$59,AG$1,FALSE)</f>
        <v>0</v>
      </c>
      <c r="AH20" s="9">
        <f>VLOOKUP($E20,'Benefits Revenue'!$E$4:$BG$59,AH$1,FALSE)</f>
        <v>0</v>
      </c>
      <c r="AI20" s="9">
        <f>VLOOKUP($E20,'Benefits Revenue'!$E$4:$BG$59,AI$1,FALSE)</f>
        <v>269538.62</v>
      </c>
      <c r="AJ20" s="9">
        <f>VLOOKUP($E20,'Benefits Revenue'!$E$4:$BG$59,AJ$1,FALSE)</f>
        <v>0</v>
      </c>
      <c r="AK20" s="9">
        <f>VLOOKUP($E20,'Benefits Revenue'!$E$4:$BG$59,AK$1,FALSE)</f>
        <v>269538.62</v>
      </c>
      <c r="AL20" s="9">
        <f>VLOOKUP($E20,'Benefits Revenue'!$E$4:$BG$59,AL$1,FALSE)</f>
        <v>0</v>
      </c>
      <c r="AM20" s="9">
        <f>VLOOKUP($E20,'Benefits Revenue'!$E$4:$BG$59,AM$1,FALSE)</f>
        <v>269538.62</v>
      </c>
      <c r="AN20" s="9">
        <f>VLOOKUP($E20,'Benefits Revenue'!$E$4:$BG$59,AN$1,FALSE)</f>
        <v>0</v>
      </c>
      <c r="AO20" s="9" t="s">
        <v>1191</v>
      </c>
      <c r="AP20" s="9">
        <f>VLOOKUP($E20,'Claims Revenue'!$E$4:$BJ$59,AP$1,FALSE)</f>
        <v>0</v>
      </c>
      <c r="AQ20" s="9">
        <f>VLOOKUP($E20,'Claims Revenue'!$E$4:$BJ$59,AQ$1,FALSE)</f>
        <v>0</v>
      </c>
      <c r="AR20" s="9">
        <f>VLOOKUP($E20,'Claims Revenue'!$E$4:$BJ$59,AR$1,FALSE)</f>
        <v>0</v>
      </c>
      <c r="AS20" s="9">
        <f>VLOOKUP($E20,'Claims Revenue'!$E$4:$BJ$59,AS$1,FALSE)</f>
        <v>0</v>
      </c>
      <c r="AT20" s="9">
        <f>VLOOKUP($E20,'Claims Revenue'!$E$4:$BJ$59,AT$1,FALSE)</f>
        <v>0</v>
      </c>
      <c r="AU20" s="9">
        <f>VLOOKUP($E20,'Claims Revenue'!$E$4:$BJ$59,AU$1,FALSE)</f>
        <v>0</v>
      </c>
      <c r="AV20" s="9">
        <f>VLOOKUP($E20,'Claims Revenue'!$E$4:$BJ$59,AV$1,FALSE)</f>
        <v>0</v>
      </c>
      <c r="AW20" s="9">
        <f>VLOOKUP($E20,'Claims Revenue'!$E$4:$BJ$59,AW$1,FALSE)</f>
        <v>0</v>
      </c>
      <c r="AX20" s="9">
        <f>VLOOKUP($E20,'Claims Revenue'!$E$4:$BJ$59,AX$1,FALSE)</f>
        <v>0</v>
      </c>
      <c r="AY20" s="9">
        <f>VLOOKUP($E20,'Claims Revenue'!$E$4:$BJ$59,AY$1,FALSE)</f>
        <v>0</v>
      </c>
      <c r="AZ20" s="9" t="s">
        <v>1202</v>
      </c>
      <c r="BA20">
        <f>VLOOKUP($E20,'Ingredients Revenue'!$E$4:$DL$59,BA$1,FALSE)</f>
        <v>269538.62</v>
      </c>
      <c r="BB20">
        <f>VLOOKUP($E20,'Ingredients Revenue'!$E$4:$DL$59,BB$1,FALSE)</f>
        <v>0</v>
      </c>
      <c r="BC20">
        <f>VLOOKUP($E20,'Ingredients Revenue'!$E$4:$DL$59,BC$1,FALSE)</f>
        <v>0</v>
      </c>
      <c r="BD20">
        <f>VLOOKUP($E20,'Ingredients Revenue'!$E$4:$DL$59,BD$1,FALSE)</f>
        <v>0</v>
      </c>
      <c r="BE20">
        <f>VLOOKUP($E20,'Ingredients Revenue'!$E$4:$DL$59,BE$1,FALSE)</f>
        <v>0</v>
      </c>
      <c r="BF20">
        <f>VLOOKUP($E20,'Ingredients Revenue'!$E$4:$DL$59,BF$1,FALSE)</f>
        <v>0</v>
      </c>
      <c r="BG20">
        <f>VLOOKUP($E20,'Ingredients Revenue'!$E$4:$DL$59,BG$1,FALSE)</f>
        <v>269538.62</v>
      </c>
      <c r="BH20">
        <f>VLOOKUP($E20,'Ingredients Revenue'!$E$4:$DL$59,BH$1,FALSE)</f>
        <v>0</v>
      </c>
      <c r="BI20">
        <f>VLOOKUP($E20,'Ingredients Revenue'!$E$4:$DL$59,BI$1,FALSE)</f>
        <v>0</v>
      </c>
      <c r="BJ20">
        <f>VLOOKUP($E20,'Ingredients Revenue'!$E$4:$DL$59,BJ$1,FALSE)</f>
        <v>0</v>
      </c>
    </row>
    <row r="21" spans="1:62">
      <c r="A21" s="9" t="str">
        <f>_xlfn.XLOOKUP($E21,'Raw Data'!$E:$E,'Raw Data'!A:A,"ERROR",0,1)</f>
        <v>US</v>
      </c>
      <c r="B21" s="9" t="str">
        <f>_xlfn.XLOOKUP($E21,'Raw Data'!$E:$E,'Raw Data'!B:B,"ERROR",0,1)</f>
        <v>Hair Mousses</v>
      </c>
      <c r="C21" s="9" t="str">
        <f>_xlfn.XLOOKUP($E21,'Raw Data'!$E:$E,'Raw Data'!C:C,"ERROR",0,1)</f>
        <v>OUAI</v>
      </c>
      <c r="D21" s="9" t="str">
        <f>_xlfn.XLOOKUP($E21,'Raw Data'!$E:$E,'Raw Data'!D:D,"ERROR",0,1)</f>
        <v>www.amazon.com/dp/B07CJD1GT7</v>
      </c>
      <c r="E21" s="9" t="s">
        <v>107</v>
      </c>
      <c r="F21" s="9" t="str">
        <f>_xlfn.XLOOKUP($E21,'Raw Data'!$E:$E,'Raw Data'!F:F,"ERROR",0,1)</f>
        <v>OUAI Air Dry Foam - Hair Mousse for Perfect Beach Waves - With Kale and Carrot Extract to Condition, Detangle and Protect Hair - Paraben, Phthalate and Sulfate Free Hair Styling Products (4 Oz)</v>
      </c>
      <c r="G21" s="9">
        <f>_xlfn.XLOOKUP($E21,'Raw Data'!$E:$E,'Raw Data'!G:G,"ERROR",0,1)</f>
        <v>9209</v>
      </c>
      <c r="H21" s="9">
        <f>_xlfn.XLOOKUP($E21,'Raw Data'!$E:$E,'Raw Data'!H:H,"ERROR",0,1)</f>
        <v>253351.67</v>
      </c>
      <c r="I21" s="9">
        <f>_xlfn.XLOOKUP($E21,$E:$E,'Raw Data'!I:I,"ERROR",0,1)</f>
        <v>0.010448142048255</v>
      </c>
      <c r="J21" s="9" t="str">
        <f>_xlfn.XLOOKUP($E21,'Raw Data'!$E:$E,'Raw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20 to 30</v>
      </c>
      <c r="L21" s="9">
        <f>_xlfn.XLOOKUP($E21,'Raw Data'!$E:$E,'Raw Data'!L:L,"ERROR",0,1)</f>
        <v>27.67</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20 to 30</v>
      </c>
      <c r="N21" s="9">
        <f>_xlfn.XLOOKUP($E21,'Raw Data'!$E:$E,'Raw Data'!N:N,"ERROR",0,1)</f>
        <v>28.1</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0% to 2%</v>
      </c>
      <c r="P21" s="16">
        <f t="shared" si="0"/>
        <v>0.0153024911032028</v>
      </c>
      <c r="Q21" s="9">
        <f>_xlfn.XLOOKUP($E21,'Raw Data'!$E:$E,'Raw Data'!Q:Q,"ERROR",0,1)</f>
        <v>120</v>
      </c>
      <c r="R21" s="9" t="str">
        <f>_xlfn.XLOOKUP($E21,'Raw Data'!$E:$E,'Raw Data'!R:R,"ERROR",0,1)</f>
        <v>ml</v>
      </c>
      <c r="S21" s="17">
        <f t="shared" si="1"/>
        <v>6.82199211045365</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5 to 10</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0.2 to 0.3</v>
      </c>
      <c r="V21" s="17">
        <f t="shared" si="2"/>
        <v>0.234291778476373</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0.2 to 0.3</v>
      </c>
      <c r="X21" s="17">
        <f t="shared" si="3"/>
        <v>0.230706530620685</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4 to 6</v>
      </c>
      <c r="Z21" s="17">
        <f t="array" ref="Z21">_xlfn.IFS(AA21="oz",_xlfn.IFS(R21="oz",Q21,R21="fl oz",Q21*1.04,R21="ml",Q21*0.0338),AA21="fl oz",_xlfn.IFS(R21="oz",Q21/1.04,R21="fl oz",Q21,R21="ml",Q21*0.0338/1.04),AA21="ml",_xlfn.IFS(R21="oz",Q21/0.0338,R21="fl oz",Q21*1.04/0.0338,R21="ml",Q21))</f>
        <v>4.056</v>
      </c>
      <c r="AA21" s="9" t="s">
        <v>38</v>
      </c>
      <c r="AB21" s="9" t="s">
        <v>1150</v>
      </c>
      <c r="AC21" s="9" t="s">
        <v>1151</v>
      </c>
      <c r="AD21" s="9" t="s">
        <v>1203</v>
      </c>
      <c r="AE21" s="9">
        <f>VLOOKUP($E21,'Benefits Revenue'!$E$4:$BG$59,AE$1,FALSE)</f>
        <v>0</v>
      </c>
      <c r="AF21" s="9">
        <f>VLOOKUP($E21,'Benefits Revenue'!$E$4:$BG$59,AF$1,FALSE)</f>
        <v>0</v>
      </c>
      <c r="AG21" s="9">
        <f>VLOOKUP($E21,'Benefits Revenue'!$E$4:$BG$59,AG$1,FALSE)</f>
        <v>253351.67</v>
      </c>
      <c r="AH21" s="9">
        <f>VLOOKUP($E21,'Benefits Revenue'!$E$4:$BG$59,AH$1,FALSE)</f>
        <v>0</v>
      </c>
      <c r="AI21" s="9">
        <f>VLOOKUP($E21,'Benefits Revenue'!$E$4:$BG$59,AI$1,FALSE)</f>
        <v>0</v>
      </c>
      <c r="AJ21" s="9">
        <f>VLOOKUP($E21,'Benefits Revenue'!$E$4:$BG$59,AJ$1,FALSE)</f>
        <v>0</v>
      </c>
      <c r="AK21" s="9">
        <f>VLOOKUP($E21,'Benefits Revenue'!$E$4:$BG$59,AK$1,FALSE)</f>
        <v>0</v>
      </c>
      <c r="AL21" s="9">
        <f>VLOOKUP($E21,'Benefits Revenue'!$E$4:$BG$59,AL$1,FALSE)</f>
        <v>0</v>
      </c>
      <c r="AM21" s="9">
        <f>VLOOKUP($E21,'Benefits Revenue'!$E$4:$BG$59,AM$1,FALSE)</f>
        <v>0</v>
      </c>
      <c r="AN21" s="9">
        <f>VLOOKUP($E21,'Benefits Revenue'!$E$4:$BG$59,AN$1,FALSE)</f>
        <v>0</v>
      </c>
      <c r="AO21" s="9" t="s">
        <v>1204</v>
      </c>
      <c r="AP21" s="9">
        <f>VLOOKUP($E21,'Claims Revenue'!$E$4:$BJ$59,AP$1,FALSE)</f>
        <v>253351.67</v>
      </c>
      <c r="AQ21" s="9">
        <f>VLOOKUP($E21,'Claims Revenue'!$E$4:$BJ$59,AQ$1,FALSE)</f>
        <v>253351.67</v>
      </c>
      <c r="AR21" s="9">
        <f>VLOOKUP($E21,'Claims Revenue'!$E$4:$BJ$59,AR$1,FALSE)</f>
        <v>0</v>
      </c>
      <c r="AS21" s="9">
        <f>VLOOKUP($E21,'Claims Revenue'!$E$4:$BJ$59,AS$1,FALSE)</f>
        <v>0</v>
      </c>
      <c r="AT21" s="9">
        <f>VLOOKUP($E21,'Claims Revenue'!$E$4:$BJ$59,AT$1,FALSE)</f>
        <v>253351.67</v>
      </c>
      <c r="AU21" s="9">
        <f>VLOOKUP($E21,'Claims Revenue'!$E$4:$BJ$59,AU$1,FALSE)</f>
        <v>0</v>
      </c>
      <c r="AV21" s="9">
        <f>VLOOKUP($E21,'Claims Revenue'!$E$4:$BJ$59,AV$1,FALSE)</f>
        <v>0</v>
      </c>
      <c r="AW21" s="9">
        <f>VLOOKUP($E21,'Claims Revenue'!$E$4:$BJ$59,AW$1,FALSE)</f>
        <v>0</v>
      </c>
      <c r="AX21" s="9">
        <f>VLOOKUP($E21,'Claims Revenue'!$E$4:$BJ$59,AX$1,FALSE)</f>
        <v>0</v>
      </c>
      <c r="AY21" s="9">
        <f>VLOOKUP($E21,'Claims Revenue'!$E$4:$BJ$59,AY$1,FALSE)</f>
        <v>0</v>
      </c>
      <c r="AZ21" s="9" t="s">
        <v>1205</v>
      </c>
      <c r="BA21">
        <f>VLOOKUP($E21,'Ingredients Revenue'!$E$4:$DL$59,BA$1,FALSE)</f>
        <v>0</v>
      </c>
      <c r="BB21">
        <f>VLOOKUP($E21,'Ingredients Revenue'!$E$4:$DL$59,BB$1,FALSE)</f>
        <v>0</v>
      </c>
      <c r="BC21">
        <f>VLOOKUP($E21,'Ingredients Revenue'!$E$4:$DL$59,BC$1,FALSE)</f>
        <v>253351.67</v>
      </c>
      <c r="BD21">
        <f>VLOOKUP($E21,'Ingredients Revenue'!$E$4:$DL$59,BD$1,FALSE)</f>
        <v>253351.67</v>
      </c>
      <c r="BE21">
        <f>VLOOKUP($E21,'Ingredients Revenue'!$E$4:$DL$59,BE$1,FALSE)</f>
        <v>0</v>
      </c>
      <c r="BF21">
        <f>VLOOKUP($E21,'Ingredients Revenue'!$E$4:$DL$59,BF$1,FALSE)</f>
        <v>0</v>
      </c>
      <c r="BG21">
        <f>VLOOKUP($E21,'Ingredients Revenue'!$E$4:$DL$59,BG$1,FALSE)</f>
        <v>0</v>
      </c>
      <c r="BH21">
        <f>VLOOKUP($E21,'Ingredients Revenue'!$E$4:$DL$59,BH$1,FALSE)</f>
        <v>0</v>
      </c>
      <c r="BI21">
        <f>VLOOKUP($E21,'Ingredients Revenue'!$E$4:$DL$59,BI$1,FALSE)</f>
        <v>0</v>
      </c>
      <c r="BJ21">
        <f>VLOOKUP($E21,'Ingredients Revenue'!$E$4:$DL$59,BJ$1,FALSE)</f>
        <v>0</v>
      </c>
    </row>
    <row r="22" spans="1:62">
      <c r="A22" s="9" t="str">
        <f>_xlfn.XLOOKUP($E22,'Raw Data'!$E:$E,'Raw Data'!A:A,"ERROR",0,1)</f>
        <v>US</v>
      </c>
      <c r="B22" s="9" t="str">
        <f>_xlfn.XLOOKUP($E22,'Raw Data'!$E:$E,'Raw Data'!B:B,"ERROR",0,1)</f>
        <v>Hair Mousses</v>
      </c>
      <c r="C22" s="9" t="str">
        <f>_xlfn.XLOOKUP($E22,'Raw Data'!$E:$E,'Raw Data'!C:C,"ERROR",0,1)</f>
        <v>davines</v>
      </c>
      <c r="D22" s="9" t="str">
        <f>_xlfn.XLOOKUP($E22,'Raw Data'!$E:$E,'Raw Data'!D:D,"ERROR",0,1)</f>
        <v>www.amazon.com/dp/B00GNJBHPO</v>
      </c>
      <c r="E22" s="9" t="s">
        <v>112</v>
      </c>
      <c r="F22" s="9" t="str">
        <f>_xlfn.XLOOKUP($E22,'Raw Data'!$E:$E,'Raw Data'!F:F,"ERROR",0,1)</f>
        <v>Davines This Is A Volume Boosting Mousse , Add Natural Looking And Airy Volume And Body, For All Hair Types, 8.3 OZ.</v>
      </c>
      <c r="G22" s="9">
        <f>_xlfn.XLOOKUP($E22,'Raw Data'!$E:$E,'Raw Data'!G:G,"ERROR",0,1)</f>
        <v>7180</v>
      </c>
      <c r="H22" s="9">
        <f>_xlfn.XLOOKUP($E22,'Raw Data'!$E:$E,'Raw Data'!H:H,"ERROR",0,1)</f>
        <v>245754.5</v>
      </c>
      <c r="I22" s="9">
        <f>_xlfn.XLOOKUP($E22,$E:$E,'Raw Data'!I:I,"ERROR",0,1)</f>
        <v>0.0103575167574289</v>
      </c>
      <c r="J22" s="9" t="str">
        <f>_xlfn.XLOOKUP($E22,'Raw Data'!$E:$E,'Raw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_xlfn.XLOOKUP($E22,'Raw Data'!$E:$E,'Raw Data'!L:L,"ERROR",0,1)</f>
        <v>34.01</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_xlfn.XLOOKUP($E22,'Raw Data'!$E:$E,'Raw Data'!N:N,"ERROR",0,1)</f>
        <v>34.57</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0"/>
        <v>0.0161990164882847</v>
      </c>
      <c r="Q22" s="9">
        <f>_xlfn.XLOOKUP($E22,'Raw Data'!$E:$E,'Raw Data'!Q:Q,"ERROR",0,1)</f>
        <v>8.3</v>
      </c>
      <c r="R22" s="9" t="str">
        <f>_xlfn.XLOOKUP($E22,'Raw Data'!$E:$E,'Raw Data'!R:R,"ERROR",0,1)</f>
        <v>oz</v>
      </c>
      <c r="S22" s="17">
        <f t="shared" si="1"/>
        <v>4.09759036144578</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4 to 5</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0.1 to 0.2</v>
      </c>
      <c r="V22" s="17">
        <f t="shared" si="2"/>
        <v>0.140854252315315</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0.1 to 0.2</v>
      </c>
      <c r="X22" s="17">
        <f t="shared" si="3"/>
        <v>0.138572551959614</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8 to 10</v>
      </c>
      <c r="Z22" s="17">
        <f t="array" ref="Z22">_xlfn.IFS(AA22="oz",_xlfn.IFS(R22="oz",Q22,R22="fl oz",Q22*1.04,R22="ml",Q22*0.0338),AA22="fl oz",_xlfn.IFS(R22="oz",Q22/1.04,R22="fl oz",Q22,R22="ml",Q22*0.0338/1.04),AA22="ml",_xlfn.IFS(R22="oz",Q22/0.0338,R22="fl oz",Q22*1.04/0.0338,R22="ml",Q22))</f>
        <v>8.3</v>
      </c>
      <c r="AA22" s="9" t="s">
        <v>38</v>
      </c>
      <c r="AB22" s="9" t="s">
        <v>1159</v>
      </c>
      <c r="AC22" s="9" t="s">
        <v>1151</v>
      </c>
      <c r="AD22" s="9" t="s">
        <v>1206</v>
      </c>
      <c r="AE22" s="9">
        <f>VLOOKUP($E22,'Benefits Revenue'!$E$4:$BG$59,AE$1,FALSE)</f>
        <v>245754.5</v>
      </c>
      <c r="AF22" s="9">
        <f>VLOOKUP($E22,'Benefits Revenue'!$E$4:$BG$59,AF$1,FALSE)</f>
        <v>0</v>
      </c>
      <c r="AG22" s="9">
        <f>VLOOKUP($E22,'Benefits Revenue'!$E$4:$BG$59,AG$1,FALSE)</f>
        <v>0</v>
      </c>
      <c r="AH22" s="9">
        <f>VLOOKUP($E22,'Benefits Revenue'!$E$4:$BG$59,AH$1,FALSE)</f>
        <v>0</v>
      </c>
      <c r="AI22" s="9">
        <f>VLOOKUP($E22,'Benefits Revenue'!$E$4:$BG$59,AI$1,FALSE)</f>
        <v>0</v>
      </c>
      <c r="AJ22" s="9">
        <f>VLOOKUP($E22,'Benefits Revenue'!$E$4:$BG$59,AJ$1,FALSE)</f>
        <v>0</v>
      </c>
      <c r="AK22" s="9">
        <f>VLOOKUP($E22,'Benefits Revenue'!$E$4:$BG$59,AK$1,FALSE)</f>
        <v>0</v>
      </c>
      <c r="AL22" s="9">
        <f>VLOOKUP($E22,'Benefits Revenue'!$E$4:$BG$59,AL$1,FALSE)</f>
        <v>0</v>
      </c>
      <c r="AM22" s="9">
        <f>VLOOKUP($E22,'Benefits Revenue'!$E$4:$BG$59,AM$1,FALSE)</f>
        <v>0</v>
      </c>
      <c r="AN22" s="9">
        <f>VLOOKUP($E22,'Benefits Revenue'!$E$4:$BG$59,AN$1,FALSE)</f>
        <v>0</v>
      </c>
      <c r="AO22" s="9" t="s">
        <v>1207</v>
      </c>
      <c r="AP22" s="9">
        <f>VLOOKUP($E22,'Claims Revenue'!$E$4:$BJ$59,AP$1,FALSE)</f>
        <v>0</v>
      </c>
      <c r="AQ22" s="9">
        <f>VLOOKUP($E22,'Claims Revenue'!$E$4:$BJ$59,AQ$1,FALSE)</f>
        <v>0</v>
      </c>
      <c r="AR22" s="9">
        <f>VLOOKUP($E22,'Claims Revenue'!$E$4:$BJ$59,AR$1,FALSE)</f>
        <v>0</v>
      </c>
      <c r="AS22" s="9">
        <f>VLOOKUP($E22,'Claims Revenue'!$E$4:$BJ$59,AS$1,FALSE)</f>
        <v>0</v>
      </c>
      <c r="AT22" s="9">
        <f>VLOOKUP($E22,'Claims Revenue'!$E$4:$BJ$59,AT$1,FALSE)</f>
        <v>0</v>
      </c>
      <c r="AU22" s="9">
        <f>VLOOKUP($E22,'Claims Revenue'!$E$4:$BJ$59,AU$1,FALSE)</f>
        <v>0</v>
      </c>
      <c r="AV22" s="9">
        <f>VLOOKUP($E22,'Claims Revenue'!$E$4:$BJ$59,AV$1,FALSE)</f>
        <v>0</v>
      </c>
      <c r="AW22" s="9">
        <f>VLOOKUP($E22,'Claims Revenue'!$E$4:$BJ$59,AW$1,FALSE)</f>
        <v>0</v>
      </c>
      <c r="AX22" s="9">
        <f>VLOOKUP($E22,'Claims Revenue'!$E$4:$BJ$59,AX$1,FALSE)</f>
        <v>0</v>
      </c>
      <c r="AY22" s="9">
        <f>VLOOKUP($E22,'Claims Revenue'!$E$4:$BJ$59,AY$1,FALSE)</f>
        <v>0</v>
      </c>
      <c r="AZ22" s="9" t="s">
        <v>1208</v>
      </c>
      <c r="BA22">
        <f>VLOOKUP($E22,'Ingredients Revenue'!$E$4:$DL$59,BA$1,FALSE)</f>
        <v>245754.5</v>
      </c>
      <c r="BB22">
        <f>VLOOKUP($E22,'Ingredients Revenue'!$E$4:$DL$59,BB$1,FALSE)</f>
        <v>0</v>
      </c>
      <c r="BC22">
        <f>VLOOKUP($E22,'Ingredients Revenue'!$E$4:$DL$59,BC$1,FALSE)</f>
        <v>245754.5</v>
      </c>
      <c r="BD22">
        <f>VLOOKUP($E22,'Ingredients Revenue'!$E$4:$DL$59,BD$1,FALSE)</f>
        <v>245754.5</v>
      </c>
      <c r="BE22">
        <f>VLOOKUP($E22,'Ingredients Revenue'!$E$4:$DL$59,BE$1,FALSE)</f>
        <v>0</v>
      </c>
      <c r="BF22">
        <f>VLOOKUP($E22,'Ingredients Revenue'!$E$4:$DL$59,BF$1,FALSE)</f>
        <v>0</v>
      </c>
      <c r="BG22">
        <f>VLOOKUP($E22,'Ingredients Revenue'!$E$4:$DL$59,BG$1,FALSE)</f>
        <v>0</v>
      </c>
      <c r="BH22">
        <f>VLOOKUP($E22,'Ingredients Revenue'!$E$4:$DL$59,BH$1,FALSE)</f>
        <v>0</v>
      </c>
      <c r="BI22">
        <f>VLOOKUP($E22,'Ingredients Revenue'!$E$4:$DL$59,BI$1,FALSE)</f>
        <v>0</v>
      </c>
      <c r="BJ22">
        <f>VLOOKUP($E22,'Ingredients Revenue'!$E$4:$DL$59,BJ$1,FALSE)</f>
        <v>0</v>
      </c>
    </row>
    <row r="23" spans="1:62">
      <c r="A23" s="9" t="str">
        <f>_xlfn.XLOOKUP($E23,'Raw Data'!$E:$E,'Raw Data'!A:A,"ERROR",0,1)</f>
        <v>US</v>
      </c>
      <c r="B23" s="9" t="str">
        <f>_xlfn.XLOOKUP($E23,'Raw Data'!$E:$E,'Raw Data'!B:B,"ERROR",0,1)</f>
        <v>Hair Mousses</v>
      </c>
      <c r="C23" s="9" t="str">
        <f>_xlfn.XLOOKUP($E23,'Raw Data'!$E:$E,'Raw Data'!C:C,"ERROR",0,1)</f>
        <v>TRESemmé</v>
      </c>
      <c r="D23" s="9" t="str">
        <f>_xlfn.XLOOKUP($E23,'Raw Data'!$E:$E,'Raw Data'!D:D,"ERROR",0,1)</f>
        <v>www.amazon.com/dp/B09HKXBTWB</v>
      </c>
      <c r="E23" s="9" t="s">
        <v>116</v>
      </c>
      <c r="F23" s="9" t="str">
        <f>_xlfn.XLOOKUP($E23,'Raw Data'!$E:$E,'Raw Data'!F:F,"ERROR",0,1)</f>
        <v>TRESemmé Flawless Curls Mousse with Coconut and Avocado Oil, Provides Extra Hold in a Lightweight Formula, Paraben Free and Alcohol Free, Leaves Curls Soft &amp; Bouncy, 2 pk - 15 oz each</v>
      </c>
      <c r="G23" s="9">
        <f>_xlfn.XLOOKUP($E23,'Raw Data'!$E:$E,'Raw Data'!G:G,"ERROR",0,1)</f>
        <v>12882</v>
      </c>
      <c r="H23" s="9">
        <f>_xlfn.XLOOKUP($E23,'Raw Data'!$E:$E,'Raw Data'!H:H,"ERROR",0,1)</f>
        <v>243622.87</v>
      </c>
      <c r="I23" s="9">
        <f>_xlfn.XLOOKUP($E23,$E:$E,'Raw Data'!I:I,"ERROR",0,1)</f>
        <v>0.0102982612526768</v>
      </c>
      <c r="J23" s="9" t="str">
        <f>_xlfn.XLOOKUP($E23,'Raw Data'!$E:$E,'Raw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15 to 20</v>
      </c>
      <c r="L23" s="9">
        <f>_xlfn.XLOOKUP($E23,'Raw Data'!$E:$E,'Raw Data'!L:L,"ERROR",0,1)</f>
        <v>19.63</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_xlfn.XLOOKUP($E23,'Raw Data'!$E:$E,'Raw Data'!N:N,"ERROR",0,1)</f>
        <v>21.43</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8% to 10%</v>
      </c>
      <c r="P23" s="16">
        <f t="shared" si="0"/>
        <v>0.0839944003733085</v>
      </c>
      <c r="Q23" s="9">
        <f>_xlfn.XLOOKUP($E23,'Raw Data'!$E:$E,'Raw Data'!Q:Q,"ERROR",0,1)</f>
        <v>30</v>
      </c>
      <c r="R23" s="9" t="str">
        <f>_xlfn.XLOOKUP($E23,'Raw Data'!$E:$E,'Raw Data'!R:R,"ERROR",0,1)</f>
        <v>oz</v>
      </c>
      <c r="S23" s="17">
        <f t="shared" si="1"/>
        <v>0.654333333333333</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0.5 to 0.75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7">
        <f t="shared" si="2"/>
        <v>0.0241573667004847</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7">
        <f t="shared" si="3"/>
        <v>0.0221282831698794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25 to 30</v>
      </c>
      <c r="Z23" s="17">
        <f t="array" ref="Z23">_xlfn.IFS(AA23="oz",_xlfn.IFS(R23="oz",Q23,R23="fl oz",Q23*1.04,R23="ml",Q23*0.0338),AA23="fl oz",_xlfn.IFS(R23="oz",Q23/1.04,R23="fl oz",Q23,R23="ml",Q23*0.0338/1.04),AA23="ml",_xlfn.IFS(R23="oz",Q23/0.0338,R23="fl oz",Q23*1.04/0.0338,R23="ml",Q23))</f>
        <v>30</v>
      </c>
      <c r="AA23" s="9" t="s">
        <v>38</v>
      </c>
      <c r="AB23" s="9" t="s">
        <v>1159</v>
      </c>
      <c r="AC23" s="9" t="s">
        <v>1209</v>
      </c>
      <c r="AD23" s="9" t="s">
        <v>1210</v>
      </c>
      <c r="AE23" s="9">
        <f>VLOOKUP($E23,'Benefits Revenue'!$E$4:$BG$59,AE$1,FALSE)</f>
        <v>0</v>
      </c>
      <c r="AF23" s="9">
        <f>VLOOKUP($E23,'Benefits Revenue'!$E$4:$BG$59,AF$1,FALSE)</f>
        <v>0</v>
      </c>
      <c r="AG23" s="9">
        <f>VLOOKUP($E23,'Benefits Revenue'!$E$4:$BG$59,AG$1,FALSE)</f>
        <v>0</v>
      </c>
      <c r="AH23" s="9">
        <f>VLOOKUP($E23,'Benefits Revenue'!$E$4:$BG$59,AH$1,FALSE)</f>
        <v>243622.87</v>
      </c>
      <c r="AI23" s="9">
        <f>VLOOKUP($E23,'Benefits Revenue'!$E$4:$BG$59,AI$1,FALSE)</f>
        <v>243622.87</v>
      </c>
      <c r="AJ23" s="9">
        <f>VLOOKUP($E23,'Benefits Revenue'!$E$4:$BG$59,AJ$1,FALSE)</f>
        <v>0</v>
      </c>
      <c r="AK23" s="9">
        <f>VLOOKUP($E23,'Benefits Revenue'!$E$4:$BG$59,AK$1,FALSE)</f>
        <v>0</v>
      </c>
      <c r="AL23" s="9">
        <f>VLOOKUP($E23,'Benefits Revenue'!$E$4:$BG$59,AL$1,FALSE)</f>
        <v>0</v>
      </c>
      <c r="AM23" s="9">
        <f>VLOOKUP($E23,'Benefits Revenue'!$E$4:$BG$59,AM$1,FALSE)</f>
        <v>0</v>
      </c>
      <c r="AN23" s="9">
        <f>VLOOKUP($E23,'Benefits Revenue'!$E$4:$BG$59,AN$1,FALSE)</f>
        <v>243622.87</v>
      </c>
      <c r="AO23" s="9" t="s">
        <v>1211</v>
      </c>
      <c r="AP23" s="9">
        <f>VLOOKUP($E23,'Claims Revenue'!$E$4:$BJ$59,AP$1,FALSE)</f>
        <v>0</v>
      </c>
      <c r="AQ23" s="9">
        <f>VLOOKUP($E23,'Claims Revenue'!$E$4:$BJ$59,AQ$1,FALSE)</f>
        <v>243622.87</v>
      </c>
      <c r="AR23" s="9">
        <f>VLOOKUP($E23,'Claims Revenue'!$E$4:$BJ$59,AR$1,FALSE)</f>
        <v>0</v>
      </c>
      <c r="AS23" s="9">
        <f>VLOOKUP($E23,'Claims Revenue'!$E$4:$BJ$59,AS$1,FALSE)</f>
        <v>0</v>
      </c>
      <c r="AT23" s="9">
        <f>VLOOKUP($E23,'Claims Revenue'!$E$4:$BJ$59,AT$1,FALSE)</f>
        <v>0</v>
      </c>
      <c r="AU23" s="9">
        <f>VLOOKUP($E23,'Claims Revenue'!$E$4:$BJ$59,AU$1,FALSE)</f>
        <v>0</v>
      </c>
      <c r="AV23" s="9">
        <f>VLOOKUP($E23,'Claims Revenue'!$E$4:$BJ$59,AV$1,FALSE)</f>
        <v>0</v>
      </c>
      <c r="AW23" s="9">
        <f>VLOOKUP($E23,'Claims Revenue'!$E$4:$BJ$59,AW$1,FALSE)</f>
        <v>243622.87</v>
      </c>
      <c r="AX23" s="9">
        <f>VLOOKUP($E23,'Claims Revenue'!$E$4:$BJ$59,AX$1,FALSE)</f>
        <v>0</v>
      </c>
      <c r="AY23" s="9">
        <f>VLOOKUP($E23,'Claims Revenue'!$E$4:$BJ$59,AY$1,FALSE)</f>
        <v>0</v>
      </c>
      <c r="AZ23" s="9" t="s">
        <v>1212</v>
      </c>
      <c r="BA23">
        <f>VLOOKUP($E23,'Ingredients Revenue'!$E$4:$DL$59,BA$1,FALSE)</f>
        <v>0</v>
      </c>
      <c r="BB23">
        <f>VLOOKUP($E23,'Ingredients Revenue'!$E$4:$DL$59,BB$1,FALSE)</f>
        <v>243622.87</v>
      </c>
      <c r="BC23">
        <f>VLOOKUP($E23,'Ingredients Revenue'!$E$4:$DL$59,BC$1,FALSE)</f>
        <v>0</v>
      </c>
      <c r="BD23">
        <f>VLOOKUP($E23,'Ingredients Revenue'!$E$4:$DL$59,BD$1,FALSE)</f>
        <v>0</v>
      </c>
      <c r="BE23">
        <f>VLOOKUP($E23,'Ingredients Revenue'!$E$4:$DL$59,BE$1,FALSE)</f>
        <v>0</v>
      </c>
      <c r="BF23">
        <f>VLOOKUP($E23,'Ingredients Revenue'!$E$4:$DL$59,BF$1,FALSE)</f>
        <v>0</v>
      </c>
      <c r="BG23">
        <f>VLOOKUP($E23,'Ingredients Revenue'!$E$4:$DL$59,BG$1,FALSE)</f>
        <v>0</v>
      </c>
      <c r="BH23">
        <f>VLOOKUP($E23,'Ingredients Revenue'!$E$4:$DL$59,BH$1,FALSE)</f>
        <v>0</v>
      </c>
      <c r="BI23">
        <f>VLOOKUP($E23,'Ingredients Revenue'!$E$4:$DL$59,BI$1,FALSE)</f>
        <v>0</v>
      </c>
      <c r="BJ23">
        <f>VLOOKUP($E23,'Ingredients Revenue'!$E$4:$DL$59,BJ$1,FALSE)</f>
        <v>0</v>
      </c>
    </row>
    <row r="24" spans="1:62">
      <c r="A24" s="9" t="str">
        <f>_xlfn.XLOOKUP($E24,'Raw Data'!$E:$E,'Raw Data'!A:A,"ERROR",0,1)</f>
        <v>US</v>
      </c>
      <c r="B24" s="9" t="str">
        <f>_xlfn.XLOOKUP($E24,'Raw Data'!$E:$E,'Raw Data'!B:B,"ERROR",0,1)</f>
        <v>Hair Mousses</v>
      </c>
      <c r="C24" s="9" t="str">
        <f>_xlfn.XLOOKUP($E24,'Raw Data'!$E:$E,'Raw Data'!C:C,"ERROR",0,1)</f>
        <v>biolage</v>
      </c>
      <c r="D24" s="9" t="str">
        <f>_xlfn.XLOOKUP($E24,'Raw Data'!$E:$E,'Raw Data'!D:D,"ERROR",0,1)</f>
        <v>www.amazon.com/dp/B07DNJHCKT</v>
      </c>
      <c r="E24" s="9" t="s">
        <v>120</v>
      </c>
      <c r="F24" s="9" t="str">
        <f>_xlfn.XLOOKUP($E24,'Raw Data'!$E:$E,'Raw Data'!F:F,"ERROR",0,1)</f>
        <v>Biolage Styling Whipped Volume Mousse | Provides Body, Control &amp; Shine Leaving Hair With Natural Softness | Medium Hold | Paraben-Free | Vegan | 8.5 Oz. | 8.5 Fl. Oz</v>
      </c>
      <c r="G24" s="9">
        <f>_xlfn.XLOOKUP($E24,'Raw Data'!$E:$E,'Raw Data'!G:G,"ERROR",0,1)</f>
        <v>11010</v>
      </c>
      <c r="H24" s="9">
        <f>_xlfn.XLOOKUP($E24,'Raw Data'!$E:$E,'Raw Data'!H:H,"ERROR",0,1)</f>
        <v>242229.1</v>
      </c>
      <c r="I24" s="9">
        <f>_xlfn.XLOOKUP($E24,$E:$E,'Raw Data'!I:I,"ERROR",0,1)</f>
        <v>0.0101743542964503</v>
      </c>
      <c r="J24" s="9" t="str">
        <f>_xlfn.XLOOKUP($E24,'Raw Data'!$E:$E,'Raw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20 to 30</v>
      </c>
      <c r="L24" s="9">
        <f>_xlfn.XLOOKUP($E24,'Raw Data'!$E:$E,'Raw Data'!L:L,"ERROR",0,1)</f>
        <v>22</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_xlfn.XLOOKUP($E24,'Raw Data'!$E:$E,'Raw Data'!N:N,"ERROR",0,1)</f>
        <v>22</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No Discount</v>
      </c>
      <c r="P24" s="16">
        <f t="shared" si="0"/>
        <v>0</v>
      </c>
      <c r="Q24" s="9">
        <f>_xlfn.XLOOKUP($E24,'Raw Data'!$E:$E,'Raw Data'!Q:Q,"ERROR",0,1)</f>
        <v>8.5</v>
      </c>
      <c r="R24" s="9" t="str">
        <f>_xlfn.XLOOKUP($E24,'Raw Data'!$E:$E,'Raw Data'!R:R,"ERROR",0,1)</f>
        <v>oz</v>
      </c>
      <c r="S24" s="17">
        <f t="shared" si="1"/>
        <v>2.58823529411765</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2 to 3</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0.05 to 0.1</v>
      </c>
      <c r="V24" s="17">
        <f t="shared" si="2"/>
        <v>0.0875290934770932</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7">
        <f t="shared" si="3"/>
        <v>0.0875290934770932</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8 to 10</v>
      </c>
      <c r="Z24" s="17">
        <f t="array" ref="Z24">_xlfn.IFS(AA24="oz",_xlfn.IFS(R24="oz",Q24,R24="fl oz",Q24*1.04,R24="ml",Q24*0.0338),AA24="fl oz",_xlfn.IFS(R24="oz",Q24/1.04,R24="fl oz",Q24,R24="ml",Q24*0.0338/1.04),AA24="ml",_xlfn.IFS(R24="oz",Q24/0.0338,R24="fl oz",Q24*1.04/0.0338,R24="ml",Q24))</f>
        <v>8.5</v>
      </c>
      <c r="AA24" s="9" t="s">
        <v>38</v>
      </c>
      <c r="AB24" s="9" t="s">
        <v>1159</v>
      </c>
      <c r="AC24" s="9" t="s">
        <v>1151</v>
      </c>
      <c r="AD24" s="9" t="s">
        <v>1213</v>
      </c>
      <c r="AE24" s="9">
        <f>VLOOKUP($E24,'Benefits Revenue'!$E$4:$BG$59,AE$1,FALSE)</f>
        <v>242229.1</v>
      </c>
      <c r="AF24" s="9">
        <f>VLOOKUP($E24,'Benefits Revenue'!$E$4:$BG$59,AF$1,FALSE)</f>
        <v>0</v>
      </c>
      <c r="AG24" s="9">
        <f>VLOOKUP($E24,'Benefits Revenue'!$E$4:$BG$59,AG$1,FALSE)</f>
        <v>242229.1</v>
      </c>
      <c r="AH24" s="9">
        <f>VLOOKUP($E24,'Benefits Revenue'!$E$4:$BG$59,AH$1,FALSE)</f>
        <v>0</v>
      </c>
      <c r="AI24" s="9">
        <f>VLOOKUP($E24,'Benefits Revenue'!$E$4:$BG$59,AI$1,FALSE)</f>
        <v>242229.1</v>
      </c>
      <c r="AJ24" s="9">
        <f>VLOOKUP($E24,'Benefits Revenue'!$E$4:$BG$59,AJ$1,FALSE)</f>
        <v>0</v>
      </c>
      <c r="AK24" s="9">
        <f>VLOOKUP($E24,'Benefits Revenue'!$E$4:$BG$59,AK$1,FALSE)</f>
        <v>0</v>
      </c>
      <c r="AL24" s="9">
        <f>VLOOKUP($E24,'Benefits Revenue'!$E$4:$BG$59,AL$1,FALSE)</f>
        <v>0</v>
      </c>
      <c r="AM24" s="9">
        <f>VLOOKUP($E24,'Benefits Revenue'!$E$4:$BG$59,AM$1,FALSE)</f>
        <v>242229.1</v>
      </c>
      <c r="AN24" s="9">
        <f>VLOOKUP($E24,'Benefits Revenue'!$E$4:$BG$59,AN$1,FALSE)</f>
        <v>242229.1</v>
      </c>
      <c r="AO24" s="9" t="s">
        <v>1214</v>
      </c>
      <c r="AP24" s="9">
        <f>VLOOKUP($E24,'Claims Revenue'!$E$4:$BJ$59,AP$1,FALSE)</f>
        <v>242229.1</v>
      </c>
      <c r="AQ24" s="9">
        <f>VLOOKUP($E24,'Claims Revenue'!$E$4:$BJ$59,AQ$1,FALSE)</f>
        <v>242229.1</v>
      </c>
      <c r="AR24" s="9">
        <f>VLOOKUP($E24,'Claims Revenue'!$E$4:$BJ$59,AR$1,FALSE)</f>
        <v>0</v>
      </c>
      <c r="AS24" s="9">
        <f>VLOOKUP($E24,'Claims Revenue'!$E$4:$BJ$59,AS$1,FALSE)</f>
        <v>0</v>
      </c>
      <c r="AT24" s="9">
        <f>VLOOKUP($E24,'Claims Revenue'!$E$4:$BJ$59,AT$1,FALSE)</f>
        <v>0</v>
      </c>
      <c r="AU24" s="9">
        <f>VLOOKUP($E24,'Claims Revenue'!$E$4:$BJ$59,AU$1,FALSE)</f>
        <v>0</v>
      </c>
      <c r="AV24" s="9">
        <f>VLOOKUP($E24,'Claims Revenue'!$E$4:$BJ$59,AV$1,FALSE)</f>
        <v>0</v>
      </c>
      <c r="AW24" s="9">
        <f>VLOOKUP($E24,'Claims Revenue'!$E$4:$BJ$59,AW$1,FALSE)</f>
        <v>0</v>
      </c>
      <c r="AX24" s="9">
        <f>VLOOKUP($E24,'Claims Revenue'!$E$4:$BJ$59,AX$1,FALSE)</f>
        <v>242229.1</v>
      </c>
      <c r="AY24" s="9">
        <f>VLOOKUP($E24,'Claims Revenue'!$E$4:$BJ$59,AY$1,FALSE)</f>
        <v>0</v>
      </c>
      <c r="AZ24" s="9" t="s">
        <v>1215</v>
      </c>
      <c r="BA24">
        <f>VLOOKUP($E24,'Ingredients Revenue'!$E$4:$DL$59,BA$1,FALSE)</f>
        <v>242229.1</v>
      </c>
      <c r="BB24">
        <f>VLOOKUP($E24,'Ingredients Revenue'!$E$4:$DL$59,BB$1,FALSE)</f>
        <v>0</v>
      </c>
      <c r="BC24">
        <f>VLOOKUP($E24,'Ingredients Revenue'!$E$4:$DL$59,BC$1,FALSE)</f>
        <v>0</v>
      </c>
      <c r="BD24">
        <f>VLOOKUP($E24,'Ingredients Revenue'!$E$4:$DL$59,BD$1,FALSE)</f>
        <v>0</v>
      </c>
      <c r="BE24">
        <f>VLOOKUP($E24,'Ingredients Revenue'!$E$4:$DL$59,BE$1,FALSE)</f>
        <v>0</v>
      </c>
      <c r="BF24">
        <f>VLOOKUP($E24,'Ingredients Revenue'!$E$4:$DL$59,BF$1,FALSE)</f>
        <v>0</v>
      </c>
      <c r="BG24">
        <f>VLOOKUP($E24,'Ingredients Revenue'!$E$4:$DL$59,BG$1,FALSE)</f>
        <v>0</v>
      </c>
      <c r="BH24">
        <f>VLOOKUP($E24,'Ingredients Revenue'!$E$4:$DL$59,BH$1,FALSE)</f>
        <v>0</v>
      </c>
      <c r="BI24">
        <f>VLOOKUP($E24,'Ingredients Revenue'!$E$4:$DL$59,BI$1,FALSE)</f>
        <v>0</v>
      </c>
      <c r="BJ24">
        <f>VLOOKUP($E24,'Ingredients Revenue'!$E$4:$DL$59,BJ$1,FALSE)</f>
        <v>0</v>
      </c>
    </row>
    <row r="25" spans="1:62">
      <c r="A25" s="9" t="str">
        <f>_xlfn.XLOOKUP($E25,'Raw Data'!$E:$E,'Raw Data'!A:A,"ERROR",0,1)</f>
        <v>US</v>
      </c>
      <c r="B25" s="9" t="str">
        <f>_xlfn.XLOOKUP($E25,'Raw Data'!$E:$E,'Raw Data'!B:B,"ERROR",0,1)</f>
        <v>Hair Mousses</v>
      </c>
      <c r="C25" s="9" t="str">
        <f>_xlfn.XLOOKUP($E25,'Raw Data'!$E:$E,'Raw Data'!C:C,"ERROR",0,1)</f>
        <v>Cake</v>
      </c>
      <c r="D25" s="9" t="str">
        <f>_xlfn.XLOOKUP($E25,'Raw Data'!$E:$E,'Raw Data'!D:D,"ERROR",0,1)</f>
        <v>www.amazon.com/dp/B07PFY5KNL</v>
      </c>
      <c r="E25" s="9" t="s">
        <v>124</v>
      </c>
      <c r="F25" s="9" t="str">
        <f>_xlfn.XLOOKUP($E25,'Raw Data'!$E:$E,'Raw Data'!F:F,"ERROR",0,1)</f>
        <v>Cake Beauty Whipped Curl Defining &amp; Volumizing Mousse – Aloe Vera &amp; Vitamin E for Flexible Hold - Vegan No Heat Curls Mousse for Wavy &amp; Curly Hair - Sulfate &amp; Cruelty Free Hair Products For Women</v>
      </c>
      <c r="G25" s="9">
        <f>_xlfn.XLOOKUP($E25,'Raw Data'!$E:$E,'Raw Data'!G:G,"ERROR",0,1)</f>
        <v>25665</v>
      </c>
      <c r="H25" s="9">
        <f>_xlfn.XLOOKUP($E25,'Raw Data'!$E:$E,'Raw Data'!H:H,"ERROR",0,1)</f>
        <v>239314.64</v>
      </c>
      <c r="I25" s="9">
        <f>_xlfn.XLOOKUP($E25,$E:$E,'Raw Data'!I:I,"ERROR",0,1)</f>
        <v>0.010103700215621</v>
      </c>
      <c r="J25" s="9" t="str">
        <f>_xlfn.XLOOKUP($E25,'Raw Data'!$E:$E,'Raw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 to 10</v>
      </c>
      <c r="L25" s="9">
        <f>_xlfn.XLOOKUP($E25,'Raw Data'!$E:$E,'Raw Data'!L:L,"ERROR",0,1)</f>
        <v>9.37</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10 to 15</v>
      </c>
      <c r="N25" s="9">
        <f>_xlfn.XLOOKUP($E25,'Raw Data'!$E:$E,'Raw Data'!N:N,"ERROR",0,1)</f>
        <v>10.65</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6">
        <f t="shared" si="0"/>
        <v>0.12018779342723</v>
      </c>
      <c r="Q25" s="9">
        <f>_xlfn.XLOOKUP($E25,'Raw Data'!$E:$E,'Raw Data'!Q:Q,"ERROR",0,1)</f>
        <v>250</v>
      </c>
      <c r="R25" s="9" t="str">
        <f>_xlfn.XLOOKUP($E25,'Raw Data'!$E:$E,'Raw Data'!R:R,"ERROR",0,1)</f>
        <v>ml</v>
      </c>
      <c r="S25" s="17">
        <f t="shared" si="1"/>
        <v>1.10887573964497</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1 to 2</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 to 0.05</v>
      </c>
      <c r="V25" s="17">
        <f t="shared" si="2"/>
        <v>0.0426227605541359</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 to 0.05</v>
      </c>
      <c r="X25" s="17">
        <f t="shared" si="3"/>
        <v>0.0375000250133571</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8.45</v>
      </c>
      <c r="AA25" s="9" t="s">
        <v>38</v>
      </c>
      <c r="AB25" s="9" t="s">
        <v>1159</v>
      </c>
      <c r="AC25" s="9" t="s">
        <v>1151</v>
      </c>
      <c r="AD25" s="9" t="s">
        <v>1216</v>
      </c>
      <c r="AE25" s="9">
        <f>VLOOKUP($E25,'Benefits Revenue'!$E$4:$BG$59,AE$1,FALSE)</f>
        <v>239314.64</v>
      </c>
      <c r="AF25" s="9">
        <f>VLOOKUP($E25,'Benefits Revenue'!$E$4:$BG$59,AF$1,FALSE)</f>
        <v>0</v>
      </c>
      <c r="AG25" s="9">
        <f>VLOOKUP($E25,'Benefits Revenue'!$E$4:$BG$59,AG$1,FALSE)</f>
        <v>0</v>
      </c>
      <c r="AH25" s="9">
        <f>VLOOKUP($E25,'Benefits Revenue'!$E$4:$BG$59,AH$1,FALSE)</f>
        <v>0</v>
      </c>
      <c r="AI25" s="9">
        <f>VLOOKUP($E25,'Benefits Revenue'!$E$4:$BG$59,AI$1,FALSE)</f>
        <v>0</v>
      </c>
      <c r="AJ25" s="9">
        <f>VLOOKUP($E25,'Benefits Revenue'!$E$4:$BG$59,AJ$1,FALSE)</f>
        <v>239314.64</v>
      </c>
      <c r="AK25" s="9">
        <f>VLOOKUP($E25,'Benefits Revenue'!$E$4:$BG$59,AK$1,FALSE)</f>
        <v>0</v>
      </c>
      <c r="AL25" s="9">
        <f>VLOOKUP($E25,'Benefits Revenue'!$E$4:$BG$59,AL$1,FALSE)</f>
        <v>239314.64</v>
      </c>
      <c r="AM25" s="9">
        <f>VLOOKUP($E25,'Benefits Revenue'!$E$4:$BG$59,AM$1,FALSE)</f>
        <v>0</v>
      </c>
      <c r="AN25" s="9">
        <f>VLOOKUP($E25,'Benefits Revenue'!$E$4:$BG$59,AN$1,FALSE)</f>
        <v>239314.64</v>
      </c>
      <c r="AO25" s="9" t="s">
        <v>1217</v>
      </c>
      <c r="AP25" s="9">
        <f>VLOOKUP($E25,'Claims Revenue'!$E$4:$BJ$59,AP$1,FALSE)</f>
        <v>239314.64</v>
      </c>
      <c r="AQ25" s="9">
        <f>VLOOKUP($E25,'Claims Revenue'!$E$4:$BJ$59,AQ$1,FALSE)</f>
        <v>239314.64</v>
      </c>
      <c r="AR25" s="9">
        <f>VLOOKUP($E25,'Claims Revenue'!$E$4:$BJ$59,AR$1,FALSE)</f>
        <v>0</v>
      </c>
      <c r="AS25" s="9">
        <f>VLOOKUP($E25,'Claims Revenue'!$E$4:$BJ$59,AS$1,FALSE)</f>
        <v>239314.64</v>
      </c>
      <c r="AT25" s="9">
        <f>VLOOKUP($E25,'Claims Revenue'!$E$4:$BJ$59,AT$1,FALSE)</f>
        <v>239314.64</v>
      </c>
      <c r="AU25" s="9">
        <f>VLOOKUP($E25,'Claims Revenue'!$E$4:$BJ$59,AU$1,FALSE)</f>
        <v>0</v>
      </c>
      <c r="AV25" s="9">
        <f>VLOOKUP($E25,'Claims Revenue'!$E$4:$BJ$59,AV$1,FALSE)</f>
        <v>0</v>
      </c>
      <c r="AW25" s="9">
        <f>VLOOKUP($E25,'Claims Revenue'!$E$4:$BJ$59,AW$1,FALSE)</f>
        <v>0</v>
      </c>
      <c r="AX25" s="9">
        <f>VLOOKUP($E25,'Claims Revenue'!$E$4:$BJ$59,AX$1,FALSE)</f>
        <v>239314.64</v>
      </c>
      <c r="AY25" s="9">
        <f>VLOOKUP($E25,'Claims Revenue'!$E$4:$BJ$59,AY$1,FALSE)</f>
        <v>0</v>
      </c>
      <c r="AZ25" s="9" t="s">
        <v>1218</v>
      </c>
      <c r="BA25">
        <f>VLOOKUP($E25,'Ingredients Revenue'!$E$4:$DL$59,BA$1,FALSE)</f>
        <v>0</v>
      </c>
      <c r="BB25">
        <f>VLOOKUP($E25,'Ingredients Revenue'!$E$4:$DL$59,BB$1,FALSE)</f>
        <v>0</v>
      </c>
      <c r="BC25">
        <f>VLOOKUP($E25,'Ingredients Revenue'!$E$4:$DL$59,BC$1,FALSE)</f>
        <v>0</v>
      </c>
      <c r="BD25">
        <f>VLOOKUP($E25,'Ingredients Revenue'!$E$4:$DL$59,BD$1,FALSE)</f>
        <v>0</v>
      </c>
      <c r="BE25">
        <f>VLOOKUP($E25,'Ingredients Revenue'!$E$4:$DL$59,BE$1,FALSE)</f>
        <v>0</v>
      </c>
      <c r="BF25">
        <f>VLOOKUP($E25,'Ingredients Revenue'!$E$4:$DL$59,BF$1,FALSE)</f>
        <v>0</v>
      </c>
      <c r="BG25">
        <f>VLOOKUP($E25,'Ingredients Revenue'!$E$4:$DL$59,BG$1,FALSE)</f>
        <v>0</v>
      </c>
      <c r="BH25">
        <f>VLOOKUP($E25,'Ingredients Revenue'!$E$4:$DL$59,BH$1,FALSE)</f>
        <v>0</v>
      </c>
      <c r="BI25">
        <f>VLOOKUP($E25,'Ingredients Revenue'!$E$4:$DL$59,BI$1,FALSE)</f>
        <v>0</v>
      </c>
      <c r="BJ25">
        <f>VLOOKUP($E25,'Ingredients Revenue'!$E$4:$DL$59,BJ$1,FALSE)</f>
        <v>0</v>
      </c>
    </row>
    <row r="26" spans="1:62">
      <c r="A26" s="9" t="str">
        <f>_xlfn.XLOOKUP($E26,'Raw Data'!$E:$E,'Raw Data'!A:A,"ERROR",0,1)</f>
        <v>US</v>
      </c>
      <c r="B26" s="9" t="str">
        <f>_xlfn.XLOOKUP($E26,'Raw Data'!$E:$E,'Raw Data'!B:B,"ERROR",0,1)</f>
        <v>Hair Mousses</v>
      </c>
      <c r="C26" s="9" t="str">
        <f>_xlfn.XLOOKUP($E26,'Raw Data'!$E:$E,'Raw Data'!C:C,"ERROR",0,1)</f>
        <v>moroccanoil</v>
      </c>
      <c r="D26" s="9" t="str">
        <f>_xlfn.XLOOKUP($E26,'Raw Data'!$E:$E,'Raw Data'!D:D,"ERROR",0,1)</f>
        <v>www.amazon.com/dp/B00DSQZL9I</v>
      </c>
      <c r="E26" s="9" t="s">
        <v>127</v>
      </c>
      <c r="F26" s="9" t="str">
        <f>_xlfn.XLOOKUP($E26,'Raw Data'!$E:$E,'Raw Data'!F:F,"ERROR",0,1)</f>
        <v>Moroccanoil Root Boost Moroccanoil Root Boost</v>
      </c>
      <c r="G26" s="9">
        <f>_xlfn.XLOOKUP($E26,'Raw Data'!$E:$E,'Raw Data'!G:G,"ERROR",0,1)</f>
        <v>7922</v>
      </c>
      <c r="H26" s="9">
        <f>_xlfn.XLOOKUP($E26,'Raw Data'!$E:$E,'Raw Data'!H:H,"ERROR",0,1)</f>
        <v>237652.76</v>
      </c>
      <c r="I26" s="9">
        <f>_xlfn.XLOOKUP($E26,$E:$E,'Raw Data'!I:I,"ERROR",0,1)</f>
        <v>0.0100324653860349</v>
      </c>
      <c r="J26" s="9" t="str">
        <f>_xlfn.XLOOKUP($E26,'Raw Data'!$E:$E,'Raw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20 to 30</v>
      </c>
      <c r="L26" s="9">
        <f>_xlfn.XLOOKUP($E26,'Raw Data'!$E:$E,'Raw Data'!L:L,"ERROR",0,1)</f>
        <v>30</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20 to 30</v>
      </c>
      <c r="N26" s="9">
        <f>_xlfn.XLOOKUP($E26,'Raw Data'!$E:$E,'Raw Data'!N:N,"ERROR",0,1)</f>
        <v>30</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No Discount</v>
      </c>
      <c r="P26" s="16">
        <f t="shared" si="0"/>
        <v>0</v>
      </c>
      <c r="Q26" s="9">
        <v>8.5</v>
      </c>
      <c r="R26" s="9" t="s">
        <v>37</v>
      </c>
      <c r="S26" s="17">
        <f t="shared" si="1"/>
        <v>3.39366515837104</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3 to 4</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0.1 to 0.2</v>
      </c>
      <c r="V26" s="17">
        <f t="shared" si="2"/>
        <v>0.114767168020664</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0.1 to 0.2</v>
      </c>
      <c r="X26" s="17">
        <f t="shared" si="3"/>
        <v>0.114767168020664</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8.84</v>
      </c>
      <c r="AA26" s="9" t="s">
        <v>38</v>
      </c>
      <c r="AB26" s="9" t="s">
        <v>1159</v>
      </c>
      <c r="AC26" s="9" t="s">
        <v>1151</v>
      </c>
      <c r="AD26" s="9" t="s">
        <v>1219</v>
      </c>
      <c r="AE26" s="9">
        <f>VLOOKUP($E26,'Benefits Revenue'!$E$4:$BG$59,AE$1,FALSE)</f>
        <v>237652.76</v>
      </c>
      <c r="AF26" s="9">
        <f>VLOOKUP($E26,'Benefits Revenue'!$E$4:$BG$59,AF$1,FALSE)</f>
        <v>0</v>
      </c>
      <c r="AG26" s="9">
        <f>VLOOKUP($E26,'Benefits Revenue'!$E$4:$BG$59,AG$1,FALSE)</f>
        <v>0</v>
      </c>
      <c r="AH26" s="9">
        <f>VLOOKUP($E26,'Benefits Revenue'!$E$4:$BG$59,AH$1,FALSE)</f>
        <v>0</v>
      </c>
      <c r="AI26" s="9">
        <f>VLOOKUP($E26,'Benefits Revenue'!$E$4:$BG$59,AI$1,FALSE)</f>
        <v>0</v>
      </c>
      <c r="AJ26" s="9">
        <f>VLOOKUP($E26,'Benefits Revenue'!$E$4:$BG$59,AJ$1,FALSE)</f>
        <v>0</v>
      </c>
      <c r="AK26" s="9">
        <f>VLOOKUP($E26,'Benefits Revenue'!$E$4:$BG$59,AK$1,FALSE)</f>
        <v>0</v>
      </c>
      <c r="AL26" s="9">
        <f>VLOOKUP($E26,'Benefits Revenue'!$E$4:$BG$59,AL$1,FALSE)</f>
        <v>0</v>
      </c>
      <c r="AM26" s="9">
        <f>VLOOKUP($E26,'Benefits Revenue'!$E$4:$BG$59,AM$1,FALSE)</f>
        <v>0</v>
      </c>
      <c r="AN26" s="9">
        <f>VLOOKUP($E26,'Benefits Revenue'!$E$4:$BG$59,AN$1,FALSE)</f>
        <v>0</v>
      </c>
      <c r="AO26" s="9" t="s">
        <v>1130</v>
      </c>
      <c r="AP26" s="9">
        <f>VLOOKUP($E26,'Claims Revenue'!$E$4:$BJ$59,AP$1,FALSE)</f>
        <v>237652.76</v>
      </c>
      <c r="AQ26" s="9">
        <f>VLOOKUP($E26,'Claims Revenue'!$E$4:$BJ$59,AQ$1,FALSE)</f>
        <v>0</v>
      </c>
      <c r="AR26" s="9">
        <f>VLOOKUP($E26,'Claims Revenue'!$E$4:$BJ$59,AR$1,FALSE)</f>
        <v>0</v>
      </c>
      <c r="AS26" s="9">
        <f>VLOOKUP($E26,'Claims Revenue'!$E$4:$BJ$59,AS$1,FALSE)</f>
        <v>0</v>
      </c>
      <c r="AT26" s="9">
        <f>VLOOKUP($E26,'Claims Revenue'!$E$4:$BJ$59,AT$1,FALSE)</f>
        <v>0</v>
      </c>
      <c r="AU26" s="9">
        <f>VLOOKUP($E26,'Claims Revenue'!$E$4:$BJ$59,AU$1,FALSE)</f>
        <v>0</v>
      </c>
      <c r="AV26" s="9">
        <f>VLOOKUP($E26,'Claims Revenue'!$E$4:$BJ$59,AV$1,FALSE)</f>
        <v>0</v>
      </c>
      <c r="AW26" s="9">
        <f>VLOOKUP($E26,'Claims Revenue'!$E$4:$BJ$59,AW$1,FALSE)</f>
        <v>0</v>
      </c>
      <c r="AX26" s="9">
        <f>VLOOKUP($E26,'Claims Revenue'!$E$4:$BJ$59,AX$1,FALSE)</f>
        <v>0</v>
      </c>
      <c r="AY26" s="9">
        <f>VLOOKUP($E26,'Claims Revenue'!$E$4:$BJ$59,AY$1,FALSE)</f>
        <v>0</v>
      </c>
      <c r="AZ26" s="9" t="s">
        <v>1220</v>
      </c>
      <c r="BA26">
        <f>VLOOKUP($E26,'Ingredients Revenue'!$E$4:$DL$59,BA$1,FALSE)</f>
        <v>237652.76</v>
      </c>
      <c r="BB26">
        <f>VLOOKUP($E26,'Ingredients Revenue'!$E$4:$DL$59,BB$1,FALSE)</f>
        <v>0</v>
      </c>
      <c r="BC26">
        <f>VLOOKUP($E26,'Ingredients Revenue'!$E$4:$DL$59,BC$1,FALSE)</f>
        <v>0</v>
      </c>
      <c r="BD26">
        <f>VLOOKUP($E26,'Ingredients Revenue'!$E$4:$DL$59,BD$1,FALSE)</f>
        <v>0</v>
      </c>
      <c r="BE26">
        <f>VLOOKUP($E26,'Ingredients Revenue'!$E$4:$DL$59,BE$1,FALSE)</f>
        <v>237652.76</v>
      </c>
      <c r="BF26">
        <f>VLOOKUP($E26,'Ingredients Revenue'!$E$4:$DL$59,BF$1,FALSE)</f>
        <v>0</v>
      </c>
      <c r="BG26">
        <f>VLOOKUP($E26,'Ingredients Revenue'!$E$4:$DL$59,BG$1,FALSE)</f>
        <v>237652.76</v>
      </c>
      <c r="BH26">
        <f>VLOOKUP($E26,'Ingredients Revenue'!$E$4:$DL$59,BH$1,FALSE)</f>
        <v>0</v>
      </c>
      <c r="BI26">
        <f>VLOOKUP($E26,'Ingredients Revenue'!$E$4:$DL$59,BI$1,FALSE)</f>
        <v>0</v>
      </c>
      <c r="BJ26">
        <f>VLOOKUP($E26,'Ingredients Revenue'!$E$4:$DL$59,BJ$1,FALSE)</f>
        <v>0</v>
      </c>
    </row>
    <row r="27" spans="1:62">
      <c r="A27" s="9" t="str">
        <f>_xlfn.XLOOKUP($E27,'Raw Data'!$E:$E,'Raw Data'!A:A,"ERROR",0,1)</f>
        <v>US</v>
      </c>
      <c r="B27" s="9" t="str">
        <f>_xlfn.XLOOKUP($E27,'Raw Data'!$E:$E,'Raw Data'!B:B,"ERROR",0,1)</f>
        <v>Hair Mousses</v>
      </c>
      <c r="C27" s="9" t="str">
        <f>_xlfn.XLOOKUP($E27,'Raw Data'!$E:$E,'Raw Data'!C:C,"ERROR",0,1)</f>
        <v>John Frieda</v>
      </c>
      <c r="D27" s="9" t="str">
        <f>_xlfn.XLOOKUP($E27,'Raw Data'!$E:$E,'Raw Data'!D:D,"ERROR",0,1)</f>
        <v>www.amazon.com/dp/B099P7RKBV</v>
      </c>
      <c r="E27" s="9" t="s">
        <v>131</v>
      </c>
      <c r="F27" s="9" t="str">
        <f>_xlfn.XLOOKUP($E27,'Raw Data'!$E:$E,'Raw Data'!F:F,"ERROR",0,1)</f>
        <v>John Frieda Frizz Ease Curly Hair Reviver Mousse Enhances Curls, a Soft Flexible Hold for Curly or Frizzy Hair, Alcohol-Free, 7.2 oz (Pack of 2)</v>
      </c>
      <c r="G27" s="9">
        <f>_xlfn.XLOOKUP($E27,'Raw Data'!$E:$E,'Raw Data'!G:G,"ERROR",0,1)</f>
        <v>14177</v>
      </c>
      <c r="H27" s="9">
        <f>_xlfn.XLOOKUP($E27,'Raw Data'!$E:$E,'Raw Data'!H:H,"ERROR",0,1)</f>
        <v>235977.22</v>
      </c>
      <c r="I27" s="9">
        <f>_xlfn.XLOOKUP($E27,$E:$E,'Raw Data'!I:I,"ERROR",0,1)</f>
        <v>0.00991425240352822</v>
      </c>
      <c r="J27" s="9" t="str">
        <f>_xlfn.XLOOKUP($E27,'Raw Data'!$E:$E,'Raw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15 to 20</v>
      </c>
      <c r="L27" s="9">
        <f>_xlfn.XLOOKUP($E27,'Raw Data'!$E:$E,'Raw Data'!L:L,"ERROR",0,1)</f>
        <v>16.64</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15 to 20</v>
      </c>
      <c r="N27" s="9">
        <f>_xlfn.XLOOKUP($E27,'Raw Data'!$E:$E,'Raw Data'!N:N,"ERROR",0,1)</f>
        <v>20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15% to 20%</v>
      </c>
      <c r="P27" s="16">
        <f t="shared" si="0"/>
        <v>0.168</v>
      </c>
      <c r="Q27" s="9">
        <f>_xlfn.XLOOKUP($E27,'Raw Data'!$E:$E,'Raw Data'!Q:Q,"ERROR",0,1)</f>
        <v>7.2</v>
      </c>
      <c r="R27" s="9" t="str">
        <f>_xlfn.XLOOKUP($E27,'Raw Data'!$E:$E,'Raw Data'!R:R,"ERROR",0,1)</f>
        <v>oz</v>
      </c>
      <c r="S27" s="17">
        <f t="shared" si="1"/>
        <v>2.31111111111111</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2 to 3</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0.05 to 0.1</v>
      </c>
      <c r="V27" s="17">
        <f t="shared" si="2"/>
        <v>0.09393905234284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0.05 to 0.1</v>
      </c>
      <c r="X27" s="17">
        <f t="shared" si="3"/>
        <v>0.0781572915492428</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6 to 8</v>
      </c>
      <c r="Z27" s="17">
        <f t="array" ref="Z27">_xlfn.IFS(AA27="oz",_xlfn.IFS(R27="oz",Q27,R27="fl oz",Q27*1.04,R27="ml",Q27*0.0338),AA27="fl oz",_xlfn.IFS(R27="oz",Q27/1.04,R27="fl oz",Q27,R27="ml",Q27*0.0338/1.04),AA27="ml",_xlfn.IFS(R27="oz",Q27/0.0338,R27="fl oz",Q27*1.04/0.0338,R27="ml",Q27))</f>
        <v>7.2</v>
      </c>
      <c r="AA27" s="9" t="s">
        <v>38</v>
      </c>
      <c r="AB27" s="9" t="s">
        <v>1159</v>
      </c>
      <c r="AC27" s="9" t="s">
        <v>1209</v>
      </c>
      <c r="AD27" s="9" t="s">
        <v>1221</v>
      </c>
      <c r="AE27" s="9">
        <f>VLOOKUP($E27,'Benefits Revenue'!$E$4:$BG$59,AE$1,FALSE)</f>
        <v>0</v>
      </c>
      <c r="AF27" s="9">
        <f>VLOOKUP($E27,'Benefits Revenue'!$E$4:$BG$59,AF$1,FALSE)</f>
        <v>235977.22</v>
      </c>
      <c r="AG27" s="9">
        <f>VLOOKUP($E27,'Benefits Revenue'!$E$4:$BG$59,AG$1,FALSE)</f>
        <v>0</v>
      </c>
      <c r="AH27" s="9">
        <f>VLOOKUP($E27,'Benefits Revenue'!$E$4:$BG$59,AH$1,FALSE)</f>
        <v>0</v>
      </c>
      <c r="AI27" s="9">
        <f>VLOOKUP($E27,'Benefits Revenue'!$E$4:$BG$59,AI$1,FALSE)</f>
        <v>235977.22</v>
      </c>
      <c r="AJ27" s="9">
        <f>VLOOKUP($E27,'Benefits Revenue'!$E$4:$BG$59,AJ$1,FALSE)</f>
        <v>235977.22</v>
      </c>
      <c r="AK27" s="9">
        <f>VLOOKUP($E27,'Benefits Revenue'!$E$4:$BG$59,AK$1,FALSE)</f>
        <v>0</v>
      </c>
      <c r="AL27" s="9">
        <f>VLOOKUP($E27,'Benefits Revenue'!$E$4:$BG$59,AL$1,FALSE)</f>
        <v>0</v>
      </c>
      <c r="AM27" s="9">
        <f>VLOOKUP($E27,'Benefits Revenue'!$E$4:$BG$59,AM$1,FALSE)</f>
        <v>0</v>
      </c>
      <c r="AN27" s="9">
        <f>VLOOKUP($E27,'Benefits Revenue'!$E$4:$BG$59,AN$1,FALSE)</f>
        <v>235977.22</v>
      </c>
      <c r="AO27" s="9" t="s">
        <v>1137</v>
      </c>
      <c r="AP27" s="9">
        <f>VLOOKUP($E27,'Claims Revenue'!$E$4:$BJ$59,AP$1,FALSE)</f>
        <v>0</v>
      </c>
      <c r="AQ27" s="9">
        <f>VLOOKUP($E27,'Claims Revenue'!$E$4:$BJ$59,AQ$1,FALSE)</f>
        <v>0</v>
      </c>
      <c r="AR27" s="9">
        <f>VLOOKUP($E27,'Claims Revenue'!$E$4:$BJ$59,AR$1,FALSE)</f>
        <v>0</v>
      </c>
      <c r="AS27" s="9">
        <f>VLOOKUP($E27,'Claims Revenue'!$E$4:$BJ$59,AS$1,FALSE)</f>
        <v>0</v>
      </c>
      <c r="AT27" s="9">
        <f>VLOOKUP($E27,'Claims Revenue'!$E$4:$BJ$59,AT$1,FALSE)</f>
        <v>0</v>
      </c>
      <c r="AU27" s="9">
        <f>VLOOKUP($E27,'Claims Revenue'!$E$4:$BJ$59,AU$1,FALSE)</f>
        <v>0</v>
      </c>
      <c r="AV27" s="9">
        <f>VLOOKUP($E27,'Claims Revenue'!$E$4:$BJ$59,AV$1,FALSE)</f>
        <v>0</v>
      </c>
      <c r="AW27" s="9">
        <f>VLOOKUP($E27,'Claims Revenue'!$E$4:$BJ$59,AW$1,FALSE)</f>
        <v>235977.22</v>
      </c>
      <c r="AX27" s="9">
        <f>VLOOKUP($E27,'Claims Revenue'!$E$4:$BJ$59,AX$1,FALSE)</f>
        <v>0</v>
      </c>
      <c r="AY27" s="9">
        <f>VLOOKUP($E27,'Claims Revenue'!$E$4:$BJ$59,AY$1,FALSE)</f>
        <v>0</v>
      </c>
      <c r="AZ27" s="9" t="s">
        <v>1222</v>
      </c>
      <c r="BA27">
        <f>VLOOKUP($E27,'Ingredients Revenue'!$E$4:$DL$59,BA$1,FALSE)</f>
        <v>235977.22</v>
      </c>
      <c r="BB27">
        <f>VLOOKUP($E27,'Ingredients Revenue'!$E$4:$DL$59,BB$1,FALSE)</f>
        <v>0</v>
      </c>
      <c r="BC27">
        <f>VLOOKUP($E27,'Ingredients Revenue'!$E$4:$DL$59,BC$1,FALSE)</f>
        <v>0</v>
      </c>
      <c r="BD27">
        <f>VLOOKUP($E27,'Ingredients Revenue'!$E$4:$DL$59,BD$1,FALSE)</f>
        <v>0</v>
      </c>
      <c r="BE27">
        <f>VLOOKUP($E27,'Ingredients Revenue'!$E$4:$DL$59,BE$1,FALSE)</f>
        <v>235977.22</v>
      </c>
      <c r="BF27">
        <f>VLOOKUP($E27,'Ingredients Revenue'!$E$4:$DL$59,BF$1,FALSE)</f>
        <v>0</v>
      </c>
      <c r="BG27">
        <f>VLOOKUP($E27,'Ingredients Revenue'!$E$4:$DL$59,BG$1,FALSE)</f>
        <v>0</v>
      </c>
      <c r="BH27">
        <f>VLOOKUP($E27,'Ingredients Revenue'!$E$4:$DL$59,BH$1,FALSE)</f>
        <v>0</v>
      </c>
      <c r="BI27">
        <f>VLOOKUP($E27,'Ingredients Revenue'!$E$4:$DL$59,BI$1,FALSE)</f>
        <v>0</v>
      </c>
      <c r="BJ27">
        <f>VLOOKUP($E27,'Ingredients Revenue'!$E$4:$DL$59,BJ$1,FALSE)</f>
        <v>0</v>
      </c>
    </row>
    <row r="28" spans="1:62">
      <c r="A28" s="9" t="str">
        <f>_xlfn.XLOOKUP($E28,'Raw Data'!$E:$E,'Raw Data'!A:A,"ERROR",0,1)</f>
        <v>US</v>
      </c>
      <c r="B28" s="9" t="str">
        <f>_xlfn.XLOOKUP($E28,'Raw Data'!$E:$E,'Raw Data'!B:B,"ERROR",0,1)</f>
        <v>Hair Mousses</v>
      </c>
      <c r="C28" s="9" t="str">
        <f>_xlfn.XLOOKUP($E28,'Raw Data'!$E:$E,'Raw Data'!C:C,"ERROR",0,1)</f>
        <v>sexyhair</v>
      </c>
      <c r="D28" s="9" t="str">
        <f>_xlfn.XLOOKUP($E28,'Raw Data'!$E:$E,'Raw Data'!D:D,"ERROR",0,1)</f>
        <v>www.amazon.com/dp/B084DCSBX2</v>
      </c>
      <c r="E28" s="9" t="s">
        <v>134</v>
      </c>
      <c r="F28" s="9" t="str">
        <f>_xlfn.XLOOKUP($E28,'Raw Data'!$E:$E,'Raw Data'!F:F,"ERROR",0,1)</f>
        <v>SexyHair Big Spray &amp; Play Volumizing Hairspray | Hold and Shine | Up to 72 Hour Humidity Resistance | All Hair Types</v>
      </c>
      <c r="G28" s="9">
        <f>_xlfn.XLOOKUP($E28,'Raw Data'!$E:$E,'Raw Data'!G:G,"ERROR",0,1)</f>
        <v>11117</v>
      </c>
      <c r="H28" s="9">
        <f>_xlfn.XLOOKUP($E28,'Raw Data'!$E:$E,'Raw Data'!H:H,"ERROR",0,1)</f>
        <v>233196.69</v>
      </c>
      <c r="I28" s="9">
        <f>_xlfn.XLOOKUP($E28,$E:$E,'Raw Data'!I:I,"ERROR",0,1)</f>
        <v>0.0095916617743048</v>
      </c>
      <c r="J28" s="9" t="str">
        <f>_xlfn.XLOOKUP($E28,'Raw Data'!$E:$E,'Raw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20 to 30</v>
      </c>
      <c r="L28" s="9">
        <f>_xlfn.XLOOKUP($E28,'Raw Data'!$E:$E,'Raw Data'!L:L,"ERROR",0,1)</f>
        <v>21.01</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20 to 30</v>
      </c>
      <c r="N28" s="9">
        <f>_xlfn.XLOOKUP($E28,'Raw Data'!$E:$E,'Raw Data'!N:N,"ERROR",0,1)</f>
        <v>21.13</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0% to 2%</v>
      </c>
      <c r="P28" s="16">
        <f t="shared" si="0"/>
        <v>0.00567912920018918</v>
      </c>
      <c r="Q28" s="9">
        <v>10</v>
      </c>
      <c r="R28" s="9" t="s">
        <v>38</v>
      </c>
      <c r="S28" s="17">
        <f t="shared" si="1"/>
        <v>2.101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2"/>
        <v>0.0714575583361515</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3"/>
        <v>0.0710517416300304</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8 to 10</v>
      </c>
      <c r="Z28" s="17">
        <f t="array" ref="Z28">_xlfn.IFS(AA28="oz",_xlfn.IFS(R28="oz",Q28,R28="fl oz",Q28*1.04,R28="ml",Q28*0.0338),AA28="fl oz",_xlfn.IFS(R28="oz",Q28/1.04,R28="fl oz",Q28,R28="ml",Q28*0.0338/1.04),AA28="ml",_xlfn.IFS(R28="oz",Q28/0.0338,R28="fl oz",Q28*1.04/0.0338,R28="ml",Q28))</f>
        <v>10</v>
      </c>
      <c r="AA28" s="9" t="s">
        <v>38</v>
      </c>
      <c r="AB28" s="9" t="s">
        <v>1159</v>
      </c>
      <c r="AC28" s="9" t="s">
        <v>1151</v>
      </c>
      <c r="AD28" s="9" t="s">
        <v>1223</v>
      </c>
      <c r="AE28" s="9">
        <f>VLOOKUP($E28,'Benefits Revenue'!$E$4:$BG$59,AE$1,FALSE)</f>
        <v>233196.69</v>
      </c>
      <c r="AF28" s="9">
        <f>VLOOKUP($E28,'Benefits Revenue'!$E$4:$BG$59,AF$1,FALSE)</f>
        <v>0</v>
      </c>
      <c r="AG28" s="9">
        <f>VLOOKUP($E28,'Benefits Revenue'!$E$4:$BG$59,AG$1,FALSE)</f>
        <v>0</v>
      </c>
      <c r="AH28" s="9">
        <f>VLOOKUP($E28,'Benefits Revenue'!$E$4:$BG$59,AH$1,FALSE)</f>
        <v>0</v>
      </c>
      <c r="AI28" s="9">
        <f>VLOOKUP($E28,'Benefits Revenue'!$E$4:$BG$59,AI$1,FALSE)</f>
        <v>233196.69</v>
      </c>
      <c r="AJ28" s="9">
        <f>VLOOKUP($E28,'Benefits Revenue'!$E$4:$BG$59,AJ$1,FALSE)</f>
        <v>0</v>
      </c>
      <c r="AK28" s="9">
        <f>VLOOKUP($E28,'Benefits Revenue'!$E$4:$BG$59,AK$1,FALSE)</f>
        <v>233196.69</v>
      </c>
      <c r="AL28" s="9">
        <f>VLOOKUP($E28,'Benefits Revenue'!$E$4:$BG$59,AL$1,FALSE)</f>
        <v>233196.69</v>
      </c>
      <c r="AM28" s="9">
        <f>VLOOKUP($E28,'Benefits Revenue'!$E$4:$BG$59,AM$1,FALSE)</f>
        <v>0</v>
      </c>
      <c r="AN28" s="9">
        <f>VLOOKUP($E28,'Benefits Revenue'!$E$4:$BG$59,AN$1,FALSE)</f>
        <v>0</v>
      </c>
      <c r="AO28" s="9" t="s">
        <v>1130</v>
      </c>
      <c r="AP28" s="9">
        <f>VLOOKUP($E28,'Claims Revenue'!$E$4:$BJ$59,AP$1,FALSE)</f>
        <v>233196.69</v>
      </c>
      <c r="AQ28" s="9">
        <f>VLOOKUP($E28,'Claims Revenue'!$E$4:$BJ$59,AQ$1,FALSE)</f>
        <v>0</v>
      </c>
      <c r="AR28" s="9">
        <f>VLOOKUP($E28,'Claims Revenue'!$E$4:$BJ$59,AR$1,FALSE)</f>
        <v>0</v>
      </c>
      <c r="AS28" s="9">
        <f>VLOOKUP($E28,'Claims Revenue'!$E$4:$BJ$59,AS$1,FALSE)</f>
        <v>0</v>
      </c>
      <c r="AT28" s="9">
        <f>VLOOKUP($E28,'Claims Revenue'!$E$4:$BJ$59,AT$1,FALSE)</f>
        <v>0</v>
      </c>
      <c r="AU28" s="9">
        <f>VLOOKUP($E28,'Claims Revenue'!$E$4:$BJ$59,AU$1,FALSE)</f>
        <v>0</v>
      </c>
      <c r="AV28" s="9">
        <f>VLOOKUP($E28,'Claims Revenue'!$E$4:$BJ$59,AV$1,FALSE)</f>
        <v>0</v>
      </c>
      <c r="AW28" s="9">
        <f>VLOOKUP($E28,'Claims Revenue'!$E$4:$BJ$59,AW$1,FALSE)</f>
        <v>0</v>
      </c>
      <c r="AX28" s="9">
        <f>VLOOKUP($E28,'Claims Revenue'!$E$4:$BJ$59,AX$1,FALSE)</f>
        <v>0</v>
      </c>
      <c r="AY28" s="9">
        <f>VLOOKUP($E28,'Claims Revenue'!$E$4:$BJ$59,AY$1,FALSE)</f>
        <v>0</v>
      </c>
      <c r="AZ28" s="9" t="s">
        <v>1157</v>
      </c>
      <c r="BA28">
        <f>VLOOKUP($E28,'Ingredients Revenue'!$E$4:$DL$59,BA$1,FALSE)</f>
        <v>0</v>
      </c>
      <c r="BB28">
        <f>VLOOKUP($E28,'Ingredients Revenue'!$E$4:$DL$59,BB$1,FALSE)</f>
        <v>0</v>
      </c>
      <c r="BC28">
        <f>VLOOKUP($E28,'Ingredients Revenue'!$E$4:$DL$59,BC$1,FALSE)</f>
        <v>0</v>
      </c>
      <c r="BD28">
        <f>VLOOKUP($E28,'Ingredients Revenue'!$E$4:$DL$59,BD$1,FALSE)</f>
        <v>0</v>
      </c>
      <c r="BE28">
        <f>VLOOKUP($E28,'Ingredients Revenue'!$E$4:$DL$59,BE$1,FALSE)</f>
        <v>0</v>
      </c>
      <c r="BF28">
        <f>VLOOKUP($E28,'Ingredients Revenue'!$E$4:$DL$59,BF$1,FALSE)</f>
        <v>0</v>
      </c>
      <c r="BG28">
        <f>VLOOKUP($E28,'Ingredients Revenue'!$E$4:$DL$59,BG$1,FALSE)</f>
        <v>0</v>
      </c>
      <c r="BH28">
        <f>VLOOKUP($E28,'Ingredients Revenue'!$E$4:$DL$59,BH$1,FALSE)</f>
        <v>0</v>
      </c>
      <c r="BI28">
        <f>VLOOKUP($E28,'Ingredients Revenue'!$E$4:$DL$59,BI$1,FALSE)</f>
        <v>0</v>
      </c>
      <c r="BJ28">
        <f>VLOOKUP($E28,'Ingredients Revenue'!$E$4:$DL$59,BJ$1,FALSE)</f>
        <v>0</v>
      </c>
    </row>
    <row r="29" spans="1:62">
      <c r="A29" s="9" t="str">
        <f>_xlfn.XLOOKUP($E29,'Raw Data'!$E:$E,'Raw Data'!A:A,"ERROR",0,1)</f>
        <v>US</v>
      </c>
      <c r="B29" s="9" t="str">
        <f>_xlfn.XLOOKUP($E29,'Raw Data'!$E:$E,'Raw Data'!B:B,"ERROR",0,1)</f>
        <v>Hair Mousses</v>
      </c>
      <c r="C29" s="9" t="str">
        <f>_xlfn.XLOOKUP($E29,'Raw Data'!$E:$E,'Raw Data'!C:C,"ERROR",0,1)</f>
        <v>Garnier</v>
      </c>
      <c r="D29" s="9" t="str">
        <f>_xlfn.XLOOKUP($E29,'Raw Data'!$E:$E,'Raw Data'!D:D,"ERROR",0,1)</f>
        <v>www.amazon.com/dp/B07BYDC94S</v>
      </c>
      <c r="E29" s="9" t="s">
        <v>137</v>
      </c>
      <c r="F29" s="9" t="str">
        <f>_xlfn.XLOOKUP($E29,'Raw Data'!$E:$E,'Raw Data'!F:F,"ERROR",0,1)</f>
        <v>Garnier Fructis Style Sky-Hi Volume Mousse, Extreme Hold, 6.4 Oz, 3 Count (Packaging May Vary)</v>
      </c>
      <c r="G29" s="9">
        <f>_xlfn.XLOOKUP($E29,'Raw Data'!$E:$E,'Raw Data'!G:G,"ERROR",0,1)</f>
        <v>14012</v>
      </c>
      <c r="H29" s="9">
        <f>_xlfn.XLOOKUP($E29,'Raw Data'!$E:$E,'Raw Data'!H:H,"ERROR",0,1)</f>
        <v>225608.92</v>
      </c>
      <c r="I29" s="9">
        <f>_xlfn.XLOOKUP($E29,$E:$E,'Raw Data'!I:I,"ERROR",0,1)</f>
        <v>0.00946194435449075</v>
      </c>
      <c r="J29" s="9" t="str">
        <f>_xlfn.XLOOKUP($E29,'Raw Data'!$E:$E,'Raw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15 to 20</v>
      </c>
      <c r="L29" s="9">
        <f>_xlfn.XLOOKUP($E29,'Raw Data'!$E:$E,'Raw Data'!L:L,"ERROR",0,1)</f>
        <v>16.29</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15 to 20</v>
      </c>
      <c r="N29" s="9">
        <f>_xlfn.XLOOKUP($E29,'Raw Data'!$E:$E,'Raw Data'!N:N,"ERROR",0,1)</f>
        <v>18.67</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10% to 15%</v>
      </c>
      <c r="P29" s="16">
        <f t="shared" si="0"/>
        <v>0.12747723620782</v>
      </c>
      <c r="Q29" s="9">
        <f>_xlfn.XLOOKUP($E29,'Raw Data'!$E:$E,'Raw Data'!Q:Q,"ERROR",0,1)</f>
        <v>19.2</v>
      </c>
      <c r="R29" s="9" t="str">
        <f>_xlfn.XLOOKUP($E29,'Raw Data'!$E:$E,'Raw Data'!R:R,"ERROR",0,1)</f>
        <v>oz</v>
      </c>
      <c r="S29" s="17">
        <f t="shared" si="1"/>
        <v>0.8484375</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0.75 to 1</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7">
        <f t="shared" si="2"/>
        <v>0.0328845395107654</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7">
        <f t="shared" si="3"/>
        <v>0.0286925092999662</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15 to 20</v>
      </c>
      <c r="Z29" s="17">
        <f t="array" ref="Z29">_xlfn.IFS(AA29="oz",_xlfn.IFS(R29="oz",Q29,R29="fl oz",Q29*1.04,R29="ml",Q29*0.0338),AA29="fl oz",_xlfn.IFS(R29="oz",Q29/1.04,R29="fl oz",Q29,R29="ml",Q29*0.0338/1.04),AA29="ml",_xlfn.IFS(R29="oz",Q29/0.0338,R29="fl oz",Q29*1.04/0.0338,R29="ml",Q29))</f>
        <v>19.2</v>
      </c>
      <c r="AA29" s="9" t="s">
        <v>38</v>
      </c>
      <c r="AB29" s="9" t="s">
        <v>1159</v>
      </c>
      <c r="AC29" s="9" t="s">
        <v>1184</v>
      </c>
      <c r="AD29" s="9" t="s">
        <v>1224</v>
      </c>
      <c r="AE29" s="9">
        <f>VLOOKUP($E29,'Benefits Revenue'!$E$4:$BG$59,AE$1,FALSE)</f>
        <v>225608.92</v>
      </c>
      <c r="AF29" s="9">
        <f>VLOOKUP($E29,'Benefits Revenue'!$E$4:$BG$59,AF$1,FALSE)</f>
        <v>225608.92</v>
      </c>
      <c r="AG29" s="9">
        <f>VLOOKUP($E29,'Benefits Revenue'!$E$4:$BG$59,AG$1,FALSE)</f>
        <v>0</v>
      </c>
      <c r="AH29" s="9">
        <f>VLOOKUP($E29,'Benefits Revenue'!$E$4:$BG$59,AH$1,FALSE)</f>
        <v>0</v>
      </c>
      <c r="AI29" s="9">
        <f>VLOOKUP($E29,'Benefits Revenue'!$E$4:$BG$59,AI$1,FALSE)</f>
        <v>225608.92</v>
      </c>
      <c r="AJ29" s="9">
        <f>VLOOKUP($E29,'Benefits Revenue'!$E$4:$BG$59,AJ$1,FALSE)</f>
        <v>0</v>
      </c>
      <c r="AK29" s="9">
        <f>VLOOKUP($E29,'Benefits Revenue'!$E$4:$BG$59,AK$1,FALSE)</f>
        <v>0</v>
      </c>
      <c r="AL29" s="9">
        <f>VLOOKUP($E29,'Benefits Revenue'!$E$4:$BG$59,AL$1,FALSE)</f>
        <v>0</v>
      </c>
      <c r="AM29" s="9">
        <f>VLOOKUP($E29,'Benefits Revenue'!$E$4:$BG$59,AM$1,FALSE)</f>
        <v>0</v>
      </c>
      <c r="AN29" s="9">
        <f>VLOOKUP($E29,'Benefits Revenue'!$E$4:$BG$59,AN$1,FALSE)</f>
        <v>0</v>
      </c>
      <c r="AO29" s="9" t="s">
        <v>1225</v>
      </c>
      <c r="AP29" s="9">
        <f>VLOOKUP($E29,'Claims Revenue'!$E$4:$BJ$59,AP$1,FALSE)</f>
        <v>225608.92</v>
      </c>
      <c r="AQ29" s="9">
        <f>VLOOKUP($E29,'Claims Revenue'!$E$4:$BJ$59,AQ$1,FALSE)</f>
        <v>225608.92</v>
      </c>
      <c r="AR29" s="9">
        <f>VLOOKUP($E29,'Claims Revenue'!$E$4:$BJ$59,AR$1,FALSE)</f>
        <v>0</v>
      </c>
      <c r="AS29" s="9">
        <f>VLOOKUP($E29,'Claims Revenue'!$E$4:$BJ$59,AS$1,FALSE)</f>
        <v>0</v>
      </c>
      <c r="AT29" s="9">
        <f>VLOOKUP($E29,'Claims Revenue'!$E$4:$BJ$59,AT$1,FALSE)</f>
        <v>0</v>
      </c>
      <c r="AU29" s="9">
        <f>VLOOKUP($E29,'Claims Revenue'!$E$4:$BJ$59,AU$1,FALSE)</f>
        <v>0</v>
      </c>
      <c r="AV29" s="9">
        <f>VLOOKUP($E29,'Claims Revenue'!$E$4:$BJ$59,AV$1,FALSE)</f>
        <v>0</v>
      </c>
      <c r="AW29" s="9">
        <f>VLOOKUP($E29,'Claims Revenue'!$E$4:$BJ$59,AW$1,FALSE)</f>
        <v>0</v>
      </c>
      <c r="AX29" s="9">
        <f>VLOOKUP($E29,'Claims Revenue'!$E$4:$BJ$59,AX$1,FALSE)</f>
        <v>0</v>
      </c>
      <c r="AY29" s="9">
        <f>VLOOKUP($E29,'Claims Revenue'!$E$4:$BJ$59,AY$1,FALSE)</f>
        <v>0</v>
      </c>
      <c r="AZ29" s="9" t="s">
        <v>1226</v>
      </c>
      <c r="BA29">
        <f>VLOOKUP($E29,'Ingredients Revenue'!$E$4:$DL$59,BA$1,FALSE)</f>
        <v>225608.92</v>
      </c>
      <c r="BB29">
        <f>VLOOKUP($E29,'Ingredients Revenue'!$E$4:$DL$59,BB$1,FALSE)</f>
        <v>0</v>
      </c>
      <c r="BC29">
        <f>VLOOKUP($E29,'Ingredients Revenue'!$E$4:$DL$59,BC$1,FALSE)</f>
        <v>225608.92</v>
      </c>
      <c r="BD29">
        <f>VLOOKUP($E29,'Ingredients Revenue'!$E$4:$DL$59,BD$1,FALSE)</f>
        <v>0</v>
      </c>
      <c r="BE29">
        <f>VLOOKUP($E29,'Ingredients Revenue'!$E$4:$DL$59,BE$1,FALSE)</f>
        <v>0</v>
      </c>
      <c r="BF29">
        <f>VLOOKUP($E29,'Ingredients Revenue'!$E$4:$DL$59,BF$1,FALSE)</f>
        <v>0</v>
      </c>
      <c r="BG29">
        <f>VLOOKUP($E29,'Ingredients Revenue'!$E$4:$DL$59,BG$1,FALSE)</f>
        <v>0</v>
      </c>
      <c r="BH29">
        <f>VLOOKUP($E29,'Ingredients Revenue'!$E$4:$DL$59,BH$1,FALSE)</f>
        <v>0</v>
      </c>
      <c r="BI29">
        <f>VLOOKUP($E29,'Ingredients Revenue'!$E$4:$DL$59,BI$1,FALSE)</f>
        <v>0</v>
      </c>
      <c r="BJ29">
        <f>VLOOKUP($E29,'Ingredients Revenue'!$E$4:$DL$59,BJ$1,FALSE)</f>
        <v>0</v>
      </c>
    </row>
    <row r="30" spans="1:62">
      <c r="A30" s="9" t="str">
        <f>_xlfn.XLOOKUP($E30,'Raw Data'!$E:$E,'Raw Data'!A:A,"ERROR",0,1)</f>
        <v>US</v>
      </c>
      <c r="B30" s="9" t="str">
        <f>_xlfn.XLOOKUP($E30,'Raw Data'!$E:$E,'Raw Data'!B:B,"ERROR",0,1)</f>
        <v>Hair Mousses</v>
      </c>
      <c r="C30" s="9" t="str">
        <f>_xlfn.XLOOKUP($E30,'Raw Data'!$E:$E,'Raw Data'!C:C,"ERROR",0,1)</f>
        <v>Mielle Organics</v>
      </c>
      <c r="D30" s="9" t="str">
        <f>_xlfn.XLOOKUP($E30,'Raw Data'!$E:$E,'Raw Data'!D:D,"ERROR",0,1)</f>
        <v>www.amazon.com/dp/B06XQ36YK3</v>
      </c>
      <c r="E30" s="9" t="s">
        <v>141</v>
      </c>
      <c r="F30" s="9" t="str">
        <f>_xlfn.XLOOKUP($E30,'Raw Data'!$E:$E,'Raw Data'!F:F,"ERROR",0,1)</f>
        <v>Mielle Organics Babassu Brazilian Curly Cocktail Curl Mousse for Dry &amp; Curly Hair Types, Mousse for Frizzy Hair, 7.5 Ounces</v>
      </c>
      <c r="G30" s="9">
        <f>_xlfn.XLOOKUP($E30,'Raw Data'!$E:$E,'Raw Data'!G:G,"ERROR",0,1)</f>
        <v>18387</v>
      </c>
      <c r="H30" s="9">
        <f>_xlfn.XLOOKUP($E30,'Raw Data'!$E:$E,'Raw Data'!H:H,"ERROR",0,1)</f>
        <v>222557.79</v>
      </c>
      <c r="I30" s="9">
        <f>_xlfn.XLOOKUP($E30,$E:$E,'Raw Data'!I:I,"ERROR",0,1)</f>
        <v>0.00909821707155611</v>
      </c>
      <c r="J30" s="9" t="str">
        <f>_xlfn.XLOOKUP($E30,'Raw Data'!$E:$E,'Raw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10 to 15</v>
      </c>
      <c r="L30" s="9">
        <f>_xlfn.XLOOKUP($E30,'Raw Data'!$E:$E,'Raw Data'!L:L,"ERROR",0,1)</f>
        <v>12.07</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10 to 15</v>
      </c>
      <c r="N30" s="9">
        <f>_xlfn.XLOOKUP($E30,'Raw Data'!$E:$E,'Raw Data'!N:N,"ERROR",0,1)</f>
        <v>15</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15% to 20%</v>
      </c>
      <c r="P30" s="16">
        <f t="shared" si="0"/>
        <v>0.195333333333333</v>
      </c>
      <c r="Q30" s="9">
        <f>_xlfn.XLOOKUP($E30,'Raw Data'!$E:$E,'Raw Data'!Q:Q,"ERROR",0,1)</f>
        <v>7.5</v>
      </c>
      <c r="R30" s="9" t="str">
        <f>_xlfn.XLOOKUP($E30,'Raw Data'!$E:$E,'Raw Data'!R:R,"ERROR",0,1)</f>
        <v>oz</v>
      </c>
      <c r="S30" s="17">
        <f t="shared" si="1"/>
        <v>1.60933333333333</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1 to 2</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0.05 to 0.1</v>
      </c>
      <c r="V30" s="17">
        <f t="shared" si="2"/>
        <v>0.0676361176868448</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0.05 to 0.1</v>
      </c>
      <c r="X30" s="17">
        <f t="shared" si="3"/>
        <v>0.0544245293653478</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17">
        <f t="array" ref="Z30">_xlfn.IFS(AA30="oz",_xlfn.IFS(R30="oz",Q30,R30="fl oz",Q30*1.04,R30="ml",Q30*0.0338),AA30="fl oz",_xlfn.IFS(R30="oz",Q30/1.04,R30="fl oz",Q30,R30="ml",Q30*0.0338/1.04),AA30="ml",_xlfn.IFS(R30="oz",Q30/0.0338,R30="fl oz",Q30*1.04/0.0338,R30="ml",Q30))</f>
        <v>7.5</v>
      </c>
      <c r="AA30" s="9" t="s">
        <v>38</v>
      </c>
      <c r="AB30" s="9" t="s">
        <v>1150</v>
      </c>
      <c r="AC30" s="9" t="s">
        <v>1151</v>
      </c>
      <c r="AD30" s="9" t="s">
        <v>1227</v>
      </c>
      <c r="AE30" s="9">
        <f>VLOOKUP($E30,'Benefits Revenue'!$E$4:$BG$59,AE$1,FALSE)</f>
        <v>0</v>
      </c>
      <c r="AF30" s="9">
        <f>VLOOKUP($E30,'Benefits Revenue'!$E$4:$BG$59,AF$1,FALSE)</f>
        <v>222557.79</v>
      </c>
      <c r="AG30" s="9">
        <f>VLOOKUP($E30,'Benefits Revenue'!$E$4:$BG$59,AG$1,FALSE)</f>
        <v>0</v>
      </c>
      <c r="AH30" s="9">
        <f>VLOOKUP($E30,'Benefits Revenue'!$E$4:$BG$59,AH$1,FALSE)</f>
        <v>222557.79</v>
      </c>
      <c r="AI30" s="9">
        <f>VLOOKUP($E30,'Benefits Revenue'!$E$4:$BG$59,AI$1,FALSE)</f>
        <v>0</v>
      </c>
      <c r="AJ30" s="9">
        <f>VLOOKUP($E30,'Benefits Revenue'!$E$4:$BG$59,AJ$1,FALSE)</f>
        <v>222557.79</v>
      </c>
      <c r="AK30" s="9">
        <f>VLOOKUP($E30,'Benefits Revenue'!$E$4:$BG$59,AK$1,FALSE)</f>
        <v>0</v>
      </c>
      <c r="AL30" s="9">
        <f>VLOOKUP($E30,'Benefits Revenue'!$E$4:$BG$59,AL$1,FALSE)</f>
        <v>0</v>
      </c>
      <c r="AM30" s="9">
        <f>VLOOKUP($E30,'Benefits Revenue'!$E$4:$BG$59,AM$1,FALSE)</f>
        <v>0</v>
      </c>
      <c r="AN30" s="9">
        <f>VLOOKUP($E30,'Benefits Revenue'!$E$4:$BG$59,AN$1,FALSE)</f>
        <v>0</v>
      </c>
      <c r="AO30" s="9" t="s">
        <v>1191</v>
      </c>
      <c r="AP30" s="9">
        <f>VLOOKUP($E30,'Claims Revenue'!$E$4:$BJ$59,AP$1,FALSE)</f>
        <v>0</v>
      </c>
      <c r="AQ30" s="9">
        <f>VLOOKUP($E30,'Claims Revenue'!$E$4:$BJ$59,AQ$1,FALSE)</f>
        <v>0</v>
      </c>
      <c r="AR30" s="9">
        <f>VLOOKUP($E30,'Claims Revenue'!$E$4:$BJ$59,AR$1,FALSE)</f>
        <v>0</v>
      </c>
      <c r="AS30" s="9">
        <f>VLOOKUP($E30,'Claims Revenue'!$E$4:$BJ$59,AS$1,FALSE)</f>
        <v>0</v>
      </c>
      <c r="AT30" s="9">
        <f>VLOOKUP($E30,'Claims Revenue'!$E$4:$BJ$59,AT$1,FALSE)</f>
        <v>0</v>
      </c>
      <c r="AU30" s="9">
        <f>VLOOKUP($E30,'Claims Revenue'!$E$4:$BJ$59,AU$1,FALSE)</f>
        <v>0</v>
      </c>
      <c r="AV30" s="9">
        <f>VLOOKUP($E30,'Claims Revenue'!$E$4:$BJ$59,AV$1,FALSE)</f>
        <v>0</v>
      </c>
      <c r="AW30" s="9">
        <f>VLOOKUP($E30,'Claims Revenue'!$E$4:$BJ$59,AW$1,FALSE)</f>
        <v>0</v>
      </c>
      <c r="AX30" s="9">
        <f>VLOOKUP($E30,'Claims Revenue'!$E$4:$BJ$59,AX$1,FALSE)</f>
        <v>0</v>
      </c>
      <c r="AY30" s="9">
        <f>VLOOKUP($E30,'Claims Revenue'!$E$4:$BJ$59,AY$1,FALSE)</f>
        <v>0</v>
      </c>
      <c r="AZ30" s="9" t="s">
        <v>1228</v>
      </c>
      <c r="BA30">
        <f>VLOOKUP($E30,'Ingredients Revenue'!$E$4:$DL$59,BA$1,FALSE)</f>
        <v>222557.79</v>
      </c>
      <c r="BB30">
        <f>VLOOKUP($E30,'Ingredients Revenue'!$E$4:$DL$59,BB$1,FALSE)</f>
        <v>222557.79</v>
      </c>
      <c r="BC30">
        <f>VLOOKUP($E30,'Ingredients Revenue'!$E$4:$DL$59,BC$1,FALSE)</f>
        <v>222557.79</v>
      </c>
      <c r="BD30">
        <f>VLOOKUP($E30,'Ingredients Revenue'!$E$4:$DL$59,BD$1,FALSE)</f>
        <v>222557.79</v>
      </c>
      <c r="BE30">
        <f>VLOOKUP($E30,'Ingredients Revenue'!$E$4:$DL$59,BE$1,FALSE)</f>
        <v>0</v>
      </c>
      <c r="BF30">
        <f>VLOOKUP($E30,'Ingredients Revenue'!$E$4:$DL$59,BF$1,FALSE)</f>
        <v>0</v>
      </c>
      <c r="BG30">
        <f>VLOOKUP($E30,'Ingredients Revenue'!$E$4:$DL$59,BG$1,FALSE)</f>
        <v>0</v>
      </c>
      <c r="BH30">
        <f>VLOOKUP($E30,'Ingredients Revenue'!$E$4:$DL$59,BH$1,FALSE)</f>
        <v>0</v>
      </c>
      <c r="BI30">
        <f>VLOOKUP($E30,'Ingredients Revenue'!$E$4:$DL$59,BI$1,FALSE)</f>
        <v>0</v>
      </c>
      <c r="BJ30">
        <f>VLOOKUP($E30,'Ingredients Revenue'!$E$4:$DL$59,BJ$1,FALSE)</f>
        <v>222557.79</v>
      </c>
    </row>
    <row r="31" spans="1:62">
      <c r="A31" s="9" t="str">
        <f>_xlfn.XLOOKUP($E31,'Raw Data'!$E:$E,'Raw Data'!A:A,"ERROR",0,1)</f>
        <v>US</v>
      </c>
      <c r="B31" s="9" t="str">
        <f>_xlfn.XLOOKUP($E31,'Raw Data'!$E:$E,'Raw Data'!B:B,"ERROR",0,1)</f>
        <v>Hair Mousses</v>
      </c>
      <c r="C31" s="9" t="str">
        <f>_xlfn.XLOOKUP($E31,'Raw Data'!$E:$E,'Raw Data'!C:C,"ERROR",0,1)</f>
        <v>sexyhair</v>
      </c>
      <c r="D31" s="9" t="str">
        <f>_xlfn.XLOOKUP($E31,'Raw Data'!$E:$E,'Raw Data'!D:D,"ERROR",0,1)</f>
        <v>www.amazon.com/dp/B00BVMA9H0</v>
      </c>
      <c r="E31" s="9" t="s">
        <v>144</v>
      </c>
      <c r="F31" s="9" t="str">
        <f>_xlfn.XLOOKUP($E31,'Raw Data'!$E:$E,'Raw Data'!F:F,"ERROR",0,1)</f>
        <v>SexyHair Big Altitude Bodifying Blow Dry  Mousse , 6.8 Oz | Volume with Hold | Up to 72 Hours Humidity Resistance | Thermal Protection</v>
      </c>
      <c r="G31" s="9">
        <f>_xlfn.XLOOKUP($E31,'Raw Data'!$E:$E,'Raw Data'!G:G,"ERROR",0,1)</f>
        <v>10083</v>
      </c>
      <c r="H31" s="9">
        <f>_xlfn.XLOOKUP($E31,'Raw Data'!$E:$E,'Raw Data'!H:H,"ERROR",0,1)</f>
        <v>214002.43</v>
      </c>
      <c r="I31" s="9">
        <f>_xlfn.XLOOKUP($E31,$E:$E,'Raw Data'!I:I,"ERROR",0,1)</f>
        <v>0.00903291429717135</v>
      </c>
      <c r="J31" s="9" t="str">
        <f>_xlfn.XLOOKUP($E31,'Raw Data'!$E:$E,'Raw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_xlfn.XLOOKUP($E31,'Raw Data'!$E:$E,'Raw Data'!L:L,"ERROR",0,1)</f>
        <v>21.15</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_xlfn.XLOOKUP($E31,'Raw Data'!$E:$E,'Raw Data'!N:N,"ERROR",0,1)</f>
        <v>21.2</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0% to 2%</v>
      </c>
      <c r="P31" s="16">
        <f t="shared" si="0"/>
        <v>0.00235849056603777</v>
      </c>
      <c r="Q31" s="9">
        <f>_xlfn.XLOOKUP($E31,'Raw Data'!$E:$E,'Raw Data'!Q:Q,"ERROR",0,1)</f>
        <v>6.8</v>
      </c>
      <c r="R31" s="9" t="str">
        <f>_xlfn.XLOOKUP($E31,'Raw Data'!$E:$E,'Raw Data'!R:R,"ERROR",0,1)</f>
        <v>oz</v>
      </c>
      <c r="S31" s="17">
        <f t="shared" si="1"/>
        <v>3.11029411764706</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3 to 4</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0.1 to 0.2</v>
      </c>
      <c r="V31" s="17">
        <f t="shared" si="2"/>
        <v>0.105432771688317</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0.1 to 0.2</v>
      </c>
      <c r="X31" s="17">
        <f t="shared" si="3"/>
        <v>0.105184109490939</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6.8</v>
      </c>
      <c r="AA31" s="9" t="s">
        <v>38</v>
      </c>
      <c r="AB31" s="9" t="s">
        <v>1159</v>
      </c>
      <c r="AC31" s="9" t="s">
        <v>1151</v>
      </c>
      <c r="AD31" s="9" t="s">
        <v>1229</v>
      </c>
      <c r="AE31" s="9">
        <f>VLOOKUP($E31,'Benefits Revenue'!$E$4:$BG$59,AE$1,FALSE)</f>
        <v>214002.43</v>
      </c>
      <c r="AF31" s="9">
        <f>VLOOKUP($E31,'Benefits Revenue'!$E$4:$BG$59,AF$1,FALSE)</f>
        <v>0</v>
      </c>
      <c r="AG31" s="9">
        <f>VLOOKUP($E31,'Benefits Revenue'!$E$4:$BG$59,AG$1,FALSE)</f>
        <v>0</v>
      </c>
      <c r="AH31" s="9">
        <f>VLOOKUP($E31,'Benefits Revenue'!$E$4:$BG$59,AH$1,FALSE)</f>
        <v>0</v>
      </c>
      <c r="AI31" s="9">
        <f>VLOOKUP($E31,'Benefits Revenue'!$E$4:$BG$59,AI$1,FALSE)</f>
        <v>214002.43</v>
      </c>
      <c r="AJ31" s="9">
        <f>VLOOKUP($E31,'Benefits Revenue'!$E$4:$BG$59,AJ$1,FALSE)</f>
        <v>0</v>
      </c>
      <c r="AK31" s="9">
        <f>VLOOKUP($E31,'Benefits Revenue'!$E$4:$BG$59,AK$1,FALSE)</f>
        <v>214002.43</v>
      </c>
      <c r="AL31" s="9">
        <f>VLOOKUP($E31,'Benefits Revenue'!$E$4:$BG$59,AL$1,FALSE)</f>
        <v>214002.43</v>
      </c>
      <c r="AM31" s="9">
        <f>VLOOKUP($E31,'Benefits Revenue'!$E$4:$BG$59,AM$1,FALSE)</f>
        <v>0</v>
      </c>
      <c r="AN31" s="9">
        <f>VLOOKUP($E31,'Benefits Revenue'!$E$4:$BG$59,AN$1,FALSE)</f>
        <v>0</v>
      </c>
      <c r="AO31" s="9" t="s">
        <v>1230</v>
      </c>
      <c r="AP31" s="9">
        <f>VLOOKUP($E31,'Claims Revenue'!$E$4:$BJ$59,AP$1,FALSE)</f>
        <v>214002.43</v>
      </c>
      <c r="AQ31" s="9">
        <f>VLOOKUP($E31,'Claims Revenue'!$E$4:$BJ$59,AQ$1,FALSE)</f>
        <v>0</v>
      </c>
      <c r="AR31" s="9">
        <f>VLOOKUP($E31,'Claims Revenue'!$E$4:$BJ$59,AR$1,FALSE)</f>
        <v>0</v>
      </c>
      <c r="AS31" s="9">
        <f>VLOOKUP($E31,'Claims Revenue'!$E$4:$BJ$59,AS$1,FALSE)</f>
        <v>0</v>
      </c>
      <c r="AT31" s="9">
        <f>VLOOKUP($E31,'Claims Revenue'!$E$4:$BJ$59,AT$1,FALSE)</f>
        <v>0</v>
      </c>
      <c r="AU31" s="9">
        <f>VLOOKUP($E31,'Claims Revenue'!$E$4:$BJ$59,AU$1,FALSE)</f>
        <v>0</v>
      </c>
      <c r="AV31" s="9">
        <f>VLOOKUP($E31,'Claims Revenue'!$E$4:$BJ$59,AV$1,FALSE)</f>
        <v>0</v>
      </c>
      <c r="AW31" s="9">
        <f>VLOOKUP($E31,'Claims Revenue'!$E$4:$BJ$59,AW$1,FALSE)</f>
        <v>0</v>
      </c>
      <c r="AX31" s="9">
        <f>VLOOKUP($E31,'Claims Revenue'!$E$4:$BJ$59,AX$1,FALSE)</f>
        <v>0</v>
      </c>
      <c r="AY31" s="9">
        <f>VLOOKUP($E31,'Claims Revenue'!$E$4:$BJ$59,AY$1,FALSE)</f>
        <v>0</v>
      </c>
      <c r="AZ31" s="37" t="s">
        <v>1231</v>
      </c>
      <c r="BA31">
        <f>VLOOKUP($E31,'Ingredients Revenue'!$E$4:$DL$59,BA$1,FALSE)</f>
        <v>0</v>
      </c>
      <c r="BB31">
        <f>VLOOKUP($E31,'Ingredients Revenue'!$E$4:$DL$59,BB$1,FALSE)</f>
        <v>0</v>
      </c>
      <c r="BC31">
        <f>VLOOKUP($E31,'Ingredients Revenue'!$E$4:$DL$59,BC$1,FALSE)</f>
        <v>0</v>
      </c>
      <c r="BD31">
        <f>VLOOKUP($E31,'Ingredients Revenue'!$E$4:$DL$59,BD$1,FALSE)</f>
        <v>0</v>
      </c>
      <c r="BE31">
        <f>VLOOKUP($E31,'Ingredients Revenue'!$E$4:$DL$59,BE$1,FALSE)</f>
        <v>0</v>
      </c>
      <c r="BF31">
        <f>VLOOKUP($E31,'Ingredients Revenue'!$E$4:$DL$59,BF$1,FALSE)</f>
        <v>0</v>
      </c>
      <c r="BG31">
        <f>VLOOKUP($E31,'Ingredients Revenue'!$E$4:$DL$59,BG$1,FALSE)</f>
        <v>0</v>
      </c>
      <c r="BH31">
        <f>VLOOKUP($E31,'Ingredients Revenue'!$E$4:$DL$59,BH$1,FALSE)</f>
        <v>214002.43</v>
      </c>
      <c r="BI31">
        <f>VLOOKUP($E31,'Ingredients Revenue'!$E$4:$DL$59,BI$1,FALSE)</f>
        <v>0</v>
      </c>
      <c r="BJ31">
        <f>VLOOKUP($E31,'Ingredients Revenue'!$E$4:$DL$59,BJ$1,FALSE)</f>
        <v>214002.43</v>
      </c>
    </row>
    <row r="32" spans="1:62">
      <c r="A32" s="9" t="str">
        <f>_xlfn.XLOOKUP($E32,'Raw Data'!$E:$E,'Raw Data'!A:A,"ERROR",0,1)</f>
        <v>US</v>
      </c>
      <c r="B32" s="9" t="str">
        <f>_xlfn.XLOOKUP($E32,'Raw Data'!$E:$E,'Raw Data'!B:B,"ERROR",0,1)</f>
        <v>Hair Mousses</v>
      </c>
      <c r="C32" s="9" t="str">
        <f>_xlfn.XLOOKUP($E32,'Raw Data'!$E:$E,'Raw Data'!C:C,"ERROR",0,1)</f>
        <v>kenra</v>
      </c>
      <c r="D32" s="9" t="str">
        <f>_xlfn.XLOOKUP($E32,'Raw Data'!$E:$E,'Raw Data'!D:D,"ERROR",0,1)</f>
        <v>www.amazon.com/dp/B00180ZWDQ</v>
      </c>
      <c r="E32" s="9" t="s">
        <v>147</v>
      </c>
      <c r="F32" s="9" t="str">
        <f>_xlfn.XLOOKUP($E32,'Raw Data'!$E:$E,'Raw Data'!F:F,"ERROR",0,1)</f>
        <v>Kenra Volume Mousse 12 | Medium Hold Mousse | Non-Drying, Non-Flaking Lightweight Formulation |Styling Control Without Stiffness Or Stickiness | Tames Frizz &amp; Conditions | All Hair Types | 8 oz</v>
      </c>
      <c r="G32" s="9">
        <f>_xlfn.XLOOKUP($E32,'Raw Data'!$E:$E,'Raw Data'!G:G,"ERROR",0,1)</f>
        <v>11801</v>
      </c>
      <c r="H32" s="9">
        <f>_xlfn.XLOOKUP($E32,'Raw Data'!$E:$E,'Raw Data'!H:H,"ERROR",0,1)</f>
        <v>212466.42</v>
      </c>
      <c r="I32" s="9">
        <f>_xlfn.XLOOKUP($E32,$E:$E,'Raw Data'!I:I,"ERROR",0,1)</f>
        <v>0.00879720767834886</v>
      </c>
      <c r="J32" s="9" t="str">
        <f>_xlfn.XLOOKUP($E32,'Raw Data'!$E:$E,'Raw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15 to 20</v>
      </c>
      <c r="L32" s="9">
        <f>_xlfn.XLOOKUP($E32,'Raw Data'!$E:$E,'Raw Data'!L:L,"ERROR",0,1)</f>
        <v>18.05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15 to 20</v>
      </c>
      <c r="N32" s="9">
        <f>_xlfn.XLOOKUP($E32,'Raw Data'!$E:$E,'Raw Data'!N:N,"ERROR",0,1)</f>
        <v>19.99</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8% to 10%</v>
      </c>
      <c r="P32" s="16">
        <f t="shared" si="0"/>
        <v>0.097048524262131</v>
      </c>
      <c r="Q32" s="9">
        <f>_xlfn.XLOOKUP($E32,'Raw Data'!$E:$E,'Raw Data'!Q:Q,"ERROR",0,1)</f>
        <v>8</v>
      </c>
      <c r="R32" s="9" t="str">
        <f>_xlfn.XLOOKUP($E32,'Raw Data'!$E:$E,'Raw Data'!R:R,"ERROR",0,1)</f>
        <v>oz</v>
      </c>
      <c r="S32" s="17">
        <f t="shared" si="1"/>
        <v>2.25625</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2 to 3</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7">
        <f t="shared" si="2"/>
        <v>0.0845028745350017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7">
        <f t="shared" si="3"/>
        <v>0.0763019952654718</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8</v>
      </c>
      <c r="AA32" s="9" t="s">
        <v>38</v>
      </c>
      <c r="AB32" s="9" t="s">
        <v>1159</v>
      </c>
      <c r="AC32" s="9" t="s">
        <v>1151</v>
      </c>
      <c r="AD32" s="9" t="s">
        <v>1232</v>
      </c>
      <c r="AE32" s="9">
        <f>VLOOKUP($E32,'Benefits Revenue'!$E$4:$BG$59,AE$1,FALSE)</f>
        <v>0</v>
      </c>
      <c r="AF32" s="9">
        <f>VLOOKUP($E32,'Benefits Revenue'!$E$4:$BG$59,AF$1,FALSE)</f>
        <v>212466.42</v>
      </c>
      <c r="AG32" s="9">
        <f>VLOOKUP($E32,'Benefits Revenue'!$E$4:$BG$59,AG$1,FALSE)</f>
        <v>0</v>
      </c>
      <c r="AH32" s="9">
        <f>VLOOKUP($E32,'Benefits Revenue'!$E$4:$BG$59,AH$1,FALSE)</f>
        <v>0</v>
      </c>
      <c r="AI32" s="9">
        <f>VLOOKUP($E32,'Benefits Revenue'!$E$4:$BG$59,AI$1,FALSE)</f>
        <v>212466.42</v>
      </c>
      <c r="AJ32" s="9">
        <f>VLOOKUP($E32,'Benefits Revenue'!$E$4:$BG$59,AJ$1,FALSE)</f>
        <v>0</v>
      </c>
      <c r="AK32" s="9">
        <f>VLOOKUP($E32,'Benefits Revenue'!$E$4:$BG$59,AK$1,FALSE)</f>
        <v>212466.42</v>
      </c>
      <c r="AL32" s="9">
        <f>VLOOKUP($E32,'Benefits Revenue'!$E$4:$BG$59,AL$1,FALSE)</f>
        <v>0</v>
      </c>
      <c r="AM32" s="9">
        <f>VLOOKUP($E32,'Benefits Revenue'!$E$4:$BG$59,AM$1,FALSE)</f>
        <v>212466.42</v>
      </c>
      <c r="AN32" s="9">
        <f>VLOOKUP($E32,'Benefits Revenue'!$E$4:$BG$59,AN$1,FALSE)</f>
        <v>0</v>
      </c>
      <c r="AO32" s="9" t="s">
        <v>1137</v>
      </c>
      <c r="AP32" s="9">
        <f>VLOOKUP($E32,'Claims Revenue'!$E$4:$BJ$59,AP$1,FALSE)</f>
        <v>0</v>
      </c>
      <c r="AQ32" s="9">
        <f>VLOOKUP($E32,'Claims Revenue'!$E$4:$BJ$59,AQ$1,FALSE)</f>
        <v>0</v>
      </c>
      <c r="AR32" s="9">
        <f>VLOOKUP($E32,'Claims Revenue'!$E$4:$BJ$59,AR$1,FALSE)</f>
        <v>0</v>
      </c>
      <c r="AS32" s="9">
        <f>VLOOKUP($E32,'Claims Revenue'!$E$4:$BJ$59,AS$1,FALSE)</f>
        <v>0</v>
      </c>
      <c r="AT32" s="9">
        <f>VLOOKUP($E32,'Claims Revenue'!$E$4:$BJ$59,AT$1,FALSE)</f>
        <v>0</v>
      </c>
      <c r="AU32" s="9">
        <f>VLOOKUP($E32,'Claims Revenue'!$E$4:$BJ$59,AU$1,FALSE)</f>
        <v>0</v>
      </c>
      <c r="AV32" s="9">
        <f>VLOOKUP($E32,'Claims Revenue'!$E$4:$BJ$59,AV$1,FALSE)</f>
        <v>0</v>
      </c>
      <c r="AW32" s="9">
        <f>VLOOKUP($E32,'Claims Revenue'!$E$4:$BJ$59,AW$1,FALSE)</f>
        <v>212466.42</v>
      </c>
      <c r="AX32" s="9">
        <f>VLOOKUP($E32,'Claims Revenue'!$E$4:$BJ$59,AX$1,FALSE)</f>
        <v>0</v>
      </c>
      <c r="AY32" s="9">
        <f>VLOOKUP($E32,'Claims Revenue'!$E$4:$BJ$59,AY$1,FALSE)</f>
        <v>0</v>
      </c>
      <c r="AZ32" s="9" t="s">
        <v>1233</v>
      </c>
      <c r="BA32">
        <f>VLOOKUP($E32,'Ingredients Revenue'!$E$4:$DL$59,BA$1,FALSE)</f>
        <v>212466.42</v>
      </c>
      <c r="BB32">
        <f>VLOOKUP($E32,'Ingredients Revenue'!$E$4:$DL$59,BB$1,FALSE)</f>
        <v>0</v>
      </c>
      <c r="BC32">
        <f>VLOOKUP($E32,'Ingredients Revenue'!$E$4:$DL$59,BC$1,FALSE)</f>
        <v>0</v>
      </c>
      <c r="BD32">
        <f>VLOOKUP($E32,'Ingredients Revenue'!$E$4:$DL$59,BD$1,FALSE)</f>
        <v>0</v>
      </c>
      <c r="BE32">
        <f>VLOOKUP($E32,'Ingredients Revenue'!$E$4:$DL$59,BE$1,FALSE)</f>
        <v>0</v>
      </c>
      <c r="BF32">
        <f>VLOOKUP($E32,'Ingredients Revenue'!$E$4:$DL$59,BF$1,FALSE)</f>
        <v>0</v>
      </c>
      <c r="BG32">
        <f>VLOOKUP($E32,'Ingredients Revenue'!$E$4:$DL$59,BG$1,FALSE)</f>
        <v>0</v>
      </c>
      <c r="BH32">
        <f>VLOOKUP($E32,'Ingredients Revenue'!$E$4:$DL$59,BH$1,FALSE)</f>
        <v>212466.42</v>
      </c>
      <c r="BI32">
        <f>VLOOKUP($E32,'Ingredients Revenue'!$E$4:$DL$59,BI$1,FALSE)</f>
        <v>0</v>
      </c>
      <c r="BJ32">
        <f>VLOOKUP($E32,'Ingredients Revenue'!$E$4:$DL$59,BJ$1,FALSE)</f>
        <v>212466.42</v>
      </c>
    </row>
    <row r="33" spans="1:62">
      <c r="A33" s="9" t="str">
        <f>_xlfn.XLOOKUP($E33,'Raw Data'!$E:$E,'Raw Data'!A:A,"ERROR",0,1)</f>
        <v>US</v>
      </c>
      <c r="B33" s="9" t="str">
        <f>_xlfn.XLOOKUP($E33,'Raw Data'!$E:$E,'Raw Data'!B:B,"ERROR",0,1)</f>
        <v>Hair Mousses</v>
      </c>
      <c r="C33" s="9" t="str">
        <f>_xlfn.XLOOKUP($E33,'Raw Data'!$E:$E,'Raw Data'!C:C,"ERROR",0,1)</f>
        <v>biolage</v>
      </c>
      <c r="D33" s="9" t="str">
        <f>_xlfn.XLOOKUP($E33,'Raw Data'!$E:$E,'Raw Data'!D:D,"ERROR",0,1)</f>
        <v>www.amazon.com/dp/B07FKDLB89</v>
      </c>
      <c r="E33" s="9" t="s">
        <v>150</v>
      </c>
      <c r="F33" s="9" t="str">
        <f>_xlfn.XLOOKUP($E33,'Raw Data'!$E:$E,'Raw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3" s="9">
        <f>_xlfn.XLOOKUP($E33,'Raw Data'!$E:$E,'Raw Data'!G:G,"ERROR",0,1)</f>
        <v>9431</v>
      </c>
      <c r="H33" s="9">
        <f>_xlfn.XLOOKUP($E33,'Raw Data'!$E:$E,'Raw Data'!H:H,"ERROR",0,1)</f>
        <v>206922.28</v>
      </c>
      <c r="I33" s="9">
        <f>_xlfn.XLOOKUP($E33,$E:$E,'Raw Data'!I:I,"ERROR",0,1)</f>
        <v>0.00836871457979958</v>
      </c>
      <c r="J33" s="9" t="str">
        <f>_xlfn.XLOOKUP($E33,'Raw Data'!$E:$E,'Raw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20 to 30</v>
      </c>
      <c r="L33" s="9">
        <f>_xlfn.XLOOKUP($E33,'Raw Data'!$E:$E,'Raw Data'!L:L,"ERROR",0,1)</f>
        <v>21.93</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20 to 30</v>
      </c>
      <c r="N33" s="9">
        <f>_xlfn.XLOOKUP($E33,'Raw Data'!$E:$E,'Raw Data'!N:N,"ERROR",0,1)</f>
        <v>22</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0% to 2%</v>
      </c>
      <c r="P33" s="16">
        <f t="shared" si="0"/>
        <v>0.00318181818181819</v>
      </c>
      <c r="Q33" s="9">
        <f>_xlfn.XLOOKUP($E33,'Raw Data'!$E:$E,'Raw Data'!Q:Q,"ERROR",0,1)</f>
        <v>8.25</v>
      </c>
      <c r="R33" s="9" t="str">
        <f>_xlfn.XLOOKUP($E33,'Raw Data'!$E:$E,'Raw Data'!R:R,"ERROR",0,1)</f>
        <v>fl oz</v>
      </c>
      <c r="S33" s="17">
        <f t="shared" si="1"/>
        <v>2.55594405594406</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2"/>
        <v>0.0867129713933907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3"/>
        <v>0.0864370664844118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17">
        <f t="array" ref="Z33">_xlfn.IFS(AA33="oz",_xlfn.IFS(R33="oz",Q33,R33="fl oz",Q33*1.04,R33="ml",Q33*0.0338),AA33="fl oz",_xlfn.IFS(R33="oz",Q33/1.04,R33="fl oz",Q33,R33="ml",Q33*0.0338/1.04),AA33="ml",_xlfn.IFS(R33="oz",Q33/0.0338,R33="fl oz",Q33*1.04/0.0338,R33="ml",Q33))</f>
        <v>8.58</v>
      </c>
      <c r="AA33" s="9" t="s">
        <v>38</v>
      </c>
      <c r="AB33" s="9" t="s">
        <v>1159</v>
      </c>
      <c r="AC33" s="9" t="s">
        <v>1151</v>
      </c>
      <c r="AD33" s="9" t="s">
        <v>1234</v>
      </c>
      <c r="AE33" s="9">
        <f>VLOOKUP($E33,'Benefits Revenue'!$E$4:$BG$59,AE$1,FALSE)</f>
        <v>0</v>
      </c>
      <c r="AF33" s="9">
        <f>VLOOKUP($E33,'Benefits Revenue'!$E$4:$BG$59,AF$1,FALSE)</f>
        <v>0</v>
      </c>
      <c r="AG33" s="9">
        <f>VLOOKUP($E33,'Benefits Revenue'!$E$4:$BG$59,AG$1,FALSE)</f>
        <v>0</v>
      </c>
      <c r="AH33" s="9">
        <f>VLOOKUP($E33,'Benefits Revenue'!$E$4:$BG$59,AH$1,FALSE)</f>
        <v>206922.28</v>
      </c>
      <c r="AI33" s="9">
        <f>VLOOKUP($E33,'Benefits Revenue'!$E$4:$BG$59,AI$1,FALSE)</f>
        <v>206922.28</v>
      </c>
      <c r="AJ33" s="9">
        <f>VLOOKUP($E33,'Benefits Revenue'!$E$4:$BG$59,AJ$1,FALSE)</f>
        <v>0</v>
      </c>
      <c r="AK33" s="9">
        <f>VLOOKUP($E33,'Benefits Revenue'!$E$4:$BG$59,AK$1,FALSE)</f>
        <v>0</v>
      </c>
      <c r="AL33" s="9">
        <f>VLOOKUP($E33,'Benefits Revenue'!$E$4:$BG$59,AL$1,FALSE)</f>
        <v>0</v>
      </c>
      <c r="AM33" s="9">
        <f>VLOOKUP($E33,'Benefits Revenue'!$E$4:$BG$59,AM$1,FALSE)</f>
        <v>0</v>
      </c>
      <c r="AN33" s="9">
        <f>VLOOKUP($E33,'Benefits Revenue'!$E$4:$BG$59,AN$1,FALSE)</f>
        <v>0</v>
      </c>
      <c r="AO33" s="9" t="s">
        <v>1214</v>
      </c>
      <c r="AP33" s="9">
        <f>VLOOKUP($E33,'Claims Revenue'!$E$4:$BJ$59,AP$1,FALSE)</f>
        <v>206922.28</v>
      </c>
      <c r="AQ33" s="9">
        <f>VLOOKUP($E33,'Claims Revenue'!$E$4:$BJ$59,AQ$1,FALSE)</f>
        <v>206922.28</v>
      </c>
      <c r="AR33" s="9">
        <f>VLOOKUP($E33,'Claims Revenue'!$E$4:$BJ$59,AR$1,FALSE)</f>
        <v>0</v>
      </c>
      <c r="AS33" s="9">
        <f>VLOOKUP($E33,'Claims Revenue'!$E$4:$BJ$59,AS$1,FALSE)</f>
        <v>0</v>
      </c>
      <c r="AT33" s="9">
        <f>VLOOKUP($E33,'Claims Revenue'!$E$4:$BJ$59,AT$1,FALSE)</f>
        <v>0</v>
      </c>
      <c r="AU33" s="9">
        <f>VLOOKUP($E33,'Claims Revenue'!$E$4:$BJ$59,AU$1,FALSE)</f>
        <v>0</v>
      </c>
      <c r="AV33" s="9">
        <f>VLOOKUP($E33,'Claims Revenue'!$E$4:$BJ$59,AV$1,FALSE)</f>
        <v>0</v>
      </c>
      <c r="AW33" s="9">
        <f>VLOOKUP($E33,'Claims Revenue'!$E$4:$BJ$59,AW$1,FALSE)</f>
        <v>0</v>
      </c>
      <c r="AX33" s="9">
        <f>VLOOKUP($E33,'Claims Revenue'!$E$4:$BJ$59,AX$1,FALSE)</f>
        <v>206922.28</v>
      </c>
      <c r="AY33" s="9">
        <f>VLOOKUP($E33,'Claims Revenue'!$E$4:$BJ$59,AY$1,FALSE)</f>
        <v>0</v>
      </c>
      <c r="AZ33" s="9" t="s">
        <v>1235</v>
      </c>
      <c r="BA33">
        <f>VLOOKUP($E33,'Ingredients Revenue'!$E$4:$DL$59,BA$1,FALSE)</f>
        <v>206922.28</v>
      </c>
      <c r="BB33">
        <f>VLOOKUP($E33,'Ingredients Revenue'!$E$4:$DL$59,BB$1,FALSE)</f>
        <v>0</v>
      </c>
      <c r="BC33">
        <f>VLOOKUP($E33,'Ingredients Revenue'!$E$4:$DL$59,BC$1,FALSE)</f>
        <v>0</v>
      </c>
      <c r="BD33">
        <f>VLOOKUP($E33,'Ingredients Revenue'!$E$4:$DL$59,BD$1,FALSE)</f>
        <v>0</v>
      </c>
      <c r="BE33">
        <f>VLOOKUP($E33,'Ingredients Revenue'!$E$4:$DL$59,BE$1,FALSE)</f>
        <v>206922.28</v>
      </c>
      <c r="BF33">
        <f>VLOOKUP($E33,'Ingredients Revenue'!$E$4:$DL$59,BF$1,FALSE)</f>
        <v>0</v>
      </c>
      <c r="BG33">
        <f>VLOOKUP($E33,'Ingredients Revenue'!$E$4:$DL$59,BG$1,FALSE)</f>
        <v>0</v>
      </c>
      <c r="BH33">
        <f>VLOOKUP($E33,'Ingredients Revenue'!$E$4:$DL$59,BH$1,FALSE)</f>
        <v>206922.28</v>
      </c>
      <c r="BI33">
        <f>VLOOKUP($E33,'Ingredients Revenue'!$E$4:$DL$59,BI$1,FALSE)</f>
        <v>0</v>
      </c>
      <c r="BJ33">
        <f>VLOOKUP($E33,'Ingredients Revenue'!$E$4:$DL$59,BJ$1,FALSE)</f>
        <v>0</v>
      </c>
    </row>
    <row r="34" spans="1:62">
      <c r="A34" s="9" t="str">
        <f>_xlfn.XLOOKUP($E34,'Raw Data'!$E:$E,'Raw Data'!A:A,"ERROR",0,1)</f>
        <v>US</v>
      </c>
      <c r="B34" s="9" t="str">
        <f>_xlfn.XLOOKUP($E34,'Raw Data'!$E:$E,'Raw Data'!B:B,"ERROR",0,1)</f>
        <v>Hair Mousses</v>
      </c>
      <c r="C34" s="9" t="str">
        <f>_xlfn.XLOOKUP($E34,'Raw Data'!$E:$E,'Raw Data'!C:C,"ERROR",0,1)</f>
        <v>OGX</v>
      </c>
      <c r="D34" s="9" t="str">
        <f>_xlfn.XLOOKUP($E34,'Raw Data'!$E:$E,'Raw Data'!D:D,"ERROR",0,1)</f>
        <v>www.amazon.com/dp/B076RW5LKG</v>
      </c>
      <c r="E34" s="9" t="s">
        <v>154</v>
      </c>
      <c r="F34" s="9" t="str">
        <f>_xlfn.XLOOKUP($E34,'Raw Data'!$E:$E,'Raw Data'!F:F,"ERROR",0,1)</f>
        <v>OGX Locking + Coconut Curls Decadent Creamy Mousse, 7.9 Ounce</v>
      </c>
      <c r="G34" s="9">
        <f>_xlfn.XLOOKUP($E34,'Raw Data'!$E:$E,'Raw Data'!G:G,"ERROR",0,1)</f>
        <v>24086</v>
      </c>
      <c r="H34" s="9">
        <f>_xlfn.XLOOKUP($E34,'Raw Data'!$E:$E,'Raw Data'!H:H,"ERROR",0,1)</f>
        <v>196843.54</v>
      </c>
      <c r="I34" s="9">
        <f>_xlfn.XLOOKUP($E34,$E:$E,'Raw Data'!I:I,"ERROR",0,1)</f>
        <v>0.00790481663920865</v>
      </c>
      <c r="J34" s="9" t="str">
        <f>_xlfn.XLOOKUP($E34,'Raw Data'!$E:$E,'Raw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 to 10</v>
      </c>
      <c r="L34" s="9">
        <f>_xlfn.XLOOKUP($E34,'Raw Data'!$E:$E,'Raw Data'!L:L,"ERROR",0,1)</f>
        <v>8.66</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 to 15</v>
      </c>
      <c r="N34" s="9">
        <f>_xlfn.XLOOKUP($E34,'Raw Data'!$E:$E,'Raw Data'!N:N,"ERROR",0,1)</f>
        <v>11.36</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20% to 25%</v>
      </c>
      <c r="P34" s="16">
        <f t="shared" si="0"/>
        <v>0.237676056338028</v>
      </c>
      <c r="Q34" s="9">
        <f>_xlfn.XLOOKUP($E34,'Raw Data'!$E:$E,'Raw Data'!Q:Q,"ERROR",0,1)</f>
        <v>7.9</v>
      </c>
      <c r="R34" s="9" t="str">
        <f>_xlfn.XLOOKUP($E34,'Raw Data'!$E:$E,'Raw Data'!R:R,"ERROR",0,1)</f>
        <v>oz</v>
      </c>
      <c r="S34" s="17">
        <f t="shared" si="1"/>
        <v>1.09620253164557</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1 to 2</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 to 0.05</v>
      </c>
      <c r="V34" s="17">
        <f t="shared" si="2"/>
        <v>0.0486295124634529</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 to 0.05</v>
      </c>
      <c r="X34" s="17">
        <f t="shared" si="3"/>
        <v>0.0370714417194985</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6 to 8</v>
      </c>
      <c r="Z34" s="17">
        <f t="array" ref="Z34">_xlfn.IFS(AA34="oz",_xlfn.IFS(R34="oz",Q34,R34="fl oz",Q34*1.04,R34="ml",Q34*0.0338),AA34="fl oz",_xlfn.IFS(R34="oz",Q34/1.04,R34="fl oz",Q34,R34="ml",Q34*0.0338/1.04),AA34="ml",_xlfn.IFS(R34="oz",Q34/0.0338,R34="fl oz",Q34*1.04/0.0338,R34="ml",Q34))</f>
        <v>7.9</v>
      </c>
      <c r="AA34" s="9" t="s">
        <v>38</v>
      </c>
      <c r="AB34" s="9" t="s">
        <v>1159</v>
      </c>
      <c r="AC34" s="9" t="s">
        <v>1151</v>
      </c>
      <c r="AD34" s="9" t="s">
        <v>1236</v>
      </c>
      <c r="AE34" s="9">
        <f>VLOOKUP($E34,'Benefits Revenue'!$E$4:$BG$59,AE$1,FALSE)</f>
        <v>0</v>
      </c>
      <c r="AF34" s="9">
        <f>VLOOKUP($E34,'Benefits Revenue'!$E$4:$BG$59,AF$1,FALSE)</f>
        <v>196843.54</v>
      </c>
      <c r="AG34" s="9">
        <f>VLOOKUP($E34,'Benefits Revenue'!$E$4:$BG$59,AG$1,FALSE)</f>
        <v>196843.54</v>
      </c>
      <c r="AH34" s="9">
        <f>VLOOKUP($E34,'Benefits Revenue'!$E$4:$BG$59,AH$1,FALSE)</f>
        <v>196843.54</v>
      </c>
      <c r="AI34" s="9">
        <f>VLOOKUP($E34,'Benefits Revenue'!$E$4:$BG$59,AI$1,FALSE)</f>
        <v>196843.54</v>
      </c>
      <c r="AJ34" s="9">
        <f>VLOOKUP($E34,'Benefits Revenue'!$E$4:$BG$59,AJ$1,FALSE)</f>
        <v>196843.54</v>
      </c>
      <c r="AK34" s="9">
        <f>VLOOKUP($E34,'Benefits Revenue'!$E$4:$BG$59,AK$1,FALSE)</f>
        <v>0</v>
      </c>
      <c r="AL34" s="9">
        <f>VLOOKUP($E34,'Benefits Revenue'!$E$4:$BG$59,AL$1,FALSE)</f>
        <v>0</v>
      </c>
      <c r="AM34" s="9">
        <f>VLOOKUP($E34,'Benefits Revenue'!$E$4:$BG$59,AM$1,FALSE)</f>
        <v>0</v>
      </c>
      <c r="AN34" s="9">
        <f>VLOOKUP($E34,'Benefits Revenue'!$E$4:$BG$59,AN$1,FALSE)</f>
        <v>0</v>
      </c>
      <c r="AO34" s="9" t="s">
        <v>1191</v>
      </c>
      <c r="AP34" s="9">
        <f>VLOOKUP($E34,'Claims Revenue'!$E$4:$BJ$59,AP$1,FALSE)</f>
        <v>0</v>
      </c>
      <c r="AQ34" s="9">
        <f>VLOOKUP($E34,'Claims Revenue'!$E$4:$BJ$59,AQ$1,FALSE)</f>
        <v>0</v>
      </c>
      <c r="AR34" s="9">
        <f>VLOOKUP($E34,'Claims Revenue'!$E$4:$BJ$59,AR$1,FALSE)</f>
        <v>0</v>
      </c>
      <c r="AS34" s="9">
        <f>VLOOKUP($E34,'Claims Revenue'!$E$4:$BJ$59,AS$1,FALSE)</f>
        <v>0</v>
      </c>
      <c r="AT34" s="9">
        <f>VLOOKUP($E34,'Claims Revenue'!$E$4:$BJ$59,AT$1,FALSE)</f>
        <v>0</v>
      </c>
      <c r="AU34" s="9">
        <f>VLOOKUP($E34,'Claims Revenue'!$E$4:$BJ$59,AU$1,FALSE)</f>
        <v>0</v>
      </c>
      <c r="AV34" s="9">
        <f>VLOOKUP($E34,'Claims Revenue'!$E$4:$BJ$59,AV$1,FALSE)</f>
        <v>0</v>
      </c>
      <c r="AW34" s="9">
        <f>VLOOKUP($E34,'Claims Revenue'!$E$4:$BJ$59,AW$1,FALSE)</f>
        <v>0</v>
      </c>
      <c r="AX34" s="9">
        <f>VLOOKUP($E34,'Claims Revenue'!$E$4:$BJ$59,AX$1,FALSE)</f>
        <v>0</v>
      </c>
      <c r="AY34" s="9">
        <f>VLOOKUP($E34,'Claims Revenue'!$E$4:$BJ$59,AY$1,FALSE)</f>
        <v>0</v>
      </c>
      <c r="AZ34" s="9" t="s">
        <v>1237</v>
      </c>
      <c r="BA34">
        <f>VLOOKUP($E34,'Ingredients Revenue'!$E$4:$DL$59,BA$1,FALSE)</f>
        <v>196843.54</v>
      </c>
      <c r="BB34">
        <f>VLOOKUP($E34,'Ingredients Revenue'!$E$4:$DL$59,BB$1,FALSE)</f>
        <v>196843.54</v>
      </c>
      <c r="BC34">
        <f>VLOOKUP($E34,'Ingredients Revenue'!$E$4:$DL$59,BC$1,FALSE)</f>
        <v>0</v>
      </c>
      <c r="BD34">
        <f>VLOOKUP($E34,'Ingredients Revenue'!$E$4:$DL$59,BD$1,FALSE)</f>
        <v>196843.54</v>
      </c>
      <c r="BE34">
        <f>VLOOKUP($E34,'Ingredients Revenue'!$E$4:$DL$59,BE$1,FALSE)</f>
        <v>0</v>
      </c>
      <c r="BF34">
        <f>VLOOKUP($E34,'Ingredients Revenue'!$E$4:$DL$59,BF$1,FALSE)</f>
        <v>196843.54</v>
      </c>
      <c r="BG34">
        <f>VLOOKUP($E34,'Ingredients Revenue'!$E$4:$DL$59,BG$1,FALSE)</f>
        <v>0</v>
      </c>
      <c r="BH34">
        <f>VLOOKUP($E34,'Ingredients Revenue'!$E$4:$DL$59,BH$1,FALSE)</f>
        <v>196843.54</v>
      </c>
      <c r="BI34">
        <f>VLOOKUP($E34,'Ingredients Revenue'!$E$4:$DL$59,BI$1,FALSE)</f>
        <v>0</v>
      </c>
      <c r="BJ34">
        <f>VLOOKUP($E34,'Ingredients Revenue'!$E$4:$DL$59,BJ$1,FALSE)</f>
        <v>0</v>
      </c>
    </row>
    <row r="35" spans="1:62">
      <c r="A35" s="9" t="str">
        <f>_xlfn.XLOOKUP($E35,'Raw Data'!$E:$E,'Raw Data'!A:A,"ERROR",0,1)</f>
        <v>US</v>
      </c>
      <c r="B35" s="9" t="str">
        <f>_xlfn.XLOOKUP($E35,'Raw Data'!$E:$E,'Raw Data'!B:B,"ERROR",0,1)</f>
        <v>Hair Mousses</v>
      </c>
      <c r="C35" s="9" t="str">
        <f>_xlfn.XLOOKUP($E35,'Raw Data'!$E:$E,'Raw Data'!C:C,"ERROR",0,1)</f>
        <v>Awapuhi Wild Ginger</v>
      </c>
      <c r="D35" s="9" t="str">
        <f>_xlfn.XLOOKUP($E35,'Raw Data'!$E:$E,'Raw Data'!D:D,"ERROR",0,1)</f>
        <v>www.amazon.com/dp/B004ZLZR8A</v>
      </c>
      <c r="E35" s="9" t="s">
        <v>158</v>
      </c>
      <c r="F35" s="9" t="str">
        <f>_xlfn.XLOOKUP($E35,'Raw Data'!$E:$E,'Raw Data'!F:F,"ERROR",0,1)</f>
        <v>Awapuhi Wild Ginger by Paul Mitchell HydroCream Whip Mousse, Frizz Control, Touchable Hold, For All Hair Types, 6.7 oz.</v>
      </c>
      <c r="G35" s="9">
        <f>_xlfn.XLOOKUP($E35,'Raw Data'!$E:$E,'Raw Data'!G:G,"ERROR",0,1)</f>
        <v>6453</v>
      </c>
      <c r="H35" s="9">
        <f>_xlfn.XLOOKUP($E35,'Raw Data'!$E:$E,'Raw Data'!H:H,"ERROR",0,1)</f>
        <v>185932.03</v>
      </c>
      <c r="I35" s="9">
        <f>_xlfn.XLOOKUP($E35,$E:$E,'Raw Data'!I:I,"ERROR",0,1)</f>
        <v>0.00778527252613253</v>
      </c>
      <c r="J35" s="9" t="str">
        <f>_xlfn.XLOOKUP($E35,'Raw Data'!$E:$E,'Raw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20 to 30</v>
      </c>
      <c r="L35" s="9">
        <f>_xlfn.XLOOKUP($E35,'Raw Data'!$E:$E,'Raw Data'!L:L,"ERROR",0,1)</f>
        <v>28.71</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20 to 30</v>
      </c>
      <c r="N35" s="9">
        <f>_xlfn.XLOOKUP($E35,'Raw Data'!$E:$E,'Raw Data'!N:N,"ERROR",0,1)</f>
        <v>29.41</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 to 4%</v>
      </c>
      <c r="P35" s="16">
        <f t="shared" si="0"/>
        <v>0.0238014280856851</v>
      </c>
      <c r="Q35" s="9">
        <f>_xlfn.XLOOKUP($E35,'Raw Data'!$E:$E,'Raw Data'!Q:Q,"ERROR",0,1)</f>
        <v>6.7</v>
      </c>
      <c r="R35" s="9" t="str">
        <f>_xlfn.XLOOKUP($E35,'Raw Data'!$E:$E,'Raw Data'!R:R,"ERROR",0,1)</f>
        <v>oz</v>
      </c>
      <c r="S35" s="17">
        <f t="shared" si="1"/>
        <v>4.28507462686567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4 to 5</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7">
        <f t="shared" si="2"/>
        <v>0.148446135908217</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7">
        <f t="shared" si="3"/>
        <v>0.1449129058798</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6.7</v>
      </c>
      <c r="AA35" s="9" t="s">
        <v>38</v>
      </c>
      <c r="AB35" s="9" t="s">
        <v>1159</v>
      </c>
      <c r="AC35" s="9" t="s">
        <v>1151</v>
      </c>
      <c r="AD35" s="9" t="s">
        <v>1238</v>
      </c>
      <c r="AE35" s="9">
        <f>VLOOKUP($E35,'Benefits Revenue'!$E$4:$BG$59,AE$1,FALSE)</f>
        <v>0</v>
      </c>
      <c r="AF35" s="9">
        <f>VLOOKUP($E35,'Benefits Revenue'!$E$4:$BG$59,AF$1,FALSE)</f>
        <v>185932.03</v>
      </c>
      <c r="AG35" s="9">
        <f>VLOOKUP($E35,'Benefits Revenue'!$E$4:$BG$59,AG$1,FALSE)</f>
        <v>0</v>
      </c>
      <c r="AH35" s="9">
        <f>VLOOKUP($E35,'Benefits Revenue'!$E$4:$BG$59,AH$1,FALSE)</f>
        <v>185932.03</v>
      </c>
      <c r="AI35" s="9">
        <f>VLOOKUP($E35,'Benefits Revenue'!$E$4:$BG$59,AI$1,FALSE)</f>
        <v>0</v>
      </c>
      <c r="AJ35" s="9">
        <f>VLOOKUP($E35,'Benefits Revenue'!$E$4:$BG$59,AJ$1,FALSE)</f>
        <v>0</v>
      </c>
      <c r="AK35" s="9">
        <f>VLOOKUP($E35,'Benefits Revenue'!$E$4:$BG$59,AK$1,FALSE)</f>
        <v>0</v>
      </c>
      <c r="AL35" s="9">
        <f>VLOOKUP($E35,'Benefits Revenue'!$E$4:$BG$59,AL$1,FALSE)</f>
        <v>0</v>
      </c>
      <c r="AM35" s="9">
        <f>VLOOKUP($E35,'Benefits Revenue'!$E$4:$BG$59,AM$1,FALSE)</f>
        <v>185932.03</v>
      </c>
      <c r="AN35" s="9">
        <f>VLOOKUP($E35,'Benefits Revenue'!$E$4:$BG$59,AN$1,FALSE)</f>
        <v>0</v>
      </c>
      <c r="AO35" s="9" t="s">
        <v>1131</v>
      </c>
      <c r="AP35" s="9">
        <f>VLOOKUP($E35,'Claims Revenue'!$E$4:$BJ$59,AP$1,FALSE)</f>
        <v>0</v>
      </c>
      <c r="AQ35" s="9">
        <f>VLOOKUP($E35,'Claims Revenue'!$E$4:$BJ$59,AQ$1,FALSE)</f>
        <v>185932.03</v>
      </c>
      <c r="AR35" s="9">
        <f>VLOOKUP($E35,'Claims Revenue'!$E$4:$BJ$59,AR$1,FALSE)</f>
        <v>0</v>
      </c>
      <c r="AS35" s="9">
        <f>VLOOKUP($E35,'Claims Revenue'!$E$4:$BJ$59,AS$1,FALSE)</f>
        <v>0</v>
      </c>
      <c r="AT35" s="9">
        <f>VLOOKUP($E35,'Claims Revenue'!$E$4:$BJ$59,AT$1,FALSE)</f>
        <v>0</v>
      </c>
      <c r="AU35" s="9">
        <f>VLOOKUP($E35,'Claims Revenue'!$E$4:$BJ$59,AU$1,FALSE)</f>
        <v>0</v>
      </c>
      <c r="AV35" s="9">
        <f>VLOOKUP($E35,'Claims Revenue'!$E$4:$BJ$59,AV$1,FALSE)</f>
        <v>0</v>
      </c>
      <c r="AW35" s="9">
        <f>VLOOKUP($E35,'Claims Revenue'!$E$4:$BJ$59,AW$1,FALSE)</f>
        <v>0</v>
      </c>
      <c r="AX35" s="9">
        <f>VLOOKUP($E35,'Claims Revenue'!$E$4:$BJ$59,AX$1,FALSE)</f>
        <v>0</v>
      </c>
      <c r="AY35" s="9">
        <f>VLOOKUP($E35,'Claims Revenue'!$E$4:$BJ$59,AY$1,FALSE)</f>
        <v>0</v>
      </c>
      <c r="AZ35" s="9" t="s">
        <v>1239</v>
      </c>
      <c r="BA35">
        <f>VLOOKUP($E35,'Ingredients Revenue'!$E$4:$DL$59,BA$1,FALSE)</f>
        <v>185932.03</v>
      </c>
      <c r="BB35">
        <f>VLOOKUP($E35,'Ingredients Revenue'!$E$4:$DL$59,BB$1,FALSE)</f>
        <v>0</v>
      </c>
      <c r="BC35">
        <f>VLOOKUP($E35,'Ingredients Revenue'!$E$4:$DL$59,BC$1,FALSE)</f>
        <v>185932.03</v>
      </c>
      <c r="BD35">
        <f>VLOOKUP($E35,'Ingredients Revenue'!$E$4:$DL$59,BD$1,FALSE)</f>
        <v>0</v>
      </c>
      <c r="BE35">
        <f>VLOOKUP($E35,'Ingredients Revenue'!$E$4:$DL$59,BE$1,FALSE)</f>
        <v>185932.03</v>
      </c>
      <c r="BF35">
        <f>VLOOKUP($E35,'Ingredients Revenue'!$E$4:$DL$59,BF$1,FALSE)</f>
        <v>0</v>
      </c>
      <c r="BG35">
        <f>VLOOKUP($E35,'Ingredients Revenue'!$E$4:$DL$59,BG$1,FALSE)</f>
        <v>185932.03</v>
      </c>
      <c r="BH35">
        <f>VLOOKUP($E35,'Ingredients Revenue'!$E$4:$DL$59,BH$1,FALSE)</f>
        <v>185932.03</v>
      </c>
      <c r="BI35">
        <f>VLOOKUP($E35,'Ingredients Revenue'!$E$4:$DL$59,BI$1,FALSE)</f>
        <v>0</v>
      </c>
      <c r="BJ35">
        <f>VLOOKUP($E35,'Ingredients Revenue'!$E$4:$DL$59,BJ$1,FALSE)</f>
        <v>185932.03</v>
      </c>
    </row>
    <row r="36" spans="1:62">
      <c r="A36" s="9" t="str">
        <f>_xlfn.XLOOKUP($E36,'Raw Data'!$E:$E,'Raw Data'!A:A,"ERROR",0,1)</f>
        <v>US</v>
      </c>
      <c r="B36" s="9" t="str">
        <f>_xlfn.XLOOKUP($E36,'Raw Data'!$E:$E,'Raw Data'!B:B,"ERROR",0,1)</f>
        <v>Hair Mousses</v>
      </c>
      <c r="C36" s="9" t="str">
        <f>_xlfn.XLOOKUP($E36,'Raw Data'!$E:$E,'Raw Data'!C:C,"ERROR",0,1)</f>
        <v>KERASTASE</v>
      </c>
      <c r="D36" s="9" t="str">
        <f>_xlfn.XLOOKUP($E36,'Raw Data'!$E:$E,'Raw Data'!D:D,"ERROR",0,1)</f>
        <v>www.amazon.com/dp/B00JQNCIYI</v>
      </c>
      <c r="E36" s="9" t="s">
        <v>162</v>
      </c>
      <c r="F36" s="9" t="str">
        <f>_xlfn.XLOOKUP($E36,'Raw Data'!$E:$E,'Raw Data'!F:F,"ERROR",0,1)</f>
        <v>KERASTASE Mousse Bouffante Hair Mousse | Volumizing and Bodying Styling Product | Strong Hold | Heat Protectant | With Vitamins | For All Hair Types | 150ml</v>
      </c>
      <c r="G36" s="9">
        <f>_xlfn.XLOOKUP($E36,'Raw Data'!$E:$E,'Raw Data'!G:G,"ERROR",0,1)</f>
        <v>5752</v>
      </c>
      <c r="H36" s="9">
        <f>_xlfn.XLOOKUP($E36,'Raw Data'!$E:$E,'Raw Data'!H:H,"ERROR",0,1)</f>
        <v>183120.19</v>
      </c>
      <c r="I36" s="9">
        <f>_xlfn.XLOOKUP($E36,$E:$E,'Raw Data'!I:I,"ERROR",0,1)</f>
        <v>0.00761678353703968</v>
      </c>
      <c r="J36" s="9" t="str">
        <f>_xlfn.XLOOKUP($E36,'Raw Data'!$E:$E,'Raw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30 to 40</v>
      </c>
      <c r="L36" s="9">
        <f>_xlfn.XLOOKUP($E36,'Raw Data'!$E:$E,'Raw Data'!L:L,"ERROR",0,1)</f>
        <v>31.59</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30 to 40</v>
      </c>
      <c r="N36" s="9">
        <f>_xlfn.XLOOKUP($E36,'Raw Data'!$E:$E,'Raw Data'!N:N,"ERROR",0,1)</f>
        <v>33.46</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4% to 6%</v>
      </c>
      <c r="P36" s="16">
        <f t="shared" si="0"/>
        <v>0.0558876270173342</v>
      </c>
      <c r="Q36" s="9">
        <f>_xlfn.XLOOKUP($E36,'Raw Data'!$E:$E,'Raw Data'!Q:Q,"ERROR",0,1)</f>
        <v>150</v>
      </c>
      <c r="R36" s="9" t="str">
        <f>_xlfn.XLOOKUP($E36,'Raw Data'!$E:$E,'Raw Data'!R:R,"ERROR",0,1)</f>
        <v>ml</v>
      </c>
      <c r="S36" s="17">
        <f t="shared" si="1"/>
        <v>6.23076923076923</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5 to 10</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0.2 to 0.3</v>
      </c>
      <c r="V36" s="17">
        <f t="shared" si="2"/>
        <v>0.22318584790945</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0.2 to 0.3</v>
      </c>
      <c r="X36" s="17">
        <f t="shared" si="3"/>
        <v>0.21071252048594</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4 to 6</v>
      </c>
      <c r="Z36" s="17">
        <f t="array" ref="Z36">_xlfn.IFS(AA36="oz",_xlfn.IFS(R36="oz",Q36,R36="fl oz",Q36*1.04,R36="ml",Q36*0.0338),AA36="fl oz",_xlfn.IFS(R36="oz",Q36/1.04,R36="fl oz",Q36,R36="ml",Q36*0.0338/1.04),AA36="ml",_xlfn.IFS(R36="oz",Q36/0.0338,R36="fl oz",Q36*1.04/0.0338,R36="ml",Q36))</f>
        <v>5.07</v>
      </c>
      <c r="AA36" s="9" t="s">
        <v>38</v>
      </c>
      <c r="AB36" s="9" t="s">
        <v>1159</v>
      </c>
      <c r="AC36" s="9" t="s">
        <v>1151</v>
      </c>
      <c r="AD36" s="9" t="s">
        <v>1240</v>
      </c>
      <c r="AE36" s="9">
        <f>VLOOKUP($E36,'Benefits Revenue'!$E$4:$BG$59,AE$1,FALSE)</f>
        <v>183120.19</v>
      </c>
      <c r="AF36" s="9">
        <f>VLOOKUP($E36,'Benefits Revenue'!$E$4:$BG$59,AF$1,FALSE)</f>
        <v>0</v>
      </c>
      <c r="AG36" s="9">
        <f>VLOOKUP($E36,'Benefits Revenue'!$E$4:$BG$59,AG$1,FALSE)</f>
        <v>0</v>
      </c>
      <c r="AH36" s="9">
        <f>VLOOKUP($E36,'Benefits Revenue'!$E$4:$BG$59,AH$1,FALSE)</f>
        <v>0</v>
      </c>
      <c r="AI36" s="9">
        <f>VLOOKUP($E36,'Benefits Revenue'!$E$4:$BG$59,AI$1,FALSE)</f>
        <v>183120.19</v>
      </c>
      <c r="AJ36" s="9">
        <f>VLOOKUP($E36,'Benefits Revenue'!$E$4:$BG$59,AJ$1,FALSE)</f>
        <v>0</v>
      </c>
      <c r="AK36" s="9">
        <f>VLOOKUP($E36,'Benefits Revenue'!$E$4:$BG$59,AK$1,FALSE)</f>
        <v>183120.19</v>
      </c>
      <c r="AL36" s="9">
        <f>VLOOKUP($E36,'Benefits Revenue'!$E$4:$BG$59,AL$1,FALSE)</f>
        <v>183120.19</v>
      </c>
      <c r="AM36" s="9">
        <f>VLOOKUP($E36,'Benefits Revenue'!$E$4:$BG$59,AM$1,FALSE)</f>
        <v>0</v>
      </c>
      <c r="AN36" s="9">
        <f>VLOOKUP($E36,'Benefits Revenue'!$E$4:$BG$59,AN$1,FALSE)</f>
        <v>0</v>
      </c>
      <c r="AO36" s="9" t="s">
        <v>1131</v>
      </c>
      <c r="AP36" s="9">
        <f>VLOOKUP($E36,'Claims Revenue'!$E$4:$BJ$59,AP$1,FALSE)</f>
        <v>0</v>
      </c>
      <c r="AQ36" s="9">
        <f>VLOOKUP($E36,'Claims Revenue'!$E$4:$BJ$59,AQ$1,FALSE)</f>
        <v>183120.19</v>
      </c>
      <c r="AR36" s="9">
        <f>VLOOKUP($E36,'Claims Revenue'!$E$4:$BJ$59,AR$1,FALSE)</f>
        <v>0</v>
      </c>
      <c r="AS36" s="9">
        <f>VLOOKUP($E36,'Claims Revenue'!$E$4:$BJ$59,AS$1,FALSE)</f>
        <v>0</v>
      </c>
      <c r="AT36" s="9">
        <f>VLOOKUP($E36,'Claims Revenue'!$E$4:$BJ$59,AT$1,FALSE)</f>
        <v>0</v>
      </c>
      <c r="AU36" s="9">
        <f>VLOOKUP($E36,'Claims Revenue'!$E$4:$BJ$59,AU$1,FALSE)</f>
        <v>0</v>
      </c>
      <c r="AV36" s="9">
        <f>VLOOKUP($E36,'Claims Revenue'!$E$4:$BJ$59,AV$1,FALSE)</f>
        <v>0</v>
      </c>
      <c r="AW36" s="9">
        <f>VLOOKUP($E36,'Claims Revenue'!$E$4:$BJ$59,AW$1,FALSE)</f>
        <v>0</v>
      </c>
      <c r="AX36" s="9">
        <f>VLOOKUP($E36,'Claims Revenue'!$E$4:$BJ$59,AX$1,FALSE)</f>
        <v>0</v>
      </c>
      <c r="AY36" s="9">
        <f>VLOOKUP($E36,'Claims Revenue'!$E$4:$BJ$59,AY$1,FALSE)</f>
        <v>0</v>
      </c>
      <c r="AZ36" s="9" t="s">
        <v>1241</v>
      </c>
      <c r="BA36">
        <f>VLOOKUP($E36,'Ingredients Revenue'!$E$4:$DL$59,BA$1,FALSE)</f>
        <v>183120.19</v>
      </c>
      <c r="BB36">
        <f>VLOOKUP($E36,'Ingredients Revenue'!$E$4:$DL$59,BB$1,FALSE)</f>
        <v>0</v>
      </c>
      <c r="BC36">
        <f>VLOOKUP($E36,'Ingredients Revenue'!$E$4:$DL$59,BC$1,FALSE)</f>
        <v>0</v>
      </c>
      <c r="BD36">
        <f>VLOOKUP($E36,'Ingredients Revenue'!$E$4:$DL$59,BD$1,FALSE)</f>
        <v>0</v>
      </c>
      <c r="BE36">
        <f>VLOOKUP($E36,'Ingredients Revenue'!$E$4:$DL$59,BE$1,FALSE)</f>
        <v>0</v>
      </c>
      <c r="BF36">
        <f>VLOOKUP($E36,'Ingredients Revenue'!$E$4:$DL$59,BF$1,FALSE)</f>
        <v>0</v>
      </c>
      <c r="BG36">
        <f>VLOOKUP($E36,'Ingredients Revenue'!$E$4:$DL$59,BG$1,FALSE)</f>
        <v>0</v>
      </c>
      <c r="BH36">
        <f>VLOOKUP($E36,'Ingredients Revenue'!$E$4:$DL$59,BH$1,FALSE)</f>
        <v>0</v>
      </c>
      <c r="BI36">
        <f>VLOOKUP($E36,'Ingredients Revenue'!$E$4:$DL$59,BI$1,FALSE)</f>
        <v>0</v>
      </c>
      <c r="BJ36">
        <f>VLOOKUP($E36,'Ingredients Revenue'!$E$4:$DL$59,BJ$1,FALSE)</f>
        <v>0</v>
      </c>
    </row>
    <row r="37" spans="1:62">
      <c r="A37" s="9" t="str">
        <f>_xlfn.XLOOKUP($E37,'Raw Data'!$E:$E,'Raw Data'!A:A,"ERROR",0,1)</f>
        <v>US</v>
      </c>
      <c r="B37" s="9" t="str">
        <f>_xlfn.XLOOKUP($E37,'Raw Data'!$E:$E,'Raw Data'!B:B,"ERROR",0,1)</f>
        <v>Hair Mousses</v>
      </c>
      <c r="C37" s="9" t="str">
        <f>_xlfn.XLOOKUP($E37,'Raw Data'!$E:$E,'Raw Data'!C:C,"ERROR",0,1)</f>
        <v>r+co</v>
      </c>
      <c r="D37" s="9" t="str">
        <f>_xlfn.XLOOKUP($E37,'Raw Data'!$E:$E,'Raw Data'!D:D,"ERROR",0,1)</f>
        <v>www.amazon.com/dp/B01695VXTQ</v>
      </c>
      <c r="E37" s="9" t="s">
        <v>166</v>
      </c>
      <c r="F37" s="9" t="str">
        <f>_xlfn.XLOOKUP($E37,'Raw Data'!$E:$E,'Raw Data'!F:F,"ERROR",0,1)</f>
        <v>R+Co Aircraft Pomade Mousse</v>
      </c>
      <c r="G37" s="9">
        <f>_xlfn.XLOOKUP($E37,'Raw Data'!$E:$E,'Raw Data'!G:G,"ERROR",0,1)</f>
        <v>5329</v>
      </c>
      <c r="H37" s="9">
        <f>_xlfn.XLOOKUP($E37,'Raw Data'!$E:$E,'Raw Data'!H:H,"ERROR",0,1)</f>
        <v>179157.1</v>
      </c>
      <c r="I37" s="9">
        <f>_xlfn.XLOOKUP($E37,$E:$E,'Raw Data'!I:I,"ERROR",0,1)</f>
        <v>0.00750856742588726</v>
      </c>
      <c r="J37" s="9" t="str">
        <f>_xlfn.XLOOKUP($E37,'Raw Data'!$E:$E,'Raw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_xlfn.XLOOKUP($E37,'Raw Data'!$E:$E,'Raw Data'!L:L,"ERROR",0,1)</f>
        <v>34.19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_xlfn.XLOOKUP($E37,'Raw Data'!$E:$E,'Raw Data'!N:N,"ERROR",0,1)</f>
        <v>36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0"/>
        <v>0.0502777777777778</v>
      </c>
      <c r="Q37" s="9">
        <v>5.6</v>
      </c>
      <c r="R37" s="9" t="s">
        <v>38</v>
      </c>
      <c r="S37" s="17">
        <f t="shared" si="1"/>
        <v>6.10535714285714</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2"/>
        <v>0.217401806850573</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3"/>
        <v>0.206471327117252</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5.6</v>
      </c>
      <c r="AA37" s="9" t="s">
        <v>38</v>
      </c>
      <c r="AB37" s="9" t="s">
        <v>1159</v>
      </c>
      <c r="AC37" s="9" t="s">
        <v>1151</v>
      </c>
      <c r="AD37" s="9" t="s">
        <v>1242</v>
      </c>
      <c r="AE37" s="9">
        <f>VLOOKUP($E37,'Benefits Revenue'!$E$4:$BG$59,AE$1,FALSE)</f>
        <v>179157.1</v>
      </c>
      <c r="AF37" s="9">
        <f>VLOOKUP($E37,'Benefits Revenue'!$E$4:$BG$59,AF$1,FALSE)</f>
        <v>0</v>
      </c>
      <c r="AG37" s="9">
        <f>VLOOKUP($E37,'Benefits Revenue'!$E$4:$BG$59,AG$1,FALSE)</f>
        <v>179157.1</v>
      </c>
      <c r="AH37" s="9">
        <f>VLOOKUP($E37,'Benefits Revenue'!$E$4:$BG$59,AH$1,FALSE)</f>
        <v>179157.1</v>
      </c>
      <c r="AI37" s="9">
        <f>VLOOKUP($E37,'Benefits Revenue'!$E$4:$BG$59,AI$1,FALSE)</f>
        <v>0</v>
      </c>
      <c r="AJ37" s="9">
        <f>VLOOKUP($E37,'Benefits Revenue'!$E$4:$BG$59,AJ$1,FALSE)</f>
        <v>179157.1</v>
      </c>
      <c r="AK37" s="9">
        <f>VLOOKUP($E37,'Benefits Revenue'!$E$4:$BG$59,AK$1,FALSE)</f>
        <v>0</v>
      </c>
      <c r="AL37" s="9">
        <f>VLOOKUP($E37,'Benefits Revenue'!$E$4:$BG$59,AL$1,FALSE)</f>
        <v>0</v>
      </c>
      <c r="AM37" s="9">
        <f>VLOOKUP($E37,'Benefits Revenue'!$E$4:$BG$59,AM$1,FALSE)</f>
        <v>0</v>
      </c>
      <c r="AN37" s="9">
        <f>VLOOKUP($E37,'Benefits Revenue'!$E$4:$BG$59,AN$1,FALSE)</f>
        <v>0</v>
      </c>
      <c r="AO37" s="9" t="s">
        <v>1243</v>
      </c>
      <c r="AP37" s="9">
        <f>VLOOKUP($E37,'Claims Revenue'!$E$4:$BJ$59,AP$1,FALSE)</f>
        <v>179157.1</v>
      </c>
      <c r="AQ37" s="9">
        <f>VLOOKUP($E37,'Claims Revenue'!$E$4:$BJ$59,AQ$1,FALSE)</f>
        <v>179157.1</v>
      </c>
      <c r="AR37" s="9">
        <f>VLOOKUP($E37,'Claims Revenue'!$E$4:$BJ$59,AR$1,FALSE)</f>
        <v>0</v>
      </c>
      <c r="AS37" s="9">
        <f>VLOOKUP($E37,'Claims Revenue'!$E$4:$BJ$59,AS$1,FALSE)</f>
        <v>179157.1</v>
      </c>
      <c r="AT37" s="9">
        <f>VLOOKUP($E37,'Claims Revenue'!$E$4:$BJ$59,AT$1,FALSE)</f>
        <v>179157.1</v>
      </c>
      <c r="AU37" s="9">
        <f>VLOOKUP($E37,'Claims Revenue'!$E$4:$BJ$59,AU$1,FALSE)</f>
        <v>0</v>
      </c>
      <c r="AV37" s="9">
        <f>VLOOKUP($E37,'Claims Revenue'!$E$4:$BJ$59,AV$1,FALSE)</f>
        <v>179157.1</v>
      </c>
      <c r="AW37" s="9">
        <f>VLOOKUP($E37,'Claims Revenue'!$E$4:$BJ$59,AW$1,FALSE)</f>
        <v>0</v>
      </c>
      <c r="AX37" s="9">
        <f>VLOOKUP($E37,'Claims Revenue'!$E$4:$BJ$59,AX$1,FALSE)</f>
        <v>179157.1</v>
      </c>
      <c r="AY37" s="9">
        <f>VLOOKUP($E37,'Claims Revenue'!$E$4:$BJ$59,AY$1,FALSE)</f>
        <v>0</v>
      </c>
      <c r="AZ37" s="9" t="s">
        <v>1244</v>
      </c>
      <c r="BA37">
        <f>VLOOKUP($E37,'Ingredients Revenue'!$E$4:$DL$59,BA$1,FALSE)</f>
        <v>0</v>
      </c>
      <c r="BB37">
        <f>VLOOKUP($E37,'Ingredients Revenue'!$E$4:$DL$59,BB$1,FALSE)</f>
        <v>0</v>
      </c>
      <c r="BC37">
        <f>VLOOKUP($E37,'Ingredients Revenue'!$E$4:$DL$59,BC$1,FALSE)</f>
        <v>0</v>
      </c>
      <c r="BD37">
        <f>VLOOKUP($E37,'Ingredients Revenue'!$E$4:$DL$59,BD$1,FALSE)</f>
        <v>0</v>
      </c>
      <c r="BE37">
        <f>VLOOKUP($E37,'Ingredients Revenue'!$E$4:$DL$59,BE$1,FALSE)</f>
        <v>0</v>
      </c>
      <c r="BF37">
        <f>VLOOKUP($E37,'Ingredients Revenue'!$E$4:$DL$59,BF$1,FALSE)</f>
        <v>0</v>
      </c>
      <c r="BG37">
        <f>VLOOKUP($E37,'Ingredients Revenue'!$E$4:$DL$59,BG$1,FALSE)</f>
        <v>0</v>
      </c>
      <c r="BH37">
        <f>VLOOKUP($E37,'Ingredients Revenue'!$E$4:$DL$59,BH$1,FALSE)</f>
        <v>0</v>
      </c>
      <c r="BI37">
        <f>VLOOKUP($E37,'Ingredients Revenue'!$E$4:$DL$59,BI$1,FALSE)</f>
        <v>0</v>
      </c>
      <c r="BJ37">
        <f>VLOOKUP($E37,'Ingredients Revenue'!$E$4:$DL$59,BJ$1,FALSE)</f>
        <v>0</v>
      </c>
    </row>
    <row r="38" spans="1:62">
      <c r="A38" s="9" t="str">
        <f>_xlfn.XLOOKUP($E38,'Raw Data'!$E:$E,'Raw Data'!A:A,"ERROR",0,1)</f>
        <v>US</v>
      </c>
      <c r="B38" s="9" t="str">
        <f>_xlfn.XLOOKUP($E38,'Raw Data'!$E:$E,'Raw Data'!B:B,"ERROR",0,1)</f>
        <v>Hair Mousses</v>
      </c>
      <c r="C38" s="9" t="str">
        <f>_xlfn.XLOOKUP($E38,'Raw Data'!$E:$E,'Raw Data'!C:C,"ERROR",0,1)</f>
        <v>PATTERN</v>
      </c>
      <c r="D38" s="9" t="str">
        <f>_xlfn.XLOOKUP($E38,'Raw Data'!$E:$E,'Raw Data'!D:D,"ERROR",0,1)</f>
        <v>www.amazon.com/dp/B0C1HGJ2HN</v>
      </c>
      <c r="E38" s="9" t="s">
        <v>170</v>
      </c>
      <c r="F38" s="9" t="str">
        <f>_xlfn.XLOOKUP($E38,'Raw Data'!$E:$E,'Raw Data'!F:F,"ERROR",0,1)</f>
        <v>PATTERN Beauty by Tracee Ellis Ross Curl Mousse 8 oz / 236.6 mL</v>
      </c>
      <c r="G38" s="9">
        <f>_xlfn.XLOOKUP($E38,'Raw Data'!$E:$E,'Raw Data'!G:G,"ERROR",0,1)</f>
        <v>8789</v>
      </c>
      <c r="H38" s="9">
        <f>_xlfn.XLOOKUP($E38,'Raw Data'!$E:$E,'Raw Data'!H:H,"ERROR",0,1)</f>
        <v>176611.71</v>
      </c>
      <c r="I38" s="9">
        <f>_xlfn.XLOOKUP($E38,$E:$E,'Raw Data'!I:I,"ERROR",0,1)</f>
        <v>0.00728778001305112</v>
      </c>
      <c r="J38" s="9" t="str">
        <f>_xlfn.XLOOKUP($E38,'Raw Data'!$E:$E,'Raw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20 to 30</v>
      </c>
      <c r="L38" s="9">
        <f>_xlfn.XLOOKUP($E38,'Raw Data'!$E:$E,'Raw Data'!L:L,"ERROR",0,1)</f>
        <v>20.18</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20 to 30</v>
      </c>
      <c r="N38" s="9">
        <f>_xlfn.XLOOKUP($E38,'Raw Data'!$E:$E,'Raw Data'!N:N,"ERROR",0,1)</f>
        <v>20.28</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0% to 2%</v>
      </c>
      <c r="P38" s="16">
        <f t="shared" si="0"/>
        <v>0.00493096646942808</v>
      </c>
      <c r="Q38" s="9">
        <f>_xlfn.XLOOKUP($E38,'Raw Data'!$E:$E,'Raw Data'!Q:Q,"ERROR",0,1)</f>
        <v>8</v>
      </c>
      <c r="R38" s="9" t="str">
        <f>_xlfn.XLOOKUP($E38,'Raw Data'!$E:$E,'Raw Data'!R:R,"ERROR",0,1)</f>
        <v>oz</v>
      </c>
      <c r="S38" s="17">
        <f t="shared" si="1"/>
        <v>2.5225</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2 to 3</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7">
        <f t="shared" si="2"/>
        <v>0.0857287791680758</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7">
        <f t="shared" si="3"/>
        <v>0.085306053432533</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6 to 8</v>
      </c>
      <c r="Z38" s="17">
        <f t="array" ref="Z38">_xlfn.IFS(AA38="oz",_xlfn.IFS(R38="oz",Q38,R38="fl oz",Q38*1.04,R38="ml",Q38*0.0338),AA38="fl oz",_xlfn.IFS(R38="oz",Q38/1.04,R38="fl oz",Q38,R38="ml",Q38*0.0338/1.04),AA38="ml",_xlfn.IFS(R38="oz",Q38/0.0338,R38="fl oz",Q38*1.04/0.0338,R38="ml",Q38))</f>
        <v>8</v>
      </c>
      <c r="AA38" s="9" t="s">
        <v>38</v>
      </c>
      <c r="AB38" s="9" t="s">
        <v>1150</v>
      </c>
      <c r="AC38" s="9" t="s">
        <v>1151</v>
      </c>
      <c r="AD38" s="9" t="s">
        <v>1245</v>
      </c>
      <c r="AE38" s="9">
        <f>VLOOKUP($E38,'Benefits Revenue'!$E$4:$BG$59,AE$1,FALSE)</f>
        <v>0</v>
      </c>
      <c r="AF38" s="9">
        <f>VLOOKUP($E38,'Benefits Revenue'!$E$4:$BG$59,AF$1,FALSE)</f>
        <v>0</v>
      </c>
      <c r="AG38" s="9">
        <f>VLOOKUP($E38,'Benefits Revenue'!$E$4:$BG$59,AG$1,FALSE)</f>
        <v>176611.71</v>
      </c>
      <c r="AH38" s="9">
        <f>VLOOKUP($E38,'Benefits Revenue'!$E$4:$BG$59,AH$1,FALSE)</f>
        <v>176611.71</v>
      </c>
      <c r="AI38" s="9">
        <f>VLOOKUP($E38,'Benefits Revenue'!$E$4:$BG$59,AI$1,FALSE)</f>
        <v>176611.71</v>
      </c>
      <c r="AJ38" s="9">
        <f>VLOOKUP($E38,'Benefits Revenue'!$E$4:$BG$59,AJ$1,FALSE)</f>
        <v>0</v>
      </c>
      <c r="AK38" s="9">
        <f>VLOOKUP($E38,'Benefits Revenue'!$E$4:$BG$59,AK$1,FALSE)</f>
        <v>0</v>
      </c>
      <c r="AL38" s="9">
        <f>VLOOKUP($E38,'Benefits Revenue'!$E$4:$BG$59,AL$1,FALSE)</f>
        <v>0</v>
      </c>
      <c r="AM38" s="9">
        <f>VLOOKUP($E38,'Benefits Revenue'!$E$4:$BG$59,AM$1,FALSE)</f>
        <v>176611.71</v>
      </c>
      <c r="AN38" s="9">
        <f>VLOOKUP($E38,'Benefits Revenue'!$E$4:$BG$59,AN$1,FALSE)</f>
        <v>0</v>
      </c>
      <c r="AO38" s="9" t="s">
        <v>1157</v>
      </c>
      <c r="AP38" s="9">
        <f>VLOOKUP($E38,'Claims Revenue'!$E$4:$BJ$59,AP$1,FALSE)</f>
        <v>0</v>
      </c>
      <c r="AQ38" s="9">
        <f>VLOOKUP($E38,'Claims Revenue'!$E$4:$BJ$59,AQ$1,FALSE)</f>
        <v>0</v>
      </c>
      <c r="AR38" s="9">
        <f>VLOOKUP($E38,'Claims Revenue'!$E$4:$BJ$59,AR$1,FALSE)</f>
        <v>0</v>
      </c>
      <c r="AS38" s="9">
        <f>VLOOKUP($E38,'Claims Revenue'!$E$4:$BJ$59,AS$1,FALSE)</f>
        <v>0</v>
      </c>
      <c r="AT38" s="9">
        <f>VLOOKUP($E38,'Claims Revenue'!$E$4:$BJ$59,AT$1,FALSE)</f>
        <v>0</v>
      </c>
      <c r="AU38" s="9">
        <f>VLOOKUP($E38,'Claims Revenue'!$E$4:$BJ$59,AU$1,FALSE)</f>
        <v>0</v>
      </c>
      <c r="AV38" s="9">
        <f>VLOOKUP($E38,'Claims Revenue'!$E$4:$BJ$59,AV$1,FALSE)</f>
        <v>0</v>
      </c>
      <c r="AW38" s="9">
        <f>VLOOKUP($E38,'Claims Revenue'!$E$4:$BJ$59,AW$1,FALSE)</f>
        <v>0</v>
      </c>
      <c r="AX38" s="9">
        <f>VLOOKUP($E38,'Claims Revenue'!$E$4:$BJ$59,AX$1,FALSE)</f>
        <v>0</v>
      </c>
      <c r="AY38" s="9">
        <f>VLOOKUP($E38,'Claims Revenue'!$E$4:$BJ$59,AY$1,FALSE)</f>
        <v>0</v>
      </c>
      <c r="AZ38" s="9" t="s">
        <v>1246</v>
      </c>
      <c r="BA38">
        <f>VLOOKUP($E38,'Ingredients Revenue'!$E$4:$DL$59,BA$1,FALSE)</f>
        <v>0</v>
      </c>
      <c r="BB38">
        <f>VLOOKUP($E38,'Ingredients Revenue'!$E$4:$DL$59,BB$1,FALSE)</f>
        <v>0</v>
      </c>
      <c r="BC38">
        <f>VLOOKUP($E38,'Ingredients Revenue'!$E$4:$DL$59,BC$1,FALSE)</f>
        <v>176611.71</v>
      </c>
      <c r="BD38">
        <f>VLOOKUP($E38,'Ingredients Revenue'!$E$4:$DL$59,BD$1,FALSE)</f>
        <v>0</v>
      </c>
      <c r="BE38">
        <f>VLOOKUP($E38,'Ingredients Revenue'!$E$4:$DL$59,BE$1,FALSE)</f>
        <v>0</v>
      </c>
      <c r="BF38">
        <f>VLOOKUP($E38,'Ingredients Revenue'!$E$4:$DL$59,BF$1,FALSE)</f>
        <v>0</v>
      </c>
      <c r="BG38">
        <f>VLOOKUP($E38,'Ingredients Revenue'!$E$4:$DL$59,BG$1,FALSE)</f>
        <v>176611.71</v>
      </c>
      <c r="BH38">
        <f>VLOOKUP($E38,'Ingredients Revenue'!$E$4:$DL$59,BH$1,FALSE)</f>
        <v>0</v>
      </c>
      <c r="BI38">
        <f>VLOOKUP($E38,'Ingredients Revenue'!$E$4:$DL$59,BI$1,FALSE)</f>
        <v>0</v>
      </c>
      <c r="BJ38">
        <f>VLOOKUP($E38,'Ingredients Revenue'!$E$4:$DL$59,BJ$1,FALSE)</f>
        <v>0</v>
      </c>
    </row>
    <row r="39" spans="1:62">
      <c r="A39" s="9" t="str">
        <f>_xlfn.XLOOKUP($E39,'Raw Data'!$E:$E,'Raw Data'!A:A,"ERROR",0,1)</f>
        <v>US</v>
      </c>
      <c r="B39" s="9" t="str">
        <f>_xlfn.XLOOKUP($E39,'Raw Data'!$E:$E,'Raw Data'!B:B,"ERROR",0,1)</f>
        <v>Hair Mousses</v>
      </c>
      <c r="C39" s="9" t="str">
        <f>_xlfn.XLOOKUP($E39,'Raw Data'!$E:$E,'Raw Data'!C:C,"ERROR",0,1)</f>
        <v>Herbal Essences</v>
      </c>
      <c r="D39" s="9" t="str">
        <f>_xlfn.XLOOKUP($E39,'Raw Data'!$E:$E,'Raw Data'!D:D,"ERROR",0,1)</f>
        <v>www.amazon.com/dp/B0B995XZ6T</v>
      </c>
      <c r="E39" s="9" t="s">
        <v>174</v>
      </c>
      <c r="F39" s="9" t="str">
        <f>_xlfn.XLOOKUP($E39,'Raw Data'!$E:$E,'Raw Data'!F:F,"ERROR",0,1)</f>
        <v>Herbal Essences Curl Boosting Mousse for Curly Hair and Wavy Hair, Anti Frizz, All Day Hold, Pack of 3, 20.4 oz Total</v>
      </c>
      <c r="G39" s="9">
        <f>_xlfn.XLOOKUP($E39,'Raw Data'!$E:$E,'Raw Data'!G:G,"ERROR",0,1)</f>
        <v>14059</v>
      </c>
      <c r="H39" s="9">
        <f>_xlfn.XLOOKUP($E39,'Raw Data'!$E:$E,'Raw Data'!H:H,"ERROR",0,1)</f>
        <v>171418.49</v>
      </c>
      <c r="I39" s="9">
        <f>_xlfn.XLOOKUP($E39,$E:$E,'Raw Data'!I:I,"ERROR",0,1)</f>
        <v>0.00716868272789851</v>
      </c>
      <c r="J39" s="9" t="str">
        <f>_xlfn.XLOOKUP($E39,'Raw Data'!$E:$E,'Raw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10 to 15</v>
      </c>
      <c r="L39" s="9">
        <f>_xlfn.XLOOKUP($E39,'Raw Data'!$E:$E,'Raw Data'!L:L,"ERROR",0,1)</f>
        <v>12.41</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10 to 15</v>
      </c>
      <c r="N39" s="9">
        <f>_xlfn.XLOOKUP($E39,'Raw Data'!$E:$E,'Raw Data'!N:N,"ERROR",0,1)</f>
        <v>14.99</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15% to 20%</v>
      </c>
      <c r="P39" s="16">
        <f t="shared" si="0"/>
        <v>0.172114743162108</v>
      </c>
      <c r="Q39" s="9">
        <f>_xlfn.XLOOKUP($E39,'Raw Data'!$E:$E,'Raw Data'!Q:Q,"ERROR",0,1)</f>
        <v>20.4</v>
      </c>
      <c r="R39" s="9" t="str">
        <f>_xlfn.XLOOKUP($E39,'Raw Data'!$E:$E,'Raw Data'!R:R,"ERROR",0,1)</f>
        <v>oz</v>
      </c>
      <c r="S39" s="17">
        <f t="shared" si="1"/>
        <v>0.608333333333333</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0.5 to 0.75</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 to 0.05</v>
      </c>
      <c r="V39" s="17">
        <f t="shared" si="2"/>
        <v>0.0248496422579854</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 to 0.05</v>
      </c>
      <c r="X39" s="17">
        <f t="shared" si="3"/>
        <v>0.020572652463082</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20 to 25</v>
      </c>
      <c r="Z39" s="17">
        <f t="array" ref="Z39">_xlfn.IFS(AA39="oz",_xlfn.IFS(R39="oz",Q39,R39="fl oz",Q39*1.04,R39="ml",Q39*0.0338),AA39="fl oz",_xlfn.IFS(R39="oz",Q39/1.04,R39="fl oz",Q39,R39="ml",Q39*0.0338/1.04),AA39="ml",_xlfn.IFS(R39="oz",Q39/0.0338,R39="fl oz",Q39*1.04/0.0338,R39="ml",Q39))</f>
        <v>20.4</v>
      </c>
      <c r="AA39" s="9" t="s">
        <v>38</v>
      </c>
      <c r="AB39" s="9" t="s">
        <v>1159</v>
      </c>
      <c r="AC39" s="9" t="s">
        <v>1184</v>
      </c>
      <c r="AD39" s="9" t="s">
        <v>1247</v>
      </c>
      <c r="AE39" s="9">
        <f>VLOOKUP($E39,'Benefits Revenue'!$E$4:$BG$59,AE$1,FALSE)</f>
        <v>0</v>
      </c>
      <c r="AF39" s="9">
        <f>VLOOKUP($E39,'Benefits Revenue'!$E$4:$BG$59,AF$1,FALSE)</f>
        <v>171418.49</v>
      </c>
      <c r="AG39" s="9">
        <f>VLOOKUP($E39,'Benefits Revenue'!$E$4:$BG$59,AG$1,FALSE)</f>
        <v>0</v>
      </c>
      <c r="AH39" s="9">
        <f>VLOOKUP($E39,'Benefits Revenue'!$E$4:$BG$59,AH$1,FALSE)</f>
        <v>0</v>
      </c>
      <c r="AI39" s="9">
        <f>VLOOKUP($E39,'Benefits Revenue'!$E$4:$BG$59,AI$1,FALSE)</f>
        <v>171418.49</v>
      </c>
      <c r="AJ39" s="9">
        <f>VLOOKUP($E39,'Benefits Revenue'!$E$4:$BG$59,AJ$1,FALSE)</f>
        <v>171418.49</v>
      </c>
      <c r="AK39" s="9">
        <f>VLOOKUP($E39,'Benefits Revenue'!$E$4:$BG$59,AK$1,FALSE)</f>
        <v>0</v>
      </c>
      <c r="AL39" s="9">
        <f>VLOOKUP($E39,'Benefits Revenue'!$E$4:$BG$59,AL$1,FALSE)</f>
        <v>0</v>
      </c>
      <c r="AM39" s="9">
        <f>VLOOKUP($E39,'Benefits Revenue'!$E$4:$BG$59,AM$1,FALSE)</f>
        <v>0</v>
      </c>
      <c r="AN39" s="9">
        <f>VLOOKUP($E39,'Benefits Revenue'!$E$4:$BG$59,AN$1,FALSE)</f>
        <v>0</v>
      </c>
      <c r="AO39" s="9" t="s">
        <v>1248</v>
      </c>
      <c r="AP39" s="9">
        <f>VLOOKUP($E39,'Claims Revenue'!$E$4:$BJ$59,AP$1,FALSE)</f>
        <v>171418.49</v>
      </c>
      <c r="AQ39" s="9">
        <f>VLOOKUP($E39,'Claims Revenue'!$E$4:$BJ$59,AQ$1,FALSE)</f>
        <v>171418.49</v>
      </c>
      <c r="AR39" s="9">
        <f>VLOOKUP($E39,'Claims Revenue'!$E$4:$BJ$59,AR$1,FALSE)</f>
        <v>0</v>
      </c>
      <c r="AS39" s="9">
        <f>VLOOKUP($E39,'Claims Revenue'!$E$4:$BJ$59,AS$1,FALSE)</f>
        <v>0</v>
      </c>
      <c r="AT39" s="9">
        <f>VLOOKUP($E39,'Claims Revenue'!$E$4:$BJ$59,AT$1,FALSE)</f>
        <v>0</v>
      </c>
      <c r="AU39" s="9">
        <f>VLOOKUP($E39,'Claims Revenue'!$E$4:$BJ$59,AU$1,FALSE)</f>
        <v>0</v>
      </c>
      <c r="AV39" s="9">
        <f>VLOOKUP($E39,'Claims Revenue'!$E$4:$BJ$59,AV$1,FALSE)</f>
        <v>0</v>
      </c>
      <c r="AW39" s="9">
        <f>VLOOKUP($E39,'Claims Revenue'!$E$4:$BJ$59,AW$1,FALSE)</f>
        <v>0</v>
      </c>
      <c r="AX39" s="9">
        <f>VLOOKUP($E39,'Claims Revenue'!$E$4:$BJ$59,AX$1,FALSE)</f>
        <v>0</v>
      </c>
      <c r="AY39" s="9">
        <f>VLOOKUP($E39,'Claims Revenue'!$E$4:$BJ$59,AY$1,FALSE)</f>
        <v>0</v>
      </c>
      <c r="AZ39" s="9" t="s">
        <v>1249</v>
      </c>
      <c r="BA39">
        <f>VLOOKUP($E39,'Ingredients Revenue'!$E$4:$DL$59,BA$1,FALSE)</f>
        <v>0</v>
      </c>
      <c r="BB39">
        <f>VLOOKUP($E39,'Ingredients Revenue'!$E$4:$DL$59,BB$1,FALSE)</f>
        <v>0</v>
      </c>
      <c r="BC39">
        <f>VLOOKUP($E39,'Ingredients Revenue'!$E$4:$DL$59,BC$1,FALSE)</f>
        <v>0</v>
      </c>
      <c r="BD39">
        <f>VLOOKUP($E39,'Ingredients Revenue'!$E$4:$DL$59,BD$1,FALSE)</f>
        <v>0</v>
      </c>
      <c r="BE39">
        <f>VLOOKUP($E39,'Ingredients Revenue'!$E$4:$DL$59,BE$1,FALSE)</f>
        <v>171418.49</v>
      </c>
      <c r="BF39">
        <f>VLOOKUP($E39,'Ingredients Revenue'!$E$4:$DL$59,BF$1,FALSE)</f>
        <v>0</v>
      </c>
      <c r="BG39">
        <f>VLOOKUP($E39,'Ingredients Revenue'!$E$4:$DL$59,BG$1,FALSE)</f>
        <v>0</v>
      </c>
      <c r="BH39">
        <f>VLOOKUP($E39,'Ingredients Revenue'!$E$4:$DL$59,BH$1,FALSE)</f>
        <v>0</v>
      </c>
      <c r="BI39">
        <f>VLOOKUP($E39,'Ingredients Revenue'!$E$4:$DL$59,BI$1,FALSE)</f>
        <v>0</v>
      </c>
      <c r="BJ39">
        <f>VLOOKUP($E39,'Ingredients Revenue'!$E$4:$DL$59,BJ$1,FALSE)</f>
        <v>0</v>
      </c>
    </row>
    <row r="40" spans="1:62">
      <c r="A40" s="9" t="str">
        <f>_xlfn.XLOOKUP($E40,'Raw Data'!$E:$E,'Raw Data'!A:A,"ERROR",0,1)</f>
        <v>US</v>
      </c>
      <c r="B40" s="9" t="str">
        <f>_xlfn.XLOOKUP($E40,'Raw Data'!$E:$E,'Raw Data'!B:B,"ERROR",0,1)</f>
        <v>Hair Mousses</v>
      </c>
      <c r="C40" s="9" t="str">
        <f>_xlfn.XLOOKUP($E40,'Raw Data'!$E:$E,'Raw Data'!C:C,"ERROR",0,1)</f>
        <v>igk</v>
      </c>
      <c r="D40" s="9" t="str">
        <f>_xlfn.XLOOKUP($E40,'Raw Data'!$E:$E,'Raw Data'!D:D,"ERROR",0,1)</f>
        <v>www.amazon.com/dp/B091MJ3P9X</v>
      </c>
      <c r="E40" s="9" t="s">
        <v>178</v>
      </c>
      <c r="F40" s="9" t="str">
        <f>_xlfn.XLOOKUP($E40,'Raw Data'!$E:$E,'Raw Data'!F:F,"ERROR",0,1)</f>
        <v>IGK BIG TIME Volume &amp; Thickening Mousse | Moveable + Fullness + Frizz Control | Vegan + Cruelty Free | 6.2 Oz</v>
      </c>
      <c r="G40" s="9">
        <f>_xlfn.XLOOKUP($E40,'Raw Data'!$E:$E,'Raw Data'!G:G,"ERROR",0,1)</f>
        <v>5500</v>
      </c>
      <c r="H40" s="9">
        <f>_xlfn.XLOOKUP($E40,'Raw Data'!$E:$E,'Raw Data'!H:H,"ERROR",0,1)</f>
        <v>168617.16</v>
      </c>
      <c r="I40" s="9">
        <f>_xlfn.XLOOKUP($E40,$E:$E,'Raw Data'!I:I,"ERROR",0,1)</f>
        <v>0.00715997149654491</v>
      </c>
      <c r="J40" s="9" t="str">
        <f>_xlfn.XLOOKUP($E40,'Raw Data'!$E:$E,'Raw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30 to 40</v>
      </c>
      <c r="L40" s="9">
        <f>_xlfn.XLOOKUP($E40,'Raw Data'!$E:$E,'Raw Data'!L:L,"ERROR",0,1)</f>
        <v>30.92</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30 to 40</v>
      </c>
      <c r="N40" s="9">
        <f>_xlfn.XLOOKUP($E40,'Raw Data'!$E:$E,'Raw Data'!N:N,"ERROR",0,1)</f>
        <v>31.28</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6">
        <f t="shared" si="0"/>
        <v>0.0115089514066496</v>
      </c>
      <c r="Q40" s="9">
        <f>_xlfn.XLOOKUP($E40,'Raw Data'!$E:$E,'Raw Data'!Q:Q,"ERROR",0,1)</f>
        <v>6.2</v>
      </c>
      <c r="R40" s="9" t="str">
        <f>_xlfn.XLOOKUP($E40,'Raw Data'!$E:$E,'Raw Data'!R:R,"ERROR",0,1)</f>
        <v>oz</v>
      </c>
      <c r="S40" s="17">
        <f t="shared" si="1"/>
        <v>4.98709677419355</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4 to 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0.1 to 0.2</v>
      </c>
      <c r="V40" s="17">
        <f t="shared" si="2"/>
        <v>0.170617561390686</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0.1 to 0.2</v>
      </c>
      <c r="X40" s="17">
        <f t="shared" si="3"/>
        <v>0.168653932167519</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17">
        <f t="array" ref="Z40">_xlfn.IFS(AA40="oz",_xlfn.IFS(R40="oz",Q40,R40="fl oz",Q40*1.04,R40="ml",Q40*0.0338),AA40="fl oz",_xlfn.IFS(R40="oz",Q40/1.04,R40="fl oz",Q40,R40="ml",Q40*0.0338/1.04),AA40="ml",_xlfn.IFS(R40="oz",Q40/0.0338,R40="fl oz",Q40*1.04/0.0338,R40="ml",Q40))</f>
        <v>6.2</v>
      </c>
      <c r="AA40" s="9" t="s">
        <v>38</v>
      </c>
      <c r="AB40" s="9" t="s">
        <v>1159</v>
      </c>
      <c r="AC40" s="9" t="s">
        <v>1151</v>
      </c>
      <c r="AD40" s="9" t="s">
        <v>1250</v>
      </c>
      <c r="AE40" s="9">
        <f>VLOOKUP($E40,'Benefits Revenue'!$E$4:$BG$59,AE$1,FALSE)</f>
        <v>0</v>
      </c>
      <c r="AF40" s="9">
        <f>VLOOKUP($E40,'Benefits Revenue'!$E$4:$BG$59,AF$1,FALSE)</f>
        <v>168617.16</v>
      </c>
      <c r="AG40" s="9">
        <f>VLOOKUP($E40,'Benefits Revenue'!$E$4:$BG$59,AG$1,FALSE)</f>
        <v>0</v>
      </c>
      <c r="AH40" s="9">
        <f>VLOOKUP($E40,'Benefits Revenue'!$E$4:$BG$59,AH$1,FALSE)</f>
        <v>0</v>
      </c>
      <c r="AI40" s="9">
        <f>VLOOKUP($E40,'Benefits Revenue'!$E$4:$BG$59,AI$1,FALSE)</f>
        <v>0</v>
      </c>
      <c r="AJ40" s="9">
        <f>VLOOKUP($E40,'Benefits Revenue'!$E$4:$BG$59,AJ$1,FALSE)</f>
        <v>0</v>
      </c>
      <c r="AK40" s="9">
        <f>VLOOKUP($E40,'Benefits Revenue'!$E$4:$BG$59,AK$1,FALSE)</f>
        <v>168617.16</v>
      </c>
      <c r="AL40" s="9">
        <f>VLOOKUP($E40,'Benefits Revenue'!$E$4:$BG$59,AL$1,FALSE)</f>
        <v>0</v>
      </c>
      <c r="AM40" s="9">
        <f>VLOOKUP($E40,'Benefits Revenue'!$E$4:$BG$59,AM$1,FALSE)</f>
        <v>0</v>
      </c>
      <c r="AN40" s="9">
        <f>VLOOKUP($E40,'Benefits Revenue'!$E$4:$BG$59,AN$1,FALSE)</f>
        <v>0</v>
      </c>
      <c r="AO40" s="9" t="s">
        <v>1251</v>
      </c>
      <c r="AP40" s="9">
        <f>VLOOKUP($E40,'Claims Revenue'!$E$4:$BJ$59,AP$1,FALSE)</f>
        <v>168617.16</v>
      </c>
      <c r="AQ40" s="9">
        <f>VLOOKUP($E40,'Claims Revenue'!$E$4:$BJ$59,AQ$1,FALSE)</f>
        <v>0</v>
      </c>
      <c r="AR40" s="9">
        <f>VLOOKUP($E40,'Claims Revenue'!$E$4:$BJ$59,AR$1,FALSE)</f>
        <v>0</v>
      </c>
      <c r="AS40" s="9">
        <f>VLOOKUP($E40,'Claims Revenue'!$E$4:$BJ$59,AS$1,FALSE)</f>
        <v>0</v>
      </c>
      <c r="AT40" s="9">
        <f>VLOOKUP($E40,'Claims Revenue'!$E$4:$BJ$59,AT$1,FALSE)</f>
        <v>0</v>
      </c>
      <c r="AU40" s="9">
        <f>VLOOKUP($E40,'Claims Revenue'!$E$4:$BJ$59,AU$1,FALSE)</f>
        <v>0</v>
      </c>
      <c r="AV40" s="9">
        <f>VLOOKUP($E40,'Claims Revenue'!$E$4:$BJ$59,AV$1,FALSE)</f>
        <v>0</v>
      </c>
      <c r="AW40" s="9">
        <f>VLOOKUP($E40,'Claims Revenue'!$E$4:$BJ$59,AW$1,FALSE)</f>
        <v>0</v>
      </c>
      <c r="AX40" s="9">
        <f>VLOOKUP($E40,'Claims Revenue'!$E$4:$BJ$59,AX$1,FALSE)</f>
        <v>168617.16</v>
      </c>
      <c r="AY40" s="9">
        <f>VLOOKUP($E40,'Claims Revenue'!$E$4:$BJ$59,AY$1,FALSE)</f>
        <v>0</v>
      </c>
      <c r="AZ40" s="9" t="s">
        <v>1252</v>
      </c>
      <c r="BA40">
        <f>VLOOKUP($E40,'Ingredients Revenue'!$E$4:$DL$59,BA$1,FALSE)</f>
        <v>0</v>
      </c>
      <c r="BB40">
        <f>VLOOKUP($E40,'Ingredients Revenue'!$E$4:$DL$59,BB$1,FALSE)</f>
        <v>0</v>
      </c>
      <c r="BC40">
        <f>VLOOKUP($E40,'Ingredients Revenue'!$E$4:$DL$59,BC$1,FALSE)</f>
        <v>168617.16</v>
      </c>
      <c r="BD40">
        <f>VLOOKUP($E40,'Ingredients Revenue'!$E$4:$DL$59,BD$1,FALSE)</f>
        <v>168617.16</v>
      </c>
      <c r="BE40">
        <f>VLOOKUP($E40,'Ingredients Revenue'!$E$4:$DL$59,BE$1,FALSE)</f>
        <v>168617.16</v>
      </c>
      <c r="BF40">
        <f>VLOOKUP($E40,'Ingredients Revenue'!$E$4:$DL$59,BF$1,FALSE)</f>
        <v>0</v>
      </c>
      <c r="BG40">
        <f>VLOOKUP($E40,'Ingredients Revenue'!$E$4:$DL$59,BG$1,FALSE)</f>
        <v>0</v>
      </c>
      <c r="BH40">
        <f>VLOOKUP($E40,'Ingredients Revenue'!$E$4:$DL$59,BH$1,FALSE)</f>
        <v>0</v>
      </c>
      <c r="BI40">
        <f>VLOOKUP($E40,'Ingredients Revenue'!$E$4:$DL$59,BI$1,FALSE)</f>
        <v>0</v>
      </c>
      <c r="BJ40">
        <f>VLOOKUP($E40,'Ingredients Revenue'!$E$4:$DL$59,BJ$1,FALSE)</f>
        <v>0</v>
      </c>
    </row>
    <row r="41" spans="1:62">
      <c r="A41" s="9" t="str">
        <f>_xlfn.XLOOKUP($E41,'Raw Data'!$E:$E,'Raw Data'!A:A,"ERROR",0,1)</f>
        <v>US</v>
      </c>
      <c r="B41" s="9" t="str">
        <f>_xlfn.XLOOKUP($E41,'Raw Data'!$E:$E,'Raw Data'!B:B,"ERROR",0,1)</f>
        <v>Hair Mousses</v>
      </c>
      <c r="C41" s="9" t="str">
        <f>_xlfn.XLOOKUP($E41,'Raw Data'!$E:$E,'Raw Data'!C:C,"ERROR",0,1)</f>
        <v>r+co</v>
      </c>
      <c r="D41" s="9" t="str">
        <f>_xlfn.XLOOKUP($E41,'Raw Data'!$E:$E,'Raw Data'!D:D,"ERROR",0,1)</f>
        <v>www.amazon.com/dp/B00X2YPP6U</v>
      </c>
      <c r="E41" s="9" t="s">
        <v>181</v>
      </c>
      <c r="F41" s="9" t="str">
        <f>_xlfn.XLOOKUP($E41,'Raw Data'!$E:$E,'Raw Data'!F:F,"ERROR",0,1)</f>
        <v>R+Co Park Ave Blowout Balm, Vitamin-Rich Hair Balm for Smooth Blowouts</v>
      </c>
      <c r="G41" s="9">
        <f>_xlfn.XLOOKUP($E41,'Raw Data'!$E:$E,'Raw Data'!G:G,"ERROR",0,1)</f>
        <v>5460</v>
      </c>
      <c r="H41" s="9">
        <f>_xlfn.XLOOKUP($E41,'Raw Data'!$E:$E,'Raw Data'!H:H,"ERROR",0,1)</f>
        <v>168412.26</v>
      </c>
      <c r="I41" s="9">
        <f>_xlfn.XLOOKUP($E41,$E:$E,'Raw Data'!I:I,"ERROR",0,1)</f>
        <v>0.00706937001386697</v>
      </c>
      <c r="J41" s="9" t="str">
        <f>_xlfn.XLOOKUP($E41,'Raw Data'!$E:$E,'Raw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_xlfn.XLOOKUP($E41,'Raw Data'!$E:$E,'Raw Data'!L:L,"ERROR",0,1)</f>
        <v>32.75</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_xlfn.XLOOKUP($E41,'Raw Data'!$E:$E,'Raw Data'!N:N,"ERROR",0,1)</f>
        <v>34</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6">
        <f t="shared" si="0"/>
        <v>0.0367647058823529</v>
      </c>
      <c r="Q41" s="9">
        <v>5</v>
      </c>
      <c r="R41" s="9" t="s">
        <v>37</v>
      </c>
      <c r="S41" s="17">
        <f t="shared" si="1"/>
        <v>6.29807692307692</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5 to 10</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0.2 to 0.3</v>
      </c>
      <c r="V41" s="17">
        <f t="shared" si="2"/>
        <v>0.221118077053146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0.2 to 0.3</v>
      </c>
      <c r="X41" s="17">
        <f t="shared" si="3"/>
        <v>0.212988735985016</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17">
        <f t="array" ref="Z41">_xlfn.IFS(AA41="oz",_xlfn.IFS(R41="oz",Q41,R41="fl oz",Q41*1.04,R41="ml",Q41*0.0338),AA41="fl oz",_xlfn.IFS(R41="oz",Q41/1.04,R41="fl oz",Q41,R41="ml",Q41*0.0338/1.04),AA41="ml",_xlfn.IFS(R41="oz",Q41/0.0338,R41="fl oz",Q41*1.04/0.0338,R41="ml",Q41))</f>
        <v>5.2</v>
      </c>
      <c r="AA41" s="9" t="s">
        <v>38</v>
      </c>
      <c r="AB41" s="9" t="s">
        <v>1183</v>
      </c>
      <c r="AC41" s="9" t="s">
        <v>1151</v>
      </c>
      <c r="AD41" s="9" t="s">
        <v>1253</v>
      </c>
      <c r="AE41" s="9">
        <f>VLOOKUP($E41,'Benefits Revenue'!$E$4:$BG$59,AE$1,FALSE)</f>
        <v>168412.26</v>
      </c>
      <c r="AF41" s="9">
        <f>VLOOKUP($E41,'Benefits Revenue'!$E$4:$BG$59,AF$1,FALSE)</f>
        <v>0</v>
      </c>
      <c r="AG41" s="9">
        <f>VLOOKUP($E41,'Benefits Revenue'!$E$4:$BG$59,AG$1,FALSE)</f>
        <v>168412.26</v>
      </c>
      <c r="AH41" s="9">
        <f>VLOOKUP($E41,'Benefits Revenue'!$E$4:$BG$59,AH$1,FALSE)</f>
        <v>168412.26</v>
      </c>
      <c r="AI41" s="9">
        <f>VLOOKUP($E41,'Benefits Revenue'!$E$4:$BG$59,AI$1,FALSE)</f>
        <v>0</v>
      </c>
      <c r="AJ41" s="9">
        <f>VLOOKUP($E41,'Benefits Revenue'!$E$4:$BG$59,AJ$1,FALSE)</f>
        <v>0</v>
      </c>
      <c r="AK41" s="9">
        <f>VLOOKUP($E41,'Benefits Revenue'!$E$4:$BG$59,AK$1,FALSE)</f>
        <v>0</v>
      </c>
      <c r="AL41" s="9">
        <f>VLOOKUP($E41,'Benefits Revenue'!$E$4:$BG$59,AL$1,FALSE)</f>
        <v>0</v>
      </c>
      <c r="AM41" s="9">
        <f>VLOOKUP($E41,'Benefits Revenue'!$E$4:$BG$59,AM$1,FALSE)</f>
        <v>0</v>
      </c>
      <c r="AN41" s="9">
        <f>VLOOKUP($E41,'Benefits Revenue'!$E$4:$BG$59,AN$1,FALSE)</f>
        <v>0</v>
      </c>
      <c r="AO41" s="20" t="s">
        <v>1254</v>
      </c>
      <c r="AP41" s="9">
        <f>VLOOKUP($E41,'Claims Revenue'!$E$4:$BJ$59,AP$1,FALSE)</f>
        <v>168412.26</v>
      </c>
      <c r="AQ41" s="9">
        <f>VLOOKUP($E41,'Claims Revenue'!$E$4:$BJ$59,AQ$1,FALSE)</f>
        <v>168412.26</v>
      </c>
      <c r="AR41" s="9">
        <f>VLOOKUP($E41,'Claims Revenue'!$E$4:$BJ$59,AR$1,FALSE)</f>
        <v>0</v>
      </c>
      <c r="AS41" s="9">
        <f>VLOOKUP($E41,'Claims Revenue'!$E$4:$BJ$59,AS$1,FALSE)</f>
        <v>168412.26</v>
      </c>
      <c r="AT41" s="9">
        <f>VLOOKUP($E41,'Claims Revenue'!$E$4:$BJ$59,AT$1,FALSE)</f>
        <v>168412.26</v>
      </c>
      <c r="AU41" s="9">
        <f>VLOOKUP($E41,'Claims Revenue'!$E$4:$BJ$59,AU$1,FALSE)</f>
        <v>0</v>
      </c>
      <c r="AV41" s="9">
        <f>VLOOKUP($E41,'Claims Revenue'!$E$4:$BJ$59,AV$1,FALSE)</f>
        <v>168412.26</v>
      </c>
      <c r="AW41" s="9">
        <f>VLOOKUP($E41,'Claims Revenue'!$E$4:$BJ$59,AW$1,FALSE)</f>
        <v>0</v>
      </c>
      <c r="AX41" s="9">
        <f>VLOOKUP($E41,'Claims Revenue'!$E$4:$BJ$59,AX$1,FALSE)</f>
        <v>168412.26</v>
      </c>
      <c r="AY41" s="9">
        <f>VLOOKUP($E41,'Claims Revenue'!$E$4:$BJ$59,AY$1,FALSE)</f>
        <v>0</v>
      </c>
      <c r="AZ41" s="20" t="s">
        <v>1255</v>
      </c>
      <c r="BA41">
        <f>VLOOKUP($E41,'Ingredients Revenue'!$E$4:$DL$59,BA$1,FALSE)</f>
        <v>0</v>
      </c>
      <c r="BB41">
        <f>VLOOKUP($E41,'Ingredients Revenue'!$E$4:$DL$59,BB$1,FALSE)</f>
        <v>0</v>
      </c>
      <c r="BC41">
        <f>VLOOKUP($E41,'Ingredients Revenue'!$E$4:$DL$59,BC$1,FALSE)</f>
        <v>0</v>
      </c>
      <c r="BD41">
        <f>VLOOKUP($E41,'Ingredients Revenue'!$E$4:$DL$59,BD$1,FALSE)</f>
        <v>0</v>
      </c>
      <c r="BE41">
        <f>VLOOKUP($E41,'Ingredients Revenue'!$E$4:$DL$59,BE$1,FALSE)</f>
        <v>0</v>
      </c>
      <c r="BF41">
        <f>VLOOKUP($E41,'Ingredients Revenue'!$E$4:$DL$59,BF$1,FALSE)</f>
        <v>0</v>
      </c>
      <c r="BG41">
        <f>VLOOKUP($E41,'Ingredients Revenue'!$E$4:$DL$59,BG$1,FALSE)</f>
        <v>0</v>
      </c>
      <c r="BH41">
        <f>VLOOKUP($E41,'Ingredients Revenue'!$E$4:$DL$59,BH$1,FALSE)</f>
        <v>0</v>
      </c>
      <c r="BI41">
        <f>VLOOKUP($E41,'Ingredients Revenue'!$E$4:$DL$59,BI$1,FALSE)</f>
        <v>0</v>
      </c>
      <c r="BJ41">
        <f>VLOOKUP($E41,'Ingredients Revenue'!$E$4:$DL$59,BJ$1,FALSE)</f>
        <v>0</v>
      </c>
    </row>
    <row r="42" spans="1:62">
      <c r="A42" s="9" t="str">
        <f>_xlfn.XLOOKUP($E42,'Raw Data'!$E:$E,'Raw Data'!A:A,"ERROR",0,1)</f>
        <v>US</v>
      </c>
      <c r="B42" s="9" t="str">
        <f>_xlfn.XLOOKUP($E42,'Raw Data'!$E:$E,'Raw Data'!B:B,"ERROR",0,1)</f>
        <v>Hair Mousses</v>
      </c>
      <c r="C42" s="9" t="str">
        <f>_xlfn.XLOOKUP($E42,'Raw Data'!$E:$E,'Raw Data'!C:C,"ERROR",0,1)</f>
        <v>Pantene</v>
      </c>
      <c r="D42" s="9" t="str">
        <f>_xlfn.XLOOKUP($E42,'Raw Data'!$E:$E,'Raw Data'!D:D,"ERROR",0,1)</f>
        <v>www.amazon.com/dp/B07NFRL4M5</v>
      </c>
      <c r="E42" s="9" t="s">
        <v>185</v>
      </c>
      <c r="F42" s="9" t="str">
        <f>_xlfn.XLOOKUP($E42,'Raw Data'!$E:$E,'Raw Data'!F:F,"ERROR",0,1)</f>
        <v>Pantene Curl Mousse For Curly Hair, Tames Frizz for Soft Touchable Curls, 6.6 Ounce (Pack of 3)</v>
      </c>
      <c r="G42" s="9">
        <f>_xlfn.XLOOKUP($E42,'Raw Data'!$E:$E,'Raw Data'!G:G,"ERROR",0,1)</f>
        <v>9625</v>
      </c>
      <c r="H42" s="9">
        <f>_xlfn.XLOOKUP($E42,'Raw Data'!$E:$E,'Raw Data'!H:H,"ERROR",0,1)</f>
        <v>166281.19</v>
      </c>
      <c r="I42" s="9">
        <f>_xlfn.XLOOKUP($E42,$E:$E,'Raw Data'!I:I,"ERROR",0,1)</f>
        <v>0.00696148211504276</v>
      </c>
      <c r="J42" s="9" t="str">
        <f>_xlfn.XLOOKUP($E42,'Raw Data'!$E:$E,'Raw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15 to 20</v>
      </c>
      <c r="L42" s="9">
        <f>_xlfn.XLOOKUP($E42,'Raw Data'!$E:$E,'Raw Data'!L:L,"ERROR",0,1)</f>
        <v>17.64</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15 to 20</v>
      </c>
      <c r="N42" s="9">
        <f>_xlfn.XLOOKUP($E42,'Raw Data'!$E:$E,'Raw Data'!N:N,"ERROR",0,1)</f>
        <v>19.46</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8% to 10%</v>
      </c>
      <c r="P42" s="16">
        <f t="shared" si="0"/>
        <v>0.0935251798561151</v>
      </c>
      <c r="Q42" s="9">
        <f>_xlfn.XLOOKUP($E42,'Raw Data'!$E:$E,'Raw Data'!Q:Q,"ERROR",0,1)</f>
        <v>19.2</v>
      </c>
      <c r="R42" s="9" t="str">
        <f>_xlfn.XLOOKUP($E42,'Raw Data'!$E:$E,'Raw Data'!R:R,"ERROR",0,1)</f>
        <v>oz</v>
      </c>
      <c r="S42" s="17">
        <f t="shared" si="1"/>
        <v>0.91875</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0.75 to 1</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 to 0.05</v>
      </c>
      <c r="V42" s="17">
        <f t="shared" si="2"/>
        <v>0.0342760117235937</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 to 0.05</v>
      </c>
      <c r="X42" s="17">
        <f t="shared" si="3"/>
        <v>0.0310703415623943</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15 to 20</v>
      </c>
      <c r="Z42" s="17">
        <f t="array" ref="Z42">_xlfn.IFS(AA42="oz",_xlfn.IFS(R42="oz",Q42,R42="fl oz",Q42*1.04,R42="ml",Q42*0.0338),AA42="fl oz",_xlfn.IFS(R42="oz",Q42/1.04,R42="fl oz",Q42,R42="ml",Q42*0.0338/1.04),AA42="ml",_xlfn.IFS(R42="oz",Q42/0.0338,R42="fl oz",Q42*1.04/0.0338,R42="ml",Q42))</f>
        <v>19.2</v>
      </c>
      <c r="AA42" s="9" t="s">
        <v>38</v>
      </c>
      <c r="AB42" s="9" t="s">
        <v>1159</v>
      </c>
      <c r="AC42" s="9" t="s">
        <v>1184</v>
      </c>
      <c r="AD42" s="9" t="s">
        <v>1256</v>
      </c>
      <c r="AE42" s="9">
        <f>VLOOKUP($E42,'Benefits Revenue'!$E$4:$BG$59,AE$1,FALSE)</f>
        <v>0</v>
      </c>
      <c r="AF42" s="9">
        <f>VLOOKUP($E42,'Benefits Revenue'!$E$4:$BG$59,AF$1,FALSE)</f>
        <v>166281.19</v>
      </c>
      <c r="AG42" s="9">
        <f>VLOOKUP($E42,'Benefits Revenue'!$E$4:$BG$59,AG$1,FALSE)</f>
        <v>166281.19</v>
      </c>
      <c r="AH42" s="9">
        <f>VLOOKUP($E42,'Benefits Revenue'!$E$4:$BG$59,AH$1,FALSE)</f>
        <v>0</v>
      </c>
      <c r="AI42" s="9">
        <f>VLOOKUP($E42,'Benefits Revenue'!$E$4:$BG$59,AI$1,FALSE)</f>
        <v>0</v>
      </c>
      <c r="AJ42" s="9">
        <f>VLOOKUP($E42,'Benefits Revenue'!$E$4:$BG$59,AJ$1,FALSE)</f>
        <v>166281.19</v>
      </c>
      <c r="AK42" s="9">
        <f>VLOOKUP($E42,'Benefits Revenue'!$E$4:$BG$59,AK$1,FALSE)</f>
        <v>0</v>
      </c>
      <c r="AL42" s="9">
        <f>VLOOKUP($E42,'Benefits Revenue'!$E$4:$BG$59,AL$1,FALSE)</f>
        <v>166281.19</v>
      </c>
      <c r="AM42" s="9">
        <f>VLOOKUP($E42,'Benefits Revenue'!$E$4:$BG$59,AM$1,FALSE)</f>
        <v>166281.19</v>
      </c>
      <c r="AN42" s="9">
        <f>VLOOKUP($E42,'Benefits Revenue'!$E$4:$BG$59,AN$1,FALSE)</f>
        <v>0</v>
      </c>
      <c r="AO42" s="9" t="s">
        <v>1191</v>
      </c>
      <c r="AP42" s="9">
        <f>VLOOKUP($E42,'Claims Revenue'!$E$4:$BJ$59,AP$1,FALSE)</f>
        <v>0</v>
      </c>
      <c r="AQ42" s="9">
        <f>VLOOKUP($E42,'Claims Revenue'!$E$4:$BJ$59,AQ$1,FALSE)</f>
        <v>0</v>
      </c>
      <c r="AR42" s="9">
        <f>VLOOKUP($E42,'Claims Revenue'!$E$4:$BJ$59,AR$1,FALSE)</f>
        <v>0</v>
      </c>
      <c r="AS42" s="9">
        <f>VLOOKUP($E42,'Claims Revenue'!$E$4:$BJ$59,AS$1,FALSE)</f>
        <v>0</v>
      </c>
      <c r="AT42" s="9">
        <f>VLOOKUP($E42,'Claims Revenue'!$E$4:$BJ$59,AT$1,FALSE)</f>
        <v>0</v>
      </c>
      <c r="AU42" s="9">
        <f>VLOOKUP($E42,'Claims Revenue'!$E$4:$BJ$59,AU$1,FALSE)</f>
        <v>0</v>
      </c>
      <c r="AV42" s="9">
        <f>VLOOKUP($E42,'Claims Revenue'!$E$4:$BJ$59,AV$1,FALSE)</f>
        <v>0</v>
      </c>
      <c r="AW42" s="9">
        <f>VLOOKUP($E42,'Claims Revenue'!$E$4:$BJ$59,AW$1,FALSE)</f>
        <v>0</v>
      </c>
      <c r="AX42" s="9">
        <f>VLOOKUP($E42,'Claims Revenue'!$E$4:$BJ$59,AX$1,FALSE)</f>
        <v>0</v>
      </c>
      <c r="AY42" s="9">
        <f>VLOOKUP($E42,'Claims Revenue'!$E$4:$BJ$59,AY$1,FALSE)</f>
        <v>0</v>
      </c>
      <c r="AZ42" s="9" t="s">
        <v>1257</v>
      </c>
      <c r="BA42">
        <f>VLOOKUP($E42,'Ingredients Revenue'!$E$4:$DL$59,BA$1,FALSE)</f>
        <v>0</v>
      </c>
      <c r="BB42">
        <f>VLOOKUP($E42,'Ingredients Revenue'!$E$4:$DL$59,BB$1,FALSE)</f>
        <v>0</v>
      </c>
      <c r="BC42">
        <f>VLOOKUP($E42,'Ingredients Revenue'!$E$4:$DL$59,BC$1,FALSE)</f>
        <v>0</v>
      </c>
      <c r="BD42">
        <f>VLOOKUP($E42,'Ingredients Revenue'!$E$4:$DL$59,BD$1,FALSE)</f>
        <v>166281.19</v>
      </c>
      <c r="BE42">
        <f>VLOOKUP($E42,'Ingredients Revenue'!$E$4:$DL$59,BE$1,FALSE)</f>
        <v>166281.19</v>
      </c>
      <c r="BF42">
        <f>VLOOKUP($E42,'Ingredients Revenue'!$E$4:$DL$59,BF$1,FALSE)</f>
        <v>0</v>
      </c>
      <c r="BG42">
        <f>VLOOKUP($E42,'Ingredients Revenue'!$E$4:$DL$59,BG$1,FALSE)</f>
        <v>0</v>
      </c>
      <c r="BH42">
        <f>VLOOKUP($E42,'Ingredients Revenue'!$E$4:$DL$59,BH$1,FALSE)</f>
        <v>0</v>
      </c>
      <c r="BI42">
        <f>VLOOKUP($E42,'Ingredients Revenue'!$E$4:$DL$59,BI$1,FALSE)</f>
        <v>0</v>
      </c>
      <c r="BJ42">
        <f>VLOOKUP($E42,'Ingredients Revenue'!$E$4:$DL$59,BJ$1,FALSE)</f>
        <v>0</v>
      </c>
    </row>
    <row r="43" spans="1:62">
      <c r="A43" s="9" t="str">
        <f>_xlfn.XLOOKUP($E43,'Raw Data'!$E:$E,'Raw Data'!A:A,"ERROR",0,1)</f>
        <v>US</v>
      </c>
      <c r="B43" s="9" t="str">
        <f>_xlfn.XLOOKUP($E43,'Raw Data'!$E:$E,'Raw Data'!B:B,"ERROR",0,1)</f>
        <v>Hair Mousses</v>
      </c>
      <c r="C43" s="9" t="str">
        <f>_xlfn.XLOOKUP($E43,'Raw Data'!$E:$E,'Raw Data'!C:C,"ERROR",0,1)</f>
        <v>rusk</v>
      </c>
      <c r="D43" s="9" t="str">
        <f>_xlfn.XLOOKUP($E43,'Raw Data'!$E:$E,'Raw Data'!D:D,"ERROR",0,1)</f>
        <v>www.amazon.com/dp/B00176SJPY</v>
      </c>
      <c r="E43" s="9" t="s">
        <v>189</v>
      </c>
      <c r="F43" s="9" t="str">
        <f>_xlfn.XLOOKUP($E43,'Raw Data'!$E:$E,'Raw Data'!F:F,"ERROR",0,1)</f>
        <v>RUSK Designer Collection Thicker Thickening Mousse for Fine or Thin Hair, 8.8 Oz, Thickening Mousse that Provides Body, Texture, and Hold Without Buildup, 8.8 Ounce (Pack of 1)</v>
      </c>
      <c r="G43" s="9">
        <f>_xlfn.XLOOKUP($E43,'Raw Data'!$E:$E,'Raw Data'!G:G,"ERROR",0,1)</f>
        <v>10136</v>
      </c>
      <c r="H43" s="9">
        <f>_xlfn.XLOOKUP($E43,'Raw Data'!$E:$E,'Raw Data'!H:H,"ERROR",0,1)</f>
        <v>163743.52</v>
      </c>
      <c r="I43" s="9">
        <f>_xlfn.XLOOKUP($E43,$E:$E,'Raw Data'!I:I,"ERROR",0,1)</f>
        <v>0.0066656152818381</v>
      </c>
      <c r="J43" s="9" t="str">
        <f>_xlfn.XLOOKUP($E43,'Raw Data'!$E:$E,'Raw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_xlfn.XLOOKUP($E43,'Raw Data'!$E:$E,'Raw Data'!L:L,"ERROR",0,1)</f>
        <v>16.67</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_xlfn.XLOOKUP($E43,'Raw Data'!$E:$E,'Raw Data'!N:N,"ERROR",0,1)</f>
        <v>17.18</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 to 4%</v>
      </c>
      <c r="P43" s="16">
        <f t="shared" si="0"/>
        <v>0.0296856810244469</v>
      </c>
      <c r="Q43" s="9">
        <f>_xlfn.XLOOKUP($E43,'Raw Data'!$E:$E,'Raw Data'!Q:Q,"ERROR",0,1)</f>
        <v>8.8</v>
      </c>
      <c r="R43" s="9" t="str">
        <f>_xlfn.XLOOKUP($E43,'Raw Data'!$E:$E,'Raw Data'!R:R,"ERROR",0,1)</f>
        <v>oz</v>
      </c>
      <c r="S43" s="17">
        <f t="shared" si="1"/>
        <v>1.89431818181818</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1 to 2</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7">
        <f t="shared" si="2"/>
        <v>0.0660220739693178</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0.05 to 0.1</v>
      </c>
      <c r="X43" s="17">
        <f t="shared" si="3"/>
        <v>0.0640621637408922</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17">
        <f t="array" ref="Z43">_xlfn.IFS(AA43="oz",_xlfn.IFS(R43="oz",Q43,R43="fl oz",Q43*1.04,R43="ml",Q43*0.0338),AA43="fl oz",_xlfn.IFS(R43="oz",Q43/1.04,R43="fl oz",Q43,R43="ml",Q43*0.0338/1.04),AA43="ml",_xlfn.IFS(R43="oz",Q43/0.0338,R43="fl oz",Q43*1.04/0.0338,R43="ml",Q43))</f>
        <v>8.8</v>
      </c>
      <c r="AA43" s="9" t="s">
        <v>38</v>
      </c>
      <c r="AB43" s="9" t="s">
        <v>1159</v>
      </c>
      <c r="AC43" s="9" t="s">
        <v>1151</v>
      </c>
      <c r="AD43" s="9" t="s">
        <v>1258</v>
      </c>
      <c r="AE43" s="9">
        <f>VLOOKUP($E43,'Benefits Revenue'!$E$4:$BG$59,AE$1,FALSE)</f>
        <v>163743.52</v>
      </c>
      <c r="AF43" s="9">
        <f>VLOOKUP($E43,'Benefits Revenue'!$E$4:$BG$59,AF$1,FALSE)</f>
        <v>0</v>
      </c>
      <c r="AG43" s="9">
        <f>VLOOKUP($E43,'Benefits Revenue'!$E$4:$BG$59,AG$1,FALSE)</f>
        <v>0</v>
      </c>
      <c r="AH43" s="9">
        <f>VLOOKUP($E43,'Benefits Revenue'!$E$4:$BG$59,AH$1,FALSE)</f>
        <v>163743.52</v>
      </c>
      <c r="AI43" s="9">
        <f>VLOOKUP($E43,'Benefits Revenue'!$E$4:$BG$59,AI$1,FALSE)</f>
        <v>163743.52</v>
      </c>
      <c r="AJ43" s="9">
        <f>VLOOKUP($E43,'Benefits Revenue'!$E$4:$BG$59,AJ$1,FALSE)</f>
        <v>0</v>
      </c>
      <c r="AK43" s="9">
        <f>VLOOKUP($E43,'Benefits Revenue'!$E$4:$BG$59,AK$1,FALSE)</f>
        <v>0</v>
      </c>
      <c r="AL43" s="9">
        <f>VLOOKUP($E43,'Benefits Revenue'!$E$4:$BG$59,AL$1,FALSE)</f>
        <v>0</v>
      </c>
      <c r="AM43" s="9">
        <f>VLOOKUP($E43,'Benefits Revenue'!$E$4:$BG$59,AM$1,FALSE)</f>
        <v>0</v>
      </c>
      <c r="AN43" s="9">
        <f>VLOOKUP($E43,'Benefits Revenue'!$E$4:$BG$59,AN$1,FALSE)</f>
        <v>0</v>
      </c>
      <c r="AO43" s="9" t="s">
        <v>1157</v>
      </c>
      <c r="AP43" s="9">
        <f>VLOOKUP($E43,'Claims Revenue'!$E$4:$BJ$59,AP$1,FALSE)</f>
        <v>0</v>
      </c>
      <c r="AQ43" s="9">
        <f>VLOOKUP($E43,'Claims Revenue'!$E$4:$BJ$59,AQ$1,FALSE)</f>
        <v>0</v>
      </c>
      <c r="AR43" s="9">
        <f>VLOOKUP($E43,'Claims Revenue'!$E$4:$BJ$59,AR$1,FALSE)</f>
        <v>0</v>
      </c>
      <c r="AS43" s="9">
        <f>VLOOKUP($E43,'Claims Revenue'!$E$4:$BJ$59,AS$1,FALSE)</f>
        <v>0</v>
      </c>
      <c r="AT43" s="9">
        <f>VLOOKUP($E43,'Claims Revenue'!$E$4:$BJ$59,AT$1,FALSE)</f>
        <v>0</v>
      </c>
      <c r="AU43" s="9">
        <f>VLOOKUP($E43,'Claims Revenue'!$E$4:$BJ$59,AU$1,FALSE)</f>
        <v>0</v>
      </c>
      <c r="AV43" s="9">
        <f>VLOOKUP($E43,'Claims Revenue'!$E$4:$BJ$59,AV$1,FALSE)</f>
        <v>0</v>
      </c>
      <c r="AW43" s="9">
        <f>VLOOKUP($E43,'Claims Revenue'!$E$4:$BJ$59,AW$1,FALSE)</f>
        <v>0</v>
      </c>
      <c r="AX43" s="9">
        <f>VLOOKUP($E43,'Claims Revenue'!$E$4:$BJ$59,AX$1,FALSE)</f>
        <v>0</v>
      </c>
      <c r="AY43" s="9">
        <f>VLOOKUP($E43,'Claims Revenue'!$E$4:$BJ$59,AY$1,FALSE)</f>
        <v>0</v>
      </c>
      <c r="AZ43" s="20" t="s">
        <v>1259</v>
      </c>
      <c r="BA43">
        <f>VLOOKUP($E43,'Ingredients Revenue'!$E$4:$DL$59,BA$1,FALSE)</f>
        <v>163743.52</v>
      </c>
      <c r="BB43">
        <f>VLOOKUP($E43,'Ingredients Revenue'!$E$4:$DL$59,BB$1,FALSE)</f>
        <v>0</v>
      </c>
      <c r="BC43">
        <f>VLOOKUP($E43,'Ingredients Revenue'!$E$4:$DL$59,BC$1,FALSE)</f>
        <v>163743.52</v>
      </c>
      <c r="BD43">
        <f>VLOOKUP($E43,'Ingredients Revenue'!$E$4:$DL$59,BD$1,FALSE)</f>
        <v>0</v>
      </c>
      <c r="BE43">
        <f>VLOOKUP($E43,'Ingredients Revenue'!$E$4:$DL$59,BE$1,FALSE)</f>
        <v>0</v>
      </c>
      <c r="BF43">
        <f>VLOOKUP($E43,'Ingredients Revenue'!$E$4:$DL$59,BF$1,FALSE)</f>
        <v>0</v>
      </c>
      <c r="BG43">
        <f>VLOOKUP($E43,'Ingredients Revenue'!$E$4:$DL$59,BG$1,FALSE)</f>
        <v>0</v>
      </c>
      <c r="BH43">
        <f>VLOOKUP($E43,'Ingredients Revenue'!$E$4:$DL$59,BH$1,FALSE)</f>
        <v>0</v>
      </c>
      <c r="BI43">
        <f>VLOOKUP($E43,'Ingredients Revenue'!$E$4:$DL$59,BI$1,FALSE)</f>
        <v>163743.52</v>
      </c>
      <c r="BJ43">
        <f>VLOOKUP($E43,'Ingredients Revenue'!$E$4:$DL$59,BJ$1,FALSE)</f>
        <v>0</v>
      </c>
    </row>
    <row r="44" spans="1:62">
      <c r="A44" s="9" t="str">
        <f>_xlfn.XLOOKUP($E44,'Raw Data'!$E:$E,'Raw Data'!A:A,"ERROR",0,1)</f>
        <v>US</v>
      </c>
      <c r="B44" s="9" t="str">
        <f>_xlfn.XLOOKUP($E44,'Raw Data'!$E:$E,'Raw Data'!B:B,"ERROR",0,1)</f>
        <v>Hair Mousses</v>
      </c>
      <c r="C44" s="9" t="str">
        <f>_xlfn.XLOOKUP($E44,'Raw Data'!$E:$E,'Raw Data'!C:C,"ERROR",0,1)</f>
        <v>Garnier</v>
      </c>
      <c r="D44" s="9" t="str">
        <f>_xlfn.XLOOKUP($E44,'Raw Data'!$E:$E,'Raw Data'!D:D,"ERROR",0,1)</f>
        <v>www.amazon.com/dp/B000JEAYT4</v>
      </c>
      <c r="E44" s="9" t="s">
        <v>192</v>
      </c>
      <c r="F44" s="9" t="str">
        <f>_xlfn.XLOOKUP($E44,'Raw Data'!$E:$E,'Raw Data'!F:F,"ERROR",0,1)</f>
        <v>Garnier Fructis Style Curl Construct Creation Mousse, 6.8 Oz, 1 Count (Packaging May Vary)</v>
      </c>
      <c r="G44" s="9">
        <f>_xlfn.XLOOKUP($E44,'Raw Data'!$E:$E,'Raw Data'!G:G,"ERROR",0,1)</f>
        <v>34474</v>
      </c>
      <c r="H44" s="9">
        <f>_xlfn.XLOOKUP($E44,'Raw Data'!$E:$E,'Raw Data'!H:H,"ERROR",0,1)</f>
        <v>156784.33</v>
      </c>
      <c r="I44" s="9">
        <f>_xlfn.XLOOKUP($E44,$E:$E,'Raw Data'!I:I,"ERROR",0,1)</f>
        <v>0.00636626905783803</v>
      </c>
      <c r="J44" s="9" t="str">
        <f>_xlfn.XLOOKUP($E44,'Raw Data'!$E:$E,'Raw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0 to 5</v>
      </c>
      <c r="L44" s="9">
        <f>_xlfn.XLOOKUP($E44,'Raw Data'!$E:$E,'Raw Data'!L:L,"ERROR",0,1)</f>
        <v>4.59</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 to 10</v>
      </c>
      <c r="N44" s="9">
        <f>_xlfn.XLOOKUP($E44,'Raw Data'!$E:$E,'Raw Data'!N:N,"ERROR",0,1)</f>
        <v>5.86</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6">
        <f t="shared" si="0"/>
        <v>0.216723549488055</v>
      </c>
      <c r="Q44" s="9">
        <f>_xlfn.XLOOKUP($E44,'Raw Data'!$E:$E,'Raw Data'!Q:Q,"ERROR",0,1)</f>
        <v>13.6</v>
      </c>
      <c r="R44" s="9" t="str">
        <f>_xlfn.XLOOKUP($E44,'Raw Data'!$E:$E,'Raw Data'!R:R,"ERROR",0,1)</f>
        <v>oz</v>
      </c>
      <c r="S44" s="17">
        <f t="shared" si="1"/>
        <v>0.3375</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0.3 to 0.4</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 to 0.05</v>
      </c>
      <c r="V44" s="17">
        <f t="shared" si="2"/>
        <v>0.014571604766357</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7">
        <f t="shared" si="3"/>
        <v>0.0114135948596551</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10 to 15</v>
      </c>
      <c r="Z44" s="17">
        <f t="array" ref="Z44">_xlfn.IFS(AA44="oz",_xlfn.IFS(R44="oz",Q44,R44="fl oz",Q44*1.04,R44="ml",Q44*0.0338),AA44="fl oz",_xlfn.IFS(R44="oz",Q44/1.04,R44="fl oz",Q44,R44="ml",Q44*0.0338/1.04),AA44="ml",_xlfn.IFS(R44="oz",Q44/0.0338,R44="fl oz",Q44*1.04/0.0338,R44="ml",Q44))</f>
        <v>13.6</v>
      </c>
      <c r="AA44" s="9" t="s">
        <v>38</v>
      </c>
      <c r="AB44" s="9" t="s">
        <v>1159</v>
      </c>
      <c r="AC44" s="9" t="s">
        <v>1151</v>
      </c>
      <c r="AD44" s="9" t="s">
        <v>1260</v>
      </c>
      <c r="AE44" s="9">
        <f>VLOOKUP($E44,'Benefits Revenue'!$E$4:$BG$59,AE$1,FALSE)</f>
        <v>0</v>
      </c>
      <c r="AF44" s="9">
        <f>VLOOKUP($E44,'Benefits Revenue'!$E$4:$BG$59,AF$1,FALSE)</f>
        <v>0</v>
      </c>
      <c r="AG44" s="9">
        <f>VLOOKUP($E44,'Benefits Revenue'!$E$4:$BG$59,AG$1,FALSE)</f>
        <v>156784.33</v>
      </c>
      <c r="AH44" s="9">
        <f>VLOOKUP($E44,'Benefits Revenue'!$E$4:$BG$59,AH$1,FALSE)</f>
        <v>0</v>
      </c>
      <c r="AI44" s="9">
        <f>VLOOKUP($E44,'Benefits Revenue'!$E$4:$BG$59,AI$1,FALSE)</f>
        <v>156784.33</v>
      </c>
      <c r="AJ44" s="9">
        <f>VLOOKUP($E44,'Benefits Revenue'!$E$4:$BG$59,AJ$1,FALSE)</f>
        <v>156784.33</v>
      </c>
      <c r="AK44" s="9">
        <f>VLOOKUP($E44,'Benefits Revenue'!$E$4:$BG$59,AK$1,FALSE)</f>
        <v>0</v>
      </c>
      <c r="AL44" s="9">
        <f>VLOOKUP($E44,'Benefits Revenue'!$E$4:$BG$59,AL$1,FALSE)</f>
        <v>0</v>
      </c>
      <c r="AM44" s="9">
        <f>VLOOKUP($E44,'Benefits Revenue'!$E$4:$BG$59,AM$1,FALSE)</f>
        <v>156784.33</v>
      </c>
      <c r="AN44" s="9">
        <f>VLOOKUP($E44,'Benefits Revenue'!$E$4:$BG$59,AN$1,FALSE)</f>
        <v>0</v>
      </c>
      <c r="AO44" s="9" t="s">
        <v>1261</v>
      </c>
      <c r="AP44" s="9">
        <f>VLOOKUP($E44,'Claims Revenue'!$E$4:$BJ$59,AP$1,FALSE)</f>
        <v>156784.33</v>
      </c>
      <c r="AQ44" s="9">
        <f>VLOOKUP($E44,'Claims Revenue'!$E$4:$BJ$59,AQ$1,FALSE)</f>
        <v>0</v>
      </c>
      <c r="AR44" s="9">
        <f>VLOOKUP($E44,'Claims Revenue'!$E$4:$BJ$59,AR$1,FALSE)</f>
        <v>156784.33</v>
      </c>
      <c r="AS44" s="9">
        <f>VLOOKUP($E44,'Claims Revenue'!$E$4:$BJ$59,AS$1,FALSE)</f>
        <v>0</v>
      </c>
      <c r="AT44" s="9">
        <f>VLOOKUP($E44,'Claims Revenue'!$E$4:$BJ$59,AT$1,FALSE)</f>
        <v>0</v>
      </c>
      <c r="AU44" s="9">
        <f>VLOOKUP($E44,'Claims Revenue'!$E$4:$BJ$59,AU$1,FALSE)</f>
        <v>0</v>
      </c>
      <c r="AV44" s="9">
        <f>VLOOKUP($E44,'Claims Revenue'!$E$4:$BJ$59,AV$1,FALSE)</f>
        <v>0</v>
      </c>
      <c r="AW44" s="9">
        <f>VLOOKUP($E44,'Claims Revenue'!$E$4:$BJ$59,AW$1,FALSE)</f>
        <v>0</v>
      </c>
      <c r="AX44" s="9">
        <f>VLOOKUP($E44,'Claims Revenue'!$E$4:$BJ$59,AX$1,FALSE)</f>
        <v>156784.33</v>
      </c>
      <c r="AY44" s="9">
        <f>VLOOKUP($E44,'Claims Revenue'!$E$4:$BJ$59,AY$1,FALSE)</f>
        <v>0</v>
      </c>
      <c r="AZ44" s="9" t="s">
        <v>1262</v>
      </c>
      <c r="BA44">
        <f>VLOOKUP($E44,'Ingredients Revenue'!$E$4:$DL$59,BA$1,FALSE)</f>
        <v>0</v>
      </c>
      <c r="BB44">
        <f>VLOOKUP($E44,'Ingredients Revenue'!$E$4:$DL$59,BB$1,FALSE)</f>
        <v>0</v>
      </c>
      <c r="BC44">
        <f>VLOOKUP($E44,'Ingredients Revenue'!$E$4:$DL$59,BC$1,FALSE)</f>
        <v>156784.33</v>
      </c>
      <c r="BD44">
        <f>VLOOKUP($E44,'Ingredients Revenue'!$E$4:$DL$59,BD$1,FALSE)</f>
        <v>0</v>
      </c>
      <c r="BE44">
        <f>VLOOKUP($E44,'Ingredients Revenue'!$E$4:$DL$59,BE$1,FALSE)</f>
        <v>0</v>
      </c>
      <c r="BF44">
        <f>VLOOKUP($E44,'Ingredients Revenue'!$E$4:$DL$59,BF$1,FALSE)</f>
        <v>156784.33</v>
      </c>
      <c r="BG44">
        <f>VLOOKUP($E44,'Ingredients Revenue'!$E$4:$DL$59,BG$1,FALSE)</f>
        <v>0</v>
      </c>
      <c r="BH44">
        <f>VLOOKUP($E44,'Ingredients Revenue'!$E$4:$DL$59,BH$1,FALSE)</f>
        <v>156784.33</v>
      </c>
      <c r="BI44">
        <f>VLOOKUP($E44,'Ingredients Revenue'!$E$4:$DL$59,BI$1,FALSE)</f>
        <v>0</v>
      </c>
      <c r="BJ44">
        <f>VLOOKUP($E44,'Ingredients Revenue'!$E$4:$DL$59,BJ$1,FALSE)</f>
        <v>0</v>
      </c>
    </row>
    <row r="45" spans="1:62">
      <c r="A45" s="9" t="str">
        <f>_xlfn.XLOOKUP($E45,'Raw Data'!$E:$E,'Raw Data'!A:A,"ERROR",0,1)</f>
        <v>US</v>
      </c>
      <c r="B45" s="9" t="str">
        <f>_xlfn.XLOOKUP($E45,'Raw Data'!$E:$E,'Raw Data'!B:B,"ERROR",0,1)</f>
        <v>Hair Mousses</v>
      </c>
      <c r="C45" s="9" t="str">
        <f>_xlfn.XLOOKUP($E45,'Raw Data'!$E:$E,'Raw Data'!C:C,"ERROR",0,1)</f>
        <v>bumble and bumble</v>
      </c>
      <c r="D45" s="9" t="str">
        <f>_xlfn.XLOOKUP($E45,'Raw Data'!$E:$E,'Raw Data'!D:D,"ERROR",0,1)</f>
        <v>www.amazon.com/dp/B00BM1WDB0</v>
      </c>
      <c r="E45" s="9" t="s">
        <v>196</v>
      </c>
      <c r="F45" s="9" t="str">
        <f>_xlfn.XLOOKUP($E45,'Raw Data'!$E:$E,'Raw Data'!F:F,"ERROR",0,1)</f>
        <v>Bumble and Bumble Thickening Full Form Soft Mousse 5 oz.</v>
      </c>
      <c r="G45" s="9">
        <f>_xlfn.XLOOKUP($E45,'Raw Data'!$E:$E,'Raw Data'!G:G,"ERROR",0,1)</f>
        <v>5072</v>
      </c>
      <c r="H45" s="9">
        <f>_xlfn.XLOOKUP($E45,'Raw Data'!$E:$E,'Raw Data'!H:H,"ERROR",0,1)</f>
        <v>149743.3</v>
      </c>
      <c r="I45" s="9">
        <f>_xlfn.XLOOKUP($E45,$E:$E,'Raw Data'!I:I,"ERROR",0,1)</f>
        <v>0.00631295836265243</v>
      </c>
      <c r="J45" s="9" t="str">
        <f>_xlfn.XLOOKUP($E45,'Raw Data'!$E:$E,'Raw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_xlfn.XLOOKUP($E45,'Raw Data'!$E:$E,'Raw Data'!L:L,"ERROR",0,1)</f>
        <v>29.34</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_xlfn.XLOOKUP($E45,'Raw Data'!$E:$E,'Raw Data'!N:N,"ERROR",0,1)</f>
        <v>30.85</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4% to 6%</v>
      </c>
      <c r="P45" s="16">
        <f t="shared" si="0"/>
        <v>0.0489465153970827</v>
      </c>
      <c r="Q45" s="9">
        <f>_xlfn.XLOOKUP($E45,'Raw Data'!$E:$E,'Raw Data'!Q:Q,"ERROR",0,1)</f>
        <v>150</v>
      </c>
      <c r="R45" s="9" t="str">
        <f>_xlfn.XLOOKUP($E45,'Raw Data'!$E:$E,'Raw Data'!R:R,"ERROR",0,1)</f>
        <v>ml</v>
      </c>
      <c r="S45" s="17">
        <f t="shared" si="1"/>
        <v>5.78698224852071</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5 to 10</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0.2 to 0.3</v>
      </c>
      <c r="V45" s="17">
        <f t="shared" si="2"/>
        <v>0.205776551345085</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7">
        <f t="shared" si="3"/>
        <v>0.195704506206314</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4 to 6</v>
      </c>
      <c r="Z45" s="17">
        <f t="array" ref="Z45">_xlfn.IFS(AA45="oz",_xlfn.IFS(R45="oz",Q45,R45="fl oz",Q45*1.04,R45="ml",Q45*0.0338),AA45="fl oz",_xlfn.IFS(R45="oz",Q45/1.04,R45="fl oz",Q45,R45="ml",Q45*0.0338/1.04),AA45="ml",_xlfn.IFS(R45="oz",Q45/0.0338,R45="fl oz",Q45*1.04/0.0338,R45="ml",Q45))</f>
        <v>5.07</v>
      </c>
      <c r="AA45" s="9" t="s">
        <v>38</v>
      </c>
      <c r="AB45" s="9" t="s">
        <v>1159</v>
      </c>
      <c r="AC45" s="9" t="s">
        <v>1151</v>
      </c>
      <c r="AD45" s="9" t="s">
        <v>1263</v>
      </c>
      <c r="AE45" s="9">
        <f>VLOOKUP($E45,'Benefits Revenue'!$E$4:$BG$59,AE$1,FALSE)</f>
        <v>149743.3</v>
      </c>
      <c r="AF45" s="9">
        <f>VLOOKUP($E45,'Benefits Revenue'!$E$4:$BG$59,AF$1,FALSE)</f>
        <v>0</v>
      </c>
      <c r="AG45" s="9">
        <f>VLOOKUP($E45,'Benefits Revenue'!$E$4:$BG$59,AG$1,FALSE)</f>
        <v>0</v>
      </c>
      <c r="AH45" s="9">
        <f>VLOOKUP($E45,'Benefits Revenue'!$E$4:$BG$59,AH$1,FALSE)</f>
        <v>149743.3</v>
      </c>
      <c r="AI45" s="9">
        <f>VLOOKUP($E45,'Benefits Revenue'!$E$4:$BG$59,AI$1,FALSE)</f>
        <v>0</v>
      </c>
      <c r="AJ45" s="9">
        <f>VLOOKUP($E45,'Benefits Revenue'!$E$4:$BG$59,AJ$1,FALSE)</f>
        <v>0</v>
      </c>
      <c r="AK45" s="9">
        <f>VLOOKUP($E45,'Benefits Revenue'!$E$4:$BG$59,AK$1,FALSE)</f>
        <v>0</v>
      </c>
      <c r="AL45" s="9">
        <f>VLOOKUP($E45,'Benefits Revenue'!$E$4:$BG$59,AL$1,FALSE)</f>
        <v>0</v>
      </c>
      <c r="AM45" s="9">
        <f>VLOOKUP($E45,'Benefits Revenue'!$E$4:$BG$59,AM$1,FALSE)</f>
        <v>0</v>
      </c>
      <c r="AN45" s="9">
        <f>VLOOKUP($E45,'Benefits Revenue'!$E$4:$BG$59,AN$1,FALSE)</f>
        <v>0</v>
      </c>
      <c r="AO45" s="9" t="s">
        <v>1130</v>
      </c>
      <c r="AP45" s="9">
        <f>VLOOKUP($E45,'Claims Revenue'!$E$4:$BJ$59,AP$1,FALSE)</f>
        <v>149743.3</v>
      </c>
      <c r="AQ45" s="9">
        <f>VLOOKUP($E45,'Claims Revenue'!$E$4:$BJ$59,AQ$1,FALSE)</f>
        <v>0</v>
      </c>
      <c r="AR45" s="9">
        <f>VLOOKUP($E45,'Claims Revenue'!$E$4:$BJ$59,AR$1,FALSE)</f>
        <v>0</v>
      </c>
      <c r="AS45" s="9">
        <f>VLOOKUP($E45,'Claims Revenue'!$E$4:$BJ$59,AS$1,FALSE)</f>
        <v>0</v>
      </c>
      <c r="AT45" s="9">
        <f>VLOOKUP($E45,'Claims Revenue'!$E$4:$BJ$59,AT$1,FALSE)</f>
        <v>0</v>
      </c>
      <c r="AU45" s="9">
        <f>VLOOKUP($E45,'Claims Revenue'!$E$4:$BJ$59,AU$1,FALSE)</f>
        <v>0</v>
      </c>
      <c r="AV45" s="9">
        <f>VLOOKUP($E45,'Claims Revenue'!$E$4:$BJ$59,AV$1,FALSE)</f>
        <v>0</v>
      </c>
      <c r="AW45" s="9">
        <f>VLOOKUP($E45,'Claims Revenue'!$E$4:$BJ$59,AW$1,FALSE)</f>
        <v>0</v>
      </c>
      <c r="AX45" s="9">
        <f>VLOOKUP($E45,'Claims Revenue'!$E$4:$BJ$59,AX$1,FALSE)</f>
        <v>0</v>
      </c>
      <c r="AY45" s="9">
        <f>VLOOKUP($E45,'Claims Revenue'!$E$4:$BJ$59,AY$1,FALSE)</f>
        <v>0</v>
      </c>
      <c r="AZ45" s="9" t="s">
        <v>1264</v>
      </c>
      <c r="BA45">
        <f>VLOOKUP($E45,'Ingredients Revenue'!$E$4:$DL$59,BA$1,FALSE)</f>
        <v>149743.3</v>
      </c>
      <c r="BB45">
        <f>VLOOKUP($E45,'Ingredients Revenue'!$E$4:$DL$59,BB$1,FALSE)</f>
        <v>0</v>
      </c>
      <c r="BC45">
        <f>VLOOKUP($E45,'Ingredients Revenue'!$E$4:$DL$59,BC$1,FALSE)</f>
        <v>149743.3</v>
      </c>
      <c r="BD45">
        <f>VLOOKUP($E45,'Ingredients Revenue'!$E$4:$DL$59,BD$1,FALSE)</f>
        <v>149743.3</v>
      </c>
      <c r="BE45">
        <f>VLOOKUP($E45,'Ingredients Revenue'!$E$4:$DL$59,BE$1,FALSE)</f>
        <v>149743.3</v>
      </c>
      <c r="BF45">
        <f>VLOOKUP($E45,'Ingredients Revenue'!$E$4:$DL$59,BF$1,FALSE)</f>
        <v>0</v>
      </c>
      <c r="BG45">
        <f>VLOOKUP($E45,'Ingredients Revenue'!$E$4:$DL$59,BG$1,FALSE)</f>
        <v>149743.3</v>
      </c>
      <c r="BH45">
        <f>VLOOKUP($E45,'Ingredients Revenue'!$E$4:$DL$59,BH$1,FALSE)</f>
        <v>149743.3</v>
      </c>
      <c r="BI45">
        <f>VLOOKUP($E45,'Ingredients Revenue'!$E$4:$DL$59,BI$1,FALSE)</f>
        <v>0</v>
      </c>
      <c r="BJ45">
        <f>VLOOKUP($E45,'Ingredients Revenue'!$E$4:$DL$59,BJ$1,FALSE)</f>
        <v>149743.3</v>
      </c>
    </row>
    <row r="46" spans="1:62">
      <c r="A46" s="9" t="str">
        <f>_xlfn.XLOOKUP($E46,'Raw Data'!$E:$E,'Raw Data'!A:A,"ERROR",0,1)</f>
        <v>US</v>
      </c>
      <c r="B46" s="9" t="str">
        <f>_xlfn.XLOOKUP($E46,'Raw Data'!$E:$E,'Raw Data'!B:B,"ERROR",0,1)</f>
        <v>Hair Mousses</v>
      </c>
      <c r="C46" s="9" t="str">
        <f>_xlfn.XLOOKUP($E46,'Raw Data'!$E:$E,'Raw Data'!C:C,"ERROR",0,1)</f>
        <v>no nothing</v>
      </c>
      <c r="D46" s="9" t="str">
        <f>_xlfn.XLOOKUP($E46,'Raw Data'!$E:$E,'Raw Data'!D:D,"ERROR",0,1)</f>
        <v>www.amazon.com/dp/B07C89VC6H</v>
      </c>
      <c r="E46" s="9" t="s">
        <v>200</v>
      </c>
      <c r="F46" s="9" t="str">
        <f>_xlfn.XLOOKUP($E46,'Raw Data'!$E:$E,'Raw Data'!F:F,"ERROR",0,1)</f>
        <v>No nothing Very Sensitive Strong Mousse - Fragrance Free, Hypoallergenic, Alcohol Free, Unscented Styling Mousse for Volume - Gluten Free, Soy Free, Paraben Free - 6.8 oz (Strong Mousse)</v>
      </c>
      <c r="G46" s="9">
        <f>_xlfn.XLOOKUP($E46,'Raw Data'!$E:$E,'Raw Data'!G:G,"ERROR",0,1)</f>
        <v>5085</v>
      </c>
      <c r="H46" s="9">
        <f>_xlfn.XLOOKUP($E46,'Raw Data'!$E:$E,'Raw Data'!H:H,"ERROR",0,1)</f>
        <v>148489.36</v>
      </c>
      <c r="I46" s="9">
        <f>_xlfn.XLOOKUP($E46,$E:$E,'Raw Data'!I:I,"ERROR",0,1)</f>
        <v>0.00597155079347244</v>
      </c>
      <c r="J46" s="9" t="str">
        <f>_xlfn.XLOOKUP($E46,'Raw Data'!$E:$E,'Raw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_xlfn.XLOOKUP($E46,'Raw Data'!$E:$E,'Raw Data'!L:L,"ERROR",0,1)</f>
        <v>29.45</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_xlfn.XLOOKUP($E46,'Raw Data'!$E:$E,'Raw Data'!N:N,"ERROR",0,1)</f>
        <v>31.47</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6% to 8%</v>
      </c>
      <c r="P46" s="16">
        <f t="shared" si="0"/>
        <v>0.0641881156657134</v>
      </c>
      <c r="Q46" s="9">
        <f>_xlfn.XLOOKUP($E46,'Raw Data'!$E:$E,'Raw Data'!Q:Q,"ERROR",0,1)</f>
        <v>6.8</v>
      </c>
      <c r="R46" s="9" t="str">
        <f>_xlfn.XLOOKUP($E46,'Raw Data'!$E:$E,'Raw Data'!R:R,"ERROR",0,1)</f>
        <v>oz</v>
      </c>
      <c r="S46" s="17">
        <f t="shared" si="1"/>
        <v>4.33088235294118</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4 to 5</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7">
        <f t="shared" si="2"/>
        <v>0.15650798702978</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3"/>
        <v>0.146462034255704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6 to 8</v>
      </c>
      <c r="Z46" s="17">
        <f t="array" ref="Z46">_xlfn.IFS(AA46="oz",_xlfn.IFS(R46="oz",Q46,R46="fl oz",Q46*1.04,R46="ml",Q46*0.0338),AA46="fl oz",_xlfn.IFS(R46="oz",Q46/1.04,R46="fl oz",Q46,R46="ml",Q46*0.0338/1.04),AA46="ml",_xlfn.IFS(R46="oz",Q46/0.0338,R46="fl oz",Q46*1.04/0.0338,R46="ml",Q46))</f>
        <v>6.8</v>
      </c>
      <c r="AA46" s="9" t="s">
        <v>38</v>
      </c>
      <c r="AB46" s="9" t="s">
        <v>1159</v>
      </c>
      <c r="AC46" s="9" t="s">
        <v>1151</v>
      </c>
      <c r="AD46" s="9" t="s">
        <v>1265</v>
      </c>
      <c r="AE46" s="9">
        <f>VLOOKUP($E46,'Benefits Revenue'!$E$4:$BG$59,AE$1,FALSE)</f>
        <v>148489.36</v>
      </c>
      <c r="AF46" s="9">
        <f>VLOOKUP($E46,'Benefits Revenue'!$E$4:$BG$59,AF$1,FALSE)</f>
        <v>148489.36</v>
      </c>
      <c r="AG46" s="9">
        <f>VLOOKUP($E46,'Benefits Revenue'!$E$4:$BG$59,AG$1,FALSE)</f>
        <v>148489.36</v>
      </c>
      <c r="AH46" s="9">
        <f>VLOOKUP($E46,'Benefits Revenue'!$E$4:$BG$59,AH$1,FALSE)</f>
        <v>0</v>
      </c>
      <c r="AI46" s="9">
        <f>VLOOKUP($E46,'Benefits Revenue'!$E$4:$BG$59,AI$1,FALSE)</f>
        <v>0</v>
      </c>
      <c r="AJ46" s="9">
        <f>VLOOKUP($E46,'Benefits Revenue'!$E$4:$BG$59,AJ$1,FALSE)</f>
        <v>0</v>
      </c>
      <c r="AK46" s="9">
        <f>VLOOKUP($E46,'Benefits Revenue'!$E$4:$BG$59,AK$1,FALSE)</f>
        <v>0</v>
      </c>
      <c r="AL46" s="9">
        <f>VLOOKUP($E46,'Benefits Revenue'!$E$4:$BG$59,AL$1,FALSE)</f>
        <v>148489.36</v>
      </c>
      <c r="AM46" s="9">
        <f>VLOOKUP($E46,'Benefits Revenue'!$E$4:$BG$59,AM$1,FALSE)</f>
        <v>0</v>
      </c>
      <c r="AN46" s="9">
        <f>VLOOKUP($E46,'Benefits Revenue'!$E$4:$BG$59,AN$1,FALSE)</f>
        <v>0</v>
      </c>
      <c r="AO46" s="9" t="s">
        <v>1266</v>
      </c>
      <c r="AP46" s="9">
        <f>VLOOKUP($E46,'Claims Revenue'!$E$4:$BJ$59,AP$1,FALSE)</f>
        <v>148489.36</v>
      </c>
      <c r="AQ46" s="9">
        <f>VLOOKUP($E46,'Claims Revenue'!$E$4:$BJ$59,AQ$1,FALSE)</f>
        <v>148489.36</v>
      </c>
      <c r="AR46" s="9">
        <f>VLOOKUP($E46,'Claims Revenue'!$E$4:$BJ$59,AR$1,FALSE)</f>
        <v>0</v>
      </c>
      <c r="AS46" s="9">
        <f>VLOOKUP($E46,'Claims Revenue'!$E$4:$BJ$59,AS$1,FALSE)</f>
        <v>0</v>
      </c>
      <c r="AT46" s="9">
        <f>VLOOKUP($E46,'Claims Revenue'!$E$4:$BJ$59,AT$1,FALSE)</f>
        <v>0</v>
      </c>
      <c r="AU46" s="9">
        <f>VLOOKUP($E46,'Claims Revenue'!$E$4:$BJ$59,AU$1,FALSE)</f>
        <v>0</v>
      </c>
      <c r="AV46" s="9">
        <f>VLOOKUP($E46,'Claims Revenue'!$E$4:$BJ$59,AV$1,FALSE)</f>
        <v>0</v>
      </c>
      <c r="AW46" s="9">
        <f>VLOOKUP($E46,'Claims Revenue'!$E$4:$BJ$59,AW$1,FALSE)</f>
        <v>148489.36</v>
      </c>
      <c r="AX46" s="9">
        <f>VLOOKUP($E46,'Claims Revenue'!$E$4:$BJ$59,AX$1,FALSE)</f>
        <v>148489.36</v>
      </c>
      <c r="AY46" s="9">
        <f>VLOOKUP($E46,'Claims Revenue'!$E$4:$BJ$59,AY$1,FALSE)</f>
        <v>0</v>
      </c>
      <c r="AZ46" s="9" t="s">
        <v>1157</v>
      </c>
      <c r="BA46">
        <f>VLOOKUP($E46,'Ingredients Revenue'!$E$4:$DL$59,BA$1,FALSE)</f>
        <v>0</v>
      </c>
      <c r="BB46">
        <f>VLOOKUP($E46,'Ingredients Revenue'!$E$4:$DL$59,BB$1,FALSE)</f>
        <v>0</v>
      </c>
      <c r="BC46">
        <f>VLOOKUP($E46,'Ingredients Revenue'!$E$4:$DL$59,BC$1,FALSE)</f>
        <v>0</v>
      </c>
      <c r="BD46">
        <f>VLOOKUP($E46,'Ingredients Revenue'!$E$4:$DL$59,BD$1,FALSE)</f>
        <v>0</v>
      </c>
      <c r="BE46">
        <f>VLOOKUP($E46,'Ingredients Revenue'!$E$4:$DL$59,BE$1,FALSE)</f>
        <v>0</v>
      </c>
      <c r="BF46">
        <f>VLOOKUP($E46,'Ingredients Revenue'!$E$4:$DL$59,BF$1,FALSE)</f>
        <v>0</v>
      </c>
      <c r="BG46">
        <f>VLOOKUP($E46,'Ingredients Revenue'!$E$4:$DL$59,BG$1,FALSE)</f>
        <v>0</v>
      </c>
      <c r="BH46">
        <f>VLOOKUP($E46,'Ingredients Revenue'!$E$4:$DL$59,BH$1,FALSE)</f>
        <v>0</v>
      </c>
      <c r="BI46">
        <f>VLOOKUP($E46,'Ingredients Revenue'!$E$4:$DL$59,BI$1,FALSE)</f>
        <v>0</v>
      </c>
      <c r="BJ46">
        <f>VLOOKUP($E46,'Ingredients Revenue'!$E$4:$DL$59,BJ$1,FALSE)</f>
        <v>0</v>
      </c>
    </row>
    <row r="47" spans="1:62">
      <c r="A47" s="9" t="str">
        <f>_xlfn.XLOOKUP($E47,'Raw Data'!$E:$E,'Raw Data'!A:A,"ERROR",0,1)</f>
        <v>US</v>
      </c>
      <c r="B47" s="9" t="str">
        <f>_xlfn.XLOOKUP($E47,'Raw Data'!$E:$E,'Raw Data'!B:B,"ERROR",0,1)</f>
        <v>Hair Mousses</v>
      </c>
      <c r="C47" s="9" t="str">
        <f>_xlfn.XLOOKUP($E47,'Raw Data'!$E:$E,'Raw Data'!C:C,"ERROR",0,1)</f>
        <v>r+co</v>
      </c>
      <c r="D47" s="9" t="str">
        <f>_xlfn.XLOOKUP($E47,'Raw Data'!$E:$E,'Raw Data'!D:D,"ERROR",0,1)</f>
        <v>www.amazon.com/dp/B01A7QACAY</v>
      </c>
      <c r="E47" s="9" t="s">
        <v>203</v>
      </c>
      <c r="F47" s="9" t="str">
        <f>_xlfn.XLOOKUP($E47,'Raw Data'!$E:$E,'Raw Data'!F:F,"ERROR",0,1)</f>
        <v>R+Co Chiffon Styling Mousse | Shapeable Body + Volume + Shine | Vegan + Cruelty-Free | 5.6 Oz</v>
      </c>
      <c r="G47" s="9">
        <f>_xlfn.XLOOKUP($E47,'Raw Data'!$E:$E,'Raw Data'!G:G,"ERROR",0,1)</f>
        <v>4077</v>
      </c>
      <c r="H47" s="9">
        <f>_xlfn.XLOOKUP($E47,'Raw Data'!$E:$E,'Raw Data'!H:H,"ERROR",0,1)</f>
        <v>140458.99</v>
      </c>
      <c r="I47" s="9">
        <f>_xlfn.XLOOKUP($E47,$E:$E,'Raw Data'!I:I,"ERROR",0,1)</f>
        <v>0.00588429818192053</v>
      </c>
      <c r="J47" s="9" t="str">
        <f>_xlfn.XLOOKUP($E47,'Raw Data'!$E:$E,'Raw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30 to 40</v>
      </c>
      <c r="L47" s="9">
        <f>_xlfn.XLOOKUP($E47,'Raw Data'!$E:$E,'Raw Data'!L:L,"ERROR",0,1)</f>
        <v>34.51</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_xlfn.XLOOKUP($E47,'Raw Data'!$E:$E,'Raw Data'!N:N,"ERROR",0,1)</f>
        <v>35.98</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4% to 6%</v>
      </c>
      <c r="P47" s="16">
        <f t="shared" si="0"/>
        <v>0.0408560311284046</v>
      </c>
      <c r="Q47" s="9">
        <f>_xlfn.XLOOKUP($E47,'Raw Data'!$E:$E,'Raw Data'!Q:Q,"ERROR",0,1)</f>
        <v>5.6</v>
      </c>
      <c r="R47" s="9" t="str">
        <f>_xlfn.XLOOKUP($E47,'Raw Data'!$E:$E,'Raw Data'!R:R,"ERROR",0,1)</f>
        <v>oz</v>
      </c>
      <c r="S47" s="17">
        <f t="shared" si="1"/>
        <v>6.1625</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5 to 10</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0.2 to 0.3</v>
      </c>
      <c r="V47" s="17">
        <f t="shared" si="2"/>
        <v>0.217281028068989</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0.2 to 0.3</v>
      </c>
      <c r="X47" s="17">
        <f t="shared" si="3"/>
        <v>0.20840378762259</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4 to 6</v>
      </c>
      <c r="Z47" s="17">
        <f t="array" ref="Z47">_xlfn.IFS(AA47="oz",_xlfn.IFS(R47="oz",Q47,R47="fl oz",Q47*1.04,R47="ml",Q47*0.0338),AA47="fl oz",_xlfn.IFS(R47="oz",Q47/1.04,R47="fl oz",Q47,R47="ml",Q47*0.0338/1.04),AA47="ml",_xlfn.IFS(R47="oz",Q47/0.0338,R47="fl oz",Q47*1.04/0.0338,R47="ml",Q47))</f>
        <v>5.6</v>
      </c>
      <c r="AA47" s="9" t="s">
        <v>38</v>
      </c>
      <c r="AB47" s="9" t="s">
        <v>1159</v>
      </c>
      <c r="AC47" s="9" t="s">
        <v>1151</v>
      </c>
      <c r="AD47" s="9" t="s">
        <v>1267</v>
      </c>
      <c r="AE47" s="9">
        <f>VLOOKUP($E47,'Benefits Revenue'!$E$4:$BG$59,AE$1,FALSE)</f>
        <v>140458.99</v>
      </c>
      <c r="AF47" s="9">
        <f>VLOOKUP($E47,'Benefits Revenue'!$E$4:$BG$59,AF$1,FALSE)</f>
        <v>0</v>
      </c>
      <c r="AG47" s="9">
        <f>VLOOKUP($E47,'Benefits Revenue'!$E$4:$BG$59,AG$1,FALSE)</f>
        <v>140458.99</v>
      </c>
      <c r="AH47" s="9">
        <f>VLOOKUP($E47,'Benefits Revenue'!$E$4:$BG$59,AH$1,FALSE)</f>
        <v>0</v>
      </c>
      <c r="AI47" s="9">
        <f>VLOOKUP($E47,'Benefits Revenue'!$E$4:$BG$59,AI$1,FALSE)</f>
        <v>0</v>
      </c>
      <c r="AJ47" s="9">
        <f>VLOOKUP($E47,'Benefits Revenue'!$E$4:$BG$59,AJ$1,FALSE)</f>
        <v>0</v>
      </c>
      <c r="AK47" s="9">
        <f>VLOOKUP($E47,'Benefits Revenue'!$E$4:$BG$59,AK$1,FALSE)</f>
        <v>140458.99</v>
      </c>
      <c r="AL47" s="9">
        <f>VLOOKUP($E47,'Benefits Revenue'!$E$4:$BG$59,AL$1,FALSE)</f>
        <v>0</v>
      </c>
      <c r="AM47" s="9">
        <f>VLOOKUP($E47,'Benefits Revenue'!$E$4:$BG$59,AM$1,FALSE)</f>
        <v>0</v>
      </c>
      <c r="AN47" s="9">
        <f>VLOOKUP($E47,'Benefits Revenue'!$E$4:$BG$59,AN$1,FALSE)</f>
        <v>0</v>
      </c>
      <c r="AO47" s="9" t="s">
        <v>1268</v>
      </c>
      <c r="AP47" s="9">
        <f>VLOOKUP($E47,'Claims Revenue'!$E$4:$BJ$59,AP$1,FALSE)</f>
        <v>140458.99</v>
      </c>
      <c r="AQ47" s="9">
        <f>VLOOKUP($E47,'Claims Revenue'!$E$4:$BJ$59,AQ$1,FALSE)</f>
        <v>140458.99</v>
      </c>
      <c r="AR47" s="9">
        <f>VLOOKUP($E47,'Claims Revenue'!$E$4:$BJ$59,AR$1,FALSE)</f>
        <v>0</v>
      </c>
      <c r="AS47" s="9">
        <f>VLOOKUP($E47,'Claims Revenue'!$E$4:$BJ$59,AS$1,FALSE)</f>
        <v>140458.99</v>
      </c>
      <c r="AT47" s="9">
        <f>VLOOKUP($E47,'Claims Revenue'!$E$4:$BJ$59,AT$1,FALSE)</f>
        <v>140458.99</v>
      </c>
      <c r="AU47" s="9">
        <f>VLOOKUP($E47,'Claims Revenue'!$E$4:$BJ$59,AU$1,FALSE)</f>
        <v>0</v>
      </c>
      <c r="AV47" s="9">
        <f>VLOOKUP($E47,'Claims Revenue'!$E$4:$BJ$59,AV$1,FALSE)</f>
        <v>140458.99</v>
      </c>
      <c r="AW47" s="9">
        <f>VLOOKUP($E47,'Claims Revenue'!$E$4:$BJ$59,AW$1,FALSE)</f>
        <v>0</v>
      </c>
      <c r="AX47" s="9">
        <f>VLOOKUP($E47,'Claims Revenue'!$E$4:$BJ$59,AX$1,FALSE)</f>
        <v>140458.99</v>
      </c>
      <c r="AY47" s="9">
        <f>VLOOKUP($E47,'Claims Revenue'!$E$4:$BJ$59,AY$1,FALSE)</f>
        <v>0</v>
      </c>
      <c r="AZ47" s="9" t="s">
        <v>1269</v>
      </c>
      <c r="BA47">
        <f>VLOOKUP($E47,'Ingredients Revenue'!$E$4:$DL$59,BA$1,FALSE)</f>
        <v>0</v>
      </c>
      <c r="BB47">
        <f>VLOOKUP($E47,'Ingredients Revenue'!$E$4:$DL$59,BB$1,FALSE)</f>
        <v>0</v>
      </c>
      <c r="BC47">
        <f>VLOOKUP($E47,'Ingredients Revenue'!$E$4:$DL$59,BC$1,FALSE)</f>
        <v>0</v>
      </c>
      <c r="BD47">
        <f>VLOOKUP($E47,'Ingredients Revenue'!$E$4:$DL$59,BD$1,FALSE)</f>
        <v>0</v>
      </c>
      <c r="BE47">
        <f>VLOOKUP($E47,'Ingredients Revenue'!$E$4:$DL$59,BE$1,FALSE)</f>
        <v>0</v>
      </c>
      <c r="BF47">
        <f>VLOOKUP($E47,'Ingredients Revenue'!$E$4:$DL$59,BF$1,FALSE)</f>
        <v>0</v>
      </c>
      <c r="BG47">
        <f>VLOOKUP($E47,'Ingredients Revenue'!$E$4:$DL$59,BG$1,FALSE)</f>
        <v>0</v>
      </c>
      <c r="BH47">
        <f>VLOOKUP($E47,'Ingredients Revenue'!$E$4:$DL$59,BH$1,FALSE)</f>
        <v>0</v>
      </c>
      <c r="BI47">
        <f>VLOOKUP($E47,'Ingredients Revenue'!$E$4:$DL$59,BI$1,FALSE)</f>
        <v>0</v>
      </c>
      <c r="BJ47">
        <f>VLOOKUP($E47,'Ingredients Revenue'!$E$4:$DL$59,BJ$1,FALSE)</f>
        <v>0</v>
      </c>
    </row>
    <row r="48" spans="1:62">
      <c r="A48" s="9" t="str">
        <f>_xlfn.XLOOKUP($E48,'Raw Data'!$E:$E,'Raw Data'!A:A,"ERROR",0,1)</f>
        <v>US</v>
      </c>
      <c r="B48" s="9" t="str">
        <f>_xlfn.XLOOKUP($E48,'Raw Data'!$E:$E,'Raw Data'!B:B,"ERROR",0,1)</f>
        <v>Hair Mousses</v>
      </c>
      <c r="C48" s="9" t="str">
        <f>_xlfn.XLOOKUP($E48,'Raw Data'!$E:$E,'Raw Data'!C:C,"ERROR",0,1)</f>
        <v>kenra</v>
      </c>
      <c r="D48" s="9" t="str">
        <f>_xlfn.XLOOKUP($E48,'Raw Data'!$E:$E,'Raw Data'!D:D,"ERROR",0,1)</f>
        <v>www.amazon.com/dp/B00481PTDU</v>
      </c>
      <c r="E48" s="9" t="s">
        <v>206</v>
      </c>
      <c r="F48" s="9" t="str">
        <f>_xlfn.XLOOKUP($E48,'Raw Data'!$E:$E,'Raw Data'!F:F,"ERROR",0,1)</f>
        <v>Kenra Curl Glaze Mousse 13 | Curl Control Glaze | Provides Frizz Control &amp; Humidity Resistance | All Hair Types</v>
      </c>
      <c r="G48" s="9">
        <f>_xlfn.XLOOKUP($E48,'Raw Data'!$E:$E,'Raw Data'!G:G,"ERROR",0,1)</f>
        <v>7705</v>
      </c>
      <c r="H48" s="9">
        <f>_xlfn.XLOOKUP($E48,'Raw Data'!$E:$E,'Raw Data'!H:H,"ERROR",0,1)</f>
        <v>138406.69</v>
      </c>
      <c r="I48" s="9">
        <f>_xlfn.XLOOKUP($E48,$E:$E,'Raw Data'!I:I,"ERROR",0,1)</f>
        <v>0.00580168900955085</v>
      </c>
      <c r="J48" s="9" t="str">
        <f>_xlfn.XLOOKUP($E48,'Raw Data'!$E:$E,'Raw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15 to 20</v>
      </c>
      <c r="L48" s="9">
        <f>_xlfn.XLOOKUP($E48,'Raw Data'!$E:$E,'Raw Data'!L:L,"ERROR",0,1)</f>
        <v>18.02</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15 to 20</v>
      </c>
      <c r="N48" s="9">
        <f>_xlfn.XLOOKUP($E48,'Raw Data'!$E:$E,'Raw Data'!N:N,"ERROR",0,1)</f>
        <v>19.99</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6">
        <f t="shared" si="0"/>
        <v>0.0985492746373186</v>
      </c>
      <c r="Q48" s="9">
        <v>6.75</v>
      </c>
      <c r="R48" s="9" t="s">
        <v>38</v>
      </c>
      <c r="S48" s="17">
        <f t="shared" si="1"/>
        <v>2.66962962962963</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2 to 3</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0.1 to 0.2</v>
      </c>
      <c r="V48" s="17">
        <f t="shared" si="2"/>
        <v>0.100151555004446</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7">
        <f t="shared" si="3"/>
        <v>0.0902816919049587</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17">
        <f t="array" ref="Z48">_xlfn.IFS(AA48="oz",_xlfn.IFS(R48="oz",Q48,R48="fl oz",Q48*1.04,R48="ml",Q48*0.0338),AA48="fl oz",_xlfn.IFS(R48="oz",Q48/1.04,R48="fl oz",Q48,R48="ml",Q48*0.0338/1.04),AA48="ml",_xlfn.IFS(R48="oz",Q48/0.0338,R48="fl oz",Q48*1.04/0.0338,R48="ml",Q48))</f>
        <v>6.75</v>
      </c>
      <c r="AA48" s="9" t="s">
        <v>38</v>
      </c>
      <c r="AB48" s="9" t="s">
        <v>1159</v>
      </c>
      <c r="AC48" s="9" t="s">
        <v>1151</v>
      </c>
      <c r="AD48" s="9" t="s">
        <v>1270</v>
      </c>
      <c r="AE48" s="9">
        <f>VLOOKUP($E48,'Benefits Revenue'!$E$4:$BG$59,AE$1,FALSE)</f>
        <v>0</v>
      </c>
      <c r="AF48" s="9">
        <f>VLOOKUP($E48,'Benefits Revenue'!$E$4:$BG$59,AF$1,FALSE)</f>
        <v>138406.69</v>
      </c>
      <c r="AG48" s="9">
        <f>VLOOKUP($E48,'Benefits Revenue'!$E$4:$BG$59,AG$1,FALSE)</f>
        <v>138406.69</v>
      </c>
      <c r="AH48" s="9">
        <f>VLOOKUP($E48,'Benefits Revenue'!$E$4:$BG$59,AH$1,FALSE)</f>
        <v>0</v>
      </c>
      <c r="AI48" s="9">
        <f>VLOOKUP($E48,'Benefits Revenue'!$E$4:$BG$59,AI$1,FALSE)</f>
        <v>0</v>
      </c>
      <c r="AJ48" s="9">
        <f>VLOOKUP($E48,'Benefits Revenue'!$E$4:$BG$59,AJ$1,FALSE)</f>
        <v>138406.69</v>
      </c>
      <c r="AK48" s="9">
        <f>VLOOKUP($E48,'Benefits Revenue'!$E$4:$BG$59,AK$1,FALSE)</f>
        <v>0</v>
      </c>
      <c r="AL48" s="9">
        <f>VLOOKUP($E48,'Benefits Revenue'!$E$4:$BG$59,AL$1,FALSE)</f>
        <v>138406.69</v>
      </c>
      <c r="AM48" s="9">
        <f>VLOOKUP($E48,'Benefits Revenue'!$E$4:$BG$59,AM$1,FALSE)</f>
        <v>0</v>
      </c>
      <c r="AN48" s="9">
        <f>VLOOKUP($E48,'Benefits Revenue'!$E$4:$BG$59,AN$1,FALSE)</f>
        <v>0</v>
      </c>
      <c r="AO48" s="9" t="s">
        <v>1271</v>
      </c>
      <c r="AP48" s="9">
        <f>VLOOKUP($E48,'Claims Revenue'!$E$4:$BJ$59,AP$1,FALSE)</f>
        <v>138406.69</v>
      </c>
      <c r="AQ48" s="9">
        <f>VLOOKUP($E48,'Claims Revenue'!$E$4:$BJ$59,AQ$1,FALSE)</f>
        <v>0</v>
      </c>
      <c r="AR48" s="9">
        <f>VLOOKUP($E48,'Claims Revenue'!$E$4:$BJ$59,AR$1,FALSE)</f>
        <v>138406.69</v>
      </c>
      <c r="AS48" s="9">
        <f>VLOOKUP($E48,'Claims Revenue'!$E$4:$BJ$59,AS$1,FALSE)</f>
        <v>0</v>
      </c>
      <c r="AT48" s="9">
        <f>VLOOKUP($E48,'Claims Revenue'!$E$4:$BJ$59,AT$1,FALSE)</f>
        <v>0</v>
      </c>
      <c r="AU48" s="9">
        <f>VLOOKUP($E48,'Claims Revenue'!$E$4:$BJ$59,AU$1,FALSE)</f>
        <v>0</v>
      </c>
      <c r="AV48" s="9">
        <f>VLOOKUP($E48,'Claims Revenue'!$E$4:$BJ$59,AV$1,FALSE)</f>
        <v>0</v>
      </c>
      <c r="AW48" s="9">
        <f>VLOOKUP($E48,'Claims Revenue'!$E$4:$BJ$59,AW$1,FALSE)</f>
        <v>0</v>
      </c>
      <c r="AX48" s="9">
        <f>VLOOKUP($E48,'Claims Revenue'!$E$4:$BJ$59,AX$1,FALSE)</f>
        <v>0</v>
      </c>
      <c r="AY48" s="9">
        <f>VLOOKUP($E48,'Claims Revenue'!$E$4:$BJ$59,AY$1,FALSE)</f>
        <v>0</v>
      </c>
      <c r="AZ48" s="9" t="s">
        <v>1272</v>
      </c>
      <c r="BA48">
        <f>VLOOKUP($E48,'Ingredients Revenue'!$E$4:$DL$59,BA$1,FALSE)</f>
        <v>138406.69</v>
      </c>
      <c r="BB48">
        <f>VLOOKUP($E48,'Ingredients Revenue'!$E$4:$DL$59,BB$1,FALSE)</f>
        <v>0</v>
      </c>
      <c r="BC48">
        <f>VLOOKUP($E48,'Ingredients Revenue'!$E$4:$DL$59,BC$1,FALSE)</f>
        <v>138406.69</v>
      </c>
      <c r="BD48">
        <f>VLOOKUP($E48,'Ingredients Revenue'!$E$4:$DL$59,BD$1,FALSE)</f>
        <v>138406.69</v>
      </c>
      <c r="BE48">
        <f>VLOOKUP($E48,'Ingredients Revenue'!$E$4:$DL$59,BE$1,FALSE)</f>
        <v>138406.69</v>
      </c>
      <c r="BF48">
        <f>VLOOKUP($E48,'Ingredients Revenue'!$E$4:$DL$59,BF$1,FALSE)</f>
        <v>0</v>
      </c>
      <c r="BG48">
        <f>VLOOKUP($E48,'Ingredients Revenue'!$E$4:$DL$59,BG$1,FALSE)</f>
        <v>0</v>
      </c>
      <c r="BH48">
        <f>VLOOKUP($E48,'Ingredients Revenue'!$E$4:$DL$59,BH$1,FALSE)</f>
        <v>138406.69</v>
      </c>
      <c r="BI48">
        <f>VLOOKUP($E48,'Ingredients Revenue'!$E$4:$DL$59,BI$1,FALSE)</f>
        <v>0</v>
      </c>
      <c r="BJ48">
        <f>VLOOKUP($E48,'Ingredients Revenue'!$E$4:$DL$59,BJ$1,FALSE)</f>
        <v>0</v>
      </c>
    </row>
    <row r="49" spans="1:62">
      <c r="A49" s="9" t="str">
        <f>_xlfn.XLOOKUP($E49,'Raw Data'!$E:$E,'Raw Data'!A:A,"ERROR",0,1)</f>
        <v>US</v>
      </c>
      <c r="B49" s="9" t="str">
        <f>_xlfn.XLOOKUP($E49,'Raw Data'!$E:$E,'Raw Data'!B:B,"ERROR",0,1)</f>
        <v>Hair Mousses</v>
      </c>
      <c r="C49" s="9" t="str">
        <f>_xlfn.XLOOKUP($E49,'Raw Data'!$E:$E,'Raw Data'!C:C,"ERROR",0,1)</f>
        <v>Avenue Man</v>
      </c>
      <c r="D49" s="9" t="str">
        <f>_xlfn.XLOOKUP($E49,'Raw Data'!$E:$E,'Raw Data'!D:D,"ERROR",0,1)</f>
        <v>www.amazon.com/dp/B07VDGFBDF</v>
      </c>
      <c r="E49" s="9" t="s">
        <v>210</v>
      </c>
      <c r="F49" s="9" t="str">
        <f>_xlfn.XLOOKUP($E49,'Raw Data'!$E:$E,'Raw Data'!F:F,"ERROR",0,1)</f>
        <v>Avenue Man Sculpting Foam for Men (7oz) - Firm Hold Volumizing Hair Mousse with Herbal Extracts Styling Hair Products - Alcohol and Paraben-Free Hair Volumizer - Made in the USA (7.0 oz)</v>
      </c>
      <c r="G49" s="9">
        <f>_xlfn.XLOOKUP($E49,'Raw Data'!$E:$E,'Raw Data'!G:G,"ERROR",0,1)</f>
        <v>6701</v>
      </c>
      <c r="H49" s="9">
        <f>_xlfn.XLOOKUP($E49,'Raw Data'!$E:$E,'Raw Data'!H:H,"ERROR",0,1)</f>
        <v>136463.61</v>
      </c>
      <c r="I49" s="9">
        <f>_xlfn.XLOOKUP($E49,$E:$E,'Raw Data'!I:I,"ERROR",0,1)</f>
        <v>0.00541573937118174</v>
      </c>
      <c r="J49" s="9" t="str">
        <f>_xlfn.XLOOKUP($E49,'Raw Data'!$E:$E,'Raw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20 to 30</v>
      </c>
      <c r="L49" s="9">
        <f>_xlfn.XLOOKUP($E49,'Raw Data'!$E:$E,'Raw Data'!L:L,"ERROR",0,1)</f>
        <v>20.38</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20 to 30</v>
      </c>
      <c r="N49" s="9">
        <f>_xlfn.XLOOKUP($E49,'Raw Data'!$E:$E,'Raw Data'!N:N,"ERROR",0,1)</f>
        <v>28.94</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25% to 30%</v>
      </c>
      <c r="P49" s="16">
        <f t="shared" si="0"/>
        <v>0.295784381478922</v>
      </c>
      <c r="Q49" s="9">
        <f>_xlfn.XLOOKUP($E49,'Raw Data'!$E:$E,'Raw Data'!Q:Q,"ERROR",0,1)</f>
        <v>7</v>
      </c>
      <c r="R49" s="9" t="str">
        <f>_xlfn.XLOOKUP($E49,'Raw Data'!$E:$E,'Raw Data'!R:R,"ERROR",0,1)</f>
        <v>oz</v>
      </c>
      <c r="S49" s="17">
        <f t="shared" si="1"/>
        <v>2.91142857142857</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2"/>
        <v>0.139813517561235</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3"/>
        <v>0.0984588627469926</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7</v>
      </c>
      <c r="AA49" s="9" t="s">
        <v>38</v>
      </c>
      <c r="AB49" s="9" t="s">
        <v>1150</v>
      </c>
      <c r="AC49" s="9" t="s">
        <v>1151</v>
      </c>
      <c r="AD49" s="9" t="s">
        <v>1273</v>
      </c>
      <c r="AE49" s="9">
        <f>VLOOKUP($E49,'Benefits Revenue'!$E$4:$BG$59,AE$1,FALSE)</f>
        <v>136463.61</v>
      </c>
      <c r="AF49" s="9">
        <f>VLOOKUP($E49,'Benefits Revenue'!$E$4:$BG$59,AF$1,FALSE)</f>
        <v>136463.61</v>
      </c>
      <c r="AG49" s="9">
        <f>VLOOKUP($E49,'Benefits Revenue'!$E$4:$BG$59,AG$1,FALSE)</f>
        <v>0</v>
      </c>
      <c r="AH49" s="9">
        <f>VLOOKUP($E49,'Benefits Revenue'!$E$4:$BG$59,AH$1,FALSE)</f>
        <v>0</v>
      </c>
      <c r="AI49" s="9">
        <f>VLOOKUP($E49,'Benefits Revenue'!$E$4:$BG$59,AI$1,FALSE)</f>
        <v>136463.61</v>
      </c>
      <c r="AJ49" s="9">
        <f>VLOOKUP($E49,'Benefits Revenue'!$E$4:$BG$59,AJ$1,FALSE)</f>
        <v>0</v>
      </c>
      <c r="AK49" s="9">
        <f>VLOOKUP($E49,'Benefits Revenue'!$E$4:$BG$59,AK$1,FALSE)</f>
        <v>0</v>
      </c>
      <c r="AL49" s="9">
        <f>VLOOKUP($E49,'Benefits Revenue'!$E$4:$BG$59,AL$1,FALSE)</f>
        <v>0</v>
      </c>
      <c r="AM49" s="9">
        <f>VLOOKUP($E49,'Benefits Revenue'!$E$4:$BG$59,AM$1,FALSE)</f>
        <v>0</v>
      </c>
      <c r="AN49" s="9">
        <f>VLOOKUP($E49,'Benefits Revenue'!$E$4:$BG$59,AN$1,FALSE)</f>
        <v>0</v>
      </c>
      <c r="AO49" s="9" t="s">
        <v>1274</v>
      </c>
      <c r="AP49" s="9">
        <f>VLOOKUP($E49,'Claims Revenue'!$E$4:$BJ$59,AP$1,FALSE)</f>
        <v>0</v>
      </c>
      <c r="AQ49" s="9">
        <f>VLOOKUP($E49,'Claims Revenue'!$E$4:$BJ$59,AQ$1,FALSE)</f>
        <v>136463.61</v>
      </c>
      <c r="AR49" s="9">
        <f>VLOOKUP($E49,'Claims Revenue'!$E$4:$BJ$59,AR$1,FALSE)</f>
        <v>0</v>
      </c>
      <c r="AS49" s="9">
        <f>VLOOKUP($E49,'Claims Revenue'!$E$4:$BJ$59,AS$1,FALSE)</f>
        <v>0</v>
      </c>
      <c r="AT49" s="9">
        <f>VLOOKUP($E49,'Claims Revenue'!$E$4:$BJ$59,AT$1,FALSE)</f>
        <v>136463.61</v>
      </c>
      <c r="AU49" s="9">
        <f>VLOOKUP($E49,'Claims Revenue'!$E$4:$BJ$59,AU$1,FALSE)</f>
        <v>0</v>
      </c>
      <c r="AV49" s="9">
        <f>VLOOKUP($E49,'Claims Revenue'!$E$4:$BJ$59,AV$1,FALSE)</f>
        <v>0</v>
      </c>
      <c r="AW49" s="9">
        <f>VLOOKUP($E49,'Claims Revenue'!$E$4:$BJ$59,AW$1,FALSE)</f>
        <v>136463.61</v>
      </c>
      <c r="AX49" s="9">
        <f>VLOOKUP($E49,'Claims Revenue'!$E$4:$BJ$59,AX$1,FALSE)</f>
        <v>0</v>
      </c>
      <c r="AY49" s="9">
        <f>VLOOKUP($E49,'Claims Revenue'!$E$4:$BJ$59,AY$1,FALSE)</f>
        <v>0</v>
      </c>
      <c r="AZ49" s="9" t="s">
        <v>1275</v>
      </c>
      <c r="BA49">
        <f>VLOOKUP($E49,'Ingredients Revenue'!$E$4:$DL$59,BA$1,FALSE)</f>
        <v>0</v>
      </c>
      <c r="BB49">
        <f>VLOOKUP($E49,'Ingredients Revenue'!$E$4:$DL$59,BB$1,FALSE)</f>
        <v>0</v>
      </c>
      <c r="BC49">
        <f>VLOOKUP($E49,'Ingredients Revenue'!$E$4:$DL$59,BC$1,FALSE)</f>
        <v>0</v>
      </c>
      <c r="BD49">
        <f>VLOOKUP($E49,'Ingredients Revenue'!$E$4:$DL$59,BD$1,FALSE)</f>
        <v>0</v>
      </c>
      <c r="BE49">
        <f>VLOOKUP($E49,'Ingredients Revenue'!$E$4:$DL$59,BE$1,FALSE)</f>
        <v>0</v>
      </c>
      <c r="BF49">
        <f>VLOOKUP($E49,'Ingredients Revenue'!$E$4:$DL$59,BF$1,FALSE)</f>
        <v>0</v>
      </c>
      <c r="BG49">
        <f>VLOOKUP($E49,'Ingredients Revenue'!$E$4:$DL$59,BG$1,FALSE)</f>
        <v>0</v>
      </c>
      <c r="BH49">
        <f>VLOOKUP($E49,'Ingredients Revenue'!$E$4:$DL$59,BH$1,FALSE)</f>
        <v>0</v>
      </c>
      <c r="BI49">
        <f>VLOOKUP($E49,'Ingredients Revenue'!$E$4:$DL$59,BI$1,FALSE)</f>
        <v>0</v>
      </c>
      <c r="BJ49">
        <f>VLOOKUP($E49,'Ingredients Revenue'!$E$4:$DL$59,BJ$1,FALSE)</f>
        <v>136463.61</v>
      </c>
    </row>
    <row r="50" spans="1:62">
      <c r="A50" s="9" t="str">
        <f>_xlfn.XLOOKUP($E50,'Raw Data'!$E:$E,'Raw Data'!A:A,"ERROR",0,1)</f>
        <v>US</v>
      </c>
      <c r="B50" s="9" t="str">
        <f>_xlfn.XLOOKUP($E50,'Raw Data'!$E:$E,'Raw Data'!B:B,"ERROR",0,1)</f>
        <v>Hair Mousses</v>
      </c>
      <c r="C50" s="9" t="str">
        <f>_xlfn.XLOOKUP($E50,'Raw Data'!$E:$E,'Raw Data'!C:C,"ERROR",0,1)</f>
        <v>SheaMoisture</v>
      </c>
      <c r="D50" s="9" t="str">
        <f>_xlfn.XLOOKUP($E50,'Raw Data'!$E:$E,'Raw Data'!D:D,"ERROR",0,1)</f>
        <v>www.amazon.com/dp/B08P5XYLYZ</v>
      </c>
      <c r="E50" s="9" t="s">
        <v>213</v>
      </c>
      <c r="F50" s="9" t="str">
        <f>_xlfn.XLOOKUP($E50,'Raw Data'!$E:$E,'Raw Data'!F:F,"ERROR",0,1)</f>
        <v>SheaMoisture Mousse for Curly Hair, Wig or Weave, Tea Tree and Borage Seed Oil, Paraben-free Styling Mousse, 7.5 Ounce</v>
      </c>
      <c r="G50" s="9">
        <f>_xlfn.XLOOKUP($E50,'Raw Data'!$E:$E,'Raw Data'!G:G,"ERROR",0,1)</f>
        <v>11898</v>
      </c>
      <c r="H50" s="9">
        <f>_xlfn.XLOOKUP($E50,'Raw Data'!$E:$E,'Raw Data'!H:H,"ERROR",0,1)</f>
        <v>127385.55</v>
      </c>
      <c r="I50" s="9">
        <f>_xlfn.XLOOKUP($E50,$E:$E,'Raw Data'!I:I,"ERROR",0,1)</f>
        <v>0.00538621429144464</v>
      </c>
      <c r="J50" s="9" t="str">
        <f>_xlfn.XLOOKUP($E50,'Raw Data'!$E:$E,'Raw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10 to 15</v>
      </c>
      <c r="L50" s="9">
        <f>_xlfn.XLOOKUP($E50,'Raw Data'!$E:$E,'Raw Data'!L:L,"ERROR",0,1)</f>
        <v>10.65</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10 to 15</v>
      </c>
      <c r="N50" s="9">
        <f>_xlfn.XLOOKUP($E50,'Raw Data'!$E:$E,'Raw Data'!N:N,"ERROR",0,1)</f>
        <v>11.54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6% to 8%</v>
      </c>
      <c r="P50" s="16">
        <f t="shared" si="0"/>
        <v>0.0771230502599652</v>
      </c>
      <c r="Q50" s="9">
        <f>_xlfn.XLOOKUP($E50,'Raw Data'!$E:$E,'Raw Data'!Q:Q,"ERROR",0,1)</f>
        <v>7.5</v>
      </c>
      <c r="R50" s="9" t="str">
        <f>_xlfn.XLOOKUP($E50,'Raw Data'!$E:$E,'Raw Data'!R:R,"ERROR",0,1)</f>
        <v>oz</v>
      </c>
      <c r="S50" s="17">
        <f t="shared" si="1"/>
        <v>1.42</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1 to 2</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7">
        <f t="shared" si="2"/>
        <v>0.0520347198737459</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7">
        <f t="shared" si="3"/>
        <v>0.0480216435576598</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7.5</v>
      </c>
      <c r="AA50" s="9" t="s">
        <v>38</v>
      </c>
      <c r="AB50" s="9" t="s">
        <v>1150</v>
      </c>
      <c r="AC50" s="9" t="s">
        <v>1151</v>
      </c>
      <c r="AD50" s="9" t="s">
        <v>1276</v>
      </c>
      <c r="AE50" s="9">
        <f>VLOOKUP($E50,'Benefits Revenue'!$E$4:$BG$59,AE$1,FALSE)</f>
        <v>127385.55</v>
      </c>
      <c r="AF50" s="9">
        <f>VLOOKUP($E50,'Benefits Revenue'!$E$4:$BG$59,AF$1,FALSE)</f>
        <v>0</v>
      </c>
      <c r="AG50" s="9">
        <f>VLOOKUP($E50,'Benefits Revenue'!$E$4:$BG$59,AG$1,FALSE)</f>
        <v>0</v>
      </c>
      <c r="AH50" s="9">
        <f>VLOOKUP($E50,'Benefits Revenue'!$E$4:$BG$59,AH$1,FALSE)</f>
        <v>0</v>
      </c>
      <c r="AI50" s="9">
        <f>VLOOKUP($E50,'Benefits Revenue'!$E$4:$BG$59,AI$1,FALSE)</f>
        <v>0</v>
      </c>
      <c r="AJ50" s="9">
        <f>VLOOKUP($E50,'Benefits Revenue'!$E$4:$BG$59,AJ$1,FALSE)</f>
        <v>127385.55</v>
      </c>
      <c r="AK50" s="9">
        <f>VLOOKUP($E50,'Benefits Revenue'!$E$4:$BG$59,AK$1,FALSE)</f>
        <v>0</v>
      </c>
      <c r="AL50" s="9">
        <f>VLOOKUP($E50,'Benefits Revenue'!$E$4:$BG$59,AL$1,FALSE)</f>
        <v>0</v>
      </c>
      <c r="AM50" s="9">
        <f>VLOOKUP($E50,'Benefits Revenue'!$E$4:$BG$59,AM$1,FALSE)</f>
        <v>0</v>
      </c>
      <c r="AN50" s="9">
        <f>VLOOKUP($E50,'Benefits Revenue'!$E$4:$BG$59,AN$1,FALSE)</f>
        <v>0</v>
      </c>
      <c r="AO50" s="9" t="s">
        <v>1277</v>
      </c>
      <c r="AP50" s="9">
        <f>VLOOKUP($E50,'Claims Revenue'!$E$4:$BJ$59,AP$1,FALSE)</f>
        <v>127385.55</v>
      </c>
      <c r="AQ50" s="9">
        <f>VLOOKUP($E50,'Claims Revenue'!$E$4:$BJ$59,AQ$1,FALSE)</f>
        <v>127385.55</v>
      </c>
      <c r="AR50" s="9">
        <f>VLOOKUP($E50,'Claims Revenue'!$E$4:$BJ$59,AR$1,FALSE)</f>
        <v>0</v>
      </c>
      <c r="AS50" s="9">
        <f>VLOOKUP($E50,'Claims Revenue'!$E$4:$BJ$59,AS$1,FALSE)</f>
        <v>127385.55</v>
      </c>
      <c r="AT50" s="9">
        <f>VLOOKUP($E50,'Claims Revenue'!$E$4:$BJ$59,AT$1,FALSE)</f>
        <v>127385.55</v>
      </c>
      <c r="AU50" s="9">
        <f>VLOOKUP($E50,'Claims Revenue'!$E$4:$BJ$59,AU$1,FALSE)</f>
        <v>127385.55</v>
      </c>
      <c r="AV50" s="9">
        <f>VLOOKUP($E50,'Claims Revenue'!$E$4:$BJ$59,AV$1,FALSE)</f>
        <v>127385.55</v>
      </c>
      <c r="AW50" s="9">
        <f>VLOOKUP($E50,'Claims Revenue'!$E$4:$BJ$59,AW$1,FALSE)</f>
        <v>0</v>
      </c>
      <c r="AX50" s="9">
        <f>VLOOKUP($E50,'Claims Revenue'!$E$4:$BJ$59,AX$1,FALSE)</f>
        <v>0</v>
      </c>
      <c r="AY50" s="9">
        <f>VLOOKUP($E50,'Claims Revenue'!$E$4:$BJ$59,AY$1,FALSE)</f>
        <v>0</v>
      </c>
      <c r="AZ50" s="9" t="s">
        <v>1278</v>
      </c>
      <c r="BA50">
        <f>VLOOKUP($E50,'Ingredients Revenue'!$E$4:$DL$59,BA$1,FALSE)</f>
        <v>0</v>
      </c>
      <c r="BB50">
        <f>VLOOKUP($E50,'Ingredients Revenue'!$E$4:$DL$59,BB$1,FALSE)</f>
        <v>0</v>
      </c>
      <c r="BC50">
        <f>VLOOKUP($E50,'Ingredients Revenue'!$E$4:$DL$59,BC$1,FALSE)</f>
        <v>0</v>
      </c>
      <c r="BD50">
        <f>VLOOKUP($E50,'Ingredients Revenue'!$E$4:$DL$59,BD$1,FALSE)</f>
        <v>0</v>
      </c>
      <c r="BE50">
        <f>VLOOKUP($E50,'Ingredients Revenue'!$E$4:$DL$59,BE$1,FALSE)</f>
        <v>0</v>
      </c>
      <c r="BF50">
        <f>VLOOKUP($E50,'Ingredients Revenue'!$E$4:$DL$59,BF$1,FALSE)</f>
        <v>127385.55</v>
      </c>
      <c r="BG50">
        <f>VLOOKUP($E50,'Ingredients Revenue'!$E$4:$DL$59,BG$1,FALSE)</f>
        <v>0</v>
      </c>
      <c r="BH50">
        <f>VLOOKUP($E50,'Ingredients Revenue'!$E$4:$DL$59,BH$1,FALSE)</f>
        <v>0</v>
      </c>
      <c r="BI50">
        <f>VLOOKUP($E50,'Ingredients Revenue'!$E$4:$DL$59,BI$1,FALSE)</f>
        <v>0</v>
      </c>
      <c r="BJ50">
        <f>VLOOKUP($E50,'Ingredients Revenue'!$E$4:$DL$59,BJ$1,FALSE)</f>
        <v>0</v>
      </c>
    </row>
    <row r="51" spans="1:62">
      <c r="A51" s="9" t="str">
        <f>_xlfn.XLOOKUP($E51,'Raw Data'!$E:$E,'Raw Data'!A:A,"ERROR",0,1)</f>
        <v>US</v>
      </c>
      <c r="B51" s="9" t="str">
        <f>_xlfn.XLOOKUP($E51,'Raw Data'!$E:$E,'Raw Data'!B:B,"ERROR",0,1)</f>
        <v>Hair Mousses</v>
      </c>
      <c r="C51" s="9" t="str">
        <f>_xlfn.XLOOKUP($E51,'Raw Data'!$E:$E,'Raw Data'!C:C,"ERROR",0,1)</f>
        <v>Goiple</v>
      </c>
      <c r="D51" s="9" t="str">
        <f>_xlfn.XLOOKUP($E51,'Raw Data'!$E:$E,'Raw Data'!D:D,"ERROR",0,1)</f>
        <v>www.amazon.com/dp/B0BGPCCW5H</v>
      </c>
      <c r="E51" s="9" t="s">
        <v>217</v>
      </c>
      <c r="F51" s="9" t="str">
        <f>_xlfn.XLOOKUP($E51,'Raw Data'!$E:$E,'Raw Data'!F:F,"ERROR",0,1)</f>
        <v>Braid Foam Control Mousse Braiding Mousse for Braids Twist, Locs, No Flake Extra Hold High Shine Style and Moisturizes, Hair Mousse for Braids High Shine, Lightweight Easy to Apply 8fl oz</v>
      </c>
      <c r="G51" s="9">
        <f>_xlfn.XLOOKUP($E51,'Raw Data'!$E:$E,'Raw Data'!G:G,"ERROR",0,1)</f>
        <v>15826</v>
      </c>
      <c r="H51" s="9">
        <f>_xlfn.XLOOKUP($E51,'Raw Data'!$E:$E,'Raw Data'!H:H,"ERROR",0,1)</f>
        <v>126691.08</v>
      </c>
      <c r="I51" s="9">
        <f>_xlfn.XLOOKUP($E51,$E:$E,'Raw Data'!I:I,"ERROR",0,1)</f>
        <v>0.00510088043807333</v>
      </c>
      <c r="J51" s="9" t="str">
        <f>_xlfn.XLOOKUP($E51,'Raw Data'!$E:$E,'Raw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5 to 10</v>
      </c>
      <c r="L51" s="9">
        <f>_xlfn.XLOOKUP($E51,'Raw Data'!$E:$E,'Raw Data'!L:L,"ERROR",0,1)</f>
        <v>8.16</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5 to 10</v>
      </c>
      <c r="N51" s="9">
        <f>_xlfn.XLOOKUP($E51,'Raw Data'!$E:$E,'Raw Data'!N:N,"ERROR",0,1)</f>
        <v>8.57</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4% to 6%</v>
      </c>
      <c r="P51" s="16">
        <f t="shared" si="0"/>
        <v>0.0478413068844808</v>
      </c>
      <c r="Q51" s="9">
        <f>_xlfn.XLOOKUP($E51,'Raw Data'!$E:$E,'Raw Data'!Q:Q,"ERROR",0,1)</f>
        <v>8</v>
      </c>
      <c r="R51" s="9" t="str">
        <f>_xlfn.XLOOKUP($E51,'Raw Data'!$E:$E,'Raw Data'!R:R,"ERROR",0,1)</f>
        <v>fl oz</v>
      </c>
      <c r="S51" s="17">
        <f t="shared" si="1"/>
        <v>0.980769230769231</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0.75 to 1</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7">
        <f t="shared" si="2"/>
        <v>0.0348342264769387</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3"/>
        <v>0.033167711557972</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8 to 10</v>
      </c>
      <c r="Z51" s="17">
        <f t="array" ref="Z51">_xlfn.IFS(AA51="oz",_xlfn.IFS(R51="oz",Q51,R51="fl oz",Q51*1.04,R51="ml",Q51*0.0338),AA51="fl oz",_xlfn.IFS(R51="oz",Q51/1.04,R51="fl oz",Q51,R51="ml",Q51*0.0338/1.04),AA51="ml",_xlfn.IFS(R51="oz",Q51/0.0338,R51="fl oz",Q51*1.04/0.0338,R51="ml",Q51))</f>
        <v>8.32</v>
      </c>
      <c r="AA51" s="9" t="s">
        <v>38</v>
      </c>
      <c r="AB51" s="9" t="s">
        <v>1150</v>
      </c>
      <c r="AC51" s="9" t="s">
        <v>1151</v>
      </c>
      <c r="AD51" s="9" t="s">
        <v>1279</v>
      </c>
      <c r="AE51" s="9">
        <f>VLOOKUP($E51,'Benefits Revenue'!$E$4:$BG$59,AE$1,FALSE)</f>
        <v>0</v>
      </c>
      <c r="AF51" s="9">
        <f>VLOOKUP($E51,'Benefits Revenue'!$E$4:$BG$59,AF$1,FALSE)</f>
        <v>126691.08</v>
      </c>
      <c r="AG51" s="9">
        <f>VLOOKUP($E51,'Benefits Revenue'!$E$4:$BG$59,AG$1,FALSE)</f>
        <v>126691.08</v>
      </c>
      <c r="AH51" s="9">
        <f>VLOOKUP($E51,'Benefits Revenue'!$E$4:$BG$59,AH$1,FALSE)</f>
        <v>126691.08</v>
      </c>
      <c r="AI51" s="9">
        <f>VLOOKUP($E51,'Benefits Revenue'!$E$4:$BG$59,AI$1,FALSE)</f>
        <v>126691.08</v>
      </c>
      <c r="AJ51" s="9">
        <f>VLOOKUP($E51,'Benefits Revenue'!$E$4:$BG$59,AJ$1,FALSE)</f>
        <v>0</v>
      </c>
      <c r="AK51" s="9">
        <f>VLOOKUP($E51,'Benefits Revenue'!$E$4:$BG$59,AK$1,FALSE)</f>
        <v>0</v>
      </c>
      <c r="AL51" s="9">
        <f>VLOOKUP($E51,'Benefits Revenue'!$E$4:$BG$59,AL$1,FALSE)</f>
        <v>0</v>
      </c>
      <c r="AM51" s="9">
        <f>VLOOKUP($E51,'Benefits Revenue'!$E$4:$BG$59,AM$1,FALSE)</f>
        <v>0</v>
      </c>
      <c r="AN51" s="9">
        <f>VLOOKUP($E51,'Benefits Revenue'!$E$4:$BG$59,AN$1,FALSE)</f>
        <v>0</v>
      </c>
      <c r="AO51" s="9" t="s">
        <v>1280</v>
      </c>
      <c r="AP51" s="9">
        <f>VLOOKUP($E51,'Claims Revenue'!$E$4:$BJ$59,AP$1,FALSE)</f>
        <v>0</v>
      </c>
      <c r="AQ51" s="9">
        <f>VLOOKUP($E51,'Claims Revenue'!$E$4:$BJ$59,AQ$1,FALSE)</f>
        <v>0</v>
      </c>
      <c r="AR51" s="9">
        <f>VLOOKUP($E51,'Claims Revenue'!$E$4:$BJ$59,AR$1,FALSE)</f>
        <v>126691.08</v>
      </c>
      <c r="AS51" s="9">
        <f>VLOOKUP($E51,'Claims Revenue'!$E$4:$BJ$59,AS$1,FALSE)</f>
        <v>0</v>
      </c>
      <c r="AT51" s="9">
        <f>VLOOKUP($E51,'Claims Revenue'!$E$4:$BJ$59,AT$1,FALSE)</f>
        <v>126691.08</v>
      </c>
      <c r="AU51" s="9">
        <f>VLOOKUP($E51,'Claims Revenue'!$E$4:$BJ$59,AU$1,FALSE)</f>
        <v>0</v>
      </c>
      <c r="AV51" s="9">
        <f>VLOOKUP($E51,'Claims Revenue'!$E$4:$BJ$59,AV$1,FALSE)</f>
        <v>0</v>
      </c>
      <c r="AW51" s="9">
        <f>VLOOKUP($E51,'Claims Revenue'!$E$4:$BJ$59,AW$1,FALSE)</f>
        <v>126691.08</v>
      </c>
      <c r="AX51" s="9">
        <f>VLOOKUP($E51,'Claims Revenue'!$E$4:$BJ$59,AX$1,FALSE)</f>
        <v>0</v>
      </c>
      <c r="AY51" s="9">
        <f>VLOOKUP($E51,'Claims Revenue'!$E$4:$BJ$59,AY$1,FALSE)</f>
        <v>0</v>
      </c>
      <c r="AZ51" s="9" t="s">
        <v>1281</v>
      </c>
      <c r="BA51">
        <f>VLOOKUP($E51,'Ingredients Revenue'!$E$4:$DL$59,BA$1,FALSE)</f>
        <v>0</v>
      </c>
      <c r="BB51">
        <f>VLOOKUP($E51,'Ingredients Revenue'!$E$4:$DL$59,BB$1,FALSE)</f>
        <v>0</v>
      </c>
      <c r="BC51">
        <f>VLOOKUP($E51,'Ingredients Revenue'!$E$4:$DL$59,BC$1,FALSE)</f>
        <v>0</v>
      </c>
      <c r="BD51">
        <f>VLOOKUP($E51,'Ingredients Revenue'!$E$4:$DL$59,BD$1,FALSE)</f>
        <v>0</v>
      </c>
      <c r="BE51">
        <f>VLOOKUP($E51,'Ingredients Revenue'!$E$4:$DL$59,BE$1,FALSE)</f>
        <v>0</v>
      </c>
      <c r="BF51">
        <f>VLOOKUP($E51,'Ingredients Revenue'!$E$4:$DL$59,BF$1,FALSE)</f>
        <v>0</v>
      </c>
      <c r="BG51">
        <f>VLOOKUP($E51,'Ingredients Revenue'!$E$4:$DL$59,BG$1,FALSE)</f>
        <v>0</v>
      </c>
      <c r="BH51">
        <f>VLOOKUP($E51,'Ingredients Revenue'!$E$4:$DL$59,BH$1,FALSE)</f>
        <v>0</v>
      </c>
      <c r="BI51">
        <f>VLOOKUP($E51,'Ingredients Revenue'!$E$4:$DL$59,BI$1,FALSE)</f>
        <v>0</v>
      </c>
      <c r="BJ51">
        <f>VLOOKUP($E51,'Ingredients Revenue'!$E$4:$DL$59,BJ$1,FALSE)</f>
        <v>0</v>
      </c>
    </row>
    <row r="52" spans="1:62">
      <c r="A52" s="9" t="str">
        <f>_xlfn.XLOOKUP($E52,'Raw Data'!$E:$E,'Raw Data'!A:A,"ERROR",0,1)</f>
        <v>US</v>
      </c>
      <c r="B52" s="9" t="str">
        <f>_xlfn.XLOOKUP($E52,'Raw Data'!$E:$E,'Raw Data'!B:B,"ERROR",0,1)</f>
        <v>Hair Mousses</v>
      </c>
      <c r="C52" s="9" t="str">
        <f>_xlfn.XLOOKUP($E52,'Raw Data'!$E:$E,'Raw Data'!C:C,"ERROR",0,1)</f>
        <v>allday locks</v>
      </c>
      <c r="D52" s="9" t="str">
        <f>_xlfn.XLOOKUP($E52,'Raw Data'!$E:$E,'Raw Data'!D:D,"ERROR",0,1)</f>
        <v>www.amazon.com/dp/B07YNWX9WW</v>
      </c>
      <c r="E52" s="9" t="s">
        <v>221</v>
      </c>
      <c r="F52" s="9" t="str">
        <f>_xlfn.XLOOKUP($E52,'Raw Data'!$E:$E,'Raw Data'!F:F,"ERROR",0,1)</f>
        <v>AllDay Locks Braid Foam | Long Lasting Mousse for Style &amp; Shine | No Frizz or Fraying | Moisturizes &amp; Seals Braids, Locks, Twists, Cornrows | 8 oz</v>
      </c>
      <c r="G52" s="9">
        <f>_xlfn.XLOOKUP($E52,'Raw Data'!$E:$E,'Raw Data'!G:G,"ERROR",0,1)</f>
        <v>12288</v>
      </c>
      <c r="H52" s="9">
        <f>_xlfn.XLOOKUP($E52,'Raw Data'!$E:$E,'Raw Data'!H:H,"ERROR",0,1)</f>
        <v>119979.64</v>
      </c>
      <c r="I52" s="9">
        <f>_xlfn.XLOOKUP($E52,$E:$E,'Raw Data'!I:I,"ERROR",0,1)</f>
        <v>0.00505536010908213</v>
      </c>
      <c r="J52" s="9" t="str">
        <f>_xlfn.XLOOKUP($E52,'Raw Data'!$E:$E,'Raw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_xlfn.XLOOKUP($E52,'Raw Data'!$E:$E,'Raw Data'!L:L,"ERROR",0,1)</f>
        <v>9.77</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_xlfn.XLOOKUP($E52,'Raw Data'!$E:$E,'Raw Data'!N:N,"ERROR",0,1)</f>
        <v>9.77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No Discount</v>
      </c>
      <c r="P52" s="16">
        <f t="shared" si="0"/>
        <v>0</v>
      </c>
      <c r="Q52" s="9">
        <f>_xlfn.XLOOKUP($E52,'Raw Data'!$E:$E,'Raw Data'!Q:Q,"ERROR",0,1)</f>
        <v>8</v>
      </c>
      <c r="R52" s="9" t="str">
        <f>_xlfn.XLOOKUP($E52,'Raw Data'!$E:$E,'Raw Data'!R:R,"ERROR",0,1)</f>
        <v>oz</v>
      </c>
      <c r="S52" s="17">
        <f t="shared" si="1"/>
        <v>1.22125</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1 to 2</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2"/>
        <v>0.0413003043625296</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3"/>
        <v>0.0413003043625296</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17">
        <f t="array" ref="Z52">_xlfn.IFS(AA52="oz",_xlfn.IFS(R52="oz",Q52,R52="fl oz",Q52*1.04,R52="ml",Q52*0.0338),AA52="fl oz",_xlfn.IFS(R52="oz",Q52/1.04,R52="fl oz",Q52,R52="ml",Q52*0.0338/1.04),AA52="ml",_xlfn.IFS(R52="oz",Q52/0.0338,R52="fl oz",Q52*1.04/0.0338,R52="ml",Q52))</f>
        <v>8</v>
      </c>
      <c r="AA52" s="9" t="s">
        <v>38</v>
      </c>
      <c r="AB52" s="9" t="s">
        <v>1150</v>
      </c>
      <c r="AC52" s="9" t="s">
        <v>1151</v>
      </c>
      <c r="AD52" s="9" t="s">
        <v>1282</v>
      </c>
      <c r="AE52" s="9">
        <f>VLOOKUP($E52,'Benefits Revenue'!$E$4:$BG$59,AE$1,FALSE)</f>
        <v>0</v>
      </c>
      <c r="AF52" s="9">
        <f>VLOOKUP($E52,'Benefits Revenue'!$E$4:$BG$59,AF$1,FALSE)</f>
        <v>119979.64</v>
      </c>
      <c r="AG52" s="9">
        <f>VLOOKUP($E52,'Benefits Revenue'!$E$4:$BG$59,AG$1,FALSE)</f>
        <v>119979.64</v>
      </c>
      <c r="AH52" s="9">
        <f>VLOOKUP($E52,'Benefits Revenue'!$E$4:$BG$59,AH$1,FALSE)</f>
        <v>119979.64</v>
      </c>
      <c r="AI52" s="9">
        <f>VLOOKUP($E52,'Benefits Revenue'!$E$4:$BG$59,AI$1,FALSE)</f>
        <v>0</v>
      </c>
      <c r="AJ52" s="9">
        <f>VLOOKUP($E52,'Benefits Revenue'!$E$4:$BG$59,AJ$1,FALSE)</f>
        <v>0</v>
      </c>
      <c r="AK52" s="9">
        <f>VLOOKUP($E52,'Benefits Revenue'!$E$4:$BG$59,AK$1,FALSE)</f>
        <v>0</v>
      </c>
      <c r="AL52" s="9">
        <f>VLOOKUP($E52,'Benefits Revenue'!$E$4:$BG$59,AL$1,FALSE)</f>
        <v>0</v>
      </c>
      <c r="AM52" s="9">
        <f>VLOOKUP($E52,'Benefits Revenue'!$E$4:$BG$59,AM$1,FALSE)</f>
        <v>0</v>
      </c>
      <c r="AN52" s="9">
        <f>VLOOKUP($E52,'Benefits Revenue'!$E$4:$BG$59,AN$1,FALSE)</f>
        <v>0</v>
      </c>
      <c r="AO52" s="9" t="s">
        <v>1283</v>
      </c>
      <c r="AP52" s="9">
        <f>VLOOKUP($E52,'Claims Revenue'!$E$4:$BJ$59,AP$1,FALSE)</f>
        <v>0</v>
      </c>
      <c r="AQ52" s="9">
        <f>VLOOKUP($E52,'Claims Revenue'!$E$4:$BJ$59,AQ$1,FALSE)</f>
        <v>119979.64</v>
      </c>
      <c r="AR52" s="9">
        <f>VLOOKUP($E52,'Claims Revenue'!$E$4:$BJ$59,AR$1,FALSE)</f>
        <v>0</v>
      </c>
      <c r="AS52" s="9">
        <f>VLOOKUP($E52,'Claims Revenue'!$E$4:$BJ$59,AS$1,FALSE)</f>
        <v>0</v>
      </c>
      <c r="AT52" s="9">
        <f>VLOOKUP($E52,'Claims Revenue'!$E$4:$BJ$59,AT$1,FALSE)</f>
        <v>119979.64</v>
      </c>
      <c r="AU52" s="9">
        <f>VLOOKUP($E52,'Claims Revenue'!$E$4:$BJ$59,AU$1,FALSE)</f>
        <v>0</v>
      </c>
      <c r="AV52" s="9">
        <f>VLOOKUP($E52,'Claims Revenue'!$E$4:$BJ$59,AV$1,FALSE)</f>
        <v>0</v>
      </c>
      <c r="AW52" s="9">
        <f>VLOOKUP($E52,'Claims Revenue'!$E$4:$BJ$59,AW$1,FALSE)</f>
        <v>0</v>
      </c>
      <c r="AX52" s="9">
        <f>VLOOKUP($E52,'Claims Revenue'!$E$4:$BJ$59,AX$1,FALSE)</f>
        <v>0</v>
      </c>
      <c r="AY52" s="9">
        <f>VLOOKUP($E52,'Claims Revenue'!$E$4:$BJ$59,AY$1,FALSE)</f>
        <v>0</v>
      </c>
      <c r="AZ52" s="9" t="s">
        <v>1284</v>
      </c>
      <c r="BA52">
        <f>VLOOKUP($E52,'Ingredients Revenue'!$E$4:$DL$59,BA$1,FALSE)</f>
        <v>0</v>
      </c>
      <c r="BB52">
        <f>VLOOKUP($E52,'Ingredients Revenue'!$E$4:$DL$59,BB$1,FALSE)</f>
        <v>0</v>
      </c>
      <c r="BC52">
        <f>VLOOKUP($E52,'Ingredients Revenue'!$E$4:$DL$59,BC$1,FALSE)</f>
        <v>0</v>
      </c>
      <c r="BD52">
        <f>VLOOKUP($E52,'Ingredients Revenue'!$E$4:$DL$59,BD$1,FALSE)</f>
        <v>0</v>
      </c>
      <c r="BE52">
        <f>VLOOKUP($E52,'Ingredients Revenue'!$E$4:$DL$59,BE$1,FALSE)</f>
        <v>0</v>
      </c>
      <c r="BF52">
        <f>VLOOKUP($E52,'Ingredients Revenue'!$E$4:$DL$59,BF$1,FALSE)</f>
        <v>0</v>
      </c>
      <c r="BG52">
        <f>VLOOKUP($E52,'Ingredients Revenue'!$E$4:$DL$59,BG$1,FALSE)</f>
        <v>0</v>
      </c>
      <c r="BH52">
        <f>VLOOKUP($E52,'Ingredients Revenue'!$E$4:$DL$59,BH$1,FALSE)</f>
        <v>0</v>
      </c>
      <c r="BI52">
        <f>VLOOKUP($E52,'Ingredients Revenue'!$E$4:$DL$59,BI$1,FALSE)</f>
        <v>0</v>
      </c>
      <c r="BJ52">
        <f>VLOOKUP($E52,'Ingredients Revenue'!$E$4:$DL$59,BJ$1,FALSE)</f>
        <v>0</v>
      </c>
    </row>
    <row r="53" spans="1:62">
      <c r="A53" s="9" t="str">
        <f>_xlfn.XLOOKUP($E53,'Raw Data'!$E:$E,'Raw Data'!A:A,"ERROR",0,1)</f>
        <v>US</v>
      </c>
      <c r="B53" s="9" t="str">
        <f>_xlfn.XLOOKUP($E53,'Raw Data'!$E:$E,'Raw Data'!B:B,"ERROR",0,1)</f>
        <v>Hair Mousses</v>
      </c>
      <c r="C53" s="9" t="str">
        <f>_xlfn.XLOOKUP($E53,'Raw Data'!$E:$E,'Raw Data'!C:C,"ERROR",0,1)</f>
        <v>pureology</v>
      </c>
      <c r="D53" s="9" t="str">
        <f>_xlfn.XLOOKUP($E53,'Raw Data'!$E:$E,'Raw Data'!D:D,"ERROR",0,1)</f>
        <v>www.amazon.com/dp/B089M9SGS4</v>
      </c>
      <c r="E53" s="9" t="s">
        <v>225</v>
      </c>
      <c r="F53" s="9" t="str">
        <f>_xlfn.XLOOKUP($E53,'Raw Data'!$E:$E,'Raw Data'!F:F,"ERROR",0,1)</f>
        <v>Pureology | Clean Volume Weightless Mousse | All-day Root Lift | For Fine, Color Treated Hair | Vegan</v>
      </c>
      <c r="G53" s="9">
        <f>_xlfn.XLOOKUP($E53,'Raw Data'!$E:$E,'Raw Data'!G:G,"ERROR",0,1)</f>
        <v>3984</v>
      </c>
      <c r="H53" s="9">
        <f>_xlfn.XLOOKUP($E53,'Raw Data'!$E:$E,'Raw Data'!H:H,"ERROR",0,1)</f>
        <v>118908.94</v>
      </c>
      <c r="I53" s="9">
        <f>_xlfn.XLOOKUP($E53,$E:$E,'Raw Data'!I:I,"ERROR",0,1)</f>
        <v>0.00456108594745737</v>
      </c>
      <c r="J53" s="9" t="str">
        <f>_xlfn.XLOOKUP($E53,'Raw Data'!$E:$E,'Raw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30 to 40</v>
      </c>
      <c r="L53" s="9">
        <f>_xlfn.XLOOKUP($E53,'Raw Data'!$E:$E,'Raw Data'!L:L,"ERROR",0,1)</f>
        <v>30.05</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30 to 40</v>
      </c>
      <c r="N53" s="9">
        <f>_xlfn.XLOOKUP($E53,'Raw Data'!$E:$E,'Raw Data'!N:N,"ERROR",0,1)</f>
        <v>30.96</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2% to 4%</v>
      </c>
      <c r="P53" s="16">
        <f t="shared" si="0"/>
        <v>0.0293927648578811</v>
      </c>
      <c r="Q53" s="9">
        <v>8.4</v>
      </c>
      <c r="R53" s="9" t="s">
        <v>37</v>
      </c>
      <c r="S53" s="17">
        <f t="shared" si="1"/>
        <v>3.43978937728938</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3 to 4</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7">
        <f t="shared" si="2"/>
        <v>0.119849714033008</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7">
        <f t="shared" si="3"/>
        <v>0.116326999570151</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8 to 10</v>
      </c>
      <c r="Z53" s="17">
        <f t="array" ref="Z53">_xlfn.IFS(AA53="oz",_xlfn.IFS(R53="oz",Q53,R53="fl oz",Q53*1.04,R53="ml",Q53*0.0338),AA53="fl oz",_xlfn.IFS(R53="oz",Q53/1.04,R53="fl oz",Q53,R53="ml",Q53*0.0338/1.04),AA53="ml",_xlfn.IFS(R53="oz",Q53/0.0338,R53="fl oz",Q53*1.04/0.0338,R53="ml",Q53))</f>
        <v>8.736</v>
      </c>
      <c r="AA53" s="9" t="s">
        <v>38</v>
      </c>
      <c r="AB53" s="9" t="s">
        <v>1159</v>
      </c>
      <c r="AC53" s="9" t="s">
        <v>1151</v>
      </c>
      <c r="AD53" s="9" t="s">
        <v>1285</v>
      </c>
      <c r="AE53" s="9">
        <f>VLOOKUP($E53,'Benefits Revenue'!$E$4:$BG$59,AE$1,FALSE)</f>
        <v>118908.94</v>
      </c>
      <c r="AF53" s="9">
        <f>VLOOKUP($E53,'Benefits Revenue'!$E$4:$BG$59,AF$1,FALSE)</f>
        <v>0</v>
      </c>
      <c r="AG53" s="9">
        <f>VLOOKUP($E53,'Benefits Revenue'!$E$4:$BG$59,AG$1,FALSE)</f>
        <v>0</v>
      </c>
      <c r="AH53" s="9">
        <f>VLOOKUP($E53,'Benefits Revenue'!$E$4:$BG$59,AH$1,FALSE)</f>
        <v>0</v>
      </c>
      <c r="AI53" s="9">
        <f>VLOOKUP($E53,'Benefits Revenue'!$E$4:$BG$59,AI$1,FALSE)</f>
        <v>0</v>
      </c>
      <c r="AJ53" s="9">
        <f>VLOOKUP($E53,'Benefits Revenue'!$E$4:$BG$59,AJ$1,FALSE)</f>
        <v>0</v>
      </c>
      <c r="AK53" s="9">
        <f>VLOOKUP($E53,'Benefits Revenue'!$E$4:$BG$59,AK$1,FALSE)</f>
        <v>118908.94</v>
      </c>
      <c r="AL53" s="9">
        <f>VLOOKUP($E53,'Benefits Revenue'!$E$4:$BG$59,AL$1,FALSE)</f>
        <v>0</v>
      </c>
      <c r="AM53" s="9">
        <f>VLOOKUP($E53,'Benefits Revenue'!$E$4:$BG$59,AM$1,FALSE)</f>
        <v>118908.94</v>
      </c>
      <c r="AN53" s="9">
        <f>VLOOKUP($E53,'Benefits Revenue'!$E$4:$BG$59,AN$1,FALSE)</f>
        <v>0</v>
      </c>
      <c r="AO53" s="9" t="s">
        <v>1286</v>
      </c>
      <c r="AP53" s="9">
        <f>VLOOKUP($E53,'Claims Revenue'!$E$4:$BJ$59,AP$1,FALSE)</f>
        <v>0</v>
      </c>
      <c r="AQ53" s="9">
        <f>VLOOKUP($E53,'Claims Revenue'!$E$4:$BJ$59,AQ$1,FALSE)</f>
        <v>0</v>
      </c>
      <c r="AR53" s="9">
        <f>VLOOKUP($E53,'Claims Revenue'!$E$4:$BJ$59,AR$1,FALSE)</f>
        <v>0</v>
      </c>
      <c r="AS53" s="9">
        <f>VLOOKUP($E53,'Claims Revenue'!$E$4:$BJ$59,AS$1,FALSE)</f>
        <v>0</v>
      </c>
      <c r="AT53" s="9">
        <f>VLOOKUP($E53,'Claims Revenue'!$E$4:$BJ$59,AT$1,FALSE)</f>
        <v>118908.94</v>
      </c>
      <c r="AU53" s="9">
        <f>VLOOKUP($E53,'Claims Revenue'!$E$4:$BJ$59,AU$1,FALSE)</f>
        <v>118908.94</v>
      </c>
      <c r="AV53" s="9">
        <f>VLOOKUP($E53,'Claims Revenue'!$E$4:$BJ$59,AV$1,FALSE)</f>
        <v>0</v>
      </c>
      <c r="AW53" s="9">
        <f>VLOOKUP($E53,'Claims Revenue'!$E$4:$BJ$59,AW$1,FALSE)</f>
        <v>0</v>
      </c>
      <c r="AX53" s="9">
        <f>VLOOKUP($E53,'Claims Revenue'!$E$4:$BJ$59,AX$1,FALSE)</f>
        <v>118908.94</v>
      </c>
      <c r="AY53" s="9">
        <f>VLOOKUP($E53,'Claims Revenue'!$E$4:$BJ$59,AY$1,FALSE)</f>
        <v>0</v>
      </c>
      <c r="AZ53" s="9" t="s">
        <v>1287</v>
      </c>
      <c r="BA53">
        <f>VLOOKUP($E53,'Ingredients Revenue'!$E$4:$DL$59,BA$1,FALSE)</f>
        <v>0</v>
      </c>
      <c r="BB53">
        <f>VLOOKUP($E53,'Ingredients Revenue'!$E$4:$DL$59,BB$1,FALSE)</f>
        <v>0</v>
      </c>
      <c r="BC53">
        <f>VLOOKUP($E53,'Ingredients Revenue'!$E$4:$DL$59,BC$1,FALSE)</f>
        <v>118908.94</v>
      </c>
      <c r="BD53">
        <f>VLOOKUP($E53,'Ingredients Revenue'!$E$4:$DL$59,BD$1,FALSE)</f>
        <v>0</v>
      </c>
      <c r="BE53">
        <f>VLOOKUP($E53,'Ingredients Revenue'!$E$4:$DL$59,BE$1,FALSE)</f>
        <v>0</v>
      </c>
      <c r="BF53">
        <f>VLOOKUP($E53,'Ingredients Revenue'!$E$4:$DL$59,BF$1,FALSE)</f>
        <v>0</v>
      </c>
      <c r="BG53">
        <f>VLOOKUP($E53,'Ingredients Revenue'!$E$4:$DL$59,BG$1,FALSE)</f>
        <v>0</v>
      </c>
      <c r="BH53">
        <f>VLOOKUP($E53,'Ingredients Revenue'!$E$4:$DL$59,BH$1,FALSE)</f>
        <v>118908.94</v>
      </c>
      <c r="BI53">
        <f>VLOOKUP($E53,'Ingredients Revenue'!$E$4:$DL$59,BI$1,FALSE)</f>
        <v>0</v>
      </c>
      <c r="BJ53">
        <f>VLOOKUP($E53,'Ingredients Revenue'!$E$4:$DL$59,BJ$1,FALSE)</f>
        <v>0</v>
      </c>
    </row>
    <row r="54" spans="1:62">
      <c r="A54" s="9" t="str">
        <f>_xlfn.XLOOKUP($E54,'Raw Data'!$E:$E,'Raw Data'!A:A,"ERROR",0,1)</f>
        <v>US</v>
      </c>
      <c r="B54" s="9" t="str">
        <f>_xlfn.XLOOKUP($E54,'Raw Data'!$E:$E,'Raw Data'!B:B,"ERROR",0,1)</f>
        <v>Hair Mousses</v>
      </c>
      <c r="C54" s="9" t="str">
        <f>_xlfn.XLOOKUP($E54,'Raw Data'!$E:$E,'Raw Data'!C:C,"ERROR",0,1)</f>
        <v>TIGI</v>
      </c>
      <c r="D54" s="9" t="str">
        <f>_xlfn.XLOOKUP($E54,'Raw Data'!$E:$E,'Raw Data'!D:D,"ERROR",0,1)</f>
        <v>www.amazon.com/dp/B08X8WN9KZ</v>
      </c>
      <c r="E54" s="9" t="s">
        <v>229</v>
      </c>
      <c r="F54" s="9" t="str">
        <f>_xlfn.XLOOKUP($E54,'Raw Data'!$E:$E,'Raw Data'!F:F,"ERROR",0,1)</f>
        <v>TIGI Bed Head Foxy Curls Curly Hair Mousse for Strong Hold 8.4 oz</v>
      </c>
      <c r="G54" s="9">
        <f>_xlfn.XLOOKUP($E54,'Raw Data'!$E:$E,'Raw Data'!G:G,"ERROR",0,1)</f>
        <v>7136</v>
      </c>
      <c r="H54" s="9">
        <f>_xlfn.XLOOKUP($E54,'Raw Data'!$E:$E,'Raw Data'!H:H,"ERROR",0,1)</f>
        <v>107282.94</v>
      </c>
      <c r="I54" s="9">
        <f>_xlfn.XLOOKUP($E54,$E:$E,'Raw Data'!I:I,"ERROR",0,1)</f>
        <v>0.00456083596190169</v>
      </c>
      <c r="J54" s="9" t="str">
        <f>_xlfn.XLOOKUP($E54,'Raw Data'!$E:$E,'Raw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15 to 20</v>
      </c>
      <c r="L54" s="9">
        <f>_xlfn.XLOOKUP($E54,'Raw Data'!$E:$E,'Raw Data'!L:L,"ERROR",0,1)</f>
        <v>15.98</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15 to 20</v>
      </c>
      <c r="N54" s="9">
        <f>_xlfn.XLOOKUP($E54,'Raw Data'!$E:$E,'Raw Data'!N:N,"ERROR",0,1)</f>
        <v>18.2</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10% to 15%</v>
      </c>
      <c r="P54" s="16">
        <f t="shared" si="0"/>
        <v>0.121978021978022</v>
      </c>
      <c r="Q54" s="9">
        <f>_xlfn.XLOOKUP($E54,'Raw Data'!$E:$E,'Raw Data'!Q:Q,"ERROR",0,1)</f>
        <v>8.4</v>
      </c>
      <c r="R54" s="9" t="str">
        <f>_xlfn.XLOOKUP($E54,'Raw Data'!$E:$E,'Raw Data'!R:R,"ERROR",0,1)</f>
        <v>fl oz</v>
      </c>
      <c r="S54" s="17">
        <f t="shared" si="1"/>
        <v>1.82921245421245</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1 to 2</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7">
        <f t="shared" si="2"/>
        <v>0.07045428925713</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7">
        <f t="shared" si="3"/>
        <v>0.0618604144136779</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
        <v>38</v>
      </c>
      <c r="AB54" s="9" t="s">
        <v>1159</v>
      </c>
      <c r="AC54" s="9" t="s">
        <v>1151</v>
      </c>
      <c r="AD54" s="9" t="s">
        <v>1288</v>
      </c>
      <c r="AE54" s="9">
        <f>VLOOKUP($E54,'Benefits Revenue'!$E$4:$BG$59,AE$1,FALSE)</f>
        <v>0</v>
      </c>
      <c r="AF54" s="9">
        <f>VLOOKUP($E54,'Benefits Revenue'!$E$4:$BG$59,AF$1,FALSE)</f>
        <v>107282.94</v>
      </c>
      <c r="AG54" s="9">
        <f>VLOOKUP($E54,'Benefits Revenue'!$E$4:$BG$59,AG$1,FALSE)</f>
        <v>0</v>
      </c>
      <c r="AH54" s="9">
        <f>VLOOKUP($E54,'Benefits Revenue'!$E$4:$BG$59,AH$1,FALSE)</f>
        <v>0</v>
      </c>
      <c r="AI54" s="9">
        <f>VLOOKUP($E54,'Benefits Revenue'!$E$4:$BG$59,AI$1,FALSE)</f>
        <v>107282.94</v>
      </c>
      <c r="AJ54" s="9">
        <f>VLOOKUP($E54,'Benefits Revenue'!$E$4:$BG$59,AJ$1,FALSE)</f>
        <v>107282.94</v>
      </c>
      <c r="AK54" s="9">
        <f>VLOOKUP($E54,'Benefits Revenue'!$E$4:$BG$59,AK$1,FALSE)</f>
        <v>107282.94</v>
      </c>
      <c r="AL54" s="9">
        <f>VLOOKUP($E54,'Benefits Revenue'!$E$4:$BG$59,AL$1,FALSE)</f>
        <v>107282.94</v>
      </c>
      <c r="AM54" s="9">
        <f>VLOOKUP($E54,'Benefits Revenue'!$E$4:$BG$59,AM$1,FALSE)</f>
        <v>0</v>
      </c>
      <c r="AN54" s="9">
        <f>VLOOKUP($E54,'Benefits Revenue'!$E$4:$BG$59,AN$1,FALSE)</f>
        <v>0</v>
      </c>
      <c r="AO54" s="9" t="s">
        <v>1289</v>
      </c>
      <c r="AP54" s="9">
        <f>VLOOKUP($E54,'Claims Revenue'!$E$4:$BJ$59,AP$1,FALSE)</f>
        <v>0</v>
      </c>
      <c r="AQ54" s="9">
        <f>VLOOKUP($E54,'Claims Revenue'!$E$4:$BJ$59,AQ$1,FALSE)</f>
        <v>0</v>
      </c>
      <c r="AR54" s="9">
        <f>VLOOKUP($E54,'Claims Revenue'!$E$4:$BJ$59,AR$1,FALSE)</f>
        <v>0</v>
      </c>
      <c r="AS54" s="9">
        <f>VLOOKUP($E54,'Claims Revenue'!$E$4:$BJ$59,AS$1,FALSE)</f>
        <v>0</v>
      </c>
      <c r="AT54" s="9">
        <f>VLOOKUP($E54,'Claims Revenue'!$E$4:$BJ$59,AT$1,FALSE)</f>
        <v>0</v>
      </c>
      <c r="AU54" s="9">
        <f>VLOOKUP($E54,'Claims Revenue'!$E$4:$BJ$59,AU$1,FALSE)</f>
        <v>0</v>
      </c>
      <c r="AV54" s="9">
        <f>VLOOKUP($E54,'Claims Revenue'!$E$4:$BJ$59,AV$1,FALSE)</f>
        <v>0</v>
      </c>
      <c r="AW54" s="9">
        <f>VLOOKUP($E54,'Claims Revenue'!$E$4:$BJ$59,AW$1,FALSE)</f>
        <v>0</v>
      </c>
      <c r="AX54" s="9">
        <f>VLOOKUP($E54,'Claims Revenue'!$E$4:$BJ$59,AX$1,FALSE)</f>
        <v>0</v>
      </c>
      <c r="AY54" s="9">
        <f>VLOOKUP($E54,'Claims Revenue'!$E$4:$BJ$59,AY$1,FALSE)</f>
        <v>0</v>
      </c>
      <c r="AZ54" s="9" t="s">
        <v>1290</v>
      </c>
      <c r="BA54">
        <f>VLOOKUP($E54,'Ingredients Revenue'!$E$4:$DL$59,BA$1,FALSE)</f>
        <v>107282.94</v>
      </c>
      <c r="BB54">
        <f>VLOOKUP($E54,'Ingredients Revenue'!$E$4:$DL$59,BB$1,FALSE)</f>
        <v>0</v>
      </c>
      <c r="BC54">
        <f>VLOOKUP($E54,'Ingredients Revenue'!$E$4:$DL$59,BC$1,FALSE)</f>
        <v>107282.94</v>
      </c>
      <c r="BD54">
        <f>VLOOKUP($E54,'Ingredients Revenue'!$E$4:$DL$59,BD$1,FALSE)</f>
        <v>0</v>
      </c>
      <c r="BE54">
        <f>VLOOKUP($E54,'Ingredients Revenue'!$E$4:$DL$59,BE$1,FALSE)</f>
        <v>107282.94</v>
      </c>
      <c r="BF54">
        <f>VLOOKUP($E54,'Ingredients Revenue'!$E$4:$DL$59,BF$1,FALSE)</f>
        <v>0</v>
      </c>
      <c r="BG54">
        <f>VLOOKUP($E54,'Ingredients Revenue'!$E$4:$DL$59,BG$1,FALSE)</f>
        <v>0</v>
      </c>
      <c r="BH54">
        <f>VLOOKUP($E54,'Ingredients Revenue'!$E$4:$DL$59,BH$1,FALSE)</f>
        <v>107282.94</v>
      </c>
      <c r="BI54">
        <f>VLOOKUP($E54,'Ingredients Revenue'!$E$4:$DL$59,BI$1,FALSE)</f>
        <v>0</v>
      </c>
      <c r="BJ54">
        <f>VLOOKUP($E54,'Ingredients Revenue'!$E$4:$DL$59,BJ$1,FALSE)</f>
        <v>0</v>
      </c>
    </row>
    <row r="55" spans="1:62">
      <c r="A55" s="9" t="str">
        <f>_xlfn.XLOOKUP($E55,'Raw Data'!$E:$E,'Raw Data'!A:A,"ERROR",0,1)</f>
        <v>US</v>
      </c>
      <c r="B55" s="9" t="str">
        <f>_xlfn.XLOOKUP($E55,'Raw Data'!$E:$E,'Raw Data'!B:B,"ERROR",0,1)</f>
        <v>Hair Mousses</v>
      </c>
      <c r="C55" s="9" t="str">
        <f>_xlfn.XLOOKUP($E55,'Raw Data'!$E:$E,'Raw Data'!C:C,"ERROR",0,1)</f>
        <v>pantene</v>
      </c>
      <c r="D55" s="9" t="str">
        <f>_xlfn.XLOOKUP($E55,'Raw Data'!$E:$E,'Raw Data'!D:D,"ERROR",0,1)</f>
        <v>www.amazon.com/dp/B07N9K865G</v>
      </c>
      <c r="E55" s="9" t="s">
        <v>233</v>
      </c>
      <c r="F55" s="9" t="str">
        <f>_xlfn.XLOOKUP($E55,'Raw Data'!$E:$E,'Raw Data'!F:F,"ERROR",0,1)</f>
        <v>Pantene, Shampoo and Sulfate Free Conditioner Kit</v>
      </c>
      <c r="G55" s="9">
        <f>_xlfn.XLOOKUP($E55,'Raw Data'!$E:$E,'Raw Data'!G:G,"ERROR",0,1)</f>
        <v>5961</v>
      </c>
      <c r="H55" s="9">
        <f>_xlfn.XLOOKUP($E55,'Raw Data'!$E:$E,'Raw Data'!H:H,"ERROR",0,1)</f>
        <v>107277.06</v>
      </c>
      <c r="I55" s="9">
        <f>_xlfn.XLOOKUP($E55,$E:$E,'Raw Data'!I:I,"ERROR",0,1)</f>
        <v>0.0044894633851726</v>
      </c>
      <c r="J55" s="9" t="str">
        <f>_xlfn.XLOOKUP($E55,'Raw Data'!$E:$E,'Raw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_xlfn.XLOOKUP($E55,'Raw Data'!$E:$E,'Raw Data'!L:L,"ERROR",0,1)</f>
        <v>18.02</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_xlfn.XLOOKUP($E55,'Raw Data'!$E:$E,'Raw Data'!N:N,"ERROR",0,1)</f>
        <v>18.23</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0% to 2%</v>
      </c>
      <c r="P55" s="16">
        <f t="shared" si="0"/>
        <v>0.011519473395502</v>
      </c>
      <c r="Q55" s="9">
        <v>20.4</v>
      </c>
      <c r="R55" s="9" t="s">
        <v>37</v>
      </c>
      <c r="S55" s="17">
        <f t="shared" si="1"/>
        <v>0.849358974358974</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0.75 to 1</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 to 0.05</v>
      </c>
      <c r="V55" s="17">
        <f t="shared" si="2"/>
        <v>0.0290584093474543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 to 0.05</v>
      </c>
      <c r="X55" s="17">
        <f t="shared" si="3"/>
        <v>0.0287236717740607</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20 to 25</v>
      </c>
      <c r="Z55" s="17">
        <f t="array" ref="Z55">_xlfn.IFS(AA55="oz",_xlfn.IFS(R55="oz",Q55,R55="fl oz",Q55*1.04,R55="ml",Q55*0.0338),AA55="fl oz",_xlfn.IFS(R55="oz",Q55/1.04,R55="fl oz",Q55,R55="ml",Q55*0.0338/1.04),AA55="ml",_xlfn.IFS(R55="oz",Q55/0.0338,R55="fl oz",Q55*1.04/0.0338,R55="ml",Q55))</f>
        <v>21.216</v>
      </c>
      <c r="AA55" s="9" t="s">
        <v>38</v>
      </c>
      <c r="AB55" s="9" t="s">
        <v>1183</v>
      </c>
      <c r="AC55" s="9" t="s">
        <v>1184</v>
      </c>
      <c r="AD55" s="9" t="s">
        <v>1291</v>
      </c>
      <c r="AE55" s="9">
        <f>VLOOKUP($E55,'Benefits Revenue'!$E$4:$BG$59,AE$1,FALSE)</f>
        <v>0</v>
      </c>
      <c r="AF55" s="9">
        <f>VLOOKUP($E55,'Benefits Revenue'!$E$4:$BG$59,AF$1,FALSE)</f>
        <v>107277.06</v>
      </c>
      <c r="AG55" s="9">
        <f>VLOOKUP($E55,'Benefits Revenue'!$E$4:$BG$59,AG$1,FALSE)</f>
        <v>0</v>
      </c>
      <c r="AH55" s="9">
        <f>VLOOKUP($E55,'Benefits Revenue'!$E$4:$BG$59,AH$1,FALSE)</f>
        <v>0</v>
      </c>
      <c r="AI55" s="9">
        <f>VLOOKUP($E55,'Benefits Revenue'!$E$4:$BG$59,AI$1,FALSE)</f>
        <v>0</v>
      </c>
      <c r="AJ55" s="9">
        <f>VLOOKUP($E55,'Benefits Revenue'!$E$4:$BG$59,AJ$1,FALSE)</f>
        <v>107277.06</v>
      </c>
      <c r="AK55" s="9">
        <f>VLOOKUP($E55,'Benefits Revenue'!$E$4:$BG$59,AK$1,FALSE)</f>
        <v>0</v>
      </c>
      <c r="AL55" s="9">
        <f>VLOOKUP($E55,'Benefits Revenue'!$E$4:$BG$59,AL$1,FALSE)</f>
        <v>107277.06</v>
      </c>
      <c r="AM55" s="9">
        <f>VLOOKUP($E55,'Benefits Revenue'!$E$4:$BG$59,AM$1,FALSE)</f>
        <v>0</v>
      </c>
      <c r="AN55" s="9">
        <f>VLOOKUP($E55,'Benefits Revenue'!$E$4:$BG$59,AN$1,FALSE)</f>
        <v>0</v>
      </c>
      <c r="AO55" s="9" t="s">
        <v>1191</v>
      </c>
      <c r="AP55" s="9">
        <f>VLOOKUP($E55,'Claims Revenue'!$E$4:$BJ$59,AP$1,FALSE)</f>
        <v>0</v>
      </c>
      <c r="AQ55" s="9">
        <f>VLOOKUP($E55,'Claims Revenue'!$E$4:$BJ$59,AQ$1,FALSE)</f>
        <v>0</v>
      </c>
      <c r="AR55" s="9">
        <f>VLOOKUP($E55,'Claims Revenue'!$E$4:$BJ$59,AR$1,FALSE)</f>
        <v>0</v>
      </c>
      <c r="AS55" s="9">
        <f>VLOOKUP($E55,'Claims Revenue'!$E$4:$BJ$59,AS$1,FALSE)</f>
        <v>0</v>
      </c>
      <c r="AT55" s="9">
        <f>VLOOKUP($E55,'Claims Revenue'!$E$4:$BJ$59,AT$1,FALSE)</f>
        <v>0</v>
      </c>
      <c r="AU55" s="9">
        <f>VLOOKUP($E55,'Claims Revenue'!$E$4:$BJ$59,AU$1,FALSE)</f>
        <v>0</v>
      </c>
      <c r="AV55" s="9">
        <f>VLOOKUP($E55,'Claims Revenue'!$E$4:$BJ$59,AV$1,FALSE)</f>
        <v>0</v>
      </c>
      <c r="AW55" s="9">
        <f>VLOOKUP($E55,'Claims Revenue'!$E$4:$BJ$59,AW$1,FALSE)</f>
        <v>0</v>
      </c>
      <c r="AX55" s="9">
        <f>VLOOKUP($E55,'Claims Revenue'!$E$4:$BJ$59,AX$1,FALSE)</f>
        <v>0</v>
      </c>
      <c r="AY55" s="9">
        <f>VLOOKUP($E55,'Claims Revenue'!$E$4:$BJ$59,AY$1,FALSE)</f>
        <v>0</v>
      </c>
      <c r="AZ55" t="s">
        <v>1292</v>
      </c>
      <c r="BA55">
        <f>VLOOKUP($E55,'Ingredients Revenue'!$E$4:$DL$59,BA$1,FALSE)</f>
        <v>107277.06</v>
      </c>
      <c r="BB55">
        <f>VLOOKUP($E55,'Ingredients Revenue'!$E$4:$DL$59,BB$1,FALSE)</f>
        <v>0</v>
      </c>
      <c r="BC55">
        <f>VLOOKUP($E55,'Ingredients Revenue'!$E$4:$DL$59,BC$1,FALSE)</f>
        <v>0</v>
      </c>
      <c r="BD55">
        <f>VLOOKUP($E55,'Ingredients Revenue'!$E$4:$DL$59,BD$1,FALSE)</f>
        <v>107277.06</v>
      </c>
      <c r="BE55">
        <f>VLOOKUP($E55,'Ingredients Revenue'!$E$4:$DL$59,BE$1,FALSE)</f>
        <v>107277.06</v>
      </c>
      <c r="BF55">
        <f>VLOOKUP($E55,'Ingredients Revenue'!$E$4:$DL$59,BF$1,FALSE)</f>
        <v>0</v>
      </c>
      <c r="BG55">
        <f>VLOOKUP($E55,'Ingredients Revenue'!$E$4:$DL$59,BG$1,FALSE)</f>
        <v>0</v>
      </c>
      <c r="BH55">
        <f>VLOOKUP($E55,'Ingredients Revenue'!$E$4:$DL$59,BH$1,FALSE)</f>
        <v>107277.06</v>
      </c>
      <c r="BI55">
        <f>VLOOKUP($E55,'Ingredients Revenue'!$E$4:$DL$59,BI$1,FALSE)</f>
        <v>0</v>
      </c>
      <c r="BJ55">
        <f>VLOOKUP($E55,'Ingredients Revenue'!$E$4:$DL$59,BJ$1,FALSE)</f>
        <v>0</v>
      </c>
    </row>
    <row r="56" spans="1:62">
      <c r="A56" s="9" t="str">
        <f>_xlfn.XLOOKUP($E56,'Raw Data'!$E:$E,'Raw Data'!A:A,"ERROR",0,1)</f>
        <v>US</v>
      </c>
      <c r="B56" s="9" t="str">
        <f>_xlfn.XLOOKUP($E56,'Raw Data'!$E:$E,'Raw Data'!B:B,"ERROR",0,1)</f>
        <v>Hair Mousses</v>
      </c>
      <c r="C56" s="9" t="str">
        <f>_xlfn.XLOOKUP($E56,'Raw Data'!$E:$E,'Raw Data'!C:C,"ERROR",0,1)</f>
        <v>sebastian</v>
      </c>
      <c r="D56" s="9" t="str">
        <f>_xlfn.XLOOKUP($E56,'Raw Data'!$E:$E,'Raw Data'!D:D,"ERROR",0,1)</f>
        <v>www.amazon.com/dp/B002RS6KQG</v>
      </c>
      <c r="E56" s="9" t="s">
        <v>237</v>
      </c>
      <c r="F56" s="9" t="str">
        <f>_xlfn.XLOOKUP($E56,'Raw Data'!$E:$E,'Raw Data'!F:F,"ERROR",0,1)</f>
        <v>Sebastian Professional Mousse Forte, Strong-Hold Mousse for Professional Hair Styling, 7 oz</v>
      </c>
      <c r="G56" s="9">
        <f>_xlfn.XLOOKUP($E56,'Raw Data'!$E:$E,'Raw Data'!G:G,"ERROR",0,1)</f>
        <v>5280</v>
      </c>
      <c r="H56" s="9">
        <f>_xlfn.XLOOKUP($E56,'Raw Data'!$E:$E,'Raw Data'!H:H,"ERROR",0,1)</f>
        <v>105598.28</v>
      </c>
      <c r="I56" s="9">
        <f>_xlfn.XLOOKUP($E56,$E:$E,'Raw Data'!I:I,"ERROR",0,1)</f>
        <v>0.00439279252529584</v>
      </c>
      <c r="J56" s="9" t="str">
        <f>_xlfn.XLOOKUP($E56,'Raw Data'!$E:$E,'Raw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_xlfn.XLOOKUP($E56,'Raw Data'!$E:$E,'Raw Data'!L:L,"ERROR",0,1)</f>
        <v>20</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_xlfn.XLOOKUP($E56,'Raw Data'!$E:$E,'Raw Data'!N:N,"ERROR",0,1)</f>
        <v>20</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No Discount</v>
      </c>
      <c r="P56" s="16">
        <f t="shared" si="0"/>
        <v>0</v>
      </c>
      <c r="Q56" s="9">
        <f>_xlfn.XLOOKUP($E56,'Raw Data'!$E:$E,'Raw Data'!Q:Q,"ERROR",0,1)</f>
        <v>7</v>
      </c>
      <c r="R56" s="9" t="str">
        <f>_xlfn.XLOOKUP($E56,'Raw Data'!$E:$E,'Raw Data'!R:R,"ERROR",0,1)</f>
        <v>oz</v>
      </c>
      <c r="S56" s="17">
        <f t="shared" si="1"/>
        <v>2.85714285714286</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2 to 3</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7">
        <f t="shared" si="2"/>
        <v>0.0966230252669211</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7">
        <f t="shared" si="3"/>
        <v>0.0966230252669211</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17">
        <f t="array" ref="Z56">_xlfn.IFS(AA56="oz",_xlfn.IFS(R56="oz",Q56,R56="fl oz",Q56*1.04,R56="ml",Q56*0.0338),AA56="fl oz",_xlfn.IFS(R56="oz",Q56/1.04,R56="fl oz",Q56,R56="ml",Q56*0.0338/1.04),AA56="ml",_xlfn.IFS(R56="oz",Q56/0.0338,R56="fl oz",Q56*1.04/0.0338,R56="ml",Q56))</f>
        <v>7</v>
      </c>
      <c r="AA56" s="9" t="s">
        <v>38</v>
      </c>
      <c r="AB56" s="9" t="s">
        <v>1150</v>
      </c>
      <c r="AC56" s="9" t="s">
        <v>1151</v>
      </c>
      <c r="AD56" s="9" t="s">
        <v>1293</v>
      </c>
      <c r="AE56" s="9">
        <f>VLOOKUP($E56,'Benefits Revenue'!$E$4:$BG$59,AE$1,FALSE)</f>
        <v>105598.28</v>
      </c>
      <c r="AF56" s="9">
        <f>VLOOKUP($E56,'Benefits Revenue'!$E$4:$BG$59,AF$1,FALSE)</f>
        <v>105598.28</v>
      </c>
      <c r="AG56" s="9">
        <f>VLOOKUP($E56,'Benefits Revenue'!$E$4:$BG$59,AG$1,FALSE)</f>
        <v>0</v>
      </c>
      <c r="AH56" s="9">
        <f>VLOOKUP($E56,'Benefits Revenue'!$E$4:$BG$59,AH$1,FALSE)</f>
        <v>0</v>
      </c>
      <c r="AI56" s="9">
        <f>VLOOKUP($E56,'Benefits Revenue'!$E$4:$BG$59,AI$1,FALSE)</f>
        <v>105598.28</v>
      </c>
      <c r="AJ56" s="9">
        <f>VLOOKUP($E56,'Benefits Revenue'!$E$4:$BG$59,AJ$1,FALSE)</f>
        <v>0</v>
      </c>
      <c r="AK56" s="9">
        <f>VLOOKUP($E56,'Benefits Revenue'!$E$4:$BG$59,AK$1,FALSE)</f>
        <v>105598.28</v>
      </c>
      <c r="AL56" s="9">
        <f>VLOOKUP($E56,'Benefits Revenue'!$E$4:$BG$59,AL$1,FALSE)</f>
        <v>0</v>
      </c>
      <c r="AM56" s="9">
        <f>VLOOKUP($E56,'Benefits Revenue'!$E$4:$BG$59,AM$1,FALSE)</f>
        <v>0</v>
      </c>
      <c r="AN56" s="9">
        <f>VLOOKUP($E56,'Benefits Revenue'!$E$4:$BG$59,AN$1,FALSE)</f>
        <v>105598.28</v>
      </c>
      <c r="AO56" s="9" t="s">
        <v>1191</v>
      </c>
      <c r="AP56" s="9">
        <f>VLOOKUP($E56,'Claims Revenue'!$E$4:$BJ$59,AP$1,FALSE)</f>
        <v>0</v>
      </c>
      <c r="AQ56" s="9">
        <f>VLOOKUP($E56,'Claims Revenue'!$E$4:$BJ$59,AQ$1,FALSE)</f>
        <v>0</v>
      </c>
      <c r="AR56" s="9">
        <f>VLOOKUP($E56,'Claims Revenue'!$E$4:$BJ$59,AR$1,FALSE)</f>
        <v>0</v>
      </c>
      <c r="AS56" s="9">
        <f>VLOOKUP($E56,'Claims Revenue'!$E$4:$BJ$59,AS$1,FALSE)</f>
        <v>0</v>
      </c>
      <c r="AT56" s="9">
        <f>VLOOKUP($E56,'Claims Revenue'!$E$4:$BJ$59,AT$1,FALSE)</f>
        <v>0</v>
      </c>
      <c r="AU56" s="9">
        <f>VLOOKUP($E56,'Claims Revenue'!$E$4:$BJ$59,AU$1,FALSE)</f>
        <v>0</v>
      </c>
      <c r="AV56" s="9">
        <f>VLOOKUP($E56,'Claims Revenue'!$E$4:$BJ$59,AV$1,FALSE)</f>
        <v>0</v>
      </c>
      <c r="AW56" s="9">
        <f>VLOOKUP($E56,'Claims Revenue'!$E$4:$BJ$59,AW$1,FALSE)</f>
        <v>0</v>
      </c>
      <c r="AX56" s="9">
        <f>VLOOKUP($E56,'Claims Revenue'!$E$4:$BJ$59,AX$1,FALSE)</f>
        <v>0</v>
      </c>
      <c r="AY56" s="9">
        <f>VLOOKUP($E56,'Claims Revenue'!$E$4:$BJ$59,AY$1,FALSE)</f>
        <v>0</v>
      </c>
      <c r="AZ56" s="9" t="s">
        <v>1294</v>
      </c>
      <c r="BA56">
        <f>VLOOKUP($E56,'Ingredients Revenue'!$E$4:$DL$59,BA$1,FALSE)</f>
        <v>105598.28</v>
      </c>
      <c r="BB56">
        <f>VLOOKUP($E56,'Ingredients Revenue'!$E$4:$DL$59,BB$1,FALSE)</f>
        <v>0</v>
      </c>
      <c r="BC56">
        <f>VLOOKUP($E56,'Ingredients Revenue'!$E$4:$DL$59,BC$1,FALSE)</f>
        <v>0</v>
      </c>
      <c r="BD56">
        <f>VLOOKUP($E56,'Ingredients Revenue'!$E$4:$DL$59,BD$1,FALSE)</f>
        <v>105598.28</v>
      </c>
      <c r="BE56">
        <f>VLOOKUP($E56,'Ingredients Revenue'!$E$4:$DL$59,BE$1,FALSE)</f>
        <v>105598.28</v>
      </c>
      <c r="BF56">
        <f>VLOOKUP($E56,'Ingredients Revenue'!$E$4:$DL$59,BF$1,FALSE)</f>
        <v>0</v>
      </c>
      <c r="BG56">
        <f>VLOOKUP($E56,'Ingredients Revenue'!$E$4:$DL$59,BG$1,FALSE)</f>
        <v>0</v>
      </c>
      <c r="BH56">
        <f>VLOOKUP($E56,'Ingredients Revenue'!$E$4:$DL$59,BH$1,FALSE)</f>
        <v>0</v>
      </c>
      <c r="BI56">
        <f>VLOOKUP($E56,'Ingredients Revenue'!$E$4:$DL$59,BI$1,FALSE)</f>
        <v>0</v>
      </c>
      <c r="BJ56">
        <f>VLOOKUP($E56,'Ingredients Revenue'!$E$4:$DL$59,BJ$1,FALSE)</f>
        <v>0</v>
      </c>
    </row>
    <row r="57" spans="1:62">
      <c r="A57" s="9" t="str">
        <f>_xlfn.XLOOKUP($E57,'Raw Data'!$E:$E,'Raw Data'!A:A,"ERROR",0,1)</f>
        <v>US</v>
      </c>
      <c r="B57" s="9" t="str">
        <f>_xlfn.XLOOKUP($E57,'Raw Data'!$E:$E,'Raw Data'!B:B,"ERROR",0,1)</f>
        <v>Hair Mousses</v>
      </c>
      <c r="C57" s="9" t="str">
        <f>_xlfn.XLOOKUP($E57,'Raw Data'!$E:$E,'Raw Data'!C:C,"ERROR",0,1)</f>
        <v>L'Oreal Paris</v>
      </c>
      <c r="D57" s="9" t="str">
        <f>_xlfn.XLOOKUP($E57,'Raw Data'!$E:$E,'Raw Data'!D:D,"ERROR",0,1)</f>
        <v>www.amazon.com/dp/B00ID10NYQ</v>
      </c>
      <c r="E57" s="9" t="s">
        <v>241</v>
      </c>
      <c r="F57" s="9" t="str">
        <f>_xlfn.XLOOKUP($E57,'Raw Data'!$E:$E,'Raw Data'!F:F,"ERROR",0,1)</f>
        <v>L'Oréal Paris Advanced Hairstyle CURVE IT Curl Elastic Mousse, 8.3 oz. (Packaging May Vary)</v>
      </c>
      <c r="G57" s="9">
        <f>_xlfn.XLOOKUP($E57,'Raw Data'!$E:$E,'Raw Data'!G:G,"ERROR",0,1)</f>
        <v>14715</v>
      </c>
      <c r="H57" s="9">
        <f>_xlfn.XLOOKUP($E57,'Raw Data'!$E:$E,'Raw Data'!H:H,"ERROR",0,1)</f>
        <v>103324.45</v>
      </c>
      <c r="I57" s="9">
        <f>_xlfn.XLOOKUP($E57,$E:$E,'Raw Data'!I:I,"ERROR",0,1)</f>
        <v>0.00427366930626755</v>
      </c>
      <c r="J57" s="9" t="str">
        <f>_xlfn.XLOOKUP($E57,'Raw Data'!$E:$E,'Raw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 to 10</v>
      </c>
      <c r="L57" s="9">
        <f>_xlfn.XLOOKUP($E57,'Raw Data'!$E:$E,'Raw Data'!L:L,"ERROR",0,1)</f>
        <v>7.53</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 to 10</v>
      </c>
      <c r="N57" s="9">
        <f>_xlfn.XLOOKUP($E57,'Raw Data'!$E:$E,'Raw Data'!N:N,"ERROR",0,1)</f>
        <v>8.05</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6% to 8%</v>
      </c>
      <c r="P57" s="16">
        <f t="shared" si="0"/>
        <v>0.0645962732919255</v>
      </c>
      <c r="Q57" s="9">
        <f>_xlfn.XLOOKUP($E57,'Raw Data'!$E:$E,'Raw Data'!Q:Q,"ERROR",0,1)</f>
        <v>8.3</v>
      </c>
      <c r="R57" s="9" t="str">
        <f>_xlfn.XLOOKUP($E57,'Raw Data'!$E:$E,'Raw Data'!R:R,"ERROR",0,1)</f>
        <v>oz</v>
      </c>
      <c r="S57" s="17">
        <f t="shared" si="1"/>
        <v>0.907228915662651</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0.75 to 1</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 to 0.05</v>
      </c>
      <c r="V57" s="17">
        <f t="shared" si="2"/>
        <v>0.0327994426131988</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 to 0.05</v>
      </c>
      <c r="X57" s="17">
        <f t="shared" si="3"/>
        <v>0.0306807208543338</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17">
        <f t="array" ref="Z57">_xlfn.IFS(AA57="oz",_xlfn.IFS(R57="oz",Q57,R57="fl oz",Q57*1.04,R57="ml",Q57*0.0338),AA57="fl oz",_xlfn.IFS(R57="oz",Q57/1.04,R57="fl oz",Q57,R57="ml",Q57*0.0338/1.04),AA57="ml",_xlfn.IFS(R57="oz",Q57/0.0338,R57="fl oz",Q57*1.04/0.0338,R57="ml",Q57))</f>
        <v>8.3</v>
      </c>
      <c r="AA57" s="9" t="s">
        <v>38</v>
      </c>
      <c r="AB57" s="9" t="s">
        <v>1159</v>
      </c>
      <c r="AC57" s="9" t="s">
        <v>1151</v>
      </c>
      <c r="AD57" s="9" t="s">
        <v>1295</v>
      </c>
      <c r="AE57" s="9">
        <f>VLOOKUP($E57,'Benefits Revenue'!$E$4:$BG$59,AE$1,FALSE)</f>
        <v>0</v>
      </c>
      <c r="AF57" s="9">
        <f>VLOOKUP($E57,'Benefits Revenue'!$E$4:$BG$59,AF$1,FALSE)</f>
        <v>0</v>
      </c>
      <c r="AG57" s="9">
        <f>VLOOKUP($E57,'Benefits Revenue'!$E$4:$BG$59,AG$1,FALSE)</f>
        <v>0</v>
      </c>
      <c r="AH57" s="9">
        <f>VLOOKUP($E57,'Benefits Revenue'!$E$4:$BG$59,AH$1,FALSE)</f>
        <v>0</v>
      </c>
      <c r="AI57" s="9">
        <f>VLOOKUP($E57,'Benefits Revenue'!$E$4:$BG$59,AI$1,FALSE)</f>
        <v>103324.45</v>
      </c>
      <c r="AJ57" s="9">
        <f>VLOOKUP($E57,'Benefits Revenue'!$E$4:$BG$59,AJ$1,FALSE)</f>
        <v>103324.45</v>
      </c>
      <c r="AK57" s="9">
        <f>VLOOKUP($E57,'Benefits Revenue'!$E$4:$BG$59,AK$1,FALSE)</f>
        <v>103324.45</v>
      </c>
      <c r="AL57" s="9">
        <f>VLOOKUP($E57,'Benefits Revenue'!$E$4:$BG$59,AL$1,FALSE)</f>
        <v>0</v>
      </c>
      <c r="AM57" s="9">
        <f>VLOOKUP($E57,'Benefits Revenue'!$E$4:$BG$59,AM$1,FALSE)</f>
        <v>0</v>
      </c>
      <c r="AN57" s="9">
        <f>VLOOKUP($E57,'Benefits Revenue'!$E$4:$BG$59,AN$1,FALSE)</f>
        <v>0</v>
      </c>
      <c r="AO57" s="9" t="s">
        <v>1296</v>
      </c>
      <c r="AP57" s="9">
        <f>VLOOKUP($E57,'Claims Revenue'!$E$4:$BJ$59,AP$1,FALSE)</f>
        <v>0</v>
      </c>
      <c r="AQ57" s="9">
        <f>VLOOKUP($E57,'Claims Revenue'!$E$4:$BJ$59,AQ$1,FALSE)</f>
        <v>0</v>
      </c>
      <c r="AR57" s="9">
        <f>VLOOKUP($E57,'Claims Revenue'!$E$4:$BJ$59,AR$1,FALSE)</f>
        <v>0</v>
      </c>
      <c r="AS57" s="9">
        <f>VLOOKUP($E57,'Claims Revenue'!$E$4:$BJ$59,AS$1,FALSE)</f>
        <v>0</v>
      </c>
      <c r="AT57" s="9">
        <f>VLOOKUP($E57,'Claims Revenue'!$E$4:$BJ$59,AT$1,FALSE)</f>
        <v>0</v>
      </c>
      <c r="AU57" s="9">
        <f>VLOOKUP($E57,'Claims Revenue'!$E$4:$BJ$59,AU$1,FALSE)</f>
        <v>0</v>
      </c>
      <c r="AV57" s="9">
        <f>VLOOKUP($E57,'Claims Revenue'!$E$4:$BJ$59,AV$1,FALSE)</f>
        <v>0</v>
      </c>
      <c r="AW57" s="9">
        <f>VLOOKUP($E57,'Claims Revenue'!$E$4:$BJ$59,AW$1,FALSE)</f>
        <v>0</v>
      </c>
      <c r="AX57" s="9">
        <f>VLOOKUP($E57,'Claims Revenue'!$E$4:$BJ$59,AX$1,FALSE)</f>
        <v>0</v>
      </c>
      <c r="AY57" s="9">
        <f>VLOOKUP($E57,'Claims Revenue'!$E$4:$BJ$59,AY$1,FALSE)</f>
        <v>0</v>
      </c>
      <c r="AZ57" t="s">
        <v>1297</v>
      </c>
      <c r="BA57">
        <f>VLOOKUP($E57,'Ingredients Revenue'!$E$4:$DL$59,BA$1,FALSE)</f>
        <v>103324.45</v>
      </c>
      <c r="BB57">
        <f>VLOOKUP($E57,'Ingredients Revenue'!$E$4:$DL$59,BB$1,FALSE)</f>
        <v>0</v>
      </c>
      <c r="BC57">
        <f>VLOOKUP($E57,'Ingredients Revenue'!$E$4:$DL$59,BC$1,FALSE)</f>
        <v>0</v>
      </c>
      <c r="BD57">
        <f>VLOOKUP($E57,'Ingredients Revenue'!$E$4:$DL$59,BD$1,FALSE)</f>
        <v>0</v>
      </c>
      <c r="BE57">
        <f>VLOOKUP($E57,'Ingredients Revenue'!$E$4:$DL$59,BE$1,FALSE)</f>
        <v>0</v>
      </c>
      <c r="BF57">
        <f>VLOOKUP($E57,'Ingredients Revenue'!$E$4:$DL$59,BF$1,FALSE)</f>
        <v>0</v>
      </c>
      <c r="BG57">
        <f>VLOOKUP($E57,'Ingredients Revenue'!$E$4:$DL$59,BG$1,FALSE)</f>
        <v>103324.45</v>
      </c>
      <c r="BH57">
        <f>VLOOKUP($E57,'Ingredients Revenue'!$E$4:$DL$59,BH$1,FALSE)</f>
        <v>0</v>
      </c>
      <c r="BI57">
        <f>VLOOKUP($E57,'Ingredients Revenue'!$E$4:$DL$59,BI$1,FALSE)</f>
        <v>0</v>
      </c>
      <c r="BJ57">
        <f>VLOOKUP($E57,'Ingredients Revenue'!$E$4:$DL$59,BJ$1,FALSE)</f>
        <v>0</v>
      </c>
    </row>
    <row r="58" spans="1:62">
      <c r="A58" s="9" t="str">
        <f>_xlfn.XLOOKUP($E58,'Raw Data'!$E:$E,'Raw Data'!A:A,"ERROR",0,1)</f>
        <v>US</v>
      </c>
      <c r="B58" s="9" t="str">
        <f>_xlfn.XLOOKUP($E58,'Raw Data'!$E:$E,'Raw Data'!B:B,"ERROR",0,1)</f>
        <v>Hair Mousses</v>
      </c>
      <c r="C58" s="9" t="str">
        <f>_xlfn.XLOOKUP($E58,'Raw Data'!$E:$E,'Raw Data'!C:C,"ERROR",0,1)</f>
        <v>ag care</v>
      </c>
      <c r="D58" s="9" t="str">
        <f>_xlfn.XLOOKUP($E58,'Raw Data'!$E:$E,'Raw Data'!D:D,"ERROR",0,1)</f>
        <v>www.amazon.com/dp/B0B9T753LG</v>
      </c>
      <c r="E58" s="9" t="s">
        <v>245</v>
      </c>
      <c r="F58" s="9" t="str">
        <f>_xlfn.XLOOKUP($E58,'Raw Data'!$E:$E,'Raw Data'!F:F,"ERROR",0,1)</f>
        <v>AG Care Mousse Gel Extra-Firm Curl Retention, 10 Fl Oz</v>
      </c>
      <c r="G58" s="9">
        <f>_xlfn.XLOOKUP($E58,'Raw Data'!$E:$E,'Raw Data'!G:G,"ERROR",0,1)</f>
        <v>3879</v>
      </c>
      <c r="H58" s="9">
        <f>_xlfn.XLOOKUP($E58,'Raw Data'!$E:$E,'Raw Data'!H:H,"ERROR",0,1)</f>
        <v>100522.51</v>
      </c>
      <c r="I58" s="9">
        <f>_xlfn.XLOOKUP($E58,$E:$E,'Raw Data'!I:I,"ERROR",0,1)</f>
        <v>0.00415831457697661</v>
      </c>
      <c r="J58" s="9" t="str">
        <f>_xlfn.XLOOKUP($E58,'Raw Data'!$E:$E,'Raw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20 to 30</v>
      </c>
      <c r="L58" s="9">
        <f>_xlfn.XLOOKUP($E58,'Raw Data'!$E:$E,'Raw Data'!L:L,"ERROR",0,1)</f>
        <v>26.9</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20 to 30</v>
      </c>
      <c r="N58" s="9">
        <f>_xlfn.XLOOKUP($E58,'Raw Data'!$E:$E,'Raw Data'!N:N,"ERROR",0,1)</f>
        <v>28</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 to 4%</v>
      </c>
      <c r="P58" s="16">
        <f t="shared" si="0"/>
        <v>0.0392857142857143</v>
      </c>
      <c r="Q58" s="9">
        <f>_xlfn.XLOOKUP($E58,'Raw Data'!$E:$E,'Raw Data'!Q:Q,"ERROR",0,1)</f>
        <v>10</v>
      </c>
      <c r="R58" s="9" t="str">
        <f>_xlfn.XLOOKUP($E58,'Raw Data'!$E:$E,'Raw Data'!R:R,"ERROR",0,1)</f>
        <v>fl oz</v>
      </c>
      <c r="S58" s="17">
        <f t="shared" si="1"/>
        <v>2.58653846153846</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2 to 3</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7">
        <f t="shared" si="2"/>
        <v>0.0910486199630603</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7">
        <f t="shared" si="3"/>
        <v>0.0874717098930829</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17">
        <f t="array" ref="Z58">_xlfn.IFS(AA58="oz",_xlfn.IFS(R58="oz",Q58,R58="fl oz",Q58*1.04,R58="ml",Q58*0.0338),AA58="fl oz",_xlfn.IFS(R58="oz",Q58/1.04,R58="fl oz",Q58,R58="ml",Q58*0.0338/1.04),AA58="ml",_xlfn.IFS(R58="oz",Q58/0.0338,R58="fl oz",Q58*1.04/0.0338,R58="ml",Q58))</f>
        <v>10.4</v>
      </c>
      <c r="AA58" s="9" t="s">
        <v>38</v>
      </c>
      <c r="AB58" s="9" t="s">
        <v>1159</v>
      </c>
      <c r="AC58" s="9" t="s">
        <v>1151</v>
      </c>
      <c r="AD58" s="9" t="s">
        <v>1298</v>
      </c>
      <c r="AE58" s="9">
        <f>VLOOKUP($E58,'Benefits Revenue'!$E$4:$BG$59,AE$1,FALSE)</f>
        <v>100522.51</v>
      </c>
      <c r="AF58" s="9">
        <f>VLOOKUP($E58,'Benefits Revenue'!$E$4:$BG$59,AF$1,FALSE)</f>
        <v>0</v>
      </c>
      <c r="AG58" s="9">
        <f>VLOOKUP($E58,'Benefits Revenue'!$E$4:$BG$59,AG$1,FALSE)</f>
        <v>100522.51</v>
      </c>
      <c r="AH58" s="9">
        <f>VLOOKUP($E58,'Benefits Revenue'!$E$4:$BG$59,AH$1,FALSE)</f>
        <v>0</v>
      </c>
      <c r="AI58" s="9">
        <f>VLOOKUP($E58,'Benefits Revenue'!$E$4:$BG$59,AI$1,FALSE)</f>
        <v>100522.51</v>
      </c>
      <c r="AJ58" s="9">
        <f>VLOOKUP($E58,'Benefits Revenue'!$E$4:$BG$59,AJ$1,FALSE)</f>
        <v>0</v>
      </c>
      <c r="AK58" s="9">
        <f>VLOOKUP($E58,'Benefits Revenue'!$E$4:$BG$59,AK$1,FALSE)</f>
        <v>0</v>
      </c>
      <c r="AL58" s="9">
        <f>VLOOKUP($E58,'Benefits Revenue'!$E$4:$BG$59,AL$1,FALSE)</f>
        <v>0</v>
      </c>
      <c r="AM58" s="9">
        <f>VLOOKUP($E58,'Benefits Revenue'!$E$4:$BG$59,AM$1,FALSE)</f>
        <v>100522.51</v>
      </c>
      <c r="AN58" s="9">
        <f>VLOOKUP($E58,'Benefits Revenue'!$E$4:$BG$59,AN$1,FALSE)</f>
        <v>0</v>
      </c>
      <c r="AO58" s="9" t="s">
        <v>1299</v>
      </c>
      <c r="AP58" s="9">
        <f>VLOOKUP($E58,'Claims Revenue'!$E$4:$BJ$59,AP$1,FALSE)</f>
        <v>100522.51</v>
      </c>
      <c r="AQ58" s="9">
        <f>VLOOKUP($E58,'Claims Revenue'!$E$4:$BJ$59,AQ$1,FALSE)</f>
        <v>100522.51</v>
      </c>
      <c r="AR58" s="9">
        <f>VLOOKUP($E58,'Claims Revenue'!$E$4:$BJ$59,AR$1,FALSE)</f>
        <v>0</v>
      </c>
      <c r="AS58" s="9">
        <f>VLOOKUP($E58,'Claims Revenue'!$E$4:$BJ$59,AS$1,FALSE)</f>
        <v>0</v>
      </c>
      <c r="AT58" s="9">
        <f>VLOOKUP($E58,'Claims Revenue'!$E$4:$BJ$59,AT$1,FALSE)</f>
        <v>100522.51</v>
      </c>
      <c r="AU58" s="9">
        <f>VLOOKUP($E58,'Claims Revenue'!$E$4:$BJ$59,AU$1,FALSE)</f>
        <v>100522.51</v>
      </c>
      <c r="AV58" s="9">
        <f>VLOOKUP($E58,'Claims Revenue'!$E$4:$BJ$59,AV$1,FALSE)</f>
        <v>0</v>
      </c>
      <c r="AW58" s="9">
        <f>VLOOKUP($E58,'Claims Revenue'!$E$4:$BJ$59,AW$1,FALSE)</f>
        <v>0</v>
      </c>
      <c r="AX58" s="9">
        <f>VLOOKUP($E58,'Claims Revenue'!$E$4:$BJ$59,AX$1,FALSE)</f>
        <v>100522.51</v>
      </c>
      <c r="AY58" s="9">
        <f>VLOOKUP($E58,'Claims Revenue'!$E$4:$BJ$59,AY$1,FALSE)</f>
        <v>0</v>
      </c>
      <c r="AZ58" s="9" t="s">
        <v>1300</v>
      </c>
      <c r="BA58">
        <f>VLOOKUP($E58,'Ingredients Revenue'!$E$4:$DL$59,BA$1,FALSE)</f>
        <v>100522.51</v>
      </c>
      <c r="BB58">
        <f>VLOOKUP($E58,'Ingredients Revenue'!$E$4:$DL$59,BB$1,FALSE)</f>
        <v>0</v>
      </c>
      <c r="BC58">
        <f>VLOOKUP($E58,'Ingredients Revenue'!$E$4:$DL$59,BC$1,FALSE)</f>
        <v>100522.51</v>
      </c>
      <c r="BD58">
        <f>VLOOKUP($E58,'Ingredients Revenue'!$E$4:$DL$59,BD$1,FALSE)</f>
        <v>100522.51</v>
      </c>
      <c r="BE58">
        <f>VLOOKUP($E58,'Ingredients Revenue'!$E$4:$DL$59,BE$1,FALSE)</f>
        <v>0</v>
      </c>
      <c r="BF58">
        <f>VLOOKUP($E58,'Ingredients Revenue'!$E$4:$DL$59,BF$1,FALSE)</f>
        <v>0</v>
      </c>
      <c r="BG58">
        <f>VLOOKUP($E58,'Ingredients Revenue'!$E$4:$DL$59,BG$1,FALSE)</f>
        <v>0</v>
      </c>
      <c r="BH58">
        <f>VLOOKUP($E58,'Ingredients Revenue'!$E$4:$DL$59,BH$1,FALSE)</f>
        <v>0</v>
      </c>
      <c r="BI58">
        <f>VLOOKUP($E58,'Ingredients Revenue'!$E$4:$DL$59,BI$1,FALSE)</f>
        <v>0</v>
      </c>
      <c r="BJ58">
        <f>VLOOKUP($E58,'Ingredients Revenue'!$E$4:$DL$59,BJ$1,FALSE)</f>
        <v>0</v>
      </c>
    </row>
    <row r="59" hidden="1" spans="1:52">
      <c r="A59" s="9" t="str">
        <f>_xlfn.XLOOKUP($E59,'Raw Data'!$E:$E,'Raw Data'!A:A,"ERROR",0,1)</f>
        <v>US</v>
      </c>
      <c r="B59" s="9" t="str">
        <f>_xlfn.XLOOKUP($E59,'Raw Data'!$E:$E,'Raw Data'!B:B,"ERROR",0,1)</f>
        <v>Hair Mousses</v>
      </c>
      <c r="C59" s="9" t="str">
        <f>_xlfn.XLOOKUP($E59,'Raw Data'!$E:$E,'Raw Data'!C:C,"ERROR",0,1)</f>
        <v>thedoux</v>
      </c>
      <c r="D59" s="9" t="str">
        <f>_xlfn.XLOOKUP($E59,'Raw Data'!$E:$E,'Raw Data'!D:D,"ERROR",0,1)</f>
        <v>www.amazon.com/dp/B079F4YNMS</v>
      </c>
      <c r="E59" s="9" t="s">
        <v>249</v>
      </c>
      <c r="F59" s="9" t="str">
        <f>_xlfn.XLOOKUP($E59,'Raw Data'!$E:$E,'Raw Data'!F:F,"ERROR",0,1)</f>
        <v>The Doux Mousse Def Texture Foam, Multi-Use Mousse Hair Foam to Style, Condition, Define, Volumize, and Add Shine - 7oz</v>
      </c>
      <c r="G59" s="9">
        <f>_xlfn.XLOOKUP($E59,'Raw Data'!$E:$E,'Raw Data'!G:G,"ERROR",0,1)</f>
        <v>6464</v>
      </c>
      <c r="H59" s="9">
        <f>_xlfn.XLOOKUP($E59,'Raw Data'!$E:$E,'Raw Data'!H:H,"ERROR",0,1)</f>
        <v>97809.21</v>
      </c>
      <c r="I59" s="9">
        <f>_xlfn.XLOOKUP($E59,$E:$E,'Raw Data'!I:I,"ERROR",0,1)</f>
        <v>0.0041442188778293</v>
      </c>
      <c r="J59" s="9" t="str">
        <f>_xlfn.XLOOKUP($E59,'Raw Data'!$E:$E,'Raw Data'!J:J,"ERROR",0,1)</f>
        <v>No</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15 to 20</v>
      </c>
      <c r="L59" s="9">
        <f>_xlfn.XLOOKUP($E59,'Raw Data'!$E:$E,'Raw Data'!L:L,"ERROR",0,1)</f>
        <v>15.12</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15 to 20</v>
      </c>
      <c r="N59" s="9">
        <f>_xlfn.XLOOKUP($E59,'Raw Data'!$E:$E,'Raw Data'!N:N,"ERROR",0,1)</f>
        <v>16.46</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8% to 10%</v>
      </c>
      <c r="P59" s="16">
        <f t="shared" si="0"/>
        <v>0.0814094775212638</v>
      </c>
      <c r="Q59" s="9">
        <f>_xlfn.XLOOKUP($E59,'Raw Data'!$E:$E,'Raw Data'!Q:Q,"ERROR",0,1)</f>
        <v>7</v>
      </c>
      <c r="R59" s="9" t="str">
        <f>_xlfn.XLOOKUP($E59,'Raw Data'!$E:$E,'Raw Data'!R:R,"ERROR",0,1)</f>
        <v>oz</v>
      </c>
      <c r="S59" s="17">
        <f t="shared" si="1"/>
        <v>2.16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2"/>
        <v>0.0795207497946761</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3"/>
        <v>0.0730470071017923</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6 to 8</v>
      </c>
      <c r="Z59" s="17">
        <f t="array" ref="Z59">_xlfn.IFS(AA59="oz",_xlfn.IFS(R59="oz",Q59,R59="fl oz",Q59*1.04,R59="ml",Q59*0.0338),AA59="fl oz",_xlfn.IFS(R59="oz",Q59/1.04,R59="fl oz",Q59,R59="ml",Q59*0.0338/1.04),AA59="ml",_xlfn.IFS(R59="oz",Q59/0.0338,R59="fl oz",Q59*1.04/0.0338,R59="ml",Q59))</f>
        <v>7</v>
      </c>
      <c r="AA59" s="9" t="s">
        <v>38</v>
      </c>
      <c r="AB59" s="9"/>
      <c r="AC59" s="9"/>
      <c r="AD59" s="9"/>
      <c r="AE59" s="9"/>
      <c r="AF59" s="9"/>
      <c r="AG59" s="9"/>
      <c r="AH59" s="9"/>
      <c r="AI59" s="9"/>
      <c r="AJ59" s="9"/>
      <c r="AK59" s="9"/>
      <c r="AL59" s="9"/>
      <c r="AM59" s="9"/>
      <c r="AN59" s="9"/>
      <c r="AO59" s="9"/>
      <c r="AP59" s="9"/>
      <c r="AQ59" s="9"/>
      <c r="AR59" s="9"/>
      <c r="AS59" s="9"/>
      <c r="AT59" s="9"/>
      <c r="AU59" s="9"/>
      <c r="AV59" s="9"/>
      <c r="AW59" s="9"/>
      <c r="AX59" s="9"/>
      <c r="AY59" s="9"/>
      <c r="AZ59" s="9"/>
    </row>
    <row r="60" hidden="1" spans="1:52">
      <c r="A60" s="9" t="str">
        <f>_xlfn.XLOOKUP($E60,'Raw Data'!$E:$E,'Raw Data'!A:A,"ERROR",0,1)</f>
        <v>US</v>
      </c>
      <c r="B60" s="9" t="str">
        <f>_xlfn.XLOOKUP($E60,'Raw Data'!$E:$E,'Raw Data'!B:B,"ERROR",0,1)</f>
        <v>Hair Mousses</v>
      </c>
      <c r="C60" s="9" t="str">
        <f>_xlfn.XLOOKUP($E60,'Raw Data'!$E:$E,'Raw Data'!C:C,"ERROR",0,1)</f>
        <v>moroccanoil</v>
      </c>
      <c r="D60" s="9" t="str">
        <f>_xlfn.XLOOKUP($E60,'Raw Data'!$E:$E,'Raw Data'!D:D,"ERROR",0,1)</f>
        <v>www.amazon.com/dp/B07MR4FLCZ</v>
      </c>
      <c r="E60" s="9" t="s">
        <v>253</v>
      </c>
      <c r="F60" s="9" t="str">
        <f>_xlfn.XLOOKUP($E60,'Raw Data'!$E:$E,'Raw Data'!F:F,"ERROR",0,1)</f>
        <v>Moroccanoil Root Boost</v>
      </c>
      <c r="G60" s="9">
        <f>_xlfn.XLOOKUP($E60,'Raw Data'!$E:$E,'Raw Data'!G:G,"ERROR",0,1)</f>
        <v>6963</v>
      </c>
      <c r="H60" s="9">
        <f>_xlfn.XLOOKUP($E60,'Raw Data'!$E:$E,'Raw Data'!H:H,"ERROR",0,1)</f>
        <v>97477.66</v>
      </c>
      <c r="I60" s="9">
        <f>_xlfn.XLOOKUP($E60,$E:$E,'Raw Data'!I:I,"ERROR",0,1)</f>
        <v>0.00413927826194056</v>
      </c>
      <c r="J60" s="9" t="str">
        <f>_xlfn.XLOOKUP($E60,'Raw Data'!$E:$E,'Raw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 to 15</v>
      </c>
      <c r="L60" s="9">
        <f>_xlfn.XLOOKUP($E60,'Raw Data'!$E:$E,'Raw Data'!L:L,"ERROR",0,1)</f>
        <v>14</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 to 15</v>
      </c>
      <c r="N60" s="9">
        <f>_xlfn.XLOOKUP($E60,'Raw Data'!$E:$E,'Raw Data'!N:N,"ERROR",0,1)</f>
        <v>14</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No Discount</v>
      </c>
      <c r="P60" s="16">
        <f t="shared" si="0"/>
        <v>0</v>
      </c>
      <c r="Q60" s="9">
        <f>_xlfn.XLOOKUP($E60,'Raw Data'!$E:$E,'Raw Data'!Q:Q,"ERROR",0,1)</f>
        <v>0</v>
      </c>
      <c r="R60" s="9">
        <f>_xlfn.XLOOKUP($E60,'Raw Data'!$E:$E,'Raw Data'!R:R,"ERROR",0,1)</f>
        <v>0</v>
      </c>
      <c r="S60" s="17" t="e">
        <f t="shared" si="1"/>
        <v>#N/A</v>
      </c>
      <c r="T60" s="9" t="e">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#N/A</v>
      </c>
      <c r="U60" s="17" t="e">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#N/A</v>
      </c>
      <c r="V60" s="17" t="e">
        <f t="shared" si="2"/>
        <v>#N/A</v>
      </c>
      <c r="W60" s="17" t="e">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#N/A</v>
      </c>
      <c r="X60" s="17" t="e">
        <f t="shared" si="3"/>
        <v>#N/A</v>
      </c>
      <c r="Y60" s="9" t="e">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#N/A</v>
      </c>
      <c r="Z60" s="17" t="e">
        <f t="array" ref="Z60">_xlfn.IFS(AA60="oz",_xlfn.IFS(R60="oz",Q60,R60="fl oz",Q60*1.04,R60="ml",Q60*0.0338),AA60="fl oz",_xlfn.IFS(R60="oz",Q60/1.04,R60="fl oz",Q60,R60="ml",Q60*0.0338/1.04),AA60="ml",_xlfn.IFS(R60="oz",Q60/0.0338,R60="fl oz",Q60*1.04/0.0338,R60="ml",Q60))</f>
        <v>#N/A</v>
      </c>
      <c r="AA60" s="9" t="s">
        <v>38</v>
      </c>
      <c r="AB60" s="9"/>
      <c r="AC60" s="9"/>
      <c r="AD60" s="9"/>
      <c r="AE60" s="9"/>
      <c r="AF60" s="9"/>
      <c r="AG60" s="9"/>
      <c r="AH60" s="9"/>
      <c r="AI60" s="9"/>
      <c r="AJ60" s="9"/>
      <c r="AK60" s="9"/>
      <c r="AL60" s="9"/>
      <c r="AM60" s="9"/>
      <c r="AN60" s="9"/>
      <c r="AO60" s="9"/>
      <c r="AP60" s="9"/>
      <c r="AQ60" s="9"/>
      <c r="AR60" s="9"/>
      <c r="AS60" s="9"/>
      <c r="AT60" s="9"/>
      <c r="AU60" s="9"/>
      <c r="AV60" s="9"/>
      <c r="AW60" s="9"/>
      <c r="AX60" s="9"/>
      <c r="AY60" s="9"/>
      <c r="AZ60" s="9"/>
    </row>
    <row r="61" hidden="1" spans="1:52">
      <c r="A61" s="9" t="str">
        <f>_xlfn.XLOOKUP($E61,'Raw Data'!$E:$E,'Raw Data'!A:A,"ERROR",0,1)</f>
        <v>US</v>
      </c>
      <c r="B61" s="9" t="str">
        <f>_xlfn.XLOOKUP($E61,'Raw Data'!$E:$E,'Raw Data'!B:B,"ERROR",0,1)</f>
        <v>Hair Mousses</v>
      </c>
      <c r="C61" s="9" t="str">
        <f>_xlfn.XLOOKUP($E61,'Raw Data'!$E:$E,'Raw Data'!C:C,"ERROR",0,1)</f>
        <v>The Doux</v>
      </c>
      <c r="D61" s="9" t="str">
        <f>_xlfn.XLOOKUP($E61,'Raw Data'!$E:$E,'Raw Data'!D:D,"ERROR",0,1)</f>
        <v>www.amazon.com/dp/B08J4GB7YG</v>
      </c>
      <c r="E61" s="9" t="s">
        <v>257</v>
      </c>
      <c r="F61" s="9" t="str">
        <f>_xlfn.XLOOKUP($E61,'Raw Data'!$E:$E,'Raw Data'!F:F,"ERROR",0,1)</f>
        <v>The Doux Mousse Define Texture Foam 7 Oz.</v>
      </c>
      <c r="G61" s="9">
        <f>_xlfn.XLOOKUP($E61,'Raw Data'!$E:$E,'Raw Data'!G:G,"ERROR",0,1)</f>
        <v>6556</v>
      </c>
      <c r="H61" s="9">
        <f>_xlfn.XLOOKUP($E61,'Raw Data'!$E:$E,'Raw Data'!H:H,"ERROR",0,1)</f>
        <v>97361.45</v>
      </c>
      <c r="I61" s="9">
        <f>_xlfn.XLOOKUP($E61,$E:$E,'Raw Data'!I:I,"ERROR",0,1)</f>
        <v>0.00404955938132657</v>
      </c>
      <c r="J61" s="9" t="str">
        <f>_xlfn.XLOOKUP($E61,'Raw Data'!$E:$E,'Raw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_xlfn.XLOOKUP($E61,'Raw Data'!$E:$E,'Raw Data'!L:L,"ERROR",0,1)</f>
        <v>14.74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15 to 20</v>
      </c>
      <c r="N61" s="9">
        <f>_xlfn.XLOOKUP($E61,'Raw Data'!$E:$E,'Raw Data'!N:N,"ERROR",0,1)</f>
        <v>15.42</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6">
        <f t="shared" si="0"/>
        <v>0.0440985732814526</v>
      </c>
      <c r="Q61" s="9">
        <f>_xlfn.XLOOKUP($E61,'Raw Data'!$E:$E,'Raw Data'!Q:Q,"ERROR",0,1)</f>
        <v>7</v>
      </c>
      <c r="R61" s="9" t="str">
        <f>_xlfn.XLOOKUP($E61,'Raw Data'!$E:$E,'Raw Data'!R:R,"ERROR",0,1)</f>
        <v>oz</v>
      </c>
      <c r="S61" s="17">
        <f t="shared" si="1"/>
        <v>2.10571428571429</v>
      </c>
      <c r="T61" s="9" t="str">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2 to 3</v>
      </c>
      <c r="U61" s="17"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0.05 to 0.1</v>
      </c>
      <c r="V61" s="17">
        <f t="shared" si="2"/>
        <v>0.0744963524807962</v>
      </c>
      <c r="W61" s="17"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0.05 to 0.1</v>
      </c>
      <c r="X61" s="17">
        <f t="shared" si="3"/>
        <v>0.0712111696217209</v>
      </c>
      <c r="Y61" s="9"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17">
        <f t="array" ref="Z61">_xlfn.IFS(AA61="oz",_xlfn.IFS(R61="oz",Q61,R61="fl oz",Q61*1.04,R61="ml",Q61*0.0338),AA61="fl oz",_xlfn.IFS(R61="oz",Q61/1.04,R61="fl oz",Q61,R61="ml",Q61*0.0338/1.04),AA61="ml",_xlfn.IFS(R61="oz",Q61/0.0338,R61="fl oz",Q61*1.04/0.0338,R61="ml",Q61))</f>
        <v>7</v>
      </c>
      <c r="AA61" s="9" t="s">
        <v>38</v>
      </c>
      <c r="AB61" s="9"/>
      <c r="AC61" s="9"/>
      <c r="AD61" s="9"/>
      <c r="AE61" s="9"/>
      <c r="AF61" s="9"/>
      <c r="AG61" s="9"/>
      <c r="AH61" s="9"/>
      <c r="AI61" s="9"/>
      <c r="AJ61" s="9"/>
      <c r="AK61" s="9"/>
      <c r="AL61" s="9"/>
      <c r="AM61" s="9"/>
      <c r="AN61" s="9"/>
      <c r="AO61" s="9"/>
      <c r="AP61" s="9"/>
      <c r="AQ61" s="9"/>
      <c r="AR61" s="9"/>
      <c r="AS61" s="9"/>
      <c r="AT61" s="9"/>
      <c r="AU61" s="9"/>
      <c r="AV61" s="9"/>
      <c r="AW61" s="9"/>
      <c r="AX61" s="9"/>
      <c r="AY61" s="9"/>
      <c r="AZ61" s="9"/>
    </row>
    <row r="62" hidden="1" spans="1:52">
      <c r="A62" s="9" t="str">
        <f>_xlfn.XLOOKUP($E62,'Raw Data'!$E:$E,'Raw Data'!A:A,"ERROR",0,1)</f>
        <v>US</v>
      </c>
      <c r="B62" s="9" t="str">
        <f>_xlfn.XLOOKUP($E62,'Raw Data'!$E:$E,'Raw Data'!B:B,"ERROR",0,1)</f>
        <v>Hair Mousses</v>
      </c>
      <c r="C62" s="9" t="str">
        <f>_xlfn.XLOOKUP($E62,'Raw Data'!$E:$E,'Raw Data'!C:C,"ERROR",0,1)</f>
        <v>Carol's Daughter</v>
      </c>
      <c r="D62" s="9" t="str">
        <f>_xlfn.XLOOKUP($E62,'Raw Data'!$E:$E,'Raw Data'!D:D,"ERROR",0,1)</f>
        <v>www.amazon.com/dp/B09HX1S83D</v>
      </c>
      <c r="E62" s="9" t="s">
        <v>261</v>
      </c>
      <c r="F62" s="9" t="str">
        <f>_xlfn.XLOOKUP($E62,'Raw Data'!$E:$E,'Raw Data'!F:F,"ERROR",0,1)</f>
        <v>Carol's Daughter Wash Day Delight Hair Gel to Foam Mousse Styler and Hair Detangler for Curly Hair with Aloe, Natural-looking Hold 8.5 fl oz</v>
      </c>
      <c r="G62" s="9">
        <f>_xlfn.XLOOKUP($E62,'Raw Data'!$E:$E,'Raw Data'!G:G,"ERROR",0,1)</f>
        <v>7383</v>
      </c>
      <c r="H62" s="9">
        <f>_xlfn.XLOOKUP($E62,'Raw Data'!$E:$E,'Raw Data'!H:H,"ERROR",0,1)</f>
        <v>95251.14</v>
      </c>
      <c r="I62" s="9">
        <f>_xlfn.XLOOKUP($E62,$E:$E,'Raw Data'!I:I,"ERROR",0,1)</f>
        <v>0.00393334458268334</v>
      </c>
      <c r="J62" s="9" t="str">
        <f>_xlfn.XLOOKUP($E62,'Raw Data'!$E:$E,'Raw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_xlfn.XLOOKUP($E62,'Raw Data'!$E:$E,'Raw Data'!L:L,"ERROR",0,1)</f>
        <v>13.07</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 to 15</v>
      </c>
      <c r="N62" s="9">
        <f>_xlfn.XLOOKUP($E62,'Raw Data'!$E:$E,'Raw Data'!N:N,"ERROR",0,1)</f>
        <v>14.08</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6% to 8%</v>
      </c>
      <c r="P62" s="16">
        <f t="shared" si="0"/>
        <v>0.0717329545454545</v>
      </c>
      <c r="Q62" s="9">
        <f>_xlfn.XLOOKUP($E62,'Raw Data'!$E:$E,'Raw Data'!Q:Q,"ERROR",0,1)</f>
        <v>8.5</v>
      </c>
      <c r="R62" s="9" t="str">
        <f>_xlfn.XLOOKUP($E62,'Raw Data'!$E:$E,'Raw Data'!R:R,"ERROR",0,1)</f>
        <v>fl oz</v>
      </c>
      <c r="S62" s="17">
        <f t="shared" si="1"/>
        <v>1.47850678733032</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1 to 2</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2"/>
        <v>0.0538640575243651</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3"/>
        <v>0.050000229534336</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8 to 10</v>
      </c>
      <c r="Z62" s="17">
        <f t="array" ref="Z62">_xlfn.IFS(AA62="oz",_xlfn.IFS(R62="oz",Q62,R62="fl oz",Q62*1.04,R62="ml",Q62*0.0338),AA62="fl oz",_xlfn.IFS(R62="oz",Q62/1.04,R62="fl oz",Q62,R62="ml",Q62*0.0338/1.04),AA62="ml",_xlfn.IFS(R62="oz",Q62/0.0338,R62="fl oz",Q62*1.04/0.0338,R62="ml",Q62))</f>
        <v>8.84</v>
      </c>
      <c r="AA62" s="9" t="s">
        <v>38</v>
      </c>
      <c r="AB62" s="9"/>
      <c r="AC62" s="9"/>
      <c r="AD62" s="9"/>
      <c r="AE62" s="9"/>
      <c r="AF62" s="9"/>
      <c r="AG62" s="9"/>
      <c r="AH62" s="9"/>
      <c r="AI62" s="9"/>
      <c r="AJ62" s="9"/>
      <c r="AK62" s="9"/>
      <c r="AL62" s="9"/>
      <c r="AM62" s="9"/>
      <c r="AN62" s="9"/>
      <c r="AO62" s="9"/>
      <c r="AP62" s="9"/>
      <c r="AQ62" s="9"/>
      <c r="AR62" s="9"/>
      <c r="AS62" s="9"/>
      <c r="AT62" s="9"/>
      <c r="AU62" s="9"/>
      <c r="AV62" s="9"/>
      <c r="AW62" s="9"/>
      <c r="AX62" s="9"/>
      <c r="AY62" s="9"/>
      <c r="AZ62" s="9"/>
    </row>
    <row r="63" hidden="1" spans="1:52">
      <c r="A63" s="9" t="str">
        <f>_xlfn.XLOOKUP($E63,'Raw Data'!$E:$E,'Raw Data'!A:A,"ERROR",0,1)</f>
        <v>US</v>
      </c>
      <c r="B63" s="9" t="str">
        <f>_xlfn.XLOOKUP($E63,'Raw Data'!$E:$E,'Raw Data'!B:B,"ERROR",0,1)</f>
        <v>Hair Mousses</v>
      </c>
      <c r="C63" s="9" t="str">
        <f>_xlfn.XLOOKUP($E63,'Raw Data'!$E:$E,'Raw Data'!C:C,"ERROR",0,1)</f>
        <v>giovanni</v>
      </c>
      <c r="D63" s="9" t="str">
        <f>_xlfn.XLOOKUP($E63,'Raw Data'!$E:$E,'Raw Data'!D:D,"ERROR",0,1)</f>
        <v>www.amazon.com/dp/B00FYD32HG</v>
      </c>
      <c r="E63" s="9" t="s">
        <v>265</v>
      </c>
      <c r="F63" s="9" t="str">
        <f>_xlfn.XLOOKUP($E63,'Raw Data'!$E:$E,'Raw Data'!F:F,"ERROR",0,1)</f>
        <v>GIOVANNI 2chic Ultra-Volume Foam Styling Mousse - Daily Volumizing Formula with Papaya &amp; Tangerine Butter, Promotes Weightless Control for Fine Limp Thin Hair, No Parabens, Color Safe - 7 oz</v>
      </c>
      <c r="G63" s="9">
        <f>_xlfn.XLOOKUP($E63,'Raw Data'!$E:$E,'Raw Data'!G:G,"ERROR",0,1)</f>
        <v>9480</v>
      </c>
      <c r="H63" s="9">
        <f>_xlfn.XLOOKUP($E63,'Raw Data'!$E:$E,'Raw Data'!H:H,"ERROR",0,1)</f>
        <v>92517.61</v>
      </c>
      <c r="I63" s="9">
        <f>_xlfn.XLOOKUP($E63,$E:$E,'Raw Data'!I:I,"ERROR",0,1)</f>
        <v>0.00388605054665421</v>
      </c>
      <c r="J63" s="9" t="str">
        <f>_xlfn.XLOOKUP($E63,'Raw Data'!$E:$E,'Raw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5 to 10</v>
      </c>
      <c r="L63" s="9">
        <f>_xlfn.XLOOKUP($E63,'Raw Data'!$E:$E,'Raw Data'!L:L,"ERROR",0,1)</f>
        <v>9.67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5 to 10</v>
      </c>
      <c r="N63" s="9">
        <f>_xlfn.XLOOKUP($E63,'Raw Data'!$E:$E,'Raw Data'!N:N,"ERROR",0,1)</f>
        <v>9.92</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2% to 4%</v>
      </c>
      <c r="P63" s="16">
        <f t="shared" si="0"/>
        <v>0.0252016129032258</v>
      </c>
      <c r="Q63" s="9">
        <f>_xlfn.XLOOKUP($E63,'Raw Data'!$E:$E,'Raw Data'!Q:Q,"ERROR",0,1)</f>
        <v>7</v>
      </c>
      <c r="R63" s="9" t="str">
        <f>_xlfn.XLOOKUP($E63,'Raw Data'!$E:$E,'Raw Data'!R:R,"ERROR",0,1)</f>
        <v>oz</v>
      </c>
      <c r="S63" s="17">
        <f t="shared" si="1"/>
        <v>1.38142857142857</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 to 0.05</v>
      </c>
      <c r="V63" s="17">
        <f t="shared" si="2"/>
        <v>0.0479250205323929</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 to 0.05</v>
      </c>
      <c r="X63" s="17">
        <f t="shared" si="3"/>
        <v>0.0467172327165564</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6 to 8</v>
      </c>
      <c r="Z63" s="17">
        <f t="array" ref="Z63">_xlfn.IFS(AA63="oz",_xlfn.IFS(R63="oz",Q63,R63="fl oz",Q63*1.04,R63="ml",Q63*0.0338),AA63="fl oz",_xlfn.IFS(R63="oz",Q63/1.04,R63="fl oz",Q63,R63="ml",Q63*0.0338/1.04),AA63="ml",_xlfn.IFS(R63="oz",Q63/0.0338,R63="fl oz",Q63*1.04/0.0338,R63="ml",Q63))</f>
        <v>7</v>
      </c>
      <c r="AA63" s="9" t="s">
        <v>38</v>
      </c>
      <c r="AB63" s="9"/>
      <c r="AC63" s="9"/>
      <c r="AD63" s="9"/>
      <c r="AE63" s="9"/>
      <c r="AF63" s="9"/>
      <c r="AG63" s="9"/>
      <c r="AH63" s="9"/>
      <c r="AI63" s="9"/>
      <c r="AJ63" s="9"/>
      <c r="AK63" s="9"/>
      <c r="AL63" s="9"/>
      <c r="AM63" s="9"/>
      <c r="AN63" s="9"/>
      <c r="AO63" s="9"/>
      <c r="AP63" s="9"/>
      <c r="AQ63" s="9"/>
      <c r="AR63" s="9"/>
      <c r="AS63" s="9"/>
      <c r="AT63" s="9"/>
      <c r="AU63" s="9"/>
      <c r="AV63" s="9"/>
      <c r="AW63" s="9"/>
      <c r="AX63" s="9"/>
      <c r="AY63" s="9"/>
      <c r="AZ63" s="9"/>
    </row>
    <row r="64" hidden="1" spans="1:52">
      <c r="A64" s="9" t="str">
        <f>_xlfn.XLOOKUP($E64,'Raw Data'!$E:$E,'Raw Data'!A:A,"ERROR",0,1)</f>
        <v>US</v>
      </c>
      <c r="B64" s="9" t="str">
        <f>_xlfn.XLOOKUP($E64,'Raw Data'!$E:$E,'Raw Data'!B:B,"ERROR",0,1)</f>
        <v>Hair Mousses</v>
      </c>
      <c r="C64" s="9" t="str">
        <f>_xlfn.XLOOKUP($E64,'Raw Data'!$E:$E,'Raw Data'!C:C,"ERROR",0,1)</f>
        <v>TRESemmé</v>
      </c>
      <c r="D64" s="9" t="str">
        <f>_xlfn.XLOOKUP($E64,'Raw Data'!$E:$E,'Raw Data'!D:D,"ERROR",0,1)</f>
        <v>www.amazon.com/dp/B09HKWMQSD</v>
      </c>
      <c r="E64" s="9" t="s">
        <v>268</v>
      </c>
      <c r="F64" s="9" t="str">
        <f>_xlfn.XLOOKUP($E64,'Raw Data'!$E:$E,'Raw Data'!F:F,"ERROR",0,1)</f>
        <v>TRESemmé Mousse Tres Extra Hold, Extra Firm Control Mousse, Frizz Control with Flexible Feel, Hair Styling Mousse, Styling Foam for All Hair Types, Humidity Resistant, 2 pack - 10.5 oz each</v>
      </c>
      <c r="G64" s="9">
        <f>_xlfn.XLOOKUP($E64,'Raw Data'!$E:$E,'Raw Data'!G:G,"ERROR",0,1)</f>
        <v>5972</v>
      </c>
      <c r="H64" s="9">
        <f>_xlfn.XLOOKUP($E64,'Raw Data'!$E:$E,'Raw Data'!H:H,"ERROR",0,1)</f>
        <v>91405.19</v>
      </c>
      <c r="I64" s="9">
        <f>_xlfn.XLOOKUP($E64,$E:$E,'Raw Data'!I:I,"ERROR",0,1)</f>
        <v>0.00380346305670519</v>
      </c>
      <c r="J64" s="9" t="str">
        <f>_xlfn.XLOOKUP($E64,'Raw Data'!$E:$E,'Raw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15 to 20</v>
      </c>
      <c r="L64" s="9">
        <f>_xlfn.XLOOKUP($E64,'Raw Data'!$E:$E,'Raw Data'!L:L,"ERROR",0,1)</f>
        <v>15.68</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20 to 30</v>
      </c>
      <c r="N64" s="9">
        <f>_xlfn.XLOOKUP($E64,'Raw Data'!$E:$E,'Raw Data'!N:N,"ERROR",0,1)</f>
        <v>21.14</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25% to 30%</v>
      </c>
      <c r="P64" s="16">
        <f t="shared" si="0"/>
        <v>0.258278145695364</v>
      </c>
      <c r="Q64" s="9">
        <f>_xlfn.XLOOKUP($E64,'Raw Data'!$E:$E,'Raw Data'!Q:Q,"ERROR",0,1)</f>
        <v>21</v>
      </c>
      <c r="R64" s="9" t="str">
        <f>_xlfn.XLOOKUP($E64,'Raw Data'!$E:$E,'Raw Data'!R:R,"ERROR",0,1)</f>
        <v>oz</v>
      </c>
      <c r="S64" s="17">
        <f t="shared" si="1"/>
        <v>0.746666666666667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0.5 to 0.75</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2"/>
        <v>0.0340435125690452</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3"/>
        <v>0.0252508172697554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20 to 25</v>
      </c>
      <c r="Z64" s="17">
        <f t="array" ref="Z64">_xlfn.IFS(AA64="oz",_xlfn.IFS(R64="oz",Q64,R64="fl oz",Q64*1.04,R64="ml",Q64*0.0338),AA64="fl oz",_xlfn.IFS(R64="oz",Q64/1.04,R64="fl oz",Q64,R64="ml",Q64*0.0338/1.04),AA64="ml",_xlfn.IFS(R64="oz",Q64/0.0338,R64="fl oz",Q64*1.04/0.0338,R64="ml",Q64))</f>
        <v>21</v>
      </c>
      <c r="AA64" s="9" t="s">
        <v>38</v>
      </c>
      <c r="AB64" s="9"/>
      <c r="AC64" s="9"/>
      <c r="AD64" s="9"/>
      <c r="AE64" s="9"/>
      <c r="AF64" s="9"/>
      <c r="AG64" s="9"/>
      <c r="AH64" s="9"/>
      <c r="AI64" s="9"/>
      <c r="AJ64" s="9"/>
      <c r="AK64" s="9"/>
      <c r="AL64" s="9"/>
      <c r="AM64" s="9"/>
      <c r="AN64" s="9"/>
      <c r="AO64" s="9"/>
      <c r="AP64" s="9"/>
      <c r="AQ64" s="9"/>
      <c r="AR64" s="9"/>
      <c r="AS64" s="9"/>
      <c r="AT64" s="9"/>
      <c r="AU64" s="9"/>
      <c r="AV64" s="9"/>
      <c r="AW64" s="9"/>
      <c r="AX64" s="9"/>
      <c r="AY64" s="9"/>
      <c r="AZ64" s="9"/>
    </row>
    <row r="65" hidden="1" spans="1:52">
      <c r="A65" s="9" t="str">
        <f>_xlfn.XLOOKUP($E65,'Raw Data'!$E:$E,'Raw Data'!A:A,"ERROR",0,1)</f>
        <v>US</v>
      </c>
      <c r="B65" s="9" t="str">
        <f>_xlfn.XLOOKUP($E65,'Raw Data'!$E:$E,'Raw Data'!B:B,"ERROR",0,1)</f>
        <v>Hair Mousses</v>
      </c>
      <c r="C65" s="9" t="str">
        <f>_xlfn.XLOOKUP($E65,'Raw Data'!$E:$E,'Raw Data'!C:C,"ERROR",0,1)</f>
        <v>Dove</v>
      </c>
      <c r="D65" s="9" t="str">
        <f>_xlfn.XLOOKUP($E65,'Raw Data'!$E:$E,'Raw Data'!D:D,"ERROR",0,1)</f>
        <v>www.amazon.com/dp/B006T8BYAM</v>
      </c>
      <c r="E65" s="9" t="s">
        <v>272</v>
      </c>
      <c r="F65" s="9" t="str">
        <f>_xlfn.XLOOKUP($E65,'Raw Data'!$E:$E,'Raw Data'!F:F,"ERROR",0,1)</f>
        <v>Dove STYLE+care Curls Defining Mousse, Soft Hold 7 oz</v>
      </c>
      <c r="G65" s="9">
        <f>_xlfn.XLOOKUP($E65,'Raw Data'!$E:$E,'Raw Data'!G:G,"ERROR",0,1)</f>
        <v>12989</v>
      </c>
      <c r="H65" s="9">
        <f>_xlfn.XLOOKUP($E65,'Raw Data'!$E:$E,'Raw Data'!H:H,"ERROR",0,1)</f>
        <v>89462.62</v>
      </c>
      <c r="I65" s="9">
        <f>_xlfn.XLOOKUP($E65,$E:$E,'Raw Data'!I:I,"ERROR",0,1)</f>
        <v>0.00379673512912243</v>
      </c>
      <c r="J65" s="9" t="str">
        <f>_xlfn.XLOOKUP($E65,'Raw Data'!$E:$E,'Raw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 to 10</v>
      </c>
      <c r="L65" s="9">
        <f>_xlfn.XLOOKUP($E65,'Raw Data'!$E:$E,'Raw Data'!L:L,"ERROR",0,1)</f>
        <v>6.87</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 to 10</v>
      </c>
      <c r="N65" s="9">
        <f>_xlfn.XLOOKUP($E65,'Raw Data'!$E:$E,'Raw Data'!N:N,"ERROR",0,1)</f>
        <v>6.99</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0% to 2%</v>
      </c>
      <c r="P65" s="16">
        <f t="shared" si="0"/>
        <v>0.0171673819742489</v>
      </c>
      <c r="Q65" s="9">
        <f>_xlfn.XLOOKUP($E65,'Raw Data'!$E:$E,'Raw Data'!Q:Q,"ERROR",0,1)</f>
        <v>7</v>
      </c>
      <c r="R65" s="9" t="str">
        <f>_xlfn.XLOOKUP($E65,'Raw Data'!$E:$E,'Raw Data'!R:R,"ERROR",0,1)</f>
        <v>oz</v>
      </c>
      <c r="S65" s="17">
        <f t="shared" si="1"/>
        <v>0.981428571428571</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0.75 to 1</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2"/>
        <v>0.0337697473307889</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3"/>
        <v>0.0331900091791874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6 to 8</v>
      </c>
      <c r="Z65" s="17">
        <f t="array" ref="Z65">_xlfn.IFS(AA65="oz",_xlfn.IFS(R65="oz",Q65,R65="fl oz",Q65*1.04,R65="ml",Q65*0.0338),AA65="fl oz",_xlfn.IFS(R65="oz",Q65/1.04,R65="fl oz",Q65,R65="ml",Q65*0.0338/1.04),AA65="ml",_xlfn.IFS(R65="oz",Q65/0.0338,R65="fl oz",Q65*1.04/0.0338,R65="ml",Q65))</f>
        <v>7</v>
      </c>
      <c r="AA65" s="9" t="s">
        <v>38</v>
      </c>
      <c r="AB65" s="9"/>
      <c r="AC65" s="9"/>
      <c r="AD65" s="9"/>
      <c r="AE65" s="9"/>
      <c r="AF65" s="9"/>
      <c r="AG65" s="9"/>
      <c r="AH65" s="9"/>
      <c r="AI65" s="9"/>
      <c r="AJ65" s="9"/>
      <c r="AK65" s="9"/>
      <c r="AL65" s="9"/>
      <c r="AM65" s="9"/>
      <c r="AN65" s="9"/>
      <c r="AO65" s="9"/>
      <c r="AP65" s="9"/>
      <c r="AQ65" s="9"/>
      <c r="AR65" s="9"/>
      <c r="AS65" s="9"/>
      <c r="AT65" s="9"/>
      <c r="AU65" s="9"/>
      <c r="AV65" s="9"/>
      <c r="AW65" s="9"/>
      <c r="AX65" s="9"/>
      <c r="AY65" s="9"/>
      <c r="AZ65" s="9"/>
    </row>
    <row r="66" hidden="1" spans="1:52">
      <c r="A66" s="9" t="str">
        <f>_xlfn.XLOOKUP($E66,'Raw Data'!$E:$E,'Raw Data'!A:A,"ERROR",0,1)</f>
        <v>US</v>
      </c>
      <c r="B66" s="9" t="str">
        <f>_xlfn.XLOOKUP($E66,'Raw Data'!$E:$E,'Raw Data'!B:B,"ERROR",0,1)</f>
        <v>Hair Mousses</v>
      </c>
      <c r="C66" s="9" t="str">
        <f>_xlfn.XLOOKUP($E66,'Raw Data'!$E:$E,'Raw Data'!C:C,"ERROR",0,1)</f>
        <v>Fantasia IC</v>
      </c>
      <c r="D66" s="9" t="str">
        <f>_xlfn.XLOOKUP($E66,'Raw Data'!$E:$E,'Raw Data'!D:D,"ERROR",0,1)</f>
        <v>www.amazon.com/dp/B000O9L682</v>
      </c>
      <c r="E66" s="9" t="s">
        <v>276</v>
      </c>
      <c r="F66" s="9" t="str">
        <f>_xlfn.XLOOKUP($E66,'Raw Data'!$E:$E,'Raw Data'!F:F,"ERROR",0,1)</f>
        <v>Fantasia Liquid Mousse Spritz 2 oz. Super</v>
      </c>
      <c r="G66" s="9">
        <f>_xlfn.XLOOKUP($E66,'Raw Data'!$E:$E,'Raw Data'!G:G,"ERROR",0,1)</f>
        <v>13764</v>
      </c>
      <c r="H66" s="9">
        <f>_xlfn.XLOOKUP($E66,'Raw Data'!$E:$E,'Raw Data'!H:H,"ERROR",0,1)</f>
        <v>89304.37</v>
      </c>
      <c r="I66" s="9">
        <f>_xlfn.XLOOKUP($E66,$E:$E,'Raw Data'!I:I,"ERROR",0,1)</f>
        <v>0.00372371808958828</v>
      </c>
      <c r="J66" s="9" t="str">
        <f>_xlfn.XLOOKUP($E66,'Raw Data'!$E:$E,'Raw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_xlfn.XLOOKUP($E66,'Raw Data'!$E:$E,'Raw Data'!L:L,"ERROR",0,1)</f>
        <v>6.48</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_xlfn.XLOOKUP($E66,'Raw Data'!$E:$E,'Raw Data'!N:N,"ERROR",0,1)</f>
        <v>7.49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10% to 15%</v>
      </c>
      <c r="P66" s="16">
        <f t="shared" si="0"/>
        <v>0.134846461949266</v>
      </c>
      <c r="Q66" s="9">
        <f>_xlfn.XLOOKUP($E66,'Raw Data'!$E:$E,'Raw Data'!Q:Q,"ERROR",0,1)</f>
        <v>2</v>
      </c>
      <c r="R66" s="9" t="str">
        <f>_xlfn.XLOOKUP($E66,'Raw Data'!$E:$E,'Raw Data'!R:R,"ERROR",0,1)</f>
        <v>oz</v>
      </c>
      <c r="S66" s="17">
        <f t="shared" si="1"/>
        <v>3.24</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3 to 4</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0.1 to 0.2</v>
      </c>
      <c r="V66" s="17">
        <f t="shared" si="2"/>
        <v>0.126648630368617</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0.1 to 0.2</v>
      </c>
      <c r="X66" s="17">
        <f t="shared" si="3"/>
        <v>0.109570510652689</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 to 2</v>
      </c>
      <c r="Z66" s="17">
        <f t="array" ref="Z66">_xlfn.IFS(AA66="oz",_xlfn.IFS(R66="oz",Q66,R66="fl oz",Q66*1.04,R66="ml",Q66*0.0338),AA66="fl oz",_xlfn.IFS(R66="oz",Q66/1.04,R66="fl oz",Q66,R66="ml",Q66*0.0338/1.04),AA66="ml",_xlfn.IFS(R66="oz",Q66/0.0338,R66="fl oz",Q66*1.04/0.0338,R66="ml",Q66))</f>
        <v>2</v>
      </c>
      <c r="AA66" s="9" t="s">
        <v>38</v>
      </c>
      <c r="AB66" s="9"/>
      <c r="AC66" s="9"/>
      <c r="AD66" s="9"/>
      <c r="AE66" s="9"/>
      <c r="AF66" s="9"/>
      <c r="AG66" s="9"/>
      <c r="AH66" s="9"/>
      <c r="AI66" s="9"/>
      <c r="AJ66" s="9"/>
      <c r="AK66" s="9"/>
      <c r="AL66" s="9"/>
      <c r="AM66" s="9"/>
      <c r="AN66" s="9"/>
      <c r="AO66" s="9"/>
      <c r="AP66" s="9"/>
      <c r="AQ66" s="9"/>
      <c r="AR66" s="9"/>
      <c r="AS66" s="9"/>
      <c r="AT66" s="9"/>
      <c r="AU66" s="9"/>
      <c r="AV66" s="9"/>
      <c r="AW66" s="9"/>
      <c r="AX66" s="9"/>
      <c r="AY66" s="9"/>
      <c r="AZ66" s="9"/>
    </row>
    <row r="67" hidden="1" spans="1:52">
      <c r="A67" s="9" t="str">
        <f>_xlfn.XLOOKUP($E67,'Raw Data'!$E:$E,'Raw Data'!A:A,"ERROR",0,1)</f>
        <v>US</v>
      </c>
      <c r="B67" s="9" t="str">
        <f>_xlfn.XLOOKUP($E67,'Raw Data'!$E:$E,'Raw Data'!B:B,"ERROR",0,1)</f>
        <v>Hair Mousses</v>
      </c>
      <c r="C67" s="9" t="str">
        <f>_xlfn.XLOOKUP($E67,'Raw Data'!$E:$E,'Raw Data'!C:C,"ERROR",0,1)</f>
        <v>redken</v>
      </c>
      <c r="D67" s="9" t="str">
        <f>_xlfn.XLOOKUP($E67,'Raw Data'!$E:$E,'Raw Data'!D:D,"ERROR",0,1)</f>
        <v>www.amazon.com/dp/B00IVX5T54</v>
      </c>
      <c r="E67" s="9" t="s">
        <v>280</v>
      </c>
      <c r="F67" s="9" t="str">
        <f>_xlfn.XLOOKUP($E67,'Raw Data'!$E:$E,'Raw Data'!F:F,"ERROR",0,1)</f>
        <v>Redken Root Lifter  Volumizing  Spray Foam | For All Hair Types | Provides Body, Volume &amp; Anti-Frizz Protection | Medium Control</v>
      </c>
      <c r="G67" s="9">
        <f>_xlfn.XLOOKUP($E67,'Raw Data'!$E:$E,'Raw Data'!G:G,"ERROR",0,1)</f>
        <v>3473</v>
      </c>
      <c r="H67" s="9">
        <f>_xlfn.XLOOKUP($E67,'Raw Data'!$E:$E,'Raw Data'!H:H,"ERROR",0,1)</f>
        <v>87586.91</v>
      </c>
      <c r="I67" s="9">
        <f>_xlfn.XLOOKUP($E67,$E:$E,'Raw Data'!I:I,"ERROR",0,1)</f>
        <v>0.00360054323391774</v>
      </c>
      <c r="J67" s="9" t="str">
        <f>_xlfn.XLOOKUP($E67,'Raw Data'!$E:$E,'Raw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20 to 30</v>
      </c>
      <c r="L67" s="9">
        <f>_xlfn.XLOOKUP($E67,'Raw Data'!$E:$E,'Raw Data'!L:L,"ERROR",0,1)</f>
        <v>25.35</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20 to 30</v>
      </c>
      <c r="N67" s="9">
        <f>_xlfn.XLOOKUP($E67,'Raw Data'!$E:$E,'Raw Data'!N:N,"ERROR",0,1)</f>
        <v>25.9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2% to 4%</v>
      </c>
      <c r="P67" s="16">
        <f t="shared" ref="P67:P130" si="4">(N67-L67)/N67</f>
        <v>0.0212355212355211</v>
      </c>
      <c r="Q67" s="9">
        <f>_xlfn.XLOOKUP($E67,'Raw Data'!$E:$E,'Raw Data'!Q:Q,"ERROR",0,1)</f>
        <v>0</v>
      </c>
      <c r="R67" s="9">
        <f>_xlfn.XLOOKUP($E67,'Raw Data'!$E:$E,'Raw Data'!R:R,"ERROR",0,1)</f>
        <v>0</v>
      </c>
      <c r="S67" s="17" t="e">
        <f t="shared" ref="S67:S130" si="5">L67/Z67</f>
        <v>#N/A</v>
      </c>
      <c r="T67" s="9" t="e">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#N/A</v>
      </c>
      <c r="U67" s="17" t="e">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#N/A</v>
      </c>
      <c r="V67" s="17" t="e">
        <f t="shared" ref="V67:V130" si="6">N67/($Z67*29.57)</f>
        <v>#N/A</v>
      </c>
      <c r="W67" s="17" t="e">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#N/A</v>
      </c>
      <c r="X67" s="17" t="e">
        <f t="shared" ref="X67:X130" si="7">L67/($Z67*29.57)</f>
        <v>#N/A</v>
      </c>
      <c r="Y67" s="9" t="e">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#N/A</v>
      </c>
      <c r="Z67" s="17" t="e">
        <f t="array" ref="Z67">_xlfn.IFS(AA67="oz",_xlfn.IFS(R67="oz",Q67,R67="fl oz",Q67*1.04,R67="ml",Q67*0.0338),AA67="fl oz",_xlfn.IFS(R67="oz",Q67/1.04,R67="fl oz",Q67,R67="ml",Q67*0.0338/1.04),AA67="ml",_xlfn.IFS(R67="oz",Q67/0.0338,R67="fl oz",Q67*1.04/0.0338,R67="ml",Q67))</f>
        <v>#N/A</v>
      </c>
      <c r="AA67" s="9" t="s">
        <v>38</v>
      </c>
      <c r="AB67" s="9"/>
      <c r="AC67" s="9"/>
      <c r="AD67" s="9"/>
      <c r="AE67" s="9"/>
      <c r="AF67" s="9"/>
      <c r="AG67" s="9"/>
      <c r="AH67" s="9"/>
      <c r="AI67" s="9"/>
      <c r="AJ67" s="9"/>
      <c r="AK67" s="9"/>
      <c r="AL67" s="9"/>
      <c r="AM67" s="9"/>
      <c r="AN67" s="9"/>
      <c r="AO67" s="9"/>
      <c r="AP67" s="9"/>
      <c r="AQ67" s="9"/>
      <c r="AR67" s="9"/>
      <c r="AS67" s="9"/>
      <c r="AT67" s="9"/>
      <c r="AU67" s="9"/>
      <c r="AV67" s="9"/>
      <c r="AW67" s="9"/>
      <c r="AX67" s="9"/>
      <c r="AY67" s="9"/>
      <c r="AZ67" s="9"/>
    </row>
    <row r="68" hidden="1" spans="1:52">
      <c r="A68" s="9" t="str">
        <f>_xlfn.XLOOKUP($E68,'Raw Data'!$E:$E,'Raw Data'!A:A,"ERROR",0,1)</f>
        <v>US</v>
      </c>
      <c r="B68" s="9" t="str">
        <f>_xlfn.XLOOKUP($E68,'Raw Data'!$E:$E,'Raw Data'!B:B,"ERROR",0,1)</f>
        <v>Hair Mousses</v>
      </c>
      <c r="C68" s="9" t="str">
        <f>_xlfn.XLOOKUP($E68,'Raw Data'!$E:$E,'Raw Data'!C:C,"ERROR",0,1)</f>
        <v>alterna</v>
      </c>
      <c r="D68" s="9" t="str">
        <f>_xlfn.XLOOKUP($E68,'Raw Data'!$E:$E,'Raw Data'!D:D,"ERROR",0,1)</f>
        <v>www.amazon.com/dp/B07FW6D1F9</v>
      </c>
      <c r="E68" s="9" t="s">
        <v>284</v>
      </c>
      <c r="F68" s="9" t="str">
        <f>_xlfn.XLOOKUP($E68,'Raw Data'!$E:$E,'Raw Data'!F:F,"ERROR",0,1)</f>
        <v>Alterna Caviar Anti-Aging Multiplying Volume Styling Mousse, 8.2 Ounce | For Fine, Thin Hair | Medium Hold | Sulfate Free , 8.2 Fl Oz (Pack of 1)</v>
      </c>
      <c r="G68" s="9">
        <f>_xlfn.XLOOKUP($E68,'Raw Data'!$E:$E,'Raw Data'!G:G,"ERROR",0,1)</f>
        <v>3116</v>
      </c>
      <c r="H68" s="9">
        <f>_xlfn.XLOOKUP($E68,'Raw Data'!$E:$E,'Raw Data'!H:H,"ERROR",0,1)</f>
        <v>84689.67</v>
      </c>
      <c r="I68" s="9">
        <f>_xlfn.XLOOKUP($E68,$E:$E,'Raw Data'!I:I,"ERROR",0,1)</f>
        <v>0.00352933858966227</v>
      </c>
      <c r="J68" s="9" t="str">
        <f>_xlfn.XLOOKUP($E68,'Raw Data'!$E:$E,'Raw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_xlfn.XLOOKUP($E68,'Raw Data'!$E:$E,'Raw Data'!L:L,"ERROR",0,1)</f>
        <v>27.68</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30 to 40</v>
      </c>
      <c r="N68" s="9">
        <f>_xlfn.XLOOKUP($E68,'Raw Data'!$E:$E,'Raw Data'!N:N,"ERROR",0,1)</f>
        <v>32.62</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15% to 20%</v>
      </c>
      <c r="P68" s="16">
        <f t="shared" si="4"/>
        <v>0.151440833844267</v>
      </c>
      <c r="Q68" s="9">
        <f>_xlfn.XLOOKUP($E68,'Raw Data'!$E:$E,'Raw Data'!Q:Q,"ERROR",0,1)</f>
        <v>8.2</v>
      </c>
      <c r="R68" s="9" t="str">
        <f>_xlfn.XLOOKUP($E68,'Raw Data'!$E:$E,'Raw Data'!R:R,"ERROR",0,1)</f>
        <v>oz</v>
      </c>
      <c r="S68" s="17">
        <f t="shared" si="5"/>
        <v>3.37560975609756</v>
      </c>
      <c r="T68" s="9" t="str">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3 to 4</v>
      </c>
      <c r="U68" s="17"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7">
        <f t="shared" si="6"/>
        <v>0.134529887740541</v>
      </c>
      <c r="W68" s="17"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7">
        <f t="shared" si="7"/>
        <v>0.114156569364138</v>
      </c>
      <c r="Y68" s="9"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8 to 10</v>
      </c>
      <c r="Z68" s="17">
        <f t="array" ref="Z68">_xlfn.IFS(AA68="oz",_xlfn.IFS(R68="oz",Q68,R68="fl oz",Q68*1.04,R68="ml",Q68*0.0338),AA68="fl oz",_xlfn.IFS(R68="oz",Q68/1.04,R68="fl oz",Q68,R68="ml",Q68*0.0338/1.04),AA68="ml",_xlfn.IFS(R68="oz",Q68/0.0338,R68="fl oz",Q68*1.04/0.0338,R68="ml",Q68))</f>
        <v>8.2</v>
      </c>
      <c r="AA68" s="9" t="s">
        <v>38</v>
      </c>
      <c r="AB68" s="9"/>
      <c r="AC68" s="9"/>
      <c r="AD68" s="9"/>
      <c r="AE68" s="9"/>
      <c r="AF68" s="9"/>
      <c r="AG68" s="9"/>
      <c r="AH68" s="9"/>
      <c r="AI68" s="9"/>
      <c r="AJ68" s="9"/>
      <c r="AK68" s="9"/>
      <c r="AL68" s="9"/>
      <c r="AM68" s="9"/>
      <c r="AN68" s="9"/>
      <c r="AO68" s="9"/>
      <c r="AP68" s="9"/>
      <c r="AQ68" s="9"/>
      <c r="AR68" s="9"/>
      <c r="AS68" s="9"/>
      <c r="AT68" s="9"/>
      <c r="AU68" s="9"/>
      <c r="AV68" s="9"/>
      <c r="AW68" s="9"/>
      <c r="AX68" s="9"/>
      <c r="AY68" s="9"/>
      <c r="AZ68" s="9"/>
    </row>
    <row r="69" hidden="1" spans="1:52">
      <c r="A69" s="9" t="str">
        <f>_xlfn.XLOOKUP($E69,'Raw Data'!$E:$E,'Raw Data'!A:A,"ERROR",0,1)</f>
        <v>US</v>
      </c>
      <c r="B69" s="9" t="str">
        <f>_xlfn.XLOOKUP($E69,'Raw Data'!$E:$E,'Raw Data'!B:B,"ERROR",0,1)</f>
        <v>Hair Mousses</v>
      </c>
      <c r="C69" s="9" t="str">
        <f>_xlfn.XLOOKUP($E69,'Raw Data'!$E:$E,'Raw Data'!C:C,"ERROR",0,1)</f>
        <v>davines</v>
      </c>
      <c r="D69" s="9" t="str">
        <f>_xlfn.XLOOKUP($E69,'Raw Data'!$E:$E,'Raw Data'!D:D,"ERROR",0,1)</f>
        <v>www.amazon.com/dp/B0130KXHW4</v>
      </c>
      <c r="E69" s="9" t="s">
        <v>287</v>
      </c>
      <c r="F69" s="9" t="str">
        <f>_xlfn.XLOOKUP($E69,'Raw Data'!$E:$E,'Raw Data'!F:F,"ERROR",0,1)</f>
        <v>Davines This Is A Curl Moisturizing Mousse, Volumizing, Paraben Free Formula For Bouncy And Defined Curls And Waves, 8.53 Fl. Oz. Davines This Is A Curl Moisturizing Mousse, Volumizing, Paraben Free Formula For Bouncy And Defined Curls And Waves, 8.53 Fl. Oz.</v>
      </c>
      <c r="G69" s="9">
        <f>_xlfn.XLOOKUP($E69,'Raw Data'!$E:$E,'Raw Data'!G:G,"ERROR",0,1)</f>
        <v>2395</v>
      </c>
      <c r="H69" s="9">
        <f>_xlfn.XLOOKUP($E69,'Raw Data'!$E:$E,'Raw Data'!H:H,"ERROR",0,1)</f>
        <v>83014.84</v>
      </c>
      <c r="I69" s="9">
        <f>_xlfn.XLOOKUP($E69,$E:$E,'Raw Data'!I:I,"ERROR",0,1)</f>
        <v>0.00351183577445504</v>
      </c>
      <c r="J69" s="9" t="str">
        <f>_xlfn.XLOOKUP($E69,'Raw Data'!$E:$E,'Raw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30 to 40</v>
      </c>
      <c r="L69" s="9">
        <f>_xlfn.XLOOKUP($E69,'Raw Data'!$E:$E,'Raw Data'!L:L,"ERROR",0,1)</f>
        <v>34.49</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_xlfn.XLOOKUP($E69,'Raw Data'!$E:$E,'Raw Data'!N:N,"ERROR",0,1)</f>
        <v>34.83</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0% to 2%</v>
      </c>
      <c r="P69" s="16">
        <f t="shared" si="4"/>
        <v>0.0097616996841802</v>
      </c>
      <c r="Q69" s="9">
        <f>_xlfn.XLOOKUP($E69,'Raw Data'!$E:$E,'Raw Data'!Q:Q,"ERROR",0,1)</f>
        <v>8.53</v>
      </c>
      <c r="R69" s="9" t="str">
        <f>_xlfn.XLOOKUP($E69,'Raw Data'!$E:$E,'Raw Data'!R:R,"ERROR",0,1)</f>
        <v>fl oz</v>
      </c>
      <c r="S69" s="17">
        <f t="shared" si="5"/>
        <v>3.88786184507169</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si="6"/>
        <v>0.132776060681351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si="7"/>
        <v>0.131479940651731</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8.8712</v>
      </c>
      <c r="AA69" s="9" t="s">
        <v>38</v>
      </c>
      <c r="AB69" s="9"/>
      <c r="AC69" s="9"/>
      <c r="AD69" s="9"/>
      <c r="AE69" s="9"/>
      <c r="AF69" s="9"/>
      <c r="AG69" s="9"/>
      <c r="AH69" s="9"/>
      <c r="AI69" s="9"/>
      <c r="AJ69" s="9"/>
      <c r="AK69" s="9"/>
      <c r="AL69" s="9"/>
      <c r="AM69" s="9"/>
      <c r="AN69" s="9"/>
      <c r="AO69" s="9"/>
      <c r="AP69" s="9"/>
      <c r="AQ69" s="9"/>
      <c r="AR69" s="9"/>
      <c r="AS69" s="9"/>
      <c r="AT69" s="9"/>
      <c r="AU69" s="9"/>
      <c r="AV69" s="9"/>
      <c r="AW69" s="9"/>
      <c r="AX69" s="9"/>
      <c r="AY69" s="9"/>
      <c r="AZ69" s="9"/>
    </row>
    <row r="70" hidden="1" spans="1:52">
      <c r="A70" s="9" t="str">
        <f>_xlfn.XLOOKUP($E70,'Raw Data'!$E:$E,'Raw Data'!A:A,"ERROR",0,1)</f>
        <v>US</v>
      </c>
      <c r="B70" s="9" t="str">
        <f>_xlfn.XLOOKUP($E70,'Raw Data'!$E:$E,'Raw Data'!B:B,"ERROR",0,1)</f>
        <v>Hair Mousses</v>
      </c>
      <c r="C70" s="9" t="str">
        <f>_xlfn.XLOOKUP($E70,'Raw Data'!$E:$E,'Raw Data'!C:C,"ERROR",0,1)</f>
        <v>drybar</v>
      </c>
      <c r="D70" s="9" t="str">
        <f>_xlfn.XLOOKUP($E70,'Raw Data'!$E:$E,'Raw Data'!D:D,"ERROR",0,1)</f>
        <v>www.amazon.com/dp/B07RDMVS36</v>
      </c>
      <c r="E70" s="9" t="s">
        <v>291</v>
      </c>
      <c r="F70" s="9" t="str">
        <f>_xlfn.XLOOKUP($E70,'Raw Data'!$E:$E,'Raw Data'!F:F,"ERROR",0,1)</f>
        <v>Drybar Southern Belle Volume-Boosting Mousse</v>
      </c>
      <c r="G70" s="9">
        <f>_xlfn.XLOOKUP($E70,'Raw Data'!$E:$E,'Raw Data'!G:G,"ERROR",0,1)</f>
        <v>2872</v>
      </c>
      <c r="H70" s="9">
        <f>_xlfn.XLOOKUP($E70,'Raw Data'!$E:$E,'Raw Data'!H:H,"ERROR",0,1)</f>
        <v>82603.15</v>
      </c>
      <c r="I70" s="9">
        <f>_xlfn.XLOOKUP($E70,$E:$E,'Raw Data'!I:I,"ERROR",0,1)</f>
        <v>0.00337010204214816</v>
      </c>
      <c r="J70" s="9" t="str">
        <f>_xlfn.XLOOKUP($E70,'Raw Data'!$E:$E,'Raw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20 to 30</v>
      </c>
      <c r="L70" s="9">
        <f>_xlfn.XLOOKUP($E70,'Raw Data'!$E:$E,'Raw Data'!L:L,"ERROR",0,1)</f>
        <v>28.92</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20 to 30</v>
      </c>
      <c r="N70" s="9">
        <f>_xlfn.XLOOKUP($E70,'Raw Data'!$E:$E,'Raw Data'!N:N,"ERROR",0,1)</f>
        <v>29</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4"/>
        <v>0.00275862068965511</v>
      </c>
      <c r="Q70" s="9">
        <f>_xlfn.XLOOKUP($E70,'Raw Data'!$E:$E,'Raw Data'!Q:Q,"ERROR",0,1)</f>
        <v>0</v>
      </c>
      <c r="R70" s="9">
        <f>_xlfn.XLOOKUP($E70,'Raw Data'!$E:$E,'Raw Data'!R:R,"ERROR",0,1)</f>
        <v>0</v>
      </c>
      <c r="S70" s="17" t="e">
        <f t="shared" si="5"/>
        <v>#N/A</v>
      </c>
      <c r="T70" s="9" t="e">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#N/A</v>
      </c>
      <c r="U70" s="17" t="e">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#N/A</v>
      </c>
      <c r="V70" s="17" t="e">
        <f t="shared" si="6"/>
        <v>#N/A</v>
      </c>
      <c r="W70" s="17" t="e">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#N/A</v>
      </c>
      <c r="X70" s="17" t="e">
        <f t="shared" si="7"/>
        <v>#N/A</v>
      </c>
      <c r="Y70" s="9" t="e">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#N/A</v>
      </c>
      <c r="Z70" s="17" t="e">
        <f t="array" ref="Z70">_xlfn.IFS(AA70="oz",_xlfn.IFS(R70="oz",Q70,R70="fl oz",Q70*1.04,R70="ml",Q70*0.0338),AA70="fl oz",_xlfn.IFS(R70="oz",Q70/1.04,R70="fl oz",Q70,R70="ml",Q70*0.0338/1.04),AA70="ml",_xlfn.IFS(R70="oz",Q70/0.0338,R70="fl oz",Q70*1.04/0.0338,R70="ml",Q70))</f>
        <v>#N/A</v>
      </c>
      <c r="AA70" s="9" t="s">
        <v>38</v>
      </c>
      <c r="AB70" s="9"/>
      <c r="AC70" s="9"/>
      <c r="AD70" s="9"/>
      <c r="AE70" s="9"/>
      <c r="AF70" s="9"/>
      <c r="AG70" s="9"/>
      <c r="AH70" s="9"/>
      <c r="AI70" s="9"/>
      <c r="AJ70" s="9"/>
      <c r="AK70" s="9"/>
      <c r="AL70" s="9"/>
      <c r="AM70" s="9"/>
      <c r="AN70" s="9"/>
      <c r="AO70" s="9"/>
      <c r="AP70" s="9"/>
      <c r="AQ70" s="9"/>
      <c r="AR70" s="9"/>
      <c r="AS70" s="9"/>
      <c r="AT70" s="9"/>
      <c r="AU70" s="9"/>
      <c r="AV70" s="9"/>
      <c r="AW70" s="9"/>
      <c r="AX70" s="9"/>
      <c r="AY70" s="9"/>
      <c r="AZ70" s="9"/>
    </row>
    <row r="71" hidden="1" spans="1:52">
      <c r="A71" s="9" t="str">
        <f>_xlfn.XLOOKUP($E71,'Raw Data'!$E:$E,'Raw Data'!A:A,"ERROR",0,1)</f>
        <v>US</v>
      </c>
      <c r="B71" s="9" t="str">
        <f>_xlfn.XLOOKUP($E71,'Raw Data'!$E:$E,'Raw Data'!B:B,"ERROR",0,1)</f>
        <v>Hair Mousses</v>
      </c>
      <c r="C71" s="9" t="str">
        <f>_xlfn.XLOOKUP($E71,'Raw Data'!$E:$E,'Raw Data'!C:C,"ERROR",0,1)</f>
        <v>roux</v>
      </c>
      <c r="D71" s="9" t="str">
        <f>_xlfn.XLOOKUP($E71,'Raw Data'!$E:$E,'Raw Data'!D:D,"ERROR",0,1)</f>
        <v>www.amazon.com/dp/B003UFE6FM</v>
      </c>
      <c r="E71" s="9" t="s">
        <v>295</v>
      </c>
      <c r="F71" s="9" t="str">
        <f>_xlfn.XLOOKUP($E71,'Raw Data'!$E:$E,'Raw Data'!F:F,"ERROR",0,1)</f>
        <v>Roux Fanci-Full Instant Color Mousse Enriches Light to Medium Brown Hair, 13 Chocolate Kiss, 6 Fl Oz (Pack of 1)</v>
      </c>
      <c r="G71" s="9">
        <f>_xlfn.XLOOKUP($E71,'Raw Data'!$E:$E,'Raw Data'!G:G,"ERROR",0,1)</f>
        <v>2006</v>
      </c>
      <c r="H71" s="9">
        <f>_xlfn.XLOOKUP($E71,'Raw Data'!$E:$E,'Raw Data'!H:H,"ERROR",0,1)</f>
        <v>79269.38</v>
      </c>
      <c r="I71" s="9">
        <f>_xlfn.XLOOKUP($E71,$E:$E,'Raw Data'!I:I,"ERROR",0,1)</f>
        <v>0.00336188355443238</v>
      </c>
      <c r="J71" s="9" t="str">
        <f>_xlfn.XLOOKUP($E71,'Raw Data'!$E:$E,'Raw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30 to 40</v>
      </c>
      <c r="L71" s="9">
        <f>_xlfn.XLOOKUP($E71,'Raw Data'!$E:$E,'Raw Data'!L:L,"ERROR",0,1)</f>
        <v>39.02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30 to 40</v>
      </c>
      <c r="N71" s="9">
        <f>_xlfn.XLOOKUP($E71,'Raw Data'!$E:$E,'Raw Data'!N:N,"ERROR",0,1)</f>
        <v>39.02</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6">
        <f t="shared" si="4"/>
        <v>0</v>
      </c>
      <c r="Q71" s="9">
        <f>_xlfn.XLOOKUP($E71,'Raw Data'!$E:$E,'Raw Data'!Q:Q,"ERROR",0,1)</f>
        <v>6</v>
      </c>
      <c r="R71" s="9" t="str">
        <f>_xlfn.XLOOKUP($E71,'Raw Data'!$E:$E,'Raw Data'!R:R,"ERROR",0,1)</f>
        <v>fl oz</v>
      </c>
      <c r="S71" s="17">
        <f t="shared" si="5"/>
        <v>6.25320512820513</v>
      </c>
      <c r="T71" s="9" t="str">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5 to 10</v>
      </c>
      <c r="U71" s="17"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0.2 to 0.3</v>
      </c>
      <c r="V71" s="17">
        <f t="shared" si="6"/>
        <v>0.211471258985632</v>
      </c>
      <c r="W71" s="17"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0.2 to 0.3</v>
      </c>
      <c r="X71" s="17">
        <f t="shared" si="7"/>
        <v>0.211471258985632</v>
      </c>
      <c r="Y71" s="9"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6 to 8</v>
      </c>
      <c r="Z71" s="17">
        <f t="array" ref="Z71">_xlfn.IFS(AA71="oz",_xlfn.IFS(R71="oz",Q71,R71="fl oz",Q71*1.04,R71="ml",Q71*0.0338),AA71="fl oz",_xlfn.IFS(R71="oz",Q71/1.04,R71="fl oz",Q71,R71="ml",Q71*0.0338/1.04),AA71="ml",_xlfn.IFS(R71="oz",Q71/0.0338,R71="fl oz",Q71*1.04/0.0338,R71="ml",Q71))</f>
        <v>6.24</v>
      </c>
      <c r="AA71" s="9" t="s">
        <v>38</v>
      </c>
      <c r="AB71" s="9"/>
      <c r="AC71" s="9"/>
      <c r="AD71" s="9"/>
      <c r="AE71" s="9"/>
      <c r="AF71" s="9"/>
      <c r="AG71" s="9"/>
      <c r="AH71" s="9"/>
      <c r="AI71" s="9"/>
      <c r="AJ71" s="9"/>
      <c r="AK71" s="9"/>
      <c r="AL71" s="9"/>
      <c r="AM71" s="9"/>
      <c r="AN71" s="9"/>
      <c r="AO71" s="9"/>
      <c r="AP71" s="9"/>
      <c r="AQ71" s="9"/>
      <c r="AR71" s="9"/>
      <c r="AS71" s="9"/>
      <c r="AT71" s="9"/>
      <c r="AU71" s="9"/>
      <c r="AV71" s="9"/>
      <c r="AW71" s="9"/>
      <c r="AX71" s="9"/>
      <c r="AY71" s="9"/>
      <c r="AZ71" s="9"/>
    </row>
    <row r="72" hidden="1" spans="1:52">
      <c r="A72" s="9" t="str">
        <f>_xlfn.XLOOKUP($E72,'Raw Data'!$E:$E,'Raw Data'!A:A,"ERROR",0,1)</f>
        <v>US</v>
      </c>
      <c r="B72" s="9" t="str">
        <f>_xlfn.XLOOKUP($E72,'Raw Data'!$E:$E,'Raw Data'!B:B,"ERROR",0,1)</f>
        <v>Hair Mousses</v>
      </c>
      <c r="C72" s="9" t="str">
        <f>_xlfn.XLOOKUP($E72,'Raw Data'!$E:$E,'Raw Data'!C:C,"ERROR",0,1)</f>
        <v>Not Your Mother's</v>
      </c>
      <c r="D72" s="9" t="str">
        <f>_xlfn.XLOOKUP($E72,'Raw Data'!$E:$E,'Raw Data'!D:D,"ERROR",0,1)</f>
        <v>www.amazon.com/dp/B07QD2L6BC</v>
      </c>
      <c r="E72" s="9" t="s">
        <v>299</v>
      </c>
      <c r="F72" s="9" t="str">
        <f>_xlfn.XLOOKUP($E72,'Raw Data'!$E:$E,'Raw Data'!F:F,"ERROR",0,1)</f>
        <v>Not Your Mother's Curl Talk Curl Activating Mousse - 7 oz</v>
      </c>
      <c r="G72" s="9">
        <f>_xlfn.XLOOKUP($E72,'Raw Data'!$E:$E,'Raw Data'!G:G,"ERROR",0,1)</f>
        <v>9885</v>
      </c>
      <c r="H72" s="9">
        <f>_xlfn.XLOOKUP($E72,'Raw Data'!$E:$E,'Raw Data'!H:H,"ERROR",0,1)</f>
        <v>79076.07</v>
      </c>
      <c r="I72" s="9">
        <f>_xlfn.XLOOKUP($E72,$E:$E,'Raw Data'!I:I,"ERROR",0,1)</f>
        <v>0.0032662649296752</v>
      </c>
      <c r="J72" s="9" t="str">
        <f>_xlfn.XLOOKUP($E72,'Raw Data'!$E:$E,'Raw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 to 10</v>
      </c>
      <c r="L72" s="9">
        <f>_xlfn.XLOOKUP($E72,'Raw Data'!$E:$E,'Raw Data'!L:L,"ERROR",0,1)</f>
        <v>8</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 to 15</v>
      </c>
      <c r="N72" s="9">
        <f>_xlfn.XLOOKUP($E72,'Raw Data'!$E:$E,'Raw Data'!N:N,"ERROR",0,1)</f>
        <v>12.52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30% to 40%</v>
      </c>
      <c r="P72" s="16">
        <f t="shared" si="4"/>
        <v>0.361022364217252</v>
      </c>
      <c r="Q72" s="9">
        <f>_xlfn.XLOOKUP($E72,'Raw Data'!$E:$E,'Raw Data'!Q:Q,"ERROR",0,1)</f>
        <v>7</v>
      </c>
      <c r="R72" s="9" t="str">
        <f>_xlfn.XLOOKUP($E72,'Raw Data'!$E:$E,'Raw Data'!R:R,"ERROR",0,1)</f>
        <v>oz</v>
      </c>
      <c r="S72" s="17">
        <f t="shared" si="5"/>
        <v>1.14285714285714</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1 to 2</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7">
        <f t="shared" si="6"/>
        <v>0.0604860138170926</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 to 0.05</v>
      </c>
      <c r="X72" s="17">
        <f t="shared" si="7"/>
        <v>0.0386492101067684</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7</v>
      </c>
      <c r="AA72" s="9" t="s">
        <v>38</v>
      </c>
      <c r="AB72" s="9"/>
      <c r="AC72" s="9"/>
      <c r="AD72" s="9"/>
      <c r="AE72" s="9"/>
      <c r="AF72" s="9"/>
      <c r="AG72" s="9"/>
      <c r="AH72" s="9"/>
      <c r="AI72" s="9"/>
      <c r="AJ72" s="9"/>
      <c r="AK72" s="9"/>
      <c r="AL72" s="9"/>
      <c r="AM72" s="9"/>
      <c r="AN72" s="9"/>
      <c r="AO72" s="9"/>
      <c r="AP72" s="9"/>
      <c r="AQ72" s="9"/>
      <c r="AR72" s="9"/>
      <c r="AS72" s="9"/>
      <c r="AT72" s="9"/>
      <c r="AU72" s="9"/>
      <c r="AV72" s="9"/>
      <c r="AW72" s="9"/>
      <c r="AX72" s="9"/>
      <c r="AY72" s="9"/>
      <c r="AZ72" s="9"/>
    </row>
    <row r="73" hidden="1" spans="1:52">
      <c r="A73" s="9" t="str">
        <f>_xlfn.XLOOKUP($E73,'Raw Data'!$E:$E,'Raw Data'!A:A,"ERROR",0,1)</f>
        <v>US</v>
      </c>
      <c r="B73" s="9" t="str">
        <f>_xlfn.XLOOKUP($E73,'Raw Data'!$E:$E,'Raw Data'!B:B,"ERROR",0,1)</f>
        <v>Hair Mousses</v>
      </c>
      <c r="C73" s="9" t="str">
        <f>_xlfn.XLOOKUP($E73,'Raw Data'!$E:$E,'Raw Data'!C:C,"ERROR",0,1)</f>
        <v>Herbal Essences</v>
      </c>
      <c r="D73" s="9" t="str">
        <f>_xlfn.XLOOKUP($E73,'Raw Data'!$E:$E,'Raw Data'!D:D,"ERROR",0,1)</f>
        <v>www.amazon.com/dp/B0741GKYMS</v>
      </c>
      <c r="E73" s="9" t="s">
        <v>302</v>
      </c>
      <c r="F73" s="9" t="str">
        <f>_xlfn.XLOOKUP($E73,'Raw Data'!$E:$E,'Raw Data'!F:F,"ERROR",0,1)</f>
        <v>Herbal Essences Mousse 6.8 Ounce Totally Twisted Curl Boosting (201ml) (Pack of 2)</v>
      </c>
      <c r="G73" s="9">
        <f>_xlfn.XLOOKUP($E73,'Raw Data'!$E:$E,'Raw Data'!G:G,"ERROR",0,1)</f>
        <v>5824</v>
      </c>
      <c r="H73" s="9">
        <f>_xlfn.XLOOKUP($E73,'Raw Data'!$E:$E,'Raw Data'!H:H,"ERROR",0,1)</f>
        <v>76826.99</v>
      </c>
      <c r="I73" s="9">
        <f>_xlfn.XLOOKUP($E73,$E:$E,'Raw Data'!I:I,"ERROR",0,1)</f>
        <v>0.00310791523568005</v>
      </c>
      <c r="J73" s="9" t="str">
        <f>_xlfn.XLOOKUP($E73,'Raw Data'!$E:$E,'Raw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10 to 15</v>
      </c>
      <c r="L73" s="9">
        <f>_xlfn.XLOOKUP($E73,'Raw Data'!$E:$E,'Raw Data'!L:L,"ERROR",0,1)</f>
        <v>13.68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_xlfn.XLOOKUP($E73,'Raw Data'!$E:$E,'Raw Data'!N:N,"ERROR",0,1)</f>
        <v>14.44</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4% to 6%</v>
      </c>
      <c r="P73" s="16">
        <f t="shared" si="4"/>
        <v>0.0526315789473684</v>
      </c>
      <c r="Q73" s="9">
        <f>_xlfn.XLOOKUP($E73,'Raw Data'!$E:$E,'Raw Data'!Q:Q,"ERROR",0,1)</f>
        <v>13.6</v>
      </c>
      <c r="R73" s="9" t="str">
        <f>_xlfn.XLOOKUP($E73,'Raw Data'!$E:$E,'Raw Data'!R:R,"ERROR",0,1)</f>
        <v>oz</v>
      </c>
      <c r="S73" s="17">
        <f t="shared" si="5"/>
        <v>1.00588235294118</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 to 0.05</v>
      </c>
      <c r="V73" s="17">
        <f t="shared" si="6"/>
        <v>0.0359068213013985</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7"/>
        <v>0.0340169886013249</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10 to 15</v>
      </c>
      <c r="Z73" s="17">
        <f t="array" ref="Z73">_xlfn.IFS(AA73="oz",_xlfn.IFS(R73="oz",Q73,R73="fl oz",Q73*1.04,R73="ml",Q73*0.0338),AA73="fl oz",_xlfn.IFS(R73="oz",Q73/1.04,R73="fl oz",Q73,R73="ml",Q73*0.0338/1.04),AA73="ml",_xlfn.IFS(R73="oz",Q73/0.0338,R73="fl oz",Q73*1.04/0.0338,R73="ml",Q73))</f>
        <v>13.6</v>
      </c>
      <c r="AA73" s="9" t="s">
        <v>38</v>
      </c>
      <c r="AB73" s="9"/>
      <c r="AC73" s="9"/>
      <c r="AD73" s="9"/>
      <c r="AE73" s="9"/>
      <c r="AF73" s="9"/>
      <c r="AG73" s="9"/>
      <c r="AH73" s="9"/>
      <c r="AI73" s="9"/>
      <c r="AJ73" s="9"/>
      <c r="AK73" s="9"/>
      <c r="AL73" s="9"/>
      <c r="AM73" s="9"/>
      <c r="AN73" s="9"/>
      <c r="AO73" s="9"/>
      <c r="AP73" s="9"/>
      <c r="AQ73" s="9"/>
      <c r="AR73" s="9"/>
      <c r="AS73" s="9"/>
      <c r="AT73" s="9"/>
      <c r="AU73" s="9"/>
      <c r="AV73" s="9"/>
      <c r="AW73" s="9"/>
      <c r="AX73" s="9"/>
      <c r="AY73" s="9"/>
      <c r="AZ73" s="9"/>
    </row>
    <row r="74" hidden="1" spans="1:52">
      <c r="A74" s="9" t="str">
        <f>_xlfn.XLOOKUP($E74,'Raw Data'!$E:$E,'Raw Data'!A:A,"ERROR",0,1)</f>
        <v>US</v>
      </c>
      <c r="B74" s="9" t="str">
        <f>_xlfn.XLOOKUP($E74,'Raw Data'!$E:$E,'Raw Data'!B:B,"ERROR",0,1)</f>
        <v>Hair Mousses</v>
      </c>
      <c r="C74" s="9" t="str">
        <f>_xlfn.XLOOKUP($E74,'Raw Data'!$E:$E,'Raw Data'!C:C,"ERROR",0,1)</f>
        <v>authentic beauty concepts</v>
      </c>
      <c r="D74" s="9" t="str">
        <f>_xlfn.XLOOKUP($E74,'Raw Data'!$E:$E,'Raw Data'!D:D,"ERROR",0,1)</f>
        <v>www.amazon.com/dp/B08N7XN28F</v>
      </c>
      <c r="E74" s="9" t="s">
        <v>306</v>
      </c>
      <c r="F74" s="9" t="str">
        <f>_xlfn.XLOOKUP($E74,'Raw Data'!$E:$E,'Raw Data'!F:F,"ERROR",0,1)</f>
        <v>Amplify Mousse | Volumizing Mousse | Lightweight Medium Hold Styling | Heat Protection | All Hair Types | Vegan &amp; Cruelty-free | Silicone-free | 6.7 oz. | Authentic Beauty Concept</v>
      </c>
      <c r="G74" s="9">
        <f>_xlfn.XLOOKUP($E74,'Raw Data'!$E:$E,'Raw Data'!G:G,"ERROR",0,1)</f>
        <v>2727</v>
      </c>
      <c r="H74" s="9">
        <f>_xlfn.XLOOKUP($E74,'Raw Data'!$E:$E,'Raw Data'!H:H,"ERROR",0,1)</f>
        <v>73102.39</v>
      </c>
      <c r="I74" s="9">
        <f>_xlfn.XLOOKUP($E74,$E:$E,'Raw Data'!I:I,"ERROR",0,1)</f>
        <v>0.00299379938038444</v>
      </c>
      <c r="J74" s="9" t="str">
        <f>_xlfn.XLOOKUP($E74,'Raw Data'!$E:$E,'Raw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20 to 30</v>
      </c>
      <c r="L74" s="9">
        <f>_xlfn.XLOOKUP($E74,'Raw Data'!$E:$E,'Raw Data'!L:L,"ERROR",0,1)</f>
        <v>26.61</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20 to 30</v>
      </c>
      <c r="N74" s="9">
        <f>_xlfn.XLOOKUP($E74,'Raw Data'!$E:$E,'Raw Data'!N:N,"ERROR",0,1)</f>
        <v>27.96</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4"/>
        <v>0.0482832618025752</v>
      </c>
      <c r="Q74" s="9">
        <f>_xlfn.XLOOKUP($E74,'Raw Data'!$E:$E,'Raw Data'!Q:Q,"ERROR",0,1)</f>
        <v>6.7</v>
      </c>
      <c r="R74" s="9" t="str">
        <f>_xlfn.XLOOKUP($E74,'Raw Data'!$E:$E,'Raw Data'!R:R,"ERROR",0,1)</f>
        <v>oz</v>
      </c>
      <c r="S74" s="17">
        <f t="shared" si="5"/>
        <v>3.97164179104478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3 to 4</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7">
        <f t="shared" si="6"/>
        <v>0.141127302277924</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7">
        <f t="shared" si="7"/>
        <v>0.134313215794548</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17">
        <f t="array" ref="Z74">_xlfn.IFS(AA74="oz",_xlfn.IFS(R74="oz",Q74,R74="fl oz",Q74*1.04,R74="ml",Q74*0.0338),AA74="fl oz",_xlfn.IFS(R74="oz",Q74/1.04,R74="fl oz",Q74,R74="ml",Q74*0.0338/1.04),AA74="ml",_xlfn.IFS(R74="oz",Q74/0.0338,R74="fl oz",Q74*1.04/0.0338,R74="ml",Q74))</f>
        <v>6.7</v>
      </c>
      <c r="AA74" s="9" t="s">
        <v>38</v>
      </c>
      <c r="AB74" s="9"/>
      <c r="AC74" s="9"/>
      <c r="AD74" s="9"/>
      <c r="AE74" s="9"/>
      <c r="AF74" s="9"/>
      <c r="AG74" s="9"/>
      <c r="AH74" s="9"/>
      <c r="AI74" s="9"/>
      <c r="AJ74" s="9"/>
      <c r="AK74" s="9"/>
      <c r="AL74" s="9"/>
      <c r="AM74" s="9"/>
      <c r="AN74" s="9"/>
      <c r="AO74" s="9"/>
      <c r="AP74" s="9"/>
      <c r="AQ74" s="9"/>
      <c r="AR74" s="9"/>
      <c r="AS74" s="9"/>
      <c r="AT74" s="9"/>
      <c r="AU74" s="9"/>
      <c r="AV74" s="9"/>
      <c r="AW74" s="9"/>
      <c r="AX74" s="9"/>
      <c r="AY74" s="9"/>
      <c r="AZ74" s="9"/>
    </row>
    <row r="75" hidden="1" spans="1:52">
      <c r="A75" s="9" t="str">
        <f>_xlfn.XLOOKUP($E75,'Raw Data'!$E:$E,'Raw Data'!A:A,"ERROR",0,1)</f>
        <v>US</v>
      </c>
      <c r="B75" s="9" t="str">
        <f>_xlfn.XLOOKUP($E75,'Raw Data'!$E:$E,'Raw Data'!B:B,"ERROR",0,1)</f>
        <v>Hair Mousses</v>
      </c>
      <c r="C75" s="9" t="str">
        <f>_xlfn.XLOOKUP($E75,'Raw Data'!$E:$E,'Raw Data'!C:C,"ERROR",0,1)</f>
        <v>Got2B</v>
      </c>
      <c r="D75" s="9" t="str">
        <f>_xlfn.XLOOKUP($E75,'Raw Data'!$E:$E,'Raw Data'!D:D,"ERROR",0,1)</f>
        <v>www.amazon.com/dp/B082NDT1YJ</v>
      </c>
      <c r="E75" s="9" t="s">
        <v>310</v>
      </c>
      <c r="F75" s="9" t="str">
        <f>_xlfn.XLOOKUP($E75,'Raw Data'!$E:$E,'Raw Data'!F:F,"ERROR",0,1)</f>
        <v>Got2b Volumaniac Bodifying Hair Mousse, 8 oz</v>
      </c>
      <c r="G75" s="9">
        <f>_xlfn.XLOOKUP($E75,'Raw Data'!$E:$E,'Raw Data'!G:G,"ERROR",0,1)</f>
        <v>3831</v>
      </c>
      <c r="H75" s="9">
        <f>_xlfn.XLOOKUP($E75,'Raw Data'!$E:$E,'Raw Data'!H:H,"ERROR",0,1)</f>
        <v>70418.23</v>
      </c>
      <c r="I75" s="9">
        <f>_xlfn.XLOOKUP($E75,$E:$E,'Raw Data'!I:I,"ERROR",0,1)</f>
        <v>0.00286906466586391</v>
      </c>
      <c r="J75" s="9" t="str">
        <f>_xlfn.XLOOKUP($E75,'Raw Data'!$E:$E,'Raw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15 to 20</v>
      </c>
      <c r="L75" s="9">
        <f>_xlfn.XLOOKUP($E75,'Raw Data'!$E:$E,'Raw Data'!L:L,"ERROR",0,1)</f>
        <v>18.45</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_xlfn.XLOOKUP($E75,'Raw Data'!$E:$E,'Raw Data'!N:N,"ERROR",0,1)</f>
        <v>20.23</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8% to 10%</v>
      </c>
      <c r="P75" s="16">
        <f t="shared" si="4"/>
        <v>0.0879881364310431</v>
      </c>
      <c r="Q75" s="9">
        <f>_xlfn.XLOOKUP($E75,'Raw Data'!$E:$E,'Raw Data'!Q:Q,"ERROR",0,1)</f>
        <v>8</v>
      </c>
      <c r="R75" s="9" t="str">
        <f>_xlfn.XLOOKUP($E75,'Raw Data'!$E:$E,'Raw Data'!R:R,"ERROR",0,1)</f>
        <v>oz</v>
      </c>
      <c r="S75" s="17">
        <f t="shared" si="5"/>
        <v>2.30625</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2 to 3</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17">
        <f t="shared" si="6"/>
        <v>0.0855174163003044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17">
        <f t="shared" si="7"/>
        <v>0.0779928982076429</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8</v>
      </c>
      <c r="AA75" s="9" t="s">
        <v>38</v>
      </c>
      <c r="AB75" s="9"/>
      <c r="AC75" s="9"/>
      <c r="AD75" s="9"/>
      <c r="AE75" s="9"/>
      <c r="AF75" s="9"/>
      <c r="AG75" s="9"/>
      <c r="AH75" s="9"/>
      <c r="AI75" s="9"/>
      <c r="AJ75" s="9"/>
      <c r="AK75" s="9"/>
      <c r="AL75" s="9"/>
      <c r="AM75" s="9"/>
      <c r="AN75" s="9"/>
      <c r="AO75" s="9"/>
      <c r="AP75" s="9"/>
      <c r="AQ75" s="9"/>
      <c r="AR75" s="9"/>
      <c r="AS75" s="9"/>
      <c r="AT75" s="9"/>
      <c r="AU75" s="9"/>
      <c r="AV75" s="9"/>
      <c r="AW75" s="9"/>
      <c r="AX75" s="9"/>
      <c r="AY75" s="9"/>
      <c r="AZ75" s="9"/>
    </row>
    <row r="76" hidden="1" spans="1:52">
      <c r="A76" s="9" t="str">
        <f>_xlfn.XLOOKUP($E76,'Raw Data'!$E:$E,'Raw Data'!A:A,"ERROR",0,1)</f>
        <v>US</v>
      </c>
      <c r="B76" s="9" t="str">
        <f>_xlfn.XLOOKUP($E76,'Raw Data'!$E:$E,'Raw Data'!B:B,"ERROR",0,1)</f>
        <v>Hair Mousses</v>
      </c>
      <c r="C76" s="9" t="str">
        <f>_xlfn.XLOOKUP($E76,'Raw Data'!$E:$E,'Raw Data'!C:C,"ERROR",0,1)</f>
        <v>rusk</v>
      </c>
      <c r="D76" s="9" t="str">
        <f>_xlfn.XLOOKUP($E76,'Raw Data'!$E:$E,'Raw Data'!D:D,"ERROR",0,1)</f>
        <v>www.amazon.com/dp/B002RS6J4E</v>
      </c>
      <c r="E76" s="9" t="s">
        <v>313</v>
      </c>
      <c r="F76" s="9" t="str">
        <f>_xlfn.XLOOKUP($E76,'Raw Data'!$E:$E,'Raw Data'!F:F,"ERROR",0,1)</f>
        <v>RUSK Designer Collection Mousse Maximum Volume and Control, Firm-Holding Styling Mousse, 8.8 Ounce</v>
      </c>
      <c r="G76" s="9">
        <f>_xlfn.XLOOKUP($E76,'Raw Data'!$E:$E,'Raw Data'!G:G,"ERROR",0,1)</f>
        <v>4688</v>
      </c>
      <c r="H76" s="9">
        <f>_xlfn.XLOOKUP($E76,'Raw Data'!$E:$E,'Raw Data'!H:H,"ERROR",0,1)</f>
        <v>67484.3</v>
      </c>
      <c r="I76" s="9">
        <f>_xlfn.XLOOKUP($E76,$E:$E,'Raw Data'!I:I,"ERROR",0,1)</f>
        <v>0.00282313237088044</v>
      </c>
      <c r="J76" s="9" t="str">
        <f>_xlfn.XLOOKUP($E76,'Raw Data'!$E:$E,'Raw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_xlfn.XLOOKUP($E76,'Raw Data'!$E:$E,'Raw Data'!L:L,"ERROR",0,1)</f>
        <v>16.39</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15 to 20</v>
      </c>
      <c r="N76" s="9">
        <f>_xlfn.XLOOKUP($E76,'Raw Data'!$E:$E,'Raw Data'!N:N,"ERROR",0,1)</f>
        <v>17.44</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6% to 8%</v>
      </c>
      <c r="P76" s="16">
        <f t="shared" si="4"/>
        <v>0.0602064220183487</v>
      </c>
      <c r="Q76" s="9">
        <f>_xlfn.XLOOKUP($E76,'Raw Data'!$E:$E,'Raw Data'!Q:Q,"ERROR",0,1)</f>
        <v>8.8</v>
      </c>
      <c r="R76" s="9" t="str">
        <f>_xlfn.XLOOKUP($E76,'Raw Data'!$E:$E,'Raw Data'!R:R,"ERROR",0,1)</f>
        <v>oz</v>
      </c>
      <c r="S76" s="17">
        <f t="shared" si="5"/>
        <v>1.8625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1 to 2</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6"/>
        <v>0.0670212438896916</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7"/>
        <v>0.0629861345958742</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8 to 10</v>
      </c>
      <c r="Z76" s="17">
        <f t="array" ref="Z76">_xlfn.IFS(AA76="oz",_xlfn.IFS(R76="oz",Q76,R76="fl oz",Q76*1.04,R76="ml",Q76*0.0338),AA76="fl oz",_xlfn.IFS(R76="oz",Q76/1.04,R76="fl oz",Q76,R76="ml",Q76*0.0338/1.04),AA76="ml",_xlfn.IFS(R76="oz",Q76/0.0338,R76="fl oz",Q76*1.04/0.0338,R76="ml",Q76))</f>
        <v>8.8</v>
      </c>
      <c r="AA76" s="9" t="s">
        <v>38</v>
      </c>
      <c r="AB76" s="9"/>
      <c r="AC76" s="9"/>
      <c r="AD76" s="9"/>
      <c r="AE76" s="9"/>
      <c r="AF76" s="9"/>
      <c r="AG76" s="9"/>
      <c r="AH76" s="9"/>
      <c r="AI76" s="9"/>
      <c r="AJ76" s="9"/>
      <c r="AK76" s="9"/>
      <c r="AL76" s="9"/>
      <c r="AM76" s="9"/>
      <c r="AN76" s="9"/>
      <c r="AO76" s="9"/>
      <c r="AP76" s="9"/>
      <c r="AQ76" s="9"/>
      <c r="AR76" s="9"/>
      <c r="AS76" s="9"/>
      <c r="AT76" s="9"/>
      <c r="AU76" s="9"/>
      <c r="AV76" s="9"/>
      <c r="AW76" s="9"/>
      <c r="AX76" s="9"/>
      <c r="AY76" s="9"/>
      <c r="AZ76" s="9"/>
    </row>
    <row r="77" hidden="1" spans="1:52">
      <c r="A77" s="9" t="str">
        <f>_xlfn.XLOOKUP($E77,'Raw Data'!$E:$E,'Raw Data'!A:A,"ERROR",0,1)</f>
        <v>US</v>
      </c>
      <c r="B77" s="9" t="str">
        <f>_xlfn.XLOOKUP($E77,'Raw Data'!$E:$E,'Raw Data'!B:B,"ERROR",0,1)</f>
        <v>Hair Mousses</v>
      </c>
      <c r="C77" s="9" t="str">
        <f>_xlfn.XLOOKUP($E77,'Raw Data'!$E:$E,'Raw Data'!C:C,"ERROR",0,1)</f>
        <v>Boldify</v>
      </c>
      <c r="D77" s="9" t="str">
        <f>_xlfn.XLOOKUP($E77,'Raw Data'!$E:$E,'Raw Data'!D:D,"ERROR",0,1)</f>
        <v>www.amazon.com/dp/B0739NH8XC</v>
      </c>
      <c r="E77" s="9" t="s">
        <v>317</v>
      </c>
      <c r="F77" s="9" t="str">
        <f>_xlfn.XLOOKUP($E77,'Raw Data'!$E:$E,'Raw Data'!F:F,"ERROR",0,1)</f>
        <v>Boldify Spray Root Booster - Volumizing Mousse for Fine Hair - Root Lifter Hair Products, Texture Spray Hair Styling Products for Root Boost &amp; Volume, Stylist Recommended - 8oz</v>
      </c>
      <c r="G77" s="9">
        <f>_xlfn.XLOOKUP($E77,'Raw Data'!$E:$E,'Raw Data'!G:G,"ERROR",0,1)</f>
        <v>2693</v>
      </c>
      <c r="H77" s="9">
        <f>_xlfn.XLOOKUP($E77,'Raw Data'!$E:$E,'Raw Data'!H:H,"ERROR",0,1)</f>
        <v>66403.91</v>
      </c>
      <c r="I77" s="9">
        <f>_xlfn.XLOOKUP($E77,$E:$E,'Raw Data'!I:I,"ERROR",0,1)</f>
        <v>0.0027706919485392</v>
      </c>
      <c r="J77" s="9" t="str">
        <f>_xlfn.XLOOKUP($E77,'Raw Data'!$E:$E,'Raw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20 to 30</v>
      </c>
      <c r="L77" s="9">
        <f>_xlfn.XLOOKUP($E77,'Raw Data'!$E:$E,'Raw Data'!L:L,"ERROR",0,1)</f>
        <v>24.81</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20 to 30</v>
      </c>
      <c r="N77" s="9">
        <f>_xlfn.XLOOKUP($E77,'Raw Data'!$E:$E,'Raw Data'!N:N,"ERROR",0,1)</f>
        <v>27.45</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8% to 10%</v>
      </c>
      <c r="P77" s="16">
        <f t="shared" si="4"/>
        <v>0.0961748633879782</v>
      </c>
      <c r="Q77" s="9">
        <f>_xlfn.XLOOKUP($E77,'Raw Data'!$E:$E,'Raw Data'!Q:Q,"ERROR",0,1)</f>
        <v>8</v>
      </c>
      <c r="R77" s="9" t="str">
        <f>_xlfn.XLOOKUP($E77,'Raw Data'!$E:$E,'Raw Data'!R:R,"ERROR",0,1)</f>
        <v>oz</v>
      </c>
      <c r="S77" s="17">
        <f t="shared" si="5"/>
        <v>3.10125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3 to 4</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0.1 to 0.2</v>
      </c>
      <c r="V77" s="17">
        <f t="shared" si="6"/>
        <v>0.116038214406493</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0.1 to 0.2</v>
      </c>
      <c r="X77" s="17">
        <f t="shared" si="7"/>
        <v>0.104878254988164</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6 to 8</v>
      </c>
      <c r="Z77" s="17">
        <f t="array" ref="Z77">_xlfn.IFS(AA77="oz",_xlfn.IFS(R77="oz",Q77,R77="fl oz",Q77*1.04,R77="ml",Q77*0.0338),AA77="fl oz",_xlfn.IFS(R77="oz",Q77/1.04,R77="fl oz",Q77,R77="ml",Q77*0.0338/1.04),AA77="ml",_xlfn.IFS(R77="oz",Q77/0.0338,R77="fl oz",Q77*1.04/0.0338,R77="ml",Q77))</f>
        <v>8</v>
      </c>
      <c r="AA77" s="9" t="s">
        <v>38</v>
      </c>
      <c r="AB77" s="9"/>
      <c r="AC77" s="9"/>
      <c r="AD77" s="9"/>
      <c r="AE77" s="9"/>
      <c r="AF77" s="9"/>
      <c r="AG77" s="9"/>
      <c r="AH77" s="9"/>
      <c r="AI77" s="9"/>
      <c r="AJ77" s="9"/>
      <c r="AK77" s="9"/>
      <c r="AL77" s="9"/>
      <c r="AM77" s="9"/>
      <c r="AN77" s="9"/>
      <c r="AO77" s="9"/>
      <c r="AP77" s="9"/>
      <c r="AQ77" s="9"/>
      <c r="AR77" s="9"/>
      <c r="AS77" s="9"/>
      <c r="AT77" s="9"/>
      <c r="AU77" s="9"/>
      <c r="AV77" s="9"/>
      <c r="AW77" s="9"/>
      <c r="AX77" s="9"/>
      <c r="AY77" s="9"/>
      <c r="AZ77" s="9"/>
    </row>
    <row r="78" hidden="1" spans="1:52">
      <c r="A78" s="9" t="str">
        <f>_xlfn.XLOOKUP($E78,'Raw Data'!$E:$E,'Raw Data'!A:A,"ERROR",0,1)</f>
        <v>US</v>
      </c>
      <c r="B78" s="9" t="str">
        <f>_xlfn.XLOOKUP($E78,'Raw Data'!$E:$E,'Raw Data'!B:B,"ERROR",0,1)</f>
        <v>Hair Mousses</v>
      </c>
      <c r="C78" s="9" t="str">
        <f>_xlfn.XLOOKUP($E78,'Raw Data'!$E:$E,'Raw Data'!C:C,"ERROR",0,1)</f>
        <v>matrix</v>
      </c>
      <c r="D78" s="9" t="str">
        <f>_xlfn.XLOOKUP($E78,'Raw Data'!$E:$E,'Raw Data'!D:D,"ERROR",0,1)</f>
        <v>www.amazon.com/dp/B01540AD2U</v>
      </c>
      <c r="E78" s="9" t="s">
        <v>321</v>
      </c>
      <c r="F78" s="9" t="str">
        <f>_xlfn.XLOOKUP($E78,'Raw Data'!$E:$E,'Raw Data'!F:F,"ERROR",0,1)</f>
        <v>Matrix High Amplify Foam Volumizer Full Bodifying Mousse | Lightweight Lasting Volume | For Fine, Limp Hair | Conditioning Shine | Adds Thickness | Salon Hair Styling | Packaging May Vary | 8.3 Oz.</v>
      </c>
      <c r="G78" s="9">
        <f>_xlfn.XLOOKUP($E78,'Raw Data'!$E:$E,'Raw Data'!G:G,"ERROR",0,1)</f>
        <v>3160</v>
      </c>
      <c r="H78" s="9">
        <f>_xlfn.XLOOKUP($E78,'Raw Data'!$E:$E,'Raw Data'!H:H,"ERROR",0,1)</f>
        <v>65170.44</v>
      </c>
      <c r="I78" s="9">
        <f>_xlfn.XLOOKUP($E78,$E:$E,'Raw Data'!I:I,"ERROR",0,1)</f>
        <v>0.00271992872520674</v>
      </c>
      <c r="J78" s="9" t="str">
        <f>_xlfn.XLOOKUP($E78,'Raw Data'!$E:$E,'Raw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_xlfn.XLOOKUP($E78,'Raw Data'!$E:$E,'Raw Data'!L:L,"ERROR",0,1)</f>
        <v>20.75</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_xlfn.XLOOKUP($E78,'Raw Data'!$E:$E,'Raw Data'!N:N,"ERROR",0,1)</f>
        <v>22</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4% to 6%</v>
      </c>
      <c r="P78" s="16">
        <f t="shared" si="4"/>
        <v>0.0568181818181818</v>
      </c>
      <c r="Q78" s="9">
        <f>_xlfn.XLOOKUP($E78,'Raw Data'!$E:$E,'Raw Data'!Q:Q,"ERROR",0,1)</f>
        <v>8.3</v>
      </c>
      <c r="R78" s="9" t="str">
        <f>_xlfn.XLOOKUP($E78,'Raw Data'!$E:$E,'Raw Data'!R:R,"ERROR",0,1)</f>
        <v>oz</v>
      </c>
      <c r="S78" s="17">
        <f t="shared" si="5"/>
        <v>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2 to 3</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0.05 to 0.1</v>
      </c>
      <c r="V78" s="17">
        <f t="shared" si="6"/>
        <v>0.0896382282596738</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0.05 to 0.1</v>
      </c>
      <c r="X78" s="17">
        <f t="shared" si="7"/>
        <v>0.084545147108556</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8 to 10</v>
      </c>
      <c r="Z78" s="17">
        <f t="array" ref="Z78">_xlfn.IFS(AA78="oz",_xlfn.IFS(R78="oz",Q78,R78="fl oz",Q78*1.04,R78="ml",Q78*0.0338),AA78="fl oz",_xlfn.IFS(R78="oz",Q78/1.04,R78="fl oz",Q78,R78="ml",Q78*0.0338/1.04),AA78="ml",_xlfn.IFS(R78="oz",Q78/0.0338,R78="fl oz",Q78*1.04/0.0338,R78="ml",Q78))</f>
        <v>8.3</v>
      </c>
      <c r="AA78" s="9" t="s">
        <v>38</v>
      </c>
      <c r="AB78" s="9"/>
      <c r="AC78" s="9"/>
      <c r="AD78" s="9"/>
      <c r="AE78" s="9"/>
      <c r="AF78" s="9"/>
      <c r="AG78" s="9"/>
      <c r="AH78" s="9"/>
      <c r="AI78" s="9"/>
      <c r="AJ78" s="9"/>
      <c r="AK78" s="9"/>
      <c r="AL78" s="9"/>
      <c r="AM78" s="9"/>
      <c r="AN78" s="9"/>
      <c r="AO78" s="9"/>
      <c r="AP78" s="9"/>
      <c r="AQ78" s="9"/>
      <c r="AR78" s="9"/>
      <c r="AS78" s="9"/>
      <c r="AT78" s="9"/>
      <c r="AU78" s="9"/>
      <c r="AV78" s="9"/>
      <c r="AW78" s="9"/>
      <c r="AX78" s="9"/>
      <c r="AY78" s="9"/>
      <c r="AZ78" s="9"/>
    </row>
    <row r="79" hidden="1" spans="1:52">
      <c r="A79" s="9" t="str">
        <f>_xlfn.XLOOKUP($E79,'Raw Data'!$E:$E,'Raw Data'!A:A,"ERROR",0,1)</f>
        <v>US</v>
      </c>
      <c r="B79" s="9" t="str">
        <f>_xlfn.XLOOKUP($E79,'Raw Data'!$E:$E,'Raw Data'!B:B,"ERROR",0,1)</f>
        <v>Hair Mousses</v>
      </c>
      <c r="C79" s="9" t="str">
        <f>_xlfn.XLOOKUP($E79,'Raw Data'!$E:$E,'Raw Data'!C:C,"ERROR",0,1)</f>
        <v>Suave</v>
      </c>
      <c r="D79" s="9" t="str">
        <f>_xlfn.XLOOKUP($E79,'Raw Data'!$E:$E,'Raw Data'!D:D,"ERROR",0,1)</f>
        <v>www.amazon.com/dp/B004DBXKWW</v>
      </c>
      <c r="E79" s="9" t="s">
        <v>325</v>
      </c>
      <c r="F79" s="9" t="str">
        <f>_xlfn.XLOOKUP($E79,'Raw Data'!$E:$E,'Raw Data'!F:F,"ERROR",0,1)</f>
        <v>Suave Professionals Mousse Captivating Curls 7 oz, Cream</v>
      </c>
      <c r="G79" s="9">
        <f>_xlfn.XLOOKUP($E79,'Raw Data'!$E:$E,'Raw Data'!G:G,"ERROR",0,1)</f>
        <v>16080</v>
      </c>
      <c r="H79" s="9">
        <f>_xlfn.XLOOKUP($E79,'Raw Data'!$E:$E,'Raw Data'!H:H,"ERROR",0,1)</f>
        <v>63976.42</v>
      </c>
      <c r="I79" s="9">
        <f>_xlfn.XLOOKUP($E79,$E:$E,'Raw Data'!I:I,"ERROR",0,1)</f>
        <v>0.00266449315279785</v>
      </c>
      <c r="J79" s="9" t="str">
        <f>_xlfn.XLOOKUP($E79,'Raw Data'!$E:$E,'Raw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0 to 5</v>
      </c>
      <c r="L79" s="9">
        <f>_xlfn.XLOOKUP($E79,'Raw Data'!$E:$E,'Raw Data'!L:L,"ERROR",0,1)</f>
        <v>3.98</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 to 10</v>
      </c>
      <c r="N79" s="9">
        <f>_xlfn.XLOOKUP($E79,'Raw Data'!$E:$E,'Raw Data'!N:N,"ERROR",0,1)</f>
        <v>5.37</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25% to 30%</v>
      </c>
      <c r="P79" s="16">
        <f t="shared" si="4"/>
        <v>0.258845437616387</v>
      </c>
      <c r="Q79" s="9">
        <f>_xlfn.XLOOKUP($E79,'Raw Data'!$E:$E,'Raw Data'!Q:Q,"ERROR",0,1)</f>
        <v>7</v>
      </c>
      <c r="R79" s="9" t="str">
        <f>_xlfn.XLOOKUP($E79,'Raw Data'!$E:$E,'Raw Data'!R:R,"ERROR",0,1)</f>
        <v>oz</v>
      </c>
      <c r="S79" s="17">
        <f t="shared" si="5"/>
        <v>0.568571428571429</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0.5 to 0.75</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 to 0.05</v>
      </c>
      <c r="V79" s="17">
        <f t="shared" si="6"/>
        <v>0.0259432822841683</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 to 0.05</v>
      </c>
      <c r="X79" s="17">
        <f t="shared" si="7"/>
        <v>0.0192279820281173</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17">
        <f t="array" ref="Z79">_xlfn.IFS(AA79="oz",_xlfn.IFS(R79="oz",Q79,R79="fl oz",Q79*1.04,R79="ml",Q79*0.0338),AA79="fl oz",_xlfn.IFS(R79="oz",Q79/1.04,R79="fl oz",Q79,R79="ml",Q79*0.0338/1.04),AA79="ml",_xlfn.IFS(R79="oz",Q79/0.0338,R79="fl oz",Q79*1.04/0.0338,R79="ml",Q79))</f>
        <v>7</v>
      </c>
      <c r="AA79" s="9" t="s">
        <v>38</v>
      </c>
      <c r="AB79" s="9"/>
      <c r="AC79" s="9"/>
      <c r="AD79" s="9"/>
      <c r="AE79" s="9"/>
      <c r="AF79" s="9"/>
      <c r="AG79" s="9"/>
      <c r="AH79" s="9"/>
      <c r="AI79" s="9"/>
      <c r="AJ79" s="9"/>
      <c r="AK79" s="9"/>
      <c r="AL79" s="9"/>
      <c r="AM79" s="9"/>
      <c r="AN79" s="9"/>
      <c r="AO79" s="9"/>
      <c r="AP79" s="9"/>
      <c r="AQ79" s="9"/>
      <c r="AR79" s="9"/>
      <c r="AS79" s="9"/>
      <c r="AT79" s="9"/>
      <c r="AU79" s="9"/>
      <c r="AV79" s="9"/>
      <c r="AW79" s="9"/>
      <c r="AX79" s="9"/>
      <c r="AY79" s="9"/>
      <c r="AZ79" s="9"/>
    </row>
    <row r="80" hidden="1" spans="1:52">
      <c r="A80" s="9" t="str">
        <f>_xlfn.XLOOKUP($E80,'Raw Data'!$E:$E,'Raw Data'!A:A,"ERROR",0,1)</f>
        <v>US</v>
      </c>
      <c r="B80" s="9" t="str">
        <f>_xlfn.XLOOKUP($E80,'Raw Data'!$E:$E,'Raw Data'!B:B,"ERROR",0,1)</f>
        <v>Hair Mousses</v>
      </c>
      <c r="C80" s="9" t="str">
        <f>_xlfn.XLOOKUP($E80,'Raw Data'!$E:$E,'Raw Data'!C:C,"ERROR",0,1)</f>
        <v>Camille Rose</v>
      </c>
      <c r="D80" s="9" t="str">
        <f>_xlfn.XLOOKUP($E80,'Raw Data'!$E:$E,'Raw Data'!D:D,"ERROR",0,1)</f>
        <v>www.amazon.com/dp/B0933PJLR3</v>
      </c>
      <c r="E80" s="9" t="s">
        <v>329</v>
      </c>
      <c r="F80" s="9" t="str">
        <f>_xlfn.XLOOKUP($E80,'Raw Data'!$E:$E,'Raw Data'!F:F,"ERROR",0,1)</f>
        <v>Camille Rose Spiked Honey Mousse 4-in-1 Hair Styler to Define Curls and Hold Styles Into Place while Nourishing and Adding Shine | With Honey and Nettle Root</v>
      </c>
      <c r="G80" s="9">
        <f>_xlfn.XLOOKUP($E80,'Raw Data'!$E:$E,'Raw Data'!G:G,"ERROR",0,1)</f>
        <v>5266</v>
      </c>
      <c r="H80" s="9">
        <f>_xlfn.XLOOKUP($E80,'Raw Data'!$E:$E,'Raw Data'!H:H,"ERROR",0,1)</f>
        <v>62672.5</v>
      </c>
      <c r="I80" s="9">
        <f>_xlfn.XLOOKUP($E80,$E:$E,'Raw Data'!I:I,"ERROR",0,1)</f>
        <v>0.00259056460130556</v>
      </c>
      <c r="J80" s="9" t="str">
        <f>_xlfn.XLOOKUP($E80,'Raw Data'!$E:$E,'Raw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10 to 15</v>
      </c>
      <c r="L80" s="9">
        <f>_xlfn.XLOOKUP($E80,'Raw Data'!$E:$E,'Raw Data'!L:L,"ERROR",0,1)</f>
        <v>11.82</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10 to 15</v>
      </c>
      <c r="N80" s="9">
        <f>_xlfn.XLOOKUP($E80,'Raw Data'!$E:$E,'Raw Data'!N:N,"ERROR",0,1)</f>
        <v>12.21</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 to 4%</v>
      </c>
      <c r="P80" s="16">
        <f t="shared" si="4"/>
        <v>0.031941031941032</v>
      </c>
      <c r="Q80" s="9">
        <f>_xlfn.XLOOKUP($E80,'Raw Data'!$E:$E,'Raw Data'!Q:Q,"ERROR",0,1)</f>
        <v>8</v>
      </c>
      <c r="R80" s="9" t="str">
        <f>_xlfn.XLOOKUP($E80,'Raw Data'!$E:$E,'Raw Data'!R:R,"ERROR",0,1)</f>
        <v>fl oz</v>
      </c>
      <c r="S80" s="17">
        <f t="shared" si="5"/>
        <v>1.42067307692308</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1 to 2</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6"/>
        <v>0.049629627220936</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7"/>
        <v>0.0480444057126506</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8 to 10</v>
      </c>
      <c r="Z80" s="17">
        <f t="array" ref="Z80">_xlfn.IFS(AA80="oz",_xlfn.IFS(R80="oz",Q80,R80="fl oz",Q80*1.04,R80="ml",Q80*0.0338),AA80="fl oz",_xlfn.IFS(R80="oz",Q80/1.04,R80="fl oz",Q80,R80="ml",Q80*0.0338/1.04),AA80="ml",_xlfn.IFS(R80="oz",Q80/0.0338,R80="fl oz",Q80*1.04/0.0338,R80="ml",Q80))</f>
        <v>8.32</v>
      </c>
      <c r="AA80" s="9" t="s">
        <v>38</v>
      </c>
      <c r="AB80" s="9"/>
      <c r="AC80" s="9"/>
      <c r="AD80" s="9"/>
      <c r="AE80" s="9"/>
      <c r="AF80" s="9"/>
      <c r="AG80" s="9"/>
      <c r="AH80" s="9"/>
      <c r="AI80" s="9"/>
      <c r="AJ80" s="9"/>
      <c r="AK80" s="9"/>
      <c r="AL80" s="9"/>
      <c r="AM80" s="9"/>
      <c r="AN80" s="9"/>
      <c r="AO80" s="9"/>
      <c r="AP80" s="9"/>
      <c r="AQ80" s="9"/>
      <c r="AR80" s="9"/>
      <c r="AS80" s="9"/>
      <c r="AT80" s="9"/>
      <c r="AU80" s="9"/>
      <c r="AV80" s="9"/>
      <c r="AW80" s="9"/>
      <c r="AX80" s="9"/>
      <c r="AY80" s="9"/>
      <c r="AZ80" s="9"/>
    </row>
    <row r="81" hidden="1" spans="1:52">
      <c r="A81" s="9" t="str">
        <f>_xlfn.XLOOKUP($E81,'Raw Data'!$E:$E,'Raw Data'!A:A,"ERROR",0,1)</f>
        <v>US</v>
      </c>
      <c r="B81" s="9" t="str">
        <f>_xlfn.XLOOKUP($E81,'Raw Data'!$E:$E,'Raw Data'!B:B,"ERROR",0,1)</f>
        <v>Hair Mousses</v>
      </c>
      <c r="C81" s="9" t="str">
        <f>_xlfn.XLOOKUP($E81,'Raw Data'!$E:$E,'Raw Data'!C:C,"ERROR",0,1)</f>
        <v>sexyhair</v>
      </c>
      <c r="D81" s="9" t="str">
        <f>_xlfn.XLOOKUP($E81,'Raw Data'!$E:$E,'Raw Data'!D:D,"ERROR",0,1)</f>
        <v>www.amazon.com/dp/B08D4P2VSH</v>
      </c>
      <c r="E81" s="9" t="s">
        <v>332</v>
      </c>
      <c r="F81" s="9" t="str">
        <f>_xlfn.XLOOKUP($E81,'Raw Data'!$E:$E,'Raw Data'!F:F,"ERROR",0,1)</f>
        <v>SexyHair Big Spray &amp; Play Volumizing Hairspray | Hold and Shine | Up to 72 Hour Humidity Resistance | All Hair Types</v>
      </c>
      <c r="G81" s="9">
        <f>_xlfn.XLOOKUP($E81,'Raw Data'!$E:$E,'Raw Data'!G:G,"ERROR",0,1)</f>
        <v>6669</v>
      </c>
      <c r="H81" s="9">
        <f>_xlfn.XLOOKUP($E81,'Raw Data'!$E:$E,'Raw Data'!H:H,"ERROR",0,1)</f>
        <v>60933.6</v>
      </c>
      <c r="I81" s="9">
        <f>_xlfn.XLOOKUP($E81,$E:$E,'Raw Data'!I:I,"ERROR",0,1)</f>
        <v>0.00247895965534985</v>
      </c>
      <c r="J81" s="9" t="str">
        <f>_xlfn.XLOOKUP($E81,'Raw Data'!$E:$E,'Raw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5 to 10</v>
      </c>
      <c r="L81" s="9">
        <f>_xlfn.XLOOKUP($E81,'Raw Data'!$E:$E,'Raw Data'!L:L,"ERROR",0,1)</f>
        <v>9.13</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5 to 10</v>
      </c>
      <c r="N81" s="9">
        <f>_xlfn.XLOOKUP($E81,'Raw Data'!$E:$E,'Raw Data'!N:N,"ERROR",0,1)</f>
        <v>9.13</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No Discount</v>
      </c>
      <c r="P81" s="16">
        <f t="shared" si="4"/>
        <v>0</v>
      </c>
      <c r="Q81" s="9">
        <f>_xlfn.XLOOKUP($E81,'Raw Data'!$E:$E,'Raw Data'!Q:Q,"ERROR",0,1)</f>
        <v>0</v>
      </c>
      <c r="R81" s="9">
        <f>_xlfn.XLOOKUP($E81,'Raw Data'!$E:$E,'Raw Data'!R:R,"ERROR",0,1)</f>
        <v>0</v>
      </c>
      <c r="S81" s="17" t="e">
        <f t="shared" si="5"/>
        <v>#N/A</v>
      </c>
      <c r="T81" s="9" t="e">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#N/A</v>
      </c>
      <c r="U81" s="17" t="e">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#N/A</v>
      </c>
      <c r="V81" s="17" t="e">
        <f t="shared" si="6"/>
        <v>#N/A</v>
      </c>
      <c r="W81" s="17" t="e">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#N/A</v>
      </c>
      <c r="X81" s="17" t="e">
        <f t="shared" si="7"/>
        <v>#N/A</v>
      </c>
      <c r="Y81" s="9" t="e">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#N/A</v>
      </c>
      <c r="Z81" s="17" t="e">
        <f t="array" ref="Z81">_xlfn.IFS(AA81="oz",_xlfn.IFS(R81="oz",Q81,R81="fl oz",Q81*1.04,R81="ml",Q81*0.0338),AA81="fl oz",_xlfn.IFS(R81="oz",Q81/1.04,R81="fl oz",Q81,R81="ml",Q81*0.0338/1.04),AA81="ml",_xlfn.IFS(R81="oz",Q81/0.0338,R81="fl oz",Q81*1.04/0.0338,R81="ml",Q81))</f>
        <v>#N/A</v>
      </c>
      <c r="AA81" s="9" t="s">
        <v>38</v>
      </c>
      <c r="AB81" s="9"/>
      <c r="AC81" s="9"/>
      <c r="AD81" s="9"/>
      <c r="AE81" s="9"/>
      <c r="AF81" s="9"/>
      <c r="AG81" s="9"/>
      <c r="AH81" s="9"/>
      <c r="AI81" s="9"/>
      <c r="AJ81" s="9"/>
      <c r="AK81" s="9"/>
      <c r="AL81" s="9"/>
      <c r="AM81" s="9"/>
      <c r="AN81" s="9"/>
      <c r="AO81" s="9"/>
      <c r="AP81" s="9"/>
      <c r="AQ81" s="9"/>
      <c r="AR81" s="9"/>
      <c r="AS81" s="9"/>
      <c r="AT81" s="9"/>
      <c r="AU81" s="9"/>
      <c r="AV81" s="9"/>
      <c r="AW81" s="9"/>
      <c r="AX81" s="9"/>
      <c r="AY81" s="9"/>
      <c r="AZ81" s="9"/>
    </row>
    <row r="82" hidden="1" spans="1:52">
      <c r="A82" s="9" t="str">
        <f>_xlfn.XLOOKUP($E82,'Raw Data'!$E:$E,'Raw Data'!A:A,"ERROR",0,1)</f>
        <v>US</v>
      </c>
      <c r="B82" s="9" t="str">
        <f>_xlfn.XLOOKUP($E82,'Raw Data'!$E:$E,'Raw Data'!B:B,"ERROR",0,1)</f>
        <v>Hair Mousses</v>
      </c>
      <c r="C82" s="9" t="str">
        <f>_xlfn.XLOOKUP($E82,'Raw Data'!$E:$E,'Raw Data'!C:C,"ERROR",0,1)</f>
        <v>Unite </v>
      </c>
      <c r="D82" s="9" t="str">
        <f>_xlfn.XLOOKUP($E82,'Raw Data'!$E:$E,'Raw Data'!D:D,"ERROR",0,1)</f>
        <v>www.amazon.com/dp/B00Q923ZN2</v>
      </c>
      <c r="E82" s="9" t="s">
        <v>335</v>
      </c>
      <c r="F82" s="9" t="str">
        <f>_xlfn.XLOOKUP($E82,'Raw Data'!$E:$E,'Raw Data'!F:F,"ERROR",0,1)</f>
        <v>UNITE  Hair  ELEVATE  Mousse  - Volumizing Foam, 6 Oz (Pack of 1)</v>
      </c>
      <c r="G82" s="9">
        <f>_xlfn.XLOOKUP($E82,'Raw Data'!$E:$E,'Raw Data'!G:G,"ERROR",0,1)</f>
        <v>1967</v>
      </c>
      <c r="H82" s="9">
        <f>_xlfn.XLOOKUP($E82,'Raw Data'!$E:$E,'Raw Data'!H:H,"ERROR",0,1)</f>
        <v>58308.5</v>
      </c>
      <c r="I82" s="9">
        <f>_xlfn.XLOOKUP($E82,$E:$E,'Raw Data'!I:I,"ERROR",0,1)</f>
        <v>0.00244512530079576</v>
      </c>
      <c r="J82" s="9" t="str">
        <f>_xlfn.XLOOKUP($E82,'Raw Data'!$E:$E,'Raw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30 to 40</v>
      </c>
      <c r="L82" s="9">
        <f>_xlfn.XLOOKUP($E82,'Raw Data'!$E:$E,'Raw Data'!L:L,"ERROR",0,1)</f>
        <v>30.21</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30 to 40</v>
      </c>
      <c r="N82" s="9">
        <f>_xlfn.XLOOKUP($E82,'Raw Data'!$E:$E,'Raw Data'!N:N,"ERROR",0,1)</f>
        <v>30.58</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0% to 2%</v>
      </c>
      <c r="P82" s="16">
        <f t="shared" si="4"/>
        <v>0.0120994113799868</v>
      </c>
      <c r="Q82" s="9">
        <f>_xlfn.XLOOKUP($E82,'Raw Data'!$E:$E,'Raw Data'!Q:Q,"ERROR",0,1)</f>
        <v>6</v>
      </c>
      <c r="R82" s="9" t="str">
        <f>_xlfn.XLOOKUP($E82,'Raw Data'!$E:$E,'Raw Data'!R:R,"ERROR",0,1)</f>
        <v>oz</v>
      </c>
      <c r="S82" s="17">
        <f t="shared" si="5"/>
        <v>5.035</v>
      </c>
      <c r="T82" s="9" t="str">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5 to 10</v>
      </c>
      <c r="U82" s="17"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0.1 to 0.2</v>
      </c>
      <c r="V82" s="17">
        <f t="shared" si="6"/>
        <v>0.172359373238643</v>
      </c>
      <c r="W82" s="17"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0.1 to 0.2</v>
      </c>
      <c r="X82" s="17">
        <f t="shared" si="7"/>
        <v>0.170273926276632</v>
      </c>
      <c r="Y82" s="9"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4 to 6</v>
      </c>
      <c r="Z82" s="17">
        <f t="array" ref="Z82">_xlfn.IFS(AA82="oz",_xlfn.IFS(R82="oz",Q82,R82="fl oz",Q82*1.04,R82="ml",Q82*0.0338),AA82="fl oz",_xlfn.IFS(R82="oz",Q82/1.04,R82="fl oz",Q82,R82="ml",Q82*0.0338/1.04),AA82="ml",_xlfn.IFS(R82="oz",Q82/0.0338,R82="fl oz",Q82*1.04/0.0338,R82="ml",Q82))</f>
        <v>6</v>
      </c>
      <c r="AA82" s="9" t="s">
        <v>38</v>
      </c>
      <c r="AB82" s="9"/>
      <c r="AC82" s="9"/>
      <c r="AD82" s="9"/>
      <c r="AE82" s="9"/>
      <c r="AF82" s="9"/>
      <c r="AG82" s="9"/>
      <c r="AH82" s="9"/>
      <c r="AI82" s="9"/>
      <c r="AJ82" s="9"/>
      <c r="AK82" s="9"/>
      <c r="AL82" s="9"/>
      <c r="AM82" s="9"/>
      <c r="AN82" s="9"/>
      <c r="AO82" s="9"/>
      <c r="AP82" s="9"/>
      <c r="AQ82" s="9"/>
      <c r="AR82" s="9"/>
      <c r="AS82" s="9"/>
      <c r="AT82" s="9"/>
      <c r="AU82" s="9"/>
      <c r="AV82" s="9"/>
      <c r="AW82" s="9"/>
      <c r="AX82" s="9"/>
      <c r="AY82" s="9"/>
      <c r="AZ82" s="9"/>
    </row>
    <row r="83" hidden="1" spans="1:52">
      <c r="A83" s="9" t="str">
        <f>_xlfn.XLOOKUP($E83,'Raw Data'!$E:$E,'Raw Data'!A:A,"ERROR",0,1)</f>
        <v>US</v>
      </c>
      <c r="B83" s="9" t="str">
        <f>_xlfn.XLOOKUP($E83,'Raw Data'!$E:$E,'Raw Data'!B:B,"ERROR",0,1)</f>
        <v>Hair Mousses</v>
      </c>
      <c r="C83" s="9" t="str">
        <f>_xlfn.XLOOKUP($E83,'Raw Data'!$E:$E,'Raw Data'!C:C,"ERROR",0,1)</f>
        <v>redken</v>
      </c>
      <c r="D83" s="9" t="str">
        <f>_xlfn.XLOOKUP($E83,'Raw Data'!$E:$E,'Raw Data'!D:D,"ERROR",0,1)</f>
        <v>www.amazon.com/dp/B01GH1375K</v>
      </c>
      <c r="E83" s="9" t="s">
        <v>338</v>
      </c>
      <c r="F83" s="9" t="str">
        <f>_xlfn.XLOOKUP($E83,'Raw Data'!$E:$E,'Raw Data'!F:F,"ERROR",0,1)</f>
        <v>Redken Full Volume Mousse | For All Hair Types | Volumizing Hair Mousse | Adds Maximum Body &amp; Lift to Lengths and Ends | Moisturizes Hair and Protects Against Heat &amp; Damage | Medium Control</v>
      </c>
      <c r="G83" s="9">
        <f>_xlfn.XLOOKUP($E83,'Raw Data'!$E:$E,'Raw Data'!G:G,"ERROR",0,1)</f>
        <v>4424</v>
      </c>
      <c r="H83" s="9">
        <f>_xlfn.XLOOKUP($E83,'Raw Data'!$E:$E,'Raw Data'!H:H,"ERROR",0,1)</f>
        <v>57512.67</v>
      </c>
      <c r="I83" s="9">
        <f>_xlfn.XLOOKUP($E83,$E:$E,'Raw Data'!I:I,"ERROR",0,1)</f>
        <v>0.00243795522189003</v>
      </c>
      <c r="J83" s="9" t="str">
        <f>_xlfn.XLOOKUP($E83,'Raw Data'!$E:$E,'Raw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10 to 15</v>
      </c>
      <c r="L83" s="9">
        <f>_xlfn.XLOOKUP($E83,'Raw Data'!$E:$E,'Raw Data'!L:L,"ERROR",0,1)</f>
        <v>13</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10 to 15</v>
      </c>
      <c r="N83" s="9">
        <f>_xlfn.XLOOKUP($E83,'Raw Data'!$E:$E,'Raw Data'!N:N,"ERROR",0,1)</f>
        <v>13</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No Discount</v>
      </c>
      <c r="P83" s="16">
        <f t="shared" si="4"/>
        <v>0</v>
      </c>
      <c r="Q83" s="9">
        <f>_xlfn.XLOOKUP($E83,'Raw Data'!$E:$E,'Raw Data'!Q:Q,"ERROR",0,1)</f>
        <v>0</v>
      </c>
      <c r="R83" s="9">
        <f>_xlfn.XLOOKUP($E83,'Raw Data'!$E:$E,'Raw Data'!R:R,"ERROR",0,1)</f>
        <v>0</v>
      </c>
      <c r="S83" s="17" t="e">
        <f t="shared" si="5"/>
        <v>#N/A</v>
      </c>
      <c r="T83" s="9" t="e">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#N/A</v>
      </c>
      <c r="U83" s="17" t="e">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#N/A</v>
      </c>
      <c r="V83" s="17" t="e">
        <f t="shared" si="6"/>
        <v>#N/A</v>
      </c>
      <c r="W83" s="17" t="e">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#N/A</v>
      </c>
      <c r="X83" s="17" t="e">
        <f t="shared" si="7"/>
        <v>#N/A</v>
      </c>
      <c r="Y83" s="9" t="e">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#N/A</v>
      </c>
      <c r="Z83" s="17" t="e">
        <f t="array" ref="Z83">_xlfn.IFS(AA83="oz",_xlfn.IFS(R83="oz",Q83,R83="fl oz",Q83*1.04,R83="ml",Q83*0.0338),AA83="fl oz",_xlfn.IFS(R83="oz",Q83/1.04,R83="fl oz",Q83,R83="ml",Q83*0.0338/1.04),AA83="ml",_xlfn.IFS(R83="oz",Q83/0.0338,R83="fl oz",Q83*1.04/0.0338,R83="ml",Q83))</f>
        <v>#N/A</v>
      </c>
      <c r="AA83" s="9" t="s">
        <v>38</v>
      </c>
      <c r="AB83" s="9"/>
      <c r="AC83" s="9"/>
      <c r="AD83" s="9"/>
      <c r="AE83" s="9"/>
      <c r="AF83" s="9"/>
      <c r="AG83" s="9"/>
      <c r="AH83" s="9"/>
      <c r="AI83" s="9"/>
      <c r="AJ83" s="9"/>
      <c r="AK83" s="9"/>
      <c r="AL83" s="9"/>
      <c r="AM83" s="9"/>
      <c r="AN83" s="9"/>
      <c r="AO83" s="9"/>
      <c r="AP83" s="9"/>
      <c r="AQ83" s="9"/>
      <c r="AR83" s="9"/>
      <c r="AS83" s="9"/>
      <c r="AT83" s="9"/>
      <c r="AU83" s="9"/>
      <c r="AV83" s="9"/>
      <c r="AW83" s="9"/>
      <c r="AX83" s="9"/>
      <c r="AY83" s="9"/>
      <c r="AZ83" s="9"/>
    </row>
    <row r="84" hidden="1" spans="1:52">
      <c r="A84" s="9" t="str">
        <f>_xlfn.XLOOKUP($E84,'Raw Data'!$E:$E,'Raw Data'!A:A,"ERROR",0,1)</f>
        <v>US</v>
      </c>
      <c r="B84" s="9" t="str">
        <f>_xlfn.XLOOKUP($E84,'Raw Data'!$E:$E,'Raw Data'!B:B,"ERROR",0,1)</f>
        <v>Hair Mousses</v>
      </c>
      <c r="C84" s="9" t="str">
        <f>_xlfn.XLOOKUP($E84,'Raw Data'!$E:$E,'Raw Data'!C:C,"ERROR",0,1)</f>
        <v>puff.me</v>
      </c>
      <c r="D84" s="9" t="str">
        <f>_xlfn.XLOOKUP($E84,'Raw Data'!$E:$E,'Raw Data'!D:D,"ERROR",0,1)</f>
        <v>www.amazon.com/dp/B0BDMYS6X3</v>
      </c>
      <c r="E84" s="9" t="s">
        <v>342</v>
      </c>
      <c r="F84" s="9" t="str">
        <f>_xlfn.XLOOKUP($E84,'Raw Data'!$E:$E,'Raw Data'!F:F,"ERROR",0,1)</f>
        <v>PUFF.ME Hair Volumizing Mousse | Lightweight &amp; Flexible Hold Hair Mousse for Curls, Waves, or Straight Hair | Paraben &amp; Sulfate-Free Hair Volumizer for Fine Hair with Vitamin B5 &amp; E, (250 mL) DesignMe</v>
      </c>
      <c r="G84" s="9">
        <f>_xlfn.XLOOKUP($E84,'Raw Data'!$E:$E,'Raw Data'!G:G,"ERROR",0,1)</f>
        <v>2083</v>
      </c>
      <c r="H84" s="9">
        <f>_xlfn.XLOOKUP($E84,'Raw Data'!$E:$E,'Raw Data'!H:H,"ERROR",0,1)</f>
        <v>57344.02</v>
      </c>
      <c r="I84" s="9">
        <f>_xlfn.XLOOKUP($E84,$E:$E,'Raw Data'!I:I,"ERROR",0,1)</f>
        <v>0.00239506441783402</v>
      </c>
      <c r="J84" s="9" t="str">
        <f>_xlfn.XLOOKUP($E84,'Raw Data'!$E:$E,'Raw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 to 30</v>
      </c>
      <c r="L84" s="9">
        <f>_xlfn.XLOOKUP($E84,'Raw Data'!$E:$E,'Raw Data'!L:L,"ERROR",0,1)</f>
        <v>27.48</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 to 30</v>
      </c>
      <c r="N84" s="9">
        <f>_xlfn.XLOOKUP($E84,'Raw Data'!$E:$E,'Raw Data'!N:N,"ERROR",0,1)</f>
        <v>27.58</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0% to 2%</v>
      </c>
      <c r="P84" s="16">
        <f t="shared" si="4"/>
        <v>0.00362581580855685</v>
      </c>
      <c r="Q84" s="9">
        <f>_xlfn.XLOOKUP($E84,'Raw Data'!$E:$E,'Raw Data'!Q:Q,"ERROR",0,1)</f>
        <v>250</v>
      </c>
      <c r="R84" s="9" t="str">
        <f>_xlfn.XLOOKUP($E84,'Raw Data'!$E:$E,'Raw Data'!R:R,"ERROR",0,1)</f>
        <v>ml</v>
      </c>
      <c r="S84" s="17">
        <f t="shared" si="5"/>
        <v>3.25207100591716</v>
      </c>
      <c r="T84" s="9" t="str">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3 to 4</v>
      </c>
      <c r="U84" s="17"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0.1 to 0.2</v>
      </c>
      <c r="V84" s="17">
        <f t="shared" si="6"/>
        <v>0.110378942355218</v>
      </c>
      <c r="W84" s="17"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0.1 to 0.2</v>
      </c>
      <c r="X84" s="17">
        <f t="shared" si="7"/>
        <v>0.109978728641094</v>
      </c>
      <c r="Y84" s="9"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8 to 10</v>
      </c>
      <c r="Z84" s="17">
        <f t="array" ref="Z84">_xlfn.IFS(AA84="oz",_xlfn.IFS(R84="oz",Q84,R84="fl oz",Q84*1.04,R84="ml",Q84*0.0338),AA84="fl oz",_xlfn.IFS(R84="oz",Q84/1.04,R84="fl oz",Q84,R84="ml",Q84*0.0338/1.04),AA84="ml",_xlfn.IFS(R84="oz",Q84/0.0338,R84="fl oz",Q84*1.04/0.0338,R84="ml",Q84))</f>
        <v>8.45</v>
      </c>
      <c r="AA84" s="9" t="s">
        <v>38</v>
      </c>
      <c r="AB84" s="9"/>
      <c r="AC84" s="9"/>
      <c r="AD84" s="9"/>
      <c r="AE84" s="9"/>
      <c r="AF84" s="9"/>
      <c r="AG84" s="9"/>
      <c r="AH84" s="9"/>
      <c r="AI84" s="9"/>
      <c r="AJ84" s="9"/>
      <c r="AK84" s="9"/>
      <c r="AL84" s="9"/>
      <c r="AM84" s="9"/>
      <c r="AN84" s="9"/>
      <c r="AO84" s="9"/>
      <c r="AP84" s="9"/>
      <c r="AQ84" s="9"/>
      <c r="AR84" s="9"/>
      <c r="AS84" s="9"/>
      <c r="AT84" s="9"/>
      <c r="AU84" s="9"/>
      <c r="AV84" s="9"/>
      <c r="AW84" s="9"/>
      <c r="AX84" s="9"/>
      <c r="AY84" s="9"/>
      <c r="AZ84" s="9"/>
    </row>
    <row r="85" hidden="1" spans="1:52">
      <c r="A85" s="9" t="str">
        <f>_xlfn.XLOOKUP($E85,'Raw Data'!$E:$E,'Raw Data'!A:A,"ERROR",0,1)</f>
        <v>US</v>
      </c>
      <c r="B85" s="9" t="str">
        <f>_xlfn.XLOOKUP($E85,'Raw Data'!$E:$E,'Raw Data'!B:B,"ERROR",0,1)</f>
        <v>Hair Mousses</v>
      </c>
      <c r="C85" s="9" t="str">
        <f>_xlfn.XLOOKUP($E85,'Raw Data'!$E:$E,'Raw Data'!C:C,"ERROR",0,1)</f>
        <v>EBIN NEW YORK</v>
      </c>
      <c r="D85" s="9" t="str">
        <f>_xlfn.XLOOKUP($E85,'Raw Data'!$E:$E,'Raw Data'!D:D,"ERROR",0,1)</f>
        <v>www.amazon.com/dp/B0B61WPD46</v>
      </c>
      <c r="E85" s="9" t="s">
        <v>346</v>
      </c>
      <c r="F85" s="9" t="str">
        <f>_xlfn.XLOOKUP($E85,'Raw Data'!$E:$E,'Raw Data'!F:F,"ERROR",0,1)</f>
        <v>EBIN NEW YORK TINTED LACE MOUSSE - Medium Brown, 3.38oz/ 100ml | Lightweight Foam with Highly Pigmented, Perfect Matching with Flawless Finish</v>
      </c>
      <c r="G85" s="9">
        <f>_xlfn.XLOOKUP($E85,'Raw Data'!$E:$E,'Raw Data'!G:G,"ERROR",0,1)</f>
        <v>7404</v>
      </c>
      <c r="H85" s="9">
        <f>_xlfn.XLOOKUP($E85,'Raw Data'!$E:$E,'Raw Data'!H:H,"ERROR",0,1)</f>
        <v>56335.17</v>
      </c>
      <c r="I85" s="9">
        <f>_xlfn.XLOOKUP($E85,$E:$E,'Raw Data'!I:I,"ERROR",0,1)</f>
        <v>0.00235222420609285</v>
      </c>
      <c r="J85" s="9" t="str">
        <f>_xlfn.XLOOKUP($E85,'Raw Data'!$E:$E,'Raw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5 to 10</v>
      </c>
      <c r="L85" s="9">
        <f>_xlfn.XLOOKUP($E85,'Raw Data'!$E:$E,'Raw Data'!L:L,"ERROR",0,1)</f>
        <v>7.73</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5 to 10</v>
      </c>
      <c r="N85" s="9">
        <f>_xlfn.XLOOKUP($E85,'Raw Data'!$E:$E,'Raw Data'!N:N,"ERROR",0,1)</f>
        <v>8.18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4% to 6%</v>
      </c>
      <c r="P85" s="16">
        <f t="shared" si="4"/>
        <v>0.0550122249388752</v>
      </c>
      <c r="Q85" s="9">
        <f>_xlfn.XLOOKUP($E85,'Raw Data'!$E:$E,'Raw Data'!Q:Q,"ERROR",0,1)</f>
        <v>3.38</v>
      </c>
      <c r="R85" s="9" t="str">
        <f>_xlfn.XLOOKUP($E85,'Raw Data'!$E:$E,'Raw Data'!R:R,"ERROR",0,1)</f>
        <v>fl oz</v>
      </c>
      <c r="S85" s="17">
        <f t="shared" si="5"/>
        <v>2.19902139280838</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2 to 3</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0.05 to 0.1</v>
      </c>
      <c r="V85" s="17">
        <f t="shared" si="6"/>
        <v>0.0786958697482917</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0.05 to 0.1</v>
      </c>
      <c r="X85" s="17">
        <f t="shared" si="7"/>
        <v>0.0743666348599383</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2 to 4</v>
      </c>
      <c r="Z85" s="17">
        <f t="array" ref="Z85">_xlfn.IFS(AA85="oz",_xlfn.IFS(R85="oz",Q85,R85="fl oz",Q85*1.04,R85="ml",Q85*0.0338),AA85="fl oz",_xlfn.IFS(R85="oz",Q85/1.04,R85="fl oz",Q85,R85="ml",Q85*0.0338/1.04),AA85="ml",_xlfn.IFS(R85="oz",Q85/0.0338,R85="fl oz",Q85*1.04/0.0338,R85="ml",Q85))</f>
        <v>3.5152</v>
      </c>
      <c r="AA85" s="9" t="s">
        <v>38</v>
      </c>
      <c r="AB85" s="9"/>
      <c r="AC85" s="9"/>
      <c r="AD85" s="9"/>
      <c r="AE85" s="9"/>
      <c r="AF85" s="9"/>
      <c r="AG85" s="9"/>
      <c r="AH85" s="9"/>
      <c r="AI85" s="9"/>
      <c r="AJ85" s="9"/>
      <c r="AK85" s="9"/>
      <c r="AL85" s="9"/>
      <c r="AM85" s="9"/>
      <c r="AN85" s="9"/>
      <c r="AO85" s="9"/>
      <c r="AP85" s="9"/>
      <c r="AQ85" s="9"/>
      <c r="AR85" s="9"/>
      <c r="AS85" s="9"/>
      <c r="AT85" s="9"/>
      <c r="AU85" s="9"/>
      <c r="AV85" s="9"/>
      <c r="AW85" s="9"/>
      <c r="AX85" s="9"/>
      <c r="AY85" s="9"/>
      <c r="AZ85" s="9"/>
    </row>
    <row r="86" hidden="1" spans="1:52">
      <c r="A86" s="9" t="str">
        <f>_xlfn.XLOOKUP($E86,'Raw Data'!$E:$E,'Raw Data'!A:A,"ERROR",0,1)</f>
        <v>US</v>
      </c>
      <c r="B86" s="9" t="str">
        <f>_xlfn.XLOOKUP($E86,'Raw Data'!$E:$E,'Raw Data'!B:B,"ERROR",0,1)</f>
        <v>Hair Mousses</v>
      </c>
      <c r="C86" s="9" t="str">
        <f>_xlfn.XLOOKUP($E86,'Raw Data'!$E:$E,'Raw Data'!C:C,"ERROR",0,1)</f>
        <v>Thank God It's Natural</v>
      </c>
      <c r="D86" s="9" t="str">
        <f>_xlfn.XLOOKUP($E86,'Raw Data'!$E:$E,'Raw Data'!D:D,"ERROR",0,1)</f>
        <v>www.amazon.com/dp/B084SRGZLY</v>
      </c>
      <c r="E86" s="9" t="s">
        <v>350</v>
      </c>
      <c r="F86" s="9" t="str">
        <f>_xlfn.XLOOKUP($E86,'Raw Data'!$E:$E,'Raw Data'!F:F,"ERROR",0,1)</f>
        <v>tgin Rose Water Defining Mousse for Natural hair - Curls - Waves - Low Porosity Hair - Fine hair 8oz</v>
      </c>
      <c r="G86" s="9">
        <f>_xlfn.XLOOKUP($E86,'Raw Data'!$E:$E,'Raw Data'!G:G,"ERROR",0,1)</f>
        <v>4612</v>
      </c>
      <c r="H86" s="9">
        <f>_xlfn.XLOOKUP($E86,'Raw Data'!$E:$E,'Raw Data'!H:H,"ERROR",0,1)</f>
        <v>55327.51</v>
      </c>
      <c r="I86" s="9">
        <f>_xlfn.XLOOKUP($E86,$E:$E,'Raw Data'!I:I,"ERROR",0,1)</f>
        <v>0.00228174443491977</v>
      </c>
      <c r="J86" s="9" t="str">
        <f>_xlfn.XLOOKUP($E86,'Raw Data'!$E:$E,'Raw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10 to 15</v>
      </c>
      <c r="L86" s="9">
        <f>_xlfn.XLOOKUP($E86,'Raw Data'!$E:$E,'Raw Data'!L:L,"ERROR",0,1)</f>
        <v>12</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10 to 15</v>
      </c>
      <c r="N86" s="9">
        <f>_xlfn.XLOOKUP($E86,'Raw Data'!$E:$E,'Raw Data'!N:N,"ERROR",0,1)</f>
        <v>12.02</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0% to 2%</v>
      </c>
      <c r="P86" s="16">
        <f t="shared" si="4"/>
        <v>0.00166389351081527</v>
      </c>
      <c r="Q86" s="9">
        <f>_xlfn.XLOOKUP($E86,'Raw Data'!$E:$E,'Raw Data'!Q:Q,"ERROR",0,1)</f>
        <v>8</v>
      </c>
      <c r="R86" s="9" t="str">
        <f>_xlfn.XLOOKUP($E86,'Raw Data'!$E:$E,'Raw Data'!R:R,"ERROR",0,1)</f>
        <v>oz</v>
      </c>
      <c r="S86" s="17">
        <f t="shared" si="5"/>
        <v>1.5</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1 to 2</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6"/>
        <v>0.0508116334122421</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7"/>
        <v>0.0507270882651336</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6 to 8</v>
      </c>
      <c r="Z86" s="17">
        <f t="array" ref="Z86">_xlfn.IFS(AA86="oz",_xlfn.IFS(R86="oz",Q86,R86="fl oz",Q86*1.04,R86="ml",Q86*0.0338),AA86="fl oz",_xlfn.IFS(R86="oz",Q86/1.04,R86="fl oz",Q86,R86="ml",Q86*0.0338/1.04),AA86="ml",_xlfn.IFS(R86="oz",Q86/0.0338,R86="fl oz",Q86*1.04/0.0338,R86="ml",Q86))</f>
        <v>8</v>
      </c>
      <c r="AA86" s="9" t="s">
        <v>38</v>
      </c>
      <c r="AB86" s="9"/>
      <c r="AC86" s="9"/>
      <c r="AD86" s="9"/>
      <c r="AE86" s="9"/>
      <c r="AF86" s="9"/>
      <c r="AG86" s="9"/>
      <c r="AH86" s="9"/>
      <c r="AI86" s="9"/>
      <c r="AJ86" s="9"/>
      <c r="AK86" s="9"/>
      <c r="AL86" s="9"/>
      <c r="AM86" s="9"/>
      <c r="AN86" s="9"/>
      <c r="AO86" s="9"/>
      <c r="AP86" s="9"/>
      <c r="AQ86" s="9"/>
      <c r="AR86" s="9"/>
      <c r="AS86" s="9"/>
      <c r="AT86" s="9"/>
      <c r="AU86" s="9"/>
      <c r="AV86" s="9"/>
      <c r="AW86" s="9"/>
      <c r="AX86" s="9"/>
      <c r="AY86" s="9"/>
      <c r="AZ86" s="9"/>
    </row>
    <row r="87" hidden="1" spans="1:52">
      <c r="A87" s="9" t="str">
        <f>_xlfn.XLOOKUP($E87,'Raw Data'!$E:$E,'Raw Data'!A:A,"ERROR",0,1)</f>
        <v>US</v>
      </c>
      <c r="B87" s="9" t="str">
        <f>_xlfn.XLOOKUP($E87,'Raw Data'!$E:$E,'Raw Data'!B:B,"ERROR",0,1)</f>
        <v>Hair Mousses</v>
      </c>
      <c r="C87" s="9" t="str">
        <f>_xlfn.XLOOKUP($E87,'Raw Data'!$E:$E,'Raw Data'!C:C,"ERROR",0,1)</f>
        <v>Organic Root Stimulator</v>
      </c>
      <c r="D87" s="9" t="str">
        <f>_xlfn.XLOOKUP($E87,'Raw Data'!$E:$E,'Raw Data'!D:D,"ERROR",0,1)</f>
        <v>www.amazon.com/dp/B00449Q4SU</v>
      </c>
      <c r="E87" s="9" t="s">
        <v>354</v>
      </c>
      <c r="F87" s="9" t="str">
        <f>_xlfn.XLOOKUP($E87,'Raw Data'!$E:$E,'Raw Data'!F:F,"ERROR",0,1)</f>
        <v>ORS Olive Oil Hold &amp; Shine Wrap/Set Mousse</v>
      </c>
      <c r="G87" s="9">
        <f>_xlfn.XLOOKUP($E87,'Raw Data'!$E:$E,'Raw Data'!G:G,"ERROR",0,1)</f>
        <v>8523</v>
      </c>
      <c r="H87" s="9">
        <f>_xlfn.XLOOKUP($E87,'Raw Data'!$E:$E,'Raw Data'!H:H,"ERROR",0,1)</f>
        <v>53669.73</v>
      </c>
      <c r="I87" s="9">
        <f>_xlfn.XLOOKUP($E87,$E:$E,'Raw Data'!I:I,"ERROR",0,1)</f>
        <v>0.0022026899040995</v>
      </c>
      <c r="J87" s="9" t="str">
        <f>_xlfn.XLOOKUP($E87,'Raw Data'!$E:$E,'Raw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5 to 10</v>
      </c>
      <c r="L87" s="9">
        <f>_xlfn.XLOOKUP($E87,'Raw Data'!$E:$E,'Raw Data'!L:L,"ERROR",0,1)</f>
        <v>6.4</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5 to 10</v>
      </c>
      <c r="N87" s="9">
        <f>_xlfn.XLOOKUP($E87,'Raw Data'!$E:$E,'Raw Data'!N:N,"ERROR",0,1)</f>
        <v>7.22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10% to 15%</v>
      </c>
      <c r="P87" s="16">
        <f t="shared" si="4"/>
        <v>0.113573407202216</v>
      </c>
      <c r="Q87" s="9">
        <f>_xlfn.XLOOKUP($E87,'Raw Data'!$E:$E,'Raw Data'!Q:Q,"ERROR",0,1)</f>
        <v>207</v>
      </c>
      <c r="R87" s="9" t="str">
        <f>_xlfn.XLOOKUP($E87,'Raw Data'!$E:$E,'Raw Data'!R:R,"ERROR",0,1)</f>
        <v>ml</v>
      </c>
      <c r="S87" s="17">
        <f t="shared" si="5"/>
        <v>0.914730011719978</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0.75 to 1</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 to 0.05</v>
      </c>
      <c r="V87" s="17">
        <f t="shared" si="6"/>
        <v>0.0348978625117214</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 to 0.05</v>
      </c>
      <c r="X87" s="17">
        <f t="shared" si="7"/>
        <v>0.0309343933621907</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6.9966</v>
      </c>
      <c r="AA87" s="9" t="s">
        <v>38</v>
      </c>
      <c r="AB87" s="9"/>
      <c r="AC87" s="9"/>
      <c r="AD87" s="9"/>
      <c r="AE87" s="9"/>
      <c r="AF87" s="9"/>
      <c r="AG87" s="9"/>
      <c r="AH87" s="9"/>
      <c r="AI87" s="9"/>
      <c r="AJ87" s="9"/>
      <c r="AK87" s="9"/>
      <c r="AL87" s="9"/>
      <c r="AM87" s="9"/>
      <c r="AN87" s="9"/>
      <c r="AO87" s="9"/>
      <c r="AP87" s="9"/>
      <c r="AQ87" s="9"/>
      <c r="AR87" s="9"/>
      <c r="AS87" s="9"/>
      <c r="AT87" s="9"/>
      <c r="AU87" s="9"/>
      <c r="AV87" s="9"/>
      <c r="AW87" s="9"/>
      <c r="AX87" s="9"/>
      <c r="AY87" s="9"/>
      <c r="AZ87" s="9"/>
    </row>
    <row r="88" hidden="1" spans="1:52">
      <c r="A88" s="9" t="str">
        <f>_xlfn.XLOOKUP($E88,'Raw Data'!$E:$E,'Raw Data'!A:A,"ERROR",0,1)</f>
        <v>US</v>
      </c>
      <c r="B88" s="9" t="str">
        <f>_xlfn.XLOOKUP($E88,'Raw Data'!$E:$E,'Raw Data'!B:B,"ERROR",0,1)</f>
        <v>Hair Mousses</v>
      </c>
      <c r="C88" s="9" t="str">
        <f>_xlfn.XLOOKUP($E88,'Raw Data'!$E:$E,'Raw Data'!C:C,"ERROR",0,1)</f>
        <v>Dippity Do</v>
      </c>
      <c r="D88" s="9" t="str">
        <f>_xlfn.XLOOKUP($E88,'Raw Data'!$E:$E,'Raw Data'!D:D,"ERROR",0,1)</f>
        <v>www.amazon.com/dp/B06XDS1WV5</v>
      </c>
      <c r="E88" s="9" t="s">
        <v>358</v>
      </c>
      <c r="F88" s="9" t="str">
        <f>_xlfn.XLOOKUP($E88,'Raw Data'!$E:$E,'Raw Data'!F:F,"ERROR",0,1)</f>
        <v>Dippity-Do Girls with Curls Enhancing Mousse</v>
      </c>
      <c r="G88" s="9">
        <f>_xlfn.XLOOKUP($E88,'Raw Data'!$E:$E,'Raw Data'!G:G,"ERROR",0,1)</f>
        <v>5214</v>
      </c>
      <c r="H88" s="9">
        <f>_xlfn.XLOOKUP($E88,'Raw Data'!$E:$E,'Raw Data'!H:H,"ERROR",0,1)</f>
        <v>51810.26</v>
      </c>
      <c r="I88" s="9">
        <f>_xlfn.XLOOKUP($E88,$E:$E,'Raw Data'!I:I,"ERROR",0,1)</f>
        <v>0.00215016997954923</v>
      </c>
      <c r="J88" s="9" t="str">
        <f>_xlfn.XLOOKUP($E88,'Raw Data'!$E:$E,'Raw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_xlfn.XLOOKUP($E88,'Raw Data'!$E:$E,'Raw Data'!L:L,"ERROR",0,1)</f>
        <v>9.92</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10 to 15</v>
      </c>
      <c r="N88" s="9">
        <f>_xlfn.XLOOKUP($E88,'Raw Data'!$E:$E,'Raw Data'!N:N,"ERROR",0,1)</f>
        <v>10.31</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2% to 4%</v>
      </c>
      <c r="P88" s="16">
        <f t="shared" si="4"/>
        <v>0.0378273520853541</v>
      </c>
      <c r="Q88" s="9">
        <f>_xlfn.XLOOKUP($E88,'Raw Data'!$E:$E,'Raw Data'!Q:Q,"ERROR",0,1)</f>
        <v>200</v>
      </c>
      <c r="R88" s="9" t="str">
        <f>_xlfn.XLOOKUP($E88,'Raw Data'!$E:$E,'Raw Data'!R:R,"ERROR",0,1)</f>
        <v>ml</v>
      </c>
      <c r="S88" s="17">
        <f t="shared" si="5"/>
        <v>1.46745562130178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1 to 2</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7">
        <f t="shared" si="6"/>
        <v>0.0515775424076457</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7"/>
        <v>0.0496265005512944</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6.76</v>
      </c>
      <c r="AA88" s="9" t="s">
        <v>38</v>
      </c>
      <c r="AB88" s="9"/>
      <c r="AC88" s="9"/>
      <c r="AD88" s="9"/>
      <c r="AE88" s="9"/>
      <c r="AF88" s="9"/>
      <c r="AG88" s="9"/>
      <c r="AH88" s="9"/>
      <c r="AI88" s="9"/>
      <c r="AJ88" s="9"/>
      <c r="AK88" s="9"/>
      <c r="AL88" s="9"/>
      <c r="AM88" s="9"/>
      <c r="AN88" s="9"/>
      <c r="AO88" s="9"/>
      <c r="AP88" s="9"/>
      <c r="AQ88" s="9"/>
      <c r="AR88" s="9"/>
      <c r="AS88" s="9"/>
      <c r="AT88" s="9"/>
      <c r="AU88" s="9"/>
      <c r="AV88" s="9"/>
      <c r="AW88" s="9"/>
      <c r="AX88" s="9"/>
      <c r="AY88" s="9"/>
      <c r="AZ88" s="9"/>
    </row>
    <row r="89" hidden="1" spans="1:52">
      <c r="A89" s="9" t="str">
        <f>_xlfn.XLOOKUP($E89,'Raw Data'!$E:$E,'Raw Data'!A:A,"ERROR",0,1)</f>
        <v>US</v>
      </c>
      <c r="B89" s="9" t="str">
        <f>_xlfn.XLOOKUP($E89,'Raw Data'!$E:$E,'Raw Data'!B:B,"ERROR",0,1)</f>
        <v>Hair Mousses</v>
      </c>
      <c r="C89" s="9" t="str">
        <f>_xlfn.XLOOKUP($E89,'Raw Data'!$E:$E,'Raw Data'!C:C,"ERROR",0,1)</f>
        <v>sheamoisture</v>
      </c>
      <c r="D89" s="9" t="str">
        <f>_xlfn.XLOOKUP($E89,'Raw Data'!$E:$E,'Raw Data'!D:D,"ERROR",0,1)</f>
        <v>www.amazon.com/dp/B0BS1PD93M</v>
      </c>
      <c r="E89" s="9" t="s">
        <v>362</v>
      </c>
      <c r="F89" s="9" t="str">
        <f>_xlfn.XLOOKUP($E89,'Raw Data'!$E:$E,'Raw Data'!F:F,"ERROR",0,1)</f>
        <v>SheaMoisture Manuka Honey &amp; Yogurt Smooth &amp; Hold Multi-Styling Hair Mousse For Nourishment 7.5 oz</v>
      </c>
      <c r="G89" s="9">
        <f>_xlfn.XLOOKUP($E89,'Raw Data'!$E:$E,'Raw Data'!G:G,"ERROR",0,1)</f>
        <v>4634</v>
      </c>
      <c r="H89" s="9">
        <f>_xlfn.XLOOKUP($E89,'Raw Data'!$E:$E,'Raw Data'!H:H,"ERROR",0,1)</f>
        <v>50574.92</v>
      </c>
      <c r="I89" s="9">
        <f>_xlfn.XLOOKUP($E89,$E:$E,'Raw Data'!I:I,"ERROR",0,1)</f>
        <v>0.00209105179679456</v>
      </c>
      <c r="J89" s="9" t="str">
        <f>_xlfn.XLOOKUP($E89,'Raw Data'!$E:$E,'Raw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10 to 15</v>
      </c>
      <c r="L89" s="9">
        <f>_xlfn.XLOOKUP($E89,'Raw Data'!$E:$E,'Raw Data'!L:L,"ERROR",0,1)</f>
        <v>11.02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_xlfn.XLOOKUP($E89,'Raw Data'!$E:$E,'Raw Data'!N:N,"ERROR",0,1)</f>
        <v>11.06</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6">
        <f t="shared" si="4"/>
        <v>0.00361663652802902</v>
      </c>
      <c r="Q89" s="9">
        <f>_xlfn.XLOOKUP($E89,'Raw Data'!$E:$E,'Raw Data'!Q:Q,"ERROR",0,1)</f>
        <v>7.5</v>
      </c>
      <c r="R89" s="9" t="str">
        <f>_xlfn.XLOOKUP($E89,'Raw Data'!$E:$E,'Raw Data'!R:R,"ERROR",0,1)</f>
        <v>fl oz</v>
      </c>
      <c r="S89" s="17">
        <f t="shared" si="5"/>
        <v>1.41282051282051</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 to 0.05</v>
      </c>
      <c r="V89" s="17">
        <f t="shared" si="6"/>
        <v>0.0479522731805451</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7"/>
        <v>0.0477788472377583</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7.8</v>
      </c>
      <c r="AA89" s="9" t="s">
        <v>38</v>
      </c>
      <c r="AB89" s="9"/>
      <c r="AC89" s="9"/>
      <c r="AD89" s="9"/>
      <c r="AE89" s="9"/>
      <c r="AF89" s="9"/>
      <c r="AG89" s="9"/>
      <c r="AH89" s="9"/>
      <c r="AI89" s="9"/>
      <c r="AJ89" s="9"/>
      <c r="AK89" s="9"/>
      <c r="AL89" s="9"/>
      <c r="AM89" s="9"/>
      <c r="AN89" s="9"/>
      <c r="AO89" s="9"/>
      <c r="AP89" s="9"/>
      <c r="AQ89" s="9"/>
      <c r="AR89" s="9"/>
      <c r="AS89" s="9"/>
      <c r="AT89" s="9"/>
      <c r="AU89" s="9"/>
      <c r="AV89" s="9"/>
      <c r="AW89" s="9"/>
      <c r="AX89" s="9"/>
      <c r="AY89" s="9"/>
      <c r="AZ89" s="9"/>
    </row>
    <row r="90" hidden="1" spans="1:52">
      <c r="A90" s="9" t="str">
        <f>_xlfn.XLOOKUP($E90,'Raw Data'!$E:$E,'Raw Data'!A:A,"ERROR",0,1)</f>
        <v>US</v>
      </c>
      <c r="B90" s="9" t="str">
        <f>_xlfn.XLOOKUP($E90,'Raw Data'!$E:$E,'Raw Data'!B:B,"ERROR",0,1)</f>
        <v>Hair Mousses</v>
      </c>
      <c r="C90" s="9" t="str">
        <f>_xlfn.XLOOKUP($E90,'Raw Data'!$E:$E,'Raw Data'!C:C,"ERROR",0,1)</f>
        <v>oribe</v>
      </c>
      <c r="D90" s="9" t="str">
        <f>_xlfn.XLOOKUP($E90,'Raw Data'!$E:$E,'Raw Data'!D:D,"ERROR",0,1)</f>
        <v>www.amazon.com/dp/B00DHONW8I</v>
      </c>
      <c r="E90" s="9" t="s">
        <v>366</v>
      </c>
      <c r="F90" s="9" t="str">
        <f>_xlfn.XLOOKUP($E90,'Raw Data'!$E:$E,'Raw Data'!F:F,"ERROR",0,1)</f>
        <v>Oribe Curl Shaping Mousse , 5.7 Fl Oz (Pack of 1)</v>
      </c>
      <c r="G90" s="9">
        <f>_xlfn.XLOOKUP($E90,'Raw Data'!$E:$E,'Raw Data'!G:G,"ERROR",0,1)</f>
        <v>1261</v>
      </c>
      <c r="H90" s="9">
        <f>_xlfn.XLOOKUP($E90,'Raw Data'!$E:$E,'Raw Data'!H:H,"ERROR",0,1)</f>
        <v>49184.38</v>
      </c>
      <c r="I90" s="9">
        <f>_xlfn.XLOOKUP($E90,$E:$E,'Raw Data'!I:I,"ERROR",0,1)</f>
        <v>0.00203896722123922</v>
      </c>
      <c r="J90" s="9" t="str">
        <f>_xlfn.XLOOKUP($E90,'Raw Data'!$E:$E,'Raw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30 to 40</v>
      </c>
      <c r="L90" s="9">
        <f>_xlfn.XLOOKUP($E90,'Raw Data'!$E:$E,'Raw Data'!L:L,"ERROR",0,1)</f>
        <v>39</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30 to 40</v>
      </c>
      <c r="N90" s="9">
        <f>_xlfn.XLOOKUP($E90,'Raw Data'!$E:$E,'Raw Data'!N:N,"ERROR",0,1)</f>
        <v>39</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No Discount</v>
      </c>
      <c r="P90" s="16">
        <f t="shared" si="4"/>
        <v>0</v>
      </c>
      <c r="Q90" s="9">
        <f>_xlfn.XLOOKUP($E90,'Raw Data'!$E:$E,'Raw Data'!Q:Q,"ERROR",0,1)</f>
        <v>5.7</v>
      </c>
      <c r="R90" s="9" t="str">
        <f>_xlfn.XLOOKUP($E90,'Raw Data'!$E:$E,'Raw Data'!R:R,"ERROR",0,1)</f>
        <v>fl oz</v>
      </c>
      <c r="S90" s="17">
        <f t="shared" si="5"/>
        <v>6.57894736842105</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5 to 10</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0.2 to 0.3</v>
      </c>
      <c r="V90" s="17">
        <f t="shared" si="6"/>
        <v>0.222487229233042</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0.2 to 0.3</v>
      </c>
      <c r="X90" s="17">
        <f t="shared" si="7"/>
        <v>0.222487229233042</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4 to 6</v>
      </c>
      <c r="Z90" s="17">
        <f t="array" ref="Z90">_xlfn.IFS(AA90="oz",_xlfn.IFS(R90="oz",Q90,R90="fl oz",Q90*1.04,R90="ml",Q90*0.0338),AA90="fl oz",_xlfn.IFS(R90="oz",Q90/1.04,R90="fl oz",Q90,R90="ml",Q90*0.0338/1.04),AA90="ml",_xlfn.IFS(R90="oz",Q90/0.0338,R90="fl oz",Q90*1.04/0.0338,R90="ml",Q90))</f>
        <v>5.928</v>
      </c>
      <c r="AA90" s="9" t="s">
        <v>38</v>
      </c>
      <c r="AB90" s="9"/>
      <c r="AC90" s="9"/>
      <c r="AD90" s="9"/>
      <c r="AE90" s="9"/>
      <c r="AF90" s="9"/>
      <c r="AG90" s="9"/>
      <c r="AH90" s="9"/>
      <c r="AI90" s="9"/>
      <c r="AJ90" s="9"/>
      <c r="AK90" s="9"/>
      <c r="AL90" s="9"/>
      <c r="AM90" s="9"/>
      <c r="AN90" s="9"/>
      <c r="AO90" s="9"/>
      <c r="AP90" s="9"/>
      <c r="AQ90" s="9"/>
      <c r="AR90" s="9"/>
      <c r="AS90" s="9"/>
      <c r="AT90" s="9"/>
      <c r="AU90" s="9"/>
      <c r="AV90" s="9"/>
      <c r="AW90" s="9"/>
      <c r="AX90" s="9"/>
      <c r="AY90" s="9"/>
      <c r="AZ90" s="9"/>
    </row>
    <row r="91" hidden="1" spans="1:52">
      <c r="A91" s="9" t="str">
        <f>_xlfn.XLOOKUP($E91,'Raw Data'!$E:$E,'Raw Data'!A:A,"ERROR",0,1)</f>
        <v>US</v>
      </c>
      <c r="B91" s="9" t="str">
        <f>_xlfn.XLOOKUP($E91,'Raw Data'!$E:$E,'Raw Data'!B:B,"ERROR",0,1)</f>
        <v>Hair Mousses</v>
      </c>
      <c r="C91" s="9" t="str">
        <f>_xlfn.XLOOKUP($E91,'Raw Data'!$E:$E,'Raw Data'!C:C,"ERROR",0,1)</f>
        <v>K Kerotin</v>
      </c>
      <c r="D91" s="9" t="str">
        <f>_xlfn.XLOOKUP($E91,'Raw Data'!$E:$E,'Raw Data'!D:D,"ERROR",0,1)</f>
        <v>www.amazon.com/dp/B08P7TY2ZG</v>
      </c>
      <c r="E91" s="9" t="s">
        <v>370</v>
      </c>
      <c r="F91" s="9" t="str">
        <f>_xlfn.XLOOKUP($E91,'Raw Data'!$E:$E,'Raw Data'!F:F,"ERROR",0,1)</f>
        <v>Kerotin Volumizing Mousse, Root Volumizer, Hair Thickening Styling Foam for Volume, Texture &amp; Body, Tames Frizz &amp; Flyaways, Ideal for Fine and Thin Hair, Cruelty Free, Made in the USA</v>
      </c>
      <c r="G91" s="9">
        <f>_xlfn.XLOOKUP($E91,'Raw Data'!$E:$E,'Raw Data'!G:G,"ERROR",0,1)</f>
        <v>2096</v>
      </c>
      <c r="H91" s="9">
        <f>_xlfn.XLOOKUP($E91,'Raw Data'!$E:$E,'Raw Data'!H:H,"ERROR",0,1)</f>
        <v>47959.28</v>
      </c>
      <c r="I91" s="9">
        <f>_xlfn.XLOOKUP($E91,$E:$E,'Raw Data'!I:I,"ERROR",0,1)</f>
        <v>0.00199201797821291</v>
      </c>
      <c r="J91" s="9" t="str">
        <f>_xlfn.XLOOKUP($E91,'Raw Data'!$E:$E,'Raw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20 to 30</v>
      </c>
      <c r="L91" s="9">
        <f>_xlfn.XLOOKUP($E91,'Raw Data'!$E:$E,'Raw Data'!L:L,"ERROR",0,1)</f>
        <v>22.94</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20 to 30</v>
      </c>
      <c r="N91" s="9">
        <f>_xlfn.XLOOKUP($E91,'Raw Data'!$E:$E,'Raw Data'!N:N,"ERROR",0,1)</f>
        <v>23</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0% to 2%</v>
      </c>
      <c r="P91" s="16">
        <f t="shared" si="4"/>
        <v>0.00260869565217386</v>
      </c>
      <c r="Q91" s="9">
        <f>_xlfn.XLOOKUP($E91,'Raw Data'!$E:$E,'Raw Data'!Q:Q,"ERROR",0,1)</f>
        <v>200</v>
      </c>
      <c r="R91" s="9" t="str">
        <f>_xlfn.XLOOKUP($E91,'Raw Data'!$E:$E,'Raw Data'!R:R,"ERROR",0,1)</f>
        <v>ml</v>
      </c>
      <c r="S91" s="17">
        <f t="shared" si="5"/>
        <v>3.39349112426036</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3 to 4</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0.1 to 0.2</v>
      </c>
      <c r="V91" s="17">
        <f t="shared" si="6"/>
        <v>0.115061442810461</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0.1 to 0.2</v>
      </c>
      <c r="X91" s="17">
        <f t="shared" si="7"/>
        <v>0.114761282524868</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6 to 8</v>
      </c>
      <c r="Z91" s="17">
        <f t="array" ref="Z91">_xlfn.IFS(AA91="oz",_xlfn.IFS(R91="oz",Q91,R91="fl oz",Q91*1.04,R91="ml",Q91*0.0338),AA91="fl oz",_xlfn.IFS(R91="oz",Q91/1.04,R91="fl oz",Q91,R91="ml",Q91*0.0338/1.04),AA91="ml",_xlfn.IFS(R91="oz",Q91/0.0338,R91="fl oz",Q91*1.04/0.0338,R91="ml",Q91))</f>
        <v>6.76</v>
      </c>
      <c r="AA91" s="9" t="s">
        <v>38</v>
      </c>
      <c r="AB91" s="9"/>
      <c r="AC91" s="9"/>
      <c r="AD91" s="9"/>
      <c r="AE91" s="9"/>
      <c r="AF91" s="9"/>
      <c r="AG91" s="9"/>
      <c r="AH91" s="9"/>
      <c r="AI91" s="9"/>
      <c r="AJ91" s="9"/>
      <c r="AK91" s="9"/>
      <c r="AL91" s="9"/>
      <c r="AM91" s="9"/>
      <c r="AN91" s="9"/>
      <c r="AO91" s="9"/>
      <c r="AP91" s="9"/>
      <c r="AQ91" s="9"/>
      <c r="AR91" s="9"/>
      <c r="AS91" s="9"/>
      <c r="AT91" s="9"/>
      <c r="AU91" s="9"/>
      <c r="AV91" s="9"/>
      <c r="AW91" s="9"/>
      <c r="AX91" s="9"/>
      <c r="AY91" s="9"/>
      <c r="AZ91" s="9"/>
    </row>
    <row r="92" hidden="1" spans="1:52">
      <c r="A92" s="9" t="str">
        <f>_xlfn.XLOOKUP($E92,'Raw Data'!$E:$E,'Raw Data'!A:A,"ERROR",0,1)</f>
        <v>US</v>
      </c>
      <c r="B92" s="9" t="str">
        <f>_xlfn.XLOOKUP($E92,'Raw Data'!$E:$E,'Raw Data'!B:B,"ERROR",0,1)</f>
        <v>Hair Mousses</v>
      </c>
      <c r="C92" s="9" t="str">
        <f>_xlfn.XLOOKUP($E92,'Raw Data'!$E:$E,'Raw Data'!C:C,"ERROR",0,1)</f>
        <v>Goiple</v>
      </c>
      <c r="D92" s="9" t="str">
        <f>_xlfn.XLOOKUP($E92,'Raw Data'!$E:$E,'Raw Data'!D:D,"ERROR",0,1)</f>
        <v>www.amazon.com/dp/B0BVQTP37R</v>
      </c>
      <c r="E92" s="9" t="s">
        <v>373</v>
      </c>
      <c r="F92" s="9" t="str">
        <f>_xlfn.XLOOKUP($E92,'Raw Data'!$E:$E,'Raw Data'!F:F,"ERROR",0,1)</f>
        <v>Lace Tint Melting Hair Mousse, 6.8 fl oz Lace Tint Mousse for Women Hair Wig Lace Wigs Toupees and Hairpieces Natural Finishing Lace Color, Lace Tint Mousse for Wigs Melts Lace Foam Tint (Medium Brown)</v>
      </c>
      <c r="G92" s="9">
        <f>_xlfn.XLOOKUP($E92,'Raw Data'!$E:$E,'Raw Data'!G:G,"ERROR",0,1)</f>
        <v>5231</v>
      </c>
      <c r="H92" s="9">
        <f>_xlfn.XLOOKUP($E92,'Raw Data'!$E:$E,'Raw Data'!H:H,"ERROR",0,1)</f>
        <v>46854.97</v>
      </c>
      <c r="I92" s="9">
        <f>_xlfn.XLOOKUP($E92,$E:$E,'Raw Data'!I:I,"ERROR",0,1)</f>
        <v>0.00199199629579226</v>
      </c>
      <c r="J92" s="9" t="str">
        <f>_xlfn.XLOOKUP($E92,'Raw Data'!$E:$E,'Raw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5 to 10</v>
      </c>
      <c r="L92" s="9">
        <f>_xlfn.XLOOKUP($E92,'Raw Data'!$E:$E,'Raw Data'!L:L,"ERROR",0,1)</f>
        <v>8.95</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5 to 10</v>
      </c>
      <c r="N92" s="9">
        <f>_xlfn.XLOOKUP($E92,'Raw Data'!$E:$E,'Raw Data'!N:N,"ERROR",0,1)</f>
        <v>9</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4"/>
        <v>0.00555555555555563</v>
      </c>
      <c r="Q92" s="9">
        <f>_xlfn.XLOOKUP($E92,'Raw Data'!$E:$E,'Raw Data'!Q:Q,"ERROR",0,1)</f>
        <v>6.8</v>
      </c>
      <c r="R92" s="9" t="str">
        <f>_xlfn.XLOOKUP($E92,'Raw Data'!$E:$E,'Raw Data'!R:R,"ERROR",0,1)</f>
        <v>fl oz</v>
      </c>
      <c r="S92" s="17">
        <f t="shared" si="5"/>
        <v>1.26555429864253</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1 to 2</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 to 0.05</v>
      </c>
      <c r="V92" s="17">
        <f t="shared" si="6"/>
        <v>0.0430376880077491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 to 0.05</v>
      </c>
      <c r="X92" s="17">
        <f t="shared" si="7"/>
        <v>0.0427985897410394</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7.072</v>
      </c>
      <c r="AA92" s="9" t="s">
        <v>38</v>
      </c>
      <c r="AB92" s="9"/>
      <c r="AC92" s="9"/>
      <c r="AD92" s="9"/>
      <c r="AE92" s="9"/>
      <c r="AF92" s="9"/>
      <c r="AG92" s="9"/>
      <c r="AH92" s="9"/>
      <c r="AI92" s="9"/>
      <c r="AJ92" s="9"/>
      <c r="AK92" s="9"/>
      <c r="AL92" s="9"/>
      <c r="AM92" s="9"/>
      <c r="AN92" s="9"/>
      <c r="AO92" s="9"/>
      <c r="AP92" s="9"/>
      <c r="AQ92" s="9"/>
      <c r="AR92" s="9"/>
      <c r="AS92" s="9"/>
      <c r="AT92" s="9"/>
      <c r="AU92" s="9"/>
      <c r="AV92" s="9"/>
      <c r="AW92" s="9"/>
      <c r="AX92" s="9"/>
      <c r="AY92" s="9"/>
      <c r="AZ92" s="9"/>
    </row>
    <row r="93" hidden="1" spans="1:52">
      <c r="A93" s="9" t="str">
        <f>_xlfn.XLOOKUP($E93,'Raw Data'!$E:$E,'Raw Data'!A:A,"ERROR",0,1)</f>
        <v>US</v>
      </c>
      <c r="B93" s="9" t="str">
        <f>_xlfn.XLOOKUP($E93,'Raw Data'!$E:$E,'Raw Data'!B:B,"ERROR",0,1)</f>
        <v>Hair Mousses</v>
      </c>
      <c r="C93" s="9" t="str">
        <f>_xlfn.XLOOKUP($E93,'Raw Data'!$E:$E,'Raw Data'!C:C,"ERROR",0,1)</f>
        <v>Garnier</v>
      </c>
      <c r="D93" s="9" t="str">
        <f>_xlfn.XLOOKUP($E93,'Raw Data'!$E:$E,'Raw Data'!D:D,"ERROR",0,1)</f>
        <v>www.amazon.com/dp/B00T6FNWLY</v>
      </c>
      <c r="E93" s="9" t="s">
        <v>376</v>
      </c>
      <c r="F93" s="9" t="str">
        <f>_xlfn.XLOOKUP($E93,'Raw Data'!$E:$E,'Raw Data'!F:F,"ERROR",0,1)</f>
        <v>Garnier Fructis Style Mega Full Thickening Lotion, 5.0 Oz, 1 Count (Packaging May Vary)</v>
      </c>
      <c r="G93" s="9">
        <f>_xlfn.XLOOKUP($E93,'Raw Data'!$E:$E,'Raw Data'!G:G,"ERROR",0,1)</f>
        <v>10128</v>
      </c>
      <c r="H93" s="9">
        <f>_xlfn.XLOOKUP($E93,'Raw Data'!$E:$E,'Raw Data'!H:H,"ERROR",0,1)</f>
        <v>46854.46</v>
      </c>
      <c r="I93" s="9">
        <f>_xlfn.XLOOKUP($E93,$E:$E,'Raw Data'!I:I,"ERROR",0,1)</f>
        <v>0.00190727287483687</v>
      </c>
      <c r="J93" s="9" t="str">
        <f>_xlfn.XLOOKUP($E93,'Raw Data'!$E:$E,'Raw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0 to 5</v>
      </c>
      <c r="L93" s="9">
        <f>_xlfn.XLOOKUP($E93,'Raw Data'!$E:$E,'Raw Data'!L:L,"ERROR",0,1)</f>
        <v>4.6</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_xlfn.XLOOKUP($E93,'Raw Data'!$E:$E,'Raw Data'!N:N,"ERROR",0,1)</f>
        <v>5.8</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20% to 25%</v>
      </c>
      <c r="P93" s="16">
        <f t="shared" si="4"/>
        <v>0.206896551724138</v>
      </c>
      <c r="Q93" s="9">
        <f>_xlfn.XLOOKUP($E93,'Raw Data'!$E:$E,'Raw Data'!Q:Q,"ERROR",0,1)</f>
        <v>5</v>
      </c>
      <c r="R93" s="9" t="str">
        <f>_xlfn.XLOOKUP($E93,'Raw Data'!$E:$E,'Raw Data'!R:R,"ERROR",0,1)</f>
        <v>oz</v>
      </c>
      <c r="S93" s="17">
        <f t="shared" si="5"/>
        <v>0.92</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0.75 to 1</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6"/>
        <v>0.03922894825837</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7"/>
        <v>0.0311126141359486</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4 to 6</v>
      </c>
      <c r="Z93" s="17">
        <f t="array" ref="Z93">_xlfn.IFS(AA93="oz",_xlfn.IFS(R93="oz",Q93,R93="fl oz",Q93*1.04,R93="ml",Q93*0.0338),AA93="fl oz",_xlfn.IFS(R93="oz",Q93/1.04,R93="fl oz",Q93,R93="ml",Q93*0.0338/1.04),AA93="ml",_xlfn.IFS(R93="oz",Q93/0.0338,R93="fl oz",Q93*1.04/0.0338,R93="ml",Q93))</f>
        <v>5</v>
      </c>
      <c r="AA93" s="9" t="s">
        <v>38</v>
      </c>
      <c r="AB93" s="9"/>
      <c r="AC93" s="9"/>
      <c r="AD93" s="9"/>
      <c r="AE93" s="9"/>
      <c r="AF93" s="9"/>
      <c r="AG93" s="9"/>
      <c r="AH93" s="9"/>
      <c r="AI93" s="9"/>
      <c r="AJ93" s="9"/>
      <c r="AK93" s="9"/>
      <c r="AL93" s="9"/>
      <c r="AM93" s="9"/>
      <c r="AN93" s="9"/>
      <c r="AO93" s="9"/>
      <c r="AP93" s="9"/>
      <c r="AQ93" s="9"/>
      <c r="AR93" s="9"/>
      <c r="AS93" s="9"/>
      <c r="AT93" s="9"/>
      <c r="AU93" s="9"/>
      <c r="AV93" s="9"/>
      <c r="AW93" s="9"/>
      <c r="AX93" s="9"/>
      <c r="AY93" s="9"/>
      <c r="AZ93" s="9"/>
    </row>
    <row r="94" hidden="1" spans="1:52">
      <c r="A94" s="9" t="str">
        <f>_xlfn.XLOOKUP($E94,'Raw Data'!$E:$E,'Raw Data'!A:A,"ERROR",0,1)</f>
        <v>US</v>
      </c>
      <c r="B94" s="9" t="str">
        <f>_xlfn.XLOOKUP($E94,'Raw Data'!$E:$E,'Raw Data'!B:B,"ERROR",0,1)</f>
        <v>Hair Mousses</v>
      </c>
      <c r="C94" s="9" t="str">
        <f>_xlfn.XLOOKUP($E94,'Raw Data'!$E:$E,'Raw Data'!C:C,"ERROR",0,1)</f>
        <v>The MORE</v>
      </c>
      <c r="D94" s="9" t="str">
        <f>_xlfn.XLOOKUP($E94,'Raw Data'!$E:$E,'Raw Data'!D:D,"ERROR",0,1)</f>
        <v>www.amazon.com/dp/B0C1P7Z2C7</v>
      </c>
      <c r="E94" s="9" t="s">
        <v>380</v>
      </c>
      <c r="F94" s="9" t="str">
        <f>_xlfn.XLOOKUP($E94,'Raw Data'!$E:$E,'Raw Data'!F:F,"ERROR",0,1)</f>
        <v>The MORE Crazy 3 in 1 Lace Tint Mousse 6.76 fl oz | Concealer Lace Wig Hair Wigs Toupees and Hair Pieces Lace Tint Styling Foaming Mousse Colored Edge Tamer (6.76 Fl Oz, Medium Brown)</v>
      </c>
      <c r="G94" s="9">
        <f>_xlfn.XLOOKUP($E94,'Raw Data'!$E:$E,'Raw Data'!G:G,"ERROR",0,1)</f>
        <v>4720</v>
      </c>
      <c r="H94" s="9">
        <f>_xlfn.XLOOKUP($E94,'Raw Data'!$E:$E,'Raw Data'!H:H,"ERROR",0,1)</f>
        <v>44861.65</v>
      </c>
      <c r="I94" s="9">
        <f>_xlfn.XLOOKUP($E94,$E:$E,'Raw Data'!I:I,"ERROR",0,1)</f>
        <v>0.00183509549767086</v>
      </c>
      <c r="J94" s="9" t="str">
        <f>_xlfn.XLOOKUP($E94,'Raw Data'!$E:$E,'Raw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5 to 10</v>
      </c>
      <c r="L94" s="9">
        <f>_xlfn.XLOOKUP($E94,'Raw Data'!$E:$E,'Raw Data'!L:L,"ERROR",0,1)</f>
        <v>9.47</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_xlfn.XLOOKUP($E94,'Raw Data'!$E:$E,'Raw Data'!N:N,"ERROR",0,1)</f>
        <v>9.61</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0% to 2%</v>
      </c>
      <c r="P94" s="16">
        <f t="shared" si="4"/>
        <v>0.0145681581685743</v>
      </c>
      <c r="Q94" s="9">
        <f>_xlfn.XLOOKUP($E94,'Raw Data'!$E:$E,'Raw Data'!Q:Q,"ERROR",0,1)</f>
        <v>6.76</v>
      </c>
      <c r="R94" s="9" t="str">
        <f>_xlfn.XLOOKUP($E94,'Raw Data'!$E:$E,'Raw Data'!R:R,"ERROR",0,1)</f>
        <v>fl oz</v>
      </c>
      <c r="S94" s="17">
        <f t="shared" si="5"/>
        <v>1.34700728265817</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1 to 2</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6"/>
        <v>0.0462266080856408</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7"/>
        <v>0.0455531715474525</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6 to 8</v>
      </c>
      <c r="Z94" s="17">
        <f t="array" ref="Z94">_xlfn.IFS(AA94="oz",_xlfn.IFS(R94="oz",Q94,R94="fl oz",Q94*1.04,R94="ml",Q94*0.0338),AA94="fl oz",_xlfn.IFS(R94="oz",Q94/1.04,R94="fl oz",Q94,R94="ml",Q94*0.0338/1.04),AA94="ml",_xlfn.IFS(R94="oz",Q94/0.0338,R94="fl oz",Q94*1.04/0.0338,R94="ml",Q94))</f>
        <v>7.0304</v>
      </c>
      <c r="AA94" s="9" t="s">
        <v>38</v>
      </c>
      <c r="AB94" s="9"/>
      <c r="AC94" s="9"/>
      <c r="AD94" s="9"/>
      <c r="AE94" s="9"/>
      <c r="AF94" s="9"/>
      <c r="AG94" s="9"/>
      <c r="AH94" s="9"/>
      <c r="AI94" s="9"/>
      <c r="AJ94" s="9"/>
      <c r="AK94" s="9"/>
      <c r="AL94" s="9"/>
      <c r="AM94" s="9"/>
      <c r="AN94" s="9"/>
      <c r="AO94" s="9"/>
      <c r="AP94" s="9"/>
      <c r="AQ94" s="9"/>
      <c r="AR94" s="9"/>
      <c r="AS94" s="9"/>
      <c r="AT94" s="9"/>
      <c r="AU94" s="9"/>
      <c r="AV94" s="9"/>
      <c r="AW94" s="9"/>
      <c r="AX94" s="9"/>
      <c r="AY94" s="9"/>
      <c r="AZ94" s="9"/>
    </row>
    <row r="95" hidden="1" spans="1:52">
      <c r="A95" s="9" t="str">
        <f>_xlfn.XLOOKUP($E95,'Raw Data'!$E:$E,'Raw Data'!A:A,"ERROR",0,1)</f>
        <v>US</v>
      </c>
      <c r="B95" s="9" t="str">
        <f>_xlfn.XLOOKUP($E95,'Raw Data'!$E:$E,'Raw Data'!B:B,"ERROR",0,1)</f>
        <v>Hair Mousses</v>
      </c>
      <c r="C95" s="9" t="str">
        <f>_xlfn.XLOOKUP($E95,'Raw Data'!$E:$E,'Raw Data'!C:C,"ERROR",0,1)</f>
        <v>rusk</v>
      </c>
      <c r="D95" s="9" t="str">
        <f>_xlfn.XLOOKUP($E95,'Raw Data'!$E:$E,'Raw Data'!D:D,"ERROR",0,1)</f>
        <v>www.amazon.com/dp/B001ATQXWY</v>
      </c>
      <c r="E95" s="9" t="s">
        <v>383</v>
      </c>
      <c r="F95" s="9" t="str">
        <f>_xlfn.XLOOKUP($E95,'Raw Data'!$E:$E,'Raw Data'!F:F,"ERROR",0,1)</f>
        <v>RUSK Designer Collection Thick Body and Texture Amplifier, Gives Hair Incredible Body, Creates Texture and Volume, Anyone with Fine, Limp, Lazy Hair</v>
      </c>
      <c r="G95" s="9">
        <f>_xlfn.XLOOKUP($E95,'Raw Data'!$E:$E,'Raw Data'!G:G,"ERROR",0,1)</f>
        <v>2008</v>
      </c>
      <c r="H95" s="9">
        <f>_xlfn.XLOOKUP($E95,'Raw Data'!$E:$E,'Raw Data'!H:H,"ERROR",0,1)</f>
        <v>43163.94</v>
      </c>
      <c r="I95" s="9">
        <f>_xlfn.XLOOKUP($E95,$E:$E,'Raw Data'!I:I,"ERROR",0,1)</f>
        <v>0.00175630753308089</v>
      </c>
      <c r="J95" s="9" t="str">
        <f>_xlfn.XLOOKUP($E95,'Raw Data'!$E:$E,'Raw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20 to 30</v>
      </c>
      <c r="L95" s="9">
        <f>_xlfn.XLOOKUP($E95,'Raw Data'!$E:$E,'Raw Data'!L:L,"ERROR",0,1)</f>
        <v>21.5</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20 to 30</v>
      </c>
      <c r="N95" s="9">
        <f>_xlfn.XLOOKUP($E95,'Raw Data'!$E:$E,'Raw Data'!N:N,"ERROR",0,1)</f>
        <v>21.5</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No Discount</v>
      </c>
      <c r="P95" s="16">
        <f t="shared" si="4"/>
        <v>0</v>
      </c>
      <c r="Q95" s="9">
        <f>_xlfn.XLOOKUP($E95,'Raw Data'!$E:$E,'Raw Data'!Q:Q,"ERROR",0,1)</f>
        <v>0</v>
      </c>
      <c r="R95" s="9">
        <f>_xlfn.XLOOKUP($E95,'Raw Data'!$E:$E,'Raw Data'!R:R,"ERROR",0,1)</f>
        <v>0</v>
      </c>
      <c r="S95" s="17" t="e">
        <f t="shared" si="5"/>
        <v>#N/A</v>
      </c>
      <c r="T95" s="9" t="e">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#N/A</v>
      </c>
      <c r="U95" s="17" t="e">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#N/A</v>
      </c>
      <c r="V95" s="17" t="e">
        <f t="shared" si="6"/>
        <v>#N/A</v>
      </c>
      <c r="W95" s="17" t="e">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#N/A</v>
      </c>
      <c r="X95" s="17" t="e">
        <f t="shared" si="7"/>
        <v>#N/A</v>
      </c>
      <c r="Y95" s="9" t="e">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#N/A</v>
      </c>
      <c r="Z95" s="17" t="e">
        <f t="array" ref="Z95">_xlfn.IFS(AA95="oz",_xlfn.IFS(R95="oz",Q95,R95="fl oz",Q95*1.04,R95="ml",Q95*0.0338),AA95="fl oz",_xlfn.IFS(R95="oz",Q95/1.04,R95="fl oz",Q95,R95="ml",Q95*0.0338/1.04),AA95="ml",_xlfn.IFS(R95="oz",Q95/0.0338,R95="fl oz",Q95*1.04/0.0338,R95="ml",Q95))</f>
        <v>#N/A</v>
      </c>
      <c r="AA95" s="9" t="s">
        <v>38</v>
      </c>
      <c r="AB95" s="9"/>
      <c r="AC95" s="9"/>
      <c r="AD95" s="9"/>
      <c r="AE95" s="9"/>
      <c r="AF95" s="9"/>
      <c r="AG95" s="9"/>
      <c r="AH95" s="9"/>
      <c r="AI95" s="9"/>
      <c r="AJ95" s="9"/>
      <c r="AK95" s="9"/>
      <c r="AL95" s="9"/>
      <c r="AM95" s="9"/>
      <c r="AN95" s="9"/>
      <c r="AO95" s="9"/>
      <c r="AP95" s="9"/>
      <c r="AQ95" s="9"/>
      <c r="AR95" s="9"/>
      <c r="AS95" s="9"/>
      <c r="AT95" s="9"/>
      <c r="AU95" s="9"/>
      <c r="AV95" s="9"/>
      <c r="AW95" s="9"/>
      <c r="AX95" s="9"/>
      <c r="AY95" s="9"/>
      <c r="AZ95" s="9"/>
    </row>
    <row r="96" hidden="1" spans="1:52">
      <c r="A96" s="9" t="str">
        <f>_xlfn.XLOOKUP($E96,'Raw Data'!$E:$E,'Raw Data'!A:A,"ERROR",0,1)</f>
        <v>US</v>
      </c>
      <c r="B96" s="9" t="str">
        <f>_xlfn.XLOOKUP($E96,'Raw Data'!$E:$E,'Raw Data'!B:B,"ERROR",0,1)</f>
        <v>Hair Mousses</v>
      </c>
      <c r="C96" s="9" t="str">
        <f>_xlfn.XLOOKUP($E96,'Raw Data'!$E:$E,'Raw Data'!C:C,"ERROR",0,1)</f>
        <v>garnier</v>
      </c>
      <c r="D96" s="9" t="str">
        <f>_xlfn.XLOOKUP($E96,'Raw Data'!$E:$E,'Raw Data'!D:D,"ERROR",0,1)</f>
        <v>www.amazon.com/dp/B0177F8G42</v>
      </c>
      <c r="E96" s="9" t="s">
        <v>387</v>
      </c>
      <c r="F96" s="9" t="str">
        <f>_xlfn.XLOOKUP($E96,'Raw Data'!$E:$E,'Raw Data'!F:F,"ERROR",0,1)</f>
        <v>Garnier Fructis Style Curl Renew Reactivating Milk Spray, for Naturally Curly Hair, 5.0 Fl Oz, 1 Count (Packaging May Vary)</v>
      </c>
      <c r="G96" s="9">
        <f>_xlfn.XLOOKUP($E96,'Raw Data'!$E:$E,'Raw Data'!G:G,"ERROR",0,1)</f>
        <v>6926</v>
      </c>
      <c r="H96" s="9">
        <f>_xlfn.XLOOKUP($E96,'Raw Data'!$E:$E,'Raw Data'!H:H,"ERROR",0,1)</f>
        <v>41310.74</v>
      </c>
      <c r="I96" s="9">
        <f>_xlfn.XLOOKUP($E96,$E:$E,'Raw Data'!I:I,"ERROR",0,1)</f>
        <v>0.00166234995180338</v>
      </c>
      <c r="J96" s="9" t="str">
        <f>_xlfn.XLOOKUP($E96,'Raw Data'!$E:$E,'Raw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5 to 10</v>
      </c>
      <c r="L96" s="9">
        <f>_xlfn.XLOOKUP($E96,'Raw Data'!$E:$E,'Raw Data'!L:L,"ERROR",0,1)</f>
        <v>6</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5 to 10</v>
      </c>
      <c r="N96" s="9">
        <f>_xlfn.XLOOKUP($E96,'Raw Data'!$E:$E,'Raw Data'!N:N,"ERROR",0,1)</f>
        <v>6.53</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8% to 10%</v>
      </c>
      <c r="P96" s="16">
        <f t="shared" si="4"/>
        <v>0.0811638591117918</v>
      </c>
      <c r="Q96" s="9">
        <f>_xlfn.XLOOKUP($E96,'Raw Data'!$E:$E,'Raw Data'!Q:Q,"ERROR",0,1)</f>
        <v>5</v>
      </c>
      <c r="R96" s="9" t="str">
        <f>_xlfn.XLOOKUP($E96,'Raw Data'!$E:$E,'Raw Data'!R:R,"ERROR",0,1)</f>
        <v>fl oz</v>
      </c>
      <c r="S96" s="17">
        <f t="shared" si="5"/>
        <v>1.15384615384615</v>
      </c>
      <c r="T96" s="9" t="str">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1 to 2</v>
      </c>
      <c r="U96" s="17"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 to 0.05</v>
      </c>
      <c r="V96" s="17">
        <f t="shared" si="6"/>
        <v>0.0424676777399131</v>
      </c>
      <c r="W96" s="17"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 to 0.05</v>
      </c>
      <c r="X96" s="17">
        <f t="shared" si="7"/>
        <v>0.0390208371270258</v>
      </c>
      <c r="Y96" s="9"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4 to 6</v>
      </c>
      <c r="Z96" s="17">
        <f t="array" ref="Z96">_xlfn.IFS(AA96="oz",_xlfn.IFS(R96="oz",Q96,R96="fl oz",Q96*1.04,R96="ml",Q96*0.0338),AA96="fl oz",_xlfn.IFS(R96="oz",Q96/1.04,R96="fl oz",Q96,R96="ml",Q96*0.0338/1.04),AA96="ml",_xlfn.IFS(R96="oz",Q96/0.0338,R96="fl oz",Q96*1.04/0.0338,R96="ml",Q96))</f>
        <v>5.2</v>
      </c>
      <c r="AA96" s="9" t="s">
        <v>38</v>
      </c>
      <c r="AB96" s="9"/>
      <c r="AC96" s="9"/>
      <c r="AD96" s="9"/>
      <c r="AE96" s="9"/>
      <c r="AF96" s="9"/>
      <c r="AG96" s="9"/>
      <c r="AH96" s="9"/>
      <c r="AI96" s="9"/>
      <c r="AJ96" s="9"/>
      <c r="AK96" s="9"/>
      <c r="AL96" s="9"/>
      <c r="AM96" s="9"/>
      <c r="AN96" s="9"/>
      <c r="AO96" s="9"/>
      <c r="AP96" s="9"/>
      <c r="AQ96" s="9"/>
      <c r="AR96" s="9"/>
      <c r="AS96" s="9"/>
      <c r="AT96" s="9"/>
      <c r="AU96" s="9"/>
      <c r="AV96" s="9"/>
      <c r="AW96" s="9"/>
      <c r="AX96" s="9"/>
      <c r="AY96" s="9"/>
      <c r="AZ96" s="9"/>
    </row>
    <row r="97" hidden="1" spans="1:52">
      <c r="A97" s="9" t="str">
        <f>_xlfn.XLOOKUP($E97,'Raw Data'!$E:$E,'Raw Data'!A:A,"ERROR",0,1)</f>
        <v>US</v>
      </c>
      <c r="B97" s="9" t="str">
        <f>_xlfn.XLOOKUP($E97,'Raw Data'!$E:$E,'Raw Data'!B:B,"ERROR",0,1)</f>
        <v>Hair Mousses</v>
      </c>
      <c r="C97" s="9" t="str">
        <f>_xlfn.XLOOKUP($E97,'Raw Data'!$E:$E,'Raw Data'!C:C,"ERROR",0,1)</f>
        <v>Fantasia IC</v>
      </c>
      <c r="D97" s="9" t="str">
        <f>_xlfn.XLOOKUP($E97,'Raw Data'!$E:$E,'Raw Data'!D:D,"ERROR",0,1)</f>
        <v>www.amazon.com/dp/B001DTWX66</v>
      </c>
      <c r="E97" s="9" t="s">
        <v>390</v>
      </c>
      <c r="F97" s="9" t="str">
        <f>_xlfn.XLOOKUP($E97,'Raw Data'!$E:$E,'Raw Data'!F:F,"ERROR",0,1)</f>
        <v>Fantasia Liquid Mousse Spray, 16.0 Fl Oz</v>
      </c>
      <c r="G97" s="9">
        <f>_xlfn.XLOOKUP($E97,'Raw Data'!$E:$E,'Raw Data'!G:G,"ERROR",0,1)</f>
        <v>2602</v>
      </c>
      <c r="H97" s="9">
        <f>_xlfn.XLOOKUP($E97,'Raw Data'!$E:$E,'Raw Data'!H:H,"ERROR",0,1)</f>
        <v>39100.73</v>
      </c>
      <c r="I97" s="9">
        <f>_xlfn.XLOOKUP($E97,$E:$E,'Raw Data'!I:I,"ERROR",0,1)</f>
        <v>0.00165517051969659</v>
      </c>
      <c r="J97" s="9" t="str">
        <f>_xlfn.XLOOKUP($E97,'Raw Data'!$E:$E,'Raw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10 to 15</v>
      </c>
      <c r="L97" s="9">
        <f>_xlfn.XLOOKUP($E97,'Raw Data'!$E:$E,'Raw Data'!L:L,"ERROR",0,1)</f>
        <v>14.96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15 to 20</v>
      </c>
      <c r="N97" s="9">
        <f>_xlfn.XLOOKUP($E97,'Raw Data'!$E:$E,'Raw Data'!N:N,"ERROR",0,1)</f>
        <v>15.33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2% to 4%</v>
      </c>
      <c r="P97" s="16">
        <f t="shared" si="4"/>
        <v>0.0241356816699282</v>
      </c>
      <c r="Q97" s="9">
        <f>_xlfn.XLOOKUP($E97,'Raw Data'!$E:$E,'Raw Data'!Q:Q,"ERROR",0,1)</f>
        <v>16</v>
      </c>
      <c r="R97" s="9" t="str">
        <f>_xlfn.XLOOKUP($E97,'Raw Data'!$E:$E,'Raw Data'!R:R,"ERROR",0,1)</f>
        <v>fl oz</v>
      </c>
      <c r="S97" s="17">
        <f t="shared" si="5"/>
        <v>0.899038461538462</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0.75 to 1</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6"/>
        <v>0.0311556996436097</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7"/>
        <v>0.0304037355948076</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15 to 20</v>
      </c>
      <c r="Z97" s="17">
        <f t="array" ref="Z97">_xlfn.IFS(AA97="oz",_xlfn.IFS(R97="oz",Q97,R97="fl oz",Q97*1.04,R97="ml",Q97*0.0338),AA97="fl oz",_xlfn.IFS(R97="oz",Q97/1.04,R97="fl oz",Q97,R97="ml",Q97*0.0338/1.04),AA97="ml",_xlfn.IFS(R97="oz",Q97/0.0338,R97="fl oz",Q97*1.04/0.0338,R97="ml",Q97))</f>
        <v>16.64</v>
      </c>
      <c r="AA97" s="9" t="s">
        <v>38</v>
      </c>
      <c r="AB97" s="9"/>
      <c r="AC97" s="9"/>
      <c r="AD97" s="9"/>
      <c r="AE97" s="9"/>
      <c r="AF97" s="9"/>
      <c r="AG97" s="9"/>
      <c r="AH97" s="9"/>
      <c r="AI97" s="9"/>
      <c r="AJ97" s="9"/>
      <c r="AK97" s="9"/>
      <c r="AL97" s="9"/>
      <c r="AM97" s="9"/>
      <c r="AN97" s="9"/>
      <c r="AO97" s="9"/>
      <c r="AP97" s="9"/>
      <c r="AQ97" s="9"/>
      <c r="AR97" s="9"/>
      <c r="AS97" s="9"/>
      <c r="AT97" s="9"/>
      <c r="AU97" s="9"/>
      <c r="AV97" s="9"/>
      <c r="AW97" s="9"/>
      <c r="AX97" s="9"/>
      <c r="AY97" s="9"/>
      <c r="AZ97" s="9"/>
    </row>
    <row r="98" hidden="1" spans="1:52">
      <c r="A98" s="9" t="str">
        <f>_xlfn.XLOOKUP($E98,'Raw Data'!$E:$E,'Raw Data'!A:A,"ERROR",0,1)</f>
        <v>US</v>
      </c>
      <c r="B98" s="9" t="str">
        <f>_xlfn.XLOOKUP($E98,'Raw Data'!$E:$E,'Raw Data'!B:B,"ERROR",0,1)</f>
        <v>Hair Mousses</v>
      </c>
      <c r="C98" s="9" t="str">
        <f>_xlfn.XLOOKUP($E98,'Raw Data'!$E:$E,'Raw Data'!C:C,"ERROR",0,1)</f>
        <v>Kafune Amor Hair Care</v>
      </c>
      <c r="D98" s="9" t="str">
        <f>_xlfn.XLOOKUP($E98,'Raw Data'!$E:$E,'Raw Data'!D:D,"ERROR",0,1)</f>
        <v>www.amazon.com/dp/B096LBQ274</v>
      </c>
      <c r="E98" s="9" t="s">
        <v>394</v>
      </c>
      <c r="F98" s="9" t="str">
        <f>_xlfn.XLOOKUP($E98,'Raw Data'!$E:$E,'Raw Data'!F:F,"ERROR",0,1)</f>
        <v>Kafune Tint Melting Mousse – Concealer for Lace Wigs, Hair Wigs, Toupees and Hair Pieces – Natural Finishing Edge Control – Melt and Form Hair – Quick Drying – 6.8 Fl oz – Mocha Medium Brown</v>
      </c>
      <c r="G98" s="9">
        <f>_xlfn.XLOOKUP($E98,'Raw Data'!$E:$E,'Raw Data'!G:G,"ERROR",0,1)</f>
        <v>1703</v>
      </c>
      <c r="H98" s="9">
        <f>_xlfn.XLOOKUP($E98,'Raw Data'!$E:$E,'Raw Data'!H:H,"ERROR",0,1)</f>
        <v>38931.86</v>
      </c>
      <c r="I98" s="9">
        <f>_xlfn.XLOOKUP($E98,$E:$E,'Raw Data'!I:I,"ERROR",0,1)</f>
        <v>0.00163801037176466</v>
      </c>
      <c r="J98" s="9" t="str">
        <f>_xlfn.XLOOKUP($E98,'Raw Data'!$E:$E,'Raw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20 to 30</v>
      </c>
      <c r="L98" s="9">
        <f>_xlfn.XLOOKUP($E98,'Raw Data'!$E:$E,'Raw Data'!L:L,"ERROR",0,1)</f>
        <v>23.11</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20 to 30</v>
      </c>
      <c r="N98" s="9">
        <f>_xlfn.XLOOKUP($E98,'Raw Data'!$E:$E,'Raw Data'!N:N,"ERROR",0,1)</f>
        <v>23.97</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4"/>
        <v>0.0358781810596579</v>
      </c>
      <c r="Q98" s="9">
        <f>_xlfn.XLOOKUP($E98,'Raw Data'!$E:$E,'Raw Data'!Q:Q,"ERROR",0,1)</f>
        <v>6.8</v>
      </c>
      <c r="R98" s="9" t="str">
        <f>_xlfn.XLOOKUP($E98,'Raw Data'!$E:$E,'Raw Data'!R:R,"ERROR",0,1)</f>
        <v>fl oz</v>
      </c>
      <c r="S98" s="17">
        <f t="shared" si="5"/>
        <v>3.26781674208145</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3 to 4</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0.1 to 0.2</v>
      </c>
      <c r="V98" s="17">
        <f t="shared" si="6"/>
        <v>0.114623709060638</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0.1 to 0.2</v>
      </c>
      <c r="X98" s="17">
        <f t="shared" si="7"/>
        <v>0.110511218873231</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6 to 8</v>
      </c>
      <c r="Z98" s="17">
        <f t="array" ref="Z98">_xlfn.IFS(AA98="oz",_xlfn.IFS(R98="oz",Q98,R98="fl oz",Q98*1.04,R98="ml",Q98*0.0338),AA98="fl oz",_xlfn.IFS(R98="oz",Q98/1.04,R98="fl oz",Q98,R98="ml",Q98*0.0338/1.04),AA98="ml",_xlfn.IFS(R98="oz",Q98/0.0338,R98="fl oz",Q98*1.04/0.0338,R98="ml",Q98))</f>
        <v>7.072</v>
      </c>
      <c r="AA98" s="9" t="s">
        <v>38</v>
      </c>
      <c r="AB98" s="9"/>
      <c r="AC98" s="9"/>
      <c r="AD98" s="9"/>
      <c r="AE98" s="9"/>
      <c r="AF98" s="9"/>
      <c r="AG98" s="9"/>
      <c r="AH98" s="9"/>
      <c r="AI98" s="9"/>
      <c r="AJ98" s="9"/>
      <c r="AK98" s="9"/>
      <c r="AL98" s="9"/>
      <c r="AM98" s="9"/>
      <c r="AN98" s="9"/>
      <c r="AO98" s="9"/>
      <c r="AP98" s="9"/>
      <c r="AQ98" s="9"/>
      <c r="AR98" s="9"/>
      <c r="AS98" s="9"/>
      <c r="AT98" s="9"/>
      <c r="AU98" s="9"/>
      <c r="AV98" s="9"/>
      <c r="AW98" s="9"/>
      <c r="AX98" s="9"/>
      <c r="AY98" s="9"/>
      <c r="AZ98" s="9"/>
    </row>
    <row r="99" hidden="1" spans="1:52">
      <c r="A99" s="9" t="str">
        <f>_xlfn.XLOOKUP($E99,'Raw Data'!$E:$E,'Raw Data'!A:A,"ERROR",0,1)</f>
        <v>US</v>
      </c>
      <c r="B99" s="9" t="str">
        <f>_xlfn.XLOOKUP($E99,'Raw Data'!$E:$E,'Raw Data'!B:B,"ERROR",0,1)</f>
        <v>Hair Mousses</v>
      </c>
      <c r="C99" s="9" t="str">
        <f>_xlfn.XLOOKUP($E99,'Raw Data'!$E:$E,'Raw Data'!C:C,"ERROR",0,1)</f>
        <v>schwarzkopf</v>
      </c>
      <c r="D99" s="9" t="str">
        <f>_xlfn.XLOOKUP($E99,'Raw Data'!$E:$E,'Raw Data'!D:D,"ERROR",0,1)</f>
        <v>www.amazon.com/dp/B01CGSZIZK</v>
      </c>
      <c r="E99" s="9" t="s">
        <v>398</v>
      </c>
      <c r="F99" s="9" t="str">
        <f>_xlfn.XLOOKUP($E99,'Raw Data'!$E:$E,'Raw Data'!F:F,"ERROR",0,1)</f>
        <v>OSiS+ Grip Extreme Hold Mousse – Extra Strong Control and Volume with Lasting Definition and Natural Shine – Volumizing Formula Protects Against Blow Dry Damage, 7 oz</v>
      </c>
      <c r="G99" s="9">
        <f>_xlfn.XLOOKUP($E99,'Raw Data'!$E:$E,'Raw Data'!G:G,"ERROR",0,1)</f>
        <v>3099</v>
      </c>
      <c r="H99" s="9">
        <f>_xlfn.XLOOKUP($E99,'Raw Data'!$E:$E,'Raw Data'!H:H,"ERROR",0,1)</f>
        <v>38528.23</v>
      </c>
      <c r="I99" s="9">
        <f>_xlfn.XLOOKUP($E99,$E:$E,'Raw Data'!I:I,"ERROR",0,1)</f>
        <v>0.00161367674376298</v>
      </c>
      <c r="J99" s="9" t="str">
        <f>_xlfn.XLOOKUP($E99,'Raw Data'!$E:$E,'Raw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10 to 15</v>
      </c>
      <c r="L99" s="9">
        <f>_xlfn.XLOOKUP($E99,'Raw Data'!$E:$E,'Raw Data'!L:L,"ERROR",0,1)</f>
        <v>12.88</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15 to 20</v>
      </c>
      <c r="N99" s="9">
        <f>_xlfn.XLOOKUP($E99,'Raw Data'!$E:$E,'Raw Data'!N:N,"ERROR",0,1)</f>
        <v>19.92</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30% to 40%</v>
      </c>
      <c r="P99" s="16">
        <f t="shared" si="4"/>
        <v>0.353413654618474</v>
      </c>
      <c r="Q99" s="9">
        <f>_xlfn.XLOOKUP($E99,'Raw Data'!$E:$E,'Raw Data'!Q:Q,"ERROR",0,1)</f>
        <v>7</v>
      </c>
      <c r="R99" s="9" t="str">
        <f>_xlfn.XLOOKUP($E99,'Raw Data'!$E:$E,'Raw Data'!R:R,"ERROR",0,1)</f>
        <v>oz</v>
      </c>
      <c r="S99" s="17">
        <f t="shared" si="5"/>
        <v>1.84</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1 to 2</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0.05 to 0.1</v>
      </c>
      <c r="V99" s="17">
        <f t="shared" si="6"/>
        <v>0.0962365331658534</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0.05 to 0.1</v>
      </c>
      <c r="X99" s="17">
        <f t="shared" si="7"/>
        <v>0.0622252282718972</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v>
      </c>
      <c r="AA99" s="9" t="s">
        <v>38</v>
      </c>
      <c r="AB99" s="9"/>
      <c r="AC99" s="9"/>
      <c r="AD99" s="9"/>
      <c r="AE99" s="9"/>
      <c r="AF99" s="9"/>
      <c r="AG99" s="9"/>
      <c r="AH99" s="9"/>
      <c r="AI99" s="9"/>
      <c r="AJ99" s="9"/>
      <c r="AK99" s="9"/>
      <c r="AL99" s="9"/>
      <c r="AM99" s="9"/>
      <c r="AN99" s="9"/>
      <c r="AO99" s="9"/>
      <c r="AP99" s="9"/>
      <c r="AQ99" s="9"/>
      <c r="AR99" s="9"/>
      <c r="AS99" s="9"/>
      <c r="AT99" s="9"/>
      <c r="AU99" s="9"/>
      <c r="AV99" s="9"/>
      <c r="AW99" s="9"/>
      <c r="AX99" s="9"/>
      <c r="AY99" s="9"/>
      <c r="AZ99" s="9"/>
    </row>
    <row r="100" hidden="1" spans="1:52">
      <c r="A100" s="9" t="str">
        <f>_xlfn.XLOOKUP($E100,'Raw Data'!$E:$E,'Raw Data'!A:A,"ERROR",0,1)</f>
        <v>US</v>
      </c>
      <c r="B100" s="9" t="str">
        <f>_xlfn.XLOOKUP($E100,'Raw Data'!$E:$E,'Raw Data'!B:B,"ERROR",0,1)</f>
        <v>Hair Mousses</v>
      </c>
      <c r="C100" s="9" t="str">
        <f>_xlfn.XLOOKUP($E100,'Raw Data'!$E:$E,'Raw Data'!C:C,"ERROR",0,1)</f>
        <v>AmPro</v>
      </c>
      <c r="D100" s="9" t="str">
        <f>_xlfn.XLOOKUP($E100,'Raw Data'!$E:$E,'Raw Data'!D:D,"ERROR",0,1)</f>
        <v>www.amazon.com/dp/B08MBD47TX</v>
      </c>
      <c r="E100" s="9" t="s">
        <v>402</v>
      </c>
      <c r="F100" s="9" t="str">
        <f>_xlfn.XLOOKUP($E100,'Raw Data'!$E:$E,'Raw Data'!F:F,"ERROR",0,1)</f>
        <v>Shine N Jam Magic Fingers For Braiders Setting Mousse 12 Ounce (354ml)</v>
      </c>
      <c r="G100" s="9">
        <f>_xlfn.XLOOKUP($E100,'Raw Data'!$E:$E,'Raw Data'!G:G,"ERROR",0,1)</f>
        <v>4965</v>
      </c>
      <c r="H100" s="9">
        <f>_xlfn.XLOOKUP($E100,'Raw Data'!$E:$E,'Raw Data'!H:H,"ERROR",0,1)</f>
        <v>37955.87</v>
      </c>
      <c r="I100" s="9">
        <f>_xlfn.XLOOKUP($E100,$E:$E,'Raw Data'!I:I,"ERROR",0,1)</f>
        <v>0.00160764733024142</v>
      </c>
      <c r="J100" s="9" t="str">
        <f>_xlfn.XLOOKUP($E100,'Raw Data'!$E:$E,'Raw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5 to 10</v>
      </c>
      <c r="L100" s="9">
        <f>_xlfn.XLOOKUP($E100,'Raw Data'!$E:$E,'Raw Data'!L:L,"ERROR",0,1)</f>
        <v>7.61</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5 to 10</v>
      </c>
      <c r="N100" s="9">
        <f>_xlfn.XLOOKUP($E100,'Raw Data'!$E:$E,'Raw Data'!N:N,"ERROR",0,1)</f>
        <v>8.42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8% to 10%</v>
      </c>
      <c r="P100" s="16">
        <f t="shared" si="4"/>
        <v>0.0961995249406175</v>
      </c>
      <c r="Q100" s="9">
        <f>_xlfn.XLOOKUP($E100,'Raw Data'!$E:$E,'Raw Data'!Q:Q,"ERROR",0,1)</f>
        <v>12</v>
      </c>
      <c r="R100" s="9" t="str">
        <f>_xlfn.XLOOKUP($E100,'Raw Data'!$E:$E,'Raw Data'!R:R,"ERROR",0,1)</f>
        <v>oz</v>
      </c>
      <c r="S100" s="17">
        <f t="shared" si="5"/>
        <v>0.634166666666667</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0.5 to 0.75</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 to 0.05</v>
      </c>
      <c r="V100" s="17">
        <f t="shared" si="6"/>
        <v>0.0237290046218014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 to 0.05</v>
      </c>
      <c r="X100" s="17">
        <f t="shared" si="7"/>
        <v>0.0214462856498704</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10 to 15</v>
      </c>
      <c r="Z100" s="17">
        <f t="array" ref="Z100">_xlfn.IFS(AA100="oz",_xlfn.IFS(R100="oz",Q100,R100="fl oz",Q100*1.04,R100="ml",Q100*0.0338),AA100="fl oz",_xlfn.IFS(R100="oz",Q100/1.04,R100="fl oz",Q100,R100="ml",Q100*0.0338/1.04),AA100="ml",_xlfn.IFS(R100="oz",Q100/0.0338,R100="fl oz",Q100*1.04/0.0338,R100="ml",Q100))</f>
        <v>12</v>
      </c>
      <c r="AA100" s="9" t="s">
        <v>38</v>
      </c>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row>
    <row r="101" hidden="1" spans="1:52">
      <c r="A101" s="9" t="str">
        <f>_xlfn.XLOOKUP($E101,'Raw Data'!$E:$E,'Raw Data'!A:A,"ERROR",0,1)</f>
        <v>US</v>
      </c>
      <c r="B101" s="9" t="str">
        <f>_xlfn.XLOOKUP($E101,'Raw Data'!$E:$E,'Raw Data'!B:B,"ERROR",0,1)</f>
        <v>Hair Mousses</v>
      </c>
      <c r="C101" s="9" t="str">
        <f>_xlfn.XLOOKUP($E101,'Raw Data'!$E:$E,'Raw Data'!C:C,"ERROR",0,1)</f>
        <v>others</v>
      </c>
      <c r="D101" s="9" t="str">
        <f>_xlfn.XLOOKUP($E101,'Raw Data'!$E:$E,'Raw Data'!D:D,"ERROR",0,1)</f>
        <v>www.amazon.com/dp/B07HHN1864</v>
      </c>
      <c r="E101" s="9" t="s">
        <v>405</v>
      </c>
      <c r="F101" s="9" t="str">
        <f>_xlfn.XLOOKUP($E101,'Raw Data'!$E:$E,'Raw Data'!F:F,"ERROR",0,1)</f>
        <v>OUIDAD Vitalcurl+ Soft Defining Mousse, 5.7 oz (Pack of 1) OUIDAD Vitalcurl+ Soft Defining Mousse, 5.7 oz (Pack of 1)</v>
      </c>
      <c r="G101" s="9">
        <f>_xlfn.XLOOKUP($E101,'Raw Data'!$E:$E,'Raw Data'!G:G,"ERROR",0,1)</f>
        <v>1639</v>
      </c>
      <c r="H101" s="9">
        <f>_xlfn.XLOOKUP($E101,'Raw Data'!$E:$E,'Raw Data'!H:H,"ERROR",0,1)</f>
        <v>37814.05</v>
      </c>
      <c r="I101" s="9">
        <f>_xlfn.XLOOKUP($E101,$E:$E,'Raw Data'!I:I,"ERROR",0,1)</f>
        <v>0.00159084302909539</v>
      </c>
      <c r="J101" s="9" t="str">
        <f>_xlfn.XLOOKUP($E101,'Raw Data'!$E:$E,'Raw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20 to 30</v>
      </c>
      <c r="L101" s="9">
        <f>_xlfn.XLOOKUP($E101,'Raw Data'!$E:$E,'Raw Data'!L:L,"ERROR",0,1)</f>
        <v>23.04</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20 to 30</v>
      </c>
      <c r="N101" s="9">
        <f>_xlfn.XLOOKUP($E101,'Raw Data'!$E:$E,'Raw Data'!N:N,"ERROR",0,1)</f>
        <v>26</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10% to 15%</v>
      </c>
      <c r="P101" s="16">
        <f t="shared" si="4"/>
        <v>0.113846153846154</v>
      </c>
      <c r="Q101" s="9">
        <f>_xlfn.XLOOKUP($E101,'Raw Data'!$E:$E,'Raw Data'!Q:Q,"ERROR",0,1)</f>
        <v>5.7</v>
      </c>
      <c r="R101" s="9" t="str">
        <f>_xlfn.XLOOKUP($E101,'Raw Data'!$E:$E,'Raw Data'!R:R,"ERROR",0,1)</f>
        <v>oz</v>
      </c>
      <c r="S101" s="17">
        <f t="shared" si="5"/>
        <v>4.04210526315789</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4 to 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0.1 to 0.2</v>
      </c>
      <c r="V101" s="17">
        <f t="shared" si="6"/>
        <v>0.154257812268242</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0.1 to 0.2</v>
      </c>
      <c r="X101" s="17">
        <f t="shared" si="7"/>
        <v>0.136696153640781</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4 to 6</v>
      </c>
      <c r="Z101" s="17">
        <f t="array" ref="Z101">_xlfn.IFS(AA101="oz",_xlfn.IFS(R101="oz",Q101,R101="fl oz",Q101*1.04,R101="ml",Q101*0.0338),AA101="fl oz",_xlfn.IFS(R101="oz",Q101/1.04,R101="fl oz",Q101,R101="ml",Q101*0.0338/1.04),AA101="ml",_xlfn.IFS(R101="oz",Q101/0.0338,R101="fl oz",Q101*1.04/0.0338,R101="ml",Q101))</f>
        <v>5.7</v>
      </c>
      <c r="AA101" s="9" t="s">
        <v>38</v>
      </c>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row>
    <row r="102" hidden="1" spans="1:52">
      <c r="A102" s="9" t="str">
        <f>_xlfn.XLOOKUP($E102,'Raw Data'!$E:$E,'Raw Data'!A:A,"ERROR",0,1)</f>
        <v>US</v>
      </c>
      <c r="B102" s="9" t="str">
        <f>_xlfn.XLOOKUP($E102,'Raw Data'!$E:$E,'Raw Data'!B:B,"ERROR",0,1)</f>
        <v>Hair Mousses</v>
      </c>
      <c r="C102" s="9" t="str">
        <f>_xlfn.XLOOKUP($E102,'Raw Data'!$E:$E,'Raw Data'!C:C,"ERROR",0,1)</f>
        <v>others</v>
      </c>
      <c r="D102" s="9" t="str">
        <f>_xlfn.XLOOKUP($E102,'Raw Data'!$E:$E,'Raw Data'!D:D,"ERROR",0,1)</f>
        <v>www.amazon.com/dp/B01C502ISE</v>
      </c>
      <c r="E102" s="9" t="s">
        <v>408</v>
      </c>
      <c r="F102" s="9" t="str">
        <f>_xlfn.XLOOKUP($E102,'Raw Data'!$E:$E,'Raw Data'!F:F,"ERROR",0,1)</f>
        <v>Moroccanoil Beach Wave Mousse</v>
      </c>
      <c r="G102" s="9">
        <f>_xlfn.XLOOKUP($E102,'Raw Data'!$E:$E,'Raw Data'!G:G,"ERROR",0,1)</f>
        <v>1247</v>
      </c>
      <c r="H102" s="9">
        <f>_xlfn.XLOOKUP($E102,'Raw Data'!$E:$E,'Raw Data'!H:H,"ERROR",0,1)</f>
        <v>37418.79</v>
      </c>
      <c r="I102" s="9">
        <f>_xlfn.XLOOKUP($E102,$E:$E,'Raw Data'!I:I,"ERROR",0,1)</f>
        <v>0.00153435607185792</v>
      </c>
      <c r="J102" s="9" t="str">
        <f>_xlfn.XLOOKUP($E102,'Raw Data'!$E:$E,'Raw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_xlfn.XLOOKUP($E102,'Raw Data'!$E:$E,'Raw Data'!L:L,"ERROR",0,1)</f>
        <v>30</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_xlfn.XLOOKUP($E102,'Raw Data'!$E:$E,'Raw Data'!N:N,"ERROR",0,1)</f>
        <v>30</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No Discount</v>
      </c>
      <c r="P102" s="16">
        <f t="shared" si="4"/>
        <v>0</v>
      </c>
      <c r="Q102" s="9">
        <f>_xlfn.XLOOKUP($E102,'Raw Data'!$E:$E,'Raw Data'!Q:Q,"ERROR",0,1)</f>
        <v>0</v>
      </c>
      <c r="R102" s="9">
        <f>_xlfn.XLOOKUP($E102,'Raw Data'!$E:$E,'Raw Data'!R:R,"ERROR",0,1)</f>
        <v>0</v>
      </c>
      <c r="S102" s="17" t="e">
        <f t="shared" si="5"/>
        <v>#N/A</v>
      </c>
      <c r="T102" s="9" t="e">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#N/A</v>
      </c>
      <c r="U102" s="17" t="e">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#N/A</v>
      </c>
      <c r="V102" s="17" t="e">
        <f t="shared" si="6"/>
        <v>#N/A</v>
      </c>
      <c r="W102" s="17" t="e">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#N/A</v>
      </c>
      <c r="X102" s="17" t="e">
        <f t="shared" si="7"/>
        <v>#N/A</v>
      </c>
      <c r="Y102" s="9" t="e">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#N/A</v>
      </c>
      <c r="Z102" s="17" t="e">
        <f t="array" ref="Z102">_xlfn.IFS(AA102="oz",_xlfn.IFS(R102="oz",Q102,R102="fl oz",Q102*1.04,R102="ml",Q102*0.0338),AA102="fl oz",_xlfn.IFS(R102="oz",Q102/1.04,R102="fl oz",Q102,R102="ml",Q102*0.0338/1.04),AA102="ml",_xlfn.IFS(R102="oz",Q102/0.0338,R102="fl oz",Q102*1.04/0.0338,R102="ml",Q102))</f>
        <v>#N/A</v>
      </c>
      <c r="AA102" s="9" t="s">
        <v>38</v>
      </c>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row>
    <row r="103" hidden="1" spans="1:52">
      <c r="A103" s="9" t="str">
        <f>_xlfn.XLOOKUP($E103,'Raw Data'!$E:$E,'Raw Data'!A:A,"ERROR",0,1)</f>
        <v>US</v>
      </c>
      <c r="B103" s="9" t="str">
        <f>_xlfn.XLOOKUP($E103,'Raw Data'!$E:$E,'Raw Data'!B:B,"ERROR",0,1)</f>
        <v>Hair Mousses</v>
      </c>
      <c r="C103" s="9" t="str">
        <f>_xlfn.XLOOKUP($E103,'Raw Data'!$E:$E,'Raw Data'!C:C,"ERROR",0,1)</f>
        <v>others</v>
      </c>
      <c r="D103" s="9" t="str">
        <f>_xlfn.XLOOKUP($E103,'Raw Data'!$E:$E,'Raw Data'!D:D,"ERROR",0,1)</f>
        <v>www.amazon.com/dp/B003JMYB7Y</v>
      </c>
      <c r="E103" s="9" t="s">
        <v>411</v>
      </c>
      <c r="F103" s="9" t="str">
        <f>_xlfn.XLOOKUP($E103,'Raw Data'!$E:$E,'Raw Data'!F:F,"ERROR",0,1)</f>
        <v>Roux, Argan Oil Keratin Repair &amp; Shine Leave in Treatment, Rejuvinating Formula for Damaged Hair, 8.45 Fl Oz</v>
      </c>
      <c r="G103" s="9">
        <f>_xlfn.XLOOKUP($E103,'Raw Data'!$E:$E,'Raw Data'!G:G,"ERROR",0,1)</f>
        <v>2969</v>
      </c>
      <c r="H103" s="9">
        <f>_xlfn.XLOOKUP($E103,'Raw Data'!$E:$E,'Raw Data'!H:H,"ERROR",0,1)</f>
        <v>36090.14</v>
      </c>
      <c r="I103" s="9">
        <f>_xlfn.XLOOKUP($E103,$E:$E,'Raw Data'!I:I,"ERROR",0,1)</f>
        <v>0.0015197837846019</v>
      </c>
      <c r="J103" s="9" t="str">
        <f>_xlfn.XLOOKUP($E103,'Raw Data'!$E:$E,'Raw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10 to 15</v>
      </c>
      <c r="L103" s="9">
        <f>_xlfn.XLOOKUP($E103,'Raw Data'!$E:$E,'Raw Data'!L:L,"ERROR",0,1)</f>
        <v>12.32</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10 to 15</v>
      </c>
      <c r="N103" s="9">
        <f>_xlfn.XLOOKUP($E103,'Raw Data'!$E:$E,'Raw Data'!N:N,"ERROR",0,1)</f>
        <v>13.74</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10% to 15%</v>
      </c>
      <c r="P103" s="16">
        <f t="shared" si="4"/>
        <v>0.10334788937409</v>
      </c>
      <c r="Q103" s="9">
        <f>_xlfn.XLOOKUP($E103,'Raw Data'!$E:$E,'Raw Data'!Q:Q,"ERROR",0,1)</f>
        <v>8.45</v>
      </c>
      <c r="R103" s="9" t="str">
        <f>_xlfn.XLOOKUP($E103,'Raw Data'!$E:$E,'Raw Data'!R:R,"ERROR",0,1)</f>
        <v>fl oz</v>
      </c>
      <c r="S103" s="17">
        <f t="shared" si="5"/>
        <v>1.40191169776969</v>
      </c>
      <c r="T103" s="9" t="str">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1 to 2</v>
      </c>
      <c r="U103" s="17"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0.05 to 0.1</v>
      </c>
      <c r="V103" s="17">
        <f t="shared" si="6"/>
        <v>0.0528743887697569</v>
      </c>
      <c r="W103" s="17"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 to 0.05</v>
      </c>
      <c r="X103" s="17">
        <f t="shared" si="7"/>
        <v>0.0474099322884574</v>
      </c>
      <c r="Y103" s="9"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8 to 10</v>
      </c>
      <c r="Z103" s="17">
        <f t="array" ref="Z103">_xlfn.IFS(AA103="oz",_xlfn.IFS(R103="oz",Q103,R103="fl oz",Q103*1.04,R103="ml",Q103*0.0338),AA103="fl oz",_xlfn.IFS(R103="oz",Q103/1.04,R103="fl oz",Q103,R103="ml",Q103*0.0338/1.04),AA103="ml",_xlfn.IFS(R103="oz",Q103/0.0338,R103="fl oz",Q103*1.04/0.0338,R103="ml",Q103))</f>
        <v>8.788</v>
      </c>
      <c r="AA103" s="9" t="s">
        <v>38</v>
      </c>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row>
    <row r="104" hidden="1" spans="1:52">
      <c r="A104" s="9" t="str">
        <f>_xlfn.XLOOKUP($E104,'Raw Data'!$E:$E,'Raw Data'!A:A,"ERROR",0,1)</f>
        <v>US</v>
      </c>
      <c r="B104" s="9" t="str">
        <f>_xlfn.XLOOKUP($E104,'Raw Data'!$E:$E,'Raw Data'!B:B,"ERROR",0,1)</f>
        <v>Hair Mousses</v>
      </c>
      <c r="C104" s="9" t="str">
        <f>_xlfn.XLOOKUP($E104,'Raw Data'!$E:$E,'Raw Data'!C:C,"ERROR",0,1)</f>
        <v>bumble and bumble</v>
      </c>
      <c r="D104" s="9" t="str">
        <f>_xlfn.XLOOKUP($E104,'Raw Data'!$E:$E,'Raw Data'!D:D,"ERROR",0,1)</f>
        <v>www.amazon.com/dp/B07JDW29Y2</v>
      </c>
      <c r="E104" s="9" t="s">
        <v>414</v>
      </c>
      <c r="F104" s="9" t="str">
        <f>_xlfn.XLOOKUP($E104,'Raw Data'!$E:$E,'Raw Data'!F:F,"ERROR",0,1)</f>
        <v>Bumble and Bumble Full Form Mousse, 5 ounce (pack of 1)</v>
      </c>
      <c r="G104" s="9">
        <f>_xlfn.XLOOKUP($E104,'Raw Data'!$E:$E,'Raw Data'!G:G,"ERROR",0,1)</f>
        <v>1247</v>
      </c>
      <c r="H104" s="9">
        <f>_xlfn.XLOOKUP($E104,'Raw Data'!$E:$E,'Raw Data'!H:H,"ERROR",0,1)</f>
        <v>35747.38</v>
      </c>
      <c r="I104" s="9">
        <f>_xlfn.XLOOKUP($E104,$E:$E,'Raw Data'!I:I,"ERROR",0,1)</f>
        <v>0.00149433840111024</v>
      </c>
      <c r="J104" s="9" t="str">
        <f>_xlfn.XLOOKUP($E104,'Raw Data'!$E:$E,'Raw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20 to 30</v>
      </c>
      <c r="L104" s="9">
        <f>_xlfn.XLOOKUP($E104,'Raw Data'!$E:$E,'Raw Data'!L:L,"ERROR",0,1)</f>
        <v>28.89</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30 to 40</v>
      </c>
      <c r="N104" s="9">
        <f>_xlfn.XLOOKUP($E104,'Raw Data'!$E:$E,'Raw Data'!N:N,"ERROR",0,1)</f>
        <v>30.99</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6% to 8%</v>
      </c>
      <c r="P104" s="16">
        <f t="shared" si="4"/>
        <v>0.0677637947725072</v>
      </c>
      <c r="Q104" s="9">
        <f>_xlfn.XLOOKUP($E104,'Raw Data'!$E:$E,'Raw Data'!Q:Q,"ERROR",0,1)</f>
        <v>5</v>
      </c>
      <c r="R104" s="9" t="str">
        <f>_xlfn.XLOOKUP($E104,'Raw Data'!$E:$E,'Raw Data'!R:R,"ERROR",0,1)</f>
        <v>oz</v>
      </c>
      <c r="S104" s="17">
        <f t="shared" si="5"/>
        <v>5.778</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5 to 10</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0.2 to 0.3</v>
      </c>
      <c r="V104" s="17">
        <f t="shared" si="6"/>
        <v>0.209604328711532</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0.1 to 0.2</v>
      </c>
      <c r="X104" s="17">
        <f t="shared" si="7"/>
        <v>0.195400743997295</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4 to 6</v>
      </c>
      <c r="Z104" s="17">
        <f t="array" ref="Z104">_xlfn.IFS(AA104="oz",_xlfn.IFS(R104="oz",Q104,R104="fl oz",Q104*1.04,R104="ml",Q104*0.0338),AA104="fl oz",_xlfn.IFS(R104="oz",Q104/1.04,R104="fl oz",Q104,R104="ml",Q104*0.0338/1.04),AA104="ml",_xlfn.IFS(R104="oz",Q104/0.0338,R104="fl oz",Q104*1.04/0.0338,R104="ml",Q104))</f>
        <v>5</v>
      </c>
      <c r="AA104" s="9" t="s">
        <v>38</v>
      </c>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row>
    <row r="105" hidden="1" spans="1:52">
      <c r="A105" s="9" t="str">
        <f>_xlfn.XLOOKUP($E105,'Raw Data'!$E:$E,'Raw Data'!A:A,"ERROR",0,1)</f>
        <v>US</v>
      </c>
      <c r="B105" s="9" t="str">
        <f>_xlfn.XLOOKUP($E105,'Raw Data'!$E:$E,'Raw Data'!B:B,"ERROR",0,1)</f>
        <v>Hair Mousses</v>
      </c>
      <c r="C105" s="9" t="str">
        <f>_xlfn.XLOOKUP($E105,'Raw Data'!$E:$E,'Raw Data'!C:C,"ERROR",0,1)</f>
        <v>elizabeth arden</v>
      </c>
      <c r="D105" s="9" t="str">
        <f>_xlfn.XLOOKUP($E105,'Raw Data'!$E:$E,'Raw Data'!D:D,"ERROR",0,1)</f>
        <v>www.amazon.com/dp/B001BEMDJ0</v>
      </c>
      <c r="E105" s="9" t="s">
        <v>418</v>
      </c>
      <c r="F105" s="9" t="str">
        <f>_xlfn.XLOOKUP($E105,'Raw Data'!$E:$E,'Raw Data'!F:F,"ERROR",0,1)</f>
        <v>Elizabeth Arden Flawless Finish Mousse Makeup</v>
      </c>
      <c r="G105" s="9">
        <f>_xlfn.XLOOKUP($E105,'Raw Data'!$E:$E,'Raw Data'!G:G,"ERROR",0,1)</f>
        <v>1011</v>
      </c>
      <c r="H105" s="9">
        <f>_xlfn.XLOOKUP($E105,'Raw Data'!$E:$E,'Raw Data'!H:H,"ERROR",0,1)</f>
        <v>35148.87</v>
      </c>
      <c r="I105" s="9">
        <f>_xlfn.XLOOKUP($E105,$E:$E,'Raw Data'!I:I,"ERROR",0,1)</f>
        <v>0.00147046945714319</v>
      </c>
      <c r="J105" s="9" t="str">
        <f>_xlfn.XLOOKUP($E105,'Raw Data'!$E:$E,'Raw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30 to 40</v>
      </c>
      <c r="L105" s="9">
        <f>_xlfn.XLOOKUP($E105,'Raw Data'!$E:$E,'Raw Data'!L:L,"ERROR",0,1)</f>
        <v>34.69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_xlfn.XLOOKUP($E105,'Raw Data'!$E:$E,'Raw Data'!N:N,"ERROR",0,1)</f>
        <v>34.69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No Discount</v>
      </c>
      <c r="P105" s="16">
        <f t="shared" si="4"/>
        <v>0</v>
      </c>
      <c r="Q105" s="9">
        <f>_xlfn.XLOOKUP($E105,'Raw Data'!$E:$E,'Raw Data'!Q:Q,"ERROR",0,1)</f>
        <v>0</v>
      </c>
      <c r="R105" s="9">
        <f>_xlfn.XLOOKUP($E105,'Raw Data'!$E:$E,'Raw Data'!R:R,"ERROR",0,1)</f>
        <v>0</v>
      </c>
      <c r="S105" s="17" t="e">
        <f t="shared" si="5"/>
        <v>#N/A</v>
      </c>
      <c r="T105" s="9" t="e">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#N/A</v>
      </c>
      <c r="U105" s="17" t="e">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#N/A</v>
      </c>
      <c r="V105" s="17" t="e">
        <f t="shared" si="6"/>
        <v>#N/A</v>
      </c>
      <c r="W105" s="17" t="e">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#N/A</v>
      </c>
      <c r="X105" s="17" t="e">
        <f t="shared" si="7"/>
        <v>#N/A</v>
      </c>
      <c r="Y105" s="9" t="e">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#N/A</v>
      </c>
      <c r="Z105" s="17" t="e">
        <f t="array" ref="Z105">_xlfn.IFS(AA105="oz",_xlfn.IFS(R105="oz",Q105,R105="fl oz",Q105*1.04,R105="ml",Q105*0.0338),AA105="fl oz",_xlfn.IFS(R105="oz",Q105/1.04,R105="fl oz",Q105,R105="ml",Q105*0.0338/1.04),AA105="ml",_xlfn.IFS(R105="oz",Q105/0.0338,R105="fl oz",Q105*1.04/0.0338,R105="ml",Q105))</f>
        <v>#N/A</v>
      </c>
      <c r="AA105" s="9" t="s">
        <v>38</v>
      </c>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row>
    <row r="106" hidden="1" spans="1:52">
      <c r="A106" s="9" t="str">
        <f>_xlfn.XLOOKUP($E106,'Raw Data'!$E:$E,'Raw Data'!A:A,"ERROR",0,1)</f>
        <v>US</v>
      </c>
      <c r="B106" s="9" t="str">
        <f>_xlfn.XLOOKUP($E106,'Raw Data'!$E:$E,'Raw Data'!B:B,"ERROR",0,1)</f>
        <v>Hair Mousses</v>
      </c>
      <c r="C106" s="9" t="str">
        <f>_xlfn.XLOOKUP($E106,'Raw Data'!$E:$E,'Raw Data'!C:C,"ERROR",0,1)</f>
        <v>Garnier</v>
      </c>
      <c r="D106" s="9" t="str">
        <f>_xlfn.XLOOKUP($E106,'Raw Data'!$E:$E,'Raw Data'!D:D,"ERROR",0,1)</f>
        <v>www.amazon.com/dp/B07BYD3TBN</v>
      </c>
      <c r="E106" s="9" t="s">
        <v>421</v>
      </c>
      <c r="F106" s="9" t="str">
        <f>_xlfn.XLOOKUP($E106,'Raw Data'!$E:$E,'Raw Data'!F:F,"ERROR",0,1)</f>
        <v>Garnier Fructis Style Mega Full Thickening Lotion, 5.0 Oz, 3 Count (Packaging May Vary)</v>
      </c>
      <c r="G106" s="9">
        <f>_xlfn.XLOOKUP($E106,'Raw Data'!$E:$E,'Raw Data'!G:G,"ERROR",0,1)</f>
        <v>2332</v>
      </c>
      <c r="H106" s="9">
        <f>_xlfn.XLOOKUP($E106,'Raw Data'!$E:$E,'Raw Data'!H:H,"ERROR",0,1)</f>
        <v>34587.44</v>
      </c>
      <c r="I106" s="9">
        <f>_xlfn.XLOOKUP($E106,$E:$E,'Raw Data'!I:I,"ERROR",0,1)</f>
        <v>0.00144289281924569</v>
      </c>
      <c r="J106" s="9" t="str">
        <f>_xlfn.XLOOKUP($E106,'Raw Data'!$E:$E,'Raw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10 to 15</v>
      </c>
      <c r="L106" s="9">
        <f>_xlfn.XLOOKUP($E106,'Raw Data'!$E:$E,'Raw Data'!L:L,"ERROR",0,1)</f>
        <v>14.88</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15 to 20</v>
      </c>
      <c r="N106" s="9">
        <f>_xlfn.XLOOKUP($E106,'Raw Data'!$E:$E,'Raw Data'!N:N,"ERROR",0,1)</f>
        <v>16.49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8% to 10%</v>
      </c>
      <c r="P106" s="16">
        <f t="shared" si="4"/>
        <v>0.097634930260764</v>
      </c>
      <c r="Q106" s="9">
        <f>_xlfn.XLOOKUP($E106,'Raw Data'!$E:$E,'Raw Data'!Q:Q,"ERROR",0,1)</f>
        <v>15</v>
      </c>
      <c r="R106" s="9" t="str">
        <f>_xlfn.XLOOKUP($E106,'Raw Data'!$E:$E,'Raw Data'!R:R,"ERROR",0,1)</f>
        <v>fl oz</v>
      </c>
      <c r="S106" s="17">
        <f t="shared" si="5"/>
        <v>0.953846153846154</v>
      </c>
      <c r="T106" s="9" t="str">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0.75 to 1</v>
      </c>
      <c r="U106" s="17"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 to 0.05</v>
      </c>
      <c r="V106" s="17">
        <f t="shared" si="6"/>
        <v>0.0357474224569253</v>
      </c>
      <c r="W106" s="17"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 to 0.05</v>
      </c>
      <c r="X106" s="17">
        <f t="shared" si="7"/>
        <v>0.0322572253583414</v>
      </c>
      <c r="Y106" s="9"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15 to 20</v>
      </c>
      <c r="Z106" s="17">
        <f t="array" ref="Z106">_xlfn.IFS(AA106="oz",_xlfn.IFS(R106="oz",Q106,R106="fl oz",Q106*1.04,R106="ml",Q106*0.0338),AA106="fl oz",_xlfn.IFS(R106="oz",Q106/1.04,R106="fl oz",Q106,R106="ml",Q106*0.0338/1.04),AA106="ml",_xlfn.IFS(R106="oz",Q106/0.0338,R106="fl oz",Q106*1.04/0.0338,R106="ml",Q106))</f>
        <v>15.6</v>
      </c>
      <c r="AA106" s="9" t="s">
        <v>38</v>
      </c>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row>
    <row r="107" hidden="1" spans="1:52">
      <c r="A107" s="9" t="str">
        <f>_xlfn.XLOOKUP($E107,'Raw Data'!$E:$E,'Raw Data'!A:A,"ERROR",0,1)</f>
        <v>US</v>
      </c>
      <c r="B107" s="9" t="str">
        <f>_xlfn.XLOOKUP($E107,'Raw Data'!$E:$E,'Raw Data'!B:B,"ERROR",0,1)</f>
        <v>Hair Mousses</v>
      </c>
      <c r="C107" s="9" t="str">
        <f>_xlfn.XLOOKUP($E107,'Raw Data'!$E:$E,'Raw Data'!C:C,"ERROR",0,1)</f>
        <v>surface</v>
      </c>
      <c r="D107" s="9" t="str">
        <f>_xlfn.XLOOKUP($E107,'Raw Data'!$E:$E,'Raw Data'!D:D,"ERROR",0,1)</f>
        <v>www.amazon.com/dp/B008RYKDN0</v>
      </c>
      <c r="E107" s="9" t="s">
        <v>425</v>
      </c>
      <c r="F107" s="9" t="str">
        <f>_xlfn.XLOOKUP($E107,'Raw Data'!$E:$E,'Raw Data'!F:F,"ERROR",0,1)</f>
        <v>Surface Hair Awaken Mousse: Color Safe, Volumizing, Firm Hold Hair Mousse to Thicken Hair, Sulfate-Free, Paraben-Free, 8.8 oz</v>
      </c>
      <c r="G107" s="9">
        <f>_xlfn.XLOOKUP($E107,'Raw Data'!$E:$E,'Raw Data'!G:G,"ERROR",0,1)</f>
        <v>989</v>
      </c>
      <c r="H107" s="9">
        <f>_xlfn.XLOOKUP($E107,'Raw Data'!$E:$E,'Raw Data'!H:H,"ERROR",0,1)</f>
        <v>33938.8</v>
      </c>
      <c r="I107" s="9">
        <f>_xlfn.XLOOKUP($E107,$E:$E,'Raw Data'!I:I,"ERROR",0,1)</f>
        <v>0.00143705642178243</v>
      </c>
      <c r="J107" s="9" t="str">
        <f>_xlfn.XLOOKUP($E107,'Raw Data'!$E:$E,'Raw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30 to 40</v>
      </c>
      <c r="L107" s="9">
        <f>_xlfn.XLOOKUP($E107,'Raw Data'!$E:$E,'Raw Data'!L:L,"ERROR",0,1)</f>
        <v>34.24</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30 to 40</v>
      </c>
      <c r="N107" s="9">
        <f>_xlfn.XLOOKUP($E107,'Raw Data'!$E:$E,'Raw Data'!N:N,"ERROR",0,1)</f>
        <v>36.3</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4% to 6%</v>
      </c>
      <c r="P107" s="16">
        <f t="shared" si="4"/>
        <v>0.0567493112947657</v>
      </c>
      <c r="Q107" s="9">
        <f>_xlfn.XLOOKUP($E107,'Raw Data'!$E:$E,'Raw Data'!Q:Q,"ERROR",0,1)</f>
        <v>8.8</v>
      </c>
      <c r="R107" s="9" t="str">
        <f>_xlfn.XLOOKUP($E107,'Raw Data'!$E:$E,'Raw Data'!R:R,"ERROR",0,1)</f>
        <v>oz</v>
      </c>
      <c r="S107" s="17">
        <f t="shared" si="5"/>
        <v>3.89090909090909</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3 to 4</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0.1 to 0.2</v>
      </c>
      <c r="V107" s="17">
        <f t="shared" si="6"/>
        <v>0.139499492729117</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0.1 to 0.2</v>
      </c>
      <c r="X107" s="17">
        <f t="shared" si="7"/>
        <v>0.131582992590771</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8 to 10</v>
      </c>
      <c r="Z107" s="17">
        <f t="array" ref="Z107">_xlfn.IFS(AA107="oz",_xlfn.IFS(R107="oz",Q107,R107="fl oz",Q107*1.04,R107="ml",Q107*0.0338),AA107="fl oz",_xlfn.IFS(R107="oz",Q107/1.04,R107="fl oz",Q107,R107="ml",Q107*0.0338/1.04),AA107="ml",_xlfn.IFS(R107="oz",Q107/0.0338,R107="fl oz",Q107*1.04/0.0338,R107="ml",Q107))</f>
        <v>8.8</v>
      </c>
      <c r="AA107" s="9" t="s">
        <v>38</v>
      </c>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row>
    <row r="108" hidden="1" spans="1:52">
      <c r="A108" s="9" t="str">
        <f>_xlfn.XLOOKUP($E108,'Raw Data'!$E:$E,'Raw Data'!A:A,"ERROR",0,1)</f>
        <v>US</v>
      </c>
      <c r="B108" s="9" t="str">
        <f>_xlfn.XLOOKUP($E108,'Raw Data'!$E:$E,'Raw Data'!B:B,"ERROR",0,1)</f>
        <v>Hair Mousses</v>
      </c>
      <c r="C108" s="9" t="str">
        <f>_xlfn.XLOOKUP($E108,'Raw Data'!$E:$E,'Raw Data'!C:C,"ERROR",0,1)</f>
        <v>r+co</v>
      </c>
      <c r="D108" s="9" t="str">
        <f>_xlfn.XLOOKUP($E108,'Raw Data'!$E:$E,'Raw Data'!D:D,"ERROR",0,1)</f>
        <v>www.amazon.com/dp/B01BQH7PU8</v>
      </c>
      <c r="E108" s="9" t="s">
        <v>428</v>
      </c>
      <c r="F108" s="9" t="str">
        <f>_xlfn.XLOOKUP($E108,'Raw Data'!$E:$E,'Raw Data'!F:F,"ERROR",0,1)</f>
        <v>R+Co Aircraft Pomade Mousse Travel + Little Kit</v>
      </c>
      <c r="G108" s="9">
        <f>_xlfn.XLOOKUP($E108,'Raw Data'!$E:$E,'Raw Data'!G:G,"ERROR",0,1)</f>
        <v>1878</v>
      </c>
      <c r="H108" s="9">
        <f>_xlfn.XLOOKUP($E108,'Raw Data'!$E:$E,'Raw Data'!H:H,"ERROR",0,1)</f>
        <v>33801.52</v>
      </c>
      <c r="I108" s="9">
        <f>_xlfn.XLOOKUP($E108,$E:$E,'Raw Data'!I:I,"ERROR",0,1)</f>
        <v>0.00141524135573969</v>
      </c>
      <c r="J108" s="9" t="str">
        <f>_xlfn.XLOOKUP($E108,'Raw Data'!$E:$E,'Raw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15 to 20</v>
      </c>
      <c r="L108" s="9">
        <f>_xlfn.XLOOKUP($E108,'Raw Data'!$E:$E,'Raw Data'!L:L,"ERROR",0,1)</f>
        <v>18</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15 to 20</v>
      </c>
      <c r="N108" s="9">
        <f>_xlfn.XLOOKUP($E108,'Raw Data'!$E:$E,'Raw Data'!N:N,"ERROR",0,1)</f>
        <v>18</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No Discount</v>
      </c>
      <c r="P108" s="16">
        <f t="shared" si="4"/>
        <v>0</v>
      </c>
      <c r="Q108" s="9">
        <f>_xlfn.XLOOKUP($E108,'Raw Data'!$E:$E,'Raw Data'!Q:Q,"ERROR",0,1)</f>
        <v>0</v>
      </c>
      <c r="R108" s="9">
        <f>_xlfn.XLOOKUP($E108,'Raw Data'!$E:$E,'Raw Data'!R:R,"ERROR",0,1)</f>
        <v>0</v>
      </c>
      <c r="S108" s="17" t="e">
        <f t="shared" si="5"/>
        <v>#N/A</v>
      </c>
      <c r="T108" s="9" t="e">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#N/A</v>
      </c>
      <c r="U108" s="17" t="e">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#N/A</v>
      </c>
      <c r="V108" s="17" t="e">
        <f t="shared" si="6"/>
        <v>#N/A</v>
      </c>
      <c r="W108" s="17" t="e">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#N/A</v>
      </c>
      <c r="X108" s="17" t="e">
        <f t="shared" si="7"/>
        <v>#N/A</v>
      </c>
      <c r="Y108" s="9" t="e">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#N/A</v>
      </c>
      <c r="Z108" s="17" t="e">
        <f t="array" ref="Z108">_xlfn.IFS(AA108="oz",_xlfn.IFS(R108="oz",Q108,R108="fl oz",Q108*1.04,R108="ml",Q108*0.0338),AA108="fl oz",_xlfn.IFS(R108="oz",Q108/1.04,R108="fl oz",Q108,R108="ml",Q108*0.0338/1.04),AA108="ml",_xlfn.IFS(R108="oz",Q108/0.0338,R108="fl oz",Q108*1.04/0.0338,R108="ml",Q108))</f>
        <v>#N/A</v>
      </c>
      <c r="AA108" s="9" t="s">
        <v>38</v>
      </c>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row>
    <row r="109" hidden="1" spans="1:52">
      <c r="A109" s="9" t="str">
        <f>_xlfn.XLOOKUP($E109,'Raw Data'!$E:$E,'Raw Data'!A:A,"ERROR",0,1)</f>
        <v>US</v>
      </c>
      <c r="B109" s="9" t="str">
        <f>_xlfn.XLOOKUP($E109,'Raw Data'!$E:$E,'Raw Data'!B:B,"ERROR",0,1)</f>
        <v>Hair Mousses</v>
      </c>
      <c r="C109" s="9" t="str">
        <f>_xlfn.XLOOKUP($E109,'Raw Data'!$E:$E,'Raw Data'!C:C,"ERROR",0,1)</f>
        <v>Design Essentials</v>
      </c>
      <c r="D109" s="9" t="str">
        <f>_xlfn.XLOOKUP($E109,'Raw Data'!$E:$E,'Raw Data'!D:D,"ERROR",0,1)</f>
        <v>www.amazon.com/dp/B008074JOI</v>
      </c>
      <c r="E109" s="9" t="s">
        <v>431</v>
      </c>
      <c r="F109" s="9" t="str">
        <f>_xlfn.XLOOKUP($E109,'Raw Data'!$E:$E,'Raw Data'!F:F,"ERROR",0,1)</f>
        <v>Design Essentials Curl Enhancing Mousse, Almond and Avocado Collection, 7.5 Ounces</v>
      </c>
      <c r="G109" s="9">
        <f>_xlfn.XLOOKUP($E109,'Raw Data'!$E:$E,'Raw Data'!G:G,"ERROR",0,1)</f>
        <v>1743</v>
      </c>
      <c r="H109" s="9">
        <f>_xlfn.XLOOKUP($E109,'Raw Data'!$E:$E,'Raw Data'!H:H,"ERROR",0,1)</f>
        <v>33288.4</v>
      </c>
      <c r="I109" s="9">
        <f>_xlfn.XLOOKUP($E109,$E:$E,'Raw Data'!I:I,"ERROR",0,1)</f>
        <v>0.00138362158411</v>
      </c>
      <c r="J109" s="9" t="str">
        <f>_xlfn.XLOOKUP($E109,'Raw Data'!$E:$E,'Raw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_xlfn.XLOOKUP($E109,'Raw Data'!$E:$E,'Raw Data'!L:L,"ERROR",0,1)</f>
        <v>19.05</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20 to 30</v>
      </c>
      <c r="N109" s="9">
        <f>_xlfn.XLOOKUP($E109,'Raw Data'!$E:$E,'Raw Data'!N:N,"ERROR",0,1)</f>
        <v>20.55</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6% to 8%</v>
      </c>
      <c r="P109" s="16">
        <f t="shared" si="4"/>
        <v>0.072992700729927</v>
      </c>
      <c r="Q109" s="9">
        <f>_xlfn.XLOOKUP($E109,'Raw Data'!$E:$E,'Raw Data'!Q:Q,"ERROR",0,1)</f>
        <v>7.5</v>
      </c>
      <c r="R109" s="9" t="str">
        <f>_xlfn.XLOOKUP($E109,'Raw Data'!$E:$E,'Raw Data'!R:R,"ERROR",0,1)</f>
        <v>oz</v>
      </c>
      <c r="S109" s="17">
        <f t="shared" si="5"/>
        <v>2.54</v>
      </c>
      <c r="T109" s="9" t="str">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2 to 3</v>
      </c>
      <c r="U109" s="17"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0.05 to 0.1</v>
      </c>
      <c r="V109" s="17">
        <f t="shared" si="6"/>
        <v>0.0926614812309773</v>
      </c>
      <c r="W109" s="17"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0.05 to 0.1</v>
      </c>
      <c r="X109" s="17">
        <f t="shared" si="7"/>
        <v>0.0858978694622929</v>
      </c>
      <c r="Y109" s="9"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6 to 8</v>
      </c>
      <c r="Z109" s="17">
        <f t="array" ref="Z109">_xlfn.IFS(AA109="oz",_xlfn.IFS(R109="oz",Q109,R109="fl oz",Q109*1.04,R109="ml",Q109*0.0338),AA109="fl oz",_xlfn.IFS(R109="oz",Q109/1.04,R109="fl oz",Q109,R109="ml",Q109*0.0338/1.04),AA109="ml",_xlfn.IFS(R109="oz",Q109/0.0338,R109="fl oz",Q109*1.04/0.0338,R109="ml",Q109))</f>
        <v>7.5</v>
      </c>
      <c r="AA109" s="9" t="s">
        <v>38</v>
      </c>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row>
    <row r="110" hidden="1" spans="1:52">
      <c r="A110" s="9" t="str">
        <f>_xlfn.XLOOKUP($E110,'Raw Data'!$E:$E,'Raw Data'!A:A,"ERROR",0,1)</f>
        <v>US</v>
      </c>
      <c r="B110" s="9" t="str">
        <f>_xlfn.XLOOKUP($E110,'Raw Data'!$E:$E,'Raw Data'!B:B,"ERROR",0,1)</f>
        <v>Hair Mousses</v>
      </c>
      <c r="C110" s="9" t="str">
        <f>_xlfn.XLOOKUP($E110,'Raw Data'!$E:$E,'Raw Data'!C:C,"ERROR",0,1)</f>
        <v>others</v>
      </c>
      <c r="D110" s="9" t="str">
        <f>_xlfn.XLOOKUP($E110,'Raw Data'!$E:$E,'Raw Data'!D:D,"ERROR",0,1)</f>
        <v>www.amazon.com/dp/B0178H2LK4</v>
      </c>
      <c r="E110" s="9" t="s">
        <v>434</v>
      </c>
      <c r="F110" s="9" t="str">
        <f>_xlfn.XLOOKUP($E110,'Raw Data'!$E:$E,'Raw Data'!F:F,"ERROR",0,1)</f>
        <v>Cantu Wave Whip Curling Mousse with Shea Butter for Natural Hair, 8.4 oz (Packaging May Vary)</v>
      </c>
      <c r="G110" s="9">
        <f>_xlfn.XLOOKUP($E110,'Raw Data'!$E:$E,'Raw Data'!G:G,"ERROR",0,1)</f>
        <v>4710</v>
      </c>
      <c r="H110" s="9">
        <f>_xlfn.XLOOKUP($E110,'Raw Data'!$E:$E,'Raw Data'!H:H,"ERROR",0,1)</f>
        <v>32544.66</v>
      </c>
      <c r="I110" s="9">
        <f>_xlfn.XLOOKUP($E110,$E:$E,'Raw Data'!I:I,"ERROR",0,1)</f>
        <v>0.00131901392262241</v>
      </c>
      <c r="J110" s="9" t="str">
        <f>_xlfn.XLOOKUP($E110,'Raw Data'!$E:$E,'Raw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5 to 10</v>
      </c>
      <c r="L110" s="9">
        <f>_xlfn.XLOOKUP($E110,'Raw Data'!$E:$E,'Raw Data'!L:L,"ERROR",0,1)</f>
        <v>7.02</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5 to 10</v>
      </c>
      <c r="N110" s="9">
        <f>_xlfn.XLOOKUP($E110,'Raw Data'!$E:$E,'Raw Data'!N:N,"ERROR",0,1)</f>
        <v>8.37</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15% to 20%</v>
      </c>
      <c r="P110" s="16">
        <f t="shared" si="4"/>
        <v>0.161290322580645</v>
      </c>
      <c r="Q110" s="9">
        <f>_xlfn.XLOOKUP($E110,'Raw Data'!$E:$E,'Raw Data'!Q:Q,"ERROR",0,1)</f>
        <v>8.4</v>
      </c>
      <c r="R110" s="9" t="str">
        <f>_xlfn.XLOOKUP($E110,'Raw Data'!$E:$E,'Raw Data'!R:R,"ERROR",0,1)</f>
        <v>oz</v>
      </c>
      <c r="S110" s="17">
        <f t="shared" si="5"/>
        <v>0.835714285714286</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0.75 to 1</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 to 0.05</v>
      </c>
      <c r="V110" s="17">
        <f t="shared" si="6"/>
        <v>0.0336972800618387</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 to 0.05</v>
      </c>
      <c r="X110" s="17">
        <f t="shared" si="7"/>
        <v>0.0282622348905744</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8 to 10</v>
      </c>
      <c r="Z110" s="17">
        <f t="array" ref="Z110">_xlfn.IFS(AA110="oz",_xlfn.IFS(R110="oz",Q110,R110="fl oz",Q110*1.04,R110="ml",Q110*0.0338),AA110="fl oz",_xlfn.IFS(R110="oz",Q110/1.04,R110="fl oz",Q110,R110="ml",Q110*0.0338/1.04),AA110="ml",_xlfn.IFS(R110="oz",Q110/0.0338,R110="fl oz",Q110*1.04/0.0338,R110="ml",Q110))</f>
        <v>8.4</v>
      </c>
      <c r="AA110" s="9" t="s">
        <v>38</v>
      </c>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row>
    <row r="111" hidden="1" spans="1:52">
      <c r="A111" s="9" t="str">
        <f>_xlfn.XLOOKUP($E111,'Raw Data'!$E:$E,'Raw Data'!A:A,"ERROR",0,1)</f>
        <v>US</v>
      </c>
      <c r="B111" s="9" t="str">
        <f>_xlfn.XLOOKUP($E111,'Raw Data'!$E:$E,'Raw Data'!B:B,"ERROR",0,1)</f>
        <v>Hair Mousses</v>
      </c>
      <c r="C111" s="9" t="str">
        <f>_xlfn.XLOOKUP($E111,'Raw Data'!$E:$E,'Raw Data'!C:C,"ERROR",0,1)</f>
        <v>Calista</v>
      </c>
      <c r="D111" s="9" t="str">
        <f>_xlfn.XLOOKUP($E111,'Raw Data'!$E:$E,'Raw Data'!D:D,"ERROR",0,1)</f>
        <v>www.amazon.com/dp/B095ZS61DY</v>
      </c>
      <c r="E111" s="9" t="s">
        <v>438</v>
      </c>
      <c r="F111" s="9" t="str">
        <f>_xlfn.XLOOKUP($E111,'Raw Data'!$E:$E,'Raw Data'!F:F,"ERROR",0,1)</f>
        <v>Calista Embellish Texturizing Foam, Salon Quality Lightweight Styling Mousse for All Hair Types, Styling Volumizer, 7 oz</v>
      </c>
      <c r="G111" s="9">
        <f>_xlfn.XLOOKUP($E111,'Raw Data'!$E:$E,'Raw Data'!G:G,"ERROR",0,1)</f>
        <v>1070</v>
      </c>
      <c r="H111" s="9">
        <f>_xlfn.XLOOKUP($E111,'Raw Data'!$E:$E,'Raw Data'!H:H,"ERROR",0,1)</f>
        <v>31025</v>
      </c>
      <c r="I111" s="9">
        <f>_xlfn.XLOOKUP($E111,$E:$E,'Raw Data'!I:I,"ERROR",0,1)</f>
        <v>0.00125116580211203</v>
      </c>
      <c r="J111" s="9" t="str">
        <f>_xlfn.XLOOKUP($E111,'Raw Data'!$E:$E,'Raw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20 to 30</v>
      </c>
      <c r="L111" s="9">
        <f>_xlfn.XLOOKUP($E111,'Raw Data'!$E:$E,'Raw Data'!L:L,"ERROR",0,1)</f>
        <v>29</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20 to 30</v>
      </c>
      <c r="N111" s="9">
        <f>_xlfn.XLOOKUP($E111,'Raw Data'!$E:$E,'Raw Data'!N:N,"ERROR",0,1)</f>
        <v>29</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No Discount</v>
      </c>
      <c r="P111" s="16">
        <f t="shared" si="4"/>
        <v>0</v>
      </c>
      <c r="Q111" s="9">
        <f>_xlfn.XLOOKUP($E111,'Raw Data'!$E:$E,'Raw Data'!Q:Q,"ERROR",0,1)</f>
        <v>7</v>
      </c>
      <c r="R111" s="9" t="str">
        <f>_xlfn.XLOOKUP($E111,'Raw Data'!$E:$E,'Raw Data'!R:R,"ERROR",0,1)</f>
        <v>oz</v>
      </c>
      <c r="S111" s="17">
        <f t="shared" si="5"/>
        <v>4.14285714285714</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4 to 5</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0.1 to 0.2</v>
      </c>
      <c r="V111" s="17">
        <f t="shared" si="6"/>
        <v>0.140103386637036</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0.1 to 0.2</v>
      </c>
      <c r="X111" s="17">
        <f t="shared" si="7"/>
        <v>0.140103386637036</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17">
        <f t="array" ref="Z111">_xlfn.IFS(AA111="oz",_xlfn.IFS(R111="oz",Q111,R111="fl oz",Q111*1.04,R111="ml",Q111*0.0338),AA111="fl oz",_xlfn.IFS(R111="oz",Q111/1.04,R111="fl oz",Q111,R111="ml",Q111*0.0338/1.04),AA111="ml",_xlfn.IFS(R111="oz",Q111/0.0338,R111="fl oz",Q111*1.04/0.0338,R111="ml",Q111))</f>
        <v>7</v>
      </c>
      <c r="AA111" s="9" t="s">
        <v>38</v>
      </c>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row>
    <row r="112" hidden="1" spans="1:52">
      <c r="A112" s="9" t="str">
        <f>_xlfn.XLOOKUP($E112,'Raw Data'!$E:$E,'Raw Data'!A:A,"ERROR",0,1)</f>
        <v>US</v>
      </c>
      <c r="B112" s="9" t="str">
        <f>_xlfn.XLOOKUP($E112,'Raw Data'!$E:$E,'Raw Data'!B:B,"ERROR",0,1)</f>
        <v>Hair Mousses</v>
      </c>
      <c r="C112" s="9" t="str">
        <f>_xlfn.XLOOKUP($E112,'Raw Data'!$E:$E,'Raw Data'!C:C,"ERROR",0,1)</f>
        <v>others</v>
      </c>
      <c r="D112" s="9" t="str">
        <f>_xlfn.XLOOKUP($E112,'Raw Data'!$E:$E,'Raw Data'!D:D,"ERROR",0,1)</f>
        <v>www.amazon.com/dp/B07JGGS6QG</v>
      </c>
      <c r="E112" s="9" t="s">
        <v>441</v>
      </c>
      <c r="F112" s="9" t="str">
        <f>_xlfn.XLOOKUP($E112,'Raw Data'!$E:$E,'Raw Data'!F:F,"ERROR",0,1)</f>
        <v>Lottabody, Refine Me Curl Defining Mousse, Medium Hold for Soft Curls, Moisturizes, Controls Frizz, 7 Fl Oz</v>
      </c>
      <c r="G112" s="9">
        <f>_xlfn.XLOOKUP($E112,'Raw Data'!$E:$E,'Raw Data'!G:G,"ERROR",0,1)</f>
        <v>5225</v>
      </c>
      <c r="H112" s="9">
        <f>_xlfn.XLOOKUP($E112,'Raw Data'!$E:$E,'Raw Data'!H:H,"ERROR",0,1)</f>
        <v>29429.12</v>
      </c>
      <c r="I112" s="9">
        <f>_xlfn.XLOOKUP($E112,$E:$E,'Raw Data'!I:I,"ERROR",0,1)</f>
        <v>0.0012443375401906</v>
      </c>
      <c r="J112" s="9" t="str">
        <f>_xlfn.XLOOKUP($E112,'Raw Data'!$E:$E,'Raw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5 to 10</v>
      </c>
      <c r="L112" s="9">
        <f>_xlfn.XLOOKUP($E112,'Raw Data'!$E:$E,'Raw Data'!L:L,"ERROR",0,1)</f>
        <v>5.88</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5 to 10</v>
      </c>
      <c r="N112" s="9">
        <f>_xlfn.XLOOKUP($E112,'Raw Data'!$E:$E,'Raw Data'!N:N,"ERROR",0,1)</f>
        <v>6.78</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10% to 15%</v>
      </c>
      <c r="P112" s="16">
        <f t="shared" si="4"/>
        <v>0.132743362831858</v>
      </c>
      <c r="Q112" s="9">
        <f>_xlfn.XLOOKUP($E112,'Raw Data'!$E:$E,'Raw Data'!Q:Q,"ERROR",0,1)</f>
        <v>7</v>
      </c>
      <c r="R112" s="9" t="str">
        <f>_xlfn.XLOOKUP($E112,'Raw Data'!$E:$E,'Raw Data'!R:R,"ERROR",0,1)</f>
        <v>fl oz</v>
      </c>
      <c r="S112" s="17">
        <f t="shared" si="5"/>
        <v>0.807692307692308</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0.75 to 1</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 to 0.05</v>
      </c>
      <c r="V112" s="17">
        <f t="shared" si="6"/>
        <v>0.0314953899668137</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 to 0.05</v>
      </c>
      <c r="X112" s="17">
        <f t="shared" si="7"/>
        <v>0.0273145859889181</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7.28</v>
      </c>
      <c r="AA112" s="9" t="s">
        <v>38</v>
      </c>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row>
    <row r="113" hidden="1" spans="1:52">
      <c r="A113" s="9" t="str">
        <f>_xlfn.XLOOKUP($E113,'Raw Data'!$E:$E,'Raw Data'!A:A,"ERROR",0,1)</f>
        <v>US</v>
      </c>
      <c r="B113" s="9" t="str">
        <f>_xlfn.XLOOKUP($E113,'Raw Data'!$E:$E,'Raw Data'!B:B,"ERROR",0,1)</f>
        <v>Hair Mousses</v>
      </c>
      <c r="C113" s="9" t="str">
        <f>_xlfn.XLOOKUP($E113,'Raw Data'!$E:$E,'Raw Data'!C:C,"ERROR",0,1)</f>
        <v>Mielle Organics</v>
      </c>
      <c r="D113" s="9" t="str">
        <f>_xlfn.XLOOKUP($E113,'Raw Data'!$E:$E,'Raw Data'!D:D,"ERROR",0,1)</f>
        <v>www.amazon.com/dp/B08TB9NSHQ</v>
      </c>
      <c r="E113" s="9" t="s">
        <v>444</v>
      </c>
      <c r="F113" s="9" t="str">
        <f>_xlfn.XLOOKUP($E113,'Raw Data'!$E:$E,'Raw Data'!F:F,"ERROR",0,1)</f>
        <v>Mielle Pomegranate &amp; Honey Curl Defining Mousse w/hold</v>
      </c>
      <c r="G113" s="9">
        <f>_xlfn.XLOOKUP($E113,'Raw Data'!$E:$E,'Raw Data'!G:G,"ERROR",0,1)</f>
        <v>2738</v>
      </c>
      <c r="H113" s="9">
        <f>_xlfn.XLOOKUP($E113,'Raw Data'!$E:$E,'Raw Data'!H:H,"ERROR",0,1)</f>
        <v>29268.51</v>
      </c>
      <c r="I113" s="9">
        <f>_xlfn.XLOOKUP($E113,$E:$E,'Raw Data'!I:I,"ERROR",0,1)</f>
        <v>0.00124103203390586</v>
      </c>
      <c r="J113" s="9" t="str">
        <f>_xlfn.XLOOKUP($E113,'Raw Data'!$E:$E,'Raw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10 to 15</v>
      </c>
      <c r="L113" s="9">
        <f>_xlfn.XLOOKUP($E113,'Raw Data'!$E:$E,'Raw Data'!L:L,"ERROR",0,1)</f>
        <v>11</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10 to 15</v>
      </c>
      <c r="N113" s="9">
        <f>_xlfn.XLOOKUP($E113,'Raw Data'!$E:$E,'Raw Data'!N:N,"ERROR",0,1)</f>
        <v>12.12</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8% to 10%</v>
      </c>
      <c r="P113" s="16">
        <f t="shared" si="4"/>
        <v>0.0924092409240923</v>
      </c>
      <c r="Q113" s="9">
        <f>_xlfn.XLOOKUP($E113,'Raw Data'!$E:$E,'Raw Data'!Q:Q,"ERROR",0,1)</f>
        <v>7.5</v>
      </c>
      <c r="R113" s="9" t="str">
        <f>_xlfn.XLOOKUP($E113,'Raw Data'!$E:$E,'Raw Data'!R:R,"ERROR",0,1)</f>
        <v>fl oz</v>
      </c>
      <c r="S113" s="17">
        <f t="shared" si="5"/>
        <v>1.41025641025641</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1 to 2</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0.05 to 0.1</v>
      </c>
      <c r="V113" s="17">
        <f t="shared" si="6"/>
        <v>0.0525480606643948</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7"/>
        <v>0.0476921342663649</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7.8</v>
      </c>
      <c r="AA113" s="9" t="s">
        <v>38</v>
      </c>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row>
    <row r="114" hidden="1" spans="1:52">
      <c r="A114" s="9" t="str">
        <f>_xlfn.XLOOKUP($E114,'Raw Data'!$E:$E,'Raw Data'!A:A,"ERROR",0,1)</f>
        <v>US</v>
      </c>
      <c r="B114" s="9" t="str">
        <f>_xlfn.XLOOKUP($E114,'Raw Data'!$E:$E,'Raw Data'!B:B,"ERROR",0,1)</f>
        <v>Hair Mousses</v>
      </c>
      <c r="C114" s="9" t="str">
        <f>_xlfn.XLOOKUP($E114,'Raw Data'!$E:$E,'Raw Data'!C:C,"ERROR",0,1)</f>
        <v>herbal essences</v>
      </c>
      <c r="D114" s="9" t="str">
        <f>_xlfn.XLOOKUP($E114,'Raw Data'!$E:$E,'Raw Data'!D:D,"ERROR",0,1)</f>
        <v>www.amazon.com/dp/B0028K3JUS</v>
      </c>
      <c r="E114" s="9" t="s">
        <v>448</v>
      </c>
      <c r="F114" s="9" t="str">
        <f>_xlfn.XLOOKUP($E114,'Raw Data'!$E:$E,'Raw Data'!F:F,"ERROR",0,1)</f>
        <v>Herbal Essences Tousle Me Softly Tousling Hair Mousse 6.8 Fl Oz (Pack of 12)</v>
      </c>
      <c r="G114" s="9">
        <f>_xlfn.XLOOKUP($E114,'Raw Data'!$E:$E,'Raw Data'!G:G,"ERROR",0,1)</f>
        <v>657</v>
      </c>
      <c r="H114" s="9">
        <f>_xlfn.XLOOKUP($E114,'Raw Data'!$E:$E,'Raw Data'!H:H,"ERROR",0,1)</f>
        <v>29190.76</v>
      </c>
      <c r="I114" s="9">
        <f>_xlfn.XLOOKUP($E114,$E:$E,'Raw Data'!I:I,"ERROR",0,1)</f>
        <v>0.00118453784919485</v>
      </c>
      <c r="J114" s="9" t="str">
        <f>_xlfn.XLOOKUP($E114,'Raw Data'!$E:$E,'Raw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40 to 50</v>
      </c>
      <c r="L114" s="9">
        <f>_xlfn.XLOOKUP($E114,'Raw Data'!$E:$E,'Raw Data'!L:L,"ERROR",0,1)</f>
        <v>46.12</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50 to 75</v>
      </c>
      <c r="N114" s="9">
        <f>_xlfn.XLOOKUP($E114,'Raw Data'!$E:$E,'Raw Data'!N:N,"ERROR",0,1)</f>
        <v>59.88</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20% to 25%</v>
      </c>
      <c r="P114" s="16">
        <f t="shared" si="4"/>
        <v>0.229792919171677</v>
      </c>
      <c r="Q114" s="9">
        <f>_xlfn.XLOOKUP($E114,'Raw Data'!$E:$E,'Raw Data'!Q:Q,"ERROR",0,1)</f>
        <v>81.6</v>
      </c>
      <c r="R114" s="9" t="str">
        <f>_xlfn.XLOOKUP($E114,'Raw Data'!$E:$E,'Raw Data'!R:R,"ERROR",0,1)</f>
        <v>fl oz</v>
      </c>
      <c r="S114" s="17">
        <f t="shared" si="5"/>
        <v>0.543457767722474</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0.5 to 0.75</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7">
        <f t="shared" si="6"/>
        <v>0.0238620070176298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7"/>
        <v>0.0183786867677536</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50+</v>
      </c>
      <c r="Z114" s="17">
        <f t="array" ref="Z114">_xlfn.IFS(AA114="oz",_xlfn.IFS(R114="oz",Q114,R114="fl oz",Q114*1.04,R114="ml",Q114*0.0338),AA114="fl oz",_xlfn.IFS(R114="oz",Q114/1.04,R114="fl oz",Q114,R114="ml",Q114*0.0338/1.04),AA114="ml",_xlfn.IFS(R114="oz",Q114/0.0338,R114="fl oz",Q114*1.04/0.0338,R114="ml",Q114))</f>
        <v>84.864</v>
      </c>
      <c r="AA114" s="9" t="s">
        <v>38</v>
      </c>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row>
    <row r="115" hidden="1" spans="1:52">
      <c r="A115" s="9" t="str">
        <f>_xlfn.XLOOKUP($E115,'Raw Data'!$E:$E,'Raw Data'!A:A,"ERROR",0,1)</f>
        <v>US</v>
      </c>
      <c r="B115" s="9" t="str">
        <f>_xlfn.XLOOKUP($E115,'Raw Data'!$E:$E,'Raw Data'!B:B,"ERROR",0,1)</f>
        <v>Hair Mousses</v>
      </c>
      <c r="C115" s="9" t="str">
        <f>_xlfn.XLOOKUP($E115,'Raw Data'!$E:$E,'Raw Data'!C:C,"ERROR",0,1)</f>
        <v>shea moisture</v>
      </c>
      <c r="D115" s="9" t="str">
        <f>_xlfn.XLOOKUP($E115,'Raw Data'!$E:$E,'Raw Data'!D:D,"ERROR",0,1)</f>
        <v>www.amazon.com/dp/B01CTBEIRS</v>
      </c>
      <c r="E115" s="9" t="s">
        <v>452</v>
      </c>
      <c r="F115" s="9" t="str">
        <f>_xlfn.XLOOKUP($E115,'Raw Data'!$E:$E,'Raw Data'!F:F,"ERROR",0,1)</f>
        <v>SheaMoisture Curly Hair Products, Coconut &amp; Hibiscus Curl Mousse, Frizz Free Hair with Silk Protein &amp; Neem Oil, Pack of 2-7.5 Oz Each</v>
      </c>
      <c r="G115" s="9">
        <f>_xlfn.XLOOKUP($E115,'Raw Data'!$E:$E,'Raw Data'!G:G,"ERROR",0,1)</f>
        <v>1257</v>
      </c>
      <c r="H115" s="9">
        <f>_xlfn.XLOOKUP($E115,'Raw Data'!$E:$E,'Raw Data'!H:H,"ERROR",0,1)</f>
        <v>27861.94</v>
      </c>
      <c r="I115" s="9">
        <f>_xlfn.XLOOKUP($E115,$E:$E,'Raw Data'!I:I,"ERROR",0,1)</f>
        <v>0.0011685043368455</v>
      </c>
      <c r="J115" s="9" t="str">
        <f>_xlfn.XLOOKUP($E115,'Raw Data'!$E:$E,'Raw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20 to 30</v>
      </c>
      <c r="L115" s="9">
        <f>_xlfn.XLOOKUP($E115,'Raw Data'!$E:$E,'Raw Data'!L:L,"ERROR",0,1)</f>
        <v>22.32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20 to 30</v>
      </c>
      <c r="N115" s="9">
        <f>_xlfn.XLOOKUP($E115,'Raw Data'!$E:$E,'Raw Data'!N:N,"ERROR",0,1)</f>
        <v>25.93</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10% to 15%</v>
      </c>
      <c r="P115" s="16">
        <f t="shared" si="4"/>
        <v>0.139220979560355</v>
      </c>
      <c r="Q115" s="9">
        <f>_xlfn.XLOOKUP($E115,'Raw Data'!$E:$E,'Raw Data'!Q:Q,"ERROR",0,1)</f>
        <v>15</v>
      </c>
      <c r="R115" s="9" t="str">
        <f>_xlfn.XLOOKUP($E115,'Raw Data'!$E:$E,'Raw Data'!R:R,"ERROR",0,1)</f>
        <v>oz</v>
      </c>
      <c r="S115" s="17">
        <f t="shared" si="5"/>
        <v>1.488</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1 to 2</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0.05 to 0.1</v>
      </c>
      <c r="V115" s="17">
        <f t="shared" si="6"/>
        <v>0.0584601510539962</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0.05 to 0.1</v>
      </c>
      <c r="X115" s="17">
        <f t="shared" si="7"/>
        <v>0.0503212715590125</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10 to 15</v>
      </c>
      <c r="Z115" s="17">
        <f t="array" ref="Z115">_xlfn.IFS(AA115="oz",_xlfn.IFS(R115="oz",Q115,R115="fl oz",Q115*1.04,R115="ml",Q115*0.0338),AA115="fl oz",_xlfn.IFS(R115="oz",Q115/1.04,R115="fl oz",Q115,R115="ml",Q115*0.0338/1.04),AA115="ml",_xlfn.IFS(R115="oz",Q115/0.0338,R115="fl oz",Q115*1.04/0.0338,R115="ml",Q115))</f>
        <v>15</v>
      </c>
      <c r="AA115" s="9" t="s">
        <v>38</v>
      </c>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row>
    <row r="116" hidden="1" spans="1:52">
      <c r="A116" s="9" t="str">
        <f>_xlfn.XLOOKUP($E116,'Raw Data'!$E:$E,'Raw Data'!A:A,"ERROR",0,1)</f>
        <v>US</v>
      </c>
      <c r="B116" s="9" t="str">
        <f>_xlfn.XLOOKUP($E116,'Raw Data'!$E:$E,'Raw Data'!B:B,"ERROR",0,1)</f>
        <v>Hair Mousses</v>
      </c>
      <c r="C116" s="9" t="str">
        <f>_xlfn.XLOOKUP($E116,'Raw Data'!$E:$E,'Raw Data'!C:C,"ERROR",0,1)</f>
        <v>Goiple</v>
      </c>
      <c r="D116" s="9" t="str">
        <f>_xlfn.XLOOKUP($E116,'Raw Data'!$E:$E,'Raw Data'!D:D,"ERROR",0,1)</f>
        <v>www.amazon.com/dp/B0BHQZ5SMK</v>
      </c>
      <c r="E116" s="9" t="s">
        <v>455</v>
      </c>
      <c r="F116" s="9" t="str">
        <f>_xlfn.XLOOKUP($E116,'Raw Data'!$E:$E,'Raw Data'!F:F,"ERROR",0,1)</f>
        <v>Hair Mousse Foaming Mousse, Hair Mousse for Curly Hair Wig, Melting and Holding Spray Hair Adhesive for Wigs, Extensions, Toupees and Hairpieces, Strong Natural Finishing Hold with Control Wig Kit</v>
      </c>
      <c r="G116" s="9">
        <f>_xlfn.XLOOKUP($E116,'Raw Data'!$E:$E,'Raw Data'!G:G,"ERROR",0,1)</f>
        <v>2807</v>
      </c>
      <c r="H116" s="9">
        <f>_xlfn.XLOOKUP($E116,'Raw Data'!$E:$E,'Raw Data'!H:H,"ERROR",0,1)</f>
        <v>27484.81</v>
      </c>
      <c r="I116" s="9">
        <f>_xlfn.XLOOKUP($E116,$E:$E,'Raw Data'!I:I,"ERROR",0,1)</f>
        <v>0.00114120276808836</v>
      </c>
      <c r="J116" s="9" t="str">
        <f>_xlfn.XLOOKUP($E116,'Raw Data'!$E:$E,'Raw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10 to 15</v>
      </c>
      <c r="L116" s="9">
        <f>_xlfn.XLOOKUP($E116,'Raw Data'!$E:$E,'Raw Data'!L:L,"ERROR",0,1)</f>
        <v>10.06</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10 to 15</v>
      </c>
      <c r="N116" s="9">
        <f>_xlfn.XLOOKUP($E116,'Raw Data'!$E:$E,'Raw Data'!N:N,"ERROR",0,1)</f>
        <v>11.41</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4"/>
        <v>0.118317265556529</v>
      </c>
      <c r="Q116" s="9">
        <f>_xlfn.XLOOKUP($E116,'Raw Data'!$E:$E,'Raw Data'!Q:Q,"ERROR",0,1)</f>
        <v>0</v>
      </c>
      <c r="R116" s="9">
        <f>_xlfn.XLOOKUP($E116,'Raw Data'!$E:$E,'Raw Data'!R:R,"ERROR",0,1)</f>
        <v>0</v>
      </c>
      <c r="S116" s="17" t="e">
        <f t="shared" si="5"/>
        <v>#N/A</v>
      </c>
      <c r="T116" s="9" t="e">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#N/A</v>
      </c>
      <c r="U116" s="17" t="e">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#N/A</v>
      </c>
      <c r="V116" s="17" t="e">
        <f t="shared" si="6"/>
        <v>#N/A</v>
      </c>
      <c r="W116" s="17" t="e">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#N/A</v>
      </c>
      <c r="X116" s="17" t="e">
        <f t="shared" si="7"/>
        <v>#N/A</v>
      </c>
      <c r="Y116" s="9" t="e">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#N/A</v>
      </c>
      <c r="Z116" s="17" t="e">
        <f t="array" ref="Z116">_xlfn.IFS(AA116="oz",_xlfn.IFS(R116="oz",Q116,R116="fl oz",Q116*1.04,R116="ml",Q116*0.0338),AA116="fl oz",_xlfn.IFS(R116="oz",Q116/1.04,R116="fl oz",Q116,R116="ml",Q116*0.0338/1.04),AA116="ml",_xlfn.IFS(R116="oz",Q116/0.0338,R116="fl oz",Q116*1.04/0.0338,R116="ml",Q116))</f>
        <v>#N/A</v>
      </c>
      <c r="AA116" s="9" t="s">
        <v>38</v>
      </c>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row>
    <row r="117" hidden="1" spans="1:52">
      <c r="A117" s="9" t="str">
        <f>_xlfn.XLOOKUP($E117,'Raw Data'!$E:$E,'Raw Data'!A:A,"ERROR",0,1)</f>
        <v>US</v>
      </c>
      <c r="B117" s="9" t="str">
        <f>_xlfn.XLOOKUP($E117,'Raw Data'!$E:$E,'Raw Data'!B:B,"ERROR",0,1)</f>
        <v>Hair Mousses</v>
      </c>
      <c r="C117" s="9" t="str">
        <f>_xlfn.XLOOKUP($E117,'Raw Data'!$E:$E,'Raw Data'!C:C,"ERROR",0,1)</f>
        <v>OSiS+</v>
      </c>
      <c r="D117" s="9" t="str">
        <f>_xlfn.XLOOKUP($E117,'Raw Data'!$E:$E,'Raw Data'!D:D,"ERROR",0,1)</f>
        <v>www.amazon.com/dp/B07116PWV3</v>
      </c>
      <c r="E117" s="9" t="s">
        <v>459</v>
      </c>
      <c r="F117" s="9" t="str">
        <f>_xlfn.XLOOKUP($E117,'Raw Data'!$E:$E,'Raw Data'!F:F,"ERROR",0,1)</f>
        <v>OSiS+ GRIP Extreme Hold Mousse, 7 Ounce (Pack of 3)</v>
      </c>
      <c r="G117" s="9">
        <f>_xlfn.XLOOKUP($E117,'Raw Data'!$E:$E,'Raw Data'!G:G,"ERROR",0,1)</f>
        <v>1014</v>
      </c>
      <c r="H117" s="9">
        <f>_xlfn.XLOOKUP($E117,'Raw Data'!$E:$E,'Raw Data'!H:H,"ERROR",0,1)</f>
        <v>26842.64</v>
      </c>
      <c r="I117" s="9">
        <f>_xlfn.XLOOKUP($E117,$E:$E,'Raw Data'!I:I,"ERROR",0,1)</f>
        <v>0.00113827819217419</v>
      </c>
      <c r="J117" s="9" t="str">
        <f>_xlfn.XLOOKUP($E117,'Raw Data'!$E:$E,'Raw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20 to 30</v>
      </c>
      <c r="L117" s="9">
        <f>_xlfn.XLOOKUP($E117,'Raw Data'!$E:$E,'Raw Data'!L:L,"ERROR",0,1)</f>
        <v>26.52</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30 to 40</v>
      </c>
      <c r="N117" s="9">
        <f>_xlfn.XLOOKUP($E117,'Raw Data'!$E:$E,'Raw Data'!N:N,"ERROR",0,1)</f>
        <v>32.16</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15% to 20%</v>
      </c>
      <c r="P117" s="16">
        <f t="shared" si="4"/>
        <v>0.175373134328358</v>
      </c>
      <c r="Q117" s="9">
        <f>_xlfn.XLOOKUP($E117,'Raw Data'!$E:$E,'Raw Data'!Q:Q,"ERROR",0,1)</f>
        <v>21</v>
      </c>
      <c r="R117" s="9" t="str">
        <f>_xlfn.XLOOKUP($E117,'Raw Data'!$E:$E,'Raw Data'!R:R,"ERROR",0,1)</f>
        <v>fl oz</v>
      </c>
      <c r="S117" s="17">
        <f t="shared" si="5"/>
        <v>1.21428571428571</v>
      </c>
      <c r="T117" s="9" t="str">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1 to 2</v>
      </c>
      <c r="U117" s="17"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 to 0.05</v>
      </c>
      <c r="V117" s="17">
        <f t="shared" si="6"/>
        <v>0.0497980207144901</v>
      </c>
      <c r="W117" s="17"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 to 0.05</v>
      </c>
      <c r="X117" s="17">
        <f t="shared" si="7"/>
        <v>0.0410647857384415</v>
      </c>
      <c r="Y117" s="9"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20 to 25</v>
      </c>
      <c r="Z117" s="17">
        <f t="array" ref="Z117">_xlfn.IFS(AA117="oz",_xlfn.IFS(R117="oz",Q117,R117="fl oz",Q117*1.04,R117="ml",Q117*0.0338),AA117="fl oz",_xlfn.IFS(R117="oz",Q117/1.04,R117="fl oz",Q117,R117="ml",Q117*0.0338/1.04),AA117="ml",_xlfn.IFS(R117="oz",Q117/0.0338,R117="fl oz",Q117*1.04/0.0338,R117="ml",Q117))</f>
        <v>21.84</v>
      </c>
      <c r="AA117" s="9" t="s">
        <v>38</v>
      </c>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row>
    <row r="118" hidden="1" spans="1:52">
      <c r="A118" s="9" t="str">
        <f>_xlfn.XLOOKUP($E118,'Raw Data'!$E:$E,'Raw Data'!A:A,"ERROR",0,1)</f>
        <v>US</v>
      </c>
      <c r="B118" s="9" t="str">
        <f>_xlfn.XLOOKUP($E118,'Raw Data'!$E:$E,'Raw Data'!B:B,"ERROR",0,1)</f>
        <v>Hair Mousses</v>
      </c>
      <c r="C118" s="9" t="str">
        <f>_xlfn.XLOOKUP($E118,'Raw Data'!$E:$E,'Raw Data'!C:C,"ERROR",0,1)</f>
        <v>garnier</v>
      </c>
      <c r="D118" s="9" t="str">
        <f>_xlfn.XLOOKUP($E118,'Raw Data'!$E:$E,'Raw Data'!D:D,"ERROR",0,1)</f>
        <v>www.amazon.com/dp/B07BY8NKM2</v>
      </c>
      <c r="E118" s="9" t="s">
        <v>462</v>
      </c>
      <c r="F118" s="9" t="str">
        <f>_xlfn.XLOOKUP($E118,'Raw Data'!$E:$E,'Raw Data'!F:F,"ERROR",0,1)</f>
        <v>Garnier Fructis Style Curl Renew Reactivating Milk Spray, for Naturally Curly Hair, 5.0 Fl Oz, 3 Count (Packaging May Vary)</v>
      </c>
      <c r="G118" s="9">
        <f>_xlfn.XLOOKUP($E118,'Raw Data'!$E:$E,'Raw Data'!G:G,"ERROR",0,1)</f>
        <v>1789</v>
      </c>
      <c r="H118" s="9">
        <f>_xlfn.XLOOKUP($E118,'Raw Data'!$E:$E,'Raw Data'!H:H,"ERROR",0,1)</f>
        <v>26773.85</v>
      </c>
      <c r="I118" s="9">
        <f>_xlfn.XLOOKUP($E118,$E:$E,'Raw Data'!I:I,"ERROR",0,1)</f>
        <v>0.00110075867640131</v>
      </c>
      <c r="J118" s="9" t="str">
        <f>_xlfn.XLOOKUP($E118,'Raw Data'!$E:$E,'Raw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10 to 15</v>
      </c>
      <c r="L118" s="9">
        <f>_xlfn.XLOOKUP($E118,'Raw Data'!$E:$E,'Raw Data'!L:L,"ERROR",0,1)</f>
        <v>14.97</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15 to 20</v>
      </c>
      <c r="N118" s="9">
        <f>_xlfn.XLOOKUP($E118,'Raw Data'!$E:$E,'Raw Data'!N:N,"ERROR",0,1)</f>
        <v>16.06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6% to 8%</v>
      </c>
      <c r="P118" s="16">
        <f t="shared" si="4"/>
        <v>0.0678704856787047</v>
      </c>
      <c r="Q118" s="9">
        <f>_xlfn.XLOOKUP($E118,'Raw Data'!$E:$E,'Raw Data'!Q:Q,"ERROR",0,1)</f>
        <v>15</v>
      </c>
      <c r="R118" s="9" t="str">
        <f>_xlfn.XLOOKUP($E118,'Raw Data'!$E:$E,'Raw Data'!R:R,"ERROR",0,1)</f>
        <v>fl oz</v>
      </c>
      <c r="S118" s="17">
        <f t="shared" si="5"/>
        <v>0.959615384615385</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0.75 to 1</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6"/>
        <v>0.0348152580144464</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7"/>
        <v>0.0324523295439765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15 to 20</v>
      </c>
      <c r="Z118" s="17">
        <f t="array" ref="Z118">_xlfn.IFS(AA118="oz",_xlfn.IFS(R118="oz",Q118,R118="fl oz",Q118*1.04,R118="ml",Q118*0.0338),AA118="fl oz",_xlfn.IFS(R118="oz",Q118/1.04,R118="fl oz",Q118,R118="ml",Q118*0.0338/1.04),AA118="ml",_xlfn.IFS(R118="oz",Q118/0.0338,R118="fl oz",Q118*1.04/0.0338,R118="ml",Q118))</f>
        <v>15.6</v>
      </c>
      <c r="AA118" s="9" t="s">
        <v>38</v>
      </c>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row>
    <row r="119" hidden="1" spans="1:52">
      <c r="A119" s="9" t="str">
        <f>_xlfn.XLOOKUP($E119,'Raw Data'!$E:$E,'Raw Data'!A:A,"ERROR",0,1)</f>
        <v>US</v>
      </c>
      <c r="B119" s="9" t="str">
        <f>_xlfn.XLOOKUP($E119,'Raw Data'!$E:$E,'Raw Data'!B:B,"ERROR",0,1)</f>
        <v>Hair Mousses</v>
      </c>
      <c r="C119" s="9" t="str">
        <f>_xlfn.XLOOKUP($E119,'Raw Data'!$E:$E,'Raw Data'!C:C,"ERROR",0,1)</f>
        <v>l'oreal</v>
      </c>
      <c r="D119" s="9" t="str">
        <f>_xlfn.XLOOKUP($E119,'Raw Data'!$E:$E,'Raw Data'!D:D,"ERROR",0,1)</f>
        <v>www.amazon.com/dp/B07PFNS9LX</v>
      </c>
      <c r="E119" s="9" t="s">
        <v>465</v>
      </c>
      <c r="F119" s="9" t="str">
        <f>_xlfn.XLOOKUP($E119,'Raw Data'!$E:$E,'Raw Data'!F:F,"ERROR",0,1)</f>
        <v>L'Oreal Professionnel Full Volume Extra | For All Hair Types | Styling Mousse | Provides Strong Hold | 8.454 Fl. Oz.</v>
      </c>
      <c r="G119" s="9">
        <f>_xlfn.XLOOKUP($E119,'Raw Data'!$E:$E,'Raw Data'!G:G,"ERROR",0,1)</f>
        <v>890</v>
      </c>
      <c r="H119" s="9">
        <f>_xlfn.XLOOKUP($E119,'Raw Data'!$E:$E,'Raw Data'!H:H,"ERROR",0,1)</f>
        <v>25891.34</v>
      </c>
      <c r="I119" s="9">
        <f>_xlfn.XLOOKUP($E119,$E:$E,'Raw Data'!I:I,"ERROR",0,1)</f>
        <v>0.00109735411121441</v>
      </c>
      <c r="J119" s="9" t="str">
        <f>_xlfn.XLOOKUP($E119,'Raw Data'!$E:$E,'Raw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20 to 30</v>
      </c>
      <c r="L119" s="9">
        <f>_xlfn.XLOOKUP($E119,'Raw Data'!$E:$E,'Raw Data'!L:L,"ERROR",0,1)</f>
        <v>28.63</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20 to 30</v>
      </c>
      <c r="N119" s="9">
        <f>_xlfn.XLOOKUP($E119,'Raw Data'!$E:$E,'Raw Data'!N:N,"ERROR",0,1)</f>
        <v>29.99</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4% to 6%</v>
      </c>
      <c r="P119" s="16">
        <f t="shared" si="4"/>
        <v>0.045348449483161</v>
      </c>
      <c r="Q119" s="9">
        <f>_xlfn.XLOOKUP($E119,'Raw Data'!$E:$E,'Raw Data'!Q:Q,"ERROR",0,1)</f>
        <v>8.454</v>
      </c>
      <c r="R119" s="9" t="str">
        <f>_xlfn.XLOOKUP($E119,'Raw Data'!$E:$E,'Raw Data'!R:R,"ERROR",0,1)</f>
        <v>fl oz</v>
      </c>
      <c r="S119" s="17">
        <f t="shared" si="5"/>
        <v>3.2563101672399</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3 to 4</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0.1 to 0.2</v>
      </c>
      <c r="V119" s="17">
        <f t="shared" si="6"/>
        <v>0.115353176547542</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0.1 to 0.2</v>
      </c>
      <c r="X119" s="17">
        <f t="shared" si="7"/>
        <v>0.110122088848154</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8 to 10</v>
      </c>
      <c r="Z119" s="17">
        <f t="array" ref="Z119">_xlfn.IFS(AA119="oz",_xlfn.IFS(R119="oz",Q119,R119="fl oz",Q119*1.04,R119="ml",Q119*0.0338),AA119="fl oz",_xlfn.IFS(R119="oz",Q119/1.04,R119="fl oz",Q119,R119="ml",Q119*0.0338/1.04),AA119="ml",_xlfn.IFS(R119="oz",Q119/0.0338,R119="fl oz",Q119*1.04/0.0338,R119="ml",Q119))</f>
        <v>8.79216</v>
      </c>
      <c r="AA119" s="9" t="s">
        <v>38</v>
      </c>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row>
    <row r="120" hidden="1" spans="1:52">
      <c r="A120" s="9" t="str">
        <f>_xlfn.XLOOKUP($E120,'Raw Data'!$E:$E,'Raw Data'!A:A,"ERROR",0,1)</f>
        <v>US</v>
      </c>
      <c r="B120" s="9" t="str">
        <f>_xlfn.XLOOKUP($E120,'Raw Data'!$E:$E,'Raw Data'!B:B,"ERROR",0,1)</f>
        <v>Hair Mousses</v>
      </c>
      <c r="C120" s="9" t="str">
        <f>_xlfn.XLOOKUP($E120,'Raw Data'!$E:$E,'Raw Data'!C:C,"ERROR",0,1)</f>
        <v>herbal essences</v>
      </c>
      <c r="D120" s="9" t="str">
        <f>_xlfn.XLOOKUP($E120,'Raw Data'!$E:$E,'Raw Data'!D:D,"ERROR",0,1)</f>
        <v>www.amazon.com/dp/B011Z9VHG0</v>
      </c>
      <c r="E120" s="9" t="s">
        <v>468</v>
      </c>
      <c r="F120" s="9" t="str">
        <f>_xlfn.XLOOKUP($E120,'Raw Data'!$E:$E,'Raw Data'!F:F,"ERROR",0,1)</f>
        <v>Herbal Essences Totally Twisted Curl Boosting Hair Mousse, 6.8 Ounce (Pack of 3)</v>
      </c>
      <c r="G120" s="9">
        <f>_xlfn.XLOOKUP($E120,'Raw Data'!$E:$E,'Raw Data'!G:G,"ERROR",0,1)</f>
        <v>1503</v>
      </c>
      <c r="H120" s="9">
        <f>_xlfn.XLOOKUP($E120,'Raw Data'!$E:$E,'Raw Data'!H:H,"ERROR",0,1)</f>
        <v>25811.26</v>
      </c>
      <c r="I120" s="9">
        <f>_xlfn.XLOOKUP($E120,$E:$E,'Raw Data'!I:I,"ERROR",0,1)</f>
        <v>0.00107080292426981</v>
      </c>
      <c r="J120" s="9" t="str">
        <f>_xlfn.XLOOKUP($E120,'Raw Data'!$E:$E,'Raw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15 to 20</v>
      </c>
      <c r="L120" s="9">
        <f>_xlfn.XLOOKUP($E120,'Raw Data'!$E:$E,'Raw Data'!L:L,"ERROR",0,1)</f>
        <v>17.35</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15 to 20</v>
      </c>
      <c r="N120" s="9">
        <f>_xlfn.XLOOKUP($E120,'Raw Data'!$E:$E,'Raw Data'!N:N,"ERROR",0,1)</f>
        <v>19.15</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8% to 10%</v>
      </c>
      <c r="P120" s="16">
        <f t="shared" si="4"/>
        <v>0.093994778067885</v>
      </c>
      <c r="Q120" s="9">
        <f>_xlfn.XLOOKUP($E120,'Raw Data'!$E:$E,'Raw Data'!Q:Q,"ERROR",0,1)</f>
        <v>19.2</v>
      </c>
      <c r="R120" s="9" t="str">
        <f>_xlfn.XLOOKUP($E120,'Raw Data'!$E:$E,'Raw Data'!R:R,"ERROR",0,1)</f>
        <v>oz</v>
      </c>
      <c r="S120" s="17">
        <f t="shared" si="5"/>
        <v>0.903645833333333</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0.75 to 1</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 to 0.05</v>
      </c>
      <c r="V120" s="17">
        <f t="shared" si="6"/>
        <v>0.033729990981851</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 to 0.05</v>
      </c>
      <c r="X120" s="17">
        <f t="shared" si="7"/>
        <v>0.0305595479652801</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15 to 20</v>
      </c>
      <c r="Z120" s="17">
        <f t="array" ref="Z120">_xlfn.IFS(AA120="oz",_xlfn.IFS(R120="oz",Q120,R120="fl oz",Q120*1.04,R120="ml",Q120*0.0338),AA120="fl oz",_xlfn.IFS(R120="oz",Q120/1.04,R120="fl oz",Q120,R120="ml",Q120*0.0338/1.04),AA120="ml",_xlfn.IFS(R120="oz",Q120/0.0338,R120="fl oz",Q120*1.04/0.0338,R120="ml",Q120))</f>
        <v>19.2</v>
      </c>
      <c r="AA120" s="9" t="s">
        <v>38</v>
      </c>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row>
    <row r="121" hidden="1" spans="1:52">
      <c r="A121" s="9" t="str">
        <f>_xlfn.XLOOKUP($E121,'Raw Data'!$E:$E,'Raw Data'!A:A,"ERROR",0,1)</f>
        <v>US</v>
      </c>
      <c r="B121" s="9" t="str">
        <f>_xlfn.XLOOKUP($E121,'Raw Data'!$E:$E,'Raw Data'!B:B,"ERROR",0,1)</f>
        <v>Hair Mousses</v>
      </c>
      <c r="C121" s="9" t="str">
        <f>_xlfn.XLOOKUP($E121,'Raw Data'!$E:$E,'Raw Data'!C:C,"ERROR",0,1)</f>
        <v>garnier</v>
      </c>
      <c r="D121" s="9" t="str">
        <f>_xlfn.XLOOKUP($E121,'Raw Data'!$E:$E,'Raw Data'!D:D,"ERROR",0,1)</f>
        <v>www.amazon.com/dp/B078PGSYGC</v>
      </c>
      <c r="E121" s="9" t="s">
        <v>471</v>
      </c>
      <c r="F121" s="9" t="str">
        <f>_xlfn.XLOOKUP($E121,'Raw Data'!$E:$E,'Raw Data'!F:F,"ERROR",0,1)</f>
        <v>Garnier Fructis Style Texture Tease Dry Touch Finishing Spray, 3.8 Oz, 2 Count (Packaging May Vary)</v>
      </c>
      <c r="G121" s="9">
        <f>_xlfn.XLOOKUP($E121,'Raw Data'!$E:$E,'Raw Data'!G:G,"ERROR",0,1)</f>
        <v>2946</v>
      </c>
      <c r="H121" s="9">
        <f>_xlfn.XLOOKUP($E121,'Raw Data'!$E:$E,'Raw Data'!H:H,"ERROR",0,1)</f>
        <v>25186.74</v>
      </c>
      <c r="I121" s="9">
        <f>_xlfn.XLOOKUP($E121,$E:$E,'Raw Data'!I:I,"ERROR",0,1)</f>
        <v>0.00106729972532625</v>
      </c>
      <c r="J121" s="9" t="str">
        <f>_xlfn.XLOOKUP($E121,'Raw Data'!$E:$E,'Raw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5 to 10</v>
      </c>
      <c r="L121" s="9">
        <f>_xlfn.XLOOKUP($E121,'Raw Data'!$E:$E,'Raw Data'!L:L,"ERROR",0,1)</f>
        <v>8.64</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10 to 15</v>
      </c>
      <c r="N121" s="9">
        <f>_xlfn.XLOOKUP($E121,'Raw Data'!$E:$E,'Raw Data'!N:N,"ERROR",0,1)</f>
        <v>10.91</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20% to 25%</v>
      </c>
      <c r="P121" s="16">
        <f t="shared" si="4"/>
        <v>0.208065994500458</v>
      </c>
      <c r="Q121" s="9">
        <f>_xlfn.XLOOKUP($E121,'Raw Data'!$E:$E,'Raw Data'!Q:Q,"ERROR",0,1)</f>
        <v>7.6</v>
      </c>
      <c r="R121" s="9" t="str">
        <f>_xlfn.XLOOKUP($E121,'Raw Data'!$E:$E,'Raw Data'!R:R,"ERROR",0,1)</f>
        <v>oz</v>
      </c>
      <c r="S121" s="17">
        <f t="shared" si="5"/>
        <v>1.13684210526316</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1 to 2</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6"/>
        <v>0.0485467134186498</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7"/>
        <v>0.0384457932114697</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17">
        <f t="array" ref="Z121">_xlfn.IFS(AA121="oz",_xlfn.IFS(R121="oz",Q121,R121="fl oz",Q121*1.04,R121="ml",Q121*0.0338),AA121="fl oz",_xlfn.IFS(R121="oz",Q121/1.04,R121="fl oz",Q121,R121="ml",Q121*0.0338/1.04),AA121="ml",_xlfn.IFS(R121="oz",Q121/0.0338,R121="fl oz",Q121*1.04/0.0338,R121="ml",Q121))</f>
        <v>7.6</v>
      </c>
      <c r="AA121" s="9" t="s">
        <v>38</v>
      </c>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row>
    <row r="122" hidden="1" spans="1:52">
      <c r="A122" s="9" t="str">
        <f>_xlfn.XLOOKUP($E122,'Raw Data'!$E:$E,'Raw Data'!A:A,"ERROR",0,1)</f>
        <v>US</v>
      </c>
      <c r="B122" s="9" t="str">
        <f>_xlfn.XLOOKUP($E122,'Raw Data'!$E:$E,'Raw Data'!B:B,"ERROR",0,1)</f>
        <v>Hair Mousses</v>
      </c>
      <c r="C122" s="9" t="str">
        <f>_xlfn.XLOOKUP($E122,'Raw Data'!$E:$E,'Raw Data'!C:C,"ERROR",0,1)</f>
        <v>crÃ¨me of nature</v>
      </c>
      <c r="D122" s="9" t="str">
        <f>_xlfn.XLOOKUP($E122,'Raw Data'!$E:$E,'Raw Data'!D:D,"ERROR",0,1)</f>
        <v>www.amazon.com/dp/B003Y5FHAQ</v>
      </c>
      <c r="E122" s="9" t="s">
        <v>475</v>
      </c>
      <c r="F122" s="9" t="str">
        <f>_xlfn.XLOOKUP($E122,'Raw Data'!$E:$E,'Raw Data'!F:F,"ERROR",0,1)</f>
        <v>Argan Oil Foaming Mousse by Creme of Nature, Style &amp; Shine, Creates Soft Wraps, Defines Curls, Prevents Frizz &amp; Adds Exotic Shine, 7 Fl Oz</v>
      </c>
      <c r="G122" s="9">
        <f>_xlfn.XLOOKUP($E122,'Raw Data'!$E:$E,'Raw Data'!G:G,"ERROR",0,1)</f>
        <v>3953</v>
      </c>
      <c r="H122" s="9">
        <f>_xlfn.XLOOKUP($E122,'Raw Data'!$E:$E,'Raw Data'!H:H,"ERROR",0,1)</f>
        <v>25104.34</v>
      </c>
      <c r="I122" s="9">
        <f>_xlfn.XLOOKUP($E122,$E:$E,'Raw Data'!I:I,"ERROR",0,1)</f>
        <v>0.00105711196364122</v>
      </c>
      <c r="J122" s="9" t="str">
        <f>_xlfn.XLOOKUP($E122,'Raw Data'!$E:$E,'Raw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_xlfn.XLOOKUP($E122,'Raw Data'!$E:$E,'Raw Data'!L:L,"ERROR",0,1)</f>
        <v>6.48</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5 to 10</v>
      </c>
      <c r="N122" s="9">
        <f>_xlfn.XLOOKUP($E122,'Raw Data'!$E:$E,'Raw Data'!N:N,"ERROR",0,1)</f>
        <v>9.99</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30% to 40%</v>
      </c>
      <c r="P122" s="16">
        <f t="shared" si="4"/>
        <v>0.351351351351351</v>
      </c>
      <c r="Q122" s="9">
        <f>_xlfn.XLOOKUP($E122,'Raw Data'!$E:$E,'Raw Data'!Q:Q,"ERROR",0,1)</f>
        <v>7</v>
      </c>
      <c r="R122" s="9" t="str">
        <f>_xlfn.XLOOKUP($E122,'Raw Data'!$E:$E,'Raw Data'!R:R,"ERROR",0,1)</f>
        <v>fl oz</v>
      </c>
      <c r="S122" s="17">
        <f t="shared" si="5"/>
        <v>0.89010989010989</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0.75 to 1</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6"/>
        <v>0.0464069241546414</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7"/>
        <v>0.0301017886408485</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7.28</v>
      </c>
      <c r="AA122" s="9" t="s">
        <v>38</v>
      </c>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row>
    <row r="123" hidden="1" spans="1:52">
      <c r="A123" s="9" t="str">
        <f>_xlfn.XLOOKUP($E123,'Raw Data'!$E:$E,'Raw Data'!A:A,"ERROR",0,1)</f>
        <v>US</v>
      </c>
      <c r="B123" s="9" t="str">
        <f>_xlfn.XLOOKUP($E123,'Raw Data'!$E:$E,'Raw Data'!B:B,"ERROR",0,1)</f>
        <v>Hair Mousses</v>
      </c>
      <c r="C123" s="9" t="str">
        <f>_xlfn.XLOOKUP($E123,'Raw Data'!$E:$E,'Raw Data'!C:C,"ERROR",0,1)</f>
        <v>giovanni</v>
      </c>
      <c r="D123" s="9" t="str">
        <f>_xlfn.XLOOKUP($E123,'Raw Data'!$E:$E,'Raw Data'!D:D,"ERROR",0,1)</f>
        <v>www.amazon.com/dp/B001ET789M</v>
      </c>
      <c r="E123" s="9" t="s">
        <v>478</v>
      </c>
      <c r="F123" s="9" t="str">
        <f>_xlfn.XLOOKUP($E123,'Raw Data'!$E:$E,'Raw Data'!F:F,"ERROR",0,1)</f>
        <v>GIOVANNI Mousse Air-Turbo Charged, Hair Styling Foam - Lightweight for Natural Curls, Medium to Firm Hold, Add Texture &amp; Shine, Curly Hair Products, No Parabens, Color Safe - 7 oz (Pack of 3)</v>
      </c>
      <c r="G123" s="9">
        <f>_xlfn.XLOOKUP($E123,'Raw Data'!$E:$E,'Raw Data'!G:G,"ERROR",0,1)</f>
        <v>1037</v>
      </c>
      <c r="H123" s="9">
        <f>_xlfn.XLOOKUP($E123,'Raw Data'!$E:$E,'Raw Data'!H:H,"ERROR",0,1)</f>
        <v>24864.71</v>
      </c>
      <c r="I123" s="9">
        <f>_xlfn.XLOOKUP($E123,$E:$E,'Raw Data'!I:I,"ERROR",0,1)</f>
        <v>0.00104947422468234</v>
      </c>
      <c r="J123" s="9" t="str">
        <f>_xlfn.XLOOKUP($E123,'Raw Data'!$E:$E,'Raw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20 to 30</v>
      </c>
      <c r="L123" s="9">
        <f>_xlfn.XLOOKUP($E123,'Raw Data'!$E:$E,'Raw Data'!L:L,"ERROR",0,1)</f>
        <v>24.34</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20 to 30</v>
      </c>
      <c r="N123" s="9">
        <f>_xlfn.XLOOKUP($E123,'Raw Data'!$E:$E,'Raw Data'!N:N,"ERROR",0,1)</f>
        <v>29.97</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15% to 20%</v>
      </c>
      <c r="P123" s="16">
        <f t="shared" si="4"/>
        <v>0.187854521187855</v>
      </c>
      <c r="Q123" s="9">
        <f>_xlfn.XLOOKUP($E123,'Raw Data'!$E:$E,'Raw Data'!Q:Q,"ERROR",0,1)</f>
        <v>21</v>
      </c>
      <c r="R123" s="9" t="str">
        <f>_xlfn.XLOOKUP($E123,'Raw Data'!$E:$E,'Raw Data'!R:R,"ERROR",0,1)</f>
        <v>oz</v>
      </c>
      <c r="S123" s="17">
        <f t="shared" si="5"/>
        <v>1.15904761904762</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1 to 2</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6"/>
        <v>0.0482632011208271</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7"/>
        <v>0.039196740583281</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20 to 25</v>
      </c>
      <c r="Z123" s="17">
        <f t="array" ref="Z123">_xlfn.IFS(AA123="oz",_xlfn.IFS(R123="oz",Q123,R123="fl oz",Q123*1.04,R123="ml",Q123*0.0338),AA123="fl oz",_xlfn.IFS(R123="oz",Q123/1.04,R123="fl oz",Q123,R123="ml",Q123*0.0338/1.04),AA123="ml",_xlfn.IFS(R123="oz",Q123/0.0338,R123="fl oz",Q123*1.04/0.0338,R123="ml",Q123))</f>
        <v>21</v>
      </c>
      <c r="AA123" s="9" t="s">
        <v>38</v>
      </c>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row>
    <row r="124" hidden="1" spans="1:52">
      <c r="A124" s="9" t="str">
        <f>_xlfn.XLOOKUP($E124,'Raw Data'!$E:$E,'Raw Data'!A:A,"ERROR",0,1)</f>
        <v>US</v>
      </c>
      <c r="B124" s="9" t="str">
        <f>_xlfn.XLOOKUP($E124,'Raw Data'!$E:$E,'Raw Data'!B:B,"ERROR",0,1)</f>
        <v>Hair Mousses</v>
      </c>
      <c r="C124" s="9" t="str">
        <f>_xlfn.XLOOKUP($E124,'Raw Data'!$E:$E,'Raw Data'!C:C,"ERROR",0,1)</f>
        <v>Goiple</v>
      </c>
      <c r="D124" s="9" t="str">
        <f>_xlfn.XLOOKUP($E124,'Raw Data'!$E:$E,'Raw Data'!D:D,"ERROR",0,1)</f>
        <v>www.amazon.com/dp/B0BLNMZR33</v>
      </c>
      <c r="E124" s="9" t="s">
        <v>481</v>
      </c>
      <c r="F124" s="9" t="str">
        <f>_xlfn.XLOOKUP($E124,'Raw Data'!$E:$E,'Raw Data'!F:F,"ERROR",0,1)</f>
        <v>Braid Mousse Hair Mousse Braiding Mousse for Braids Twist, Locs, No Flake Extra Hold High Shine and Moisturizes, Frizz Control, High Shine, Lightweight Easy to Apply Hair Brush Silky Du-rag 8.4 fl oz</v>
      </c>
      <c r="G124" s="9">
        <f>_xlfn.XLOOKUP($E124,'Raw Data'!$E:$E,'Raw Data'!G:G,"ERROR",0,1)</f>
        <v>2468</v>
      </c>
      <c r="H124" s="9">
        <f>_xlfn.XLOOKUP($E124,'Raw Data'!$E:$E,'Raw Data'!H:H,"ERROR",0,1)</f>
        <v>24685.06</v>
      </c>
      <c r="I124" s="9">
        <f>_xlfn.XLOOKUP($E124,$E:$E,'Raw Data'!I:I,"ERROR",0,1)</f>
        <v>0.00104551271888669</v>
      </c>
      <c r="J124" s="9" t="str">
        <f>_xlfn.XLOOKUP($E124,'Raw Data'!$E:$E,'Raw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10 to 15</v>
      </c>
      <c r="L124" s="9">
        <f>_xlfn.XLOOKUP($E124,'Raw Data'!$E:$E,'Raw Data'!L:L,"ERROR",0,1)</f>
        <v>10.09</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10 to 15</v>
      </c>
      <c r="N124" s="9">
        <f>_xlfn.XLOOKUP($E124,'Raw Data'!$E:$E,'Raw Data'!N:N,"ERROR",0,1)</f>
        <v>10.86</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6% to 8%</v>
      </c>
      <c r="P124" s="16">
        <f t="shared" si="4"/>
        <v>0.070902394106814</v>
      </c>
      <c r="Q124" s="9">
        <f>_xlfn.XLOOKUP($E124,'Raw Data'!$E:$E,'Raw Data'!Q:Q,"ERROR",0,1)</f>
        <v>16.9</v>
      </c>
      <c r="R124" s="9" t="str">
        <f>_xlfn.XLOOKUP($E124,'Raw Data'!$E:$E,'Raw Data'!R:R,"ERROR",0,1)</f>
        <v>fl oz</v>
      </c>
      <c r="S124" s="17">
        <f t="shared" si="5"/>
        <v>0.57407828857533</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0.5 to 0.75</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6"/>
        <v>0.020895773727786</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7"/>
        <v>0.0194142133437717</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15 to 20</v>
      </c>
      <c r="Z124" s="17">
        <f t="array" ref="Z124">_xlfn.IFS(AA124="oz",_xlfn.IFS(R124="oz",Q124,R124="fl oz",Q124*1.04,R124="ml",Q124*0.0338),AA124="fl oz",_xlfn.IFS(R124="oz",Q124/1.04,R124="fl oz",Q124,R124="ml",Q124*0.0338/1.04),AA124="ml",_xlfn.IFS(R124="oz",Q124/0.0338,R124="fl oz",Q124*1.04/0.0338,R124="ml",Q124))</f>
        <v>17.576</v>
      </c>
      <c r="AA124" s="9" t="s">
        <v>38</v>
      </c>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row>
    <row r="125" hidden="1" spans="1:52">
      <c r="A125" s="9" t="str">
        <f>_xlfn.XLOOKUP($E125,'Raw Data'!$E:$E,'Raw Data'!A:A,"ERROR",0,1)</f>
        <v>US</v>
      </c>
      <c r="B125" s="9" t="str">
        <f>_xlfn.XLOOKUP($E125,'Raw Data'!$E:$E,'Raw Data'!B:B,"ERROR",0,1)</f>
        <v>Hair Mousses</v>
      </c>
      <c r="C125" s="9" t="str">
        <f>_xlfn.XLOOKUP($E125,'Raw Data'!$E:$E,'Raw Data'!C:C,"ERROR",0,1)</f>
        <v>Herbal Essences</v>
      </c>
      <c r="D125" s="9" t="str">
        <f>_xlfn.XLOOKUP($E125,'Raw Data'!$E:$E,'Raw Data'!D:D,"ERROR",0,1)</f>
        <v>www.amazon.com/dp/B008Y9Y7UI</v>
      </c>
      <c r="E125" s="9" t="s">
        <v>484</v>
      </c>
      <c r="F125" s="9" t="str">
        <f>_xlfn.XLOOKUP($E125,'Raw Data'!$E:$E,'Raw Data'!F:F,"ERROR",0,1)</f>
        <v>Herbal Essences Totally Twisted Curl-Boosting Mousse with Berry Essences, 6.8 oz</v>
      </c>
      <c r="G125" s="9">
        <f>_xlfn.XLOOKUP($E125,'Raw Data'!$E:$E,'Raw Data'!G:G,"ERROR",0,1)</f>
        <v>2978</v>
      </c>
      <c r="H125" s="9">
        <f>_xlfn.XLOOKUP($E125,'Raw Data'!$E:$E,'Raw Data'!H:H,"ERROR",0,1)</f>
        <v>24591.88</v>
      </c>
      <c r="I125" s="9">
        <f>_xlfn.XLOOKUP($E125,$E:$E,'Raw Data'!I:I,"ERROR",0,1)</f>
        <v>0.00102770720008142</v>
      </c>
      <c r="J125" s="9" t="str">
        <f>_xlfn.XLOOKUP($E125,'Raw Data'!$E:$E,'Raw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5 to 10</v>
      </c>
      <c r="L125" s="9">
        <f>_xlfn.XLOOKUP($E125,'Raw Data'!$E:$E,'Raw Data'!L:L,"ERROR",0,1)</f>
        <v>8.09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5 to 10</v>
      </c>
      <c r="N125" s="9">
        <f>_xlfn.XLOOKUP($E125,'Raw Data'!$E:$E,'Raw Data'!N:N,"ERROR",0,1)</f>
        <v>8.56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4% to 6%</v>
      </c>
      <c r="P125" s="16">
        <f t="shared" si="4"/>
        <v>0.0549065420560748</v>
      </c>
      <c r="Q125" s="9">
        <f>_xlfn.XLOOKUP($E125,'Raw Data'!$E:$E,'Raw Data'!Q:Q,"ERROR",0,1)</f>
        <v>6.8</v>
      </c>
      <c r="R125" s="9" t="str">
        <f>_xlfn.XLOOKUP($E125,'Raw Data'!$E:$E,'Raw Data'!R:R,"ERROR",0,1)</f>
        <v>oz</v>
      </c>
      <c r="S125" s="17">
        <f t="shared" si="5"/>
        <v>1.18970588235294</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1 to 2</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6"/>
        <v>0.0425709681911317</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7"/>
        <v>0.0402335435357775</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6 to 8</v>
      </c>
      <c r="Z125" s="17">
        <f t="array" ref="Z125">_xlfn.IFS(AA125="oz",_xlfn.IFS(R125="oz",Q125,R125="fl oz",Q125*1.04,R125="ml",Q125*0.0338),AA125="fl oz",_xlfn.IFS(R125="oz",Q125/1.04,R125="fl oz",Q125,R125="ml",Q125*0.0338/1.04),AA125="ml",_xlfn.IFS(R125="oz",Q125/0.0338,R125="fl oz",Q125*1.04/0.0338,R125="ml",Q125))</f>
        <v>6.8</v>
      </c>
      <c r="AA125" s="9" t="s">
        <v>38</v>
      </c>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row>
    <row r="126" hidden="1" spans="1:52">
      <c r="A126" s="9" t="str">
        <f>_xlfn.XLOOKUP($E126,'Raw Data'!$E:$E,'Raw Data'!A:A,"ERROR",0,1)</f>
        <v>US</v>
      </c>
      <c r="B126" s="9" t="str">
        <f>_xlfn.XLOOKUP($E126,'Raw Data'!$E:$E,'Raw Data'!B:B,"ERROR",0,1)</f>
        <v>Hair Mousses</v>
      </c>
      <c r="C126" s="9" t="str">
        <f>_xlfn.XLOOKUP($E126,'Raw Data'!$E:$E,'Raw Data'!C:C,"ERROR",0,1)</f>
        <v>ORIBE</v>
      </c>
      <c r="D126" s="9" t="str">
        <f>_xlfn.XLOOKUP($E126,'Raw Data'!$E:$E,'Raw Data'!D:D,"ERROR",0,1)</f>
        <v>www.amazon.com/dp/B00J9PYDZ0</v>
      </c>
      <c r="E126" s="9" t="s">
        <v>487</v>
      </c>
      <c r="F126" s="9" t="str">
        <f>_xlfn.XLOOKUP($E126,'Raw Data'!$E:$E,'Raw Data'!F:F,"ERROR",0,1)</f>
        <v>Oribe Grandiose Hair Plumping Mousse, 2.5 oz</v>
      </c>
      <c r="G126" s="9">
        <f>_xlfn.XLOOKUP($E126,'Raw Data'!$E:$E,'Raw Data'!G:G,"ERROR",0,1)</f>
        <v>1099</v>
      </c>
      <c r="H126" s="9">
        <f>_xlfn.XLOOKUP($E126,'Raw Data'!$E:$E,'Raw Data'!H:H,"ERROR",0,1)</f>
        <v>24173.07</v>
      </c>
      <c r="I126" s="9">
        <f>_xlfn.XLOOKUP($E126,$E:$E,'Raw Data'!I:I,"ERROR",0,1)</f>
        <v>0.00102444293291047</v>
      </c>
      <c r="J126" s="9" t="str">
        <f>_xlfn.XLOOKUP($E126,'Raw Data'!$E:$E,'Raw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20 to 30</v>
      </c>
      <c r="L126" s="9">
        <f>_xlfn.XLOOKUP($E126,'Raw Data'!$E:$E,'Raw Data'!L:L,"ERROR",0,1)</f>
        <v>22</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20 to 30</v>
      </c>
      <c r="N126" s="9">
        <f>_xlfn.XLOOKUP($E126,'Raw Data'!$E:$E,'Raw Data'!N:N,"ERROR",0,1)</f>
        <v>22</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No Discount</v>
      </c>
      <c r="P126" s="16">
        <f t="shared" si="4"/>
        <v>0</v>
      </c>
      <c r="Q126" s="9">
        <f>_xlfn.XLOOKUP($E126,'Raw Data'!$E:$E,'Raw Data'!Q:Q,"ERROR",0,1)</f>
        <v>2.5</v>
      </c>
      <c r="R126" s="9" t="str">
        <f>_xlfn.XLOOKUP($E126,'Raw Data'!$E:$E,'Raw Data'!R:R,"ERROR",0,1)</f>
        <v>oz</v>
      </c>
      <c r="S126" s="17">
        <f t="shared" si="5"/>
        <v>8.8</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5 to 10</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0.2 to 0.3</v>
      </c>
      <c r="V126" s="17">
        <f t="shared" si="6"/>
        <v>0.297598917822117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0.2 to 0.3</v>
      </c>
      <c r="X126" s="17">
        <f t="shared" si="7"/>
        <v>0.297598917822117</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2 to 4</v>
      </c>
      <c r="Z126" s="17">
        <f t="array" ref="Z126">_xlfn.IFS(AA126="oz",_xlfn.IFS(R126="oz",Q126,R126="fl oz",Q126*1.04,R126="ml",Q126*0.0338),AA126="fl oz",_xlfn.IFS(R126="oz",Q126/1.04,R126="fl oz",Q126,R126="ml",Q126*0.0338/1.04),AA126="ml",_xlfn.IFS(R126="oz",Q126/0.0338,R126="fl oz",Q126*1.04/0.0338,R126="ml",Q126))</f>
        <v>2.5</v>
      </c>
      <c r="AA126" s="9" t="s">
        <v>38</v>
      </c>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row>
    <row r="127" hidden="1" spans="1:52">
      <c r="A127" s="9" t="str">
        <f>_xlfn.XLOOKUP($E127,'Raw Data'!$E:$E,'Raw Data'!A:A,"ERROR",0,1)</f>
        <v>US</v>
      </c>
      <c r="B127" s="9" t="str">
        <f>_xlfn.XLOOKUP($E127,'Raw Data'!$E:$E,'Raw Data'!B:B,"ERROR",0,1)</f>
        <v>Hair Mousses</v>
      </c>
      <c r="C127" s="9" t="str">
        <f>_xlfn.XLOOKUP($E127,'Raw Data'!$E:$E,'Raw Data'!C:C,"ERROR",0,1)</f>
        <v>elizabeth arden</v>
      </c>
      <c r="D127" s="9" t="str">
        <f>_xlfn.XLOOKUP($E127,'Raw Data'!$E:$E,'Raw Data'!D:D,"ERROR",0,1)</f>
        <v>www.amazon.com/dp/B001BEL7IS</v>
      </c>
      <c r="E127" s="9" t="s">
        <v>490</v>
      </c>
      <c r="F127" s="9" t="str">
        <f>_xlfn.XLOOKUP($E127,'Raw Data'!$E:$E,'Raw Data'!F:F,"ERROR",0,1)</f>
        <v>Elizabeth Arden Flawless Finish Mousse Makeup</v>
      </c>
      <c r="G127" s="9">
        <f>_xlfn.XLOOKUP($E127,'Raw Data'!$E:$E,'Raw Data'!G:G,"ERROR",0,1)</f>
        <v>688</v>
      </c>
      <c r="H127" s="9">
        <f>_xlfn.XLOOKUP($E127,'Raw Data'!$E:$E,'Raw Data'!H:H,"ERROR",0,1)</f>
        <v>24096.29</v>
      </c>
      <c r="I127" s="9">
        <f>_xlfn.XLOOKUP($E127,$E:$E,'Raw Data'!I:I,"ERROR",0,1)</f>
        <v>0.00101838886094974</v>
      </c>
      <c r="J127" s="9" t="str">
        <f>_xlfn.XLOOKUP($E127,'Raw Data'!$E:$E,'Raw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30 to 40</v>
      </c>
      <c r="L127" s="9">
        <f>_xlfn.XLOOKUP($E127,'Raw Data'!$E:$E,'Raw Data'!L:L,"ERROR",0,1)</f>
        <v>35</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30 to 40</v>
      </c>
      <c r="N127" s="9">
        <f>_xlfn.XLOOKUP($E127,'Raw Data'!$E:$E,'Raw Data'!N:N,"ERROR",0,1)</f>
        <v>35</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4"/>
        <v>0</v>
      </c>
      <c r="Q127" s="9">
        <f>_xlfn.XLOOKUP($E127,'Raw Data'!$E:$E,'Raw Data'!Q:Q,"ERROR",0,1)</f>
        <v>0</v>
      </c>
      <c r="R127" s="9">
        <f>_xlfn.XLOOKUP($E127,'Raw Data'!$E:$E,'Raw Data'!R:R,"ERROR",0,1)</f>
        <v>0</v>
      </c>
      <c r="S127" s="17" t="e">
        <f t="shared" si="5"/>
        <v>#N/A</v>
      </c>
      <c r="T127" s="9" t="e">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#N/A</v>
      </c>
      <c r="U127" s="17" t="e">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#N/A</v>
      </c>
      <c r="V127" s="17" t="e">
        <f t="shared" si="6"/>
        <v>#N/A</v>
      </c>
      <c r="W127" s="17" t="e">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#N/A</v>
      </c>
      <c r="X127" s="17" t="e">
        <f t="shared" si="7"/>
        <v>#N/A</v>
      </c>
      <c r="Y127" s="9" t="e">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#N/A</v>
      </c>
      <c r="Z127" s="17" t="e">
        <f t="array" ref="Z127">_xlfn.IFS(AA127="oz",_xlfn.IFS(R127="oz",Q127,R127="fl oz",Q127*1.04,R127="ml",Q127*0.0338),AA127="fl oz",_xlfn.IFS(R127="oz",Q127/1.04,R127="fl oz",Q127,R127="ml",Q127*0.0338/1.04),AA127="ml",_xlfn.IFS(R127="oz",Q127/0.0338,R127="fl oz",Q127*1.04/0.0338,R127="ml",Q127))</f>
        <v>#N/A</v>
      </c>
      <c r="AA127" s="9" t="s">
        <v>38</v>
      </c>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row>
    <row r="128" hidden="1" spans="1:52">
      <c r="A128" s="9" t="str">
        <f>_xlfn.XLOOKUP($E128,'Raw Data'!$E:$E,'Raw Data'!A:A,"ERROR",0,1)</f>
        <v>US</v>
      </c>
      <c r="B128" s="9" t="str">
        <f>_xlfn.XLOOKUP($E128,'Raw Data'!$E:$E,'Raw Data'!B:B,"ERROR",0,1)</f>
        <v>Hair Mousses</v>
      </c>
      <c r="C128" s="9" t="str">
        <f>_xlfn.XLOOKUP($E128,'Raw Data'!$E:$E,'Raw Data'!C:C,"ERROR",0,1)</f>
        <v>design essentials</v>
      </c>
      <c r="D128" s="9" t="str">
        <f>_xlfn.XLOOKUP($E128,'Raw Data'!$E:$E,'Raw Data'!D:D,"ERROR",0,1)</f>
        <v>www.amazon.com/dp/B07BBG1ZWT</v>
      </c>
      <c r="E128" s="9" t="s">
        <v>493</v>
      </c>
      <c r="F128" s="9" t="str">
        <f>_xlfn.XLOOKUP($E128,'Raw Data'!$E:$E,'Raw Data'!F:F,"ERROR",0,1)</f>
        <v>Design Essentials Curl Enhancing Mousse, Almond and Avocado Collection, 2.3 Ounces</v>
      </c>
      <c r="G128" s="9">
        <f>_xlfn.XLOOKUP($E128,'Raw Data'!$E:$E,'Raw Data'!G:G,"ERROR",0,1)</f>
        <v>4800</v>
      </c>
      <c r="H128" s="9">
        <f>_xlfn.XLOOKUP($E128,'Raw Data'!$E:$E,'Raw Data'!H:H,"ERROR",0,1)</f>
        <v>23953.89</v>
      </c>
      <c r="I128" s="9">
        <f>_xlfn.XLOOKUP($E128,$E:$E,'Raw Data'!I:I,"ERROR",0,1)</f>
        <v>0.00101753729450752</v>
      </c>
      <c r="J128" s="9" t="str">
        <f>_xlfn.XLOOKUP($E128,'Raw Data'!$E:$E,'Raw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0 to 5</v>
      </c>
      <c r="L128" s="9">
        <f>_xlfn.XLOOKUP($E128,'Raw Data'!$E:$E,'Raw Data'!L:L,"ERROR",0,1)</f>
        <v>4.99</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5 to 10</v>
      </c>
      <c r="N128" s="9">
        <f>_xlfn.XLOOKUP($E128,'Raw Data'!$E:$E,'Raw Data'!N:N,"ERROR",0,1)</f>
        <v>5.36</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6% to 8%</v>
      </c>
      <c r="P128" s="16">
        <f t="shared" si="4"/>
        <v>0.0690298507462687</v>
      </c>
      <c r="Q128" s="9">
        <f>_xlfn.XLOOKUP($E128,'Raw Data'!$E:$E,'Raw Data'!Q:Q,"ERROR",0,1)</f>
        <v>2.3</v>
      </c>
      <c r="R128" s="9" t="str">
        <f>_xlfn.XLOOKUP($E128,'Raw Data'!$E:$E,'Raw Data'!R:R,"ERROR",0,1)</f>
        <v>oz</v>
      </c>
      <c r="S128" s="17">
        <f t="shared" si="5"/>
        <v>2.1695652173913</v>
      </c>
      <c r="T128" s="9" t="str">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2 to 3</v>
      </c>
      <c r="U128" s="17"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0.05 to 0.1</v>
      </c>
      <c r="V128" s="17">
        <f t="shared" si="6"/>
        <v>0.0788107806090191</v>
      </c>
      <c r="W128" s="17"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0.05 to 0.1</v>
      </c>
      <c r="X128" s="17">
        <f t="shared" si="7"/>
        <v>0.0733704841863816</v>
      </c>
      <c r="Y128" s="9"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2 to 4</v>
      </c>
      <c r="Z128" s="17">
        <f t="array" ref="Z128">_xlfn.IFS(AA128="oz",_xlfn.IFS(R128="oz",Q128,R128="fl oz",Q128*1.04,R128="ml",Q128*0.0338),AA128="fl oz",_xlfn.IFS(R128="oz",Q128/1.04,R128="fl oz",Q128,R128="ml",Q128*0.0338/1.04),AA128="ml",_xlfn.IFS(R128="oz",Q128/0.0338,R128="fl oz",Q128*1.04/0.0338,R128="ml",Q128))</f>
        <v>2.3</v>
      </c>
      <c r="AA128" s="9" t="s">
        <v>38</v>
      </c>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row>
    <row r="129" hidden="1" spans="1:52">
      <c r="A129" s="9" t="str">
        <f>_xlfn.XLOOKUP($E129,'Raw Data'!$E:$E,'Raw Data'!A:A,"ERROR",0,1)</f>
        <v>US</v>
      </c>
      <c r="B129" s="9" t="str">
        <f>_xlfn.XLOOKUP($E129,'Raw Data'!$E:$E,'Raw Data'!B:B,"ERROR",0,1)</f>
        <v>Hair Mousses</v>
      </c>
      <c r="C129" s="9" t="str">
        <f>_xlfn.XLOOKUP($E129,'Raw Data'!$E:$E,'Raw Data'!C:C,"ERROR",0,1)</f>
        <v>aunt jackie's</v>
      </c>
      <c r="D129" s="9" t="str">
        <f>_xlfn.XLOOKUP($E129,'Raw Data'!$E:$E,'Raw Data'!D:D,"ERROR",0,1)</f>
        <v>www.amazon.com/dp/B07V6JVBSM</v>
      </c>
      <c r="E129" s="9" t="s">
        <v>497</v>
      </c>
      <c r="F129" s="9" t="str">
        <f>_xlfn.XLOOKUP($E129,'Raw Data'!$E:$E,'Raw Data'!F:F,"ERROR",0,1)</f>
        <v>Aunt Jackie's Grapeseed Style and Shine Recipes Power Wash Intense Moisture Clarifying Hair Shampoo, 12oz.</v>
      </c>
      <c r="G129" s="9">
        <f>_xlfn.XLOOKUP($E129,'Raw Data'!$E:$E,'Raw Data'!G:G,"ERROR",0,1)</f>
        <v>1780</v>
      </c>
      <c r="H129" s="9">
        <f>_xlfn.XLOOKUP($E129,'Raw Data'!$E:$E,'Raw Data'!H:H,"ERROR",0,1)</f>
        <v>23933.86</v>
      </c>
      <c r="I129" s="9">
        <f>_xlfn.XLOOKUP($E129,$E:$E,'Raw Data'!I:I,"ERROR",0,1)</f>
        <v>0.00101153168913412</v>
      </c>
      <c r="J129" s="9" t="str">
        <f>_xlfn.XLOOKUP($E129,'Raw Data'!$E:$E,'Raw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10 to 15</v>
      </c>
      <c r="L129" s="9">
        <f>_xlfn.XLOOKUP($E129,'Raw Data'!$E:$E,'Raw Data'!L:L,"ERROR",0,1)</f>
        <v>12.5</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10 to 15</v>
      </c>
      <c r="N129" s="9">
        <f>_xlfn.XLOOKUP($E129,'Raw Data'!$E:$E,'Raw Data'!N:N,"ERROR",0,1)</f>
        <v>12.5</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No Discount</v>
      </c>
      <c r="P129" s="16">
        <f t="shared" si="4"/>
        <v>0</v>
      </c>
      <c r="Q129" s="9">
        <f>_xlfn.XLOOKUP($E129,'Raw Data'!$E:$E,'Raw Data'!Q:Q,"ERROR",0,1)</f>
        <v>12</v>
      </c>
      <c r="R129" s="9" t="str">
        <f>_xlfn.XLOOKUP($E129,'Raw Data'!$E:$E,'Raw Data'!R:R,"ERROR",0,1)</f>
        <v>oz</v>
      </c>
      <c r="S129" s="17">
        <f t="shared" si="5"/>
        <v>1.04166666666667</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1 to 2</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 to 0.05</v>
      </c>
      <c r="V129" s="17">
        <f t="shared" si="6"/>
        <v>0.035227144628565</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 to 0.05</v>
      </c>
      <c r="X129" s="17">
        <f t="shared" si="7"/>
        <v>0.035227144628565</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10 to 15</v>
      </c>
      <c r="Z129" s="17">
        <f t="array" ref="Z129">_xlfn.IFS(AA129="oz",_xlfn.IFS(R129="oz",Q129,R129="fl oz",Q129*1.04,R129="ml",Q129*0.0338),AA129="fl oz",_xlfn.IFS(R129="oz",Q129/1.04,R129="fl oz",Q129,R129="ml",Q129*0.0338/1.04),AA129="ml",_xlfn.IFS(R129="oz",Q129/0.0338,R129="fl oz",Q129*1.04/0.0338,R129="ml",Q129))</f>
        <v>12</v>
      </c>
      <c r="AA129" s="9" t="s">
        <v>38</v>
      </c>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row>
    <row r="130" hidden="1" spans="1:52">
      <c r="A130" s="9" t="str">
        <f>_xlfn.XLOOKUP($E130,'Raw Data'!$E:$E,'Raw Data'!A:A,"ERROR",0,1)</f>
        <v>US</v>
      </c>
      <c r="B130" s="9" t="str">
        <f>_xlfn.XLOOKUP($E130,'Raw Data'!$E:$E,'Raw Data'!B:B,"ERROR",0,1)</f>
        <v>Hair Mousses</v>
      </c>
      <c r="C130" s="9" t="str">
        <f>_xlfn.XLOOKUP($E130,'Raw Data'!$E:$E,'Raw Data'!C:C,"ERROR",0,1)</f>
        <v>IWELL Signature</v>
      </c>
      <c r="D130" s="9" t="str">
        <f>_xlfn.XLOOKUP($E130,'Raw Data'!$E:$E,'Raw Data'!D:D,"ERROR",0,1)</f>
        <v>www.amazon.com/dp/B0BB3C6CLK</v>
      </c>
      <c r="E130" s="9" t="s">
        <v>501</v>
      </c>
      <c r="F130" s="9" t="str">
        <f>_xlfn.XLOOKUP($E130,'Raw Data'!$E:$E,'Raw Data'!F:F,"ERROR",0,1)</f>
        <v>IWELL Signature Lace Tint Mousse (200ml) | Concealer for Lace Wigs Hair Wigs | Perfect Match Your Skin Tone | Easy Tinting | Quick-Drying | Safe and Convenient | Value Size 7 fl oz (Medium Dark Brown)</v>
      </c>
      <c r="G130" s="9">
        <f>_xlfn.XLOOKUP($E130,'Raw Data'!$E:$E,'Raw Data'!G:G,"ERROR",0,1)</f>
        <v>2302</v>
      </c>
      <c r="H130" s="9">
        <f>_xlfn.XLOOKUP($E130,'Raw Data'!$E:$E,'Raw Data'!H:H,"ERROR",0,1)</f>
        <v>23792.6</v>
      </c>
      <c r="I130" s="9">
        <f>_xlfn.XLOOKUP($E130,$E:$E,'Raw Data'!I:I,"ERROR",0,1)</f>
        <v>0.000976403616814828</v>
      </c>
      <c r="J130" s="9" t="str">
        <f>_xlfn.XLOOKUP($E130,'Raw Data'!$E:$E,'Raw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_xlfn.XLOOKUP($E130,'Raw Data'!$E:$E,'Raw Data'!L:L,"ERROR",0,1)</f>
        <v>10.49</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_xlfn.XLOOKUP($E130,'Raw Data'!$E:$E,'Raw Data'!N:N,"ERROR",0,1)</f>
        <v>11.83</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10% to 15%</v>
      </c>
      <c r="P130" s="16">
        <f t="shared" si="4"/>
        <v>0.113271344040575</v>
      </c>
      <c r="Q130" s="9">
        <f>_xlfn.XLOOKUP($E130,'Raw Data'!$E:$E,'Raw Data'!Q:Q,"ERROR",0,1)</f>
        <v>200</v>
      </c>
      <c r="R130" s="9" t="str">
        <f>_xlfn.XLOOKUP($E130,'Raw Data'!$E:$E,'Raw Data'!R:R,"ERROR",0,1)</f>
        <v>ml</v>
      </c>
      <c r="S130" s="17">
        <f t="shared" si="5"/>
        <v>1.55177514792899</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0.05 to 0.1</v>
      </c>
      <c r="V130" s="17">
        <f t="shared" si="6"/>
        <v>0.0591816029759892</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0.05 to 0.1</v>
      </c>
      <c r="X130" s="17">
        <f t="shared" si="7"/>
        <v>0.0524780232644232</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6 to 8</v>
      </c>
      <c r="Z130" s="17">
        <f t="array" ref="Z130">_xlfn.IFS(AA130="oz",_xlfn.IFS(R130="oz",Q130,R130="fl oz",Q130*1.04,R130="ml",Q130*0.0338),AA130="fl oz",_xlfn.IFS(R130="oz",Q130/1.04,R130="fl oz",Q130,R130="ml",Q130*0.0338/1.04),AA130="ml",_xlfn.IFS(R130="oz",Q130/0.0338,R130="fl oz",Q130*1.04/0.0338,R130="ml",Q130))</f>
        <v>6.76</v>
      </c>
      <c r="AA130" s="9" t="s">
        <v>38</v>
      </c>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row>
    <row r="131" hidden="1" spans="1:52">
      <c r="A131" s="9" t="str">
        <f>_xlfn.XLOOKUP($E131,'Raw Data'!$E:$E,'Raw Data'!A:A,"ERROR",0,1)</f>
        <v>US</v>
      </c>
      <c r="B131" s="9" t="str">
        <f>_xlfn.XLOOKUP($E131,'Raw Data'!$E:$E,'Raw Data'!B:B,"ERROR",0,1)</f>
        <v>Hair Mousses</v>
      </c>
      <c r="C131" s="9" t="str">
        <f>_xlfn.XLOOKUP($E131,'Raw Data'!$E:$E,'Raw Data'!C:C,"ERROR",0,1)</f>
        <v>Aunt Jackie's</v>
      </c>
      <c r="D131" s="9" t="str">
        <f>_xlfn.XLOOKUP($E131,'Raw Data'!$E:$E,'Raw Data'!D:D,"ERROR",0,1)</f>
        <v>www.amazon.com/dp/B07V5K6LCT</v>
      </c>
      <c r="E131" s="9" t="s">
        <v>505</v>
      </c>
      <c r="F131" s="9" t="str">
        <f>_xlfn.XLOOKUP($E131,'Raw Data'!$E:$E,'Raw Data'!F:F,"ERROR",0,1)</f>
        <v>Aunt Jackie's Grapeseed Style and Shine Recipes Frizz Patrol Anti-Poof Setting Hair Mousse, Sets Curly Hair Styles in Place,Purple Fl.Oz 8.5 Ounce</v>
      </c>
      <c r="G131" s="9">
        <f>_xlfn.XLOOKUP($E131,'Raw Data'!$E:$E,'Raw Data'!G:G,"ERROR",0,1)</f>
        <v>2466</v>
      </c>
      <c r="H131" s="9">
        <f>_xlfn.XLOOKUP($E131,'Raw Data'!$E:$E,'Raw Data'!H:H,"ERROR",0,1)</f>
        <v>22966.34</v>
      </c>
      <c r="I131" s="9">
        <f>_xlfn.XLOOKUP($E131,$E:$E,'Raw Data'!I:I,"ERROR",0,1)</f>
        <v>0.000952280435837062</v>
      </c>
      <c r="J131" s="9" t="str">
        <f>_xlfn.XLOOKUP($E131,'Raw Data'!$E:$E,'Raw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5 to 10</v>
      </c>
      <c r="L131" s="9">
        <f>_xlfn.XLOOKUP($E131,'Raw Data'!$E:$E,'Raw Data'!L:L,"ERROR",0,1)</f>
        <v>9.3</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_xlfn.XLOOKUP($E131,'Raw Data'!$E:$E,'Raw Data'!N:N,"ERROR",0,1)</f>
        <v>11.12</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15% to 20%</v>
      </c>
      <c r="P131" s="16">
        <f t="shared" ref="P131:P194" si="8">(N131-L131)/N131</f>
        <v>0.163669064748201</v>
      </c>
      <c r="Q131" s="9">
        <f>_xlfn.XLOOKUP($E131,'Raw Data'!$E:$E,'Raw Data'!Q:Q,"ERROR",0,1)</f>
        <v>8.5</v>
      </c>
      <c r="R131" s="9" t="str">
        <f>_xlfn.XLOOKUP($E131,'Raw Data'!$E:$E,'Raw Data'!R:R,"ERROR",0,1)</f>
        <v>oz</v>
      </c>
      <c r="S131" s="17">
        <f t="shared" ref="S131:S194" si="9">L131/Z131</f>
        <v>1.09411764705882</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 to 0.05</v>
      </c>
      <c r="V131" s="17">
        <f t="shared" ref="V131:V194" si="10">N131/($Z131*29.57)</f>
        <v>0.0442419781575126</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 to 0.05</v>
      </c>
      <c r="X131" s="17">
        <f t="shared" ref="X131:X194" si="11">L131/($Z131*29.57)</f>
        <v>0.0370009349698621</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8 to 10</v>
      </c>
      <c r="Z131" s="17">
        <f t="array" ref="Z131">_xlfn.IFS(AA131="oz",_xlfn.IFS(R131="oz",Q131,R131="fl oz",Q131*1.04,R131="ml",Q131*0.0338),AA131="fl oz",_xlfn.IFS(R131="oz",Q131/1.04,R131="fl oz",Q131,R131="ml",Q131*0.0338/1.04),AA131="ml",_xlfn.IFS(R131="oz",Q131/0.0338,R131="fl oz",Q131*1.04/0.0338,R131="ml",Q131))</f>
        <v>8.5</v>
      </c>
      <c r="AA131" s="9" t="s">
        <v>38</v>
      </c>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row>
    <row r="132" hidden="1" spans="1:52">
      <c r="A132" s="9" t="str">
        <f>_xlfn.XLOOKUP($E132,'Raw Data'!$E:$E,'Raw Data'!A:A,"ERROR",0,1)</f>
        <v>US</v>
      </c>
      <c r="B132" s="9" t="str">
        <f>_xlfn.XLOOKUP($E132,'Raw Data'!$E:$E,'Raw Data'!B:B,"ERROR",0,1)</f>
        <v>Hair Mousses</v>
      </c>
      <c r="C132" s="9" t="str">
        <f>_xlfn.XLOOKUP($E132,'Raw Data'!$E:$E,'Raw Data'!C:C,"ERROR",0,1)</f>
        <v>got2b</v>
      </c>
      <c r="D132" s="9" t="str">
        <f>_xlfn.XLOOKUP($E132,'Raw Data'!$E:$E,'Raw Data'!D:D,"ERROR",0,1)</f>
        <v>www.amazon.com/dp/B01MD1XE7N</v>
      </c>
      <c r="E132" s="9" t="s">
        <v>509</v>
      </c>
      <c r="F132" s="9" t="str">
        <f>_xlfn.XLOOKUP($E132,'Raw Data'!$E:$E,'Raw Data'!F:F,"ERROR",0,1)</f>
        <v>Got2b Volumaniac Hair Mousse, 8 Ounce</v>
      </c>
      <c r="G132" s="9">
        <f>_xlfn.XLOOKUP($E132,'Raw Data'!$E:$E,'Raw Data'!G:G,"ERROR",0,1)</f>
        <v>1505</v>
      </c>
      <c r="H132" s="9">
        <f>_xlfn.XLOOKUP($E132,'Raw Data'!$E:$E,'Raw Data'!H:H,"ERROR",0,1)</f>
        <v>22398.93</v>
      </c>
      <c r="I132" s="9">
        <f>_xlfn.XLOOKUP($E132,$E:$E,'Raw Data'!I:I,"ERROR",0,1)</f>
        <v>0.000949127131642351</v>
      </c>
      <c r="J132" s="9" t="str">
        <f>_xlfn.XLOOKUP($E132,'Raw Data'!$E:$E,'Raw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15 to 20</v>
      </c>
      <c r="L132" s="9">
        <f>_xlfn.XLOOKUP($E132,'Raw Data'!$E:$E,'Raw Data'!L:L,"ERROR",0,1)</f>
        <v>15.13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15 to 20</v>
      </c>
      <c r="N132" s="9">
        <f>_xlfn.XLOOKUP($E132,'Raw Data'!$E:$E,'Raw Data'!N:N,"ERROR",0,1)</f>
        <v>17.67</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10% to 15%</v>
      </c>
      <c r="P132" s="16">
        <f t="shared" si="8"/>
        <v>0.143746462931522</v>
      </c>
      <c r="Q132" s="9">
        <f>_xlfn.XLOOKUP($E132,'Raw Data'!$E:$E,'Raw Data'!Q:Q,"ERROR",0,1)</f>
        <v>8</v>
      </c>
      <c r="R132" s="9" t="str">
        <f>_xlfn.XLOOKUP($E132,'Raw Data'!$E:$E,'Raw Data'!R:R,"ERROR",0,1)</f>
        <v>oz</v>
      </c>
      <c r="S132" s="17">
        <f t="shared" si="9"/>
        <v>1.89125</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0.05 to 0.1</v>
      </c>
      <c r="V132" s="17">
        <f t="shared" si="10"/>
        <v>0.0746956374704092</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0.05 to 0.1</v>
      </c>
      <c r="X132" s="17">
        <f t="shared" si="11"/>
        <v>0.0639584037876226</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6 to 8</v>
      </c>
      <c r="Z132" s="17">
        <f t="array" ref="Z132">_xlfn.IFS(AA132="oz",_xlfn.IFS(R132="oz",Q132,R132="fl oz",Q132*1.04,R132="ml",Q132*0.0338),AA132="fl oz",_xlfn.IFS(R132="oz",Q132/1.04,R132="fl oz",Q132,R132="ml",Q132*0.0338/1.04),AA132="ml",_xlfn.IFS(R132="oz",Q132/0.0338,R132="fl oz",Q132*1.04/0.0338,R132="ml",Q132))</f>
        <v>8</v>
      </c>
      <c r="AA132" s="9" t="s">
        <v>38</v>
      </c>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row>
    <row r="133" hidden="1" spans="1:52">
      <c r="A133" s="9" t="str">
        <f>_xlfn.XLOOKUP($E133,'Raw Data'!$E:$E,'Raw Data'!A:A,"ERROR",0,1)</f>
        <v>US</v>
      </c>
      <c r="B133" s="9" t="str">
        <f>_xlfn.XLOOKUP($E133,'Raw Data'!$E:$E,'Raw Data'!B:B,"ERROR",0,1)</f>
        <v>Hair Mousses</v>
      </c>
      <c r="C133" s="9" t="str">
        <f>_xlfn.XLOOKUP($E133,'Raw Data'!$E:$E,'Raw Data'!C:C,"ERROR",0,1)</f>
        <v>TRESemmé</v>
      </c>
      <c r="D133" s="9" t="str">
        <f>_xlfn.XLOOKUP($E133,'Raw Data'!$E:$E,'Raw Data'!D:D,"ERROR",0,1)</f>
        <v>www.amazon.com/dp/B098J83CGD</v>
      </c>
      <c r="E133" s="9" t="s">
        <v>512</v>
      </c>
      <c r="F133" s="9" t="str">
        <f>_xlfn.XLOOKUP($E133,'Raw Data'!$E:$E,'Raw Data'!F:F,"ERROR",0,1)</f>
        <v>TRESemmé Extra Hold Volumizing Mousse Pack of 6 For All-Day Humidity Resistance 10.5 oz</v>
      </c>
      <c r="G133" s="9">
        <f>_xlfn.XLOOKUP($E133,'Raw Data'!$E:$E,'Raw Data'!G:G,"ERROR",0,1)</f>
        <v>574</v>
      </c>
      <c r="H133" s="9">
        <f>_xlfn.XLOOKUP($E133,'Raw Data'!$E:$E,'Raw Data'!H:H,"ERROR",0,1)</f>
        <v>22324.76</v>
      </c>
      <c r="I133" s="9">
        <f>_xlfn.XLOOKUP($E133,$E:$E,'Raw Data'!I:I,"ERROR",0,1)</f>
        <v>0.000915978536784376</v>
      </c>
      <c r="J133" s="9" t="str">
        <f>_xlfn.XLOOKUP($E133,'Raw Data'!$E:$E,'Raw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30 to 40</v>
      </c>
      <c r="L133" s="9">
        <f>_xlfn.XLOOKUP($E133,'Raw Data'!$E:$E,'Raw Data'!L:L,"ERROR",0,1)</f>
        <v>38.53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40 to 50</v>
      </c>
      <c r="N133" s="9">
        <f>_xlfn.XLOOKUP($E133,'Raw Data'!$E:$E,'Raw Data'!N:N,"ERROR",0,1)</f>
        <v>47.6</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15% to 20%</v>
      </c>
      <c r="P133" s="16">
        <f t="shared" si="8"/>
        <v>0.190546218487395</v>
      </c>
      <c r="Q133" s="9">
        <f>_xlfn.XLOOKUP($E133,'Raw Data'!$E:$E,'Raw Data'!Q:Q,"ERROR",0,1)</f>
        <v>63</v>
      </c>
      <c r="R133" s="9" t="str">
        <f>_xlfn.XLOOKUP($E133,'Raw Data'!$E:$E,'Raw Data'!R:R,"ERROR",0,1)</f>
        <v>oz</v>
      </c>
      <c r="S133" s="17">
        <f t="shared" si="9"/>
        <v>0.611587301587302</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0.5 to 0.75</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 to 0.05</v>
      </c>
      <c r="V133" s="17">
        <f t="shared" si="10"/>
        <v>0.0255514222372525</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 to 0.05</v>
      </c>
      <c r="X133" s="17">
        <f t="shared" si="11"/>
        <v>0.0206826953529693</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50+</v>
      </c>
      <c r="Z133" s="17">
        <f t="array" ref="Z133">_xlfn.IFS(AA133="oz",_xlfn.IFS(R133="oz",Q133,R133="fl oz",Q133*1.04,R133="ml",Q133*0.0338),AA133="fl oz",_xlfn.IFS(R133="oz",Q133/1.04,R133="fl oz",Q133,R133="ml",Q133*0.0338/1.04),AA133="ml",_xlfn.IFS(R133="oz",Q133/0.0338,R133="fl oz",Q133*1.04/0.0338,R133="ml",Q133))</f>
        <v>63</v>
      </c>
      <c r="AA133" s="9" t="s">
        <v>38</v>
      </c>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row>
    <row r="134" hidden="1" spans="1:52">
      <c r="A134" s="9" t="str">
        <f>_xlfn.XLOOKUP($E134,'Raw Data'!$E:$E,'Raw Data'!A:A,"ERROR",0,1)</f>
        <v>US</v>
      </c>
      <c r="B134" s="9" t="str">
        <f>_xlfn.XLOOKUP($E134,'Raw Data'!$E:$E,'Raw Data'!B:B,"ERROR",0,1)</f>
        <v>Hair Mousses</v>
      </c>
      <c r="C134" s="9" t="str">
        <f>_xlfn.XLOOKUP($E134,'Raw Data'!$E:$E,'Raw Data'!C:C,"ERROR",0,1)</f>
        <v>condition 3-in-1</v>
      </c>
      <c r="D134" s="9" t="str">
        <f>_xlfn.XLOOKUP($E134,'Raw Data'!$E:$E,'Raw Data'!D:D,"ERROR",0,1)</f>
        <v>www.amazon.com/dp/B01MTQ9TEP</v>
      </c>
      <c r="E134" s="9" t="s">
        <v>516</v>
      </c>
      <c r="F134" s="9" t="str">
        <f>_xlfn.XLOOKUP($E134,'Raw Data'!$E:$E,'Raw Data'!F:F,"ERROR",0,1)</f>
        <v>CONDITION 3 IN 1, Mousse, Maximum Hold, 6 oz, (3 Pack)</v>
      </c>
      <c r="G134" s="9">
        <f>_xlfn.XLOOKUP($E134,'Raw Data'!$E:$E,'Raw Data'!G:G,"ERROR",0,1)</f>
        <v>1145</v>
      </c>
      <c r="H134" s="9">
        <f>_xlfn.XLOOKUP($E134,'Raw Data'!$E:$E,'Raw Data'!H:H,"ERROR",0,1)</f>
        <v>21545.06</v>
      </c>
      <c r="I134" s="9">
        <f>_xlfn.XLOOKUP($E134,$E:$E,'Raw Data'!I:I,"ERROR",0,1)</f>
        <v>0.000893005799537348</v>
      </c>
      <c r="J134" s="9" t="str">
        <f>_xlfn.XLOOKUP($E134,'Raw Data'!$E:$E,'Raw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15 to 20</v>
      </c>
      <c r="L134" s="9">
        <f>_xlfn.XLOOKUP($E134,'Raw Data'!$E:$E,'Raw Data'!L:L,"ERROR",0,1)</f>
        <v>18.83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15 to 20</v>
      </c>
      <c r="N134" s="9">
        <f>_xlfn.XLOOKUP($E134,'Raw Data'!$E:$E,'Raw Data'!N:N,"ERROR",0,1)</f>
        <v>19.78</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4% to 6%</v>
      </c>
      <c r="P134" s="16">
        <f t="shared" si="8"/>
        <v>0.0480283114256826</v>
      </c>
      <c r="Q134" s="9">
        <f>_xlfn.XLOOKUP($E134,'Raw Data'!$E:$E,'Raw Data'!Q:Q,"ERROR",0,1)</f>
        <v>18</v>
      </c>
      <c r="R134" s="9" t="str">
        <f>_xlfn.XLOOKUP($E134,'Raw Data'!$E:$E,'Raw Data'!R:R,"ERROR",0,1)</f>
        <v>oz</v>
      </c>
      <c r="S134" s="17">
        <f t="shared" si="9"/>
        <v>1.04611111111111</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1 to 2</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10"/>
        <v>0.0371622891068275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11"/>
        <v>0.0353774471123135</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15 to 20</v>
      </c>
      <c r="Z134" s="17">
        <f t="array" ref="Z134">_xlfn.IFS(AA134="oz",_xlfn.IFS(R134="oz",Q134,R134="fl oz",Q134*1.04,R134="ml",Q134*0.0338),AA134="fl oz",_xlfn.IFS(R134="oz",Q134/1.04,R134="fl oz",Q134,R134="ml",Q134*0.0338/1.04),AA134="ml",_xlfn.IFS(R134="oz",Q134/0.0338,R134="fl oz",Q134*1.04/0.0338,R134="ml",Q134))</f>
        <v>18</v>
      </c>
      <c r="AA134" s="9" t="s">
        <v>38</v>
      </c>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row>
    <row r="135" hidden="1" spans="1:52">
      <c r="A135" s="9" t="str">
        <f>_xlfn.XLOOKUP($E135,'Raw Data'!$E:$E,'Raw Data'!A:A,"ERROR",0,1)</f>
        <v>US</v>
      </c>
      <c r="B135" s="9" t="str">
        <f>_xlfn.XLOOKUP($E135,'Raw Data'!$E:$E,'Raw Data'!B:B,"ERROR",0,1)</f>
        <v>Hair Mousses</v>
      </c>
      <c r="C135" s="9" t="str">
        <f>_xlfn.XLOOKUP($E135,'Raw Data'!$E:$E,'Raw Data'!C:C,"ERROR",0,1)</f>
        <v>aunt jackie's</v>
      </c>
      <c r="D135" s="9" t="str">
        <f>_xlfn.XLOOKUP($E135,'Raw Data'!$E:$E,'Raw Data'!D:D,"ERROR",0,1)</f>
        <v>www.amazon.com/dp/B07V4GNL7S</v>
      </c>
      <c r="E135" s="9" t="s">
        <v>519</v>
      </c>
      <c r="F135" s="9" t="str">
        <f>_xlfn.XLOOKUP($E135,'Raw Data'!$E:$E,'Raw Data'!F:F,"ERROR",0,1)</f>
        <v>Aunt Jackie's Grapeseed Style and Shine Recipes Slicked Flexible Hair Styling Glue, Superior Hold, 4 Ounce</v>
      </c>
      <c r="G135" s="9">
        <f>_xlfn.XLOOKUP($E135,'Raw Data'!$E:$E,'Raw Data'!G:G,"ERROR",0,1)</f>
        <v>2247</v>
      </c>
      <c r="H135" s="9">
        <f>_xlfn.XLOOKUP($E135,'Raw Data'!$E:$E,'Raw Data'!H:H,"ERROR",0,1)</f>
        <v>21004.71</v>
      </c>
      <c r="I135" s="9">
        <f>_xlfn.XLOOKUP($E135,$E:$E,'Raw Data'!I:I,"ERROR",0,1)</f>
        <v>0.00085706484901659</v>
      </c>
      <c r="J135" s="9" t="str">
        <f>_xlfn.XLOOKUP($E135,'Raw Data'!$E:$E,'Raw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5 to 10</v>
      </c>
      <c r="L135" s="9">
        <f>_xlfn.XLOOKUP($E135,'Raw Data'!$E:$E,'Raw Data'!L:L,"ERROR",0,1)</f>
        <v>9.34</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5 to 10</v>
      </c>
      <c r="N135" s="9">
        <f>_xlfn.XLOOKUP($E135,'Raw Data'!$E:$E,'Raw Data'!N:N,"ERROR",0,1)</f>
        <v>9.34</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No Discount</v>
      </c>
      <c r="P135" s="16">
        <f t="shared" si="8"/>
        <v>0</v>
      </c>
      <c r="Q135" s="9">
        <f>_xlfn.XLOOKUP($E135,'Raw Data'!$E:$E,'Raw Data'!Q:Q,"ERROR",0,1)</f>
        <v>4</v>
      </c>
      <c r="R135" s="9" t="str">
        <f>_xlfn.XLOOKUP($E135,'Raw Data'!$E:$E,'Raw Data'!R:R,"ERROR",0,1)</f>
        <v>oz</v>
      </c>
      <c r="S135" s="17">
        <f t="shared" si="9"/>
        <v>2.335</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2 to 3</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0.05 to 0.1</v>
      </c>
      <c r="V135" s="17">
        <f t="shared" si="10"/>
        <v>0.0789651673993913</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0.05 to 0.1</v>
      </c>
      <c r="X135" s="17">
        <f t="shared" si="11"/>
        <v>0.0789651673993913</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2 to 4</v>
      </c>
      <c r="Z135" s="17">
        <f t="array" ref="Z135">_xlfn.IFS(AA135="oz",_xlfn.IFS(R135="oz",Q135,R135="fl oz",Q135*1.04,R135="ml",Q135*0.0338),AA135="fl oz",_xlfn.IFS(R135="oz",Q135/1.04,R135="fl oz",Q135,R135="ml",Q135*0.0338/1.04),AA135="ml",_xlfn.IFS(R135="oz",Q135/0.0338,R135="fl oz",Q135*1.04/0.0338,R135="ml",Q135))</f>
        <v>4</v>
      </c>
      <c r="AA135" s="9" t="s">
        <v>38</v>
      </c>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row>
    <row r="136" hidden="1" spans="1:52">
      <c r="A136" s="9" t="str">
        <f>_xlfn.XLOOKUP($E136,'Raw Data'!$E:$E,'Raw Data'!A:A,"ERROR",0,1)</f>
        <v>US</v>
      </c>
      <c r="B136" s="9" t="str">
        <f>_xlfn.XLOOKUP($E136,'Raw Data'!$E:$E,'Raw Data'!B:B,"ERROR",0,1)</f>
        <v>Hair Mousses</v>
      </c>
      <c r="C136" s="9" t="str">
        <f>_xlfn.XLOOKUP($E136,'Raw Data'!$E:$E,'Raw Data'!C:C,"ERROR",0,1)</f>
        <v>PATTERN</v>
      </c>
      <c r="D136" s="9" t="str">
        <f>_xlfn.XLOOKUP($E136,'Raw Data'!$E:$E,'Raw Data'!D:D,"ERROR",0,1)</f>
        <v>www.amazon.com/dp/B0C1HFRJFJ</v>
      </c>
      <c r="E136" s="9" t="s">
        <v>522</v>
      </c>
      <c r="F136" s="9" t="str">
        <f>_xlfn.XLOOKUP($E136,'Raw Data'!$E:$E,'Raw Data'!F:F,"ERROR",0,1)</f>
        <v>PATTERN Beauty by Tracee Ellis Ross Mini Curl Mousse 4 oz. - Volume and Hold for Curly Hair 3a-4c, Travel Size</v>
      </c>
      <c r="G136" s="9">
        <f>_xlfn.XLOOKUP($E136,'Raw Data'!$E:$E,'Raw Data'!G:G,"ERROR",0,1)</f>
        <v>1503</v>
      </c>
      <c r="H136" s="9">
        <f>_xlfn.XLOOKUP($E136,'Raw Data'!$E:$E,'Raw Data'!H:H,"ERROR",0,1)</f>
        <v>20159.33</v>
      </c>
      <c r="I136" s="9">
        <f>_xlfn.XLOOKUP($E136,$E:$E,'Raw Data'!I:I,"ERROR",0,1)</f>
        <v>0.00079772984205547</v>
      </c>
      <c r="J136" s="9" t="str">
        <f>_xlfn.XLOOKUP($E136,'Raw Data'!$E:$E,'Raw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10 to 15</v>
      </c>
      <c r="L136" s="9">
        <f>_xlfn.XLOOKUP($E136,'Raw Data'!$E:$E,'Raw Data'!L:L,"ERROR",0,1)</f>
        <v>13.5</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10 to 15</v>
      </c>
      <c r="N136" s="9">
        <f>_xlfn.XLOOKUP($E136,'Raw Data'!$E:$E,'Raw Data'!N:N,"ERROR",0,1)</f>
        <v>13.63</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0% to 2%</v>
      </c>
      <c r="P136" s="16">
        <f t="shared" si="8"/>
        <v>0.00953778429933975</v>
      </c>
      <c r="Q136" s="9">
        <f>_xlfn.XLOOKUP($E136,'Raw Data'!$E:$E,'Raw Data'!Q:Q,"ERROR",0,1)</f>
        <v>4</v>
      </c>
      <c r="R136" s="9" t="str">
        <f>_xlfn.XLOOKUP($E136,'Raw Data'!$E:$E,'Raw Data'!R:R,"ERROR",0,1)</f>
        <v>oz</v>
      </c>
      <c r="S136" s="17">
        <f t="shared" si="9"/>
        <v>3.375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3 to 4</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0.1 to 0.2</v>
      </c>
      <c r="V136" s="17">
        <f t="shared" si="10"/>
        <v>0.115235035508962</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0.1 to 0.2</v>
      </c>
      <c r="X136" s="17">
        <f t="shared" si="11"/>
        <v>0.114135948596551</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
        <v>38</v>
      </c>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row>
    <row r="137" hidden="1" spans="1:52">
      <c r="A137" s="9" t="str">
        <f>_xlfn.XLOOKUP($E137,'Raw Data'!$E:$E,'Raw Data'!A:A,"ERROR",0,1)</f>
        <v>US</v>
      </c>
      <c r="B137" s="9" t="str">
        <f>_xlfn.XLOOKUP($E137,'Raw Data'!$E:$E,'Raw Data'!B:B,"ERROR",0,1)</f>
        <v>Hair Mousses</v>
      </c>
      <c r="C137" s="9" t="str">
        <f>_xlfn.XLOOKUP($E137,'Raw Data'!$E:$E,'Raw Data'!C:C,"ERROR",0,1)</f>
        <v>Herbal Essences</v>
      </c>
      <c r="D137" s="9" t="str">
        <f>_xlfn.XLOOKUP($E137,'Raw Data'!$E:$E,'Raw Data'!D:D,"ERROR",0,1)</f>
        <v>www.amazon.com/dp/B00G4ELREY</v>
      </c>
      <c r="E137" s="9" t="s">
        <v>525</v>
      </c>
      <c r="F137" s="9" t="str">
        <f>_xlfn.XLOOKUP($E137,'Raw Data'!$E:$E,'Raw Data'!F:F,"ERROR",0,1)</f>
        <v>Herbal Essences Body Envy Volumizing Mousse 6.8 oz ( Pack of 3)</v>
      </c>
      <c r="G137" s="9">
        <f>_xlfn.XLOOKUP($E137,'Raw Data'!$E:$E,'Raw Data'!G:G,"ERROR",0,1)</f>
        <v>1259</v>
      </c>
      <c r="H137" s="9">
        <f>_xlfn.XLOOKUP($E137,'Raw Data'!$E:$E,'Raw Data'!H:H,"ERROR",0,1)</f>
        <v>18763.69</v>
      </c>
      <c r="I137" s="9">
        <f>_xlfn.XLOOKUP($E137,$E:$E,'Raw Data'!I:I,"ERROR",0,1)</f>
        <v>0.000780925115763932</v>
      </c>
      <c r="J137" s="9" t="str">
        <f>_xlfn.XLOOKUP($E137,'Raw Data'!$E:$E,'Raw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15 to 20</v>
      </c>
      <c r="L137" s="9">
        <f>_xlfn.XLOOKUP($E137,'Raw Data'!$E:$E,'Raw Data'!L:L,"ERROR",0,1)</f>
        <v>15.02</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15 to 20</v>
      </c>
      <c r="N137" s="9">
        <f>_xlfn.XLOOKUP($E137,'Raw Data'!$E:$E,'Raw Data'!N:N,"ERROR",0,1)</f>
        <v>16.12</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6% to 8%</v>
      </c>
      <c r="P137" s="16">
        <f t="shared" si="8"/>
        <v>0.0682382133995038</v>
      </c>
      <c r="Q137" s="9">
        <f>_xlfn.XLOOKUP($E137,'Raw Data'!$E:$E,'Raw Data'!Q:Q,"ERROR",0,1)</f>
        <v>19.2</v>
      </c>
      <c r="R137" s="9" t="str">
        <f>_xlfn.XLOOKUP($E137,'Raw Data'!$E:$E,'Raw Data'!R:R,"ERROR",0,1)</f>
        <v>oz</v>
      </c>
      <c r="S137" s="17">
        <f t="shared" si="9"/>
        <v>0.782291666666666</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0.75 to 1</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 to 0.05</v>
      </c>
      <c r="V137" s="17">
        <f t="shared" si="10"/>
        <v>0.0283930785706234</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 to 0.05</v>
      </c>
      <c r="X137" s="17">
        <f t="shared" si="11"/>
        <v>0.0264555856160523</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15 to 20</v>
      </c>
      <c r="Z137" s="17">
        <f t="array" ref="Z137">_xlfn.IFS(AA137="oz",_xlfn.IFS(R137="oz",Q137,R137="fl oz",Q137*1.04,R137="ml",Q137*0.0338),AA137="fl oz",_xlfn.IFS(R137="oz",Q137/1.04,R137="fl oz",Q137,R137="ml",Q137*0.0338/1.04),AA137="ml",_xlfn.IFS(R137="oz",Q137/0.0338,R137="fl oz",Q137*1.04/0.0338,R137="ml",Q137))</f>
        <v>19.2</v>
      </c>
      <c r="AA137" s="9" t="s">
        <v>38</v>
      </c>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row>
    <row r="138" hidden="1" spans="1:52">
      <c r="A138" s="9" t="str">
        <f>_xlfn.XLOOKUP($E138,'Raw Data'!$E:$E,'Raw Data'!A:A,"ERROR",0,1)</f>
        <v>US</v>
      </c>
      <c r="B138" s="9" t="str">
        <f>_xlfn.XLOOKUP($E138,'Raw Data'!$E:$E,'Raw Data'!B:B,"ERROR",0,1)</f>
        <v>Hair Mousses</v>
      </c>
      <c r="C138" s="9" t="str">
        <f>_xlfn.XLOOKUP($E138,'Raw Data'!$E:$E,'Raw Data'!C:C,"ERROR",0,1)</f>
        <v>Kristin Ess</v>
      </c>
      <c r="D138" s="9" t="str">
        <f>_xlfn.XLOOKUP($E138,'Raw Data'!$E:$E,'Raw Data'!D:D,"ERROR",0,1)</f>
        <v>www.amazon.com/dp/B075RL4DLN</v>
      </c>
      <c r="E138" s="9" t="s">
        <v>529</v>
      </c>
      <c r="F138" s="9" t="str">
        <f>_xlfn.XLOOKUP($E138,'Raw Data'!$E:$E,'Raw Data'!F:F,"ERROR",0,1)</f>
        <v>Kristin Ess Hair Instant Lift Volumizing Mousse with Castor Oil - Boosts Volume + Thickens, Body Building, Lasting Hold, Non-Sticky, For Curly, Wavy + Straight Hair, 8.1 Oz (Pack of 1)</v>
      </c>
      <c r="G138" s="9">
        <f>_xlfn.XLOOKUP($E138,'Raw Data'!$E:$E,'Raw Data'!G:G,"ERROR",0,1)</f>
        <v>1230</v>
      </c>
      <c r="H138" s="9">
        <f>_xlfn.XLOOKUP($E138,'Raw Data'!$E:$E,'Raw Data'!H:H,"ERROR",0,1)</f>
        <v>18368.42</v>
      </c>
      <c r="I138" s="9">
        <f>_xlfn.XLOOKUP($E138,$E:$E,'Raw Data'!I:I,"ERROR",0,1)</f>
        <v>0.00076349542558319</v>
      </c>
      <c r="J138" s="9" t="str">
        <f>_xlfn.XLOOKUP($E138,'Raw Data'!$E:$E,'Raw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 to 15</v>
      </c>
      <c r="L138" s="9">
        <f>_xlfn.XLOOKUP($E138,'Raw Data'!$E:$E,'Raw Data'!L:L,"ERROR",0,1)</f>
        <v>14.94</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_xlfn.XLOOKUP($E138,'Raw Data'!$E:$E,'Raw Data'!N:N,"ERROR",0,1)</f>
        <v>15.17</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0% to 2%</v>
      </c>
      <c r="P138" s="16">
        <f t="shared" si="8"/>
        <v>0.015161502966381</v>
      </c>
      <c r="Q138" s="9">
        <f>_xlfn.XLOOKUP($E138,'Raw Data'!$E:$E,'Raw Data'!Q:Q,"ERROR",0,1)</f>
        <v>8.1</v>
      </c>
      <c r="R138" s="9" t="str">
        <f>_xlfn.XLOOKUP($E138,'Raw Data'!$E:$E,'Raw Data'!R:R,"ERROR",0,1)</f>
        <v>oz</v>
      </c>
      <c r="S138" s="17">
        <f t="shared" si="9"/>
        <v>1.84444444444444</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1 to 2</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0.05 to 0.1</v>
      </c>
      <c r="V138" s="17">
        <f t="shared" si="10"/>
        <v>0.0633357966240392</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0.05 to 0.1</v>
      </c>
      <c r="X138" s="17">
        <f t="shared" si="11"/>
        <v>0.0623755307556457</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8 to 10</v>
      </c>
      <c r="Z138" s="17">
        <f t="array" ref="Z138">_xlfn.IFS(AA138="oz",_xlfn.IFS(R138="oz",Q138,R138="fl oz",Q138*1.04,R138="ml",Q138*0.0338),AA138="fl oz",_xlfn.IFS(R138="oz",Q138/1.04,R138="fl oz",Q138,R138="ml",Q138*0.0338/1.04),AA138="ml",_xlfn.IFS(R138="oz",Q138/0.0338,R138="fl oz",Q138*1.04/0.0338,R138="ml",Q138))</f>
        <v>8.1</v>
      </c>
      <c r="AA138" s="9" t="s">
        <v>38</v>
      </c>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row>
    <row r="139" hidden="1" spans="1:52">
      <c r="A139" s="9" t="str">
        <f>_xlfn.XLOOKUP($E139,'Raw Data'!$E:$E,'Raw Data'!A:A,"ERROR",0,1)</f>
        <v>US</v>
      </c>
      <c r="B139" s="9" t="str">
        <f>_xlfn.XLOOKUP($E139,'Raw Data'!$E:$E,'Raw Data'!B:B,"ERROR",0,1)</f>
        <v>Hair Mousses</v>
      </c>
      <c r="C139" s="9" t="str">
        <f>_xlfn.XLOOKUP($E139,'Raw Data'!$E:$E,'Raw Data'!C:C,"ERROR",0,1)</f>
        <v>Aussie</v>
      </c>
      <c r="D139" s="9" t="str">
        <f>_xlfn.XLOOKUP($E139,'Raw Data'!$E:$E,'Raw Data'!D:D,"ERROR",0,1)</f>
        <v>www.amazon.com/dp/B003AYEFSG</v>
      </c>
      <c r="E139" s="9" t="s">
        <v>533</v>
      </c>
      <c r="F139" s="9" t="str">
        <f>_xlfn.XLOOKUP($E139,'Raw Data'!$E:$E,'Raw Data'!F:F,"ERROR",0,1)</f>
        <v>Aussie Sprunch Mousse 24 Hour Curl Lock, Flexible Hold 6.80 oz (Pack of 3)</v>
      </c>
      <c r="G139" s="9">
        <f>_xlfn.XLOOKUP($E139,'Raw Data'!$E:$E,'Raw Data'!G:G,"ERROR",0,1)</f>
        <v>1232</v>
      </c>
      <c r="H139" s="9">
        <f>_xlfn.XLOOKUP($E139,'Raw Data'!$E:$E,'Raw Data'!H:H,"ERROR",0,1)</f>
        <v>17958.45</v>
      </c>
      <c r="I139" s="9">
        <f>_xlfn.XLOOKUP($E139,$E:$E,'Raw Data'!I:I,"ERROR",0,1)</f>
        <v>0.000755274386994391</v>
      </c>
      <c r="J139" s="9" t="str">
        <f>_xlfn.XLOOKUP($E139,'Raw Data'!$E:$E,'Raw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_xlfn.XLOOKUP($E139,'Raw Data'!$E:$E,'Raw Data'!L:L,"ERROR",0,1)</f>
        <v>14.76</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_xlfn.XLOOKUP($E139,'Raw Data'!$E:$E,'Raw Data'!N:N,"ERROR",0,1)</f>
        <v>18.49</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20% to 25%</v>
      </c>
      <c r="P139" s="16">
        <f t="shared" si="8"/>
        <v>0.201730665224446</v>
      </c>
      <c r="Q139" s="9">
        <f>_xlfn.XLOOKUP($E139,'Raw Data'!$E:$E,'Raw Data'!Q:Q,"ERROR",0,1)</f>
        <v>19.2</v>
      </c>
      <c r="R139" s="9" t="str">
        <f>_xlfn.XLOOKUP($E139,'Raw Data'!$E:$E,'Raw Data'!R:R,"ERROR",0,1)</f>
        <v>oz</v>
      </c>
      <c r="S139" s="17">
        <f t="shared" si="9"/>
        <v>0.76875</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0.75 to 1</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 to 0.05</v>
      </c>
      <c r="V139" s="17">
        <f t="shared" si="10"/>
        <v>0.0325674952091083</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 to 0.05</v>
      </c>
      <c r="X139" s="17">
        <f t="shared" si="11"/>
        <v>0.025997632735881</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15 to 20</v>
      </c>
      <c r="Z139" s="17">
        <f t="array" ref="Z139">_xlfn.IFS(AA139="oz",_xlfn.IFS(R139="oz",Q139,R139="fl oz",Q139*1.04,R139="ml",Q139*0.0338),AA139="fl oz",_xlfn.IFS(R139="oz",Q139/1.04,R139="fl oz",Q139,R139="ml",Q139*0.0338/1.04),AA139="ml",_xlfn.IFS(R139="oz",Q139/0.0338,R139="fl oz",Q139*1.04/0.0338,R139="ml",Q139))</f>
        <v>19.2</v>
      </c>
      <c r="AA139" s="9" t="s">
        <v>38</v>
      </c>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row>
    <row r="140" hidden="1" spans="1:52">
      <c r="A140" s="9" t="str">
        <f>_xlfn.XLOOKUP($E140,'Raw Data'!$E:$E,'Raw Data'!A:A,"ERROR",0,1)</f>
        <v>US</v>
      </c>
      <c r="B140" s="9" t="str">
        <f>_xlfn.XLOOKUP($E140,'Raw Data'!$E:$E,'Raw Data'!B:B,"ERROR",0,1)</f>
        <v>Hair Mousses</v>
      </c>
      <c r="C140" s="9" t="str">
        <f>_xlfn.XLOOKUP($E140,'Raw Data'!$E:$E,'Raw Data'!C:C,"ERROR",0,1)</f>
        <v>goldwell</v>
      </c>
      <c r="D140" s="9" t="str">
        <f>_xlfn.XLOOKUP($E140,'Raw Data'!$E:$E,'Raw Data'!D:D,"ERROR",0,1)</f>
        <v>www.amazon.com/dp/B007AKQMYQ</v>
      </c>
      <c r="E140" s="9" t="s">
        <v>537</v>
      </c>
      <c r="F140" s="9" t="str">
        <f>_xlfn.XLOOKUP($E140,'Raw Data'!$E:$E,'Raw Data'!F:F,"ERROR",0,1)</f>
        <v>Goldwell StyleSign Ultra Volume Top Whip Shaping Mousse 300mL</v>
      </c>
      <c r="G140" s="9">
        <f>_xlfn.XLOOKUP($E140,'Raw Data'!$E:$E,'Raw Data'!G:G,"ERROR",0,1)</f>
        <v>808</v>
      </c>
      <c r="H140" s="9">
        <f>_xlfn.XLOOKUP($E140,'Raw Data'!$E:$E,'Raw Data'!H:H,"ERROR",0,1)</f>
        <v>17765.08</v>
      </c>
      <c r="I140" s="9">
        <f>_xlfn.XLOOKUP($E140,$E:$E,'Raw Data'!I:I,"ERROR",0,1)</f>
        <v>0.000707728664827573</v>
      </c>
      <c r="J140" s="9" t="str">
        <f>_xlfn.XLOOKUP($E140,'Raw Data'!$E:$E,'Raw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20 to 30</v>
      </c>
      <c r="L140" s="9">
        <f>_xlfn.XLOOKUP($E140,'Raw Data'!$E:$E,'Raw Data'!L:L,"ERROR",0,1)</f>
        <v>21.98</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20 to 30</v>
      </c>
      <c r="N140" s="9">
        <f>_xlfn.XLOOKUP($E140,'Raw Data'!$E:$E,'Raw Data'!N:N,"ERROR",0,1)</f>
        <v>21.99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0% to 2%</v>
      </c>
      <c r="P140" s="16">
        <f t="shared" si="8"/>
        <v>0.00045475216007267</v>
      </c>
      <c r="Q140" s="9">
        <f>_xlfn.XLOOKUP($E140,'Raw Data'!$E:$E,'Raw Data'!Q:Q,"ERROR",0,1)</f>
        <v>300</v>
      </c>
      <c r="R140" s="9" t="str">
        <f>_xlfn.XLOOKUP($E140,'Raw Data'!$E:$E,'Raw Data'!R:R,"ERROR",0,1)</f>
        <v>ml</v>
      </c>
      <c r="S140" s="17">
        <f t="shared" si="9"/>
        <v>2.16765285996055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2 to 3</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0.05 to 0.1</v>
      </c>
      <c r="V140" s="17">
        <f t="shared" si="10"/>
        <v>0.0733391631131024</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0.05 to 0.1</v>
      </c>
      <c r="X140" s="17">
        <f t="shared" si="11"/>
        <v>0.0733058119702588</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10 to 15</v>
      </c>
      <c r="Z140" s="17">
        <f t="array" ref="Z140">_xlfn.IFS(AA140="oz",_xlfn.IFS(R140="oz",Q140,R140="fl oz",Q140*1.04,R140="ml",Q140*0.0338),AA140="fl oz",_xlfn.IFS(R140="oz",Q140/1.04,R140="fl oz",Q140,R140="ml",Q140*0.0338/1.04),AA140="ml",_xlfn.IFS(R140="oz",Q140/0.0338,R140="fl oz",Q140*1.04/0.0338,R140="ml",Q140))</f>
        <v>10.14</v>
      </c>
      <c r="AA140" s="9" t="s">
        <v>38</v>
      </c>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row>
    <row r="141" hidden="1" spans="1:52">
      <c r="A141" s="9" t="str">
        <f>_xlfn.XLOOKUP($E141,'Raw Data'!$E:$E,'Raw Data'!A:A,"ERROR",0,1)</f>
        <v>US</v>
      </c>
      <c r="B141" s="9" t="str">
        <f>_xlfn.XLOOKUP($E141,'Raw Data'!$E:$E,'Raw Data'!B:B,"ERROR",0,1)</f>
        <v>Hair Mousses</v>
      </c>
      <c r="C141" s="9" t="str">
        <f>_xlfn.XLOOKUP($E141,'Raw Data'!$E:$E,'Raw Data'!C:C,"ERROR",0,1)</f>
        <v>Aunt Jackie's</v>
      </c>
      <c r="D141" s="9" t="str">
        <f>_xlfn.XLOOKUP($E141,'Raw Data'!$E:$E,'Raw Data'!D:D,"ERROR",0,1)</f>
        <v>www.amazon.com/dp/B07V3GGK3S</v>
      </c>
      <c r="E141" s="9" t="s">
        <v>540</v>
      </c>
      <c r="F141" s="9" t="str">
        <f>_xlfn.XLOOKUP($E141,'Raw Data'!$E:$E,'Raw Data'!F:F,"ERROR",0,1)</f>
        <v>Aunt Jackie's Grapeseed Style and Shine Recipes Ice Curls Glossy Curling Jelly, Hydrates, Softens, Makes Waves, Curls and Coils Easier to Style, 15 oz</v>
      </c>
      <c r="G141" s="9">
        <f>_xlfn.XLOOKUP($E141,'Raw Data'!$E:$E,'Raw Data'!G:G,"ERROR",0,1)</f>
        <v>1890</v>
      </c>
      <c r="H141" s="9">
        <f>_xlfn.XLOOKUP($E141,'Raw Data'!$E:$E,'Raw Data'!H:H,"ERROR",0,1)</f>
        <v>16646.74</v>
      </c>
      <c r="I141" s="9">
        <f>_xlfn.XLOOKUP($E141,$E:$E,'Raw Data'!I:I,"ERROR",0,1)</f>
        <v>0.000702193695525841</v>
      </c>
      <c r="J141" s="9" t="str">
        <f>_xlfn.XLOOKUP($E141,'Raw Data'!$E:$E,'Raw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5 to 10</v>
      </c>
      <c r="L141" s="9">
        <f>_xlfn.XLOOKUP($E141,'Raw Data'!$E:$E,'Raw Data'!L:L,"ERROR",0,1)</f>
        <v>8.81</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5 to 10</v>
      </c>
      <c r="N141" s="9">
        <f>_xlfn.XLOOKUP($E141,'Raw Data'!$E:$E,'Raw Data'!N:N,"ERROR",0,1)</f>
        <v>9.02</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2% to 4%</v>
      </c>
      <c r="P141" s="16">
        <f t="shared" si="8"/>
        <v>0.0232815964523281</v>
      </c>
      <c r="Q141" s="9">
        <f>_xlfn.XLOOKUP($E141,'Raw Data'!$E:$E,'Raw Data'!Q:Q,"ERROR",0,1)</f>
        <v>15</v>
      </c>
      <c r="R141" s="9" t="str">
        <f>_xlfn.XLOOKUP($E141,'Raw Data'!$E:$E,'Raw Data'!R:R,"ERROR",0,1)</f>
        <v>oz</v>
      </c>
      <c r="S141" s="17">
        <f t="shared" si="9"/>
        <v>0.587333333333333</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0.5 to 0.75</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 to 0.05</v>
      </c>
      <c r="V141" s="17">
        <f t="shared" si="10"/>
        <v>0.020335926051178</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 to 0.05</v>
      </c>
      <c r="X141" s="17">
        <f t="shared" si="11"/>
        <v>0.0198624732273701</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15</v>
      </c>
      <c r="AA141" s="9" t="s">
        <v>38</v>
      </c>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row>
    <row r="142" hidden="1" spans="1:52">
      <c r="A142" s="9" t="str">
        <f>_xlfn.XLOOKUP($E142,'Raw Data'!$E:$E,'Raw Data'!A:A,"ERROR",0,1)</f>
        <v>US</v>
      </c>
      <c r="B142" s="9" t="str">
        <f>_xlfn.XLOOKUP($E142,'Raw Data'!$E:$E,'Raw Data'!B:B,"ERROR",0,1)</f>
        <v>Hair Mousses</v>
      </c>
      <c r="C142" s="9" t="str">
        <f>_xlfn.XLOOKUP($E142,'Raw Data'!$E:$E,'Raw Data'!C:C,"ERROR",0,1)</f>
        <v>thank god it's natural</v>
      </c>
      <c r="D142" s="9" t="str">
        <f>_xlfn.XLOOKUP($E142,'Raw Data'!$E:$E,'Raw Data'!D:D,"ERROR",0,1)</f>
        <v>www.amazon.com/dp/B07NSFFBFD</v>
      </c>
      <c r="E142" s="9" t="s">
        <v>544</v>
      </c>
      <c r="F142" s="9" t="str">
        <f>_xlfn.XLOOKUP($E142,'Raw Data'!$E:$E,'Raw Data'!F:F,"ERROR",0,1)</f>
        <v>tgin Honey Whip Hydrating Mousse For Natural Hair - Dry Hair - Curly Hair - Damaged Hair - 8 Oz</v>
      </c>
      <c r="G142" s="9">
        <f>_xlfn.XLOOKUP($E142,'Raw Data'!$E:$E,'Raw Data'!G:G,"ERROR",0,1)</f>
        <v>1595</v>
      </c>
      <c r="H142" s="9">
        <f>_xlfn.XLOOKUP($E142,'Raw Data'!$E:$E,'Raw Data'!H:H,"ERROR",0,1)</f>
        <v>16516.55</v>
      </c>
      <c r="I142" s="9">
        <f>_xlfn.XLOOKUP($E142,$E:$E,'Raw Data'!I:I,"ERROR",0,1)</f>
        <v>0.000696696139028362</v>
      </c>
      <c r="J142" s="9" t="str">
        <f>_xlfn.XLOOKUP($E142,'Raw Data'!$E:$E,'Raw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10 to 15</v>
      </c>
      <c r="L142" s="9">
        <f>_xlfn.XLOOKUP($E142,'Raw Data'!$E:$E,'Raw Data'!L:L,"ERROR",0,1)</f>
        <v>10.43</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10 to 15</v>
      </c>
      <c r="N142" s="9">
        <f>_xlfn.XLOOKUP($E142,'Raw Data'!$E:$E,'Raw Data'!N:N,"ERROR",0,1)</f>
        <v>10.95</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4% to 6%</v>
      </c>
      <c r="P142" s="16">
        <f t="shared" si="8"/>
        <v>0.0474885844748858</v>
      </c>
      <c r="Q142" s="9">
        <f>_xlfn.XLOOKUP($E142,'Raw Data'!$E:$E,'Raw Data'!Q:Q,"ERROR",0,1)</f>
        <v>8</v>
      </c>
      <c r="R142" s="9" t="str">
        <f>_xlfn.XLOOKUP($E142,'Raw Data'!$E:$E,'Raw Data'!R:R,"ERROR",0,1)</f>
        <v>oz</v>
      </c>
      <c r="S142" s="17">
        <f t="shared" si="9"/>
        <v>1.30375</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1 to 2</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10"/>
        <v>0.0462884680419344</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11"/>
        <v>0.0440902942171119</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6 to 8</v>
      </c>
      <c r="Z142" s="17">
        <f t="array" ref="Z142">_xlfn.IFS(AA142="oz",_xlfn.IFS(R142="oz",Q142,R142="fl oz",Q142*1.04,R142="ml",Q142*0.0338),AA142="fl oz",_xlfn.IFS(R142="oz",Q142/1.04,R142="fl oz",Q142,R142="ml",Q142*0.0338/1.04),AA142="ml",_xlfn.IFS(R142="oz",Q142/0.0338,R142="fl oz",Q142*1.04/0.0338,R142="ml",Q142))</f>
        <v>8</v>
      </c>
      <c r="AA142" s="9" t="s">
        <v>38</v>
      </c>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row>
    <row r="143" hidden="1" spans="1:52">
      <c r="A143" s="9" t="str">
        <f>_xlfn.XLOOKUP($E143,'Raw Data'!$E:$E,'Raw Data'!A:A,"ERROR",0,1)</f>
        <v>US</v>
      </c>
      <c r="B143" s="9" t="str">
        <f>_xlfn.XLOOKUP($E143,'Raw Data'!$E:$E,'Raw Data'!B:B,"ERROR",0,1)</f>
        <v>Hair Mousses</v>
      </c>
      <c r="C143" s="9" t="str">
        <f>_xlfn.XLOOKUP($E143,'Raw Data'!$E:$E,'Raw Data'!C:C,"ERROR",0,1)</f>
        <v>elizabeth arden</v>
      </c>
      <c r="D143" s="9" t="str">
        <f>_xlfn.XLOOKUP($E143,'Raw Data'!$E:$E,'Raw Data'!D:D,"ERROR",0,1)</f>
        <v>www.amazon.com/dp/B006N5P1P0</v>
      </c>
      <c r="E143" s="9" t="s">
        <v>547</v>
      </c>
      <c r="F143" s="9" t="str">
        <f>_xlfn.XLOOKUP($E143,'Raw Data'!$E:$E,'Raw Data'!F:F,"ERROR",0,1)</f>
        <v>Elizabeth Arden Flawless Finish Mousse Makeup</v>
      </c>
      <c r="G143" s="9">
        <f>_xlfn.XLOOKUP($E143,'Raw Data'!$E:$E,'Raw Data'!G:G,"ERROR",0,1)</f>
        <v>468</v>
      </c>
      <c r="H143" s="9">
        <f>_xlfn.XLOOKUP($E143,'Raw Data'!$E:$E,'Raw Data'!H:H,"ERROR",0,1)</f>
        <v>16387.24</v>
      </c>
      <c r="I143" s="9">
        <f>_xlfn.XLOOKUP($E143,$E:$E,'Raw Data'!I:I,"ERROR",0,1)</f>
        <v>0.000686743482806415</v>
      </c>
      <c r="J143" s="9" t="str">
        <f>_xlfn.XLOOKUP($E143,'Raw Data'!$E:$E,'Raw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30 to 40</v>
      </c>
      <c r="L143" s="9">
        <f>_xlfn.XLOOKUP($E143,'Raw Data'!$E:$E,'Raw Data'!L:L,"ERROR",0,1)</f>
        <v>35</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30 to 40</v>
      </c>
      <c r="N143" s="9">
        <f>_xlfn.XLOOKUP($E143,'Raw Data'!$E:$E,'Raw Data'!N:N,"ERROR",0,1)</f>
        <v>35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No Discount</v>
      </c>
      <c r="P143" s="16">
        <f t="shared" si="8"/>
        <v>0</v>
      </c>
      <c r="Q143" s="9">
        <f>_xlfn.XLOOKUP($E143,'Raw Data'!$E:$E,'Raw Data'!Q:Q,"ERROR",0,1)</f>
        <v>0</v>
      </c>
      <c r="R143" s="9">
        <f>_xlfn.XLOOKUP($E143,'Raw Data'!$E:$E,'Raw Data'!R:R,"ERROR",0,1)</f>
        <v>0</v>
      </c>
      <c r="S143" s="17" t="e">
        <f t="shared" si="9"/>
        <v>#N/A</v>
      </c>
      <c r="T143" s="9" t="e">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#N/A</v>
      </c>
      <c r="U143" s="17" t="e">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#N/A</v>
      </c>
      <c r="V143" s="17" t="e">
        <f t="shared" si="10"/>
        <v>#N/A</v>
      </c>
      <c r="W143" s="17" t="e">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#N/A</v>
      </c>
      <c r="X143" s="17" t="e">
        <f t="shared" si="11"/>
        <v>#N/A</v>
      </c>
      <c r="Y143" s="9" t="e">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#N/A</v>
      </c>
      <c r="Z143" s="17" t="e">
        <f t="array" ref="Z143">_xlfn.IFS(AA143="oz",_xlfn.IFS(R143="oz",Q143,R143="fl oz",Q143*1.04,R143="ml",Q143*0.0338),AA143="fl oz",_xlfn.IFS(R143="oz",Q143/1.04,R143="fl oz",Q143,R143="ml",Q143*0.0338/1.04),AA143="ml",_xlfn.IFS(R143="oz",Q143/0.0338,R143="fl oz",Q143*1.04/0.0338,R143="ml",Q143))</f>
        <v>#N/A</v>
      </c>
      <c r="AA143" s="9" t="s">
        <v>38</v>
      </c>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row>
    <row r="144" hidden="1" spans="1:52">
      <c r="A144" s="9" t="str">
        <f>_xlfn.XLOOKUP($E144,'Raw Data'!$E:$E,'Raw Data'!A:A,"ERROR",0,1)</f>
        <v>US</v>
      </c>
      <c r="B144" s="9" t="str">
        <f>_xlfn.XLOOKUP($E144,'Raw Data'!$E:$E,'Raw Data'!B:B,"ERROR",0,1)</f>
        <v>Hair Mousses</v>
      </c>
      <c r="C144" s="9" t="str">
        <f>_xlfn.XLOOKUP($E144,'Raw Data'!$E:$E,'Raw Data'!C:C,"ERROR",0,1)</f>
        <v>r+co</v>
      </c>
      <c r="D144" s="9" t="str">
        <f>_xlfn.XLOOKUP($E144,'Raw Data'!$E:$E,'Raw Data'!D:D,"ERROR",0,1)</f>
        <v>www.amazon.com/dp/B01D3LDJQE</v>
      </c>
      <c r="E144" s="9" t="s">
        <v>549</v>
      </c>
      <c r="F144" s="9" t="str">
        <f>_xlfn.XLOOKUP($E144,'Raw Data'!$E:$E,'Raw Data'!F:F,"ERROR",0,1)</f>
        <v>R+Co Twister Curl Primer, Lightweight Styling Primer for Moisturized and Defined Curls, Packaging May Vary, 5 Fl Oz R+Co Twister Curl Primer, Lightweight Styling Primer for Moisturized and Defined Curls, Packaging May Vary, 5 Fl Oz</v>
      </c>
      <c r="G144" s="9">
        <f>_xlfn.XLOOKUP($E144,'Raw Data'!$E:$E,'Raw Data'!G:G,"ERROR",0,1)</f>
        <v>570</v>
      </c>
      <c r="H144" s="9">
        <f>_xlfn.XLOOKUP($E144,'Raw Data'!$E:$E,'Raw Data'!H:H,"ERROR",0,1)</f>
        <v>16153.14</v>
      </c>
      <c r="I144" s="9">
        <f>_xlfn.XLOOKUP($E144,$E:$E,'Raw Data'!I:I,"ERROR",0,1)</f>
        <v>0.000672146111965725</v>
      </c>
      <c r="J144" s="9" t="str">
        <f>_xlfn.XLOOKUP($E144,'Raw Data'!$E:$E,'Raw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20 to 30</v>
      </c>
      <c r="L144" s="9">
        <f>_xlfn.XLOOKUP($E144,'Raw Data'!$E:$E,'Raw Data'!L:L,"ERROR",0,1)</f>
        <v>28.33</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20 to 30</v>
      </c>
      <c r="N144" s="9">
        <f>_xlfn.XLOOKUP($E144,'Raw Data'!$E:$E,'Raw Data'!N:N,"ERROR",0,1)</f>
        <v>28.33</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8"/>
        <v>0</v>
      </c>
      <c r="Q144" s="9">
        <f>_xlfn.XLOOKUP($E144,'Raw Data'!$E:$E,'Raw Data'!Q:Q,"ERROR",0,1)</f>
        <v>5</v>
      </c>
      <c r="R144" s="9" t="str">
        <f>_xlfn.XLOOKUP($E144,'Raw Data'!$E:$E,'Raw Data'!R:R,"ERROR",0,1)</f>
        <v>fl oz</v>
      </c>
      <c r="S144" s="17">
        <f t="shared" si="9"/>
        <v>5.44807692307692</v>
      </c>
      <c r="T144" s="9" t="str">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5 to 10</v>
      </c>
      <c r="U144" s="17"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0.1 to 0.2</v>
      </c>
      <c r="V144" s="17">
        <f t="shared" si="10"/>
        <v>0.184243385968107</v>
      </c>
      <c r="W144" s="17"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0.1 to 0.2</v>
      </c>
      <c r="X144" s="17">
        <f t="shared" si="11"/>
        <v>0.184243385968107</v>
      </c>
      <c r="Y144" s="9"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4 to 6</v>
      </c>
      <c r="Z144" s="17">
        <f t="array" ref="Z144">_xlfn.IFS(AA144="oz",_xlfn.IFS(R144="oz",Q144,R144="fl oz",Q144*1.04,R144="ml",Q144*0.0338),AA144="fl oz",_xlfn.IFS(R144="oz",Q144/1.04,R144="fl oz",Q144,R144="ml",Q144*0.0338/1.04),AA144="ml",_xlfn.IFS(R144="oz",Q144/0.0338,R144="fl oz",Q144*1.04/0.0338,R144="ml",Q144))</f>
        <v>5.2</v>
      </c>
      <c r="AA144" s="9" t="s">
        <v>38</v>
      </c>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row>
    <row r="145" hidden="1" spans="1:52">
      <c r="A145" s="9" t="str">
        <f>_xlfn.XLOOKUP($E145,'Raw Data'!$E:$E,'Raw Data'!A:A,"ERROR",0,1)</f>
        <v>US</v>
      </c>
      <c r="B145" s="9" t="str">
        <f>_xlfn.XLOOKUP($E145,'Raw Data'!$E:$E,'Raw Data'!B:B,"ERROR",0,1)</f>
        <v>Hair Mousses</v>
      </c>
      <c r="C145" s="9" t="str">
        <f>_xlfn.XLOOKUP($E145,'Raw Data'!$E:$E,'Raw Data'!C:C,"ERROR",0,1)</f>
        <v>rusk</v>
      </c>
      <c r="D145" s="9" t="str">
        <f>_xlfn.XLOOKUP($E145,'Raw Data'!$E:$E,'Raw Data'!D:D,"ERROR",0,1)</f>
        <v>www.amazon.com/dp/B079KS8QCD</v>
      </c>
      <c r="E145" s="9" t="s">
        <v>552</v>
      </c>
      <c r="F145" s="9" t="str">
        <f>_xlfn.XLOOKUP($E145,'Raw Data'!$E:$E,'Raw Data'!F:F,"ERROR",0,1)</f>
        <v>RUSK Deepshine PlatinumX Mousse, 9 Oz, Lightweight, Alcohol-Free Styling Foam for Platinum, Blonde, Gray, and Silver Hair, Enhances Body and Volume While Restoring Brilliance to Haircolor</v>
      </c>
      <c r="G145" s="9">
        <f>_xlfn.XLOOKUP($E145,'Raw Data'!$E:$E,'Raw Data'!G:G,"ERROR",0,1)</f>
        <v>1017</v>
      </c>
      <c r="H145" s="9">
        <f>_xlfn.XLOOKUP($E145,'Raw Data'!$E:$E,'Raw Data'!H:H,"ERROR",0,1)</f>
        <v>15809.79</v>
      </c>
      <c r="I145" s="9">
        <f>_xlfn.XLOOKUP($E145,$E:$E,'Raw Data'!I:I,"ERROR",0,1)</f>
        <v>0.000669727459199955</v>
      </c>
      <c r="J145" s="9" t="str">
        <f>_xlfn.XLOOKUP($E145,'Raw Data'!$E:$E,'Raw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15 to 20</v>
      </c>
      <c r="L145" s="9">
        <f>_xlfn.XLOOKUP($E145,'Raw Data'!$E:$E,'Raw Data'!L:L,"ERROR",0,1)</f>
        <v>15.52</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15 to 20</v>
      </c>
      <c r="N145" s="9">
        <f>_xlfn.XLOOKUP($E145,'Raw Data'!$E:$E,'Raw Data'!N:N,"ERROR",0,1)</f>
        <v>15.73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0% to 2%</v>
      </c>
      <c r="P145" s="16">
        <f t="shared" si="8"/>
        <v>0.0133502860775589</v>
      </c>
      <c r="Q145" s="9">
        <f>_xlfn.XLOOKUP($E145,'Raw Data'!$E:$E,'Raw Data'!Q:Q,"ERROR",0,1)</f>
        <v>9</v>
      </c>
      <c r="R145" s="9" t="str">
        <f>_xlfn.XLOOKUP($E145,'Raw Data'!$E:$E,'Raw Data'!R:R,"ERROR",0,1)</f>
        <v>oz</v>
      </c>
      <c r="S145" s="17">
        <f t="shared" si="9"/>
        <v>1.72444444444444</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1 to 2</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0.05 to 0.1</v>
      </c>
      <c r="V145" s="17">
        <f t="shared" si="10"/>
        <v>0.0591064517341149</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0.05 to 0.1</v>
      </c>
      <c r="X145" s="17">
        <f t="shared" si="11"/>
        <v>0.058317363694435</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8 to 10</v>
      </c>
      <c r="Z145" s="17">
        <f t="array" ref="Z145">_xlfn.IFS(AA145="oz",_xlfn.IFS(R145="oz",Q145,R145="fl oz",Q145*1.04,R145="ml",Q145*0.0338),AA145="fl oz",_xlfn.IFS(R145="oz",Q145/1.04,R145="fl oz",Q145,R145="ml",Q145*0.0338/1.04),AA145="ml",_xlfn.IFS(R145="oz",Q145/0.0338,R145="fl oz",Q145*1.04/0.0338,R145="ml",Q145))</f>
        <v>9</v>
      </c>
      <c r="AA145" s="9" t="s">
        <v>38</v>
      </c>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row>
    <row r="146" hidden="1" spans="1:52">
      <c r="A146" s="9" t="str">
        <f>_xlfn.XLOOKUP($E146,'Raw Data'!$E:$E,'Raw Data'!A:A,"ERROR",0,1)</f>
        <v>US</v>
      </c>
      <c r="B146" s="9" t="str">
        <f>_xlfn.XLOOKUP($E146,'Raw Data'!$E:$E,'Raw Data'!B:B,"ERROR",0,1)</f>
        <v>Hair Mousses</v>
      </c>
      <c r="C146" s="9" t="str">
        <f>_xlfn.XLOOKUP($E146,'Raw Data'!$E:$E,'Raw Data'!C:C,"ERROR",0,1)</f>
        <v>sebastian</v>
      </c>
      <c r="D146" s="9" t="str">
        <f>_xlfn.XLOOKUP($E146,'Raw Data'!$E:$E,'Raw Data'!D:D,"ERROR",0,1)</f>
        <v>www.amazon.com/dp/B01D3N19HS</v>
      </c>
      <c r="E146" s="9" t="s">
        <v>555</v>
      </c>
      <c r="F146" s="9" t="str">
        <f>_xlfn.XLOOKUP($E146,'Raw Data'!$E:$E,'Raw Data'!F:F,"ERROR",0,1)</f>
        <v>Sebastian Whipped CrÃ¨me, Light Conditioning-Style Whip</v>
      </c>
      <c r="G146" s="9">
        <f>_xlfn.XLOOKUP($E146,'Raw Data'!$E:$E,'Raw Data'!G:G,"ERROR",0,1)</f>
        <v>750</v>
      </c>
      <c r="H146" s="9">
        <f>_xlfn.XLOOKUP($E146,'Raw Data'!$E:$E,'Raw Data'!H:H,"ERROR",0,1)</f>
        <v>15752.9</v>
      </c>
      <c r="I146" s="9">
        <f>_xlfn.XLOOKUP($E146,$E:$E,'Raw Data'!I:I,"ERROR",0,1)</f>
        <v>0.000660823636933563</v>
      </c>
      <c r="J146" s="9" t="str">
        <f>_xlfn.XLOOKUP($E146,'Raw Data'!$E:$E,'Raw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20 to 30</v>
      </c>
      <c r="L146" s="9">
        <f>_xlfn.XLOOKUP($E146,'Raw Data'!$E:$E,'Raw Data'!L:L,"ERROR",0,1)</f>
        <v>21</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20 to 30</v>
      </c>
      <c r="N146" s="9">
        <f>_xlfn.XLOOKUP($E146,'Raw Data'!$E:$E,'Raw Data'!N:N,"ERROR",0,1)</f>
        <v>21</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No Discount</v>
      </c>
      <c r="P146" s="16">
        <f t="shared" si="8"/>
        <v>0</v>
      </c>
      <c r="Q146" s="9">
        <f>_xlfn.XLOOKUP($E146,'Raw Data'!$E:$E,'Raw Data'!Q:Q,"ERROR",0,1)</f>
        <v>0</v>
      </c>
      <c r="R146" s="9">
        <f>_xlfn.XLOOKUP($E146,'Raw Data'!$E:$E,'Raw Data'!R:R,"ERROR",0,1)</f>
        <v>0</v>
      </c>
      <c r="S146" s="17" t="e">
        <f t="shared" si="9"/>
        <v>#N/A</v>
      </c>
      <c r="T146" s="9" t="e">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#N/A</v>
      </c>
      <c r="U146" s="17" t="e">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#N/A</v>
      </c>
      <c r="V146" s="17" t="e">
        <f t="shared" si="10"/>
        <v>#N/A</v>
      </c>
      <c r="W146" s="17" t="e">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#N/A</v>
      </c>
      <c r="X146" s="17" t="e">
        <f t="shared" si="11"/>
        <v>#N/A</v>
      </c>
      <c r="Y146" s="9" t="e">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#N/A</v>
      </c>
      <c r="Z146" s="17" t="e">
        <f t="array" ref="Z146">_xlfn.IFS(AA146="oz",_xlfn.IFS(R146="oz",Q146,R146="fl oz",Q146*1.04,R146="ml",Q146*0.0338),AA146="fl oz",_xlfn.IFS(R146="oz",Q146/1.04,R146="fl oz",Q146,R146="ml",Q146*0.0338/1.04),AA146="ml",_xlfn.IFS(R146="oz",Q146/0.0338,R146="fl oz",Q146*1.04/0.0338,R146="ml",Q146))</f>
        <v>#N/A</v>
      </c>
      <c r="AA146" s="9" t="s">
        <v>38</v>
      </c>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row>
    <row r="147" hidden="1" spans="1:52">
      <c r="A147" s="9" t="str">
        <f>_xlfn.XLOOKUP($E147,'Raw Data'!$E:$E,'Raw Data'!A:A,"ERROR",0,1)</f>
        <v>US</v>
      </c>
      <c r="B147" s="9" t="str">
        <f>_xlfn.XLOOKUP($E147,'Raw Data'!$E:$E,'Raw Data'!B:B,"ERROR",0,1)</f>
        <v>Hair Mousses</v>
      </c>
      <c r="C147" s="9" t="str">
        <f>_xlfn.XLOOKUP($E147,'Raw Data'!$E:$E,'Raw Data'!C:C,"ERROR",0,1)</f>
        <v>african pride</v>
      </c>
      <c r="D147" s="9" t="str">
        <f>_xlfn.XLOOKUP($E147,'Raw Data'!$E:$E,'Raw Data'!D:D,"ERROR",0,1)</f>
        <v>www.amazon.com/dp/B07T7864KV</v>
      </c>
      <c r="E147" s="9" t="s">
        <v>559</v>
      </c>
      <c r="F147" s="9" t="str">
        <f>_xlfn.XLOOKUP($E147,'Raw Data'!$E:$E,'Raw Data'!F:F,"ERROR",0,1)</f>
        <v>African Pride Moisture Miracle Rose Water &amp; Argan Oil Curl Hair Mousse, Flexible Hold, Enhances Curls, Creates Wave Patterns, No Residue, Deep Moisture, Adds Shine, Strengthens &amp; Protects Hair, 8.5 oz</v>
      </c>
      <c r="G147" s="9">
        <f>_xlfn.XLOOKUP($E147,'Raw Data'!$E:$E,'Raw Data'!G:G,"ERROR",0,1)</f>
        <v>1858</v>
      </c>
      <c r="H147" s="9">
        <f>_xlfn.XLOOKUP($E147,'Raw Data'!$E:$E,'Raw Data'!H:H,"ERROR",0,1)</f>
        <v>15543.47</v>
      </c>
      <c r="I147" s="9">
        <f>_xlfn.XLOOKUP($E147,$E:$E,'Raw Data'!I:I,"ERROR",0,1)</f>
        <v>0.000655881320462819</v>
      </c>
      <c r="J147" s="9" t="str">
        <f>_xlfn.XLOOKUP($E147,'Raw Data'!$E:$E,'Raw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5 to 10</v>
      </c>
      <c r="L147" s="9">
        <f>_xlfn.XLOOKUP($E147,'Raw Data'!$E:$E,'Raw Data'!L:L,"ERROR",0,1)</f>
        <v>8.4</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5 to 10</v>
      </c>
      <c r="N147" s="9">
        <f>_xlfn.XLOOKUP($E147,'Raw Data'!$E:$E,'Raw Data'!N:N,"ERROR",0,1)</f>
        <v>9.1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6% to 8%</v>
      </c>
      <c r="P147" s="16">
        <f t="shared" si="8"/>
        <v>0.0769230769230768</v>
      </c>
      <c r="Q147" s="9">
        <f>_xlfn.XLOOKUP($E147,'Raw Data'!$E:$E,'Raw Data'!Q:Q,"ERROR",0,1)</f>
        <v>8.5</v>
      </c>
      <c r="R147" s="9" t="str">
        <f>_xlfn.XLOOKUP($E147,'Raw Data'!$E:$E,'Raw Data'!R:R,"ERROR",0,1)</f>
        <v>oz</v>
      </c>
      <c r="S147" s="17">
        <f t="shared" si="9"/>
        <v>0.988235294117647</v>
      </c>
      <c r="T147" s="9" t="str">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0.75 to 1</v>
      </c>
      <c r="U147" s="17"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 to 0.05</v>
      </c>
      <c r="V147" s="17">
        <f t="shared" si="10"/>
        <v>0.0362052159382522</v>
      </c>
      <c r="W147" s="17"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 to 0.05</v>
      </c>
      <c r="X147" s="17">
        <f t="shared" si="11"/>
        <v>0.0334201993276174</v>
      </c>
      <c r="Y147" s="9"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8 to 10</v>
      </c>
      <c r="Z147" s="17">
        <f t="array" ref="Z147">_xlfn.IFS(AA147="oz",_xlfn.IFS(R147="oz",Q147,R147="fl oz",Q147*1.04,R147="ml",Q147*0.0338),AA147="fl oz",_xlfn.IFS(R147="oz",Q147/1.04,R147="fl oz",Q147,R147="ml",Q147*0.0338/1.04),AA147="ml",_xlfn.IFS(R147="oz",Q147/0.0338,R147="fl oz",Q147*1.04/0.0338,R147="ml",Q147))</f>
        <v>8.5</v>
      </c>
      <c r="AA147" s="9" t="s">
        <v>38</v>
      </c>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row>
    <row r="148" hidden="1" spans="1:52">
      <c r="A148" s="9" t="str">
        <f>_xlfn.XLOOKUP($E148,'Raw Data'!$E:$E,'Raw Data'!A:A,"ERROR",0,1)</f>
        <v>US</v>
      </c>
      <c r="B148" s="9" t="str">
        <f>_xlfn.XLOOKUP($E148,'Raw Data'!$E:$E,'Raw Data'!B:B,"ERROR",0,1)</f>
        <v>Hair Mousses</v>
      </c>
      <c r="C148" s="9" t="str">
        <f>_xlfn.XLOOKUP($E148,'Raw Data'!$E:$E,'Raw Data'!C:C,"ERROR",0,1)</f>
        <v>Clinique</v>
      </c>
      <c r="D148" s="9" t="str">
        <f>_xlfn.XLOOKUP($E148,'Raw Data'!$E:$E,'Raw Data'!D:D,"ERROR",0,1)</f>
        <v>www.amazon.com/dp/B005FD701O</v>
      </c>
      <c r="E148" s="9" t="s">
        <v>563</v>
      </c>
      <c r="F148" s="9" t="str">
        <f>_xlfn.XLOOKUP($E148,'Raw Data'!$E:$E,'Raw Data'!F:F,"ERROR",0,1)</f>
        <v>Rinse Off Foaming - Cleanser Mousse HydroDémaquillante, 5 Fl Oz (Pack of 1)</v>
      </c>
      <c r="G148" s="9">
        <f>_xlfn.XLOOKUP($E148,'Raw Data'!$E:$E,'Raw Data'!G:G,"ERROR",0,1)</f>
        <v>760</v>
      </c>
      <c r="H148" s="9">
        <f>_xlfn.XLOOKUP($E148,'Raw Data'!$E:$E,'Raw Data'!H:H,"ERROR",0,1)</f>
        <v>15427.22</v>
      </c>
      <c r="I148" s="9">
        <f>_xlfn.XLOOKUP($E148,$E:$E,'Raw Data'!I:I,"ERROR",0,1)</f>
        <v>0.000642383801038027</v>
      </c>
      <c r="J148" s="9" t="str">
        <f>_xlfn.XLOOKUP($E148,'Raw Data'!$E:$E,'Raw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20 to 30</v>
      </c>
      <c r="L148" s="9">
        <f>_xlfn.XLOOKUP($E148,'Raw Data'!$E:$E,'Raw Data'!L:L,"ERROR",0,1)</f>
        <v>20.23</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20 to 30</v>
      </c>
      <c r="N148" s="9">
        <f>_xlfn.XLOOKUP($E148,'Raw Data'!$E:$E,'Raw Data'!N:N,"ERROR",0,1)</f>
        <v>21.64</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8"/>
        <v>0.0651571164510166</v>
      </c>
      <c r="Q148" s="9">
        <f>_xlfn.XLOOKUP($E148,'Raw Data'!$E:$E,'Raw Data'!Q:Q,"ERROR",0,1)</f>
        <v>5</v>
      </c>
      <c r="R148" s="9" t="str">
        <f>_xlfn.XLOOKUP($E148,'Raw Data'!$E:$E,'Raw Data'!R:R,"ERROR",0,1)</f>
        <v>fl oz</v>
      </c>
      <c r="S148" s="17">
        <f t="shared" si="9"/>
        <v>3.89038461538462</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3 to 4</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0.1 to 0.2</v>
      </c>
      <c r="V148" s="17">
        <f t="shared" si="10"/>
        <v>0.140735152571473</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0.1 to 0.2</v>
      </c>
      <c r="X148" s="17">
        <f t="shared" si="11"/>
        <v>0.131565255846622</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4 to 6</v>
      </c>
      <c r="Z148" s="17">
        <f t="array" ref="Z148">_xlfn.IFS(AA148="oz",_xlfn.IFS(R148="oz",Q148,R148="fl oz",Q148*1.04,R148="ml",Q148*0.0338),AA148="fl oz",_xlfn.IFS(R148="oz",Q148/1.04,R148="fl oz",Q148,R148="ml",Q148*0.0338/1.04),AA148="ml",_xlfn.IFS(R148="oz",Q148/0.0338,R148="fl oz",Q148*1.04/0.0338,R148="ml",Q148))</f>
        <v>5.2</v>
      </c>
      <c r="AA148" s="9" t="s">
        <v>38</v>
      </c>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row>
    <row r="149" hidden="1" spans="1:52">
      <c r="A149" s="9" t="str">
        <f>_xlfn.XLOOKUP($E149,'Raw Data'!$E:$E,'Raw Data'!A:A,"ERROR",0,1)</f>
        <v>US</v>
      </c>
      <c r="B149" s="9" t="str">
        <f>_xlfn.XLOOKUP($E149,'Raw Data'!$E:$E,'Raw Data'!B:B,"ERROR",0,1)</f>
        <v>Hair Mousses</v>
      </c>
      <c r="C149" s="9" t="str">
        <f>_xlfn.XLOOKUP($E149,'Raw Data'!$E:$E,'Raw Data'!C:C,"ERROR",0,1)</f>
        <v>elizabeth arden</v>
      </c>
      <c r="D149" s="9" t="str">
        <f>_xlfn.XLOOKUP($E149,'Raw Data'!$E:$E,'Raw Data'!D:D,"ERROR",0,1)</f>
        <v>www.amazon.com/dp/B002WO8X06</v>
      </c>
      <c r="E149" s="9" t="s">
        <v>566</v>
      </c>
      <c r="F149" s="9" t="str">
        <f>_xlfn.XLOOKUP($E149,'Raw Data'!$E:$E,'Raw Data'!F:F,"ERROR",0,1)</f>
        <v>Elizabeth Arden Flawless Finish Mousse Makeup</v>
      </c>
      <c r="G149" s="9">
        <f>_xlfn.XLOOKUP($E149,'Raw Data'!$E:$E,'Raw Data'!G:G,"ERROR",0,1)</f>
        <v>432</v>
      </c>
      <c r="H149" s="9">
        <f>_xlfn.XLOOKUP($E149,'Raw Data'!$E:$E,'Raw Data'!H:H,"ERROR",0,1)</f>
        <v>15109.74</v>
      </c>
      <c r="I149" s="9">
        <f>_xlfn.XLOOKUP($E149,$E:$E,'Raw Data'!I:I,"ERROR",0,1)</f>
        <v>0.000619535206277835</v>
      </c>
      <c r="J149" s="9" t="str">
        <f>_xlfn.XLOOKUP($E149,'Raw Data'!$E:$E,'Raw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30 to 40</v>
      </c>
      <c r="L149" s="9">
        <f>_xlfn.XLOOKUP($E149,'Raw Data'!$E:$E,'Raw Data'!L:L,"ERROR",0,1)</f>
        <v>35</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30 to 40</v>
      </c>
      <c r="N149" s="9">
        <f>_xlfn.XLOOKUP($E149,'Raw Data'!$E:$E,'Raw Data'!N:N,"ERROR",0,1)</f>
        <v>35</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No Discount</v>
      </c>
      <c r="P149" s="16">
        <f t="shared" si="8"/>
        <v>0</v>
      </c>
      <c r="Q149" s="9">
        <f>_xlfn.XLOOKUP($E149,'Raw Data'!$E:$E,'Raw Data'!Q:Q,"ERROR",0,1)</f>
        <v>0</v>
      </c>
      <c r="R149" s="9">
        <f>_xlfn.XLOOKUP($E149,'Raw Data'!$E:$E,'Raw Data'!R:R,"ERROR",0,1)</f>
        <v>0</v>
      </c>
      <c r="S149" s="17" t="e">
        <f t="shared" si="9"/>
        <v>#N/A</v>
      </c>
      <c r="T149" s="9" t="e">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#N/A</v>
      </c>
      <c r="U149" s="17" t="e">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#N/A</v>
      </c>
      <c r="V149" s="17" t="e">
        <f t="shared" si="10"/>
        <v>#N/A</v>
      </c>
      <c r="W149" s="17" t="e">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#N/A</v>
      </c>
      <c r="X149" s="17" t="e">
        <f t="shared" si="11"/>
        <v>#N/A</v>
      </c>
      <c r="Y149" s="9" t="e">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#N/A</v>
      </c>
      <c r="Z149" s="17" t="e">
        <f t="array" ref="Z149">_xlfn.IFS(AA149="oz",_xlfn.IFS(R149="oz",Q149,R149="fl oz",Q149*1.04,R149="ml",Q149*0.0338),AA149="fl oz",_xlfn.IFS(R149="oz",Q149/1.04,R149="fl oz",Q149,R149="ml",Q149*0.0338/1.04),AA149="ml",_xlfn.IFS(R149="oz",Q149/0.0338,R149="fl oz",Q149*1.04/0.0338,R149="ml",Q149))</f>
        <v>#N/A</v>
      </c>
      <c r="AA149" s="9" t="s">
        <v>38</v>
      </c>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row>
    <row r="150" hidden="1" spans="1:52">
      <c r="A150" s="9" t="str">
        <f>_xlfn.XLOOKUP($E150,'Raw Data'!$E:$E,'Raw Data'!A:A,"ERROR",0,1)</f>
        <v>US</v>
      </c>
      <c r="B150" s="9" t="str">
        <f>_xlfn.XLOOKUP($E150,'Raw Data'!$E:$E,'Raw Data'!B:B,"ERROR",0,1)</f>
        <v>Hair Mousses</v>
      </c>
      <c r="C150" s="9" t="str">
        <f>_xlfn.XLOOKUP($E150,'Raw Data'!$E:$E,'Raw Data'!C:C,"ERROR",0,1)</f>
        <v>moroccanoil</v>
      </c>
      <c r="D150" s="9" t="str">
        <f>_xlfn.XLOOKUP($E150,'Raw Data'!$E:$E,'Raw Data'!D:D,"ERROR",0,1)</f>
        <v>www.amazon.com/dp/B01C502P5U</v>
      </c>
      <c r="E150" s="9" t="s">
        <v>568</v>
      </c>
      <c r="F150" s="9" t="str">
        <f>_xlfn.XLOOKUP($E150,'Raw Data'!$E:$E,'Raw Data'!F:F,"ERROR",0,1)</f>
        <v>Moroccanoil Beach Wave Mousse</v>
      </c>
      <c r="G150" s="9">
        <f>_xlfn.XLOOKUP($E150,'Raw Data'!$E:$E,'Raw Data'!G:G,"ERROR",0,1)</f>
        <v>1041</v>
      </c>
      <c r="H150" s="9">
        <f>_xlfn.XLOOKUP($E150,'Raw Data'!$E:$E,'Raw Data'!H:H,"ERROR",0,1)</f>
        <v>14572.31</v>
      </c>
      <c r="I150" s="9">
        <f>_xlfn.XLOOKUP($E150,$E:$E,'Raw Data'!I:I,"ERROR",0,1)</f>
        <v>0.000609707542833728</v>
      </c>
      <c r="J150" s="9" t="str">
        <f>_xlfn.XLOOKUP($E150,'Raw Data'!$E:$E,'Raw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10 to 15</v>
      </c>
      <c r="L150" s="9">
        <f>_xlfn.XLOOKUP($E150,'Raw Data'!$E:$E,'Raw Data'!L:L,"ERROR",0,1)</f>
        <v>14</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 to 15</v>
      </c>
      <c r="N150" s="9">
        <f>_xlfn.XLOOKUP($E150,'Raw Data'!$E:$E,'Raw Data'!N:N,"ERROR",0,1)</f>
        <v>14</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8"/>
        <v>0</v>
      </c>
      <c r="Q150" s="9">
        <f>_xlfn.XLOOKUP($E150,'Raw Data'!$E:$E,'Raw Data'!Q:Q,"ERROR",0,1)</f>
        <v>0</v>
      </c>
      <c r="R150" s="9">
        <f>_xlfn.XLOOKUP($E150,'Raw Data'!$E:$E,'Raw Data'!R:R,"ERROR",0,1)</f>
        <v>0</v>
      </c>
      <c r="S150" s="17" t="e">
        <f t="shared" si="9"/>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10"/>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11"/>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
        <v>38</v>
      </c>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row>
    <row r="151" hidden="1" spans="1:52">
      <c r="A151" s="9" t="str">
        <f>_xlfn.XLOOKUP($E151,'Raw Data'!$E:$E,'Raw Data'!A:A,"ERROR",0,1)</f>
        <v>US</v>
      </c>
      <c r="B151" s="9" t="str">
        <f>_xlfn.XLOOKUP($E151,'Raw Data'!$E:$E,'Raw Data'!B:B,"ERROR",0,1)</f>
        <v>Hair Mousses</v>
      </c>
      <c r="C151" s="9" t="str">
        <f>_xlfn.XLOOKUP($E151,'Raw Data'!$E:$E,'Raw Data'!C:C,"ERROR",0,1)</f>
        <v>Mielle Organics</v>
      </c>
      <c r="D151" s="9" t="str">
        <f>_xlfn.XLOOKUP($E151,'Raw Data'!$E:$E,'Raw Data'!D:D,"ERROR",0,1)</f>
        <v>www.amazon.com/dp/B06XQ3X7C2</v>
      </c>
      <c r="E151" s="9" t="s">
        <v>570</v>
      </c>
      <c r="F151" s="9" t="str">
        <f>_xlfn.XLOOKUP($E151,'Raw Data'!$E:$E,'Raw Data'!F:F,"ERROR",0,1)</f>
        <v>Mielle Organics Brazilian Curly Cocktail Curl Cream (7.5 oz.)</v>
      </c>
      <c r="G151" s="9">
        <f>_xlfn.XLOOKUP($E151,'Raw Data'!$E:$E,'Raw Data'!G:G,"ERROR",0,1)</f>
        <v>1422</v>
      </c>
      <c r="H151" s="9">
        <f>_xlfn.XLOOKUP($E151,'Raw Data'!$E:$E,'Raw Data'!H:H,"ERROR",0,1)</f>
        <v>14341.15</v>
      </c>
      <c r="I151" s="9">
        <f>_xlfn.XLOOKUP($E151,$E:$E,'Raw Data'!I:I,"ERROR",0,1)</f>
        <v>0.000582662336814808</v>
      </c>
      <c r="J151" s="9" t="str">
        <f>_xlfn.XLOOKUP($E151,'Raw Data'!$E:$E,'Raw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_xlfn.XLOOKUP($E151,'Raw Data'!$E:$E,'Raw Data'!L:L,"ERROR",0,1)</f>
        <v>10.09</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_xlfn.XLOOKUP($E151,'Raw Data'!$E:$E,'Raw Data'!N:N,"ERROR",0,1)</f>
        <v>15</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30% to 40%</v>
      </c>
      <c r="P151" s="16">
        <f t="shared" si="8"/>
        <v>0.327333333333333</v>
      </c>
      <c r="Q151" s="9">
        <f>_xlfn.XLOOKUP($E151,'Raw Data'!$E:$E,'Raw Data'!Q:Q,"ERROR",0,1)</f>
        <v>7.5</v>
      </c>
      <c r="R151" s="9" t="str">
        <f>_xlfn.XLOOKUP($E151,'Raw Data'!$E:$E,'Raw Data'!R:R,"ERROR",0,1)</f>
        <v>oz</v>
      </c>
      <c r="S151" s="17">
        <f t="shared" si="9"/>
        <v>1.34533333333333</v>
      </c>
      <c r="T151" s="9" t="str">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1 to 2</v>
      </c>
      <c r="U151" s="17"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0.05 to 0.1</v>
      </c>
      <c r="V151" s="17">
        <f t="shared" si="10"/>
        <v>0.0676361176868448</v>
      </c>
      <c r="W151" s="17"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 to 0.05</v>
      </c>
      <c r="X151" s="17">
        <f t="shared" si="11"/>
        <v>0.0454965618306842</v>
      </c>
      <c r="Y151" s="9"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6 to 8</v>
      </c>
      <c r="Z151" s="17">
        <f t="array" ref="Z151">_xlfn.IFS(AA151="oz",_xlfn.IFS(R151="oz",Q151,R151="fl oz",Q151*1.04,R151="ml",Q151*0.0338),AA151="fl oz",_xlfn.IFS(R151="oz",Q151/1.04,R151="fl oz",Q151,R151="ml",Q151*0.0338/1.04),AA151="ml",_xlfn.IFS(R151="oz",Q151/0.0338,R151="fl oz",Q151*1.04/0.0338,R151="ml",Q151))</f>
        <v>7.5</v>
      </c>
      <c r="AA151" s="9" t="s">
        <v>38</v>
      </c>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row>
    <row r="152" hidden="1" spans="1:52">
      <c r="A152" s="9" t="str">
        <f>_xlfn.XLOOKUP($E152,'Raw Data'!$E:$E,'Raw Data'!A:A,"ERROR",0,1)</f>
        <v>US</v>
      </c>
      <c r="B152" s="9" t="str">
        <f>_xlfn.XLOOKUP($E152,'Raw Data'!$E:$E,'Raw Data'!B:B,"ERROR",0,1)</f>
        <v>Hair Mousses</v>
      </c>
      <c r="C152" s="9" t="str">
        <f>_xlfn.XLOOKUP($E152,'Raw Data'!$E:$E,'Raw Data'!C:C,"ERROR",0,1)</f>
        <v>garnier</v>
      </c>
      <c r="D152" s="9" t="str">
        <f>_xlfn.XLOOKUP($E152,'Raw Data'!$E:$E,'Raw Data'!D:D,"ERROR",0,1)</f>
        <v>www.amazon.com/dp/B07BYD3TBG</v>
      </c>
      <c r="E152" s="9" t="s">
        <v>573</v>
      </c>
      <c r="F152" s="9" t="str">
        <f>_xlfn.XLOOKUP($E152,'Raw Data'!$E:$E,'Raw Data'!F:F,"ERROR",0,1)</f>
        <v>Garnier Hair Care Fructis Style Texture Tease Dry Touch Finishing Spray, 3.8 Ounce (Pack of 3)</v>
      </c>
      <c r="G152" s="9">
        <f>_xlfn.XLOOKUP($E152,'Raw Data'!$E:$E,'Raw Data'!G:G,"ERROR",0,1)</f>
        <v>1008</v>
      </c>
      <c r="H152" s="9">
        <f>_xlfn.XLOOKUP($E152,'Raw Data'!$E:$E,'Raw Data'!H:H,"ERROR",0,1)</f>
        <v>13705.01</v>
      </c>
      <c r="I152" s="9">
        <f>_xlfn.XLOOKUP($E152,$E:$E,'Raw Data'!I:I,"ERROR",0,1)</f>
        <v>0.000574671301943055</v>
      </c>
      <c r="J152" s="9" t="str">
        <f>_xlfn.XLOOKUP($E152,'Raw Data'!$E:$E,'Raw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_xlfn.XLOOKUP($E152,'Raw Data'!$E:$E,'Raw Data'!L:L,"ERROR",0,1)</f>
        <v>13.6</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_xlfn.XLOOKUP($E152,'Raw Data'!$E:$E,'Raw Data'!N:N,"ERROR",0,1)</f>
        <v>14.76</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6% to 8%</v>
      </c>
      <c r="P152" s="16">
        <f t="shared" si="8"/>
        <v>0.0785907859078591</v>
      </c>
      <c r="Q152" s="9">
        <f>_xlfn.XLOOKUP($E152,'Raw Data'!$E:$E,'Raw Data'!Q:Q,"ERROR",0,1)</f>
        <v>11.4</v>
      </c>
      <c r="R152" s="9" t="str">
        <f>_xlfn.XLOOKUP($E152,'Raw Data'!$E:$E,'Raw Data'!R:R,"ERROR",0,1)</f>
        <v>oz</v>
      </c>
      <c r="S152" s="17">
        <f t="shared" si="9"/>
        <v>1.19298245614035</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 to 0.05</v>
      </c>
      <c r="V152" s="17">
        <f t="shared" si="10"/>
        <v>0.0437854867130627</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11"/>
        <v>0.040344350900925</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10 to 15</v>
      </c>
      <c r="Z152" s="17">
        <f t="array" ref="Z152">_xlfn.IFS(AA152="oz",_xlfn.IFS(R152="oz",Q152,R152="fl oz",Q152*1.04,R152="ml",Q152*0.0338),AA152="fl oz",_xlfn.IFS(R152="oz",Q152/1.04,R152="fl oz",Q152,R152="ml",Q152*0.0338/1.04),AA152="ml",_xlfn.IFS(R152="oz",Q152/0.0338,R152="fl oz",Q152*1.04/0.0338,R152="ml",Q152))</f>
        <v>11.4</v>
      </c>
      <c r="AA152" s="9" t="s">
        <v>38</v>
      </c>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row>
    <row r="153" hidden="1" spans="1:52">
      <c r="A153" s="9" t="str">
        <f>_xlfn.XLOOKUP($E153,'Raw Data'!$E:$E,'Raw Data'!A:A,"ERROR",0,1)</f>
        <v>US</v>
      </c>
      <c r="B153" s="9" t="str">
        <f>_xlfn.XLOOKUP($E153,'Raw Data'!$E:$E,'Raw Data'!B:B,"ERROR",0,1)</f>
        <v>Hair Mousses</v>
      </c>
      <c r="C153" s="9" t="str">
        <f>_xlfn.XLOOKUP($E153,'Raw Data'!$E:$E,'Raw Data'!C:C,"ERROR",0,1)</f>
        <v>Herbal Essences</v>
      </c>
      <c r="D153" s="9" t="str">
        <f>_xlfn.XLOOKUP($E153,'Raw Data'!$E:$E,'Raw Data'!D:D,"ERROR",0,1)</f>
        <v>www.amazon.com/dp/B0725R6WLQ</v>
      </c>
      <c r="E153" s="9" t="s">
        <v>576</v>
      </c>
      <c r="F153" s="9" t="str">
        <f>_xlfn.XLOOKUP($E153,'Raw Data'!$E:$E,'Raw Data'!F:F,"ERROR",0,1)</f>
        <v>Herb Ess Mousse Twst Size 6.8z Herbal Essences Totally Twisted Curl Boosting Mousse</v>
      </c>
      <c r="G153" s="9">
        <f>_xlfn.XLOOKUP($E153,'Raw Data'!$E:$E,'Raw Data'!G:G,"ERROR",0,1)</f>
        <v>488</v>
      </c>
      <c r="H153" s="9">
        <f>_xlfn.XLOOKUP($E153,'Raw Data'!$E:$E,'Raw Data'!H:H,"ERROR",0,1)</f>
        <v>13517.05</v>
      </c>
      <c r="I153" s="9">
        <f>_xlfn.XLOOKUP($E153,$E:$E,'Raw Data'!I:I,"ERROR",0,1)</f>
        <v>0.000554691163890658</v>
      </c>
      <c r="J153" s="9" t="str">
        <f>_xlfn.XLOOKUP($E153,'Raw Data'!$E:$E,'Raw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20 to 30</v>
      </c>
      <c r="L153" s="9">
        <f>_xlfn.XLOOKUP($E153,'Raw Data'!$E:$E,'Raw Data'!L:L,"ERROR",0,1)</f>
        <v>28.65</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30 to 40</v>
      </c>
      <c r="N153" s="9">
        <f>_xlfn.XLOOKUP($E153,'Raw Data'!$E:$E,'Raw Data'!N:N,"ERROR",0,1)</f>
        <v>34.85</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15% to 20%</v>
      </c>
      <c r="P153" s="16">
        <f t="shared" si="8"/>
        <v>0.177905308464849</v>
      </c>
      <c r="Q153" s="9">
        <f>_xlfn.XLOOKUP($E153,'Raw Data'!$E:$E,'Raw Data'!Q:Q,"ERROR",0,1)</f>
        <v>6.8</v>
      </c>
      <c r="R153" s="9" t="str">
        <f>_xlfn.XLOOKUP($E153,'Raw Data'!$E:$E,'Raw Data'!R:R,"ERROR",0,1)</f>
        <v>fl oz</v>
      </c>
      <c r="S153" s="17">
        <f t="shared" si="9"/>
        <v>4.05118778280543</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4 to 5</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0.1 to 0.2</v>
      </c>
      <c r="V153" s="17">
        <f t="shared" si="10"/>
        <v>0.166651491896673</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0.1 to 0.2</v>
      </c>
      <c r="X153" s="17">
        <f t="shared" si="11"/>
        <v>0.137003306824668</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6 to 8</v>
      </c>
      <c r="Z153" s="17">
        <f t="array" ref="Z153">_xlfn.IFS(AA153="oz",_xlfn.IFS(R153="oz",Q153,R153="fl oz",Q153*1.04,R153="ml",Q153*0.0338),AA153="fl oz",_xlfn.IFS(R153="oz",Q153/1.04,R153="fl oz",Q153,R153="ml",Q153*0.0338/1.04),AA153="ml",_xlfn.IFS(R153="oz",Q153/0.0338,R153="fl oz",Q153*1.04/0.0338,R153="ml",Q153))</f>
        <v>7.072</v>
      </c>
      <c r="AA153" s="9" t="s">
        <v>38</v>
      </c>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row>
    <row r="154" hidden="1" spans="1:52">
      <c r="A154" s="9" t="str">
        <f>_xlfn.XLOOKUP($E154,'Raw Data'!$E:$E,'Raw Data'!A:A,"ERROR",0,1)</f>
        <v>US</v>
      </c>
      <c r="B154" s="9" t="str">
        <f>_xlfn.XLOOKUP($E154,'Raw Data'!$E:$E,'Raw Data'!B:B,"ERROR",0,1)</f>
        <v>Hair Mousses</v>
      </c>
      <c r="C154" s="9" t="str">
        <f>_xlfn.XLOOKUP($E154,'Raw Data'!$E:$E,'Raw Data'!C:C,"ERROR",0,1)</f>
        <v>IWELL Signature</v>
      </c>
      <c r="D154" s="9" t="str">
        <f>_xlfn.XLOOKUP($E154,'Raw Data'!$E:$E,'Raw Data'!D:D,"ERROR",0,1)</f>
        <v>www.amazon.com/dp/B0BB3CPRKH</v>
      </c>
      <c r="E154" s="9" t="s">
        <v>579</v>
      </c>
      <c r="F154" s="9" t="str">
        <f>_xlfn.XLOOKUP($E154,'Raw Data'!$E:$E,'Raw Data'!F:F,"ERROR",0,1)</f>
        <v>IWELL Signature Lace Tint Mousse 7 Fl oz (200ml) | Concealer Tinted Mousse for Lace Wigs Hair Wigs | Perfect Match Your Skin Tone | Easy Tinting | Quick-Drying | Safe and Convenient | Value Size 7 fl oz (Deep Dark Brown)</v>
      </c>
      <c r="G154" s="9">
        <f>_xlfn.XLOOKUP($E154,'Raw Data'!$E:$E,'Raw Data'!G:G,"ERROR",0,1)</f>
        <v>1488</v>
      </c>
      <c r="H154" s="9">
        <f>_xlfn.XLOOKUP($E154,'Raw Data'!$E:$E,'Raw Data'!H:H,"ERROR",0,1)</f>
        <v>13047.09</v>
      </c>
      <c r="I154" s="9">
        <f>_xlfn.XLOOKUP($E154,$E:$E,'Raw Data'!I:I,"ERROR",0,1)</f>
        <v>0.000541338193936839</v>
      </c>
      <c r="J154" s="9" t="str">
        <f>_xlfn.XLOOKUP($E154,'Raw Data'!$E:$E,'Raw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5 to 10</v>
      </c>
      <c r="L154" s="9">
        <f>_xlfn.XLOOKUP($E154,'Raw Data'!$E:$E,'Raw Data'!L:L,"ERROR",0,1)</f>
        <v>9.01</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10 to 15</v>
      </c>
      <c r="N154" s="9">
        <f>_xlfn.XLOOKUP($E154,'Raw Data'!$E:$E,'Raw Data'!N:N,"ERROR",0,1)</f>
        <v>11.23</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8"/>
        <v>0.197684772929653</v>
      </c>
      <c r="Q154" s="9">
        <f>_xlfn.XLOOKUP($E154,'Raw Data'!$E:$E,'Raw Data'!Q:Q,"ERROR",0,1)</f>
        <v>7</v>
      </c>
      <c r="R154" s="9" t="str">
        <f>_xlfn.XLOOKUP($E154,'Raw Data'!$E:$E,'Raw Data'!R:R,"ERROR",0,1)</f>
        <v>fl oz</v>
      </c>
      <c r="S154" s="17">
        <f t="shared" si="9"/>
        <v>1.23763736263736</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1 to 2</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0.05 to 0.1</v>
      </c>
      <c r="V154" s="17">
        <f t="shared" si="10"/>
        <v>0.052167142968631</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 to 0.05</v>
      </c>
      <c r="X154" s="17">
        <f t="shared" si="11"/>
        <v>0.0418544931564884</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7.28</v>
      </c>
      <c r="AA154" s="9" t="s">
        <v>38</v>
      </c>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row>
    <row r="155" hidden="1" spans="1:52">
      <c r="A155" s="9" t="str">
        <f>_xlfn.XLOOKUP($E155,'Raw Data'!$E:$E,'Raw Data'!A:A,"ERROR",0,1)</f>
        <v>US</v>
      </c>
      <c r="B155" s="9" t="str">
        <f>_xlfn.XLOOKUP($E155,'Raw Data'!$E:$E,'Raw Data'!B:B,"ERROR",0,1)</f>
        <v>Hair Mousses</v>
      </c>
      <c r="C155" s="9" t="str">
        <f>_xlfn.XLOOKUP($E155,'Raw Data'!$E:$E,'Raw Data'!C:C,"ERROR",0,1)</f>
        <v>L'Oreal Paris</v>
      </c>
      <c r="D155" s="9" t="str">
        <f>_xlfn.XLOOKUP($E155,'Raw Data'!$E:$E,'Raw Data'!D:D,"ERROR",0,1)</f>
        <v>www.amazon.com/dp/B00LXMDK42</v>
      </c>
      <c r="E155" s="9" t="s">
        <v>582</v>
      </c>
      <c r="F155" s="9" t="str">
        <f>_xlfn.XLOOKUP($E155,'Raw Data'!$E:$E,'Raw Data'!F:F,"ERROR",0,1)</f>
        <v>Loreal Advances Hair Style Curve It Curl Mousse 8.3z (Pack of 3)</v>
      </c>
      <c r="G155" s="9">
        <f>_xlfn.XLOOKUP($E155,'Raw Data'!$E:$E,'Raw Data'!G:G,"ERROR",0,1)</f>
        <v>569</v>
      </c>
      <c r="H155" s="9">
        <f>_xlfn.XLOOKUP($E155,'Raw Data'!$E:$E,'Raw Data'!H:H,"ERROR",0,1)</f>
        <v>12733.01</v>
      </c>
      <c r="I155" s="9">
        <f>_xlfn.XLOOKUP($E155,$E:$E,'Raw Data'!I:I,"ERROR",0,1)</f>
        <v>0.000533784208642026</v>
      </c>
      <c r="J155" s="9" t="str">
        <f>_xlfn.XLOOKUP($E155,'Raw Data'!$E:$E,'Raw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20 to 30</v>
      </c>
      <c r="L155" s="9">
        <f>_xlfn.XLOOKUP($E155,'Raw Data'!$E:$E,'Raw Data'!L:L,"ERROR",0,1)</f>
        <v>22.62</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20 to 30</v>
      </c>
      <c r="N155" s="9">
        <f>_xlfn.XLOOKUP($E155,'Raw Data'!$E:$E,'Raw Data'!N:N,"ERROR",0,1)</f>
        <v>24.32</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6% to 8%</v>
      </c>
      <c r="P155" s="16">
        <f t="shared" si="8"/>
        <v>0.0699013157894737</v>
      </c>
      <c r="Q155" s="9">
        <f>_xlfn.XLOOKUP($E155,'Raw Data'!$E:$E,'Raw Data'!Q:Q,"ERROR",0,1)</f>
        <v>24.9</v>
      </c>
      <c r="R155" s="9" t="str">
        <f>_xlfn.XLOOKUP($E155,'Raw Data'!$E:$E,'Raw Data'!R:R,"ERROR",0,1)</f>
        <v>oz</v>
      </c>
      <c r="S155" s="17">
        <f t="shared" si="9"/>
        <v>0.908433734939759</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0.75 to 1</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17">
        <f t="shared" si="10"/>
        <v>0.0330303289587162</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11"/>
        <v>0.0307214655035427</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20 to 25</v>
      </c>
      <c r="Z155" s="17">
        <f t="array" ref="Z155">_xlfn.IFS(AA155="oz",_xlfn.IFS(R155="oz",Q155,R155="fl oz",Q155*1.04,R155="ml",Q155*0.0338),AA155="fl oz",_xlfn.IFS(R155="oz",Q155/1.04,R155="fl oz",Q155,R155="ml",Q155*0.0338/1.04),AA155="ml",_xlfn.IFS(R155="oz",Q155/0.0338,R155="fl oz",Q155*1.04/0.0338,R155="ml",Q155))</f>
        <v>24.9</v>
      </c>
      <c r="AA155" s="9" t="s">
        <v>38</v>
      </c>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row>
    <row r="156" hidden="1" spans="1:52">
      <c r="A156" s="9" t="str">
        <f>_xlfn.XLOOKUP($E156,'Raw Data'!$E:$E,'Raw Data'!A:A,"ERROR",0,1)</f>
        <v>US</v>
      </c>
      <c r="B156" s="9" t="str">
        <f>_xlfn.XLOOKUP($E156,'Raw Data'!$E:$E,'Raw Data'!B:B,"ERROR",0,1)</f>
        <v>Hair Mousses</v>
      </c>
      <c r="C156" s="9" t="str">
        <f>_xlfn.XLOOKUP($E156,'Raw Data'!$E:$E,'Raw Data'!C:C,"ERROR",0,1)</f>
        <v>Red by Kiss</v>
      </c>
      <c r="D156" s="9" t="str">
        <f>_xlfn.XLOOKUP($E156,'Raw Data'!$E:$E,'Raw Data'!D:D,"ERROR",0,1)</f>
        <v>www.amazon.com/dp/B0BWZQMPGL</v>
      </c>
      <c r="E156" s="9" t="s">
        <v>586</v>
      </c>
      <c r="F156" s="9" t="str">
        <f>_xlfn.XLOOKUP($E156,'Raw Data'!$E:$E,'Raw Data'!F:F,"ERROR",0,1)</f>
        <v>Red by Kiss Foaming Mousse, Maximum Shine Wrap Mousse – Reduces and Prevent Frizz, Define Curls, Hold Styles, Nourishes Dry and Crips Hair, Enriched with Certified Organic Jamaican Black Castor Oil</v>
      </c>
      <c r="G156" s="9">
        <f>_xlfn.XLOOKUP($E156,'Raw Data'!$E:$E,'Raw Data'!G:G,"ERROR",0,1)</f>
        <v>1586</v>
      </c>
      <c r="H156" s="9">
        <f>_xlfn.XLOOKUP($E156,'Raw Data'!$E:$E,'Raw Data'!H:H,"ERROR",0,1)</f>
        <v>12555.33</v>
      </c>
      <c r="I156" s="9">
        <f>_xlfn.XLOOKUP($E156,$E:$E,'Raw Data'!I:I,"ERROR",0,1)</f>
        <v>0.000531354502093183</v>
      </c>
      <c r="J156" s="9" t="str">
        <f>_xlfn.XLOOKUP($E156,'Raw Data'!$E:$E,'Raw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5 to 10</v>
      </c>
      <c r="L156" s="9">
        <f>_xlfn.XLOOKUP($E156,'Raw Data'!$E:$E,'Raw Data'!L:L,"ERROR",0,1)</f>
        <v>7.91</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5 to 10</v>
      </c>
      <c r="N156" s="9">
        <f>_xlfn.XLOOKUP($E156,'Raw Data'!$E:$E,'Raw Data'!N:N,"ERROR",0,1)</f>
        <v>7.99</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0% to 2%</v>
      </c>
      <c r="P156" s="16">
        <f t="shared" si="8"/>
        <v>0.0100125156445557</v>
      </c>
      <c r="Q156" s="9">
        <f>_xlfn.XLOOKUP($E156,'Raw Data'!$E:$E,'Raw Data'!Q:Q,"ERROR",0,1)</f>
        <v>8.7</v>
      </c>
      <c r="R156" s="9" t="str">
        <f>_xlfn.XLOOKUP($E156,'Raw Data'!$E:$E,'Raw Data'!R:R,"ERROR",0,1)</f>
        <v>fl oz</v>
      </c>
      <c r="S156" s="17">
        <f t="shared" si="9"/>
        <v>0.874226348364279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10"/>
        <v>0.0298636483376376</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11"/>
        <v>0.0295646380914535</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8 to 10</v>
      </c>
      <c r="Z156" s="17">
        <f t="array" ref="Z156">_xlfn.IFS(AA156="oz",_xlfn.IFS(R156="oz",Q156,R156="fl oz",Q156*1.04,R156="ml",Q156*0.0338),AA156="fl oz",_xlfn.IFS(R156="oz",Q156/1.04,R156="fl oz",Q156,R156="ml",Q156*0.0338/1.04),AA156="ml",_xlfn.IFS(R156="oz",Q156/0.0338,R156="fl oz",Q156*1.04/0.0338,R156="ml",Q156))</f>
        <v>9.048</v>
      </c>
      <c r="AA156" s="9" t="s">
        <v>38</v>
      </c>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row>
    <row r="157" hidden="1" spans="1:52">
      <c r="A157" s="9" t="str">
        <f>_xlfn.XLOOKUP($E157,'Raw Data'!$E:$E,'Raw Data'!A:A,"ERROR",0,1)</f>
        <v>US</v>
      </c>
      <c r="B157" s="9" t="str">
        <f>_xlfn.XLOOKUP($E157,'Raw Data'!$E:$E,'Raw Data'!B:B,"ERROR",0,1)</f>
        <v>Hair Mousses</v>
      </c>
      <c r="C157" s="9" t="str">
        <f>_xlfn.XLOOKUP($E157,'Raw Data'!$E:$E,'Raw Data'!C:C,"ERROR",0,1)</f>
        <v>Goiple</v>
      </c>
      <c r="D157" s="9" t="str">
        <f>_xlfn.XLOOKUP($E157,'Raw Data'!$E:$E,'Raw Data'!D:D,"ERROR",0,1)</f>
        <v>www.amazon.com/dp/B09DL9SPXZ</v>
      </c>
      <c r="E157" s="9" t="s">
        <v>589</v>
      </c>
      <c r="F157" s="9" t="str">
        <f>_xlfn.XLOOKUP($E157,'Raw Data'!$E:$E,'Raw Data'!F:F,"ERROR",0,1)</f>
        <v>Goiple Strong Hold Braid Gel Good for Twist, Locs, Braids, Edge No Flake Extra Hold High Shine Braiding Gel &amp; Edge Control 8.8oz with Hair Combs</v>
      </c>
      <c r="G157" s="9">
        <f>_xlfn.XLOOKUP($E157,'Raw Data'!$E:$E,'Raw Data'!G:G,"ERROR",0,1)</f>
        <v>1251</v>
      </c>
      <c r="H157" s="9">
        <f>_xlfn.XLOOKUP($E157,'Raw Data'!$E:$E,'Raw Data'!H:H,"ERROR",0,1)</f>
        <v>12498.18</v>
      </c>
      <c r="I157" s="9">
        <f>_xlfn.XLOOKUP($E157,$E:$E,'Raw Data'!I:I,"ERROR",0,1)</f>
        <v>0.00051748370491688</v>
      </c>
      <c r="J157" s="9" t="str">
        <f>_xlfn.XLOOKUP($E157,'Raw Data'!$E:$E,'Raw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_xlfn.XLOOKUP($E157,'Raw Data'!$E:$E,'Raw Data'!L:L,"ERROR",0,1)</f>
        <v>9.99</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_xlfn.XLOOKUP($E157,'Raw Data'!$E:$E,'Raw Data'!N:N,"ERROR",0,1)</f>
        <v>9.99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No Discount</v>
      </c>
      <c r="P157" s="16">
        <f t="shared" si="8"/>
        <v>0</v>
      </c>
      <c r="Q157" s="9">
        <f>_xlfn.XLOOKUP($E157,'Raw Data'!$E:$E,'Raw Data'!Q:Q,"ERROR",0,1)</f>
        <v>8.8</v>
      </c>
      <c r="R157" s="9" t="str">
        <f>_xlfn.XLOOKUP($E157,'Raw Data'!$E:$E,'Raw Data'!R:R,"ERROR",0,1)</f>
        <v>oz</v>
      </c>
      <c r="S157" s="17">
        <f t="shared" si="9"/>
        <v>1.13522727272727</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1 to 2</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10"/>
        <v>0.0383911827097488</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11"/>
        <v>0.0383911827097488</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8.8</v>
      </c>
      <c r="AA157" s="9" t="s">
        <v>38</v>
      </c>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row>
    <row r="158" hidden="1" spans="1:52">
      <c r="A158" s="9" t="str">
        <f>_xlfn.XLOOKUP($E158,'Raw Data'!$E:$E,'Raw Data'!A:A,"ERROR",0,1)</f>
        <v>US</v>
      </c>
      <c r="B158" s="9" t="str">
        <f>_xlfn.XLOOKUP($E158,'Raw Data'!$E:$E,'Raw Data'!B:B,"ERROR",0,1)</f>
        <v>Hair Mousses</v>
      </c>
      <c r="C158" s="9" t="str">
        <f>_xlfn.XLOOKUP($E158,'Raw Data'!$E:$E,'Raw Data'!C:C,"ERROR",0,1)</f>
        <v>Aussie</v>
      </c>
      <c r="D158" s="9" t="str">
        <f>_xlfn.XLOOKUP($E158,'Raw Data'!$E:$E,'Raw Data'!D:D,"ERROR",0,1)</f>
        <v>www.amazon.com/dp/B07M7XR34H</v>
      </c>
      <c r="E158" s="9" t="s">
        <v>592</v>
      </c>
      <c r="F158" s="9" t="str">
        <f>_xlfn.XLOOKUP($E158,'Raw Data'!$E:$E,'Raw Data'!F:F,"ERROR",0,1)</f>
        <v>Aussie Mousse Volume 6 Ounce Head Strong (Max Hold) (2 Pack)</v>
      </c>
      <c r="G158" s="9">
        <f>_xlfn.XLOOKUP($E158,'Raw Data'!$E:$E,'Raw Data'!G:G,"ERROR",0,1)</f>
        <v>763</v>
      </c>
      <c r="H158" s="9">
        <f>_xlfn.XLOOKUP($E158,'Raw Data'!$E:$E,'Raw Data'!H:H,"ERROR",0,1)</f>
        <v>12171.92</v>
      </c>
      <c r="I158" s="9">
        <f>_xlfn.XLOOKUP($E158,$E:$E,'Raw Data'!I:I,"ERROR",0,1)</f>
        <v>0.0005002712640881</v>
      </c>
      <c r="J158" s="9" t="str">
        <f>_xlfn.XLOOKUP($E158,'Raw Data'!$E:$E,'Raw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15 to 20</v>
      </c>
      <c r="L158" s="9">
        <f>_xlfn.XLOOKUP($E158,'Raw Data'!$E:$E,'Raw Data'!L:L,"ERROR",0,1)</f>
        <v>16.12</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15 to 20</v>
      </c>
      <c r="N158" s="9">
        <f>_xlfn.XLOOKUP($E158,'Raw Data'!$E:$E,'Raw Data'!N:N,"ERROR",0,1)</f>
        <v>17.02</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4% to 6%</v>
      </c>
      <c r="P158" s="16">
        <f t="shared" si="8"/>
        <v>0.0528789659224441</v>
      </c>
      <c r="Q158" s="9">
        <f>_xlfn.XLOOKUP($E158,'Raw Data'!$E:$E,'Raw Data'!Q:Q,"ERROR",0,1)</f>
        <v>12</v>
      </c>
      <c r="R158" s="9" t="str">
        <f>_xlfn.XLOOKUP($E158,'Raw Data'!$E:$E,'Raw Data'!R:R,"ERROR",0,1)</f>
        <v>oz</v>
      </c>
      <c r="S158" s="17">
        <f t="shared" si="9"/>
        <v>1.34333333333333</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10"/>
        <v>0.0479652801262541</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11"/>
        <v>0.0454289257129974</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10 to 15</v>
      </c>
      <c r="Z158" s="17">
        <f t="array" ref="Z158">_xlfn.IFS(AA158="oz",_xlfn.IFS(R158="oz",Q158,R158="fl oz",Q158*1.04,R158="ml",Q158*0.0338),AA158="fl oz",_xlfn.IFS(R158="oz",Q158/1.04,R158="fl oz",Q158,R158="ml",Q158*0.0338/1.04),AA158="ml",_xlfn.IFS(R158="oz",Q158/0.0338,R158="fl oz",Q158*1.04/0.0338,R158="ml",Q158))</f>
        <v>12</v>
      </c>
      <c r="AA158" s="9" t="s">
        <v>38</v>
      </c>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row>
    <row r="159" hidden="1" spans="1:52">
      <c r="A159" s="9" t="str">
        <f>_xlfn.XLOOKUP($E159,'Raw Data'!$E:$E,'Raw Data'!A:A,"ERROR",0,1)</f>
        <v>US</v>
      </c>
      <c r="B159" s="9" t="str">
        <f>_xlfn.XLOOKUP($E159,'Raw Data'!$E:$E,'Raw Data'!B:B,"ERROR",0,1)</f>
        <v>Hair Mousses</v>
      </c>
      <c r="C159" s="9" t="str">
        <f>_xlfn.XLOOKUP($E159,'Raw Data'!$E:$E,'Raw Data'!C:C,"ERROR",0,1)</f>
        <v>herbal essences</v>
      </c>
      <c r="D159" s="9" t="str">
        <f>_xlfn.XLOOKUP($E159,'Raw Data'!$E:$E,'Raw Data'!D:D,"ERROR",0,1)</f>
        <v>www.amazon.com/dp/B001E5E9UC</v>
      </c>
      <c r="E159" s="9" t="s">
        <v>595</v>
      </c>
      <c r="F159" s="9" t="str">
        <f>_xlfn.XLOOKUP($E159,'Raw Data'!$E:$E,'Raw Data'!F:F,"ERROR",0,1)</f>
        <v>Herbal Essences Body Envy Volumizing Mousse 6.8 oz ( Pack of 12)</v>
      </c>
      <c r="G159" s="9">
        <f>_xlfn.XLOOKUP($E159,'Raw Data'!$E:$E,'Raw Data'!G:G,"ERROR",0,1)</f>
        <v>250</v>
      </c>
      <c r="H159" s="9">
        <f>_xlfn.XLOOKUP($E159,'Raw Data'!$E:$E,'Raw Data'!H:H,"ERROR",0,1)</f>
        <v>11767.06</v>
      </c>
      <c r="I159" s="9">
        <f>_xlfn.XLOOKUP($E159,$E:$E,'Raw Data'!I:I,"ERROR",0,1)</f>
        <v>0.000489049123394614</v>
      </c>
      <c r="J159" s="9" t="str">
        <f>_xlfn.XLOOKUP($E159,'Raw Data'!$E:$E,'Raw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40 to 50</v>
      </c>
      <c r="L159" s="9">
        <f>_xlfn.XLOOKUP($E159,'Raw Data'!$E:$E,'Raw Data'!L:L,"ERROR",0,1)</f>
        <v>47.26</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50 to 75</v>
      </c>
      <c r="N159" s="9">
        <f>_xlfn.XLOOKUP($E159,'Raw Data'!$E:$E,'Raw Data'!N:N,"ERROR",0,1)</f>
        <v>55.97</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15% to 20%</v>
      </c>
      <c r="P159" s="16">
        <f t="shared" si="8"/>
        <v>0.155619081650884</v>
      </c>
      <c r="Q159" s="9">
        <f>_xlfn.XLOOKUP($E159,'Raw Data'!$E:$E,'Raw Data'!Q:Q,"ERROR",0,1)</f>
        <v>81.6</v>
      </c>
      <c r="R159" s="9" t="str">
        <f>_xlfn.XLOOKUP($E159,'Raw Data'!$E:$E,'Raw Data'!R:R,"ERROR",0,1)</f>
        <v>fl oz</v>
      </c>
      <c r="S159" s="17">
        <f t="shared" si="9"/>
        <v>0.556891025641026</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0.5 to 0.75</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10"/>
        <v>0.0223038833129048</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11"/>
        <v>0.0188329734745021</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50+</v>
      </c>
      <c r="Z159" s="17">
        <f t="array" ref="Z159">_xlfn.IFS(AA159="oz",_xlfn.IFS(R159="oz",Q159,R159="fl oz",Q159*1.04,R159="ml",Q159*0.0338),AA159="fl oz",_xlfn.IFS(R159="oz",Q159/1.04,R159="fl oz",Q159,R159="ml",Q159*0.0338/1.04),AA159="ml",_xlfn.IFS(R159="oz",Q159/0.0338,R159="fl oz",Q159*1.04/0.0338,R159="ml",Q159))</f>
        <v>84.864</v>
      </c>
      <c r="AA159" s="9" t="s">
        <v>38</v>
      </c>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row>
    <row r="160" hidden="1" spans="1:52">
      <c r="A160" s="9" t="str">
        <f>_xlfn.XLOOKUP($E160,'Raw Data'!$E:$E,'Raw Data'!A:A,"ERROR",0,1)</f>
        <v>US</v>
      </c>
      <c r="B160" s="9" t="str">
        <f>_xlfn.XLOOKUP($E160,'Raw Data'!$E:$E,'Raw Data'!B:B,"ERROR",0,1)</f>
        <v>Hair Mousses</v>
      </c>
      <c r="C160" s="9" t="str">
        <f>_xlfn.XLOOKUP($E160,'Raw Data'!$E:$E,'Raw Data'!C:C,"ERROR",0,1)</f>
        <v>Got2B</v>
      </c>
      <c r="D160" s="9" t="str">
        <f>_xlfn.XLOOKUP($E160,'Raw Data'!$E:$E,'Raw Data'!D:D,"ERROR",0,1)</f>
        <v>www.amazon.com/dp/B01N4BHD1H</v>
      </c>
      <c r="E160" s="9" t="s">
        <v>598</v>
      </c>
      <c r="F160" s="9" t="str">
        <f>_xlfn.XLOOKUP($E160,'Raw Data'!$E:$E,'Raw Data'!F:F,"ERROR",0,1)</f>
        <v>Got 2B Volumaniac Mousse Bodifying 8 Ounce (Pack of 2)</v>
      </c>
      <c r="G160" s="9">
        <f>_xlfn.XLOOKUP($E160,'Raw Data'!$E:$E,'Raw Data'!G:G,"ERROR",0,1)</f>
        <v>544</v>
      </c>
      <c r="H160" s="9">
        <f>_xlfn.XLOOKUP($E160,'Raw Data'!$E:$E,'Raw Data'!H:H,"ERROR",0,1)</f>
        <v>11503.1</v>
      </c>
      <c r="I160" s="9">
        <f>_xlfn.XLOOKUP($E160,$E:$E,'Raw Data'!I:I,"ERROR",0,1)</f>
        <v>0.000485529343776438</v>
      </c>
      <c r="J160" s="9" t="str">
        <f>_xlfn.XLOOKUP($E160,'Raw Data'!$E:$E,'Raw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20 to 30</v>
      </c>
      <c r="L160" s="9">
        <f>_xlfn.XLOOKUP($E160,'Raw Data'!$E:$E,'Raw Data'!L:L,"ERROR",0,1)</f>
        <v>21.25</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30 to 40</v>
      </c>
      <c r="N160" s="9">
        <f>_xlfn.XLOOKUP($E160,'Raw Data'!$E:$E,'Raw Data'!N:N,"ERROR",0,1)</f>
        <v>31.17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30% to 40%</v>
      </c>
      <c r="P160" s="16">
        <f t="shared" si="8"/>
        <v>0.318254732114212</v>
      </c>
      <c r="Q160" s="9">
        <f>_xlfn.XLOOKUP($E160,'Raw Data'!$E:$E,'Raw Data'!Q:Q,"ERROR",0,1)</f>
        <v>16</v>
      </c>
      <c r="R160" s="9" t="str">
        <f>_xlfn.XLOOKUP($E160,'Raw Data'!$E:$E,'Raw Data'!R:R,"ERROR",0,1)</f>
        <v>oz</v>
      </c>
      <c r="S160" s="17">
        <f t="shared" si="9"/>
        <v>1.328125</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1 to 2</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0.05 to 0.1</v>
      </c>
      <c r="V160" s="17">
        <f t="shared" si="10"/>
        <v>0.0658818058843422</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11"/>
        <v>0.0449146094014204</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15 to 20</v>
      </c>
      <c r="Z160" s="17">
        <f t="array" ref="Z160">_xlfn.IFS(AA160="oz",_xlfn.IFS(R160="oz",Q160,R160="fl oz",Q160*1.04,R160="ml",Q160*0.0338),AA160="fl oz",_xlfn.IFS(R160="oz",Q160/1.04,R160="fl oz",Q160,R160="ml",Q160*0.0338/1.04),AA160="ml",_xlfn.IFS(R160="oz",Q160/0.0338,R160="fl oz",Q160*1.04/0.0338,R160="ml",Q160))</f>
        <v>16</v>
      </c>
      <c r="AA160" s="9" t="s">
        <v>38</v>
      </c>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row>
    <row r="161" hidden="1" spans="1:52">
      <c r="A161" s="9" t="str">
        <f>_xlfn.XLOOKUP($E161,'Raw Data'!$E:$E,'Raw Data'!A:A,"ERROR",0,1)</f>
        <v>US</v>
      </c>
      <c r="B161" s="9" t="str">
        <f>_xlfn.XLOOKUP($E161,'Raw Data'!$E:$E,'Raw Data'!B:B,"ERROR",0,1)</f>
        <v>Hair Mousses</v>
      </c>
      <c r="C161" s="9" t="str">
        <f>_xlfn.XLOOKUP($E161,'Raw Data'!$E:$E,'Raw Data'!C:C,"ERROR",0,1)</f>
        <v>it's a 10 haircare</v>
      </c>
      <c r="D161" s="9" t="str">
        <f>_xlfn.XLOOKUP($E161,'Raw Data'!$E:$E,'Raw Data'!D:D,"ERROR",0,1)</f>
        <v>www.amazon.com/dp/B005FQQSZA</v>
      </c>
      <c r="E161" s="9" t="s">
        <v>602</v>
      </c>
      <c r="F161" s="9" t="str">
        <f>_xlfn.XLOOKUP($E161,'Raw Data'!$E:$E,'Raw Data'!F:F,"ERROR",0,1)</f>
        <v>It's a 10 Miracle Styling Mousse for Unisex, 9 Ounce</v>
      </c>
      <c r="G161" s="9">
        <f>_xlfn.XLOOKUP($E161,'Raw Data'!$E:$E,'Raw Data'!G:G,"ERROR",0,1)</f>
        <v>706</v>
      </c>
      <c r="H161" s="9">
        <f>_xlfn.XLOOKUP($E161,'Raw Data'!$E:$E,'Raw Data'!H:H,"ERROR",0,1)</f>
        <v>11420.31</v>
      </c>
      <c r="I161" s="9">
        <f>_xlfn.XLOOKUP($E161,$E:$E,'Raw Data'!I:I,"ERROR",0,1)</f>
        <v>0.000483282449793824</v>
      </c>
      <c r="J161" s="9" t="str">
        <f>_xlfn.XLOOKUP($E161,'Raw Data'!$E:$E,'Raw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15 to 20</v>
      </c>
      <c r="L161" s="9">
        <f>_xlfn.XLOOKUP($E161,'Raw Data'!$E:$E,'Raw Data'!L:L,"ERROR",0,1)</f>
        <v>16.18</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15 to 20</v>
      </c>
      <c r="N161" s="9">
        <f>_xlfn.XLOOKUP($E161,'Raw Data'!$E:$E,'Raw Data'!N:N,"ERROR",0,1)</f>
        <v>18.07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10% to 15%</v>
      </c>
      <c r="P161" s="16">
        <f t="shared" si="8"/>
        <v>0.104593248478141</v>
      </c>
      <c r="Q161" s="9">
        <f>_xlfn.XLOOKUP($E161,'Raw Data'!$E:$E,'Raw Data'!Q:Q,"ERROR",0,1)</f>
        <v>9</v>
      </c>
      <c r="R161" s="9" t="str">
        <f>_xlfn.XLOOKUP($E161,'Raw Data'!$E:$E,'Raw Data'!R:R,"ERROR",0,1)</f>
        <v>oz</v>
      </c>
      <c r="S161" s="17">
        <f t="shared" si="9"/>
        <v>1.79777777777778</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10"/>
        <v>0.0678991470334047</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0.05 to 0.1</v>
      </c>
      <c r="X161" s="17">
        <f t="shared" si="11"/>
        <v>0.060797354676286</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8 to 10</v>
      </c>
      <c r="Z161" s="17">
        <f t="array" ref="Z161">_xlfn.IFS(AA161="oz",_xlfn.IFS(R161="oz",Q161,R161="fl oz",Q161*1.04,R161="ml",Q161*0.0338),AA161="fl oz",_xlfn.IFS(R161="oz",Q161/1.04,R161="fl oz",Q161,R161="ml",Q161*0.0338/1.04),AA161="ml",_xlfn.IFS(R161="oz",Q161/0.0338,R161="fl oz",Q161*1.04/0.0338,R161="ml",Q161))</f>
        <v>9</v>
      </c>
      <c r="AA161" s="9" t="s">
        <v>38</v>
      </c>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row>
    <row r="162" hidden="1" spans="1:52">
      <c r="A162" s="9" t="str">
        <f>_xlfn.XLOOKUP($E162,'Raw Data'!$E:$E,'Raw Data'!A:A,"ERROR",0,1)</f>
        <v>US</v>
      </c>
      <c r="B162" s="9" t="str">
        <f>_xlfn.XLOOKUP($E162,'Raw Data'!$E:$E,'Raw Data'!B:B,"ERROR",0,1)</f>
        <v>Hair Mousses</v>
      </c>
      <c r="C162" s="9" t="str">
        <f>_xlfn.XLOOKUP($E162,'Raw Data'!$E:$E,'Raw Data'!C:C,"ERROR",0,1)</f>
        <v>Pond's</v>
      </c>
      <c r="D162" s="9" t="str">
        <f>_xlfn.XLOOKUP($E162,'Raw Data'!$E:$E,'Raw Data'!D:D,"ERROR",0,1)</f>
        <v>www.amazon.com/dp/B08T4BVJPT</v>
      </c>
      <c r="E162" s="9" t="s">
        <v>606</v>
      </c>
      <c r="F162" s="9" t="str">
        <f>_xlfn.XLOOKUP($E162,'Raw Data'!$E:$E,'Raw Data'!F:F,"ERROR",0,1)</f>
        <v>Kristin Ess Hair Sea Salt Air Dry Mousse for Volume + Texture - Styling Product For Wavy + Curly Hair, Light Hold, For Fine to Medium Hair, Non-Sticky, Vegan, 6.7 fl oz</v>
      </c>
      <c r="G162" s="9">
        <f>_xlfn.XLOOKUP($E162,'Raw Data'!$E:$E,'Raw Data'!G:G,"ERROR",0,1)</f>
        <v>739</v>
      </c>
      <c r="H162" s="9">
        <f>_xlfn.XLOOKUP($E162,'Raw Data'!$E:$E,'Raw Data'!H:H,"ERROR",0,1)</f>
        <v>11367.46</v>
      </c>
      <c r="I162" s="9">
        <f>_xlfn.XLOOKUP($E162,$E:$E,'Raw Data'!I:I,"ERROR",0,1)</f>
        <v>0.000471987609219348</v>
      </c>
      <c r="J162" s="9" t="str">
        <f>_xlfn.XLOOKUP($E162,'Raw Data'!$E:$E,'Raw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_xlfn.XLOOKUP($E162,'Raw Data'!$E:$E,'Raw Data'!L:L,"ERROR",0,1)</f>
        <v>15.44</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_xlfn.XLOOKUP($E162,'Raw Data'!$E:$E,'Raw Data'!N:N,"ERROR",0,1)</f>
        <v>16.25</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4% to 6%</v>
      </c>
      <c r="P162" s="16">
        <f t="shared" si="8"/>
        <v>0.0498461538461539</v>
      </c>
      <c r="Q162" s="9">
        <f>_xlfn.XLOOKUP($E162,'Raw Data'!$E:$E,'Raw Data'!Q:Q,"ERROR",0,1)</f>
        <v>6.7</v>
      </c>
      <c r="R162" s="9" t="str">
        <f>_xlfn.XLOOKUP($E162,'Raw Data'!$E:$E,'Raw Data'!R:R,"ERROR",0,1)</f>
        <v>fl oz</v>
      </c>
      <c r="S162" s="17">
        <f t="shared" si="9"/>
        <v>2.2158438576349</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2 to 3</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10"/>
        <v>0.0788667417057425</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11"/>
        <v>0.0749355379653332</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17">
        <f t="array" ref="Z162">_xlfn.IFS(AA162="oz",_xlfn.IFS(R162="oz",Q162,R162="fl oz",Q162*1.04,R162="ml",Q162*0.0338),AA162="fl oz",_xlfn.IFS(R162="oz",Q162/1.04,R162="fl oz",Q162,R162="ml",Q162*0.0338/1.04),AA162="ml",_xlfn.IFS(R162="oz",Q162/0.0338,R162="fl oz",Q162*1.04/0.0338,R162="ml",Q162))</f>
        <v>6.968</v>
      </c>
      <c r="AA162" s="9" t="s">
        <v>38</v>
      </c>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row>
    <row r="163" hidden="1" spans="1:52">
      <c r="A163" s="9" t="str">
        <f>_xlfn.XLOOKUP($E163,'Raw Data'!$E:$E,'Raw Data'!A:A,"ERROR",0,1)</f>
        <v>US</v>
      </c>
      <c r="B163" s="9" t="str">
        <f>_xlfn.XLOOKUP($E163,'Raw Data'!$E:$E,'Raw Data'!B:B,"ERROR",0,1)</f>
        <v>Hair Mousses</v>
      </c>
      <c r="C163" s="9" t="str">
        <f>_xlfn.XLOOKUP($E163,'Raw Data'!$E:$E,'Raw Data'!C:C,"ERROR",0,1)</f>
        <v>ebin new york</v>
      </c>
      <c r="D163" s="9" t="str">
        <f>_xlfn.XLOOKUP($E163,'Raw Data'!$E:$E,'Raw Data'!D:D,"ERROR",0,1)</f>
        <v>www.amazon.com/dp/B0B61WLLX7</v>
      </c>
      <c r="E163" s="9" t="s">
        <v>610</v>
      </c>
      <c r="F163" s="9" t="str">
        <f>_xlfn.XLOOKUP($E163,'Raw Data'!$E:$E,'Raw Data'!F:F,"ERROR",0,1)</f>
        <v>EBIN NEW YORK TINTED LACE MOUSSE - Light Warm Brown, 3.38oz/ 100ml | Lightweight Foam with Highly Pigmented, Perfect Matching with Flawless Finish</v>
      </c>
      <c r="G163" s="9">
        <f>_xlfn.XLOOKUP($E163,'Raw Data'!$E:$E,'Raw Data'!G:G,"ERROR",0,1)</f>
        <v>1558</v>
      </c>
      <c r="H163" s="9">
        <f>_xlfn.XLOOKUP($E163,'Raw Data'!$E:$E,'Raw Data'!H:H,"ERROR",0,1)</f>
        <v>11101.79</v>
      </c>
      <c r="I163" s="9">
        <f>_xlfn.XLOOKUP($E163,$E:$E,'Raw Data'!I:I,"ERROR",0,1)</f>
        <v>0.000471698510277404</v>
      </c>
      <c r="J163" s="9" t="str">
        <f>_xlfn.XLOOKUP($E163,'Raw Data'!$E:$E,'Raw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5 to 10</v>
      </c>
      <c r="L163" s="9">
        <f>_xlfn.XLOOKUP($E163,'Raw Data'!$E:$E,'Raw Data'!L:L,"ERROR",0,1)</f>
        <v>7.22</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5 to 10</v>
      </c>
      <c r="N163" s="9">
        <f>_xlfn.XLOOKUP($E163,'Raw Data'!$E:$E,'Raw Data'!N:N,"ERROR",0,1)</f>
        <v>8.58</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15% to 20%</v>
      </c>
      <c r="P163" s="16">
        <f t="shared" si="8"/>
        <v>0.158508158508159</v>
      </c>
      <c r="Q163" s="9">
        <f>_xlfn.XLOOKUP($E163,'Raw Data'!$E:$E,'Raw Data'!Q:Q,"ERROR",0,1)</f>
        <v>3.38</v>
      </c>
      <c r="R163" s="9" t="str">
        <f>_xlfn.XLOOKUP($E163,'Raw Data'!$E:$E,'Raw Data'!R:R,"ERROR",0,1)</f>
        <v>oz</v>
      </c>
      <c r="S163" s="17">
        <f t="shared" si="9"/>
        <v>2.13609467455621</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10"/>
        <v>0.0858458416794568</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11"/>
        <v>0.0722385753992632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2 to 4</v>
      </c>
      <c r="Z163" s="17">
        <f t="array" ref="Z163">_xlfn.IFS(AA163="oz",_xlfn.IFS(R163="oz",Q163,R163="fl oz",Q163*1.04,R163="ml",Q163*0.0338),AA163="fl oz",_xlfn.IFS(R163="oz",Q163/1.04,R163="fl oz",Q163,R163="ml",Q163*0.0338/1.04),AA163="ml",_xlfn.IFS(R163="oz",Q163/0.0338,R163="fl oz",Q163*1.04/0.0338,R163="ml",Q163))</f>
        <v>3.38</v>
      </c>
      <c r="AA163" s="9" t="s">
        <v>38</v>
      </c>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row>
    <row r="164" hidden="1" spans="1:52">
      <c r="A164" s="9" t="str">
        <f>_xlfn.XLOOKUP($E164,'Raw Data'!$E:$E,'Raw Data'!A:A,"ERROR",0,1)</f>
        <v>US</v>
      </c>
      <c r="B164" s="9" t="str">
        <f>_xlfn.XLOOKUP($E164,'Raw Data'!$E:$E,'Raw Data'!B:B,"ERROR",0,1)</f>
        <v>Hair Mousses</v>
      </c>
      <c r="C164" s="9" t="str">
        <f>_xlfn.XLOOKUP($E164,'Raw Data'!$E:$E,'Raw Data'!C:C,"ERROR",0,1)</f>
        <v>aunt jackie's</v>
      </c>
      <c r="D164" s="9" t="str">
        <f>_xlfn.XLOOKUP($E164,'Raw Data'!$E:$E,'Raw Data'!D:D,"ERROR",0,1)</f>
        <v>www.amazon.com/dp/B08WHB8W48</v>
      </c>
      <c r="E164" s="9" t="s">
        <v>613</v>
      </c>
      <c r="F164" s="9" t="str">
        <f>_xlfn.XLOOKUP($E164,'Raw Data'!$E:$E,'Raw Data'!F:F,"ERROR",0,1)</f>
        <v>Aunt Jackie's Grapeseed Style and Shine Recipes Ice Curls Glossy Curling Jelly, Hydrates, Softens, Makes Waves, Curls and Coils Easier to Style, 18 oz</v>
      </c>
      <c r="G164" s="9">
        <f>_xlfn.XLOOKUP($E164,'Raw Data'!$E:$E,'Raw Data'!G:G,"ERROR",0,1)</f>
        <v>851</v>
      </c>
      <c r="H164" s="9">
        <f>_xlfn.XLOOKUP($E164,'Raw Data'!$E:$E,'Raw Data'!H:H,"ERROR",0,1)</f>
        <v>11094.99</v>
      </c>
      <c r="I164" s="9">
        <f>_xlfn.XLOOKUP($E164,$E:$E,'Raw Data'!I:I,"ERROR",0,1)</f>
        <v>0.000469386994178355</v>
      </c>
      <c r="J164" s="9" t="str">
        <f>_xlfn.XLOOKUP($E164,'Raw Data'!$E:$E,'Raw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10 to 15</v>
      </c>
      <c r="L164" s="9">
        <f>_xlfn.XLOOKUP($E164,'Raw Data'!$E:$E,'Raw Data'!L:L,"ERROR",0,1)</f>
        <v>13.3</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10 to 15</v>
      </c>
      <c r="N164" s="9">
        <f>_xlfn.XLOOKUP($E164,'Raw Data'!$E:$E,'Raw Data'!N:N,"ERROR",0,1)</f>
        <v>13.3</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6">
        <f t="shared" si="8"/>
        <v>0</v>
      </c>
      <c r="Q164" s="9">
        <f>_xlfn.XLOOKUP($E164,'Raw Data'!$E:$E,'Raw Data'!Q:Q,"ERROR",0,1)</f>
        <v>18</v>
      </c>
      <c r="R164" s="9" t="str">
        <f>_xlfn.XLOOKUP($E164,'Raw Data'!$E:$E,'Raw Data'!R:R,"ERROR",0,1)</f>
        <v>oz</v>
      </c>
      <c r="S164" s="17">
        <f t="shared" si="9"/>
        <v>0.738888888888889</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0.5 to 0.75</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 to 0.05</v>
      </c>
      <c r="V164" s="17">
        <f t="shared" si="10"/>
        <v>0.0249877879231954</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 to 0.05</v>
      </c>
      <c r="X164" s="17">
        <f t="shared" si="11"/>
        <v>0.0249877879231954</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15 to 20</v>
      </c>
      <c r="Z164" s="17">
        <f t="array" ref="Z164">_xlfn.IFS(AA164="oz",_xlfn.IFS(R164="oz",Q164,R164="fl oz",Q164*1.04,R164="ml",Q164*0.0338),AA164="fl oz",_xlfn.IFS(R164="oz",Q164/1.04,R164="fl oz",Q164,R164="ml",Q164*0.0338/1.04),AA164="ml",_xlfn.IFS(R164="oz",Q164/0.0338,R164="fl oz",Q164*1.04/0.0338,R164="ml",Q164))</f>
        <v>18</v>
      </c>
      <c r="AA164" s="9" t="s">
        <v>38</v>
      </c>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row>
    <row r="165" hidden="1" spans="1:52">
      <c r="A165" s="9" t="str">
        <f>_xlfn.XLOOKUP($E165,'Raw Data'!$E:$E,'Raw Data'!A:A,"ERROR",0,1)</f>
        <v>US</v>
      </c>
      <c r="B165" s="9" t="str">
        <f>_xlfn.XLOOKUP($E165,'Raw Data'!$E:$E,'Raw Data'!B:B,"ERROR",0,1)</f>
        <v>Hair Mousses</v>
      </c>
      <c r="C165" s="9" t="str">
        <f>_xlfn.XLOOKUP($E165,'Raw Data'!$E:$E,'Raw Data'!C:C,"ERROR",0,1)</f>
        <v>l'oreal</v>
      </c>
      <c r="D165" s="9" t="str">
        <f>_xlfn.XLOOKUP($E165,'Raw Data'!$E:$E,'Raw Data'!D:D,"ERROR",0,1)</f>
        <v>www.amazon.com/dp/B09YDJNDPJ</v>
      </c>
      <c r="E165" s="9" t="s">
        <v>616</v>
      </c>
      <c r="F165" s="9" t="str">
        <f>_xlfn.XLOOKUP($E165,'Raw Data'!$E:$E,'Raw Data'!F:F,"ERROR",0,1)</f>
        <v>L'Oréal Professionnel Hair Mousse, With Heat Protection, For All Curly &amp; Coily Hair, 10-in-1 Multi-Benefit, With Glycerin, Urea H and Hibiscus Seed Extract, Serie Expert Curl Expression, 250 ml</v>
      </c>
      <c r="G165" s="9">
        <f>_xlfn.XLOOKUP($E165,'Raw Data'!$E:$E,'Raw Data'!G:G,"ERROR",0,1)</f>
        <v>325</v>
      </c>
      <c r="H165" s="9">
        <f>_xlfn.XLOOKUP($E165,'Raw Data'!$E:$E,'Raw Data'!H:H,"ERROR",0,1)</f>
        <v>11040.62</v>
      </c>
      <c r="I165" s="9">
        <f>_xlfn.XLOOKUP($E165,$E:$E,'Raw Data'!I:I,"ERROR",0,1)</f>
        <v>0.000466636727920355</v>
      </c>
      <c r="J165" s="9" t="str">
        <f>_xlfn.XLOOKUP($E165,'Raw Data'!$E:$E,'Raw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30 to 40</v>
      </c>
      <c r="L165" s="9">
        <f>_xlfn.XLOOKUP($E165,'Raw Data'!$E:$E,'Raw Data'!L:L,"ERROR",0,1)</f>
        <v>34</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30 to 40</v>
      </c>
      <c r="N165" s="9">
        <f>_xlfn.XLOOKUP($E165,'Raw Data'!$E:$E,'Raw Data'!N:N,"ERROR",0,1)</f>
        <v>34</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8"/>
        <v>0</v>
      </c>
      <c r="Q165" s="9">
        <f>_xlfn.XLOOKUP($E165,'Raw Data'!$E:$E,'Raw Data'!Q:Q,"ERROR",0,1)</f>
        <v>250</v>
      </c>
      <c r="R165" s="9" t="str">
        <f>_xlfn.XLOOKUP($E165,'Raw Data'!$E:$E,'Raw Data'!R:R,"ERROR",0,1)</f>
        <v>ml</v>
      </c>
      <c r="S165" s="17">
        <f t="shared" si="9"/>
        <v>4.02366863905325</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4 to 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0.1 to 0.2</v>
      </c>
      <c r="V165" s="17">
        <f t="shared" si="10"/>
        <v>0.136072662801936</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0.1 to 0.2</v>
      </c>
      <c r="X165" s="17">
        <f t="shared" si="11"/>
        <v>0.136072662801936</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8 to 10</v>
      </c>
      <c r="Z165" s="17">
        <f t="array" ref="Z165">_xlfn.IFS(AA165="oz",_xlfn.IFS(R165="oz",Q165,R165="fl oz",Q165*1.04,R165="ml",Q165*0.0338),AA165="fl oz",_xlfn.IFS(R165="oz",Q165/1.04,R165="fl oz",Q165,R165="ml",Q165*0.0338/1.04),AA165="ml",_xlfn.IFS(R165="oz",Q165/0.0338,R165="fl oz",Q165*1.04/0.0338,R165="ml",Q165))</f>
        <v>8.45</v>
      </c>
      <c r="AA165" s="9" t="s">
        <v>38</v>
      </c>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row>
    <row r="166" hidden="1" spans="1:52">
      <c r="A166" s="9" t="str">
        <f>_xlfn.XLOOKUP($E166,'Raw Data'!$E:$E,'Raw Data'!A:A,"ERROR",0,1)</f>
        <v>US</v>
      </c>
      <c r="B166" s="9" t="str">
        <f>_xlfn.XLOOKUP($E166,'Raw Data'!$E:$E,'Raw Data'!B:B,"ERROR",0,1)</f>
        <v>Hair Mousses</v>
      </c>
      <c r="C166" s="9" t="str">
        <f>_xlfn.XLOOKUP($E166,'Raw Data'!$E:$E,'Raw Data'!C:C,"ERROR",0,1)</f>
        <v>ag care</v>
      </c>
      <c r="D166" s="9" t="str">
        <f>_xlfn.XLOOKUP($E166,'Raw Data'!$E:$E,'Raw Data'!D:D,"ERROR",0,1)</f>
        <v>www.amazon.com/dp/B0B8GXYNJC</v>
      </c>
      <c r="E166" s="9" t="s">
        <v>619</v>
      </c>
      <c r="F166" s="9" t="str">
        <f>_xlfn.XLOOKUP($E166,'Raw Data'!$E:$E,'Raw Data'!F:F,"ERROR",0,1)</f>
        <v>AG Care Natural Cloud Airlight Volumizing Mousse</v>
      </c>
      <c r="G166" s="9">
        <f>_xlfn.XLOOKUP($E166,'Raw Data'!$E:$E,'Raw Data'!G:G,"ERROR",0,1)</f>
        <v>439</v>
      </c>
      <c r="H166" s="9">
        <f>_xlfn.XLOOKUP($E166,'Raw Data'!$E:$E,'Raw Data'!H:H,"ERROR",0,1)</f>
        <v>10975.93</v>
      </c>
      <c r="I166" s="9">
        <f>_xlfn.XLOOKUP($E166,$E:$E,'Raw Data'!I:I,"ERROR",0,1)</f>
        <v>0.00046289247147667</v>
      </c>
      <c r="J166" s="9" t="str">
        <f>_xlfn.XLOOKUP($E166,'Raw Data'!$E:$E,'Raw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20 to 30</v>
      </c>
      <c r="L166" s="9">
        <f>_xlfn.XLOOKUP($E166,'Raw Data'!$E:$E,'Raw Data'!L:L,"ERROR",0,1)</f>
        <v>25.46</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20 to 30</v>
      </c>
      <c r="N166" s="9">
        <f>_xlfn.XLOOKUP($E166,'Raw Data'!$E:$E,'Raw Data'!N:N,"ERROR",0,1)</f>
        <v>28</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8% to 10%</v>
      </c>
      <c r="P166" s="16">
        <f t="shared" si="8"/>
        <v>0.0907142857142857</v>
      </c>
      <c r="Q166" s="9">
        <f>_xlfn.XLOOKUP($E166,'Raw Data'!$E:$E,'Raw Data'!Q:Q,"ERROR",0,1)</f>
        <v>0</v>
      </c>
      <c r="R166" s="9">
        <f>_xlfn.XLOOKUP($E166,'Raw Data'!$E:$E,'Raw Data'!R:R,"ERROR",0,1)</f>
        <v>0</v>
      </c>
      <c r="S166" s="17" t="e">
        <f t="shared" si="9"/>
        <v>#N/A</v>
      </c>
      <c r="T166" s="9" t="e">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#N/A</v>
      </c>
      <c r="U166" s="17" t="e">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#N/A</v>
      </c>
      <c r="V166" s="17" t="e">
        <f t="shared" si="10"/>
        <v>#N/A</v>
      </c>
      <c r="W166" s="17" t="e">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#N/A</v>
      </c>
      <c r="X166" s="17" t="e">
        <f t="shared" si="11"/>
        <v>#N/A</v>
      </c>
      <c r="Y166" s="9" t="e">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#N/A</v>
      </c>
      <c r="Z166" s="17" t="e">
        <f t="array" ref="Z166">_xlfn.IFS(AA166="oz",_xlfn.IFS(R166="oz",Q166,R166="fl oz",Q166*1.04,R166="ml",Q166*0.0338),AA166="fl oz",_xlfn.IFS(R166="oz",Q166/1.04,R166="fl oz",Q166,R166="ml",Q166*0.0338/1.04),AA166="ml",_xlfn.IFS(R166="oz",Q166/0.0338,R166="fl oz",Q166*1.04/0.0338,R166="ml",Q166))</f>
        <v>#N/A</v>
      </c>
      <c r="AA166" s="9" t="s">
        <v>38</v>
      </c>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row>
    <row r="167" hidden="1" spans="1:52">
      <c r="A167" s="9" t="str">
        <f>_xlfn.XLOOKUP($E167,'Raw Data'!$E:$E,'Raw Data'!A:A,"ERROR",0,1)</f>
        <v>US</v>
      </c>
      <c r="B167" s="9" t="str">
        <f>_xlfn.XLOOKUP($E167,'Raw Data'!$E:$E,'Raw Data'!B:B,"ERROR",0,1)</f>
        <v>Hair Mousses</v>
      </c>
      <c r="C167" s="9" t="str">
        <f>_xlfn.XLOOKUP($E167,'Raw Data'!$E:$E,'Raw Data'!C:C,"ERROR",0,1)</f>
        <v>Wood</v>
      </c>
      <c r="D167" s="9" t="str">
        <f>_xlfn.XLOOKUP($E167,'Raw Data'!$E:$E,'Raw Data'!D:D,"ERROR",0,1)</f>
        <v>www.amazon.com/dp/B0009VS7O6</v>
      </c>
      <c r="E167" s="9" t="s">
        <v>623</v>
      </c>
      <c r="F167" s="9" t="str">
        <f>_xlfn.XLOOKUP($E167,'Raw Data'!$E:$E,'Raw Data'!F:F,"ERROR",0,1)</f>
        <v>Fantasia Liquid Mousse Spritz Super Hold, 12 Fl Oz</v>
      </c>
      <c r="G167" s="9">
        <f>_xlfn.XLOOKUP($E167,'Raw Data'!$E:$E,'Raw Data'!G:G,"ERROR",0,1)</f>
        <v>1076</v>
      </c>
      <c r="H167" s="9">
        <f>_xlfn.XLOOKUP($E167,'Raw Data'!$E:$E,'Raw Data'!H:H,"ERROR",0,1)</f>
        <v>10887.86</v>
      </c>
      <c r="I167" s="9">
        <f>_xlfn.XLOOKUP($E167,$E:$E,'Raw Data'!I:I,"ERROR",0,1)</f>
        <v>0.000458278367334133</v>
      </c>
      <c r="J167" s="9" t="str">
        <f>_xlfn.XLOOKUP($E167,'Raw Data'!$E:$E,'Raw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10 to 15</v>
      </c>
      <c r="L167" s="9">
        <f>_xlfn.XLOOKUP($E167,'Raw Data'!$E:$E,'Raw Data'!L:L,"ERROR",0,1)</f>
        <v>10.28</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10 to 15</v>
      </c>
      <c r="N167" s="9">
        <f>_xlfn.XLOOKUP($E167,'Raw Data'!$E:$E,'Raw Data'!N:N,"ERROR",0,1)</f>
        <v>12.61</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15% to 20%</v>
      </c>
      <c r="P167" s="16">
        <f t="shared" si="8"/>
        <v>0.1847739888977</v>
      </c>
      <c r="Q167" s="9">
        <f>_xlfn.XLOOKUP($E167,'Raw Data'!$E:$E,'Raw Data'!Q:Q,"ERROR",0,1)</f>
        <v>12</v>
      </c>
      <c r="R167" s="9" t="str">
        <f>_xlfn.XLOOKUP($E167,'Raw Data'!$E:$E,'Raw Data'!R:R,"ERROR",0,1)</f>
        <v>fl oz</v>
      </c>
      <c r="S167" s="17">
        <f t="shared" si="9"/>
        <v>0.823717948717949</v>
      </c>
      <c r="T167" s="9" t="str">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0.75 to 1</v>
      </c>
      <c r="U167" s="17"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 to 0.05</v>
      </c>
      <c r="V167" s="17">
        <f t="shared" si="10"/>
        <v>0.034170330289708</v>
      </c>
      <c r="W167" s="17"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 to 0.05</v>
      </c>
      <c r="X167" s="17">
        <f t="shared" si="11"/>
        <v>0.0278565420601268</v>
      </c>
      <c r="Y167" s="9"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17">
        <f t="array" ref="Z167">_xlfn.IFS(AA167="oz",_xlfn.IFS(R167="oz",Q167,R167="fl oz",Q167*1.04,R167="ml",Q167*0.0338),AA167="fl oz",_xlfn.IFS(R167="oz",Q167/1.04,R167="fl oz",Q167,R167="ml",Q167*0.0338/1.04),AA167="ml",_xlfn.IFS(R167="oz",Q167/0.0338,R167="fl oz",Q167*1.04/0.0338,R167="ml",Q167))</f>
        <v>12.48</v>
      </c>
      <c r="AA167" s="9" t="s">
        <v>38</v>
      </c>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row>
    <row r="168" hidden="1" spans="1:52">
      <c r="A168" s="9" t="str">
        <f>_xlfn.XLOOKUP($E168,'Raw Data'!$E:$E,'Raw Data'!A:A,"ERROR",0,1)</f>
        <v>US</v>
      </c>
      <c r="B168" s="9" t="str">
        <f>_xlfn.XLOOKUP($E168,'Raw Data'!$E:$E,'Raw Data'!B:B,"ERROR",0,1)</f>
        <v>Hair Mousses</v>
      </c>
      <c r="C168" s="9" t="str">
        <f>_xlfn.XLOOKUP($E168,'Raw Data'!$E:$E,'Raw Data'!C:C,"ERROR",0,1)</f>
        <v>biotera</v>
      </c>
      <c r="D168" s="9" t="str">
        <f>_xlfn.XLOOKUP($E168,'Raw Data'!$E:$E,'Raw Data'!D:D,"ERROR",0,1)</f>
        <v>www.amazon.com/dp/B0BP5P2NSC</v>
      </c>
      <c r="E168" s="9" t="s">
        <v>627</v>
      </c>
      <c r="F168" s="9" t="str">
        <f>_xlfn.XLOOKUP($E168,'Raw Data'!$E:$E,'Raw Data'!F:F,"ERROR",0,1)</f>
        <v>BIOTERA Styling Mousse Lightweight Alcohol-Free | Instant Texture | Promotes Body &amp; Bounce | Microbiome Friendly | Vegan &amp; Cruelty Free | Paraben Free | Color-Safe</v>
      </c>
      <c r="G168" s="9">
        <f>_xlfn.XLOOKUP($E168,'Raw Data'!$E:$E,'Raw Data'!G:G,"ERROR",0,1)</f>
        <v>933</v>
      </c>
      <c r="H168" s="9">
        <f>_xlfn.XLOOKUP($E168,'Raw Data'!$E:$E,'Raw Data'!H:H,"ERROR",0,1)</f>
        <v>10779.33</v>
      </c>
      <c r="I168" s="9">
        <f>_xlfn.XLOOKUP($E168,$E:$E,'Raw Data'!I:I,"ERROR",0,1)</f>
        <v>0.000451940723323002</v>
      </c>
      <c r="J168" s="9" t="str">
        <f>_xlfn.XLOOKUP($E168,'Raw Data'!$E:$E,'Raw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_xlfn.XLOOKUP($E168,'Raw Data'!$E:$E,'Raw Data'!L:L,"ERROR",0,1)</f>
        <v>11.76</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_xlfn.XLOOKUP($E168,'Raw Data'!$E:$E,'Raw Data'!N:N,"ERROR",0,1)</f>
        <v>12</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0% to 2%</v>
      </c>
      <c r="P168" s="16">
        <f t="shared" si="8"/>
        <v>0.02</v>
      </c>
      <c r="Q168" s="9">
        <f>_xlfn.XLOOKUP($E168,'Raw Data'!$E:$E,'Raw Data'!Q:Q,"ERROR",0,1)</f>
        <v>0</v>
      </c>
      <c r="R168" s="9">
        <f>_xlfn.XLOOKUP($E168,'Raw Data'!$E:$E,'Raw Data'!R:R,"ERROR",0,1)</f>
        <v>0</v>
      </c>
      <c r="S168" s="17" t="e">
        <f t="shared" si="9"/>
        <v>#N/A</v>
      </c>
      <c r="T168" s="9" t="e">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#N/A</v>
      </c>
      <c r="U168" s="17" t="e">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#N/A</v>
      </c>
      <c r="V168" s="17" t="e">
        <f t="shared" si="10"/>
        <v>#N/A</v>
      </c>
      <c r="W168" s="17" t="e">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#N/A</v>
      </c>
      <c r="X168" s="17" t="e">
        <f t="shared" si="11"/>
        <v>#N/A</v>
      </c>
      <c r="Y168" s="9" t="e">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#N/A</v>
      </c>
      <c r="Z168" s="17" t="e">
        <f t="array" ref="Z168">_xlfn.IFS(AA168="oz",_xlfn.IFS(R168="oz",Q168,R168="fl oz",Q168*1.04,R168="ml",Q168*0.0338),AA168="fl oz",_xlfn.IFS(R168="oz",Q168/1.04,R168="fl oz",Q168,R168="ml",Q168*0.0338/1.04),AA168="ml",_xlfn.IFS(R168="oz",Q168/0.0338,R168="fl oz",Q168*1.04/0.0338,R168="ml",Q168))</f>
        <v>#N/A</v>
      </c>
      <c r="AA168" s="9" t="s">
        <v>38</v>
      </c>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row>
    <row r="169" hidden="1" spans="1:52">
      <c r="A169" s="9" t="str">
        <f>_xlfn.XLOOKUP($E169,'Raw Data'!$E:$E,'Raw Data'!A:A,"ERROR",0,1)</f>
        <v>US</v>
      </c>
      <c r="B169" s="9" t="str">
        <f>_xlfn.XLOOKUP($E169,'Raw Data'!$E:$E,'Raw Data'!B:B,"ERROR",0,1)</f>
        <v>Hair Mousses</v>
      </c>
      <c r="C169" s="9" t="str">
        <f>_xlfn.XLOOKUP($E169,'Raw Data'!$E:$E,'Raw Data'!C:C,"ERROR",0,1)</f>
        <v>garnier</v>
      </c>
      <c r="D169" s="9" t="str">
        <f>_xlfn.XLOOKUP($E169,'Raw Data'!$E:$E,'Raw Data'!D:D,"ERROR",0,1)</f>
        <v>www.amazon.com/dp/B07BY94NJ3</v>
      </c>
      <c r="E169" s="9" t="s">
        <v>630</v>
      </c>
      <c r="F169" s="9" t="str">
        <f>_xlfn.XLOOKUP($E169,'Raw Data'!$E:$E,'Raw Data'!F:F,"ERROR",0,1)</f>
        <v>Garnier Fructis Style Mega Full Thickening Lotion for All Hair Types, 5 Ounce (2 Count) (Packaging May Vary)</v>
      </c>
      <c r="G169" s="9">
        <f>_xlfn.XLOOKUP($E169,'Raw Data'!$E:$E,'Raw Data'!G:G,"ERROR",0,1)</f>
        <v>1120</v>
      </c>
      <c r="H169" s="9">
        <f>_xlfn.XLOOKUP($E169,'Raw Data'!$E:$E,'Raw Data'!H:H,"ERROR",0,1)</f>
        <v>10630.26</v>
      </c>
      <c r="I169" s="9">
        <f>_xlfn.XLOOKUP($E169,$E:$E,'Raw Data'!I:I,"ERROR",0,1)</f>
        <v>0.000450427630478324</v>
      </c>
      <c r="J169" s="9" t="str">
        <f>_xlfn.XLOOKUP($E169,'Raw Data'!$E:$E,'Raw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5 to 10</v>
      </c>
      <c r="L169" s="9">
        <f>_xlfn.XLOOKUP($E169,'Raw Data'!$E:$E,'Raw Data'!L:L,"ERROR",0,1)</f>
        <v>9.52</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_xlfn.XLOOKUP($E169,'Raw Data'!$E:$E,'Raw Data'!N:N,"ERROR",0,1)</f>
        <v>11.75</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15% to 20%</v>
      </c>
      <c r="P169" s="16">
        <f t="shared" si="8"/>
        <v>0.189787234042553</v>
      </c>
      <c r="Q169" s="9">
        <f>_xlfn.XLOOKUP($E169,'Raw Data'!$E:$E,'Raw Data'!Q:Q,"ERROR",0,1)</f>
        <v>10</v>
      </c>
      <c r="R169" s="9" t="str">
        <f>_xlfn.XLOOKUP($E169,'Raw Data'!$E:$E,'Raw Data'!R:R,"ERROR",0,1)</f>
        <v>oz</v>
      </c>
      <c r="S169" s="17">
        <f t="shared" si="9"/>
        <v>0.952</v>
      </c>
      <c r="T169" s="9" t="str">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0.75 to 1</v>
      </c>
      <c r="U169" s="17"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 to 0.05</v>
      </c>
      <c r="V169" s="17">
        <f t="shared" si="10"/>
        <v>0.0397362191410213</v>
      </c>
      <c r="W169" s="17"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 to 0.05</v>
      </c>
      <c r="X169" s="17">
        <f t="shared" si="11"/>
        <v>0.0321947920189381</v>
      </c>
      <c r="Y169" s="9"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8 to 10</v>
      </c>
      <c r="Z169" s="17">
        <f t="array" ref="Z169">_xlfn.IFS(AA169="oz",_xlfn.IFS(R169="oz",Q169,R169="fl oz",Q169*1.04,R169="ml",Q169*0.0338),AA169="fl oz",_xlfn.IFS(R169="oz",Q169/1.04,R169="fl oz",Q169,R169="ml",Q169*0.0338/1.04),AA169="ml",_xlfn.IFS(R169="oz",Q169/0.0338,R169="fl oz",Q169*1.04/0.0338,R169="ml",Q169))</f>
        <v>10</v>
      </c>
      <c r="AA169" s="9" t="s">
        <v>38</v>
      </c>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row>
    <row r="170" hidden="1" spans="1:52">
      <c r="A170" s="9" t="str">
        <f>_xlfn.XLOOKUP($E170,'Raw Data'!$E:$E,'Raw Data'!A:A,"ERROR",0,1)</f>
        <v>US</v>
      </c>
      <c r="B170" s="9" t="str">
        <f>_xlfn.XLOOKUP($E170,'Raw Data'!$E:$E,'Raw Data'!B:B,"ERROR",0,1)</f>
        <v>Hair Mousses</v>
      </c>
      <c r="C170" s="9" t="str">
        <f>_xlfn.XLOOKUP($E170,'Raw Data'!$E:$E,'Raw Data'!C:C,"ERROR",0,1)</f>
        <v>HASK</v>
      </c>
      <c r="D170" s="9" t="str">
        <f>_xlfn.XLOOKUP($E170,'Raw Data'!$E:$E,'Raw Data'!D:D,"ERROR",0,1)</f>
        <v>www.amazon.com/dp/B08NV3HGMS</v>
      </c>
      <c r="E170" s="9" t="s">
        <v>634</v>
      </c>
      <c r="F170" s="9" t="str">
        <f>_xlfn.XLOOKUP($E170,'Raw Data'!$E:$E,'Raw Data'!F:F,"ERROR",0,1)</f>
        <v>HASK CURL CARE Curl Enhancing Mousse 2 Piece Bundle- vegan formula, cruelty free, color safe, gluten-free, sulfate-free, paraben-free</v>
      </c>
      <c r="G170" s="9">
        <f>_xlfn.XLOOKUP($E170,'Raw Data'!$E:$E,'Raw Data'!G:G,"ERROR",0,1)</f>
        <v>730</v>
      </c>
      <c r="H170" s="9">
        <f>_xlfn.XLOOKUP($E170,'Raw Data'!$E:$E,'Raw Data'!H:H,"ERROR",0,1)</f>
        <v>10594.67</v>
      </c>
      <c r="I170" s="9">
        <f>_xlfn.XLOOKUP($E170,$E:$E,'Raw Data'!I:I,"ERROR",0,1)</f>
        <v>0.000413712489996858</v>
      </c>
      <c r="J170" s="9" t="str">
        <f>_xlfn.XLOOKUP($E170,'Raw Data'!$E:$E,'Raw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10 to 15</v>
      </c>
      <c r="L170" s="9">
        <f>_xlfn.XLOOKUP($E170,'Raw Data'!$E:$E,'Raw Data'!L:L,"ERROR",0,1)</f>
        <v>14.6</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15 to 20</v>
      </c>
      <c r="N170" s="9">
        <f>_xlfn.XLOOKUP($E170,'Raw Data'!$E:$E,'Raw Data'!N:N,"ERROR",0,1)</f>
        <v>15.19</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2% to 4%</v>
      </c>
      <c r="P170" s="16">
        <f t="shared" si="8"/>
        <v>0.0388413429888084</v>
      </c>
      <c r="Q170" s="9">
        <f>_xlfn.XLOOKUP($E170,'Raw Data'!$E:$E,'Raw Data'!Q:Q,"ERROR",0,1)</f>
        <v>7</v>
      </c>
      <c r="R170" s="9" t="str">
        <f>_xlfn.XLOOKUP($E170,'Raw Data'!$E:$E,'Raw Data'!R:R,"ERROR",0,1)</f>
        <v>fl oz</v>
      </c>
      <c r="S170" s="17">
        <f t="shared" si="9"/>
        <v>2.00549450549451</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2 to 3</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0.05 to 0.1</v>
      </c>
      <c r="V170" s="17">
        <f t="shared" si="10"/>
        <v>0.0705626804713717</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0.05 to 0.1</v>
      </c>
      <c r="X170" s="17">
        <f t="shared" si="11"/>
        <v>0.0678219311969735</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6 to 8</v>
      </c>
      <c r="Z170" s="17">
        <f t="array" ref="Z170">_xlfn.IFS(AA170="oz",_xlfn.IFS(R170="oz",Q170,R170="fl oz",Q170*1.04,R170="ml",Q170*0.0338),AA170="fl oz",_xlfn.IFS(R170="oz",Q170/1.04,R170="fl oz",Q170,R170="ml",Q170*0.0338/1.04),AA170="ml",_xlfn.IFS(R170="oz",Q170/0.0338,R170="fl oz",Q170*1.04/0.0338,R170="ml",Q170))</f>
        <v>7.28</v>
      </c>
      <c r="AA170" s="9" t="s">
        <v>38</v>
      </c>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row>
    <row r="171" hidden="1" spans="1:52">
      <c r="A171" s="9" t="str">
        <f>_xlfn.XLOOKUP($E171,'Raw Data'!$E:$E,'Raw Data'!A:A,"ERROR",0,1)</f>
        <v>US</v>
      </c>
      <c r="B171" s="9" t="str">
        <f>_xlfn.XLOOKUP($E171,'Raw Data'!$E:$E,'Raw Data'!B:B,"ERROR",0,1)</f>
        <v>Hair Mousses</v>
      </c>
      <c r="C171" s="9" t="str">
        <f>_xlfn.XLOOKUP($E171,'Raw Data'!$E:$E,'Raw Data'!C:C,"ERROR",0,1)</f>
        <v>fantasia</v>
      </c>
      <c r="D171" s="9" t="str">
        <f>_xlfn.XLOOKUP($E171,'Raw Data'!$E:$E,'Raw Data'!D:D,"ERROR",0,1)</f>
        <v>www.amazon.com/dp/B001553RS6</v>
      </c>
      <c r="E171" s="9" t="s">
        <v>638</v>
      </c>
      <c r="F171" s="9" t="str">
        <f>_xlfn.XLOOKUP($E171,'Raw Data'!$E:$E,'Raw Data'!F:F,"ERROR",0,1)</f>
        <v>Fantasia Liquid Mousse Spritz Spray, 12 Fl Oz (Pack of 1)</v>
      </c>
      <c r="G171" s="9">
        <f>_xlfn.XLOOKUP($E171,'Raw Data'!$E:$E,'Raw Data'!G:G,"ERROR",0,1)</f>
        <v>1042</v>
      </c>
      <c r="H171" s="9">
        <f>_xlfn.XLOOKUP($E171,'Raw Data'!$E:$E,'Raw Data'!H:H,"ERROR",0,1)</f>
        <v>9731.08</v>
      </c>
      <c r="I171" s="9">
        <f>_xlfn.XLOOKUP($E171,$E:$E,'Raw Data'!I:I,"ERROR",0,1)</f>
        <v>0.000408984872005057</v>
      </c>
      <c r="J171" s="9" t="str">
        <f>_xlfn.XLOOKUP($E171,'Raw Data'!$E:$E,'Raw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5 to 10</v>
      </c>
      <c r="L171" s="9">
        <f>_xlfn.XLOOKUP($E171,'Raw Data'!$E:$E,'Raw Data'!L:L,"ERROR",0,1)</f>
        <v>9.33</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10 to 15</v>
      </c>
      <c r="N171" s="9">
        <f>_xlfn.XLOOKUP($E171,'Raw Data'!$E:$E,'Raw Data'!N:N,"ERROR",0,1)</f>
        <v>10.15</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8% to 10%</v>
      </c>
      <c r="P171" s="16">
        <f t="shared" si="8"/>
        <v>0.0807881773399015</v>
      </c>
      <c r="Q171" s="9">
        <f>_xlfn.XLOOKUP($E171,'Raw Data'!$E:$E,'Raw Data'!Q:Q,"ERROR",0,1)</f>
        <v>12</v>
      </c>
      <c r="R171" s="9" t="str">
        <f>_xlfn.XLOOKUP($E171,'Raw Data'!$E:$E,'Raw Data'!R:R,"ERROR",0,1)</f>
        <v>fl oz</v>
      </c>
      <c r="S171" s="17">
        <f t="shared" si="9"/>
        <v>0.747596153846154</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0.5 to 0.75</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 to 0.05</v>
      </c>
      <c r="V171" s="17">
        <f t="shared" si="10"/>
        <v>0.0275042706138411</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 to 0.05</v>
      </c>
      <c r="X171" s="17">
        <f t="shared" si="11"/>
        <v>0.0252822507218855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10 to 15</v>
      </c>
      <c r="Z171" s="17">
        <f t="array" ref="Z171">_xlfn.IFS(AA171="oz",_xlfn.IFS(R171="oz",Q171,R171="fl oz",Q171*1.04,R171="ml",Q171*0.0338),AA171="fl oz",_xlfn.IFS(R171="oz",Q171/1.04,R171="fl oz",Q171,R171="ml",Q171*0.0338/1.04),AA171="ml",_xlfn.IFS(R171="oz",Q171/0.0338,R171="fl oz",Q171*1.04/0.0338,R171="ml",Q171))</f>
        <v>12.48</v>
      </c>
      <c r="AA171" s="9" t="s">
        <v>38</v>
      </c>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row>
    <row r="172" hidden="1" spans="1:52">
      <c r="A172" s="9" t="str">
        <f>_xlfn.XLOOKUP($E172,'Raw Data'!$E:$E,'Raw Data'!A:A,"ERROR",0,1)</f>
        <v>US</v>
      </c>
      <c r="B172" s="9" t="str">
        <f>_xlfn.XLOOKUP($E172,'Raw Data'!$E:$E,'Raw Data'!B:B,"ERROR",0,1)</f>
        <v>Hair Mousses</v>
      </c>
      <c r="C172" s="9" t="str">
        <f>_xlfn.XLOOKUP($E172,'Raw Data'!$E:$E,'Raw Data'!C:C,"ERROR",0,1)</f>
        <v>Kafune Amor Hair Care</v>
      </c>
      <c r="D172" s="9" t="str">
        <f>_xlfn.XLOOKUP($E172,'Raw Data'!$E:$E,'Raw Data'!D:D,"ERROR",0,1)</f>
        <v>www.amazon.com/dp/B096H7BJRL</v>
      </c>
      <c r="E172" s="9" t="s">
        <v>641</v>
      </c>
      <c r="F172" s="9" t="str">
        <f>_xlfn.XLOOKUP($E172,'Raw Data'!$E:$E,'Raw Data'!F:F,"ERROR",0,1)</f>
        <v>Lace Tint Melting Hair Mousse for Human Hair Wigs Lace Wigs Toupees and Hairpieces Natural Finishing Lace Color Edge Control Men and Women 3.4 oz by KAFUNE (Beige - Latte)</v>
      </c>
      <c r="G172" s="9">
        <f>_xlfn.XLOOKUP($E172,'Raw Data'!$E:$E,'Raw Data'!G:G,"ERROR",0,1)</f>
        <v>418</v>
      </c>
      <c r="H172" s="9">
        <f>_xlfn.XLOOKUP($E172,'Raw Data'!$E:$E,'Raw Data'!H:H,"ERROR",0,1)</f>
        <v>9619.88</v>
      </c>
      <c r="I172" s="9">
        <f>_xlfn.XLOOKUP($E172,$E:$E,'Raw Data'!I:I,"ERROR",0,1)</f>
        <v>0.000405931051858016</v>
      </c>
      <c r="J172" s="9" t="str">
        <f>_xlfn.XLOOKUP($E172,'Raw Data'!$E:$E,'Raw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20 to 30</v>
      </c>
      <c r="L172" s="9">
        <f>_xlfn.XLOOKUP($E172,'Raw Data'!$E:$E,'Raw Data'!L:L,"ERROR",0,1)</f>
        <v>23.27</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20 to 30</v>
      </c>
      <c r="N172" s="9">
        <f>_xlfn.XLOOKUP($E172,'Raw Data'!$E:$E,'Raw Data'!N:N,"ERROR",0,1)</f>
        <v>24</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2% to 4%</v>
      </c>
      <c r="P172" s="16">
        <f t="shared" si="8"/>
        <v>0.0304166666666667</v>
      </c>
      <c r="Q172" s="9">
        <f>_xlfn.XLOOKUP($E172,'Raw Data'!$E:$E,'Raw Data'!Q:Q,"ERROR",0,1)</f>
        <v>3.4</v>
      </c>
      <c r="R172" s="9" t="str">
        <f>_xlfn.XLOOKUP($E172,'Raw Data'!$E:$E,'Raw Data'!R:R,"ERROR",0,1)</f>
        <v>oz</v>
      </c>
      <c r="S172" s="17">
        <f t="shared" si="9"/>
        <v>6.84411764705882</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5 to 10</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0.2 to 0.3</v>
      </c>
      <c r="V172" s="17">
        <f t="shared" si="10"/>
        <v>0.238715709482982</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0.2 to 0.3</v>
      </c>
      <c r="X172" s="17">
        <f t="shared" si="11"/>
        <v>0.231454773319541</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2 to 4</v>
      </c>
      <c r="Z172" s="17">
        <f t="array" ref="Z172">_xlfn.IFS(AA172="oz",_xlfn.IFS(R172="oz",Q172,R172="fl oz",Q172*1.04,R172="ml",Q172*0.0338),AA172="fl oz",_xlfn.IFS(R172="oz",Q172/1.04,R172="fl oz",Q172,R172="ml",Q172*0.0338/1.04),AA172="ml",_xlfn.IFS(R172="oz",Q172/0.0338,R172="fl oz",Q172*1.04/0.0338,R172="ml",Q172))</f>
        <v>3.4</v>
      </c>
      <c r="AA172" s="9" t="s">
        <v>38</v>
      </c>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row>
    <row r="173" hidden="1" spans="1:52">
      <c r="A173" s="9" t="str">
        <f>_xlfn.XLOOKUP($E173,'Raw Data'!$E:$E,'Raw Data'!A:A,"ERROR",0,1)</f>
        <v>US</v>
      </c>
      <c r="B173" s="9" t="str">
        <f>_xlfn.XLOOKUP($E173,'Raw Data'!$E:$E,'Raw Data'!B:B,"ERROR",0,1)</f>
        <v>Hair Mousses</v>
      </c>
      <c r="C173" s="9" t="str">
        <f>_xlfn.XLOOKUP($E173,'Raw Data'!$E:$E,'Raw Data'!C:C,"ERROR",0,1)</f>
        <v>john frieda</v>
      </c>
      <c r="D173" s="9" t="str">
        <f>_xlfn.XLOOKUP($E173,'Raw Data'!$E:$E,'Raw Data'!D:D,"ERROR",0,1)</f>
        <v>www.amazon.com/dp/B006OHM1M8</v>
      </c>
      <c r="E173" s="9" t="s">
        <v>645</v>
      </c>
      <c r="F173" s="9" t="str">
        <f>_xlfn.XLOOKUP($E173,'Raw Data'!$E:$E,'Raw Data'!F:F,"ERROR",0,1)</f>
        <v>John Frieda Frizz Ease Curl Reviver Mousse, Enhances Curls, Soft Flexible Hold, Mousse for Curly or Frizzy Hair, 7.2 Ounces, Alcohol-Free</v>
      </c>
      <c r="G173" s="9">
        <f>_xlfn.XLOOKUP($E173,'Raw Data'!$E:$E,'Raw Data'!G:G,"ERROR",0,1)</f>
        <v>1216</v>
      </c>
      <c r="H173" s="9">
        <f>_xlfn.XLOOKUP($E173,'Raw Data'!$E:$E,'Raw Data'!H:H,"ERROR",0,1)</f>
        <v>9548.05</v>
      </c>
      <c r="I173" s="9">
        <f>_xlfn.XLOOKUP($E173,$E:$E,'Raw Data'!I:I,"ERROR",0,1)</f>
        <v>0.000405619420204419</v>
      </c>
      <c r="J173" s="9" t="str">
        <f>_xlfn.XLOOKUP($E173,'Raw Data'!$E:$E,'Raw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5 to 10</v>
      </c>
      <c r="L173" s="9">
        <f>_xlfn.XLOOKUP($E173,'Raw Data'!$E:$E,'Raw Data'!L:L,"ERROR",0,1)</f>
        <v>7.86</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5 to 10</v>
      </c>
      <c r="N173" s="9">
        <f>_xlfn.XLOOKUP($E173,'Raw Data'!$E:$E,'Raw Data'!N:N,"ERROR",0,1)</f>
        <v>9.49</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15% to 20%</v>
      </c>
      <c r="P173" s="16">
        <f t="shared" si="8"/>
        <v>0.171759747102213</v>
      </c>
      <c r="Q173" s="9">
        <f>_xlfn.XLOOKUP($E173,'Raw Data'!$E:$E,'Raw Data'!Q:Q,"ERROR",0,1)</f>
        <v>7.2</v>
      </c>
      <c r="R173" s="9" t="str">
        <f>_xlfn.XLOOKUP($E173,'Raw Data'!$E:$E,'Raw Data'!R:R,"ERROR",0,1)</f>
        <v>fl oz</v>
      </c>
      <c r="S173" s="17">
        <f t="shared" si="9"/>
        <v>1.04967948717949</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1 to 2</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 to 0.05</v>
      </c>
      <c r="V173" s="17">
        <f t="shared" si="10"/>
        <v>0.0428596926314207</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 to 0.05</v>
      </c>
      <c r="X173" s="17">
        <f t="shared" si="11"/>
        <v>0.0354981226641693</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6 to 8</v>
      </c>
      <c r="Z173" s="17">
        <f t="array" ref="Z173">_xlfn.IFS(AA173="oz",_xlfn.IFS(R173="oz",Q173,R173="fl oz",Q173*1.04,R173="ml",Q173*0.0338),AA173="fl oz",_xlfn.IFS(R173="oz",Q173/1.04,R173="fl oz",Q173,R173="ml",Q173*0.0338/1.04),AA173="ml",_xlfn.IFS(R173="oz",Q173/0.0338,R173="fl oz",Q173*1.04/0.0338,R173="ml",Q173))</f>
        <v>7.488</v>
      </c>
      <c r="AA173" s="9" t="s">
        <v>38</v>
      </c>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row>
    <row r="174" hidden="1" spans="1:52">
      <c r="A174" s="9" t="str">
        <f>_xlfn.XLOOKUP($E174,'Raw Data'!$E:$E,'Raw Data'!A:A,"ERROR",0,1)</f>
        <v>US</v>
      </c>
      <c r="B174" s="9" t="str">
        <f>_xlfn.XLOOKUP($E174,'Raw Data'!$E:$E,'Raw Data'!B:B,"ERROR",0,1)</f>
        <v>Hair Mousses</v>
      </c>
      <c r="C174" s="9" t="str">
        <f>_xlfn.XLOOKUP($E174,'Raw Data'!$E:$E,'Raw Data'!C:C,"ERROR",0,1)</f>
        <v>wella</v>
      </c>
      <c r="D174" s="9" t="str">
        <f>_xlfn.XLOOKUP($E174,'Raw Data'!$E:$E,'Raw Data'!D:D,"ERROR",0,1)</f>
        <v>www.amazon.com/dp/B016AVH0HI</v>
      </c>
      <c r="E174" s="9" t="s">
        <v>649</v>
      </c>
      <c r="F174" s="9" t="str">
        <f>_xlfn.XLOOKUP($E174,'Raw Data'!$E:$E,'Raw Data'!F:F,"ERROR",0,1)</f>
        <v>Wella EIMI Root Shoot Mousse, For a Precise Root Lift, Added Volume, And A Light Hold, 6.8 oz</v>
      </c>
      <c r="G174" s="9">
        <f>_xlfn.XLOOKUP($E174,'Raw Data'!$E:$E,'Raw Data'!G:G,"ERROR",0,1)</f>
        <v>432</v>
      </c>
      <c r="H174" s="9">
        <f>_xlfn.XLOOKUP($E174,'Raw Data'!$E:$E,'Raw Data'!H:H,"ERROR",0,1)</f>
        <v>9540.72</v>
      </c>
      <c r="I174" s="9">
        <f>_xlfn.XLOOKUP($E174,$E:$E,'Raw Data'!I:I,"ERROR",0,1)</f>
        <v>0.000399300057449912</v>
      </c>
      <c r="J174" s="9" t="str">
        <f>_xlfn.XLOOKUP($E174,'Raw Data'!$E:$E,'Raw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20 to 30</v>
      </c>
      <c r="L174" s="9">
        <f>_xlfn.XLOOKUP($E174,'Raw Data'!$E:$E,'Raw Data'!L:L,"ERROR",0,1)</f>
        <v>22.1</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20 to 30</v>
      </c>
      <c r="N174" s="9">
        <f>_xlfn.XLOOKUP($E174,'Raw Data'!$E:$E,'Raw Data'!N:N,"ERROR",0,1)</f>
        <v>22.1</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No Discount</v>
      </c>
      <c r="P174" s="16">
        <f t="shared" si="8"/>
        <v>0</v>
      </c>
      <c r="Q174" s="9">
        <f>_xlfn.XLOOKUP($E174,'Raw Data'!$E:$E,'Raw Data'!Q:Q,"ERROR",0,1)</f>
        <v>6.8</v>
      </c>
      <c r="R174" s="9" t="str">
        <f>_xlfn.XLOOKUP($E174,'Raw Data'!$E:$E,'Raw Data'!R:R,"ERROR",0,1)</f>
        <v>oz</v>
      </c>
      <c r="S174" s="17">
        <f t="shared" si="9"/>
        <v>3.25</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3 to 4</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17">
        <f t="shared" si="10"/>
        <v>0.109908691241123</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17">
        <f t="shared" si="11"/>
        <v>0.109908691241123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6.8</v>
      </c>
      <c r="AA174" s="9" t="s">
        <v>38</v>
      </c>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row>
    <row r="175" hidden="1" spans="1:52">
      <c r="A175" s="9" t="str">
        <f>_xlfn.XLOOKUP($E175,'Raw Data'!$E:$E,'Raw Data'!A:A,"ERROR",0,1)</f>
        <v>US</v>
      </c>
      <c r="B175" s="9" t="str">
        <f>_xlfn.XLOOKUP($E175,'Raw Data'!$E:$E,'Raw Data'!B:B,"ERROR",0,1)</f>
        <v>Hair Mousses</v>
      </c>
      <c r="C175" s="9" t="str">
        <f>_xlfn.XLOOKUP($E175,'Raw Data'!$E:$E,'Raw Data'!C:C,"ERROR",0,1)</f>
        <v>TRESemmé</v>
      </c>
      <c r="D175" s="9" t="str">
        <f>_xlfn.XLOOKUP($E175,'Raw Data'!$E:$E,'Raw Data'!D:D,"ERROR",0,1)</f>
        <v>www.amazon.com/dp/B01BVIOD6G</v>
      </c>
      <c r="E175" s="9" t="s">
        <v>652</v>
      </c>
      <c r="F175" s="9" t="str">
        <f>_xlfn.XLOOKUP($E175,'Raw Data'!$E:$E,'Raw Data'!F:F,"ERROR",0,1)</f>
        <v>TRESemmé Hair Mousse Extra Hold, White, 2 Oz</v>
      </c>
      <c r="G175" s="9">
        <f>_xlfn.XLOOKUP($E175,'Raw Data'!$E:$E,'Raw Data'!G:G,"ERROR",0,1)</f>
        <v>1270</v>
      </c>
      <c r="H175" s="9">
        <f>_xlfn.XLOOKUP($E175,'Raw Data'!$E:$E,'Raw Data'!H:H,"ERROR",0,1)</f>
        <v>9392.08</v>
      </c>
      <c r="I175" s="9">
        <f>_xlfn.XLOOKUP($E175,$E:$E,'Raw Data'!I:I,"ERROR",0,1)</f>
        <v>0.000395170194035132</v>
      </c>
      <c r="J175" s="9" t="str">
        <f>_xlfn.XLOOKUP($E175,'Raw Data'!$E:$E,'Raw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5 to 10</v>
      </c>
      <c r="L175" s="9">
        <f>_xlfn.XLOOKUP($E175,'Raw Data'!$E:$E,'Raw Data'!L:L,"ERROR",0,1)</f>
        <v>7.01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5 to 10</v>
      </c>
      <c r="N175" s="9">
        <f>_xlfn.XLOOKUP($E175,'Raw Data'!$E:$E,'Raw Data'!N:N,"ERROR",0,1)</f>
        <v>9.05</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20% to 25%</v>
      </c>
      <c r="P175" s="16">
        <f t="shared" si="8"/>
        <v>0.225414364640884</v>
      </c>
      <c r="Q175" s="9">
        <f>_xlfn.XLOOKUP($E175,'Raw Data'!$E:$E,'Raw Data'!Q:Q,"ERROR",0,1)</f>
        <v>2</v>
      </c>
      <c r="R175" s="9" t="str">
        <f>_xlfn.XLOOKUP($E175,'Raw Data'!$E:$E,'Raw Data'!R:R,"ERROR",0,1)</f>
        <v>oz</v>
      </c>
      <c r="S175" s="17">
        <f t="shared" si="9"/>
        <v>3.505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10"/>
        <v>0.153026716266486</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11"/>
        <v>0.118532296246195</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1 to 2</v>
      </c>
      <c r="Z175" s="17">
        <f t="array" ref="Z175">_xlfn.IFS(AA175="oz",_xlfn.IFS(R175="oz",Q175,R175="fl oz",Q175*1.04,R175="ml",Q175*0.0338),AA175="fl oz",_xlfn.IFS(R175="oz",Q175/1.04,R175="fl oz",Q175,R175="ml",Q175*0.0338/1.04),AA175="ml",_xlfn.IFS(R175="oz",Q175/0.0338,R175="fl oz",Q175*1.04/0.0338,R175="ml",Q175))</f>
        <v>2</v>
      </c>
      <c r="AA175" s="9" t="s">
        <v>38</v>
      </c>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row>
    <row r="176" hidden="1" spans="1:52">
      <c r="A176" s="9" t="str">
        <f>_xlfn.XLOOKUP($E176,'Raw Data'!$E:$E,'Raw Data'!A:A,"ERROR",0,1)</f>
        <v>US</v>
      </c>
      <c r="B176" s="9" t="str">
        <f>_xlfn.XLOOKUP($E176,'Raw Data'!$E:$E,'Raw Data'!B:B,"ERROR",0,1)</f>
        <v>Hair Mousses</v>
      </c>
      <c r="C176" s="9" t="str">
        <f>_xlfn.XLOOKUP($E176,'Raw Data'!$E:$E,'Raw Data'!C:C,"ERROR",0,1)</f>
        <v>SheaMoisture</v>
      </c>
      <c r="D176" s="9" t="str">
        <f>_xlfn.XLOOKUP($E176,'Raw Data'!$E:$E,'Raw Data'!D:D,"ERROR",0,1)</f>
        <v>www.amazon.com/dp/B0BS1SW4K1</v>
      </c>
      <c r="E176" s="9" t="s">
        <v>655</v>
      </c>
      <c r="F176" s="9" t="str">
        <f>_xlfn.XLOOKUP($E176,'Raw Data'!$E:$E,'Raw Data'!F:F,"ERROR",0,1)</f>
        <v>SheaMoisture Manuka Honey &amp; Mafura Oil Wrap &amp; Set Mousse Hydrating Made For Hold, Body, &amp; Shine 7.5oz</v>
      </c>
      <c r="G176" s="9">
        <f>_xlfn.XLOOKUP($E176,'Raw Data'!$E:$E,'Raw Data'!G:G,"ERROR",0,1)</f>
        <v>846</v>
      </c>
      <c r="H176" s="9">
        <f>_xlfn.XLOOKUP($E176,'Raw Data'!$E:$E,'Raw Data'!H:H,"ERROR",0,1)</f>
        <v>9294.94</v>
      </c>
      <c r="I176" s="9">
        <f>_xlfn.XLOOKUP($E176,$E:$E,'Raw Data'!I:I,"ERROR",0,1)</f>
        <v>0.000390386881982457</v>
      </c>
      <c r="J176" s="9" t="str">
        <f>_xlfn.XLOOKUP($E176,'Raw Data'!$E:$E,'Raw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10 to 15</v>
      </c>
      <c r="L176" s="9">
        <f>_xlfn.XLOOKUP($E176,'Raw Data'!$E:$E,'Raw Data'!L:L,"ERROR",0,1)</f>
        <v>10.99</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10 to 15</v>
      </c>
      <c r="N176" s="9">
        <f>_xlfn.XLOOKUP($E176,'Raw Data'!$E:$E,'Raw Data'!N:N,"ERROR",0,1)</f>
        <v>10.99</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No Discount</v>
      </c>
      <c r="P176" s="16">
        <f t="shared" si="8"/>
        <v>0</v>
      </c>
      <c r="Q176" s="9">
        <f>_xlfn.XLOOKUP($E176,'Raw Data'!$E:$E,'Raw Data'!Q:Q,"ERROR",0,1)</f>
        <v>7.5</v>
      </c>
      <c r="R176" s="9" t="str">
        <f>_xlfn.XLOOKUP($E176,'Raw Data'!$E:$E,'Raw Data'!R:R,"ERROR",0,1)</f>
        <v>oz</v>
      </c>
      <c r="S176" s="17">
        <f t="shared" si="9"/>
        <v>1.46533333333333</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1 to 2</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 to 0.05</v>
      </c>
      <c r="V176" s="17">
        <f t="shared" si="10"/>
        <v>0.0495547288918949</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 to 0.05</v>
      </c>
      <c r="X176" s="17">
        <f t="shared" si="11"/>
        <v>0.0495547288918949</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6 to 8</v>
      </c>
      <c r="Z176" s="17">
        <f t="array" ref="Z176">_xlfn.IFS(AA176="oz",_xlfn.IFS(R176="oz",Q176,R176="fl oz",Q176*1.04,R176="ml",Q176*0.0338),AA176="fl oz",_xlfn.IFS(R176="oz",Q176/1.04,R176="fl oz",Q176,R176="ml",Q176*0.0338/1.04),AA176="ml",_xlfn.IFS(R176="oz",Q176/0.0338,R176="fl oz",Q176*1.04/0.0338,R176="ml",Q176))</f>
        <v>7.5</v>
      </c>
      <c r="AA176" s="9" t="s">
        <v>38</v>
      </c>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row>
    <row r="177" hidden="1" spans="1:52">
      <c r="A177" s="9" t="str">
        <f>_xlfn.XLOOKUP($E177,'Raw Data'!$E:$E,'Raw Data'!A:A,"ERROR",0,1)</f>
        <v>US</v>
      </c>
      <c r="B177" s="9" t="str">
        <f>_xlfn.XLOOKUP($E177,'Raw Data'!$E:$E,'Raw Data'!B:B,"ERROR",0,1)</f>
        <v>Hair Mousses</v>
      </c>
      <c r="C177" s="9" t="str">
        <f>_xlfn.XLOOKUP($E177,'Raw Data'!$E:$E,'Raw Data'!C:C,"ERROR",0,1)</f>
        <v>Goiple</v>
      </c>
      <c r="D177" s="9" t="str">
        <f>_xlfn.XLOOKUP($E177,'Raw Data'!$E:$E,'Raw Data'!D:D,"ERROR",0,1)</f>
        <v>www.amazon.com/dp/B0C4SGWVJ8</v>
      </c>
      <c r="E177" s="9" t="s">
        <v>658</v>
      </c>
      <c r="F177" s="9" t="str">
        <f>_xlfn.XLOOKUP($E177,'Raw Data'!$E:$E,'Raw Data'!F:F,"ERROR",0,1)</f>
        <v>Lace Tint Melting Hair Mousse, 6.8 fl oz Lace Tint Mousse for Women Hair Wigs Lace Wigs Toupees and Hairpieces Natural Finishing Lace Color, Lace Tint Mousse for Wigs Tool Set (Dark Brown)</v>
      </c>
      <c r="G177" s="9">
        <f>_xlfn.XLOOKUP($E177,'Raw Data'!$E:$E,'Raw Data'!G:G,"ERROR",0,1)</f>
        <v>1003</v>
      </c>
      <c r="H177" s="9">
        <f>_xlfn.XLOOKUP($E177,'Raw Data'!$E:$E,'Raw Data'!H:H,"ERROR",0,1)</f>
        <v>9182.43</v>
      </c>
      <c r="I177" s="9">
        <f>_xlfn.XLOOKUP($E177,$E:$E,'Raw Data'!I:I,"ERROR",0,1)</f>
        <v>0.000356837374915285</v>
      </c>
      <c r="J177" s="9" t="str">
        <f>_xlfn.XLOOKUP($E177,'Raw Data'!$E:$E,'Raw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5 to 10</v>
      </c>
      <c r="L177" s="9">
        <f>_xlfn.XLOOKUP($E177,'Raw Data'!$E:$E,'Raw Data'!L:L,"ERROR",0,1)</f>
        <v>9.17</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5 to 10</v>
      </c>
      <c r="N177" s="9">
        <f>_xlfn.XLOOKUP($E177,'Raw Data'!$E:$E,'Raw Data'!N:N,"ERROR",0,1)</f>
        <v>9.47</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2% to 4%</v>
      </c>
      <c r="P177" s="16">
        <f t="shared" si="8"/>
        <v>0.0316789862724394</v>
      </c>
      <c r="Q177" s="9">
        <f>_xlfn.XLOOKUP($E177,'Raw Data'!$E:$E,'Raw Data'!Q:Q,"ERROR",0,1)</f>
        <v>6.8</v>
      </c>
      <c r="R177" s="9" t="str">
        <f>_xlfn.XLOOKUP($E177,'Raw Data'!$E:$E,'Raw Data'!R:R,"ERROR",0,1)</f>
        <v>fl oz</v>
      </c>
      <c r="S177" s="17">
        <f t="shared" si="9"/>
        <v>1.2966628959276</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10"/>
        <v>0.0452852117148204</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11"/>
        <v>0.0438506221145621</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7.072</v>
      </c>
      <c r="AA177" s="9" t="s">
        <v>38</v>
      </c>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row>
    <row r="178" hidden="1" spans="1:52">
      <c r="A178" s="9" t="str">
        <f>_xlfn.XLOOKUP($E178,'Raw Data'!$E:$E,'Raw Data'!A:A,"ERROR",0,1)</f>
        <v>US</v>
      </c>
      <c r="B178" s="9" t="str">
        <f>_xlfn.XLOOKUP($E178,'Raw Data'!$E:$E,'Raw Data'!B:B,"ERROR",0,1)</f>
        <v>Hair Mousses</v>
      </c>
      <c r="C178" s="9" t="str">
        <f>_xlfn.XLOOKUP($E178,'Raw Data'!$E:$E,'Raw Data'!C:C,"ERROR",0,1)</f>
        <v>Roux Lottabody</v>
      </c>
      <c r="D178" s="9" t="str">
        <f>_xlfn.XLOOKUP($E178,'Raw Data'!$E:$E,'Raw Data'!D:D,"ERROR",0,1)</f>
        <v>www.amazon.com/dp/B09K4H5148</v>
      </c>
      <c r="E178" s="9" t="s">
        <v>662</v>
      </c>
      <c r="F178" s="9" t="str">
        <f>_xlfn.XLOOKUP($E178,'Raw Data'!$E:$E,'Raw Data'!F:F,"ERROR",0,1)</f>
        <v>Roux Lottabody Lotta Body Wrap Me Foaming Mousse Coconut and Shea Oils 7 Ounce (207ml) (Pack of 3)</v>
      </c>
      <c r="G178" s="9">
        <f>_xlfn.XLOOKUP($E178,'Raw Data'!$E:$E,'Raw Data'!G:G,"ERROR",0,1)</f>
        <v>604</v>
      </c>
      <c r="H178" s="9">
        <f>_xlfn.XLOOKUP($E178,'Raw Data'!$E:$E,'Raw Data'!H:H,"ERROR",0,1)</f>
        <v>8393.3</v>
      </c>
      <c r="I178" s="9">
        <f>_xlfn.XLOOKUP($E178,$E:$E,'Raw Data'!I:I,"ERROR",0,1)</f>
        <v>0.000352963449093226</v>
      </c>
      <c r="J178" s="9" t="str">
        <f>_xlfn.XLOOKUP($E178,'Raw Data'!$E:$E,'Raw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15 to 20</v>
      </c>
      <c r="L178" s="9">
        <f>_xlfn.XLOOKUP($E178,'Raw Data'!$E:$E,'Raw Data'!L:L,"ERROR",0,1)</f>
        <v>15.01</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20 to 30</v>
      </c>
      <c r="N178" s="9">
        <f>_xlfn.XLOOKUP($E178,'Raw Data'!$E:$E,'Raw Data'!N:N,"ERROR",0,1)</f>
        <v>22.59</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30% to 40%</v>
      </c>
      <c r="P178" s="16">
        <f t="shared" si="8"/>
        <v>0.335546702080567</v>
      </c>
      <c r="Q178" s="9">
        <f>_xlfn.XLOOKUP($E178,'Raw Data'!$E:$E,'Raw Data'!Q:Q,"ERROR",0,1)</f>
        <v>21</v>
      </c>
      <c r="R178" s="9" t="str">
        <f>_xlfn.XLOOKUP($E178,'Raw Data'!$E:$E,'Raw Data'!R:R,"ERROR",0,1)</f>
        <v>oz</v>
      </c>
      <c r="S178" s="17">
        <f t="shared" si="9"/>
        <v>0.714761904761905</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0.5 to 0.75</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10"/>
        <v>0.0363785690129958</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11"/>
        <v>0.0241718601542748</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20 to 25</v>
      </c>
      <c r="Z178" s="17">
        <f t="array" ref="Z178">_xlfn.IFS(AA178="oz",_xlfn.IFS(R178="oz",Q178,R178="fl oz",Q178*1.04,R178="ml",Q178*0.0338),AA178="fl oz",_xlfn.IFS(R178="oz",Q178/1.04,R178="fl oz",Q178,R178="ml",Q178*0.0338/1.04),AA178="ml",_xlfn.IFS(R178="oz",Q178/0.0338,R178="fl oz",Q178*1.04/0.0338,R178="ml",Q178))</f>
        <v>21</v>
      </c>
      <c r="AA178" s="9" t="s">
        <v>38</v>
      </c>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row>
    <row r="179" hidden="1" spans="1:52">
      <c r="A179" s="9" t="str">
        <f>_xlfn.XLOOKUP($E179,'Raw Data'!$E:$E,'Raw Data'!A:A,"ERROR",0,1)</f>
        <v>US</v>
      </c>
      <c r="B179" s="9" t="str">
        <f>_xlfn.XLOOKUP($E179,'Raw Data'!$E:$E,'Raw Data'!B:B,"ERROR",0,1)</f>
        <v>Hair Mousses</v>
      </c>
      <c r="C179" s="9" t="str">
        <f>_xlfn.XLOOKUP($E179,'Raw Data'!$E:$E,'Raw Data'!C:C,"ERROR",0,1)</f>
        <v>iwell signature</v>
      </c>
      <c r="D179" s="9" t="str">
        <f>_xlfn.XLOOKUP($E179,'Raw Data'!$E:$E,'Raw Data'!D:D,"ERROR",0,1)</f>
        <v>www.amazon.com/dp/B0BB3B13JW</v>
      </c>
      <c r="E179" s="9" t="s">
        <v>666</v>
      </c>
      <c r="F179" s="9" t="str">
        <f>_xlfn.XLOOKUP($E179,'Raw Data'!$E:$E,'Raw Data'!F:F,"ERROR",0,1)</f>
        <v>IWELL Signature Lace Tint Mousse 7 Fl oz (200ml) | Concealer Tinted Mousse for Lace Wigs Hair Wigs | Perfect Match Your Skin Tone | Easy Tinting | Quick-Drying | Safe and Convenient | Value Size 7 fl oz (Dark Brown)</v>
      </c>
      <c r="G179" s="9">
        <f>_xlfn.XLOOKUP($E179,'Raw Data'!$E:$E,'Raw Data'!G:G,"ERROR",0,1)</f>
        <v>850</v>
      </c>
      <c r="H179" s="9">
        <f>_xlfn.XLOOKUP($E179,'Raw Data'!$E:$E,'Raw Data'!H:H,"ERROR",0,1)</f>
        <v>8302.18</v>
      </c>
      <c r="I179" s="9">
        <f>_xlfn.XLOOKUP($E179,$E:$E,'Raw Data'!I:I,"ERROR",0,1)</f>
        <v>0.000335101811081579</v>
      </c>
      <c r="J179" s="9" t="str">
        <f>_xlfn.XLOOKUP($E179,'Raw Data'!$E:$E,'Raw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10 to 15</v>
      </c>
      <c r="L179" s="9">
        <f>_xlfn.XLOOKUP($E179,'Raw Data'!$E:$E,'Raw Data'!L:L,"ERROR",0,1)</f>
        <v>10.2</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10 to 15</v>
      </c>
      <c r="N179" s="9">
        <f>_xlfn.XLOOKUP($E179,'Raw Data'!$E:$E,'Raw Data'!N:N,"ERROR",0,1)</f>
        <v>12.17</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15% to 20%</v>
      </c>
      <c r="P179" s="16">
        <f t="shared" si="8"/>
        <v>0.161873459326212</v>
      </c>
      <c r="Q179" s="9">
        <f>_xlfn.XLOOKUP($E179,'Raw Data'!$E:$E,'Raw Data'!Q:Q,"ERROR",0,1)</f>
        <v>7</v>
      </c>
      <c r="R179" s="9" t="str">
        <f>_xlfn.XLOOKUP($E179,'Raw Data'!$E:$E,'Raw Data'!R:R,"ERROR",0,1)</f>
        <v>fl oz</v>
      </c>
      <c r="S179" s="17">
        <f t="shared" si="9"/>
        <v>1.4010989010989</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1 to 2</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0.05 to 0.1</v>
      </c>
      <c r="V179" s="17">
        <f t="shared" si="10"/>
        <v>0.0565337604566553</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11"/>
        <v>0.0473824450828171</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17">
        <f t="array" ref="Z179">_xlfn.IFS(AA179="oz",_xlfn.IFS(R179="oz",Q179,R179="fl oz",Q179*1.04,R179="ml",Q179*0.0338),AA179="fl oz",_xlfn.IFS(R179="oz",Q179/1.04,R179="fl oz",Q179,R179="ml",Q179*0.0338/1.04),AA179="ml",_xlfn.IFS(R179="oz",Q179/0.0338,R179="fl oz",Q179*1.04/0.0338,R179="ml",Q179))</f>
        <v>7.28</v>
      </c>
      <c r="AA179" s="9" t="s">
        <v>38</v>
      </c>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row>
    <row r="180" hidden="1" spans="1:52">
      <c r="A180" s="9" t="str">
        <f>_xlfn.XLOOKUP($E180,'Raw Data'!$E:$E,'Raw Data'!A:A,"ERROR",0,1)</f>
        <v>US</v>
      </c>
      <c r="B180" s="9" t="str">
        <f>_xlfn.XLOOKUP($E180,'Raw Data'!$E:$E,'Raw Data'!B:B,"ERROR",0,1)</f>
        <v>Hair Mousses</v>
      </c>
      <c r="C180" s="9" t="str">
        <f>_xlfn.XLOOKUP($E180,'Raw Data'!$E:$E,'Raw Data'!C:C,"ERROR",0,1)</f>
        <v>Aussie</v>
      </c>
      <c r="D180" s="9" t="str">
        <f>_xlfn.XLOOKUP($E180,'Raw Data'!$E:$E,'Raw Data'!D:D,"ERROR",0,1)</f>
        <v>www.amazon.com/dp/B07M7XRF9Z</v>
      </c>
      <c r="E180" s="9" t="s">
        <v>669</v>
      </c>
      <c r="F180" s="9" t="str">
        <f>_xlfn.XLOOKUP($E180,'Raw Data'!$E:$E,'Raw Data'!F:F,"ERROR",0,1)</f>
        <v>Aussie Headstrong Volume With Bamboo &amp; Kakadu Plum Mousse, 6.0 Fl oz, 4.669 Fl oz</v>
      </c>
      <c r="G180" s="9">
        <f>_xlfn.XLOOKUP($E180,'Raw Data'!$E:$E,'Raw Data'!G:G,"ERROR",0,1)</f>
        <v>904</v>
      </c>
      <c r="H180" s="9">
        <f>_xlfn.XLOOKUP($E180,'Raw Data'!$E:$E,'Raw Data'!H:H,"ERROR",0,1)</f>
        <v>7882.05</v>
      </c>
      <c r="I180" s="9">
        <f>_xlfn.XLOOKUP($E180,$E:$E,'Raw Data'!I:I,"ERROR",0,1)</f>
        <v>0.000332902958540789</v>
      </c>
      <c r="J180" s="9" t="str">
        <f>_xlfn.XLOOKUP($E180,'Raw Data'!$E:$E,'Raw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5 to 10</v>
      </c>
      <c r="L180" s="9">
        <f>_xlfn.XLOOKUP($E180,'Raw Data'!$E:$E,'Raw Data'!L:L,"ERROR",0,1)</f>
        <v>8.84</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5 to 10</v>
      </c>
      <c r="N180" s="9">
        <f>_xlfn.XLOOKUP($E180,'Raw Data'!$E:$E,'Raw Data'!N:N,"ERROR",0,1)</f>
        <v>9.7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8% to 10%</v>
      </c>
      <c r="P180" s="16">
        <f t="shared" si="8"/>
        <v>0.0886597938144329</v>
      </c>
      <c r="Q180" s="9">
        <f>_xlfn.XLOOKUP($E180,'Raw Data'!$E:$E,'Raw Data'!Q:Q,"ERROR",0,1)</f>
        <v>6</v>
      </c>
      <c r="R180" s="9" t="str">
        <f>_xlfn.XLOOKUP($E180,'Raw Data'!$E:$E,'Raw Data'!R:R,"ERROR",0,1)</f>
        <v>fl oz</v>
      </c>
      <c r="S180" s="17">
        <f t="shared" si="9"/>
        <v>1.41666666666667</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10"/>
        <v>0.0525697389072431</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11"/>
        <v>0.0479089166948484</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6.24</v>
      </c>
      <c r="AA180" s="9" t="s">
        <v>38</v>
      </c>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row>
    <row r="181" hidden="1" spans="1:52">
      <c r="A181" s="9" t="str">
        <f>_xlfn.XLOOKUP($E181,'Raw Data'!$E:$E,'Raw Data'!A:A,"ERROR",0,1)</f>
        <v>US</v>
      </c>
      <c r="B181" s="9" t="str">
        <f>_xlfn.XLOOKUP($E181,'Raw Data'!$E:$E,'Raw Data'!B:B,"ERROR",0,1)</f>
        <v>Hair Mousses</v>
      </c>
      <c r="C181" s="9" t="str">
        <f>_xlfn.XLOOKUP($E181,'Raw Data'!$E:$E,'Raw Data'!C:C,"ERROR",0,1)</f>
        <v>cantu</v>
      </c>
      <c r="D181" s="9" t="str">
        <f>_xlfn.XLOOKUP($E181,'Raw Data'!$E:$E,'Raw Data'!D:D,"ERROR",0,1)</f>
        <v>www.amazon.com/dp/B0B334FW6N</v>
      </c>
      <c r="E181" s="9" t="s">
        <v>673</v>
      </c>
      <c r="F181" s="9" t="str">
        <f>_xlfn.XLOOKUP($E181,'Raw Data'!$E:$E,'Raw Data'!F:F,"ERROR",0,1)</f>
        <v>Cantu Wave Whip Curling Mousse for Natural Hair with Pure Shea Butter, 8.4 fl oz (Pack of 2) (Packaging May Vary)</v>
      </c>
      <c r="G181" s="9">
        <f>_xlfn.XLOOKUP($E181,'Raw Data'!$E:$E,'Raw Data'!G:G,"ERROR",0,1)</f>
        <v>579</v>
      </c>
      <c r="H181" s="9">
        <f>_xlfn.XLOOKUP($E181,'Raw Data'!$E:$E,'Raw Data'!H:H,"ERROR",0,1)</f>
        <v>7830.33</v>
      </c>
      <c r="I181" s="9">
        <f>_xlfn.XLOOKUP($E181,$E:$E,'Raw Data'!I:I,"ERROR",0,1)</f>
        <v>0.00032829310585328</v>
      </c>
      <c r="J181" s="9" t="str">
        <f>_xlfn.XLOOKUP($E181,'Raw Data'!$E:$E,'Raw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 to 15</v>
      </c>
      <c r="L181" s="9">
        <f>_xlfn.XLOOKUP($E181,'Raw Data'!$E:$E,'Raw Data'!L:L,"ERROR",0,1)</f>
        <v>13.51</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 to 15</v>
      </c>
      <c r="N181" s="9">
        <f>_xlfn.XLOOKUP($E181,'Raw Data'!$E:$E,'Raw Data'!N:N,"ERROR",0,1)</f>
        <v>13.51</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No Discount</v>
      </c>
      <c r="P181" s="16">
        <f t="shared" si="8"/>
        <v>0</v>
      </c>
      <c r="Q181" s="9">
        <f>_xlfn.XLOOKUP($E181,'Raw Data'!$E:$E,'Raw Data'!Q:Q,"ERROR",0,1)</f>
        <v>16.8</v>
      </c>
      <c r="R181" s="9" t="str">
        <f>_xlfn.XLOOKUP($E181,'Raw Data'!$E:$E,'Raw Data'!R:R,"ERROR",0,1)</f>
        <v>fl oz</v>
      </c>
      <c r="S181" s="17">
        <f t="shared" si="9"/>
        <v>0.773237179487179</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0.75 to 1</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 to 0.05</v>
      </c>
      <c r="V181" s="17">
        <f t="shared" si="10"/>
        <v>0.0261493804358194</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11"/>
        <v>0.0261493804358194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15 to 20</v>
      </c>
      <c r="Z181" s="17">
        <f t="array" ref="Z181">_xlfn.IFS(AA181="oz",_xlfn.IFS(R181="oz",Q181,R181="fl oz",Q181*1.04,R181="ml",Q181*0.0338),AA181="fl oz",_xlfn.IFS(R181="oz",Q181/1.04,R181="fl oz",Q181,R181="ml",Q181*0.0338/1.04),AA181="ml",_xlfn.IFS(R181="oz",Q181/0.0338,R181="fl oz",Q181*1.04/0.0338,R181="ml",Q181))</f>
        <v>17.472</v>
      </c>
      <c r="AA181" s="9" t="s">
        <v>38</v>
      </c>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row>
    <row r="182" hidden="1" spans="1:52">
      <c r="A182" s="9" t="str">
        <f>_xlfn.XLOOKUP($E182,'Raw Data'!$E:$E,'Raw Data'!A:A,"ERROR",0,1)</f>
        <v>US</v>
      </c>
      <c r="B182" s="9" t="str">
        <f>_xlfn.XLOOKUP($E182,'Raw Data'!$E:$E,'Raw Data'!B:B,"ERROR",0,1)</f>
        <v>Hair Mousses</v>
      </c>
      <c r="C182" s="9" t="str">
        <f>_xlfn.XLOOKUP($E182,'Raw Data'!$E:$E,'Raw Data'!C:C,"ERROR",0,1)</f>
        <v>osis+</v>
      </c>
      <c r="D182" s="9" t="str">
        <f>_xlfn.XLOOKUP($E182,'Raw Data'!$E:$E,'Raw Data'!D:D,"ERROR",0,1)</f>
        <v>www.amazon.com/dp/B074PW3VZR</v>
      </c>
      <c r="E182" s="9" t="s">
        <v>677</v>
      </c>
      <c r="F182" s="9" t="str">
        <f>_xlfn.XLOOKUP($E182,'Raw Data'!$E:$E,'Raw Data'!F:F,"ERROR",0,1)</f>
        <v>OSiS+ ELASTIC FINISH Flexible Hold Light Control Hairspray,9.1 Ounce (Pack of 2)</v>
      </c>
      <c r="G182" s="9">
        <f>_xlfn.XLOOKUP($E182,'Raw Data'!$E:$E,'Raw Data'!G:G,"ERROR",0,1)</f>
        <v>402</v>
      </c>
      <c r="H182" s="9">
        <f>_xlfn.XLOOKUP($E182,'Raw Data'!$E:$E,'Raw Data'!H:H,"ERROR",0,1)</f>
        <v>7721.9</v>
      </c>
      <c r="I182" s="9">
        <f>_xlfn.XLOOKUP($E182,$E:$E,'Raw Data'!I:I,"ERROR",0,1)</f>
        <v>0.000317161521151903</v>
      </c>
      <c r="J182" s="9" t="str">
        <f>_xlfn.XLOOKUP($E182,'Raw Data'!$E:$E,'Raw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15 to 20</v>
      </c>
      <c r="L182" s="9">
        <f>_xlfn.XLOOKUP($E182,'Raw Data'!$E:$E,'Raw Data'!L:L,"ERROR",0,1)</f>
        <v>19.17</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20 to 30</v>
      </c>
      <c r="N182" s="9">
        <f>_xlfn.XLOOKUP($E182,'Raw Data'!$E:$E,'Raw Data'!N:N,"ERROR",0,1)</f>
        <v>24.3</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20% to 25%</v>
      </c>
      <c r="P182" s="16">
        <f t="shared" si="8"/>
        <v>0.211111111111111</v>
      </c>
      <c r="Q182" s="9">
        <f>_xlfn.XLOOKUP($E182,'Raw Data'!$E:$E,'Raw Data'!Q:Q,"ERROR",0,1)</f>
        <v>18.2</v>
      </c>
      <c r="R182" s="9" t="str">
        <f>_xlfn.XLOOKUP($E182,'Raw Data'!$E:$E,'Raw Data'!R:R,"ERROR",0,1)</f>
        <v>fl oz</v>
      </c>
      <c r="S182" s="17">
        <f t="shared" si="9"/>
        <v>1.01278529163145</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1 to 2</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10"/>
        <v>0.0434160413089161</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11"/>
        <v>0.0342504325881449</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18.928</v>
      </c>
      <c r="AA182" s="9" t="s">
        <v>38</v>
      </c>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row>
    <row r="183" hidden="1" spans="1:52">
      <c r="A183" s="9" t="str">
        <f>_xlfn.XLOOKUP($E183,'Raw Data'!$E:$E,'Raw Data'!A:A,"ERROR",0,1)</f>
        <v>US</v>
      </c>
      <c r="B183" s="9" t="str">
        <f>_xlfn.XLOOKUP($E183,'Raw Data'!$E:$E,'Raw Data'!B:B,"ERROR",0,1)</f>
        <v>Hair Mousses</v>
      </c>
      <c r="C183" s="9" t="str">
        <f>_xlfn.XLOOKUP($E183,'Raw Data'!$E:$E,'Raw Data'!C:C,"ERROR",0,1)</f>
        <v>sexyhair</v>
      </c>
      <c r="D183" s="9" t="str">
        <f>_xlfn.XLOOKUP($E183,'Raw Data'!$E:$E,'Raw Data'!D:D,"ERROR",0,1)</f>
        <v>www.amazon.com/dp/B08N6H8BPC</v>
      </c>
      <c r="E183" s="9" t="s">
        <v>680</v>
      </c>
      <c r="F183" s="9" t="str">
        <f>_xlfn.XLOOKUP($E183,'Raw Data'!$E:$E,'Raw Data'!F:F,"ERROR",0,1)</f>
        <v>SexyHair Style Curl Power Curl Bounce Mousse, 8.5 Oz | Light Control | Tames Unruly Curls | Adds Definition and Controls Frizz</v>
      </c>
      <c r="G183" s="9">
        <f>_xlfn.XLOOKUP($E183,'Raw Data'!$E:$E,'Raw Data'!G:G,"ERROR",0,1)</f>
        <v>386</v>
      </c>
      <c r="H183" s="9">
        <f>_xlfn.XLOOKUP($E183,'Raw Data'!$E:$E,'Raw Data'!H:H,"ERROR",0,1)</f>
        <v>7460.07</v>
      </c>
      <c r="I183" s="9">
        <f>_xlfn.XLOOKUP($E183,$E:$E,'Raw Data'!I:I,"ERROR",0,1)</f>
        <v>0.000317160670860897</v>
      </c>
      <c r="J183" s="9" t="str">
        <f>_xlfn.XLOOKUP($E183,'Raw Data'!$E:$E,'Raw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_xlfn.XLOOKUP($E183,'Raw Data'!$E:$E,'Raw Data'!L:L,"ERROR",0,1)</f>
        <v>19.81</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_xlfn.XLOOKUP($E183,'Raw Data'!$E:$E,'Raw Data'!N:N,"ERROR",0,1)</f>
        <v>20.27</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 to 4%</v>
      </c>
      <c r="P183" s="16">
        <f t="shared" si="8"/>
        <v>0.0226936359151456</v>
      </c>
      <c r="Q183" s="9">
        <f>_xlfn.XLOOKUP($E183,'Raw Data'!$E:$E,'Raw Data'!Q:Q,"ERROR",0,1)</f>
        <v>8.5</v>
      </c>
      <c r="R183" s="9" t="str">
        <f>_xlfn.XLOOKUP($E183,'Raw Data'!$E:$E,'Raw Data'!R:R,"ERROR",0,1)</f>
        <v>oz</v>
      </c>
      <c r="S183" s="17">
        <f t="shared" si="9"/>
        <v>2.33058823529412</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2 to 3</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0.05 to 0.1</v>
      </c>
      <c r="V183" s="17">
        <f t="shared" si="10"/>
        <v>0.0806461238536673</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0.05 to 0.1</v>
      </c>
      <c r="X183" s="17">
        <f t="shared" si="11"/>
        <v>0.0788159700809644</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8 to 10</v>
      </c>
      <c r="Z183" s="17">
        <f t="array" ref="Z183">_xlfn.IFS(AA183="oz",_xlfn.IFS(R183="oz",Q183,R183="fl oz",Q183*1.04,R183="ml",Q183*0.0338),AA183="fl oz",_xlfn.IFS(R183="oz",Q183/1.04,R183="fl oz",Q183,R183="ml",Q183*0.0338/1.04),AA183="ml",_xlfn.IFS(R183="oz",Q183/0.0338,R183="fl oz",Q183*1.04/0.0338,R183="ml",Q183))</f>
        <v>8.5</v>
      </c>
      <c r="AA183" s="9" t="s">
        <v>38</v>
      </c>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row>
    <row r="184" hidden="1" spans="1:52">
      <c r="A184" s="9" t="str">
        <f>_xlfn.XLOOKUP($E184,'Raw Data'!$E:$E,'Raw Data'!A:A,"ERROR",0,1)</f>
        <v>US</v>
      </c>
      <c r="B184" s="9" t="str">
        <f>_xlfn.XLOOKUP($E184,'Raw Data'!$E:$E,'Raw Data'!B:B,"ERROR",0,1)</f>
        <v>Hair Mousses</v>
      </c>
      <c r="C184" s="9" t="str">
        <f>_xlfn.XLOOKUP($E184,'Raw Data'!$E:$E,'Raw Data'!C:C,"ERROR",0,1)</f>
        <v>WOZUTUNT</v>
      </c>
      <c r="D184" s="9" t="str">
        <f>_xlfn.XLOOKUP($E184,'Raw Data'!$E:$E,'Raw Data'!D:D,"ERROR",0,1)</f>
        <v>www.amazon.com/dp/B0C4T61T84</v>
      </c>
      <c r="E184" s="9" t="s">
        <v>684</v>
      </c>
      <c r="F184" s="9" t="str">
        <f>_xlfn.XLOOKUP($E184,'Raw Data'!$E:$E,'Raw Data'!F:F,"ERROR",0,1)</f>
        <v>Lace Tint Hair Mousse, 3.4 fl oz Lace Tint Mousse for Women Wigs Lace Wigs Toupees Hairpieces Natural Finishing Lace Color, Lace Tint for Wig Melts Lace Foam Tint with Hair Wax Stick(Medium Brown)</v>
      </c>
      <c r="G184" s="9">
        <f>_xlfn.XLOOKUP($E184,'Raw Data'!$E:$E,'Raw Data'!G:G,"ERROR",0,1)</f>
        <v>731</v>
      </c>
      <c r="H184" s="9">
        <f>_xlfn.XLOOKUP($E184,'Raw Data'!$E:$E,'Raw Data'!H:H,"ERROR",0,1)</f>
        <v>7460.05</v>
      </c>
      <c r="I184" s="9">
        <f>_xlfn.XLOOKUP($E184,$E:$E,'Raw Data'!I:I,"ERROR",0,1)</f>
        <v>0.000314924830661358</v>
      </c>
      <c r="J184" s="9" t="str">
        <f>_xlfn.XLOOKUP($E184,'Raw Data'!$E:$E,'Raw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10 to 15</v>
      </c>
      <c r="L184" s="9">
        <f>_xlfn.XLOOKUP($E184,'Raw Data'!$E:$E,'Raw Data'!L:L,"ERROR",0,1)</f>
        <v>10.22</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10 to 15</v>
      </c>
      <c r="N184" s="9">
        <f>_xlfn.XLOOKUP($E184,'Raw Data'!$E:$E,'Raw Data'!N:N,"ERROR",0,1)</f>
        <v>10.71</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4% to 6%</v>
      </c>
      <c r="P184" s="16">
        <f t="shared" si="8"/>
        <v>0.0457516339869281</v>
      </c>
      <c r="Q184" s="9">
        <f>_xlfn.XLOOKUP($E184,'Raw Data'!$E:$E,'Raw Data'!Q:Q,"ERROR",0,1)</f>
        <v>3.4</v>
      </c>
      <c r="R184" s="9" t="str">
        <f>_xlfn.XLOOKUP($E184,'Raw Data'!$E:$E,'Raw Data'!R:R,"ERROR",0,1)</f>
        <v>fl oz</v>
      </c>
      <c r="S184" s="17">
        <f t="shared" si="9"/>
        <v>2.89027149321267</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0.1 to 0.2</v>
      </c>
      <c r="V184" s="17">
        <f t="shared" si="10"/>
        <v>0.102429697458443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11"/>
        <v>0.0977433714309324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2 to 4</v>
      </c>
      <c r="Z184" s="17">
        <f t="array" ref="Z184">_xlfn.IFS(AA184="oz",_xlfn.IFS(R184="oz",Q184,R184="fl oz",Q184*1.04,R184="ml",Q184*0.0338),AA184="fl oz",_xlfn.IFS(R184="oz",Q184/1.04,R184="fl oz",Q184,R184="ml",Q184*0.0338/1.04),AA184="ml",_xlfn.IFS(R184="oz",Q184/0.0338,R184="fl oz",Q184*1.04/0.0338,R184="ml",Q184))</f>
        <v>3.536</v>
      </c>
      <c r="AA184" s="9" t="s">
        <v>38</v>
      </c>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row>
    <row r="185" hidden="1" spans="1:52">
      <c r="A185" s="9" t="str">
        <f>_xlfn.XLOOKUP($E185,'Raw Data'!$E:$E,'Raw Data'!A:A,"ERROR",0,1)</f>
        <v>US</v>
      </c>
      <c r="B185" s="9" t="str">
        <f>_xlfn.XLOOKUP($E185,'Raw Data'!$E:$E,'Raw Data'!B:B,"ERROR",0,1)</f>
        <v>Hair Mousses</v>
      </c>
      <c r="C185" s="9" t="str">
        <f>_xlfn.XLOOKUP($E185,'Raw Data'!$E:$E,'Raw Data'!C:C,"ERROR",0,1)</f>
        <v>Garnier</v>
      </c>
      <c r="D185" s="9" t="str">
        <f>_xlfn.XLOOKUP($E185,'Raw Data'!$E:$E,'Raw Data'!D:D,"ERROR",0,1)</f>
        <v>www.amazon.com/dp/B00TQ2M5ME</v>
      </c>
      <c r="E185" s="9" t="s">
        <v>687</v>
      </c>
      <c r="F185" s="9" t="str">
        <f>_xlfn.XLOOKUP($E185,'Raw Data'!$E:$E,'Raw Data'!F:F,"ERROR",0,1)</f>
        <v>Garnier Fructis Style Root Amp Lifting Spray Mousse, Extreme Hold, 5.0 Oz, 1 Count (Packaging May Vary)</v>
      </c>
      <c r="G185" s="9">
        <f>_xlfn.XLOOKUP($E185,'Raw Data'!$E:$E,'Raw Data'!G:G,"ERROR",0,1)</f>
        <v>402</v>
      </c>
      <c r="H185" s="9">
        <f>_xlfn.XLOOKUP($E185,'Raw Data'!$E:$E,'Raw Data'!H:H,"ERROR",0,1)</f>
        <v>7407.46</v>
      </c>
      <c r="I185" s="9">
        <f>_xlfn.XLOOKUP($E185,$E:$E,'Raw Data'!I:I,"ERROR",0,1)</f>
        <v>0.000312764241215824</v>
      </c>
      <c r="J185" s="9" t="str">
        <f>_xlfn.XLOOKUP($E185,'Raw Data'!$E:$E,'Raw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15 to 20</v>
      </c>
      <c r="L185" s="9">
        <f>_xlfn.XLOOKUP($E185,'Raw Data'!$E:$E,'Raw Data'!L:L,"ERROR",0,1)</f>
        <v>17.23</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15 to 20</v>
      </c>
      <c r="N185" s="9">
        <f>_xlfn.XLOOKUP($E185,'Raw Data'!$E:$E,'Raw Data'!N:N,"ERROR",0,1)</f>
        <v>17.23</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No Discount</v>
      </c>
      <c r="P185" s="16">
        <f t="shared" si="8"/>
        <v>0</v>
      </c>
      <c r="Q185" s="9">
        <f>_xlfn.XLOOKUP($E185,'Raw Data'!$E:$E,'Raw Data'!Q:Q,"ERROR",0,1)</f>
        <v>5</v>
      </c>
      <c r="R185" s="9" t="str">
        <f>_xlfn.XLOOKUP($E185,'Raw Data'!$E:$E,'Raw Data'!R:R,"ERROR",0,1)</f>
        <v>oz</v>
      </c>
      <c r="S185" s="17">
        <f t="shared" si="9"/>
        <v>3.446</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3 to 4</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10"/>
        <v>0.116537030774434</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0.1 to 0.2</v>
      </c>
      <c r="X185" s="17">
        <f t="shared" si="11"/>
        <v>0.116537030774434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4 to 6</v>
      </c>
      <c r="Z185" s="17">
        <f t="array" ref="Z185">_xlfn.IFS(AA185="oz",_xlfn.IFS(R185="oz",Q185,R185="fl oz",Q185*1.04,R185="ml",Q185*0.0338),AA185="fl oz",_xlfn.IFS(R185="oz",Q185/1.04,R185="fl oz",Q185,R185="ml",Q185*0.0338/1.04),AA185="ml",_xlfn.IFS(R185="oz",Q185/0.0338,R185="fl oz",Q185*1.04/0.0338,R185="ml",Q185))</f>
        <v>5</v>
      </c>
      <c r="AA185" s="9" t="s">
        <v>38</v>
      </c>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row>
    <row r="186" hidden="1" spans="1:52">
      <c r="A186" s="9" t="str">
        <f>_xlfn.XLOOKUP($E186,'Raw Data'!$E:$E,'Raw Data'!A:A,"ERROR",0,1)</f>
        <v>US</v>
      </c>
      <c r="B186" s="9" t="str">
        <f>_xlfn.XLOOKUP($E186,'Raw Data'!$E:$E,'Raw Data'!B:B,"ERROR",0,1)</f>
        <v>Hair Mousses</v>
      </c>
      <c r="C186" s="9" t="str">
        <f>_xlfn.XLOOKUP($E186,'Raw Data'!$E:$E,'Raw Data'!C:C,"ERROR",0,1)</f>
        <v>elizabeth arden</v>
      </c>
      <c r="D186" s="9" t="str">
        <f>_xlfn.XLOOKUP($E186,'Raw Data'!$E:$E,'Raw Data'!D:D,"ERROR",0,1)</f>
        <v>www.amazon.com/dp/B002WO7230</v>
      </c>
      <c r="E186" s="9" t="s">
        <v>690</v>
      </c>
      <c r="F186" s="9" t="str">
        <f>_xlfn.XLOOKUP($E186,'Raw Data'!$E:$E,'Raw Data'!F:F,"ERROR",0,1)</f>
        <v>Elizabeth Arden Flawless Finish Mousse Makeup</v>
      </c>
      <c r="G186" s="9">
        <f>_xlfn.XLOOKUP($E186,'Raw Data'!$E:$E,'Raw Data'!G:G,"ERROR",0,1)</f>
        <v>210</v>
      </c>
      <c r="H186" s="9">
        <f>_xlfn.XLOOKUP($E186,'Raw Data'!$E:$E,'Raw Data'!H:H,"ERROR",0,1)</f>
        <v>7356.64</v>
      </c>
      <c r="I186" s="9">
        <f>_xlfn.XLOOKUP($E186,$E:$E,'Raw Data'!I:I,"ERROR",0,1)</f>
        <v>0.000308495355221609</v>
      </c>
      <c r="J186" s="9" t="str">
        <f>_xlfn.XLOOKUP($E186,'Raw Data'!$E:$E,'Raw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30 to 40</v>
      </c>
      <c r="L186" s="9">
        <f>_xlfn.XLOOKUP($E186,'Raw Data'!$E:$E,'Raw Data'!L:L,"ERROR",0,1)</f>
        <v>35</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30 to 40</v>
      </c>
      <c r="N186" s="9">
        <f>_xlfn.XLOOKUP($E186,'Raw Data'!$E:$E,'Raw Data'!N:N,"ERROR",0,1)</f>
        <v>35</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8"/>
        <v>0</v>
      </c>
      <c r="Q186" s="9">
        <f>_xlfn.XLOOKUP($E186,'Raw Data'!$E:$E,'Raw Data'!Q:Q,"ERROR",0,1)</f>
        <v>0</v>
      </c>
      <c r="R186" s="9">
        <f>_xlfn.XLOOKUP($E186,'Raw Data'!$E:$E,'Raw Data'!R:R,"ERROR",0,1)</f>
        <v>0</v>
      </c>
      <c r="S186" s="17" t="e">
        <f t="shared" si="9"/>
        <v>#N/A</v>
      </c>
      <c r="T186" s="9" t="e">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#N/A</v>
      </c>
      <c r="U186" s="17" t="e">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#N/A</v>
      </c>
      <c r="V186" s="17" t="e">
        <f t="shared" si="10"/>
        <v>#N/A</v>
      </c>
      <c r="W186" s="17" t="e">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#N/A</v>
      </c>
      <c r="X186" s="17" t="e">
        <f t="shared" si="11"/>
        <v>#N/A</v>
      </c>
      <c r="Y186" s="9" t="e">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#N/A</v>
      </c>
      <c r="Z186" s="17" t="e">
        <f t="array" ref="Z186">_xlfn.IFS(AA186="oz",_xlfn.IFS(R186="oz",Q186,R186="fl oz",Q186*1.04,R186="ml",Q186*0.0338),AA186="fl oz",_xlfn.IFS(R186="oz",Q186/1.04,R186="fl oz",Q186,R186="ml",Q186*0.0338/1.04),AA186="ml",_xlfn.IFS(R186="oz",Q186/0.0338,R186="fl oz",Q186*1.04/0.0338,R186="ml",Q186))</f>
        <v>#N/A</v>
      </c>
      <c r="AA186" s="9" t="s">
        <v>38</v>
      </c>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row>
    <row r="187" hidden="1" spans="1:52">
      <c r="A187" s="9" t="str">
        <f>_xlfn.XLOOKUP($E187,'Raw Data'!$E:$E,'Raw Data'!A:A,"ERROR",0,1)</f>
        <v>US</v>
      </c>
      <c r="B187" s="9" t="str">
        <f>_xlfn.XLOOKUP($E187,'Raw Data'!$E:$E,'Raw Data'!B:B,"ERROR",0,1)</f>
        <v>Hair Mousses</v>
      </c>
      <c r="C187" s="9" t="str">
        <f>_xlfn.XLOOKUP($E187,'Raw Data'!$E:$E,'Raw Data'!C:C,"ERROR",0,1)</f>
        <v>Goiple</v>
      </c>
      <c r="D187" s="9" t="str">
        <f>_xlfn.XLOOKUP($E187,'Raw Data'!$E:$E,'Raw Data'!D:D,"ERROR",0,1)</f>
        <v>www.amazon.com/dp/B09QMS66BF</v>
      </c>
      <c r="E187" s="9" t="s">
        <v>692</v>
      </c>
      <c r="F187" s="9" t="str">
        <f>_xlfn.XLOOKUP($E187,'Raw Data'!$E:$E,'Raw Data'!F:F,"ERROR",0,1)</f>
        <v>Hair Mousse Wrap Me Foaming Mousse Hair Wax Stick, Mousse for Curly Hair Wig, Melting and Holding Spray Hair Adhesive for Wigs, Extensions, Toupees and Hairpieces, Strong Natural Finishing Hold 6.8oz</v>
      </c>
      <c r="G187" s="9">
        <f>_xlfn.XLOOKUP($E187,'Raw Data'!$E:$E,'Raw Data'!G:G,"ERROR",0,1)</f>
        <v>602</v>
      </c>
      <c r="H187" s="9">
        <f>_xlfn.XLOOKUP($E187,'Raw Data'!$E:$E,'Raw Data'!H:H,"ERROR",0,1)</f>
        <v>7256.23</v>
      </c>
      <c r="I187" s="9">
        <f>_xlfn.XLOOKUP($E187,$E:$E,'Raw Data'!I:I,"ERROR",0,1)</f>
        <v>0.000306137923408252</v>
      </c>
      <c r="J187" s="9" t="str">
        <f>_xlfn.XLOOKUP($E187,'Raw Data'!$E:$E,'Raw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10 to 15</v>
      </c>
      <c r="L187" s="9">
        <f>_xlfn.XLOOKUP($E187,'Raw Data'!$E:$E,'Raw Data'!L:L,"ERROR",0,1)</f>
        <v>12.18</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10 to 15</v>
      </c>
      <c r="N187" s="9">
        <f>_xlfn.XLOOKUP($E187,'Raw Data'!$E:$E,'Raw Data'!N:N,"ERROR",0,1)</f>
        <v>14.43</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15% to 20%</v>
      </c>
      <c r="P187" s="16">
        <f t="shared" si="8"/>
        <v>0.155925155925156</v>
      </c>
      <c r="Q187" s="9">
        <f>_xlfn.XLOOKUP($E187,'Raw Data'!$E:$E,'Raw Data'!Q:Q,"ERROR",0,1)</f>
        <v>6.8</v>
      </c>
      <c r="R187" s="9" t="str">
        <f>_xlfn.XLOOKUP($E187,'Raw Data'!$E:$E,'Raw Data'!R:R,"ERROR",0,1)</f>
        <v>oz</v>
      </c>
      <c r="S187" s="17">
        <f t="shared" si="9"/>
        <v>1.79117647058824</v>
      </c>
      <c r="T187" s="9" t="str">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1 to 2</v>
      </c>
      <c r="U187" s="17"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0.05 to 0.1</v>
      </c>
      <c r="V187" s="17">
        <f t="shared" si="10"/>
        <v>0.0717639101633213</v>
      </c>
      <c r="W187" s="17"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0.05 to 0.1</v>
      </c>
      <c r="X187" s="17">
        <f t="shared" si="11"/>
        <v>0.0605741112813066</v>
      </c>
      <c r="Y187" s="9"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6 to 8</v>
      </c>
      <c r="Z187" s="17">
        <f t="array" ref="Z187">_xlfn.IFS(AA187="oz",_xlfn.IFS(R187="oz",Q187,R187="fl oz",Q187*1.04,R187="ml",Q187*0.0338),AA187="fl oz",_xlfn.IFS(R187="oz",Q187/1.04,R187="fl oz",Q187,R187="ml",Q187*0.0338/1.04),AA187="ml",_xlfn.IFS(R187="oz",Q187/0.0338,R187="fl oz",Q187*1.04/0.0338,R187="ml",Q187))</f>
        <v>6.8</v>
      </c>
      <c r="AA187" s="9" t="s">
        <v>38</v>
      </c>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row>
    <row r="188" hidden="1" spans="1:52">
      <c r="A188" s="9" t="str">
        <f>_xlfn.XLOOKUP($E188,'Raw Data'!$E:$E,'Raw Data'!A:A,"ERROR",0,1)</f>
        <v>US</v>
      </c>
      <c r="B188" s="9" t="str">
        <f>_xlfn.XLOOKUP($E188,'Raw Data'!$E:$E,'Raw Data'!B:B,"ERROR",0,1)</f>
        <v>Hair Mousses</v>
      </c>
      <c r="C188" s="9" t="str">
        <f>_xlfn.XLOOKUP($E188,'Raw Data'!$E:$E,'Raw Data'!C:C,"ERROR",0,1)</f>
        <v>Suave</v>
      </c>
      <c r="D188" s="9" t="str">
        <f>_xlfn.XLOOKUP($E188,'Raw Data'!$E:$E,'Raw Data'!D:D,"ERROR",0,1)</f>
        <v>www.amazon.com/dp/B00EZWRSMW</v>
      </c>
      <c r="E188" s="9" t="s">
        <v>695</v>
      </c>
      <c r="F188" s="9" t="str">
        <f>_xlfn.XLOOKUP($E188,'Raw Data'!$E:$E,'Raw Data'!F:F,"ERROR",0,1)</f>
        <v>Suave Professionals Firm Control Boosting Mousse 7 oz (Pack of 3)</v>
      </c>
      <c r="G188" s="9">
        <f>_xlfn.XLOOKUP($E188,'Raw Data'!$E:$E,'Raw Data'!G:G,"ERROR",0,1)</f>
        <v>357</v>
      </c>
      <c r="H188" s="9">
        <f>_xlfn.XLOOKUP($E188,'Raw Data'!$E:$E,'Raw Data'!H:H,"ERROR",0,1)</f>
        <v>7200.78</v>
      </c>
      <c r="I188" s="9">
        <f>_xlfn.XLOOKUP($E188,$E:$E,'Raw Data'!I:I,"ERROR",0,1)</f>
        <v>0.000298194079687318</v>
      </c>
      <c r="J188" s="9" t="str">
        <f>_xlfn.XLOOKUP($E188,'Raw Data'!$E:$E,'Raw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20 to 30</v>
      </c>
      <c r="L188" s="9">
        <f>_xlfn.XLOOKUP($E188,'Raw Data'!$E:$E,'Raw Data'!L:L,"ERROR",0,1)</f>
        <v>20.76</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20 to 30</v>
      </c>
      <c r="N188" s="9">
        <f>_xlfn.XLOOKUP($E188,'Raw Data'!$E:$E,'Raw Data'!N:N,"ERROR",0,1)</f>
        <v>22.6</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8% to 10%</v>
      </c>
      <c r="P188" s="16">
        <f t="shared" si="8"/>
        <v>0.0814159292035398</v>
      </c>
      <c r="Q188" s="9">
        <f>_xlfn.XLOOKUP($E188,'Raw Data'!$E:$E,'Raw Data'!Q:Q,"ERROR",0,1)</f>
        <v>21</v>
      </c>
      <c r="R188" s="9" t="str">
        <f>_xlfn.XLOOKUP($E188,'Raw Data'!$E:$E,'Raw Data'!R:R,"ERROR",0,1)</f>
        <v>oz</v>
      </c>
      <c r="S188" s="17">
        <f t="shared" si="9"/>
        <v>0.988571428571429</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0.75 to 1</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 to 0.05</v>
      </c>
      <c r="V188" s="17">
        <f t="shared" si="10"/>
        <v>0.0363946728505403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 to 0.05</v>
      </c>
      <c r="X188" s="17">
        <f t="shared" si="11"/>
        <v>0.0334315667423547</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20 to 25</v>
      </c>
      <c r="Z188" s="17">
        <f t="array" ref="Z188">_xlfn.IFS(AA188="oz",_xlfn.IFS(R188="oz",Q188,R188="fl oz",Q188*1.04,R188="ml",Q188*0.0338),AA188="fl oz",_xlfn.IFS(R188="oz",Q188/1.04,R188="fl oz",Q188,R188="ml",Q188*0.0338/1.04),AA188="ml",_xlfn.IFS(R188="oz",Q188/0.0338,R188="fl oz",Q188*1.04/0.0338,R188="ml",Q188))</f>
        <v>21</v>
      </c>
      <c r="AA188" s="9" t="s">
        <v>38</v>
      </c>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row>
    <row r="189" hidden="1" spans="1:52">
      <c r="A189" s="9" t="str">
        <f>_xlfn.XLOOKUP($E189,'Raw Data'!$E:$E,'Raw Data'!A:A,"ERROR",0,1)</f>
        <v>US</v>
      </c>
      <c r="B189" s="9" t="str">
        <f>_xlfn.XLOOKUP($E189,'Raw Data'!$E:$E,'Raw Data'!B:B,"ERROR",0,1)</f>
        <v>Hair Mousses</v>
      </c>
      <c r="C189" s="9" t="str">
        <f>_xlfn.XLOOKUP($E189,'Raw Data'!$E:$E,'Raw Data'!C:C,"ERROR",0,1)</f>
        <v>Goiple</v>
      </c>
      <c r="D189" s="9" t="str">
        <f>_xlfn.XLOOKUP($E189,'Raw Data'!$E:$E,'Raw Data'!D:D,"ERROR",0,1)</f>
        <v>www.amazon.com/dp/B0C9DHWQ3X</v>
      </c>
      <c r="E189" s="9" t="s">
        <v>698</v>
      </c>
      <c r="F189" s="9" t="str">
        <f>_xlfn.XLOOKUP($E189,'Raw Data'!$E:$E,'Raw Data'!F:F,"ERROR",0,1)</f>
        <v>Strong Hold Braid Gel Tames Frizz Smoothing Gel Good for Twist, Locs, Braids, Edge, Cornrows No Flake Extra Hold High Shine Braiding Gel &amp; Edge Control Easy to Use for Braids Set(8.8oz &amp; 4oz)</v>
      </c>
      <c r="G189" s="9">
        <f>_xlfn.XLOOKUP($E189,'Raw Data'!$E:$E,'Raw Data'!G:G,"ERROR",0,1)</f>
        <v>540</v>
      </c>
      <c r="H189" s="9">
        <f>_xlfn.XLOOKUP($E189,'Raw Data'!$E:$E,'Raw Data'!H:H,"ERROR",0,1)</f>
        <v>7013.93</v>
      </c>
      <c r="I189" s="9">
        <f>_xlfn.XLOOKUP($E189,$E:$E,'Raw Data'!I:I,"ERROR",0,1)</f>
        <v>0.000294681102397187</v>
      </c>
      <c r="J189" s="9" t="str">
        <f>_xlfn.XLOOKUP($E189,'Raw Data'!$E:$E,'Raw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10 to 15</v>
      </c>
      <c r="L189" s="9">
        <f>_xlfn.XLOOKUP($E189,'Raw Data'!$E:$E,'Raw Data'!L:L,"ERROR",0,1)</f>
        <v>12.99</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10 to 15</v>
      </c>
      <c r="N189" s="9">
        <f>_xlfn.XLOOKUP($E189,'Raw Data'!$E:$E,'Raw Data'!N:N,"ERROR",0,1)</f>
        <v>12.99</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No Discount</v>
      </c>
      <c r="P189" s="16">
        <f t="shared" si="8"/>
        <v>0</v>
      </c>
      <c r="Q189" s="9">
        <f>_xlfn.XLOOKUP($E189,'Raw Data'!$E:$E,'Raw Data'!Q:Q,"ERROR",0,1)</f>
        <v>12.8</v>
      </c>
      <c r="R189" s="9" t="str">
        <f>_xlfn.XLOOKUP($E189,'Raw Data'!$E:$E,'Raw Data'!R:R,"ERROR",0,1)</f>
        <v>oz</v>
      </c>
      <c r="S189" s="17">
        <f t="shared" si="9"/>
        <v>1.01484375</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1 to 2</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10"/>
        <v>0.0343200456543794</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11"/>
        <v>0.0343200456543794</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10 to 15</v>
      </c>
      <c r="Z189" s="17">
        <f t="array" ref="Z189">_xlfn.IFS(AA189="oz",_xlfn.IFS(R189="oz",Q189,R189="fl oz",Q189*1.04,R189="ml",Q189*0.0338),AA189="fl oz",_xlfn.IFS(R189="oz",Q189/1.04,R189="fl oz",Q189,R189="ml",Q189*0.0338/1.04),AA189="ml",_xlfn.IFS(R189="oz",Q189/0.0338,R189="fl oz",Q189*1.04/0.0338,R189="ml",Q189))</f>
        <v>12.8</v>
      </c>
      <c r="AA189" s="9" t="s">
        <v>38</v>
      </c>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row>
    <row r="190" hidden="1" spans="1:52">
      <c r="A190" s="9" t="str">
        <f>_xlfn.XLOOKUP($E190,'Raw Data'!$E:$E,'Raw Data'!A:A,"ERROR",0,1)</f>
        <v>US</v>
      </c>
      <c r="B190" s="9" t="str">
        <f>_xlfn.XLOOKUP($E190,'Raw Data'!$E:$E,'Raw Data'!B:B,"ERROR",0,1)</f>
        <v>Hair Mousses</v>
      </c>
      <c r="C190" s="9" t="str">
        <f>_xlfn.XLOOKUP($E190,'Raw Data'!$E:$E,'Raw Data'!C:C,"ERROR",0,1)</f>
        <v>Mut Dynasty</v>
      </c>
      <c r="D190" s="9" t="str">
        <f>_xlfn.XLOOKUP($E190,'Raw Data'!$E:$E,'Raw Data'!D:D,"ERROR",0,1)</f>
        <v>www.amazon.com/dp/B09QXSTSGQ</v>
      </c>
      <c r="E190" s="9" t="s">
        <v>702</v>
      </c>
      <c r="F190" s="9" t="str">
        <f>_xlfn.XLOOKUP($E190,'Raw Data'!$E:$E,'Raw Data'!F:F,"ERROR",0,1)</f>
        <v>Mut Dynasty Moose hair foam for Box Braids, hair setting lotion for Black women and men, braid mousse foam to hold, professional braiding sealer for long lasting, foam wrap for black hair 8.4oz /250ml</v>
      </c>
      <c r="G190" s="9">
        <f>_xlfn.XLOOKUP($E190,'Raw Data'!$E:$E,'Raw Data'!G:G,"ERROR",0,1)</f>
        <v>496</v>
      </c>
      <c r="H190" s="9">
        <f>_xlfn.XLOOKUP($E190,'Raw Data'!$E:$E,'Raw Data'!H:H,"ERROR",0,1)</f>
        <v>6931.3</v>
      </c>
      <c r="I190" s="9">
        <f>_xlfn.XLOOKUP($E190,$E:$E,'Raw Data'!I:I,"ERROR",0,1)</f>
        <v>0.000263367010384051</v>
      </c>
      <c r="J190" s="9" t="str">
        <f>_xlfn.XLOOKUP($E190,'Raw Data'!$E:$E,'Raw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_xlfn.XLOOKUP($E190,'Raw Data'!$E:$E,'Raw Data'!L:L,"ERROR",0,1)</f>
        <v>13.96</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_xlfn.XLOOKUP($E190,'Raw Data'!$E:$E,'Raw Data'!N:N,"ERROR",0,1)</f>
        <v>14.15</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0% to 2%</v>
      </c>
      <c r="P190" s="16">
        <f t="shared" si="8"/>
        <v>0.0134275618374558</v>
      </c>
      <c r="Q190" s="9">
        <f>_xlfn.XLOOKUP($E190,'Raw Data'!$E:$E,'Raw Data'!Q:Q,"ERROR",0,1)</f>
        <v>8.45</v>
      </c>
      <c r="R190" s="9" t="str">
        <f>_xlfn.XLOOKUP($E190,'Raw Data'!$E:$E,'Raw Data'!R:R,"ERROR",0,1)</f>
        <v>fl oz</v>
      </c>
      <c r="S190" s="17">
        <f t="shared" si="9"/>
        <v>1.58852981338188</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0.05 to 0.1</v>
      </c>
      <c r="V190" s="17">
        <f t="shared" si="10"/>
        <v>0.0544521543735124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0.05 to 0.1</v>
      </c>
      <c r="X190" s="17">
        <f t="shared" si="11"/>
        <v>0.0537209947034794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8 to 10</v>
      </c>
      <c r="Z190" s="17">
        <f t="array" ref="Z190">_xlfn.IFS(AA190="oz",_xlfn.IFS(R190="oz",Q190,R190="fl oz",Q190*1.04,R190="ml",Q190*0.0338),AA190="fl oz",_xlfn.IFS(R190="oz",Q190/1.04,R190="fl oz",Q190,R190="ml",Q190*0.0338/1.04),AA190="ml",_xlfn.IFS(R190="oz",Q190/0.0338,R190="fl oz",Q190*1.04/0.0338,R190="ml",Q190))</f>
        <v>8.788</v>
      </c>
      <c r="AA190" s="9" t="s">
        <v>38</v>
      </c>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row>
    <row r="191" hidden="1" spans="1:52">
      <c r="A191" s="9" t="str">
        <f>_xlfn.XLOOKUP($E191,'Raw Data'!$E:$E,'Raw Data'!A:A,"ERROR",0,1)</f>
        <v>US</v>
      </c>
      <c r="B191" s="9" t="str">
        <f>_xlfn.XLOOKUP($E191,'Raw Data'!$E:$E,'Raw Data'!B:B,"ERROR",0,1)</f>
        <v>Hair Mousses</v>
      </c>
      <c r="C191" s="9" t="str">
        <f>_xlfn.XLOOKUP($E191,'Raw Data'!$E:$E,'Raw Data'!C:C,"ERROR",0,1)</f>
        <v>wella</v>
      </c>
      <c r="D191" s="9" t="str">
        <f>_xlfn.XLOOKUP($E191,'Raw Data'!$E:$E,'Raw Data'!D:D,"ERROR",0,1)</f>
        <v>www.amazon.com/dp/B07YQCZBH8</v>
      </c>
      <c r="E191" s="9" t="s">
        <v>705</v>
      </c>
      <c r="F191" s="9" t="str">
        <f>_xlfn.XLOOKUP($E191,'Raw Data'!$E:$E,'Raw Data'!F:F,"ERROR",0,1)</f>
        <v>Wella EIMI Nutricurls Boost Boz, Curl Enhancing Mousse with Frizz Reduction, 10.1 oz</v>
      </c>
      <c r="G191" s="9">
        <f>_xlfn.XLOOKUP($E191,'Raw Data'!$E:$E,'Raw Data'!G:G,"ERROR",0,1)</f>
        <v>293</v>
      </c>
      <c r="H191" s="9">
        <f>_xlfn.XLOOKUP($E191,'Raw Data'!$E:$E,'Raw Data'!H:H,"ERROR",0,1)</f>
        <v>6194.75</v>
      </c>
      <c r="I191" s="9">
        <f>_xlfn.XLOOKUP($E191,$E:$E,'Raw Data'!I:I,"ERROR",0,1)</f>
        <v>0.000254272722932378</v>
      </c>
      <c r="J191" s="9" t="str">
        <f>_xlfn.XLOOKUP($E191,'Raw Data'!$E:$E,'Raw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20 to 30</v>
      </c>
      <c r="L191" s="9">
        <f>_xlfn.XLOOKUP($E191,'Raw Data'!$E:$E,'Raw Data'!L:L,"ERROR",0,1)</f>
        <v>21.28</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20 to 30</v>
      </c>
      <c r="N191" s="9">
        <f>_xlfn.XLOOKUP($E191,'Raw Data'!$E:$E,'Raw Data'!N:N,"ERROR",0,1)</f>
        <v>22.1</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2% to 4%</v>
      </c>
      <c r="P191" s="16">
        <f t="shared" si="8"/>
        <v>0.0371040723981901</v>
      </c>
      <c r="Q191" s="9">
        <f>_xlfn.XLOOKUP($E191,'Raw Data'!$E:$E,'Raw Data'!Q:Q,"ERROR",0,1)</f>
        <v>10.1</v>
      </c>
      <c r="R191" s="9" t="str">
        <f>_xlfn.XLOOKUP($E191,'Raw Data'!$E:$E,'Raw Data'!R:R,"ERROR",0,1)</f>
        <v>oz</v>
      </c>
      <c r="S191" s="17">
        <f t="shared" si="9"/>
        <v>2.10693069306931</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2 to 3</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10"/>
        <v>0.0739979307365975</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11"/>
        <v>0.0712523061572305</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10 to 15</v>
      </c>
      <c r="Z191" s="17">
        <f t="array" ref="Z191">_xlfn.IFS(AA191="oz",_xlfn.IFS(R191="oz",Q191,R191="fl oz",Q191*1.04,R191="ml",Q191*0.0338),AA191="fl oz",_xlfn.IFS(R191="oz",Q191/1.04,R191="fl oz",Q191,R191="ml",Q191*0.0338/1.04),AA191="ml",_xlfn.IFS(R191="oz",Q191/0.0338,R191="fl oz",Q191*1.04/0.0338,R191="ml",Q191))</f>
        <v>10.1</v>
      </c>
      <c r="AA191" s="9" t="s">
        <v>38</v>
      </c>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row>
    <row r="192" hidden="1" spans="1:52">
      <c r="A192" s="9" t="str">
        <f>_xlfn.XLOOKUP($E192,'Raw Data'!$E:$E,'Raw Data'!A:A,"ERROR",0,1)</f>
        <v>US</v>
      </c>
      <c r="B192" s="9" t="str">
        <f>_xlfn.XLOOKUP($E192,'Raw Data'!$E:$E,'Raw Data'!B:B,"ERROR",0,1)</f>
        <v>Hair Mousses</v>
      </c>
      <c r="C192" s="9" t="str">
        <f>_xlfn.XLOOKUP($E192,'Raw Data'!$E:$E,'Raw Data'!C:C,"ERROR",0,1)</f>
        <v>tresemmÃ©</v>
      </c>
      <c r="D192" s="9" t="str">
        <f>_xlfn.XLOOKUP($E192,'Raw Data'!$E:$E,'Raw Data'!D:D,"ERROR",0,1)</f>
        <v>www.amazon.com/dp/B00FQRA3B8</v>
      </c>
      <c r="E192" s="9" t="s">
        <v>709</v>
      </c>
      <c r="F192" s="9" t="str">
        <f>_xlfn.XLOOKUP($E192,'Raw Data'!$E:$E,'Raw Data'!F:F,"ERROR",0,1)</f>
        <v>TRESemmé TRES Two Hair Mousse Extra Hold 10.5 oz(Pack of 6)</v>
      </c>
      <c r="G192" s="9">
        <f>_xlfn.XLOOKUP($E192,'Raw Data'!$E:$E,'Raw Data'!G:G,"ERROR",0,1)</f>
        <v>154</v>
      </c>
      <c r="H192" s="9">
        <f>_xlfn.XLOOKUP($E192,'Raw Data'!$E:$E,'Raw Data'!H:H,"ERROR",0,1)</f>
        <v>5980.84</v>
      </c>
      <c r="I192" s="9">
        <f>_xlfn.XLOOKUP($E192,$E:$E,'Raw Data'!I:I,"ERROR",0,1)</f>
        <v>0.000254016785339657</v>
      </c>
      <c r="J192" s="9" t="str">
        <f>_xlfn.XLOOKUP($E192,'Raw Data'!$E:$E,'Raw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30 to 40</v>
      </c>
      <c r="L192" s="9">
        <f>_xlfn.XLOOKUP($E192,'Raw Data'!$E:$E,'Raw Data'!L:L,"ERROR",0,1)</f>
        <v>38.95</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40 to 50</v>
      </c>
      <c r="N192" s="9">
        <f>_xlfn.XLOOKUP($E192,'Raw Data'!$E:$E,'Raw Data'!N:N,"ERROR",0,1)</f>
        <v>46.54</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15% to 20%</v>
      </c>
      <c r="P192" s="16">
        <f t="shared" si="8"/>
        <v>0.163085517834121</v>
      </c>
      <c r="Q192" s="9">
        <f>_xlfn.XLOOKUP($E192,'Raw Data'!$E:$E,'Raw Data'!Q:Q,"ERROR",0,1)</f>
        <v>63</v>
      </c>
      <c r="R192" s="9" t="str">
        <f>_xlfn.XLOOKUP($E192,'Raw Data'!$E:$E,'Raw Data'!R:R,"ERROR",0,1)</f>
        <v>oz</v>
      </c>
      <c r="S192" s="17">
        <f t="shared" si="9"/>
        <v>0.618253968253968</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0.5 to 0.75</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 to 0.05</v>
      </c>
      <c r="V192" s="17">
        <f t="shared" si="10"/>
        <v>0.0249824199773473</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 to 0.05</v>
      </c>
      <c r="X192" s="17">
        <f t="shared" si="11"/>
        <v>0.0209081490785921</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50+</v>
      </c>
      <c r="Z192" s="17">
        <f t="array" ref="Z192">_xlfn.IFS(AA192="oz",_xlfn.IFS(R192="oz",Q192,R192="fl oz",Q192*1.04,R192="ml",Q192*0.0338),AA192="fl oz",_xlfn.IFS(R192="oz",Q192/1.04,R192="fl oz",Q192,R192="ml",Q192*0.0338/1.04),AA192="ml",_xlfn.IFS(R192="oz",Q192/0.0338,R192="fl oz",Q192*1.04/0.0338,R192="ml",Q192))</f>
        <v>63</v>
      </c>
      <c r="AA192" s="9" t="s">
        <v>38</v>
      </c>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row>
    <row r="193" hidden="1" spans="1:52">
      <c r="A193" s="9" t="str">
        <f>_xlfn.XLOOKUP($E193,'Raw Data'!$E:$E,'Raw Data'!A:A,"ERROR",0,1)</f>
        <v>US</v>
      </c>
      <c r="B193" s="9" t="str">
        <f>_xlfn.XLOOKUP($E193,'Raw Data'!$E:$E,'Raw Data'!B:B,"ERROR",0,1)</f>
        <v>Hair Mousses</v>
      </c>
      <c r="C193" s="9" t="str">
        <f>_xlfn.XLOOKUP($E193,'Raw Data'!$E:$E,'Raw Data'!C:C,"ERROR",0,1)</f>
        <v>arhgoat</v>
      </c>
      <c r="D193" s="9" t="str">
        <f>_xlfn.XLOOKUP($E193,'Raw Data'!$E:$E,'Raw Data'!D:D,"ERROR",0,1)</f>
        <v>www.amazon.com/dp/B0B7HSKQK9</v>
      </c>
      <c r="E193" s="9" t="s">
        <v>713</v>
      </c>
      <c r="F193" s="9" t="str">
        <f>_xlfn.XLOOKUP($E193,'Raw Data'!$E:$E,'Raw Data'!F:F,"ERROR",0,1)</f>
        <v>ARHGOAT Premium Lace Tint Mousse Waterproof Fast Drying No Residues Tint Melting Hair Mousse High Viscosity for All of Hair Types included Wigs Lace Tint Foam, 7.06 Ounces (Dark Brown)</v>
      </c>
      <c r="G193" s="9">
        <f>_xlfn.XLOOKUP($E193,'Raw Data'!$E:$E,'Raw Data'!G:G,"ERROR",0,1)</f>
        <v>614</v>
      </c>
      <c r="H193" s="9">
        <f>_xlfn.XLOOKUP($E193,'Raw Data'!$E:$E,'Raw Data'!H:H,"ERROR",0,1)</f>
        <v>5974.82</v>
      </c>
      <c r="I193" s="9">
        <f>_xlfn.XLOOKUP($E193,$E:$E,'Raw Data'!I:I,"ERROR",0,1)</f>
        <v>0.000245738777253474</v>
      </c>
      <c r="J193" s="9" t="str">
        <f>_xlfn.XLOOKUP($E193,'Raw Data'!$E:$E,'Raw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5 to 10</v>
      </c>
      <c r="L193" s="9">
        <f>_xlfn.XLOOKUP($E193,'Raw Data'!$E:$E,'Raw Data'!L:L,"ERROR",0,1)</f>
        <v>9.74</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10 to 15</v>
      </c>
      <c r="N193" s="9">
        <f>_xlfn.XLOOKUP($E193,'Raw Data'!$E:$E,'Raw Data'!N:N,"ERROR",0,1)</f>
        <v>10.05</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2% to 4%</v>
      </c>
      <c r="P193" s="16">
        <f t="shared" si="8"/>
        <v>0.0308457711442787</v>
      </c>
      <c r="Q193" s="9">
        <f>_xlfn.XLOOKUP($E193,'Raw Data'!$E:$E,'Raw Data'!Q:Q,"ERROR",0,1)</f>
        <v>7.06</v>
      </c>
      <c r="R193" s="9" t="str">
        <f>_xlfn.XLOOKUP($E193,'Raw Data'!$E:$E,'Raw Data'!R:R,"ERROR",0,1)</f>
        <v>oz</v>
      </c>
      <c r="S193" s="17">
        <f t="shared" si="9"/>
        <v>1.37960339943343</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1 to 2</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10"/>
        <v>0.0481404378720106</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11"/>
        <v>0.0466555089426252</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6 to 8</v>
      </c>
      <c r="Z193" s="17">
        <f t="array" ref="Z193">_xlfn.IFS(AA193="oz",_xlfn.IFS(R193="oz",Q193,R193="fl oz",Q193*1.04,R193="ml",Q193*0.0338),AA193="fl oz",_xlfn.IFS(R193="oz",Q193/1.04,R193="fl oz",Q193,R193="ml",Q193*0.0338/1.04),AA193="ml",_xlfn.IFS(R193="oz",Q193/0.0338,R193="fl oz",Q193*1.04/0.0338,R193="ml",Q193))</f>
        <v>7.06</v>
      </c>
      <c r="AA193" s="9" t="s">
        <v>38</v>
      </c>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row>
    <row r="194" hidden="1" spans="1:52">
      <c r="A194" s="9" t="str">
        <f>_xlfn.XLOOKUP($E194,'Raw Data'!$E:$E,'Raw Data'!A:A,"ERROR",0,1)</f>
        <v>US</v>
      </c>
      <c r="B194" s="9" t="str">
        <f>_xlfn.XLOOKUP($E194,'Raw Data'!$E:$E,'Raw Data'!B:B,"ERROR",0,1)</f>
        <v>Hair Mousses</v>
      </c>
      <c r="C194" s="9" t="str">
        <f>_xlfn.XLOOKUP($E194,'Raw Data'!$E:$E,'Raw Data'!C:C,"ERROR",0,1)</f>
        <v>nexxus</v>
      </c>
      <c r="D194" s="9" t="str">
        <f>_xlfn.XLOOKUP($E194,'Raw Data'!$E:$E,'Raw Data'!D:D,"ERROR",0,1)</f>
        <v>www.amazon.com/dp/B001LFGDUY</v>
      </c>
      <c r="E194" s="9" t="s">
        <v>717</v>
      </c>
      <c r="F194" s="9" t="str">
        <f>_xlfn.XLOOKUP($E194,'Raw Data'!$E:$E,'Raw Data'!F:F,"ERROR",0,1)</f>
        <v>Nexxus Mousse Plus Volumizing Mousse Professional 2 Oz</v>
      </c>
      <c r="G194" s="9">
        <f>_xlfn.XLOOKUP($E194,'Raw Data'!$E:$E,'Raw Data'!G:G,"ERROR",0,1)</f>
        <v>486</v>
      </c>
      <c r="H194" s="9">
        <f>_xlfn.XLOOKUP($E194,'Raw Data'!$E:$E,'Raw Data'!H:H,"ERROR",0,1)</f>
        <v>5780.11</v>
      </c>
      <c r="I194" s="9">
        <f>_xlfn.XLOOKUP($E194,$E:$E,'Raw Data'!I:I,"ERROR",0,1)</f>
        <v>0.000236573915648326</v>
      </c>
      <c r="J194" s="9" t="str">
        <f>_xlfn.XLOOKUP($E194,'Raw Data'!$E:$E,'Raw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 to 15</v>
      </c>
      <c r="L194" s="9">
        <f>_xlfn.XLOOKUP($E194,'Raw Data'!$E:$E,'Raw Data'!L:L,"ERROR",0,1)</f>
        <v>12.05</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_xlfn.XLOOKUP($E194,'Raw Data'!$E:$E,'Raw Data'!N:N,"ERROR",0,1)</f>
        <v>13.59</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10% to 15%</v>
      </c>
      <c r="P194" s="16">
        <f t="shared" si="8"/>
        <v>0.113318616629875</v>
      </c>
      <c r="Q194" s="9">
        <f>_xlfn.XLOOKUP($E194,'Raw Data'!$E:$E,'Raw Data'!Q:Q,"ERROR",0,1)</f>
        <v>2</v>
      </c>
      <c r="R194" s="9" t="str">
        <f>_xlfn.XLOOKUP($E194,'Raw Data'!$E:$E,'Raw Data'!R:R,"ERROR",0,1)</f>
        <v>oz</v>
      </c>
      <c r="S194" s="17">
        <f t="shared" si="9"/>
        <v>6.025</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5 to 10</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0.2 to 0.3</v>
      </c>
      <c r="V194" s="17">
        <f t="shared" si="10"/>
        <v>0.229793709841055</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0.2 to 0.3</v>
      </c>
      <c r="X194" s="17">
        <f t="shared" si="11"/>
        <v>0.20375380453162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1 to 2</v>
      </c>
      <c r="Z194" s="17">
        <f t="array" ref="Z194">_xlfn.IFS(AA194="oz",_xlfn.IFS(R194="oz",Q194,R194="fl oz",Q194*1.04,R194="ml",Q194*0.0338),AA194="fl oz",_xlfn.IFS(R194="oz",Q194/1.04,R194="fl oz",Q194,R194="ml",Q194*0.0338/1.04),AA194="ml",_xlfn.IFS(R194="oz",Q194/0.0338,R194="fl oz",Q194*1.04/0.0338,R194="ml",Q194))</f>
        <v>2</v>
      </c>
      <c r="AA194" s="9" t="s">
        <v>38</v>
      </c>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row>
    <row r="195" hidden="1" spans="1:52">
      <c r="A195" s="9" t="str">
        <f>_xlfn.XLOOKUP($E195,'Raw Data'!$E:$E,'Raw Data'!A:A,"ERROR",0,1)</f>
        <v>US</v>
      </c>
      <c r="B195" s="9" t="str">
        <f>_xlfn.XLOOKUP($E195,'Raw Data'!$E:$E,'Raw Data'!B:B,"ERROR",0,1)</f>
        <v>Hair Mousses</v>
      </c>
      <c r="C195" s="9" t="str">
        <f>_xlfn.XLOOKUP($E195,'Raw Data'!$E:$E,'Raw Data'!C:C,"ERROR",0,1)</f>
        <v>L'Oreal Paris</v>
      </c>
      <c r="D195" s="9" t="str">
        <f>_xlfn.XLOOKUP($E195,'Raw Data'!$E:$E,'Raw Data'!D:D,"ERROR",0,1)</f>
        <v>www.amazon.com/dp/B0BPLQ41VS</v>
      </c>
      <c r="E195" s="9" t="s">
        <v>720</v>
      </c>
      <c r="F195" s="9" t="str">
        <f>_xlfn.XLOOKUP($E195,'Raw Data'!$E:$E,'Raw Data'!F:F,"ERROR",0,1)</f>
        <v>L'Oréal Paris Advanced Hairstyle CURVE IT Curl Elastic Mousse, 8.3 oz. (Pack of 2)</v>
      </c>
      <c r="G195" s="9">
        <f>_xlfn.XLOOKUP($E195,'Raw Data'!$E:$E,'Raw Data'!G:G,"ERROR",0,1)</f>
        <v>558</v>
      </c>
      <c r="H195" s="9">
        <f>_xlfn.XLOOKUP($E195,'Raw Data'!$E:$E,'Raw Data'!H:H,"ERROR",0,1)</f>
        <v>5564.54</v>
      </c>
      <c r="I195" s="9">
        <f>_xlfn.XLOOKUP($E195,$E:$E,'Raw Data'!I:I,"ERROR",0,1)</f>
        <v>0.000228127975088514</v>
      </c>
      <c r="J195" s="9" t="str">
        <f>_xlfn.XLOOKUP($E195,'Raw Data'!$E:$E,'Raw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5 to 10</v>
      </c>
      <c r="L195" s="9">
        <f>_xlfn.XLOOKUP($E195,'Raw Data'!$E:$E,'Raw Data'!L:L,"ERROR",0,1)</f>
        <v>9.98</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5 to 10</v>
      </c>
      <c r="N195" s="9">
        <f>_xlfn.XLOOKUP($E195,'Raw Data'!$E:$E,'Raw Data'!N:N,"ERROR",0,1)</f>
        <v>9.98</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No Discount</v>
      </c>
      <c r="P195" s="16">
        <f t="shared" ref="P195:P258" si="12">(N195-L195)/N195</f>
        <v>0</v>
      </c>
      <c r="Q195" s="9">
        <f>_xlfn.XLOOKUP($E195,'Raw Data'!$E:$E,'Raw Data'!Q:Q,"ERROR",0,1)</f>
        <v>16.6</v>
      </c>
      <c r="R195" s="9" t="str">
        <f>_xlfn.XLOOKUP($E195,'Raw Data'!$E:$E,'Raw Data'!R:R,"ERROR",0,1)</f>
        <v>oz</v>
      </c>
      <c r="S195" s="17">
        <f t="shared" ref="S195:S258" si="13">L195/Z195</f>
        <v>0.601204819277108</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0.5 to 0.75</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 to 0.05</v>
      </c>
      <c r="V195" s="17">
        <f t="shared" ref="V195:V258" si="14">N195/($Z195*29.57)</f>
        <v>0.0203315799552624</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 to 0.05</v>
      </c>
      <c r="X195" s="17">
        <f t="shared" ref="X195:X258" si="15">L195/($Z195*29.57)</f>
        <v>0.0203315799552624</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15 to 20</v>
      </c>
      <c r="Z195" s="17">
        <f t="array" ref="Z195">_xlfn.IFS(AA195="oz",_xlfn.IFS(R195="oz",Q195,R195="fl oz",Q195*1.04,R195="ml",Q195*0.0338),AA195="fl oz",_xlfn.IFS(R195="oz",Q195/1.04,R195="fl oz",Q195,R195="ml",Q195*0.0338/1.04),AA195="ml",_xlfn.IFS(R195="oz",Q195/0.0338,R195="fl oz",Q195*1.04/0.0338,R195="ml",Q195))</f>
        <v>16.6</v>
      </c>
      <c r="AA195" s="9" t="s">
        <v>38</v>
      </c>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row>
    <row r="196" hidden="1" spans="1:52">
      <c r="A196" s="9" t="str">
        <f>_xlfn.XLOOKUP($E196,'Raw Data'!$E:$E,'Raw Data'!A:A,"ERROR",0,1)</f>
        <v>US</v>
      </c>
      <c r="B196" s="9" t="str">
        <f>_xlfn.XLOOKUP($E196,'Raw Data'!$E:$E,'Raw Data'!B:B,"ERROR",0,1)</f>
        <v>Hair Mousses</v>
      </c>
      <c r="C196" s="9" t="str">
        <f>_xlfn.XLOOKUP($E196,'Raw Data'!$E:$E,'Raw Data'!C:C,"ERROR",0,1)</f>
        <v>Suave</v>
      </c>
      <c r="D196" s="9" t="str">
        <f>_xlfn.XLOOKUP($E196,'Raw Data'!$E:$E,'Raw Data'!D:D,"ERROR",0,1)</f>
        <v>www.amazon.com/dp/B0C4VV6DHS</v>
      </c>
      <c r="E196" s="9" t="s">
        <v>723</v>
      </c>
      <c r="F196" s="9" t="str">
        <f>_xlfn.XLOOKUP($E196,'Raw Data'!$E:$E,'Raw Data'!F:F,"ERROR",0,1)</f>
        <v>Suave Max Hold Hair Mousse - Vitamin-Enriched Styling Mousse for Hair Volume, Body, and Lift, Volumizing Hair Products, 9 Oz (Pack of 2)</v>
      </c>
      <c r="G196" s="9">
        <f>_xlfn.XLOOKUP($E196,'Raw Data'!$E:$E,'Raw Data'!G:G,"ERROR",0,1)</f>
        <v>365</v>
      </c>
      <c r="H196" s="9">
        <f>_xlfn.XLOOKUP($E196,'Raw Data'!$E:$E,'Raw Data'!H:H,"ERROR",0,1)</f>
        <v>5365.88</v>
      </c>
      <c r="I196" s="9">
        <f>_xlfn.XLOOKUP($E196,$E:$E,'Raw Data'!I:I,"ERROR",0,1)</f>
        <v>0.000220238549991946</v>
      </c>
      <c r="J196" s="9" t="str">
        <f>_xlfn.XLOOKUP($E196,'Raw Data'!$E:$E,'Raw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10 to 15</v>
      </c>
      <c r="L196" s="9">
        <f>_xlfn.XLOOKUP($E196,'Raw Data'!$E:$E,'Raw Data'!L:L,"ERROR",0,1)</f>
        <v>14.71</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10 to 15</v>
      </c>
      <c r="N196" s="9">
        <f>_xlfn.XLOOKUP($E196,'Raw Data'!$E:$E,'Raw Data'!N:N,"ERROR",0,1)</f>
        <v>14.71</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si="12"/>
        <v>0</v>
      </c>
      <c r="Q196" s="9">
        <f>_xlfn.XLOOKUP($E196,'Raw Data'!$E:$E,'Raw Data'!Q:Q,"ERROR",0,1)</f>
        <v>18</v>
      </c>
      <c r="R196" s="9" t="str">
        <f>_xlfn.XLOOKUP($E196,'Raw Data'!$E:$E,'Raw Data'!R:R,"ERROR",0,1)</f>
        <v>oz</v>
      </c>
      <c r="S196" s="17">
        <f t="shared" si="13"/>
        <v>0.817222222222222</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0.75 to 1</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si="14"/>
        <v>0.0276368691992635</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si="15"/>
        <v>0.0276368691992635</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18</v>
      </c>
      <c r="AA196" s="9" t="s">
        <v>38</v>
      </c>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row>
    <row r="197" hidden="1" spans="1:52">
      <c r="A197" s="9" t="str">
        <f>_xlfn.XLOOKUP($E197,'Raw Data'!$E:$E,'Raw Data'!A:A,"ERROR",0,1)</f>
        <v>US</v>
      </c>
      <c r="B197" s="9" t="str">
        <f>_xlfn.XLOOKUP($E197,'Raw Data'!$E:$E,'Raw Data'!B:B,"ERROR",0,1)</f>
        <v>Hair Mousses</v>
      </c>
      <c r="C197" s="9" t="str">
        <f>_xlfn.XLOOKUP($E197,'Raw Data'!$E:$E,'Raw Data'!C:C,"ERROR",0,1)</f>
        <v>roux</v>
      </c>
      <c r="D197" s="9" t="str">
        <f>_xlfn.XLOOKUP($E197,'Raw Data'!$E:$E,'Raw Data'!D:D,"ERROR",0,1)</f>
        <v>www.amazon.com/dp/B00317E64U</v>
      </c>
      <c r="E197" s="9" t="s">
        <v>726</v>
      </c>
      <c r="F197" s="9" t="str">
        <f>_xlfn.XLOOKUP($E197,'Raw Data'!$E:$E,'Raw Data'!F:F,"ERROR",0,1)</f>
        <v>Roux Fanci-Full Instant Color Mousse Brightens Grays &amp; Tones Brassiness, 52 White Minx, 6 Fl Oz (Pack of 1)</v>
      </c>
      <c r="G197" s="9">
        <f>_xlfn.XLOOKUP($E197,'Raw Data'!$E:$E,'Raw Data'!G:G,"ERROR",0,1)</f>
        <v>330</v>
      </c>
      <c r="H197" s="9">
        <f>_xlfn.XLOOKUP($E197,'Raw Data'!$E:$E,'Raw Data'!H:H,"ERROR",0,1)</f>
        <v>5180.31</v>
      </c>
      <c r="I197" s="9">
        <f>_xlfn.XLOOKUP($E197,$E:$E,'Raw Data'!I:I,"ERROR",0,1)</f>
        <v>0.000207746499681417</v>
      </c>
      <c r="J197" s="9" t="str">
        <f>_xlfn.XLOOKUP($E197,'Raw Data'!$E:$E,'Raw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15 to 20</v>
      </c>
      <c r="L197" s="9">
        <f>_xlfn.XLOOKUP($E197,'Raw Data'!$E:$E,'Raw Data'!L:L,"ERROR",0,1)</f>
        <v>15.47</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15 to 20</v>
      </c>
      <c r="N197" s="9">
        <f>_xlfn.XLOOKUP($E197,'Raw Data'!$E:$E,'Raw Data'!N:N,"ERROR",0,1)</f>
        <v>15.47</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si="12"/>
        <v>0</v>
      </c>
      <c r="Q197" s="9">
        <f>_xlfn.XLOOKUP($E197,'Raw Data'!$E:$E,'Raw Data'!Q:Q,"ERROR",0,1)</f>
        <v>6</v>
      </c>
      <c r="R197" s="9" t="str">
        <f>_xlfn.XLOOKUP($E197,'Raw Data'!$E:$E,'Raw Data'!R:R,"ERROR",0,1)</f>
        <v>fl oz</v>
      </c>
      <c r="S197" s="17">
        <f t="shared" si="13"/>
        <v>2.47916666666667</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2 to 3</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0.05 to 0.1</v>
      </c>
      <c r="V197" s="17">
        <f t="shared" si="14"/>
        <v>0.0838406042159847</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0.05 to 0.1</v>
      </c>
      <c r="X197" s="17">
        <f t="shared" si="15"/>
        <v>0.0838406042159847</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6 to 8</v>
      </c>
      <c r="Z197" s="17">
        <f t="array" ref="Z197">_xlfn.IFS(AA197="oz",_xlfn.IFS(R197="oz",Q197,R197="fl oz",Q197*1.04,R197="ml",Q197*0.0338),AA197="fl oz",_xlfn.IFS(R197="oz",Q197/1.04,R197="fl oz",Q197,R197="ml",Q197*0.0338/1.04),AA197="ml",_xlfn.IFS(R197="oz",Q197/0.0338,R197="fl oz",Q197*1.04/0.0338,R197="ml",Q197))</f>
        <v>6.24</v>
      </c>
      <c r="AA197" s="9" t="s">
        <v>38</v>
      </c>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row>
    <row r="198" hidden="1" spans="1:52">
      <c r="A198" s="9" t="str">
        <f>_xlfn.XLOOKUP($E198,'Raw Data'!$E:$E,'Raw Data'!A:A,"ERROR",0,1)</f>
        <v>US</v>
      </c>
      <c r="B198" s="9" t="str">
        <f>_xlfn.XLOOKUP($E198,'Raw Data'!$E:$E,'Raw Data'!B:B,"ERROR",0,1)</f>
        <v>Hair Mousses</v>
      </c>
      <c r="C198" s="9" t="str">
        <f>_xlfn.XLOOKUP($E198,'Raw Data'!$E:$E,'Raw Data'!C:C,"ERROR",0,1)</f>
        <v>California Baby</v>
      </c>
      <c r="D198" s="9" t="str">
        <f>_xlfn.XLOOKUP($E198,'Raw Data'!$E:$E,'Raw Data'!D:D,"ERROR",0,1)</f>
        <v>www.amazon.com/dp/B007QVCLYO</v>
      </c>
      <c r="E198" s="9" t="s">
        <v>730</v>
      </c>
      <c r="F198" s="9" t="str">
        <f>_xlfn.XLOOKUP($E198,'Raw Data'!$E:$E,'Raw Data'!F:F,"ERROR",0,1)</f>
        <v>California Baby Overtired &amp; Cranky Jelly Mousse | Hair Gel For Kids | Medium-Hold | Plant-Based | Allergy Friendly | Non-Sticky Baby Hair Gel | 82 g / 2.9 oz.</v>
      </c>
      <c r="G198" s="9">
        <f>_xlfn.XLOOKUP($E198,'Raw Data'!$E:$E,'Raw Data'!G:G,"ERROR",0,1)</f>
        <v>326</v>
      </c>
      <c r="H198" s="9">
        <f>_xlfn.XLOOKUP($E198,'Raw Data'!$E:$E,'Raw Data'!H:H,"ERROR",0,1)</f>
        <v>4886.48</v>
      </c>
      <c r="I198" s="9">
        <f>_xlfn.XLOOKUP($E198,$E:$E,'Raw Data'!I:I,"ERROR",0,1)</f>
        <v>0.00020656502032897</v>
      </c>
      <c r="J198" s="9" t="str">
        <f>_xlfn.XLOOKUP($E198,'Raw Data'!$E:$E,'Raw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10 to 15</v>
      </c>
      <c r="L198" s="9">
        <f>_xlfn.XLOOKUP($E198,'Raw Data'!$E:$E,'Raw Data'!L:L,"ERROR",0,1)</f>
        <v>14.99</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 to 15</v>
      </c>
      <c r="N198" s="9">
        <f>_xlfn.XLOOKUP($E198,'Raw Data'!$E:$E,'Raw Data'!N:N,"ERROR",0,1)</f>
        <v>14.99</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12"/>
        <v>0</v>
      </c>
      <c r="Q198" s="9">
        <f>_xlfn.XLOOKUP($E198,'Raw Data'!$E:$E,'Raw Data'!Q:Q,"ERROR",0,1)</f>
        <v>85</v>
      </c>
      <c r="R198" s="9" t="str">
        <f>_xlfn.XLOOKUP($E198,'Raw Data'!$E:$E,'Raw Data'!R:R,"ERROR",0,1)</f>
        <v>ml</v>
      </c>
      <c r="S198" s="17">
        <f t="shared" si="13"/>
        <v>5.21754263835712</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5 to 10</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0.1 to 0.2</v>
      </c>
      <c r="V198" s="17">
        <f t="shared" si="14"/>
        <v>0.176447163962026</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0.1 to 0.2</v>
      </c>
      <c r="X198" s="17">
        <f t="shared" si="15"/>
        <v>0.176447163962026</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2 to 4</v>
      </c>
      <c r="Z198" s="17">
        <f t="array" ref="Z198">_xlfn.IFS(AA198="oz",_xlfn.IFS(R198="oz",Q198,R198="fl oz",Q198*1.04,R198="ml",Q198*0.0338),AA198="fl oz",_xlfn.IFS(R198="oz",Q198/1.04,R198="fl oz",Q198,R198="ml",Q198*0.0338/1.04),AA198="ml",_xlfn.IFS(R198="oz",Q198/0.0338,R198="fl oz",Q198*1.04/0.0338,R198="ml",Q198))</f>
        <v>2.873</v>
      </c>
      <c r="AA198" s="9" t="s">
        <v>38</v>
      </c>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row>
    <row r="199" hidden="1" spans="1:52">
      <c r="A199" s="9" t="str">
        <f>_xlfn.XLOOKUP($E199,'Raw Data'!$E:$E,'Raw Data'!A:A,"ERROR",0,1)</f>
        <v>US</v>
      </c>
      <c r="B199" s="9" t="str">
        <f>_xlfn.XLOOKUP($E199,'Raw Data'!$E:$E,'Raw Data'!B:B,"ERROR",0,1)</f>
        <v>Hair Mousses</v>
      </c>
      <c r="C199" s="9" t="str">
        <f>_xlfn.XLOOKUP($E199,'Raw Data'!$E:$E,'Raw Data'!C:C,"ERROR",0,1)</f>
        <v>goiple</v>
      </c>
      <c r="D199" s="9" t="str">
        <f>_xlfn.XLOOKUP($E199,'Raw Data'!$E:$E,'Raw Data'!D:D,"ERROR",0,1)</f>
        <v>www.amazon.com/dp/B0C3GH9TGY</v>
      </c>
      <c r="E199" s="9" t="s">
        <v>734</v>
      </c>
      <c r="F199" s="9" t="str">
        <f>_xlfn.XLOOKUP($E199,'Raw Data'!$E:$E,'Raw Data'!F:F,"ERROR",0,1)</f>
        <v>Braid Mousse Hair Braiding Mousse for Braids Twist, Locs, No Flake Extra Hold High Shine and Moisturizes, Frizz Control, High Shine, Lightweight Easy to Apply with Leopard Silky Du-rag 8.4 fl oz</v>
      </c>
      <c r="G199" s="9">
        <f>_xlfn.XLOOKUP($E199,'Raw Data'!$E:$E,'Raw Data'!G:G,"ERROR",0,1)</f>
        <v>503</v>
      </c>
      <c r="H199" s="9">
        <f>_xlfn.XLOOKUP($E199,'Raw Data'!$E:$E,'Raw Data'!H:H,"ERROR",0,1)</f>
        <v>4858.69</v>
      </c>
      <c r="I199" s="9">
        <f>_xlfn.XLOOKUP($E199,$E:$E,'Raw Data'!I:I,"ERROR",0,1)</f>
        <v>0.000206371579125169</v>
      </c>
      <c r="J199" s="9" t="str">
        <f>_xlfn.XLOOKUP($E199,'Raw Data'!$E:$E,'Raw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5 to 10</v>
      </c>
      <c r="L199" s="9">
        <f>_xlfn.XLOOKUP($E199,'Raw Data'!$E:$E,'Raw Data'!L:L,"ERROR",0,1)</f>
        <v>9.66</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_xlfn.XLOOKUP($E199,'Raw Data'!$E:$E,'Raw Data'!N:N,"ERROR",0,1)</f>
        <v>10.89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10% to 15%</v>
      </c>
      <c r="P199" s="16">
        <f t="shared" si="12"/>
        <v>0.112947658402204</v>
      </c>
      <c r="Q199" s="9">
        <f>_xlfn.XLOOKUP($E199,'Raw Data'!$E:$E,'Raw Data'!Q:Q,"ERROR",0,1)</f>
        <v>8.4</v>
      </c>
      <c r="R199" s="9" t="str">
        <f>_xlfn.XLOOKUP($E199,'Raw Data'!$E:$E,'Raw Data'!R:R,"ERROR",0,1)</f>
        <v>fl oz</v>
      </c>
      <c r="S199" s="17">
        <f t="shared" si="13"/>
        <v>1.10576923076923</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1 to 2</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17">
        <f t="shared" si="14"/>
        <v>0.0421564401104476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17">
        <f t="shared" si="15"/>
        <v>0.0373949689133998</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8 to 10</v>
      </c>
      <c r="Z199" s="17">
        <f t="array" ref="Z199">_xlfn.IFS(AA199="oz",_xlfn.IFS(R199="oz",Q199,R199="fl oz",Q199*1.04,R199="ml",Q199*0.0338),AA199="fl oz",_xlfn.IFS(R199="oz",Q199/1.04,R199="fl oz",Q199,R199="ml",Q199*0.0338/1.04),AA199="ml",_xlfn.IFS(R199="oz",Q199/0.0338,R199="fl oz",Q199*1.04/0.0338,R199="ml",Q199))</f>
        <v>8.736</v>
      </c>
      <c r="AA199" s="9" t="s">
        <v>38</v>
      </c>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row>
    <row r="200" hidden="1" spans="1:52">
      <c r="A200" s="9" t="str">
        <f>_xlfn.XLOOKUP($E200,'Raw Data'!$E:$E,'Raw Data'!A:A,"ERROR",0,1)</f>
        <v>US</v>
      </c>
      <c r="B200" s="9" t="str">
        <f>_xlfn.XLOOKUP($E200,'Raw Data'!$E:$E,'Raw Data'!B:B,"ERROR",0,1)</f>
        <v>Hair Mousses</v>
      </c>
      <c r="C200" s="9" t="str">
        <f>_xlfn.XLOOKUP($E200,'Raw Data'!$E:$E,'Raw Data'!C:C,"ERROR",0,1)</f>
        <v>goiple</v>
      </c>
      <c r="D200" s="9" t="str">
        <f>_xlfn.XLOOKUP($E200,'Raw Data'!$E:$E,'Raw Data'!D:D,"ERROR",0,1)</f>
        <v>www.amazon.com/dp/B0BVQSVXYD</v>
      </c>
      <c r="E200" s="9" t="s">
        <v>737</v>
      </c>
      <c r="F200" s="9" t="str">
        <f>_xlfn.XLOOKUP($E200,'Raw Data'!$E:$E,'Raw Data'!F:F,"ERROR",0,1)</f>
        <v>Lace Tint Melting Hair Mousse, 6.8 fl oz Lace Tint Mousse for Women Hair Wigs Lace Wigs Toupees and Hairpieces Natural Finishing Lace Color, Lace Tint Mousse for Wigs Melts Lace Foam Tint (Dark Brown)</v>
      </c>
      <c r="G200" s="9">
        <f>_xlfn.XLOOKUP($E200,'Raw Data'!$E:$E,'Raw Data'!G:G,"ERROR",0,1)</f>
        <v>540</v>
      </c>
      <c r="H200" s="9">
        <f>_xlfn.XLOOKUP($E200,'Raw Data'!$E:$E,'Raw Data'!H:H,"ERROR",0,1)</f>
        <v>4854.14</v>
      </c>
      <c r="I200" s="9">
        <f>_xlfn.XLOOKUP($E200,$E:$E,'Raw Data'!I:I,"ERROR",0,1)</f>
        <v>0.000193801302042114</v>
      </c>
      <c r="J200" s="9" t="str">
        <f>_xlfn.XLOOKUP($E200,'Raw Data'!$E:$E,'Raw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_xlfn.XLOOKUP($E200,'Raw Data'!$E:$E,'Raw Data'!L:L,"ERROR",0,1)</f>
        <v>8.99</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5 to 10</v>
      </c>
      <c r="N200" s="9">
        <f>_xlfn.XLOOKUP($E200,'Raw Data'!$E:$E,'Raw Data'!N:N,"ERROR",0,1)</f>
        <v>8.99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6">
        <f t="shared" si="12"/>
        <v>0</v>
      </c>
      <c r="Q200" s="9">
        <f>_xlfn.XLOOKUP($E200,'Raw Data'!$E:$E,'Raw Data'!Q:Q,"ERROR",0,1)</f>
        <v>6.8</v>
      </c>
      <c r="R200" s="9" t="str">
        <f>_xlfn.XLOOKUP($E200,'Raw Data'!$E:$E,'Raw Data'!R:R,"ERROR",0,1)</f>
        <v>fl oz</v>
      </c>
      <c r="S200" s="17">
        <f t="shared" si="13"/>
        <v>1.27121040723982</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14"/>
        <v>0.0429898683544071</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15"/>
        <v>0.0429898683544071</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6 to 8</v>
      </c>
      <c r="Z200" s="17">
        <f t="array" ref="Z200">_xlfn.IFS(AA200="oz",_xlfn.IFS(R200="oz",Q200,R200="fl oz",Q200*1.04,R200="ml",Q200*0.0338),AA200="fl oz",_xlfn.IFS(R200="oz",Q200/1.04,R200="fl oz",Q200,R200="ml",Q200*0.0338/1.04),AA200="ml",_xlfn.IFS(R200="oz",Q200/0.0338,R200="fl oz",Q200*1.04/0.0338,R200="ml",Q200))</f>
        <v>7.072</v>
      </c>
      <c r="AA200" s="9" t="s">
        <v>38</v>
      </c>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row>
    <row r="201" hidden="1" spans="1:52">
      <c r="A201" s="9" t="str">
        <f>_xlfn.XLOOKUP($E201,'Raw Data'!$E:$E,'Raw Data'!A:A,"ERROR",0,1)</f>
        <v>US</v>
      </c>
      <c r="B201" s="9" t="str">
        <f>_xlfn.XLOOKUP($E201,'Raw Data'!$E:$E,'Raw Data'!B:B,"ERROR",0,1)</f>
        <v>Hair Mousses</v>
      </c>
      <c r="C201" s="9" t="str">
        <f>_xlfn.XLOOKUP($E201,'Raw Data'!$E:$E,'Raw Data'!C:C,"ERROR",0,1)</f>
        <v>Man Arden</v>
      </c>
      <c r="D201" s="9" t="str">
        <f>_xlfn.XLOOKUP($E201,'Raw Data'!$E:$E,'Raw Data'!D:D,"ERROR",0,1)</f>
        <v>www.amazon.com/dp/B07DKY51ND</v>
      </c>
      <c r="E201" s="9" t="s">
        <v>741</v>
      </c>
      <c r="F201" s="9" t="str">
        <f>_xlfn.XLOOKUP($E201,'Raw Data'!$E:$E,'Raw Data'!F:F,"ERROR",0,1)</f>
        <v>Goldwell Stylesign Ultra Volume Top Whip</v>
      </c>
      <c r="G201" s="9">
        <f>_xlfn.XLOOKUP($E201,'Raw Data'!$E:$E,'Raw Data'!G:G,"ERROR",0,1)</f>
        <v>501</v>
      </c>
      <c r="H201" s="9">
        <f>_xlfn.XLOOKUP($E201,'Raw Data'!$E:$E,'Raw Data'!H:H,"ERROR",0,1)</f>
        <v>4558.47</v>
      </c>
      <c r="I201" s="9">
        <f>_xlfn.XLOOKUP($E201,$E:$E,'Raw Data'!I:I,"ERROR",0,1)</f>
        <v>0.000192634702782267</v>
      </c>
      <c r="J201" s="9" t="str">
        <f>_xlfn.XLOOKUP($E201,'Raw Data'!$E:$E,'Raw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_xlfn.XLOOKUP($E201,'Raw Data'!$E:$E,'Raw Data'!L:L,"ERROR",0,1)</f>
        <v>9.1</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_xlfn.XLOOKUP($E201,'Raw Data'!$E:$E,'Raw Data'!N:N,"ERROR",0,1)</f>
        <v>9.1</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12"/>
        <v>0</v>
      </c>
      <c r="Q201" s="9">
        <f>_xlfn.XLOOKUP($E201,'Raw Data'!$E:$E,'Raw Data'!Q:Q,"ERROR",0,1)</f>
        <v>0</v>
      </c>
      <c r="R201" s="9">
        <f>_xlfn.XLOOKUP($E201,'Raw Data'!$E:$E,'Raw Data'!R:R,"ERROR",0,1)</f>
        <v>0</v>
      </c>
      <c r="S201" s="17" t="e">
        <f t="shared" si="13"/>
        <v>#N/A</v>
      </c>
      <c r="T201" s="9" t="e">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#N/A</v>
      </c>
      <c r="U201" s="17" t="e">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#N/A</v>
      </c>
      <c r="V201" s="17" t="e">
        <f t="shared" si="14"/>
        <v>#N/A</v>
      </c>
      <c r="W201" s="17" t="e">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#N/A</v>
      </c>
      <c r="X201" s="17" t="e">
        <f t="shared" si="15"/>
        <v>#N/A</v>
      </c>
      <c r="Y201" s="9" t="e">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#N/A</v>
      </c>
      <c r="Z201" s="17" t="e">
        <f t="array" ref="Z201">_xlfn.IFS(AA201="oz",_xlfn.IFS(R201="oz",Q201,R201="fl oz",Q201*1.04,R201="ml",Q201*0.0338),AA201="fl oz",_xlfn.IFS(R201="oz",Q201/1.04,R201="fl oz",Q201,R201="ml",Q201*0.0338/1.04),AA201="ml",_xlfn.IFS(R201="oz",Q201/0.0338,R201="fl oz",Q201*1.04/0.0338,R201="ml",Q201))</f>
        <v>#N/A</v>
      </c>
      <c r="AA201" s="9" t="s">
        <v>38</v>
      </c>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row>
    <row r="202" hidden="1" spans="1:52">
      <c r="A202" s="9" t="str">
        <f>_xlfn.XLOOKUP($E202,'Raw Data'!$E:$E,'Raw Data'!A:A,"ERROR",0,1)</f>
        <v>US</v>
      </c>
      <c r="B202" s="9" t="str">
        <f>_xlfn.XLOOKUP($E202,'Raw Data'!$E:$E,'Raw Data'!B:B,"ERROR",0,1)</f>
        <v>Hair Mousses</v>
      </c>
      <c r="C202" s="9" t="str">
        <f>_xlfn.XLOOKUP($E202,'Raw Data'!$E:$E,'Raw Data'!C:C,"ERROR",0,1)</f>
        <v>paul mitchell</v>
      </c>
      <c r="D202" s="9" t="str">
        <f>_xlfn.XLOOKUP($E202,'Raw Data'!$E:$E,'Raw Data'!D:D,"ERROR",0,1)</f>
        <v>www.amazon.com/dp/B0752WCBCJ</v>
      </c>
      <c r="E202" s="9" t="s">
        <v>745</v>
      </c>
      <c r="F202" s="9" t="str">
        <f>_xlfn.XLOOKUP($E202,'Raw Data'!$E:$E,'Raw Data'!F:F,"ERROR",0,1)</f>
        <v>Paul Mitchell Invisiblewear Volume Whip Styling Foam, Humidity Resistance, Natural Hold, For Fine Hair, 6.8 fl. oz.</v>
      </c>
      <c r="G202" s="9">
        <f>_xlfn.XLOOKUP($E202,'Raw Data'!$E:$E,'Raw Data'!G:G,"ERROR",0,1)</f>
        <v>189</v>
      </c>
      <c r="H202" s="9">
        <f>_xlfn.XLOOKUP($E202,'Raw Data'!$E:$E,'Raw Data'!H:H,"ERROR",0,1)</f>
        <v>4531.03</v>
      </c>
      <c r="I202" s="9">
        <f>_xlfn.XLOOKUP($E202,$E:$E,'Raw Data'!I:I,"ERROR",0,1)</f>
        <v>0.000190789996445359</v>
      </c>
      <c r="J202" s="9" t="str">
        <f>_xlfn.XLOOKUP($E202,'Raw Data'!$E:$E,'Raw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20 to 30</v>
      </c>
      <c r="L202" s="9">
        <f>_xlfn.XLOOKUP($E202,'Raw Data'!$E:$E,'Raw Data'!L:L,"ERROR",0,1)</f>
        <v>24</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20 to 30</v>
      </c>
      <c r="N202" s="9">
        <f>_xlfn.XLOOKUP($E202,'Raw Data'!$E:$E,'Raw Data'!N:N,"ERROR",0,1)</f>
        <v>24</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12"/>
        <v>0</v>
      </c>
      <c r="Q202" s="9">
        <f>_xlfn.XLOOKUP($E202,'Raw Data'!$E:$E,'Raw Data'!Q:Q,"ERROR",0,1)</f>
        <v>6.8</v>
      </c>
      <c r="R202" s="9" t="str">
        <f>_xlfn.XLOOKUP($E202,'Raw Data'!$E:$E,'Raw Data'!R:R,"ERROR",0,1)</f>
        <v>fl oz</v>
      </c>
      <c r="S202" s="17">
        <f t="shared" si="13"/>
        <v>3.39366515837104</v>
      </c>
      <c r="T202" s="9" t="str">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3 to 4</v>
      </c>
      <c r="U202" s="17"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0.1 to 0.2</v>
      </c>
      <c r="V202" s="17">
        <f t="shared" si="14"/>
        <v>0.114767168020664</v>
      </c>
      <c r="W202" s="17"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0.1 to 0.2</v>
      </c>
      <c r="X202" s="17">
        <f t="shared" si="15"/>
        <v>0.114767168020664</v>
      </c>
      <c r="Y202" s="9"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6 to 8</v>
      </c>
      <c r="Z202" s="17">
        <f t="array" ref="Z202">_xlfn.IFS(AA202="oz",_xlfn.IFS(R202="oz",Q202,R202="fl oz",Q202*1.04,R202="ml",Q202*0.0338),AA202="fl oz",_xlfn.IFS(R202="oz",Q202/1.04,R202="fl oz",Q202,R202="ml",Q202*0.0338/1.04),AA202="ml",_xlfn.IFS(R202="oz",Q202/0.0338,R202="fl oz",Q202*1.04/0.0338,R202="ml",Q202))</f>
        <v>7.072</v>
      </c>
      <c r="AA202" s="9" t="s">
        <v>38</v>
      </c>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row>
    <row r="203" hidden="1" spans="1:52">
      <c r="A203" s="9" t="str">
        <f>_xlfn.XLOOKUP($E203,'Raw Data'!$E:$E,'Raw Data'!A:A,"ERROR",0,1)</f>
        <v>US</v>
      </c>
      <c r="B203" s="9" t="str">
        <f>_xlfn.XLOOKUP($E203,'Raw Data'!$E:$E,'Raw Data'!B:B,"ERROR",0,1)</f>
        <v>Hair Mousses</v>
      </c>
      <c r="C203" s="9" t="str">
        <f>_xlfn.XLOOKUP($E203,'Raw Data'!$E:$E,'Raw Data'!C:C,"ERROR",0,1)</f>
        <v>RUSK</v>
      </c>
      <c r="D203" s="9" t="str">
        <f>_xlfn.XLOOKUP($E203,'Raw Data'!$E:$E,'Raw Data'!D:D,"ERROR",0,1)</f>
        <v>www.amazon.com/dp/B003P65H1S</v>
      </c>
      <c r="E203" s="9" t="s">
        <v>749</v>
      </c>
      <c r="F203" s="9" t="str">
        <f>_xlfn.XLOOKUP($E203,'Raw Data'!$E:$E,'Raw Data'!F:F,"ERROR",0,1)</f>
        <v>RUSK Designer Collection Plumping Mousse, Firm-Hold, Provides Long-Lasting Body, Volume, and Hold, Ideal for Creating Defined and Bouncy Curls, 8.5 Fl Oz (Pack of 1)</v>
      </c>
      <c r="G203" s="9">
        <f>_xlfn.XLOOKUP($E203,'Raw Data'!$E:$E,'Raw Data'!G:G,"ERROR",0,1)</f>
        <v>261</v>
      </c>
      <c r="H203" s="9">
        <f>_xlfn.XLOOKUP($E203,'Raw Data'!$E:$E,'Raw Data'!H:H,"ERROR",0,1)</f>
        <v>4487.64</v>
      </c>
      <c r="I203" s="9">
        <f>_xlfn.XLOOKUP($E203,$E:$E,'Raw Data'!I:I,"ERROR",0,1)</f>
        <v>0.000189578756907711</v>
      </c>
      <c r="J203" s="9" t="str">
        <f>_xlfn.XLOOKUP($E203,'Raw Data'!$E:$E,'Raw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15 to 20</v>
      </c>
      <c r="L203" s="9">
        <f>_xlfn.XLOOKUP($E203,'Raw Data'!$E:$E,'Raw Data'!L:L,"ERROR",0,1)</f>
        <v>17.15</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15 to 20</v>
      </c>
      <c r="N203" s="9">
        <f>_xlfn.XLOOKUP($E203,'Raw Data'!$E:$E,'Raw Data'!N:N,"ERROR",0,1)</f>
        <v>17.36</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0% to 2%</v>
      </c>
      <c r="P203" s="16">
        <f t="shared" si="12"/>
        <v>0.0120967741935484</v>
      </c>
      <c r="Q203" s="9">
        <f>_xlfn.XLOOKUP($E203,'Raw Data'!$E:$E,'Raw Data'!Q:Q,"ERROR",0,1)</f>
        <v>8.5</v>
      </c>
      <c r="R203" s="9" t="str">
        <f>_xlfn.XLOOKUP($E203,'Raw Data'!$E:$E,'Raw Data'!R:R,"ERROR",0,1)</f>
        <v>fl oz</v>
      </c>
      <c r="S203" s="17">
        <f t="shared" si="13"/>
        <v>1.94004524886878</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1 to 2</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0.05 to 0.1</v>
      </c>
      <c r="V203" s="17">
        <f t="shared" si="14"/>
        <v>0.066411934561291</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0.05 to 0.1</v>
      </c>
      <c r="X203" s="17">
        <f t="shared" si="15"/>
        <v>0.0656085643851464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8 to 10</v>
      </c>
      <c r="Z203" s="17">
        <f t="array" ref="Z203">_xlfn.IFS(AA203="oz",_xlfn.IFS(R203="oz",Q203,R203="fl oz",Q203*1.04,R203="ml",Q203*0.0338),AA203="fl oz",_xlfn.IFS(R203="oz",Q203/1.04,R203="fl oz",Q203,R203="ml",Q203*0.0338/1.04),AA203="ml",_xlfn.IFS(R203="oz",Q203/0.0338,R203="fl oz",Q203*1.04/0.0338,R203="ml",Q203))</f>
        <v>8.84</v>
      </c>
      <c r="AA203" s="9" t="s">
        <v>38</v>
      </c>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row>
    <row r="204" hidden="1" spans="1:52">
      <c r="A204" s="9" t="str">
        <f>_xlfn.XLOOKUP($E204,'Raw Data'!$E:$E,'Raw Data'!A:A,"ERROR",0,1)</f>
        <v>US</v>
      </c>
      <c r="B204" s="9" t="str">
        <f>_xlfn.XLOOKUP($E204,'Raw Data'!$E:$E,'Raw Data'!B:B,"ERROR",0,1)</f>
        <v>Hair Mousses</v>
      </c>
      <c r="C204" s="9" t="str">
        <f>_xlfn.XLOOKUP($E204,'Raw Data'!$E:$E,'Raw Data'!C:C,"ERROR",0,1)</f>
        <v>Goiple</v>
      </c>
      <c r="D204" s="9" t="str">
        <f>_xlfn.XLOOKUP($E204,'Raw Data'!$E:$E,'Raw Data'!D:D,"ERROR",0,1)</f>
        <v>www.amazon.com/dp/B0BZCPRJQ9</v>
      </c>
      <c r="E204" s="9" t="s">
        <v>752</v>
      </c>
      <c r="F204" s="9" t="str">
        <f>_xlfn.XLOOKUP($E204,'Raw Data'!$E:$E,'Raw Data'!F:F,"ERROR",0,1)</f>
        <v>Braid Foam Control Mousse Braiding Mousse for Braids Twist, Locs, No Flake Mousse for Braids Style and Moisturizes, Rosemary Oil for Hair Growth Hair Mousse for Braids Easy to Apply (3.4fl oz+1fl oz)</v>
      </c>
      <c r="G204" s="9">
        <f>_xlfn.XLOOKUP($E204,'Raw Data'!$E:$E,'Raw Data'!G:G,"ERROR",0,1)</f>
        <v>286</v>
      </c>
      <c r="H204" s="9">
        <f>_xlfn.XLOOKUP($E204,'Raw Data'!$E:$E,'Raw Data'!H:H,"ERROR",0,1)</f>
        <v>4459.15</v>
      </c>
      <c r="I204" s="9">
        <f>_xlfn.XLOOKUP($E204,$E:$E,'Raw Data'!I:I,"ERROR",0,1)</f>
        <v>0.000188079693864628</v>
      </c>
      <c r="J204" s="9" t="str">
        <f>_xlfn.XLOOKUP($E204,'Raw Data'!$E:$E,'Raw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_xlfn.XLOOKUP($E204,'Raw Data'!$E:$E,'Raw Data'!L:L,"ERROR",0,1)</f>
        <v>15.61</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_xlfn.XLOOKUP($E204,'Raw Data'!$E:$E,'Raw Data'!N:N,"ERROR",0,1)</f>
        <v>15.99</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2% to 4%</v>
      </c>
      <c r="P204" s="16">
        <f t="shared" si="12"/>
        <v>0.0237648530331458</v>
      </c>
      <c r="Q204" s="9">
        <f>_xlfn.XLOOKUP($E204,'Raw Data'!$E:$E,'Raw Data'!Q:Q,"ERROR",0,1)</f>
        <v>4.4</v>
      </c>
      <c r="R204" s="9" t="str">
        <f>_xlfn.XLOOKUP($E204,'Raw Data'!$E:$E,'Raw Data'!R:R,"ERROR",0,1)</f>
        <v>fl oz</v>
      </c>
      <c r="S204" s="17">
        <f t="shared" si="13"/>
        <v>3.41127622377622</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3 to 4</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0.1 to 0.2</v>
      </c>
      <c r="V204" s="17">
        <f t="shared" si="14"/>
        <v>0.118171057890368</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0.1 to 0.2</v>
      </c>
      <c r="X204" s="17">
        <f t="shared" si="15"/>
        <v>0.115362740066832</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4 to 6</v>
      </c>
      <c r="Z204" s="17">
        <f t="array" ref="Z204">_xlfn.IFS(AA204="oz",_xlfn.IFS(R204="oz",Q204,R204="fl oz",Q204*1.04,R204="ml",Q204*0.0338),AA204="fl oz",_xlfn.IFS(R204="oz",Q204/1.04,R204="fl oz",Q204,R204="ml",Q204*0.0338/1.04),AA204="ml",_xlfn.IFS(R204="oz",Q204/0.0338,R204="fl oz",Q204*1.04/0.0338,R204="ml",Q204))</f>
        <v>4.576</v>
      </c>
      <c r="AA204" s="9" t="s">
        <v>38</v>
      </c>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row>
    <row r="205" hidden="1" spans="1:52">
      <c r="A205" s="9" t="str">
        <f>_xlfn.XLOOKUP($E205,'Raw Data'!$E:$E,'Raw Data'!A:A,"ERROR",0,1)</f>
        <v>US</v>
      </c>
      <c r="B205" s="9" t="str">
        <f>_xlfn.XLOOKUP($E205,'Raw Data'!$E:$E,'Raw Data'!B:B,"ERROR",0,1)</f>
        <v>Hair Mousses</v>
      </c>
      <c r="C205" s="9" t="str">
        <f>_xlfn.XLOOKUP($E205,'Raw Data'!$E:$E,'Raw Data'!C:C,"ERROR",0,1)</f>
        <v>roux</v>
      </c>
      <c r="D205" s="9" t="str">
        <f>_xlfn.XLOOKUP($E205,'Raw Data'!$E:$E,'Raw Data'!D:D,"ERROR",0,1)</f>
        <v>www.amazon.com/dp/B000BPTEXS</v>
      </c>
      <c r="E205" s="9" t="s">
        <v>755</v>
      </c>
      <c r="F205" s="9" t="str">
        <f>_xlfn.XLOOKUP($E205,'Raw Data'!$E:$E,'Raw Data'!F:F,"ERROR",0,1)</f>
        <v>Roux Fanci-Full Instant Color Mousse Enriches Dark Blonde &amp; Light Brown Hair, 23 Frivolous Fawn, 6 Fl Oz (Pack of 1)</v>
      </c>
      <c r="G205" s="9">
        <f>_xlfn.XLOOKUP($E205,'Raw Data'!$E:$E,'Raw Data'!G:G,"ERROR",0,1)</f>
        <v>264</v>
      </c>
      <c r="H205" s="9">
        <f>_xlfn.XLOOKUP($E205,'Raw Data'!$E:$E,'Raw Data'!H:H,"ERROR",0,1)</f>
        <v>4423.89</v>
      </c>
      <c r="I205" s="9">
        <f>_xlfn.XLOOKUP($E205,$E:$E,'Raw Data'!I:I,"ERROR",0,1)</f>
        <v>0.000184555662791423</v>
      </c>
      <c r="J205" s="9" t="str">
        <f>_xlfn.XLOOKUP($E205,'Raw Data'!$E:$E,'Raw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_xlfn.XLOOKUP($E205,'Raw Data'!$E:$E,'Raw Data'!L:L,"ERROR",0,1)</f>
        <v>16.68</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_xlfn.XLOOKUP($E205,'Raw Data'!$E:$E,'Raw Data'!N:N,"ERROR",0,1)</f>
        <v>16.68</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No Discount</v>
      </c>
      <c r="P205" s="16">
        <f t="shared" si="12"/>
        <v>0</v>
      </c>
      <c r="Q205" s="9">
        <f>_xlfn.XLOOKUP($E205,'Raw Data'!$E:$E,'Raw Data'!Q:Q,"ERROR",0,1)</f>
        <v>6</v>
      </c>
      <c r="R205" s="9" t="str">
        <f>_xlfn.XLOOKUP($E205,'Raw Data'!$E:$E,'Raw Data'!R:R,"ERROR",0,1)</f>
        <v>fl oz</v>
      </c>
      <c r="S205" s="17">
        <f t="shared" si="13"/>
        <v>2.67307692307692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2 to 3</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0.05 to 0.1</v>
      </c>
      <c r="V205" s="17">
        <f t="shared" si="14"/>
        <v>0.0903982726776098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0.05 to 0.1</v>
      </c>
      <c r="X205" s="17">
        <f t="shared" si="15"/>
        <v>0.0903982726776098</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6 to 8</v>
      </c>
      <c r="Z205" s="17">
        <f t="array" ref="Z205">_xlfn.IFS(AA205="oz",_xlfn.IFS(R205="oz",Q205,R205="fl oz",Q205*1.04,R205="ml",Q205*0.0338),AA205="fl oz",_xlfn.IFS(R205="oz",Q205/1.04,R205="fl oz",Q205,R205="ml",Q205*0.0338/1.04),AA205="ml",_xlfn.IFS(R205="oz",Q205/0.0338,R205="fl oz",Q205*1.04/0.0338,R205="ml",Q205))</f>
        <v>6.24</v>
      </c>
      <c r="AA205" s="9" t="s">
        <v>38</v>
      </c>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row>
    <row r="206" hidden="1" spans="1:52">
      <c r="A206" s="9" t="str">
        <f>_xlfn.XLOOKUP($E206,'Raw Data'!$E:$E,'Raw Data'!A:A,"ERROR",0,1)</f>
        <v>US</v>
      </c>
      <c r="B206" s="9" t="str">
        <f>_xlfn.XLOOKUP($E206,'Raw Data'!$E:$E,'Raw Data'!B:B,"ERROR",0,1)</f>
        <v>Hair Mousses</v>
      </c>
      <c r="C206" s="9" t="str">
        <f>_xlfn.XLOOKUP($E206,'Raw Data'!$E:$E,'Raw Data'!C:C,"ERROR",0,1)</f>
        <v>aussie</v>
      </c>
      <c r="D206" s="9" t="str">
        <f>_xlfn.XLOOKUP($E206,'Raw Data'!$E:$E,'Raw Data'!D:D,"ERROR",0,1)</f>
        <v>www.amazon.com/dp/B07N9H2Y3W</v>
      </c>
      <c r="E206" s="9" t="s">
        <v>758</v>
      </c>
      <c r="F206" s="9" t="str">
        <f>_xlfn.XLOOKUP($E206,'Raw Data'!$E:$E,'Raw Data'!F:F,"ERROR",0,1)</f>
        <v>Aussie Hair Gel 7 fl oz, Triple Pack</v>
      </c>
      <c r="G206" s="9">
        <f>_xlfn.XLOOKUP($E206,'Raw Data'!$E:$E,'Raw Data'!G:G,"ERROR",0,1)</f>
        <v>272</v>
      </c>
      <c r="H206" s="9">
        <f>_xlfn.XLOOKUP($E206,'Raw Data'!$E:$E,'Raw Data'!H:H,"ERROR",0,1)</f>
        <v>4341</v>
      </c>
      <c r="I206" s="9">
        <f>_xlfn.XLOOKUP($E206,$E:$E,'Raw Data'!I:I,"ERROR",0,1)</f>
        <v>0.000184011476547762</v>
      </c>
      <c r="J206" s="9" t="str">
        <f>_xlfn.XLOOKUP($E206,'Raw Data'!$E:$E,'Raw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_xlfn.XLOOKUP($E206,'Raw Data'!$E:$E,'Raw Data'!L:L,"ERROR",0,1)</f>
        <v>16.07</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_xlfn.XLOOKUP($E206,'Raw Data'!$E:$E,'Raw Data'!N:N,"ERROR",0,1)</f>
        <v>17.49</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8% to 10%</v>
      </c>
      <c r="P206" s="16">
        <f t="shared" si="12"/>
        <v>0.0811892510005717</v>
      </c>
      <c r="Q206" s="9">
        <f>_xlfn.XLOOKUP($E206,'Raw Data'!$E:$E,'Raw Data'!Q:Q,"ERROR",0,1)</f>
        <v>21</v>
      </c>
      <c r="R206" s="9" t="str">
        <f>_xlfn.XLOOKUP($E206,'Raw Data'!$E:$E,'Raw Data'!R:R,"ERROR",0,1)</f>
        <v>fl oz</v>
      </c>
      <c r="S206" s="17">
        <f t="shared" si="13"/>
        <v>0.735805860805861</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0.5 to 0.75</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17">
        <f t="shared" si="14"/>
        <v>0.0270823191012572</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17">
        <f t="shared" si="15"/>
        <v>0.0248835258980677</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20 to 25</v>
      </c>
      <c r="Z206" s="17">
        <f t="array" ref="Z206">_xlfn.IFS(AA206="oz",_xlfn.IFS(R206="oz",Q206,R206="fl oz",Q206*1.04,R206="ml",Q206*0.0338),AA206="fl oz",_xlfn.IFS(R206="oz",Q206/1.04,R206="fl oz",Q206,R206="ml",Q206*0.0338/1.04),AA206="ml",_xlfn.IFS(R206="oz",Q206/0.0338,R206="fl oz",Q206*1.04/0.0338,R206="ml",Q206))</f>
        <v>21.84</v>
      </c>
      <c r="AA206" s="9" t="s">
        <v>38</v>
      </c>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row>
    <row r="207" hidden="1" spans="1:52">
      <c r="A207" s="9" t="str">
        <f>_xlfn.XLOOKUP($E207,'Raw Data'!$E:$E,'Raw Data'!A:A,"ERROR",0,1)</f>
        <v>US</v>
      </c>
      <c r="B207" s="9" t="str">
        <f>_xlfn.XLOOKUP($E207,'Raw Data'!$E:$E,'Raw Data'!B:B,"ERROR",0,1)</f>
        <v>Hair Mousses</v>
      </c>
      <c r="C207" s="9" t="str">
        <f>_xlfn.XLOOKUP($E207,'Raw Data'!$E:$E,'Raw Data'!C:C,"ERROR",0,1)</f>
        <v>Herbal Essences</v>
      </c>
      <c r="D207" s="9" t="str">
        <f>_xlfn.XLOOKUP($E207,'Raw Data'!$E:$E,'Raw Data'!D:D,"ERROR",0,1)</f>
        <v>www.amazon.com/dp/B001E5E9V6</v>
      </c>
      <c r="E207" s="9" t="s">
        <v>761</v>
      </c>
      <c r="F207" s="9" t="str">
        <f>_xlfn.XLOOKUP($E207,'Raw Data'!$E:$E,'Raw Data'!F:F,"ERROR",0,1)</f>
        <v>Herbal Essences Body Envy Va-Va-Volumizing Hairspray 8 Fl Oz (Pack of 12)</v>
      </c>
      <c r="G207" s="9">
        <f>_xlfn.XLOOKUP($E207,'Raw Data'!$E:$E,'Raw Data'!G:G,"ERROR",0,1)</f>
        <v>74</v>
      </c>
      <c r="H207" s="9">
        <f>_xlfn.XLOOKUP($E207,'Raw Data'!$E:$E,'Raw Data'!H:H,"ERROR",0,1)</f>
        <v>4328.2</v>
      </c>
      <c r="I207" s="9">
        <f>_xlfn.XLOOKUP($E207,$E:$E,'Raw Data'!I:I,"ERROR",0,1)</f>
        <v>0.00017904577707436</v>
      </c>
      <c r="J207" s="9" t="str">
        <f>_xlfn.XLOOKUP($E207,'Raw Data'!$E:$E,'Raw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50 to 75</v>
      </c>
      <c r="L207" s="9">
        <f>_xlfn.XLOOKUP($E207,'Raw Data'!$E:$E,'Raw Data'!L:L,"ERROR",0,1)</f>
        <v>58.3</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50 to 75</v>
      </c>
      <c r="N207" s="9">
        <f>_xlfn.XLOOKUP($E207,'Raw Data'!$E:$E,'Raw Data'!N:N,"ERROR",0,1)</f>
        <v>58.3</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No Discount</v>
      </c>
      <c r="P207" s="16">
        <f t="shared" si="12"/>
        <v>0</v>
      </c>
      <c r="Q207" s="9">
        <f>_xlfn.XLOOKUP($E207,'Raw Data'!$E:$E,'Raw Data'!Q:Q,"ERROR",0,1)</f>
        <v>96</v>
      </c>
      <c r="R207" s="9" t="str">
        <f>_xlfn.XLOOKUP($E207,'Raw Data'!$E:$E,'Raw Data'!R:R,"ERROR",0,1)</f>
        <v>fl oz</v>
      </c>
      <c r="S207" s="17">
        <f t="shared" si="13"/>
        <v>0.583934294871795</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14"/>
        <v>0.0197475243446667</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15"/>
        <v>0.0197475243446667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50+</v>
      </c>
      <c r="Z207" s="17">
        <f t="array" ref="Z207">_xlfn.IFS(AA207="oz",_xlfn.IFS(R207="oz",Q207,R207="fl oz",Q207*1.04,R207="ml",Q207*0.0338),AA207="fl oz",_xlfn.IFS(R207="oz",Q207/1.04,R207="fl oz",Q207,R207="ml",Q207*0.0338/1.04),AA207="ml",_xlfn.IFS(R207="oz",Q207/0.0338,R207="fl oz",Q207*1.04/0.0338,R207="ml",Q207))</f>
        <v>99.84</v>
      </c>
      <c r="AA207" s="9" t="s">
        <v>38</v>
      </c>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row>
    <row r="208" hidden="1" spans="1:52">
      <c r="A208" s="9" t="str">
        <f>_xlfn.XLOOKUP($E208,'Raw Data'!$E:$E,'Raw Data'!A:A,"ERROR",0,1)</f>
        <v>US</v>
      </c>
      <c r="B208" s="9" t="str">
        <f>_xlfn.XLOOKUP($E208,'Raw Data'!$E:$E,'Raw Data'!B:B,"ERROR",0,1)</f>
        <v>Hair Mousses</v>
      </c>
      <c r="C208" s="9" t="str">
        <f>_xlfn.XLOOKUP($E208,'Raw Data'!$E:$E,'Raw Data'!C:C,"ERROR",0,1)</f>
        <v>Goiple</v>
      </c>
      <c r="D208" s="9" t="str">
        <f>_xlfn.XLOOKUP($E208,'Raw Data'!$E:$E,'Raw Data'!D:D,"ERROR",0,1)</f>
        <v>www.amazon.com/dp/B0CCNRNJ2B</v>
      </c>
      <c r="E208" s="9" t="s">
        <v>764</v>
      </c>
      <c r="F208" s="9" t="str">
        <f>_xlfn.XLOOKUP($E208,'Raw Data'!$E:$E,'Raw Data'!F:F,"ERROR",0,1)</f>
        <v>Lace Tint Melting Hair Mousse, 200ML Lace Tint Mousse for Women Hair Wigs Lace Wigs Toupees and Hairpieces Natural Finishing Lace Color, Lace Tint Mousse for Wigs Lace Melting Spray Tool Set (Brown)</v>
      </c>
      <c r="G208" s="9">
        <f>_xlfn.XLOOKUP($E208,'Raw Data'!$E:$E,'Raw Data'!G:G,"ERROR",0,1)</f>
        <v>247</v>
      </c>
      <c r="H208" s="9">
        <f>_xlfn.XLOOKUP($E208,'Raw Data'!$E:$E,'Raw Data'!H:H,"ERROR",0,1)</f>
        <v>4211.4</v>
      </c>
      <c r="I208" s="9">
        <f>_xlfn.XLOOKUP($E208,$E:$E,'Raw Data'!I:I,"ERROR",0,1)</f>
        <v>0.000174437199823361</v>
      </c>
      <c r="J208" s="9" t="str">
        <f>_xlfn.XLOOKUP($E208,'Raw Data'!$E:$E,'Raw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15 to 20</v>
      </c>
      <c r="L208" s="9">
        <f>_xlfn.XLOOKUP($E208,'Raw Data'!$E:$E,'Raw Data'!L:L,"ERROR",0,1)</f>
        <v>16.99</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15 to 20</v>
      </c>
      <c r="N208" s="9">
        <f>_xlfn.XLOOKUP($E208,'Raw Data'!$E:$E,'Raw Data'!N:N,"ERROR",0,1)</f>
        <v>16.99</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12"/>
        <v>0</v>
      </c>
      <c r="Q208" s="9">
        <f>_xlfn.XLOOKUP($E208,'Raw Data'!$E:$E,'Raw Data'!Q:Q,"ERROR",0,1)</f>
        <v>200</v>
      </c>
      <c r="R208" s="9" t="str">
        <f>_xlfn.XLOOKUP($E208,'Raw Data'!$E:$E,'Raw Data'!R:R,"ERROR",0,1)</f>
        <v>ml</v>
      </c>
      <c r="S208" s="17">
        <f t="shared" si="13"/>
        <v>2.51331360946746</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2 to 3</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0.05 to 0.1</v>
      </c>
      <c r="V208" s="17">
        <f t="shared" si="14"/>
        <v>0.0849953875369447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0.05 to 0.1</v>
      </c>
      <c r="X208" s="17">
        <f t="shared" si="15"/>
        <v>0.0849953875369447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17">
        <f t="array" ref="Z208">_xlfn.IFS(AA208="oz",_xlfn.IFS(R208="oz",Q208,R208="fl oz",Q208*1.04,R208="ml",Q208*0.0338),AA208="fl oz",_xlfn.IFS(R208="oz",Q208/1.04,R208="fl oz",Q208,R208="ml",Q208*0.0338/1.04),AA208="ml",_xlfn.IFS(R208="oz",Q208/0.0338,R208="fl oz",Q208*1.04/0.0338,R208="ml",Q208))</f>
        <v>6.76</v>
      </c>
      <c r="AA208" s="9" t="s">
        <v>38</v>
      </c>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row>
    <row r="209" hidden="1" spans="1:52">
      <c r="A209" s="9" t="str">
        <f>_xlfn.XLOOKUP($E209,'Raw Data'!$E:$E,'Raw Data'!A:A,"ERROR",0,1)</f>
        <v>US</v>
      </c>
      <c r="B209" s="9" t="str">
        <f>_xlfn.XLOOKUP($E209,'Raw Data'!$E:$E,'Raw Data'!B:B,"ERROR",0,1)</f>
        <v>Hair Mousses</v>
      </c>
      <c r="C209" s="9" t="str">
        <f>_xlfn.XLOOKUP($E209,'Raw Data'!$E:$E,'Raw Data'!C:C,"ERROR",0,1)</f>
        <v>aussie</v>
      </c>
      <c r="D209" s="9" t="str">
        <f>_xlfn.XLOOKUP($E209,'Raw Data'!$E:$E,'Raw Data'!D:D,"ERROR",0,1)</f>
        <v>www.amazon.com/dp/B07NFSHCFB</v>
      </c>
      <c r="E209" s="9" t="s">
        <v>767</v>
      </c>
      <c r="F209" s="9" t="str">
        <f>_xlfn.XLOOKUP($E209,'Raw Data'!$E:$E,'Raw Data'!F:F,"ERROR",0,1)</f>
        <v>Aussie Mousse, with Jojoba &amp; Sea Kelp, Instant Freeze, 24 Hour Hold, 6 fl oz, Triple Pack</v>
      </c>
      <c r="G209" s="9">
        <f>_xlfn.XLOOKUP($E209,'Raw Data'!$E:$E,'Raw Data'!G:G,"ERROR",0,1)</f>
        <v>171</v>
      </c>
      <c r="H209" s="9">
        <f>_xlfn.XLOOKUP($E209,'Raw Data'!$E:$E,'Raw Data'!H:H,"ERROR",0,1)</f>
        <v>4103</v>
      </c>
      <c r="I209" s="9">
        <f>_xlfn.XLOOKUP($E209,$E:$E,'Raw Data'!I:I,"ERROR",0,1)</f>
        <v>0.000173598812891721</v>
      </c>
      <c r="J209" s="9" t="str">
        <f>_xlfn.XLOOKUP($E209,'Raw Data'!$E:$E,'Raw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20 to 30</v>
      </c>
      <c r="L209" s="9">
        <f>_xlfn.XLOOKUP($E209,'Raw Data'!$E:$E,'Raw Data'!L:L,"ERROR",0,1)</f>
        <v>23.97</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20 to 30</v>
      </c>
      <c r="N209" s="9">
        <f>_xlfn.XLOOKUP($E209,'Raw Data'!$E:$E,'Raw Data'!N:N,"ERROR",0,1)</f>
        <v>23.97</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12"/>
        <v>0</v>
      </c>
      <c r="Q209" s="9">
        <f>_xlfn.XLOOKUP($E209,'Raw Data'!$E:$E,'Raw Data'!Q:Q,"ERROR",0,1)</f>
        <v>18</v>
      </c>
      <c r="R209" s="9" t="str">
        <f>_xlfn.XLOOKUP($E209,'Raw Data'!$E:$E,'Raw Data'!R:R,"ERROR",0,1)</f>
        <v>fl oz</v>
      </c>
      <c r="S209" s="17">
        <f t="shared" si="13"/>
        <v>1.28044871794872</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1 to 2</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 to 0.05</v>
      </c>
      <c r="V209" s="17">
        <f t="shared" si="14"/>
        <v>0.0433022900895745</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 to 0.05</v>
      </c>
      <c r="X209" s="17">
        <f t="shared" si="15"/>
        <v>0.0433022900895745</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15 to 20</v>
      </c>
      <c r="Z209" s="17">
        <f t="array" ref="Z209">_xlfn.IFS(AA209="oz",_xlfn.IFS(R209="oz",Q209,R209="fl oz",Q209*1.04,R209="ml",Q209*0.0338),AA209="fl oz",_xlfn.IFS(R209="oz",Q209/1.04,R209="fl oz",Q209,R209="ml",Q209*0.0338/1.04),AA209="ml",_xlfn.IFS(R209="oz",Q209/0.0338,R209="fl oz",Q209*1.04/0.0338,R209="ml",Q209))</f>
        <v>18.72</v>
      </c>
      <c r="AA209" s="9" t="s">
        <v>38</v>
      </c>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row>
    <row r="210" hidden="1" spans="1:52">
      <c r="A210" s="9" t="str">
        <f>_xlfn.XLOOKUP($E210,'Raw Data'!$E:$E,'Raw Data'!A:A,"ERROR",0,1)</f>
        <v>US</v>
      </c>
      <c r="B210" s="9" t="str">
        <f>_xlfn.XLOOKUP($E210,'Raw Data'!$E:$E,'Raw Data'!B:B,"ERROR",0,1)</f>
        <v>Hair Mousses</v>
      </c>
      <c r="C210" s="9" t="str">
        <f>_xlfn.XLOOKUP($E210,'Raw Data'!$E:$E,'Raw Data'!C:C,"ERROR",0,1)</f>
        <v>tresemme</v>
      </c>
      <c r="D210" s="9" t="str">
        <f>_xlfn.XLOOKUP($E210,'Raw Data'!$E:$E,'Raw Data'!D:D,"ERROR",0,1)</f>
        <v>www.amazon.com/dp/B07DCTHW5L</v>
      </c>
      <c r="E210" s="9" t="s">
        <v>771</v>
      </c>
      <c r="F210" s="9" t="str">
        <f>_xlfn.XLOOKUP($E210,'Raw Data'!$E:$E,'Raw Data'!F:F,"ERROR",0,1)</f>
        <v>Tresemme Extra Hold Mousse, 2 oz, 2-Pack</v>
      </c>
      <c r="G210" s="9">
        <f>_xlfn.XLOOKUP($E210,'Raw Data'!$E:$E,'Raw Data'!G:G,"ERROR",0,1)</f>
        <v>296</v>
      </c>
      <c r="H210" s="9">
        <f>_xlfn.XLOOKUP($E210,'Raw Data'!$E:$E,'Raw Data'!H:H,"ERROR",0,1)</f>
        <v>4083.28</v>
      </c>
      <c r="I210" s="9">
        <f>_xlfn.XLOOKUP($E210,$E:$E,'Raw Data'!I:I,"ERROR",0,1)</f>
        <v>0.000157026216044745</v>
      </c>
      <c r="J210" s="9" t="str">
        <f>_xlfn.XLOOKUP($E210,'Raw Data'!$E:$E,'Raw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10 to 15</v>
      </c>
      <c r="L210" s="9">
        <f>_xlfn.XLOOKUP($E210,'Raw Data'!$E:$E,'Raw Data'!L:L,"ERROR",0,1)</f>
        <v>13.79</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10 to 15</v>
      </c>
      <c r="N210" s="9">
        <f>_xlfn.XLOOKUP($E210,'Raw Data'!$E:$E,'Raw Data'!N:N,"ERROR",0,1)</f>
        <v>14.06</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0% to 2%</v>
      </c>
      <c r="P210" s="16">
        <f t="shared" si="12"/>
        <v>0.0192034139402561</v>
      </c>
      <c r="Q210" s="9">
        <f>_xlfn.XLOOKUP($E210,'Raw Data'!$E:$E,'Raw Data'!Q:Q,"ERROR",0,1)</f>
        <v>4</v>
      </c>
      <c r="R210" s="9" t="str">
        <f>_xlfn.XLOOKUP($E210,'Raw Data'!$E:$E,'Raw Data'!R:R,"ERROR",0,1)</f>
        <v>oz</v>
      </c>
      <c r="S210" s="17">
        <f t="shared" si="13"/>
        <v>3.4475</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3 to 4</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0.1 to 0.2</v>
      </c>
      <c r="V210" s="17">
        <f t="shared" si="14"/>
        <v>0.11887047683463</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0.1 to 0.2</v>
      </c>
      <c r="X210" s="17">
        <f t="shared" si="15"/>
        <v>0.116587757862699</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2 to 4</v>
      </c>
      <c r="Z210" s="17">
        <f t="array" ref="Z210">_xlfn.IFS(AA210="oz",_xlfn.IFS(R210="oz",Q210,R210="fl oz",Q210*1.04,R210="ml",Q210*0.0338),AA210="fl oz",_xlfn.IFS(R210="oz",Q210/1.04,R210="fl oz",Q210,R210="ml",Q210*0.0338/1.04),AA210="ml",_xlfn.IFS(R210="oz",Q210/0.0338,R210="fl oz",Q210*1.04/0.0338,R210="ml",Q210))</f>
        <v>4</v>
      </c>
      <c r="AA210" s="9" t="s">
        <v>38</v>
      </c>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row>
    <row r="211" hidden="1" spans="1:52">
      <c r="A211" s="9" t="str">
        <f>_xlfn.XLOOKUP($E211,'Raw Data'!$E:$E,'Raw Data'!A:A,"ERROR",0,1)</f>
        <v>US</v>
      </c>
      <c r="B211" s="9" t="str">
        <f>_xlfn.XLOOKUP($E211,'Raw Data'!$E:$E,'Raw Data'!B:B,"ERROR",0,1)</f>
        <v>Hair Mousses</v>
      </c>
      <c r="C211" s="9" t="str">
        <f>_xlfn.XLOOKUP($E211,'Raw Data'!$E:$E,'Raw Data'!C:C,"ERROR",0,1)</f>
        <v>Tresemme</v>
      </c>
      <c r="D211" s="9" t="str">
        <f>_xlfn.XLOOKUP($E211,'Raw Data'!$E:$E,'Raw Data'!D:D,"ERROR",0,1)</f>
        <v>www.amazon.com/dp/B0019J4R6Y</v>
      </c>
      <c r="E211" s="9" t="s">
        <v>775</v>
      </c>
      <c r="F211" s="9" t="str">
        <f>_xlfn.XLOOKUP($E211,'Raw Data'!$E:$E,'Raw Data'!F:F,"ERROR",0,1)</f>
        <v>Tresemme Thermal Creations Volumising Mousse, 6.5 Ounce</v>
      </c>
      <c r="G211" s="9">
        <f>_xlfn.XLOOKUP($E211,'Raw Data'!$E:$E,'Raw Data'!G:G,"ERROR",0,1)</f>
        <v>388</v>
      </c>
      <c r="H211" s="9">
        <f>_xlfn.XLOOKUP($E211,'Raw Data'!$E:$E,'Raw Data'!H:H,"ERROR",0,1)</f>
        <v>3693.47</v>
      </c>
      <c r="I211" s="9">
        <f>_xlfn.XLOOKUP($E211,$E:$E,'Raw Data'!I:I,"ERROR",0,1)</f>
        <v>0.000142312355336271</v>
      </c>
      <c r="J211" s="9" t="str">
        <f>_xlfn.XLOOKUP($E211,'Raw Data'!$E:$E,'Raw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5 to 10</v>
      </c>
      <c r="L211" s="9">
        <f>_xlfn.XLOOKUP($E211,'Raw Data'!$E:$E,'Raw Data'!L:L,"ERROR",0,1)</f>
        <v>9.5</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_xlfn.XLOOKUP($E211,'Raw Data'!$E:$E,'Raw Data'!N:N,"ERROR",0,1)</f>
        <v>10.28</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6% to 8%</v>
      </c>
      <c r="P211" s="16">
        <f t="shared" si="12"/>
        <v>0.0758754863813229</v>
      </c>
      <c r="Q211" s="9">
        <f>_xlfn.XLOOKUP($E211,'Raw Data'!$E:$E,'Raw Data'!Q:Q,"ERROR",0,1)</f>
        <v>6.5</v>
      </c>
      <c r="R211" s="9" t="str">
        <f>_xlfn.XLOOKUP($E211,'Raw Data'!$E:$E,'Raw Data'!R:R,"ERROR",0,1)</f>
        <v>oz</v>
      </c>
      <c r="S211" s="17">
        <f t="shared" si="13"/>
        <v>1.46153846153846</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1 to 2</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0.05 to 0.1</v>
      </c>
      <c r="V211" s="17">
        <f t="shared" si="14"/>
        <v>0.0534845607554434</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 to 0.05</v>
      </c>
      <c r="X211" s="17">
        <f t="shared" si="15"/>
        <v>0.0494263936942327</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6 to 8</v>
      </c>
      <c r="Z211" s="17">
        <f t="array" ref="Z211">_xlfn.IFS(AA211="oz",_xlfn.IFS(R211="oz",Q211,R211="fl oz",Q211*1.04,R211="ml",Q211*0.0338),AA211="fl oz",_xlfn.IFS(R211="oz",Q211/1.04,R211="fl oz",Q211,R211="ml",Q211*0.0338/1.04),AA211="ml",_xlfn.IFS(R211="oz",Q211/0.0338,R211="fl oz",Q211*1.04/0.0338,R211="ml",Q211))</f>
        <v>6.5</v>
      </c>
      <c r="AA211" s="9" t="s">
        <v>38</v>
      </c>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row>
    <row r="212" hidden="1" spans="1:52">
      <c r="A212" s="9" t="str">
        <f>_xlfn.XLOOKUP($E212,'Raw Data'!$E:$E,'Raw Data'!A:A,"ERROR",0,1)</f>
        <v>US</v>
      </c>
      <c r="B212" s="9" t="str">
        <f>_xlfn.XLOOKUP($E212,'Raw Data'!$E:$E,'Raw Data'!B:B,"ERROR",0,1)</f>
        <v>Hair Mousses</v>
      </c>
      <c r="C212" s="9" t="str">
        <f>_xlfn.XLOOKUP($E212,'Raw Data'!$E:$E,'Raw Data'!C:C,"ERROR",0,1)</f>
        <v>Carol's Daughter</v>
      </c>
      <c r="D212" s="9" t="str">
        <f>_xlfn.XLOOKUP($E212,'Raw Data'!$E:$E,'Raw Data'!D:D,"ERROR",0,1)</f>
        <v>www.amazon.com/dp/B08KXFGQKK</v>
      </c>
      <c r="E212" s="9" t="s">
        <v>778</v>
      </c>
      <c r="F212" s="9" t="str">
        <f>_xlfn.XLOOKUP($E212,'Raw Data'!$E:$E,'Raw Data'!F:F,"ERROR",0,1)</f>
        <v>Carol’s Daughter Wash Day Delight Detangling Jelly-To-Cream Conditioner with Glycerin and Aloe, Paraben-Free for Moisture, Hydration and Shine, Moisturizing, Curly Hair , 20 Oz</v>
      </c>
      <c r="G212" s="9">
        <f>_xlfn.XLOOKUP($E212,'Raw Data'!$E:$E,'Raw Data'!G:G,"ERROR",0,1)</f>
        <v>279</v>
      </c>
      <c r="H212" s="9">
        <f>_xlfn.XLOOKUP($E212,'Raw Data'!$E:$E,'Raw Data'!H:H,"ERROR",0,1)</f>
        <v>3347.38</v>
      </c>
      <c r="I212" s="9">
        <f>_xlfn.XLOOKUP($E212,$E:$E,'Raw Data'!I:I,"ERROR",0,1)</f>
        <v>0.000141037769118698</v>
      </c>
      <c r="J212" s="9" t="str">
        <f>_xlfn.XLOOKUP($E212,'Raw Data'!$E:$E,'Raw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10 to 15</v>
      </c>
      <c r="L212" s="9">
        <f>_xlfn.XLOOKUP($E212,'Raw Data'!$E:$E,'Raw Data'!L:L,"ERROR",0,1)</f>
        <v>11.98</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_xlfn.XLOOKUP($E212,'Raw Data'!$E:$E,'Raw Data'!N:N,"ERROR",0,1)</f>
        <v>11.98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No Discount</v>
      </c>
      <c r="P212" s="16">
        <f t="shared" si="12"/>
        <v>0</v>
      </c>
      <c r="Q212" s="9">
        <f>_xlfn.XLOOKUP($E212,'Raw Data'!$E:$E,'Raw Data'!Q:Q,"ERROR",0,1)</f>
        <v>20</v>
      </c>
      <c r="R212" s="9" t="str">
        <f>_xlfn.XLOOKUP($E212,'Raw Data'!$E:$E,'Raw Data'!R:R,"ERROR",0,1)</f>
        <v>oz</v>
      </c>
      <c r="S212" s="17">
        <f t="shared" si="13"/>
        <v>0.599</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0.5 to 0.75</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 to 0.05</v>
      </c>
      <c r="V212" s="17">
        <f t="shared" si="14"/>
        <v>0.02025701724721</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15"/>
        <v>0.02025701724721</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15 to 20</v>
      </c>
      <c r="Z212" s="17">
        <f t="array" ref="Z212">_xlfn.IFS(AA212="oz",_xlfn.IFS(R212="oz",Q212,R212="fl oz",Q212*1.04,R212="ml",Q212*0.0338),AA212="fl oz",_xlfn.IFS(R212="oz",Q212/1.04,R212="fl oz",Q212,R212="ml",Q212*0.0338/1.04),AA212="ml",_xlfn.IFS(R212="oz",Q212/0.0338,R212="fl oz",Q212*1.04/0.0338,R212="ml",Q212))</f>
        <v>20</v>
      </c>
      <c r="AA212" s="9" t="s">
        <v>38</v>
      </c>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row>
    <row r="213" hidden="1" spans="1:52">
      <c r="A213" s="9" t="str">
        <f>_xlfn.XLOOKUP($E213,'Raw Data'!$E:$E,'Raw Data'!A:A,"ERROR",0,1)</f>
        <v>US</v>
      </c>
      <c r="B213" s="9" t="str">
        <f>_xlfn.XLOOKUP($E213,'Raw Data'!$E:$E,'Raw Data'!B:B,"ERROR",0,1)</f>
        <v>Hair Mousses</v>
      </c>
      <c r="C213" s="9" t="str">
        <f>_xlfn.XLOOKUP($E213,'Raw Data'!$E:$E,'Raw Data'!C:C,"ERROR",0,1)</f>
        <v>garnier</v>
      </c>
      <c r="D213" s="9" t="str">
        <f>_xlfn.XLOOKUP($E213,'Raw Data'!$E:$E,'Raw Data'!D:D,"ERROR",0,1)</f>
        <v>www.amazon.com/dp/B01MFC0T0A</v>
      </c>
      <c r="E213" s="9" t="s">
        <v>781</v>
      </c>
      <c r="F213" s="9" t="str">
        <f>_xlfn.XLOOKUP($E213,'Raw Data'!$E:$E,'Raw Data'!F:F,"ERROR",0,1)</f>
        <v>Garnier Fructis Style Smooth Air Dry Anti-Frizz Cream, 5.1 fl. oz.</v>
      </c>
      <c r="G213" s="9">
        <f>_xlfn.XLOOKUP($E213,'Raw Data'!$E:$E,'Raw Data'!G:G,"ERROR",0,1)</f>
        <v>686</v>
      </c>
      <c r="H213" s="9">
        <f>_xlfn.XLOOKUP($E213,'Raw Data'!$E:$E,'Raw Data'!H:H,"ERROR",0,1)</f>
        <v>3317.4</v>
      </c>
      <c r="I213" s="9">
        <f>_xlfn.XLOOKUP($E213,$E:$E,'Raw Data'!I:I,"ERROR",0,1)</f>
        <v>0.000139146721921977</v>
      </c>
      <c r="J213" s="9" t="str">
        <f>_xlfn.XLOOKUP($E213,'Raw Data'!$E:$E,'Raw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0 to 5</v>
      </c>
      <c r="L213" s="9">
        <f>_xlfn.XLOOKUP($E213,'Raw Data'!$E:$E,'Raw Data'!L:L,"ERROR",0,1)</f>
        <v>4.84</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 to 10</v>
      </c>
      <c r="N213" s="9">
        <f>_xlfn.XLOOKUP($E213,'Raw Data'!$E:$E,'Raw Data'!N:N,"ERROR",0,1)</f>
        <v>7.74</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30% to 40%</v>
      </c>
      <c r="P213" s="16">
        <f t="shared" si="12"/>
        <v>0.374677002583979</v>
      </c>
      <c r="Q213" s="9">
        <f>_xlfn.XLOOKUP($E213,'Raw Data'!$E:$E,'Raw Data'!Q:Q,"ERROR",0,1)</f>
        <v>5.1</v>
      </c>
      <c r="R213" s="9" t="str">
        <f>_xlfn.XLOOKUP($E213,'Raw Data'!$E:$E,'Raw Data'!R:R,"ERROR",0,1)</f>
        <v>fl oz</v>
      </c>
      <c r="S213" s="17">
        <f t="shared" si="13"/>
        <v>0.912518853695324</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0.75 to 1</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14"/>
        <v>0.0493498822488856</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15"/>
        <v>0.0308596162900008</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4 to 6</v>
      </c>
      <c r="Z213" s="17">
        <f t="array" ref="Z213">_xlfn.IFS(AA213="oz",_xlfn.IFS(R213="oz",Q213,R213="fl oz",Q213*1.04,R213="ml",Q213*0.0338),AA213="fl oz",_xlfn.IFS(R213="oz",Q213/1.04,R213="fl oz",Q213,R213="ml",Q213*0.0338/1.04),AA213="ml",_xlfn.IFS(R213="oz",Q213/0.0338,R213="fl oz",Q213*1.04/0.0338,R213="ml",Q213))</f>
        <v>5.304</v>
      </c>
      <c r="AA213" s="9" t="s">
        <v>38</v>
      </c>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row>
    <row r="214" hidden="1" spans="1:52">
      <c r="A214" s="9" t="str">
        <f>_xlfn.XLOOKUP($E214,'Raw Data'!$E:$E,'Raw Data'!A:A,"ERROR",0,1)</f>
        <v>US</v>
      </c>
      <c r="B214" s="9" t="str">
        <f>_xlfn.XLOOKUP($E214,'Raw Data'!$E:$E,'Raw Data'!B:B,"ERROR",0,1)</f>
        <v>Hair Mousses</v>
      </c>
      <c r="C214" s="9" t="str">
        <f>_xlfn.XLOOKUP($E214,'Raw Data'!$E:$E,'Raw Data'!C:C,"ERROR",0,1)</f>
        <v>fantasia</v>
      </c>
      <c r="D214" s="9" t="str">
        <f>_xlfn.XLOOKUP($E214,'Raw Data'!$E:$E,'Raw Data'!D:D,"ERROR",0,1)</f>
        <v>www.amazon.com/dp/B000O9L67S</v>
      </c>
      <c r="E214" s="9" t="s">
        <v>784</v>
      </c>
      <c r="F214" s="9" t="str">
        <f>_xlfn.XLOOKUP($E214,'Raw Data'!$E:$E,'Raw Data'!F:F,"ERROR",0,1)</f>
        <v>Fantasia Liquid Mousse Spritz 2 oz. Firm</v>
      </c>
      <c r="G214" s="9">
        <f>_xlfn.XLOOKUP($E214,'Raw Data'!$E:$E,'Raw Data'!G:G,"ERROR",0,1)</f>
        <v>539</v>
      </c>
      <c r="H214" s="9">
        <f>_xlfn.XLOOKUP($E214,'Raw Data'!$E:$E,'Raw Data'!H:H,"ERROR",0,1)</f>
        <v>3272.92</v>
      </c>
      <c r="I214" s="9">
        <f>_xlfn.XLOOKUP($E214,$E:$E,'Raw Data'!I:I,"ERROR",0,1)</f>
        <v>0.000133595171945635</v>
      </c>
      <c r="J214" s="9" t="str">
        <f>_xlfn.XLOOKUP($E214,'Raw Data'!$E:$E,'Raw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5 to 10</v>
      </c>
      <c r="L214" s="9">
        <f>_xlfn.XLOOKUP($E214,'Raw Data'!$E:$E,'Raw Data'!L:L,"ERROR",0,1)</f>
        <v>6.04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_xlfn.XLOOKUP($E214,'Raw Data'!$E:$E,'Raw Data'!N:N,"ERROR",0,1)</f>
        <v>6.36</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4% to 6%</v>
      </c>
      <c r="P214" s="16">
        <f t="shared" si="12"/>
        <v>0.0503144654088051</v>
      </c>
      <c r="Q214" s="9">
        <f>_xlfn.XLOOKUP($E214,'Raw Data'!$E:$E,'Raw Data'!Q:Q,"ERROR",0,1)</f>
        <v>2</v>
      </c>
      <c r="R214" s="9" t="str">
        <f>_xlfn.XLOOKUP($E214,'Raw Data'!$E:$E,'Raw Data'!R:R,"ERROR",0,1)</f>
        <v>oz</v>
      </c>
      <c r="S214" s="17">
        <f t="shared" si="13"/>
        <v>3.02</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3 to 4</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0.1 to 0.2</v>
      </c>
      <c r="V214" s="17">
        <f t="shared" si="14"/>
        <v>0.107541427122083</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0.1 to 0.2</v>
      </c>
      <c r="X214" s="17">
        <f t="shared" si="15"/>
        <v>0.102130537707136</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1 to 2</v>
      </c>
      <c r="Z214" s="17">
        <f t="array" ref="Z214">_xlfn.IFS(AA214="oz",_xlfn.IFS(R214="oz",Q214,R214="fl oz",Q214*1.04,R214="ml",Q214*0.0338),AA214="fl oz",_xlfn.IFS(R214="oz",Q214/1.04,R214="fl oz",Q214,R214="ml",Q214*0.0338/1.04),AA214="ml",_xlfn.IFS(R214="oz",Q214/0.0338,R214="fl oz",Q214*1.04/0.0338,R214="ml",Q214))</f>
        <v>2</v>
      </c>
      <c r="AA214" s="9" t="s">
        <v>38</v>
      </c>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row>
    <row r="215" hidden="1" spans="1:52">
      <c r="A215" s="9" t="str">
        <f>_xlfn.XLOOKUP($E215,'Raw Data'!$E:$E,'Raw Data'!A:A,"ERROR",0,1)</f>
        <v>US</v>
      </c>
      <c r="B215" s="9" t="str">
        <f>_xlfn.XLOOKUP($E215,'Raw Data'!$E:$E,'Raw Data'!B:B,"ERROR",0,1)</f>
        <v>Hair Mousses</v>
      </c>
      <c r="C215" s="9" t="str">
        <f>_xlfn.XLOOKUP($E215,'Raw Data'!$E:$E,'Raw Data'!C:C,"ERROR",0,1)</f>
        <v>Snip-its</v>
      </c>
      <c r="D215" s="9" t="str">
        <f>_xlfn.XLOOKUP($E215,'Raw Data'!$E:$E,'Raw Data'!D:D,"ERROR",0,1)</f>
        <v>www.amazon.com/dp/B079XVK94J</v>
      </c>
      <c r="E215" s="9" t="s">
        <v>788</v>
      </c>
      <c r="F215" s="9" t="str">
        <f>_xlfn.XLOOKUP($E215,'Raw Data'!$E:$E,'Raw Data'!F:F,"ERROR",0,1)</f>
        <v>Snip-its Morning Miracle Natural Hair Mousse Spray 10oz | Light Hold Kids Hair Products - Tropical Smelling Kids Hair Gel Alternative for Unruly Curly Hair - Made in USA | Salon Quality. Kid Friendly</v>
      </c>
      <c r="G215" s="9">
        <f>_xlfn.XLOOKUP($E215,'Raw Data'!$E:$E,'Raw Data'!G:G,"ERROR",0,1)</f>
        <v>210</v>
      </c>
      <c r="H215" s="9">
        <f>_xlfn.XLOOKUP($E215,'Raw Data'!$E:$E,'Raw Data'!H:H,"ERROR",0,1)</f>
        <v>3142.34</v>
      </c>
      <c r="I215" s="9">
        <f>_xlfn.XLOOKUP($E215,$E:$E,'Raw Data'!I:I,"ERROR",0,1)</f>
        <v>0.00013209738433906</v>
      </c>
      <c r="J215" s="9" t="str">
        <f>_xlfn.XLOOKUP($E215,'Raw Data'!$E:$E,'Raw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10 to 15</v>
      </c>
      <c r="L215" s="9">
        <f>_xlfn.XLOOKUP($E215,'Raw Data'!$E:$E,'Raw Data'!L:L,"ERROR",0,1)</f>
        <v>14.95</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10 to 15</v>
      </c>
      <c r="N215" s="9">
        <f>_xlfn.XLOOKUP($E215,'Raw Data'!$E:$E,'Raw Data'!N:N,"ERROR",0,1)</f>
        <v>14.95</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No Discount</v>
      </c>
      <c r="P215" s="16">
        <f t="shared" si="12"/>
        <v>0</v>
      </c>
      <c r="Q215" s="9">
        <f>_xlfn.XLOOKUP($E215,'Raw Data'!$E:$E,'Raw Data'!Q:Q,"ERROR",0,1)</f>
        <v>10</v>
      </c>
      <c r="R215" s="9" t="str">
        <f>_xlfn.XLOOKUP($E215,'Raw Data'!$E:$E,'Raw Data'!R:R,"ERROR",0,1)</f>
        <v>oz</v>
      </c>
      <c r="S215" s="17">
        <f t="shared" si="13"/>
        <v>1.495</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1 to 2</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0.05 to 0.1</v>
      </c>
      <c r="V215" s="17">
        <f t="shared" si="14"/>
        <v>0.0505579979709165</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0.05 to 0.1</v>
      </c>
      <c r="X215" s="17">
        <f t="shared" si="15"/>
        <v>0.0505579979709165</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8 to 10</v>
      </c>
      <c r="Z215" s="17">
        <f t="array" ref="Z215">_xlfn.IFS(AA215="oz",_xlfn.IFS(R215="oz",Q215,R215="fl oz",Q215*1.04,R215="ml",Q215*0.0338),AA215="fl oz",_xlfn.IFS(R215="oz",Q215/1.04,R215="fl oz",Q215,R215="ml",Q215*0.0338/1.04),AA215="ml",_xlfn.IFS(R215="oz",Q215/0.0338,R215="fl oz",Q215*1.04/0.0338,R215="ml",Q215))</f>
        <v>10</v>
      </c>
      <c r="AA215" s="9" t="s">
        <v>38</v>
      </c>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row>
    <row r="216" hidden="1" spans="1:52">
      <c r="A216" s="9" t="str">
        <f>_xlfn.XLOOKUP($E216,'Raw Data'!$E:$E,'Raw Data'!A:A,"ERROR",0,1)</f>
        <v>US</v>
      </c>
      <c r="B216" s="9" t="str">
        <f>_xlfn.XLOOKUP($E216,'Raw Data'!$E:$E,'Raw Data'!B:B,"ERROR",0,1)</f>
        <v>Hair Mousses</v>
      </c>
      <c r="C216" s="9" t="str">
        <f>_xlfn.XLOOKUP($E216,'Raw Data'!$E:$E,'Raw Data'!C:C,"ERROR",0,1)</f>
        <v>Nexxus</v>
      </c>
      <c r="D216" s="9" t="str">
        <f>_xlfn.XLOOKUP($E216,'Raw Data'!$E:$E,'Raw Data'!D:D,"ERROR",0,1)</f>
        <v>www.amazon.com/dp/B07CLJT9HF</v>
      </c>
      <c r="E216" s="9" t="s">
        <v>792</v>
      </c>
      <c r="F216" s="9" t="str">
        <f>_xlfn.XLOOKUP($E216,'Raw Data'!$E:$E,'Raw Data'!F:F,"ERROR",0,1)</f>
        <v>Nexxus Light Hoild Hair Mousse + Volumizing Foam - 2oz</v>
      </c>
      <c r="G216" s="9">
        <f>_xlfn.XLOOKUP($E216,'Raw Data'!$E:$E,'Raw Data'!G:G,"ERROR",0,1)</f>
        <v>271</v>
      </c>
      <c r="H216" s="9">
        <f>_xlfn.XLOOKUP($E216,'Raw Data'!$E:$E,'Raw Data'!H:H,"ERROR",0,1)</f>
        <v>3107.11</v>
      </c>
      <c r="I216" s="9">
        <f>_xlfn.XLOOKUP($E216,$E:$E,'Raw Data'!I:I,"ERROR",0,1)</f>
        <v>0.00012890411646708</v>
      </c>
      <c r="J216" s="9" t="str">
        <f>_xlfn.XLOOKUP($E216,'Raw Data'!$E:$E,'Raw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_xlfn.XLOOKUP($E216,'Raw Data'!$E:$E,'Raw Data'!L:L,"ERROR",0,1)</f>
        <v>11.59</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_xlfn.XLOOKUP($E216,'Raw Data'!$E:$E,'Raw Data'!N:N,"ERROR",0,1)</f>
        <v>11.66</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0% to 2%</v>
      </c>
      <c r="P216" s="16">
        <f t="shared" si="12"/>
        <v>0.00600343053173244</v>
      </c>
      <c r="Q216" s="9">
        <f>_xlfn.XLOOKUP($E216,'Raw Data'!$E:$E,'Raw Data'!Q:Q,"ERROR",0,1)</f>
        <v>2</v>
      </c>
      <c r="R216" s="9" t="str">
        <f>_xlfn.XLOOKUP($E216,'Raw Data'!$E:$E,'Raw Data'!R:R,"ERROR",0,1)</f>
        <v>oz</v>
      </c>
      <c r="S216" s="17">
        <f t="shared" si="13"/>
        <v>5.795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5 to 10</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0.1 to 0.2</v>
      </c>
      <c r="V216" s="17">
        <f t="shared" si="14"/>
        <v>0.197159283057153</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0.1 to 0.2</v>
      </c>
      <c r="X216" s="17">
        <f t="shared" si="15"/>
        <v>0.195975650997633</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1 to 2</v>
      </c>
      <c r="Z216" s="17">
        <f t="array" ref="Z216">_xlfn.IFS(AA216="oz",_xlfn.IFS(R216="oz",Q216,R216="fl oz",Q216*1.04,R216="ml",Q216*0.0338),AA216="fl oz",_xlfn.IFS(R216="oz",Q216/1.04,R216="fl oz",Q216,R216="ml",Q216*0.0338/1.04),AA216="ml",_xlfn.IFS(R216="oz",Q216/0.0338,R216="fl oz",Q216*1.04/0.0338,R216="ml",Q216))</f>
        <v>2</v>
      </c>
      <c r="AA216" s="9" t="s">
        <v>38</v>
      </c>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row>
    <row r="217" hidden="1" spans="1:52">
      <c r="A217" s="9" t="str">
        <f>_xlfn.XLOOKUP($E217,'Raw Data'!$E:$E,'Raw Data'!A:A,"ERROR",0,1)</f>
        <v>US</v>
      </c>
      <c r="B217" s="9" t="str">
        <f>_xlfn.XLOOKUP($E217,'Raw Data'!$E:$E,'Raw Data'!B:B,"ERROR",0,1)</f>
        <v>Hair Mousses</v>
      </c>
      <c r="C217" s="9" t="str">
        <f>_xlfn.XLOOKUP($E217,'Raw Data'!$E:$E,'Raw Data'!C:C,"ERROR",0,1)</f>
        <v>Healium 5</v>
      </c>
      <c r="D217" s="9" t="str">
        <f>_xlfn.XLOOKUP($E217,'Raw Data'!$E:$E,'Raw Data'!D:D,"ERROR",0,1)</f>
        <v>www.amazon.com/dp/B003UNV10M</v>
      </c>
      <c r="E217" s="9" t="s">
        <v>796</v>
      </c>
      <c r="F217" s="9" t="str">
        <f>_xlfn.XLOOKUP($E217,'Raw Data'!$E:$E,'Raw Data'!F:F,"ERROR",0,1)</f>
        <v>aiHr Whipp Mousse for Volumizing Fine, Thin Hair Weightless Clean Volume Thickening Quick Fix Hair Styling Foam Fortified with Wheat Germ Oil, Sunscreen UV Protection by Healium Hair</v>
      </c>
      <c r="G217" s="9">
        <f>_xlfn.XLOOKUP($E217,'Raw Data'!$E:$E,'Raw Data'!G:G,"ERROR",0,1)</f>
        <v>150</v>
      </c>
      <c r="H217" s="9">
        <f>_xlfn.XLOOKUP($E217,'Raw Data'!$E:$E,'Raw Data'!H:H,"ERROR",0,1)</f>
        <v>3032</v>
      </c>
      <c r="I217" s="9">
        <f>_xlfn.XLOOKUP($E217,$E:$E,'Raw Data'!I:I,"ERROR",0,1)</f>
        <v>0.000126201891650903</v>
      </c>
      <c r="J217" s="9" t="str">
        <f>_xlfn.XLOOKUP($E217,'Raw Data'!$E:$E,'Raw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20 to 30</v>
      </c>
      <c r="L217" s="9">
        <f>_xlfn.XLOOKUP($E217,'Raw Data'!$E:$E,'Raw Data'!L:L,"ERROR",0,1)</f>
        <v>20.28</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20 to 30</v>
      </c>
      <c r="N217" s="9">
        <f>_xlfn.XLOOKUP($E217,'Raw Data'!$E:$E,'Raw Data'!N:N,"ERROR",0,1)</f>
        <v>21.71</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6% to 8%</v>
      </c>
      <c r="P217" s="16">
        <f t="shared" si="12"/>
        <v>0.0658682634730539</v>
      </c>
      <c r="Q217" s="9">
        <f>_xlfn.XLOOKUP($E217,'Raw Data'!$E:$E,'Raw Data'!Q:Q,"ERROR",0,1)</f>
        <v>0</v>
      </c>
      <c r="R217" s="9">
        <f>_xlfn.XLOOKUP($E217,'Raw Data'!$E:$E,'Raw Data'!R:R,"ERROR",0,1)</f>
        <v>0</v>
      </c>
      <c r="S217" s="17" t="e">
        <f t="shared" si="13"/>
        <v>#N/A</v>
      </c>
      <c r="T217" s="9" t="e">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#N/A</v>
      </c>
      <c r="U217" s="17" t="e">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#N/A</v>
      </c>
      <c r="V217" s="17" t="e">
        <f t="shared" si="14"/>
        <v>#N/A</v>
      </c>
      <c r="W217" s="17" t="e">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#N/A</v>
      </c>
      <c r="X217" s="17" t="e">
        <f t="shared" si="15"/>
        <v>#N/A</v>
      </c>
      <c r="Y217" s="9" t="e">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#N/A</v>
      </c>
      <c r="Z217" s="17" t="e">
        <f t="array" ref="Z217">_xlfn.IFS(AA217="oz",_xlfn.IFS(R217="oz",Q217,R217="fl oz",Q217*1.04,R217="ml",Q217*0.0338),AA217="fl oz",_xlfn.IFS(R217="oz",Q217/1.04,R217="fl oz",Q217,R217="ml",Q217*0.0338/1.04),AA217="ml",_xlfn.IFS(R217="oz",Q217/0.0338,R217="fl oz",Q217*1.04/0.0338,R217="ml",Q217))</f>
        <v>#N/A</v>
      </c>
      <c r="AA217" s="9" t="s">
        <v>38</v>
      </c>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row>
    <row r="218" hidden="1" spans="1:52">
      <c r="A218" s="9" t="str">
        <f>_xlfn.XLOOKUP($E218,'Raw Data'!$E:$E,'Raw Data'!A:A,"ERROR",0,1)</f>
        <v>US</v>
      </c>
      <c r="B218" s="9" t="str">
        <f>_xlfn.XLOOKUP($E218,'Raw Data'!$E:$E,'Raw Data'!B:B,"ERROR",0,1)</f>
        <v>Hair Mousses</v>
      </c>
      <c r="C218" s="9" t="str">
        <f>_xlfn.XLOOKUP($E218,'Raw Data'!$E:$E,'Raw Data'!C:C,"ERROR",0,1)</f>
        <v>L'Oreal Paris</v>
      </c>
      <c r="D218" s="9" t="str">
        <f>_xlfn.XLOOKUP($E218,'Raw Data'!$E:$E,'Raw Data'!D:D,"ERROR",0,1)</f>
        <v>www.amazon.com/dp/B00KXKYN0A</v>
      </c>
      <c r="E218" s="9" t="s">
        <v>799</v>
      </c>
      <c r="F218" s="9" t="str">
        <f>_xlfn.XLOOKUP($E218,'Raw Data'!$E:$E,'Raw Data'!F:F,"ERROR",0,1)</f>
        <v>L'Oreal Advanced Hairstyle Boost It Volume Inject Mousse, Extra Strong Hold 8.30 oz (Pack of 2)</v>
      </c>
      <c r="G218" s="9">
        <f>_xlfn.XLOOKUP($E218,'Raw Data'!$E:$E,'Raw Data'!G:G,"ERROR",0,1)</f>
        <v>132</v>
      </c>
      <c r="H218" s="9">
        <f>_xlfn.XLOOKUP($E218,'Raw Data'!$E:$E,'Raw Data'!H:H,"ERROR",0,1)</f>
        <v>2968.44</v>
      </c>
      <c r="I218" s="9">
        <f>_xlfn.XLOOKUP($E218,$E:$E,'Raw Data'!I:I,"ERROR",0,1)</f>
        <v>0.000124406502192327</v>
      </c>
      <c r="J218" s="9" t="str">
        <f>_xlfn.XLOOKUP($E218,'Raw Data'!$E:$E,'Raw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_xlfn.XLOOKUP($E218,'Raw Data'!$E:$E,'Raw Data'!L:L,"ERROR",0,1)</f>
        <v>22.59</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_xlfn.XLOOKUP($E218,'Raw Data'!$E:$E,'Raw Data'!N:N,"ERROR",0,1)</f>
        <v>23.49</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2% to 4%</v>
      </c>
      <c r="P218" s="16">
        <f t="shared" si="12"/>
        <v>0.0383141762452107</v>
      </c>
      <c r="Q218" s="9">
        <f>_xlfn.XLOOKUP($E218,'Raw Data'!$E:$E,'Raw Data'!Q:Q,"ERROR",0,1)</f>
        <v>16.6</v>
      </c>
      <c r="R218" s="9" t="str">
        <f>_xlfn.XLOOKUP($E218,'Raw Data'!$E:$E,'Raw Data'!R:R,"ERROR",0,1)</f>
        <v>oz</v>
      </c>
      <c r="S218" s="17">
        <f t="shared" si="13"/>
        <v>1.36084337349398</v>
      </c>
      <c r="T218" s="9" t="str">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1 to 2</v>
      </c>
      <c r="U218" s="17"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 to 0.05</v>
      </c>
      <c r="V218" s="17">
        <f t="shared" si="14"/>
        <v>0.0478545904959031</v>
      </c>
      <c r="W218" s="17"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 to 0.05</v>
      </c>
      <c r="X218" s="17">
        <f t="shared" si="15"/>
        <v>0.0460210812815007</v>
      </c>
      <c r="Y218" s="9"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15 to 20</v>
      </c>
      <c r="Z218" s="17">
        <f t="array" ref="Z218">_xlfn.IFS(AA218="oz",_xlfn.IFS(R218="oz",Q218,R218="fl oz",Q218*1.04,R218="ml",Q218*0.0338),AA218="fl oz",_xlfn.IFS(R218="oz",Q218/1.04,R218="fl oz",Q218,R218="ml",Q218*0.0338/1.04),AA218="ml",_xlfn.IFS(R218="oz",Q218/0.0338,R218="fl oz",Q218*1.04/0.0338,R218="ml",Q218))</f>
        <v>16.6</v>
      </c>
      <c r="AA218" s="9" t="s">
        <v>38</v>
      </c>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row>
    <row r="219" hidden="1" spans="1:52">
      <c r="A219" s="9" t="str">
        <f>_xlfn.XLOOKUP($E219,'Raw Data'!$E:$E,'Raw Data'!A:A,"ERROR",0,1)</f>
        <v>US</v>
      </c>
      <c r="B219" s="9" t="str">
        <f>_xlfn.XLOOKUP($E219,'Raw Data'!$E:$E,'Raw Data'!B:B,"ERROR",0,1)</f>
        <v>Hair Mousses</v>
      </c>
      <c r="C219" s="9" t="str">
        <f>_xlfn.XLOOKUP($E219,'Raw Data'!$E:$E,'Raw Data'!C:C,"ERROR",0,1)</f>
        <v>Enjoy</v>
      </c>
      <c r="D219" s="9" t="str">
        <f>_xlfn.XLOOKUP($E219,'Raw Data'!$E:$E,'Raw Data'!D:D,"ERROR",0,1)</f>
        <v>www.amazon.com/dp/B0048NYHLS</v>
      </c>
      <c r="E219" s="9" t="s">
        <v>803</v>
      </c>
      <c r="F219" s="9" t="str">
        <f>_xlfn.XLOOKUP($E219,'Raw Data'!$E:$E,'Raw Data'!F:F,"ERROR",0,1)</f>
        <v>ENJOY Volumizing Mousse (6.8 OZ) Volume Building Mousse; Lightweight Ingredients add Extra Body</v>
      </c>
      <c r="G219" s="9">
        <f>_xlfn.XLOOKUP($E219,'Raw Data'!$E:$E,'Raw Data'!G:G,"ERROR",0,1)</f>
        <v>125</v>
      </c>
      <c r="H219" s="9">
        <f>_xlfn.XLOOKUP($E219,'Raw Data'!$E:$E,'Raw Data'!H:H,"ERROR",0,1)</f>
        <v>2926.21</v>
      </c>
      <c r="I219" s="9">
        <f>_xlfn.XLOOKUP($E219,$E:$E,'Raw Data'!I:I,"ERROR",0,1)</f>
        <v>0.000123869543422215</v>
      </c>
      <c r="J219" s="9" t="str">
        <f>_xlfn.XLOOKUP($E219,'Raw Data'!$E:$E,'Raw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_xlfn.XLOOKUP($E219,'Raw Data'!$E:$E,'Raw Data'!L:L,"ERROR",0,1)</f>
        <v>23.28</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_xlfn.XLOOKUP($E219,'Raw Data'!$E:$E,'Raw Data'!N:N,"ERROR",0,1)</f>
        <v>23.62</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0% to 2%</v>
      </c>
      <c r="P219" s="16">
        <f t="shared" si="12"/>
        <v>0.0143945808636748</v>
      </c>
      <c r="Q219" s="9">
        <f>_xlfn.XLOOKUP($E219,'Raw Data'!$E:$E,'Raw Data'!Q:Q,"ERROR",0,1)</f>
        <v>6.8</v>
      </c>
      <c r="R219" s="9" t="str">
        <f>_xlfn.XLOOKUP($E219,'Raw Data'!$E:$E,'Raw Data'!R:R,"ERROR",0,1)</f>
        <v>oz</v>
      </c>
      <c r="S219" s="17">
        <f t="shared" si="13"/>
        <v>3.42352941176471</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3 to 4</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7">
        <f t="shared" si="14"/>
        <v>0.117468022041417</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7">
        <f t="shared" si="15"/>
        <v>0.115777119099246</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6 to 8</v>
      </c>
      <c r="Z219" s="17">
        <f t="array" ref="Z219">_xlfn.IFS(AA219="oz",_xlfn.IFS(R219="oz",Q219,R219="fl oz",Q219*1.04,R219="ml",Q219*0.0338),AA219="fl oz",_xlfn.IFS(R219="oz",Q219/1.04,R219="fl oz",Q219,R219="ml",Q219*0.0338/1.04),AA219="ml",_xlfn.IFS(R219="oz",Q219/0.0338,R219="fl oz",Q219*1.04/0.0338,R219="ml",Q219))</f>
        <v>6.8</v>
      </c>
      <c r="AA219" s="9" t="s">
        <v>38</v>
      </c>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row>
    <row r="220" hidden="1" spans="1:52">
      <c r="A220" s="9" t="str">
        <f>_xlfn.XLOOKUP($E220,'Raw Data'!$E:$E,'Raw Data'!A:A,"ERROR",0,1)</f>
        <v>US</v>
      </c>
      <c r="B220" s="9" t="str">
        <f>_xlfn.XLOOKUP($E220,'Raw Data'!$E:$E,'Raw Data'!B:B,"ERROR",0,1)</f>
        <v>Hair Mousses</v>
      </c>
      <c r="C220" s="9" t="str">
        <f>_xlfn.XLOOKUP($E220,'Raw Data'!$E:$E,'Raw Data'!C:C,"ERROR",0,1)</f>
        <v>Vigorol</v>
      </c>
      <c r="D220" s="9" t="str">
        <f>_xlfn.XLOOKUP($E220,'Raw Data'!$E:$E,'Raw Data'!D:D,"ERROR",0,1)</f>
        <v>www.amazon.com/dp/B08J4BCTCC</v>
      </c>
      <c r="E220" s="9" t="s">
        <v>807</v>
      </c>
      <c r="F220" s="9" t="str">
        <f>_xlfn.XLOOKUP($E220,'Raw Data'!$E:$E,'Raw Data'!F:F,"ERROR",0,1)</f>
        <v>Vigorol Mousse Olive Oil 12 Oz.</v>
      </c>
      <c r="G220" s="9">
        <f>_xlfn.XLOOKUP($E220,'Raw Data'!$E:$E,'Raw Data'!G:G,"ERROR",0,1)</f>
        <v>249</v>
      </c>
      <c r="H220" s="9">
        <f>_xlfn.XLOOKUP($E220,'Raw Data'!$E:$E,'Raw Data'!H:H,"ERROR",0,1)</f>
        <v>2913.58</v>
      </c>
      <c r="I220" s="9">
        <f>_xlfn.XLOOKUP($E220,$E:$E,'Raw Data'!I:I,"ERROR",0,1)</f>
        <v>0.000122353049413514</v>
      </c>
      <c r="J220" s="9" t="str">
        <f>_xlfn.XLOOKUP($E220,'Raw Data'!$E:$E,'Raw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10 to 15</v>
      </c>
      <c r="L220" s="9">
        <f>_xlfn.XLOOKUP($E220,'Raw Data'!$E:$E,'Raw Data'!L:L,"ERROR",0,1)</f>
        <v>11.7</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10 to 15</v>
      </c>
      <c r="N220" s="9">
        <f>_xlfn.XLOOKUP($E220,'Raw Data'!$E:$E,'Raw Data'!N:N,"ERROR",0,1)</f>
        <v>13.99</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15% to 20%</v>
      </c>
      <c r="P220" s="16">
        <f t="shared" si="12"/>
        <v>0.163688348820586</v>
      </c>
      <c r="Q220" s="9">
        <f>_xlfn.XLOOKUP($E220,'Raw Data'!$E:$E,'Raw Data'!Q:Q,"ERROR",0,1)</f>
        <v>12</v>
      </c>
      <c r="R220" s="9" t="str">
        <f>_xlfn.XLOOKUP($E220,'Raw Data'!$E:$E,'Raw Data'!R:R,"ERROR",0,1)</f>
        <v>oz</v>
      </c>
      <c r="S220" s="17">
        <f t="shared" si="13"/>
        <v>0.975</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0.75 to 1</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 to 0.05</v>
      </c>
      <c r="V220" s="17">
        <f t="shared" si="14"/>
        <v>0.0394262202682899</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 to 0.05</v>
      </c>
      <c r="X220" s="17">
        <f t="shared" si="15"/>
        <v>0.0329726073723368</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10 to 15</v>
      </c>
      <c r="Z220" s="17">
        <f t="array" ref="Z220">_xlfn.IFS(AA220="oz",_xlfn.IFS(R220="oz",Q220,R220="fl oz",Q220*1.04,R220="ml",Q220*0.0338),AA220="fl oz",_xlfn.IFS(R220="oz",Q220/1.04,R220="fl oz",Q220,R220="ml",Q220*0.0338/1.04),AA220="ml",_xlfn.IFS(R220="oz",Q220/0.0338,R220="fl oz",Q220*1.04/0.0338,R220="ml",Q220))</f>
        <v>12</v>
      </c>
      <c r="AA220" s="9" t="s">
        <v>38</v>
      </c>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row>
    <row r="221" hidden="1" spans="1:52">
      <c r="A221" s="9" t="str">
        <f>_xlfn.XLOOKUP($E221,'Raw Data'!$E:$E,'Raw Data'!A:A,"ERROR",0,1)</f>
        <v>US</v>
      </c>
      <c r="B221" s="9" t="str">
        <f>_xlfn.XLOOKUP($E221,'Raw Data'!$E:$E,'Raw Data'!B:B,"ERROR",0,1)</f>
        <v>Hair Mousses</v>
      </c>
      <c r="C221" s="9" t="str">
        <f>_xlfn.XLOOKUP($E221,'Raw Data'!$E:$E,'Raw Data'!C:C,"ERROR",0,1)</f>
        <v>tridesign</v>
      </c>
      <c r="D221" s="9" t="str">
        <f>_xlfn.XLOOKUP($E221,'Raw Data'!$E:$E,'Raw Data'!D:D,"ERROR",0,1)</f>
        <v>www.amazon.com/dp/B000KKU3ZM</v>
      </c>
      <c r="E221" s="9" t="s">
        <v>811</v>
      </c>
      <c r="F221" s="9" t="str">
        <f>_xlfn.XLOOKUP($E221,'Raw Data'!$E:$E,'Raw Data'!F:F,"ERROR",0,1)</f>
        <v>TRI Fashion Styling Mousse - Mousse for Wavy Hair, Mousse for Hair Volumizing &amp; Taming Curls, Frizz Control &amp; Shine, Styling Options for Women, Hair Foam Mousse - 10 Ounce</v>
      </c>
      <c r="G221" s="9">
        <f>_xlfn.XLOOKUP($E221,'Raw Data'!$E:$E,'Raw Data'!G:G,"ERROR",0,1)</f>
        <v>199</v>
      </c>
      <c r="H221" s="9">
        <f>_xlfn.XLOOKUP($E221,'Raw Data'!$E:$E,'Raw Data'!H:H,"ERROR",0,1)</f>
        <v>2877.91</v>
      </c>
      <c r="I221" s="9">
        <f>_xlfn.XLOOKUP($E221,$E:$E,'Raw Data'!I:I,"ERROR",0,1)</f>
        <v>0.000122146003553621</v>
      </c>
      <c r="J221" s="9" t="str">
        <f>_xlfn.XLOOKUP($E221,'Raw Data'!$E:$E,'Raw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_xlfn.XLOOKUP($E221,'Raw Data'!$E:$E,'Raw Data'!L:L,"ERROR",0,1)</f>
        <v>14.71</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15 to 20</v>
      </c>
      <c r="N221" s="9">
        <f>_xlfn.XLOOKUP($E221,'Raw Data'!$E:$E,'Raw Data'!N:N,"ERROR",0,1)</f>
        <v>18.74</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20% to 25%</v>
      </c>
      <c r="P221" s="16">
        <f t="shared" si="12"/>
        <v>0.215048025613661</v>
      </c>
      <c r="Q221" s="9">
        <f>_xlfn.XLOOKUP($E221,'Raw Data'!$E:$E,'Raw Data'!Q:Q,"ERROR",0,1)</f>
        <v>10</v>
      </c>
      <c r="R221" s="9" t="str">
        <f>_xlfn.XLOOKUP($E221,'Raw Data'!$E:$E,'Raw Data'!R:R,"ERROR",0,1)</f>
        <v>oz</v>
      </c>
      <c r="S221" s="17">
        <f t="shared" si="13"/>
        <v>1.471</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1 to 2</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0.05 to 0.1</v>
      </c>
      <c r="V221" s="17">
        <f t="shared" si="14"/>
        <v>0.0633750422725736</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15"/>
        <v>0.0497463645586743</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8 to 10</v>
      </c>
      <c r="Z221" s="17">
        <f t="array" ref="Z221">_xlfn.IFS(AA221="oz",_xlfn.IFS(R221="oz",Q221,R221="fl oz",Q221*1.04,R221="ml",Q221*0.0338),AA221="fl oz",_xlfn.IFS(R221="oz",Q221/1.04,R221="fl oz",Q221,R221="ml",Q221*0.0338/1.04),AA221="ml",_xlfn.IFS(R221="oz",Q221/0.0338,R221="fl oz",Q221*1.04/0.0338,R221="ml",Q221))</f>
        <v>10</v>
      </c>
      <c r="AA221" s="9" t="s">
        <v>38</v>
      </c>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row>
    <row r="222" hidden="1" spans="1:52">
      <c r="A222" s="9" t="str">
        <f>_xlfn.XLOOKUP($E222,'Raw Data'!$E:$E,'Raw Data'!A:A,"ERROR",0,1)</f>
        <v>US</v>
      </c>
      <c r="B222" s="9" t="str">
        <f>_xlfn.XLOOKUP($E222,'Raw Data'!$E:$E,'Raw Data'!B:B,"ERROR",0,1)</f>
        <v>Hair Mousses</v>
      </c>
      <c r="C222" s="9" t="str">
        <f>_xlfn.XLOOKUP($E222,'Raw Data'!$E:$E,'Raw Data'!C:C,"ERROR",0,1)</f>
        <v>arhgoat</v>
      </c>
      <c r="D222" s="9" t="str">
        <f>_xlfn.XLOOKUP($E222,'Raw Data'!$E:$E,'Raw Data'!D:D,"ERROR",0,1)</f>
        <v>www.amazon.com/dp/B0B7HSYQ82</v>
      </c>
      <c r="E222" s="9" t="s">
        <v>814</v>
      </c>
      <c r="F222" s="9" t="str">
        <f>_xlfn.XLOOKUP($E222,'Raw Data'!$E:$E,'Raw Data'!F:F,"ERROR",0,1)</f>
        <v>ARHGOAT Premium Lace Tint Mousse Waterproof Fast Drying No Residues Tint Melting Hair Mousse High Viscosity for All of Hair Types included Wigs Lace Tint Foam, 7.06 Oz (Medium Dark Brown)</v>
      </c>
      <c r="G222" s="9">
        <f>_xlfn.XLOOKUP($E222,'Raw Data'!$E:$E,'Raw Data'!G:G,"ERROR",0,1)</f>
        <v>291</v>
      </c>
      <c r="H222" s="9">
        <f>_xlfn.XLOOKUP($E222,'Raw Data'!$E:$E,'Raw Data'!H:H,"ERROR",0,1)</f>
        <v>2873.04</v>
      </c>
      <c r="I222" s="9">
        <f>_xlfn.XLOOKUP($E222,$E:$E,'Raw Data'!I:I,"ERROR",0,1)</f>
        <v>0.000117122059146327</v>
      </c>
      <c r="J222" s="9" t="str">
        <f>_xlfn.XLOOKUP($E222,'Raw Data'!$E:$E,'Raw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5 to 10</v>
      </c>
      <c r="L222" s="9">
        <f>_xlfn.XLOOKUP($E222,'Raw Data'!$E:$E,'Raw Data'!L:L,"ERROR",0,1)</f>
        <v>9.93</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5 to 10</v>
      </c>
      <c r="N222" s="9">
        <f>_xlfn.XLOOKUP($E222,'Raw Data'!$E:$E,'Raw Data'!N:N,"ERROR",0,1)</f>
        <v>9.99</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0% to 2%</v>
      </c>
      <c r="P222" s="16">
        <f t="shared" si="12"/>
        <v>0.00600600600600606</v>
      </c>
      <c r="Q222" s="9">
        <f>_xlfn.XLOOKUP($E222,'Raw Data'!$E:$E,'Raw Data'!Q:Q,"ERROR",0,1)</f>
        <v>7.06</v>
      </c>
      <c r="R222" s="9" t="str">
        <f>_xlfn.XLOOKUP($E222,'Raw Data'!$E:$E,'Raw Data'!R:R,"ERROR",0,1)</f>
        <v>oz</v>
      </c>
      <c r="S222" s="17">
        <f t="shared" si="13"/>
        <v>1.40651558073654</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 to 0.05</v>
      </c>
      <c r="V222" s="17">
        <f t="shared" si="14"/>
        <v>0.0478530322727747</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15"/>
        <v>0.0475656266735389</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6 to 8</v>
      </c>
      <c r="Z222" s="17">
        <f t="array" ref="Z222">_xlfn.IFS(AA222="oz",_xlfn.IFS(R222="oz",Q222,R222="fl oz",Q222*1.04,R222="ml",Q222*0.0338),AA222="fl oz",_xlfn.IFS(R222="oz",Q222/1.04,R222="fl oz",Q222,R222="ml",Q222*0.0338/1.04),AA222="ml",_xlfn.IFS(R222="oz",Q222/0.0338,R222="fl oz",Q222*1.04/0.0338,R222="ml",Q222))</f>
        <v>7.06</v>
      </c>
      <c r="AA222" s="9" t="s">
        <v>38</v>
      </c>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row>
    <row r="223" hidden="1" spans="1:52">
      <c r="A223" s="9" t="str">
        <f>_xlfn.XLOOKUP($E223,'Raw Data'!$E:$E,'Raw Data'!A:A,"ERROR",0,1)</f>
        <v>US</v>
      </c>
      <c r="B223" s="9" t="str">
        <f>_xlfn.XLOOKUP($E223,'Raw Data'!$E:$E,'Raw Data'!B:B,"ERROR",0,1)</f>
        <v>Hair Mousses</v>
      </c>
      <c r="C223" s="9" t="str">
        <f>_xlfn.XLOOKUP($E223,'Raw Data'!$E:$E,'Raw Data'!C:C,"ERROR",0,1)</f>
        <v>others</v>
      </c>
      <c r="D223" s="9" t="str">
        <f>_xlfn.XLOOKUP($E223,'Raw Data'!$E:$E,'Raw Data'!D:D,"ERROR",0,1)</f>
        <v>www.amazon.com/dp/B07G56QS1Y</v>
      </c>
      <c r="E223" s="9" t="s">
        <v>817</v>
      </c>
      <c r="F223" s="9" t="str">
        <f>_xlfn.XLOOKUP($E223,'Raw Data'!$E:$E,'Raw Data'!F:F,"ERROR",0,1)</f>
        <v>Alterna Caviar Anti-Aging Clinical Densifying Styling Mousse, | Thickens &amp; Provides Hold For Thinning Hair | Sulfate Free , 5.1 Oz (Pack of 1)</v>
      </c>
      <c r="G223" s="9">
        <f>_xlfn.XLOOKUP($E223,'Raw Data'!$E:$E,'Raw Data'!G:G,"ERROR",0,1)</f>
        <v>83</v>
      </c>
      <c r="H223" s="9">
        <f>_xlfn.XLOOKUP($E223,'Raw Data'!$E:$E,'Raw Data'!H:H,"ERROR",0,1)</f>
        <v>2754.87</v>
      </c>
      <c r="I223" s="9">
        <f>_xlfn.XLOOKUP($E223,$E:$E,'Raw Data'!I:I,"ERROR",0,1)</f>
        <v>0.00011609958421195</v>
      </c>
      <c r="J223" s="9" t="str">
        <f>_xlfn.XLOOKUP($E223,'Raw Data'!$E:$E,'Raw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30 to 40</v>
      </c>
      <c r="L223" s="9">
        <f>_xlfn.XLOOKUP($E223,'Raw Data'!$E:$E,'Raw Data'!L:L,"ERROR",0,1)</f>
        <v>34.67</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30 to 40</v>
      </c>
      <c r="N223" s="9">
        <f>_xlfn.XLOOKUP($E223,'Raw Data'!$E:$E,'Raw Data'!N:N,"ERROR",0,1)</f>
        <v>38</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8% to 10%</v>
      </c>
      <c r="P223" s="16">
        <f t="shared" si="12"/>
        <v>0.0876315789473684</v>
      </c>
      <c r="Q223" s="9">
        <f>_xlfn.XLOOKUP($E223,'Raw Data'!$E:$E,'Raw Data'!Q:Q,"ERROR",0,1)</f>
        <v>5.1</v>
      </c>
      <c r="R223" s="9" t="str">
        <f>_xlfn.XLOOKUP($E223,'Raw Data'!$E:$E,'Raw Data'!R:R,"ERROR",0,1)</f>
        <v>oz</v>
      </c>
      <c r="S223" s="17">
        <f t="shared" si="13"/>
        <v>6.79803921568628</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5 to 10</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0.2 to 0.3</v>
      </c>
      <c r="V223" s="17">
        <f t="shared" si="14"/>
        <v>0.251977693343147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0.2 to 0.3</v>
      </c>
      <c r="X223" s="17">
        <f t="shared" si="15"/>
        <v>0.229896490215971</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4 to 6</v>
      </c>
      <c r="Z223" s="17">
        <f t="array" ref="Z223">_xlfn.IFS(AA223="oz",_xlfn.IFS(R223="oz",Q223,R223="fl oz",Q223*1.04,R223="ml",Q223*0.0338),AA223="fl oz",_xlfn.IFS(R223="oz",Q223/1.04,R223="fl oz",Q223,R223="ml",Q223*0.0338/1.04),AA223="ml",_xlfn.IFS(R223="oz",Q223/0.0338,R223="fl oz",Q223*1.04/0.0338,R223="ml",Q223))</f>
        <v>5.1</v>
      </c>
      <c r="AA223" s="9" t="s">
        <v>38</v>
      </c>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row>
    <row r="224" hidden="1" spans="1:52">
      <c r="A224" s="9" t="str">
        <f>_xlfn.XLOOKUP($E224,'Raw Data'!$E:$E,'Raw Data'!A:A,"ERROR",0,1)</f>
        <v>US</v>
      </c>
      <c r="B224" s="9" t="str">
        <f>_xlfn.XLOOKUP($E224,'Raw Data'!$E:$E,'Raw Data'!B:B,"ERROR",0,1)</f>
        <v>Hair Mousses</v>
      </c>
      <c r="C224" s="9" t="str">
        <f>_xlfn.XLOOKUP($E224,'Raw Data'!$E:$E,'Raw Data'!C:C,"ERROR",0,1)</f>
        <v>roux</v>
      </c>
      <c r="D224" s="9" t="str">
        <f>_xlfn.XLOOKUP($E224,'Raw Data'!$E:$E,'Raw Data'!D:D,"ERROR",0,1)</f>
        <v>www.amazon.com/dp/B000BPYHCQ</v>
      </c>
      <c r="E224" s="9" t="s">
        <v>820</v>
      </c>
      <c r="F224" s="9" t="str">
        <f>_xlfn.XLOOKUP($E224,'Raw Data'!$E:$E,'Raw Data'!F:F,"ERROR",0,1)</f>
        <v>Roux Fanci-Full Instant Color Mousse Tones Pale Ash Blonde or Bleached Hair, 19 Sweet Cream, 6 Fl Oz (Pack of 1)</v>
      </c>
      <c r="G224" s="9">
        <f>_xlfn.XLOOKUP($E224,'Raw Data'!$E:$E,'Raw Data'!G:G,"ERROR",0,1)</f>
        <v>39</v>
      </c>
      <c r="H224" s="9">
        <f>_xlfn.XLOOKUP($E224,'Raw Data'!$E:$E,'Raw Data'!H:H,"ERROR",0,1)</f>
        <v>2730.82</v>
      </c>
      <c r="I224" s="9">
        <f>_xlfn.XLOOKUP($E224,$E:$E,'Raw Data'!I:I,"ERROR",0,1)</f>
        <v>0.000115580906698461</v>
      </c>
      <c r="J224" s="9" t="str">
        <f>_xlfn.XLOOKUP($E224,'Raw Data'!$E:$E,'Raw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50 to 75</v>
      </c>
      <c r="L224" s="9">
        <f>_xlfn.XLOOKUP($E224,'Raw Data'!$E:$E,'Raw Data'!L:L,"ERROR",0,1)</f>
        <v>69.99</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50 to 75</v>
      </c>
      <c r="N224" s="9">
        <f>_xlfn.XLOOKUP($E224,'Raw Data'!$E:$E,'Raw Data'!N:N,"ERROR",0,1)</f>
        <v>69.99</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No Discount</v>
      </c>
      <c r="P224" s="16">
        <f t="shared" si="12"/>
        <v>0</v>
      </c>
      <c r="Q224" s="9">
        <f>_xlfn.XLOOKUP($E224,'Raw Data'!$E:$E,'Raw Data'!Q:Q,"ERROR",0,1)</f>
        <v>6</v>
      </c>
      <c r="R224" s="9" t="str">
        <f>_xlfn.XLOOKUP($E224,'Raw Data'!$E:$E,'Raw Data'!R:R,"ERROR",0,1)</f>
        <v>fl oz</v>
      </c>
      <c r="S224" s="17">
        <f t="shared" si="13"/>
        <v>11.2163461538462</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0.3 to 0.4</v>
      </c>
      <c r="V224" s="17">
        <f t="shared" si="14"/>
        <v>0.379315054238964</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0.3 to 0.4</v>
      </c>
      <c r="X224" s="17">
        <f t="shared" si="15"/>
        <v>0.379315054238964</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6 to 8</v>
      </c>
      <c r="Z224" s="17">
        <f t="array" ref="Z224">_xlfn.IFS(AA224="oz",_xlfn.IFS(R224="oz",Q224,R224="fl oz",Q224*1.04,R224="ml",Q224*0.0338),AA224="fl oz",_xlfn.IFS(R224="oz",Q224/1.04,R224="fl oz",Q224,R224="ml",Q224*0.0338/1.04),AA224="ml",_xlfn.IFS(R224="oz",Q224/0.0338,R224="fl oz",Q224*1.04/0.0338,R224="ml",Q224))</f>
        <v>6.24</v>
      </c>
      <c r="AA224" s="9" t="s">
        <v>38</v>
      </c>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row>
    <row r="225" hidden="1" spans="1:52">
      <c r="A225" s="9" t="str">
        <f>_xlfn.XLOOKUP($E225,'Raw Data'!$E:$E,'Raw Data'!A:A,"ERROR",0,1)</f>
        <v>US</v>
      </c>
      <c r="B225" s="9" t="str">
        <f>_xlfn.XLOOKUP($E225,'Raw Data'!$E:$E,'Raw Data'!B:B,"ERROR",0,1)</f>
        <v>Hair Mousses</v>
      </c>
      <c r="C225" s="9" t="str">
        <f>_xlfn.XLOOKUP($E225,'Raw Data'!$E:$E,'Raw Data'!C:C,"ERROR",0,1)</f>
        <v>amika</v>
      </c>
      <c r="D225" s="9" t="str">
        <f>_xlfn.XLOOKUP($E225,'Raw Data'!$E:$E,'Raw Data'!D:D,"ERROR",0,1)</f>
        <v>www.amazon.com/dp/B07H3CYSBT</v>
      </c>
      <c r="E225" s="9" t="s">
        <v>823</v>
      </c>
      <c r="F225" s="9" t="str">
        <f>_xlfn.XLOOKUP($E225,'Raw Data'!$E:$E,'Raw Data'!F:F,"ERROR",0,1)</f>
        <v>amika plus size perfect body mousse</v>
      </c>
      <c r="G225" s="9">
        <f>_xlfn.XLOOKUP($E225,'Raw Data'!$E:$E,'Raw Data'!G:G,"ERROR",0,1)</f>
        <v>227</v>
      </c>
      <c r="H225" s="9">
        <f>_xlfn.XLOOKUP($E225,'Raw Data'!$E:$E,'Raw Data'!H:H,"ERROR",0,1)</f>
        <v>2718.62</v>
      </c>
      <c r="I225" s="9">
        <f>_xlfn.XLOOKUP($E225,$E:$E,'Raw Data'!I:I,"ERROR",0,1)</f>
        <v>0.000115566451751364</v>
      </c>
      <c r="J225" s="9" t="str">
        <f>_xlfn.XLOOKUP($E225,'Raw Data'!$E:$E,'Raw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10 to 15</v>
      </c>
      <c r="L225" s="9">
        <f>_xlfn.XLOOKUP($E225,'Raw Data'!$E:$E,'Raw Data'!L:L,"ERROR",0,1)</f>
        <v>12</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10 to 15</v>
      </c>
      <c r="N225" s="9">
        <f>_xlfn.XLOOKUP($E225,'Raw Data'!$E:$E,'Raw Data'!N:N,"ERROR",0,1)</f>
        <v>12</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12"/>
        <v>0</v>
      </c>
      <c r="Q225" s="9">
        <f>_xlfn.XLOOKUP($E225,'Raw Data'!$E:$E,'Raw Data'!Q:Q,"ERROR",0,1)</f>
        <v>0</v>
      </c>
      <c r="R225" s="9">
        <f>_xlfn.XLOOKUP($E225,'Raw Data'!$E:$E,'Raw Data'!R:R,"ERROR",0,1)</f>
        <v>0</v>
      </c>
      <c r="S225" s="17" t="e">
        <f t="shared" si="13"/>
        <v>#N/A</v>
      </c>
      <c r="T225" s="9" t="e">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#N/A</v>
      </c>
      <c r="U225" s="17" t="e">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#N/A</v>
      </c>
      <c r="V225" s="17" t="e">
        <f t="shared" si="14"/>
        <v>#N/A</v>
      </c>
      <c r="W225" s="17" t="e">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#N/A</v>
      </c>
      <c r="X225" s="17" t="e">
        <f t="shared" si="15"/>
        <v>#N/A</v>
      </c>
      <c r="Y225" s="9" t="e">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#N/A</v>
      </c>
      <c r="Z225" s="17" t="e">
        <f t="array" ref="Z225">_xlfn.IFS(AA225="oz",_xlfn.IFS(R225="oz",Q225,R225="fl oz",Q225*1.04,R225="ml",Q225*0.0338),AA225="fl oz",_xlfn.IFS(R225="oz",Q225/1.04,R225="fl oz",Q225,R225="ml",Q225*0.0338/1.04),AA225="ml",_xlfn.IFS(R225="oz",Q225/0.0338,R225="fl oz",Q225*1.04/0.0338,R225="ml",Q225))</f>
        <v>#N/A</v>
      </c>
      <c r="AA225" s="9" t="s">
        <v>38</v>
      </c>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row>
    <row r="226" hidden="1" spans="1:52">
      <c r="A226" s="9" t="str">
        <f>_xlfn.XLOOKUP($E226,'Raw Data'!$E:$E,'Raw Data'!A:A,"ERROR",0,1)</f>
        <v>US</v>
      </c>
      <c r="B226" s="9" t="str">
        <f>_xlfn.XLOOKUP($E226,'Raw Data'!$E:$E,'Raw Data'!B:B,"ERROR",0,1)</f>
        <v>Hair Mousses</v>
      </c>
      <c r="C226" s="9" t="str">
        <f>_xlfn.XLOOKUP($E226,'Raw Data'!$E:$E,'Raw Data'!C:C,"ERROR",0,1)</f>
        <v>got2b</v>
      </c>
      <c r="D226" s="9" t="str">
        <f>_xlfn.XLOOKUP($E226,'Raw Data'!$E:$E,'Raw Data'!D:D,"ERROR",0,1)</f>
        <v>www.amazon.com/dp/B001S46QIM</v>
      </c>
      <c r="E226" s="9" t="s">
        <v>825</v>
      </c>
      <c r="F226" s="9" t="str">
        <f>_xlfn.XLOOKUP($E226,'Raw Data'!$E:$E,'Raw Data'!F:F,"ERROR",0,1)</f>
        <v>Got2B Fat-tastic Thickening Plumping Hair Mousse, 8.5 Ounce</v>
      </c>
      <c r="G226" s="9">
        <f>_xlfn.XLOOKUP($E226,'Raw Data'!$E:$E,'Raw Data'!G:G,"ERROR",0,1)</f>
        <v>34</v>
      </c>
      <c r="H226" s="9">
        <f>_xlfn.XLOOKUP($E226,'Raw Data'!$E:$E,'Raw Data'!H:H,"ERROR",0,1)</f>
        <v>2718.28</v>
      </c>
      <c r="I226" s="9">
        <f>_xlfn.XLOOKUP($E226,$E:$E,'Raw Data'!I:I,"ERROR",0,1)</f>
        <v>0.000107820300689259</v>
      </c>
      <c r="J226" s="9" t="str">
        <f>_xlfn.XLOOKUP($E226,'Raw Data'!$E:$E,'Raw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75 to 100</v>
      </c>
      <c r="L226" s="9">
        <f>_xlfn.XLOOKUP($E226,'Raw Data'!$E:$E,'Raw Data'!L:L,"ERROR",0,1)</f>
        <v>79.99</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75 to 100</v>
      </c>
      <c r="N226" s="9">
        <f>_xlfn.XLOOKUP($E226,'Raw Data'!$E:$E,'Raw Data'!N:N,"ERROR",0,1)</f>
        <v>88</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8% to 10%</v>
      </c>
      <c r="P226" s="16">
        <f t="shared" si="12"/>
        <v>0.0910227272727273</v>
      </c>
      <c r="Q226" s="9">
        <f>_xlfn.XLOOKUP($E226,'Raw Data'!$E:$E,'Raw Data'!Q:Q,"ERROR",0,1)</f>
        <v>8.5</v>
      </c>
      <c r="R226" s="9" t="str">
        <f>_xlfn.XLOOKUP($E226,'Raw Data'!$E:$E,'Raw Data'!R:R,"ERROR",0,1)</f>
        <v>fl oz</v>
      </c>
      <c r="S226" s="17">
        <f t="shared" si="13"/>
        <v>9.04864253393665</v>
      </c>
      <c r="T226" s="9" t="str">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5 to 10</v>
      </c>
      <c r="U226" s="17"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0.3 to 0.4</v>
      </c>
      <c r="V226" s="17">
        <f t="shared" si="14"/>
        <v>0.336650359527282</v>
      </c>
      <c r="W226" s="17"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0.3 to 0.4</v>
      </c>
      <c r="X226" s="17">
        <f t="shared" si="15"/>
        <v>0.306007525665764</v>
      </c>
      <c r="Y226" s="9"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8 to 10</v>
      </c>
      <c r="Z226" s="17">
        <f t="array" ref="Z226">_xlfn.IFS(AA226="oz",_xlfn.IFS(R226="oz",Q226,R226="fl oz",Q226*1.04,R226="ml",Q226*0.0338),AA226="fl oz",_xlfn.IFS(R226="oz",Q226/1.04,R226="fl oz",Q226,R226="ml",Q226*0.0338/1.04),AA226="ml",_xlfn.IFS(R226="oz",Q226/0.0338,R226="fl oz",Q226*1.04/0.0338,R226="ml",Q226))</f>
        <v>8.84</v>
      </c>
      <c r="AA226" s="9" t="s">
        <v>38</v>
      </c>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row>
    <row r="227" hidden="1" spans="1:52">
      <c r="A227" s="9" t="str">
        <f>_xlfn.XLOOKUP($E227,'Raw Data'!$E:$E,'Raw Data'!A:A,"ERROR",0,1)</f>
        <v>US</v>
      </c>
      <c r="B227" s="9" t="str">
        <f>_xlfn.XLOOKUP($E227,'Raw Data'!$E:$E,'Raw Data'!B:B,"ERROR",0,1)</f>
        <v>Hair Mousses</v>
      </c>
      <c r="C227" s="9" t="str">
        <f>_xlfn.XLOOKUP($E227,'Raw Data'!$E:$E,'Raw Data'!C:C,"ERROR",0,1)</f>
        <v>ARHGOAT</v>
      </c>
      <c r="D227" s="9" t="str">
        <f>_xlfn.XLOOKUP($E227,'Raw Data'!$E:$E,'Raw Data'!D:D,"ERROR",0,1)</f>
        <v>www.amazon.com/dp/B0B7HVCQGJ</v>
      </c>
      <c r="E227" s="9" t="s">
        <v>829</v>
      </c>
      <c r="F227" s="9" t="str">
        <f>_xlfn.XLOOKUP($E227,'Raw Data'!$E:$E,'Raw Data'!F:F,"ERROR",0,1)</f>
        <v>ARHGOAT Premium Lace Tint Mousse Waterproof Fast Drying No Residues Tint Melting Hair Mousse High Viscosity for All of Hair Types included Wigs Lace Tint Foam, 7.06 Ounces (Medium Brown)</v>
      </c>
      <c r="G227" s="9">
        <f>_xlfn.XLOOKUP($E227,'Raw Data'!$E:$E,'Raw Data'!G:G,"ERROR",0,1)</f>
        <v>256</v>
      </c>
      <c r="H227" s="9">
        <f>_xlfn.XLOOKUP($E227,'Raw Data'!$E:$E,'Raw Data'!H:H,"ERROR",0,1)</f>
        <v>2536.08</v>
      </c>
      <c r="I227" s="9">
        <f>_xlfn.XLOOKUP($E227,$E:$E,'Raw Data'!I:I,"ERROR",0,1)</f>
        <v>0.000106591205040491</v>
      </c>
      <c r="J227" s="9" t="str">
        <f>_xlfn.XLOOKUP($E227,'Raw Data'!$E:$E,'Raw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5 to 10</v>
      </c>
      <c r="L227" s="9">
        <f>_xlfn.XLOOKUP($E227,'Raw Data'!$E:$E,'Raw Data'!L:L,"ERROR",0,1)</f>
        <v>9.95</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5 to 10</v>
      </c>
      <c r="N227" s="9">
        <f>_xlfn.XLOOKUP($E227,'Raw Data'!$E:$E,'Raw Data'!N:N,"ERROR",0,1)</f>
        <v>9.99</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0% to 2%</v>
      </c>
      <c r="P227" s="16">
        <f t="shared" si="12"/>
        <v>0.0040040040040041</v>
      </c>
      <c r="Q227" s="9">
        <f>_xlfn.XLOOKUP($E227,'Raw Data'!$E:$E,'Raw Data'!Q:Q,"ERROR",0,1)</f>
        <v>7.06</v>
      </c>
      <c r="R227" s="9" t="str">
        <f>_xlfn.XLOOKUP($E227,'Raw Data'!$E:$E,'Raw Data'!R:R,"ERROR",0,1)</f>
        <v>oz</v>
      </c>
      <c r="S227" s="17">
        <f t="shared" si="13"/>
        <v>1.40934844192635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1 to 2</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 to 0.05</v>
      </c>
      <c r="V227" s="17">
        <f t="shared" si="14"/>
        <v>0.0478530322727747</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 to 0.05</v>
      </c>
      <c r="X227" s="17">
        <f t="shared" si="15"/>
        <v>0.0476614285399508</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17">
        <f t="array" ref="Z227">_xlfn.IFS(AA227="oz",_xlfn.IFS(R227="oz",Q227,R227="fl oz",Q227*1.04,R227="ml",Q227*0.0338),AA227="fl oz",_xlfn.IFS(R227="oz",Q227/1.04,R227="fl oz",Q227,R227="ml",Q227*0.0338/1.04),AA227="ml",_xlfn.IFS(R227="oz",Q227/0.0338,R227="fl oz",Q227*1.04/0.0338,R227="ml",Q227))</f>
        <v>7.06</v>
      </c>
      <c r="AA227" s="9" t="s">
        <v>38</v>
      </c>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row>
    <row r="228" hidden="1" spans="1:52">
      <c r="A228" s="9" t="str">
        <f>_xlfn.XLOOKUP($E228,'Raw Data'!$E:$E,'Raw Data'!A:A,"ERROR",0,1)</f>
        <v>US</v>
      </c>
      <c r="B228" s="9" t="str">
        <f>_xlfn.XLOOKUP($E228,'Raw Data'!$E:$E,'Raw Data'!B:B,"ERROR",0,1)</f>
        <v>Hair Mousses</v>
      </c>
      <c r="C228" s="9" t="str">
        <f>_xlfn.XLOOKUP($E228,'Raw Data'!$E:$E,'Raw Data'!C:C,"ERROR",0,1)</f>
        <v>redken</v>
      </c>
      <c r="D228" s="9" t="str">
        <f>_xlfn.XLOOKUP($E228,'Raw Data'!$E:$E,'Raw Data'!D:D,"ERROR",0,1)</f>
        <v>www.amazon.com/dp/B000JHA9D2</v>
      </c>
      <c r="E228" s="9" t="s">
        <v>832</v>
      </c>
      <c r="F228" s="9" t="str">
        <f>_xlfn.XLOOKUP($E228,'Raw Data'!$E:$E,'Raw Data'!F:F,"ERROR",0,1)</f>
        <v>REDKEN Full Frame 07 All-Over Volumizing Mousse | For All Hair Types | Adds Volume &amp; Anti-Frizz Protection REDKEN Full Frame 07 All-Over Volumizing Mousse | For All Hair Types | Adds Volume &amp; Anti-Frizz Protection</v>
      </c>
      <c r="G228" s="9">
        <f>_xlfn.XLOOKUP($E228,'Raw Data'!$E:$E,'Raw Data'!G:G,"ERROR",0,1)</f>
        <v>104</v>
      </c>
      <c r="H228" s="9">
        <f>_xlfn.XLOOKUP($E228,'Raw Data'!$E:$E,'Raw Data'!H:H,"ERROR",0,1)</f>
        <v>2507.17</v>
      </c>
      <c r="I228" s="9">
        <f>_xlfn.XLOOKUP($E228,$E:$E,'Raw Data'!I:I,"ERROR",0,1)</f>
        <v>0.000101099600580052</v>
      </c>
      <c r="J228" s="9" t="str">
        <f>_xlfn.XLOOKUP($E228,'Raw Data'!$E:$E,'Raw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20 to 30</v>
      </c>
      <c r="L228" s="9">
        <f>_xlfn.XLOOKUP($E228,'Raw Data'!$E:$E,'Raw Data'!L:L,"ERROR",0,1)</f>
        <v>24</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20 to 30</v>
      </c>
      <c r="N228" s="9">
        <f>_xlfn.XLOOKUP($E228,'Raw Data'!$E:$E,'Raw Data'!N:N,"ERROR",0,1)</f>
        <v>24</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6">
        <f t="shared" si="12"/>
        <v>0</v>
      </c>
      <c r="Q228" s="9">
        <f>_xlfn.XLOOKUP($E228,'Raw Data'!$E:$E,'Raw Data'!Q:Q,"ERROR",0,1)</f>
        <v>0</v>
      </c>
      <c r="R228" s="9">
        <f>_xlfn.XLOOKUP($E228,'Raw Data'!$E:$E,'Raw Data'!R:R,"ERROR",0,1)</f>
        <v>0</v>
      </c>
      <c r="S228" s="17" t="e">
        <f t="shared" si="13"/>
        <v>#N/A</v>
      </c>
      <c r="T228" s="9" t="e">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#N/A</v>
      </c>
      <c r="U228" s="17" t="e">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#N/A</v>
      </c>
      <c r="V228" s="17" t="e">
        <f t="shared" si="14"/>
        <v>#N/A</v>
      </c>
      <c r="W228" s="17" t="e">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#N/A</v>
      </c>
      <c r="X228" s="17" t="e">
        <f t="shared" si="15"/>
        <v>#N/A</v>
      </c>
      <c r="Y228" s="9" t="e">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#N/A</v>
      </c>
      <c r="Z228" s="17" t="e">
        <f t="array" ref="Z228">_xlfn.IFS(AA228="oz",_xlfn.IFS(R228="oz",Q228,R228="fl oz",Q228*1.04,R228="ml",Q228*0.0338),AA228="fl oz",_xlfn.IFS(R228="oz",Q228/1.04,R228="fl oz",Q228,R228="ml",Q228*0.0338/1.04),AA228="ml",_xlfn.IFS(R228="oz",Q228/0.0338,R228="fl oz",Q228*1.04/0.0338,R228="ml",Q228))</f>
        <v>#N/A</v>
      </c>
      <c r="AA228" s="9" t="s">
        <v>38</v>
      </c>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row>
    <row r="229" hidden="1" spans="1:52">
      <c r="A229" s="9" t="str">
        <f>_xlfn.XLOOKUP($E229,'Raw Data'!$E:$E,'Raw Data'!A:A,"ERROR",0,1)</f>
        <v>US</v>
      </c>
      <c r="B229" s="9" t="str">
        <f>_xlfn.XLOOKUP($E229,'Raw Data'!$E:$E,'Raw Data'!B:B,"ERROR",0,1)</f>
        <v>Hair Mousses</v>
      </c>
      <c r="C229" s="9" t="str">
        <f>_xlfn.XLOOKUP($E229,'Raw Data'!$E:$E,'Raw Data'!C:C,"ERROR",0,1)</f>
        <v>aussie</v>
      </c>
      <c r="D229" s="9" t="str">
        <f>_xlfn.XLOOKUP($E229,'Raw Data'!$E:$E,'Raw Data'!D:D,"ERROR",0,1)</f>
        <v>www.amazon.com/dp/B07NWB1FZL</v>
      </c>
      <c r="E229" s="9" t="s">
        <v>835</v>
      </c>
      <c r="F229" s="9" t="str">
        <f>_xlfn.XLOOKUP($E229,'Raw Data'!$E:$E,'Raw Data'!F:F,"ERROR",0,1)</f>
        <v>Aussie Kids Detangler 8 fl oz, Pack of 3</v>
      </c>
      <c r="G229" s="9">
        <f>_xlfn.XLOOKUP($E229,'Raw Data'!$E:$E,'Raw Data'!G:G,"ERROR",0,1)</f>
        <v>79</v>
      </c>
      <c r="H229" s="9">
        <f>_xlfn.XLOOKUP($E229,'Raw Data'!$E:$E,'Raw Data'!H:H,"ERROR",0,1)</f>
        <v>2378</v>
      </c>
      <c r="I229" s="9">
        <f>_xlfn.XLOOKUP($E229,$E:$E,'Raw Data'!I:I,"ERROR",0,1)</f>
        <v>9.83739927612176e-5</v>
      </c>
      <c r="J229" s="9" t="str">
        <f>_xlfn.XLOOKUP($E229,'Raw Data'!$E:$E,'Raw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_xlfn.XLOOKUP($E229,'Raw Data'!$E:$E,'Raw Data'!L:L,"ERROR",0,1)</f>
        <v>29.99</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_xlfn.XLOOKUP($E229,'Raw Data'!$E:$E,'Raw Data'!N:N,"ERROR",0,1)</f>
        <v>29.99</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12"/>
        <v>0</v>
      </c>
      <c r="Q229" s="9">
        <f>_xlfn.XLOOKUP($E229,'Raw Data'!$E:$E,'Raw Data'!Q:Q,"ERROR",0,1)</f>
        <v>24</v>
      </c>
      <c r="R229" s="9" t="str">
        <f>_xlfn.XLOOKUP($E229,'Raw Data'!$E:$E,'Raw Data'!R:R,"ERROR",0,1)</f>
        <v>fl oz</v>
      </c>
      <c r="S229" s="17">
        <f t="shared" si="13"/>
        <v>1.20152243589744</v>
      </c>
      <c r="T229" s="9" t="str">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1 to 2</v>
      </c>
      <c r="U229" s="17"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 to 0.05</v>
      </c>
      <c r="V229" s="17">
        <f t="shared" si="14"/>
        <v>0.0406331564388717</v>
      </c>
      <c r="W229" s="17"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 to 0.05</v>
      </c>
      <c r="X229" s="17">
        <f t="shared" si="15"/>
        <v>0.0406331564388717</v>
      </c>
      <c r="Y229" s="9"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20 to 25</v>
      </c>
      <c r="Z229" s="17">
        <f t="array" ref="Z229">_xlfn.IFS(AA229="oz",_xlfn.IFS(R229="oz",Q229,R229="fl oz",Q229*1.04,R229="ml",Q229*0.0338),AA229="fl oz",_xlfn.IFS(R229="oz",Q229/1.04,R229="fl oz",Q229,R229="ml",Q229*0.0338/1.04),AA229="ml",_xlfn.IFS(R229="oz",Q229/0.0338,R229="fl oz",Q229*1.04/0.0338,R229="ml",Q229))</f>
        <v>24.96</v>
      </c>
      <c r="AA229" s="9" t="s">
        <v>38</v>
      </c>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row>
    <row r="230" hidden="1" spans="1:52">
      <c r="A230" s="9" t="str">
        <f>_xlfn.XLOOKUP($E230,'Raw Data'!$E:$E,'Raw Data'!A:A,"ERROR",0,1)</f>
        <v>US</v>
      </c>
      <c r="B230" s="9" t="str">
        <f>_xlfn.XLOOKUP($E230,'Raw Data'!$E:$E,'Raw Data'!B:B,"ERROR",0,1)</f>
        <v>Hair Mousses</v>
      </c>
      <c r="C230" s="9" t="str">
        <f>_xlfn.XLOOKUP($E230,'Raw Data'!$E:$E,'Raw Data'!C:C,"ERROR",0,1)</f>
        <v>douxo</v>
      </c>
      <c r="D230" s="9" t="str">
        <f>_xlfn.XLOOKUP($E230,'Raw Data'!$E:$E,'Raw Data'!D:D,"ERROR",0,1)</f>
        <v>www.amazon.com/dp/B0947825LZ</v>
      </c>
      <c r="E230" s="9" t="s">
        <v>839</v>
      </c>
      <c r="F230" s="9" t="str">
        <f>_xlfn.XLOOKUP($E230,'Raw Data'!$E:$E,'Raw Data'!F:F,"ERROR",0,1)</f>
        <v>Douxo S3 SEB Mousse 5.1 oz (150 mL) - Relief for Seborrhea in Dogs and Cats (Helps with Oily to Flaky Skin)</v>
      </c>
      <c r="G230" s="9">
        <f>_xlfn.XLOOKUP($E230,'Raw Data'!$E:$E,'Raw Data'!G:G,"ERROR",0,1)</f>
        <v>89</v>
      </c>
      <c r="H230" s="9">
        <f>_xlfn.XLOOKUP($E230,'Raw Data'!$E:$E,'Raw Data'!H:H,"ERROR",0,1)</f>
        <v>2313.89</v>
      </c>
      <c r="I230" s="9">
        <f>_xlfn.XLOOKUP($E230,$E:$E,'Raw Data'!I:I,"ERROR",0,1)</f>
        <v>9.82047848510794e-5</v>
      </c>
      <c r="J230" s="9" t="str">
        <f>_xlfn.XLOOKUP($E230,'Raw Data'!$E:$E,'Raw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_xlfn.XLOOKUP($E230,'Raw Data'!$E:$E,'Raw Data'!L:L,"ERROR",0,1)</f>
        <v>25.9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_xlfn.XLOOKUP($E230,'Raw Data'!$E:$E,'Raw Data'!N:N,"ERROR",0,1)</f>
        <v>28.81</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10% to 15%</v>
      </c>
      <c r="P230" s="16">
        <f t="shared" si="12"/>
        <v>0.101006594932315</v>
      </c>
      <c r="Q230" s="9">
        <f>_xlfn.XLOOKUP($E230,'Raw Data'!$E:$E,'Raw Data'!Q:Q,"ERROR",0,1)</f>
        <v>5.1</v>
      </c>
      <c r="R230" s="9" t="str">
        <f>_xlfn.XLOOKUP($E230,'Raw Data'!$E:$E,'Raw Data'!R:R,"ERROR",0,1)</f>
        <v>oz</v>
      </c>
      <c r="S230" s="17">
        <f t="shared" si="13"/>
        <v>5.07843137254902</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5 to 10</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7">
        <f t="shared" si="14"/>
        <v>0.191038877505686</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7">
        <f t="shared" si="15"/>
        <v>0.171742690989145</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4 to 6</v>
      </c>
      <c r="Z230" s="17">
        <f t="array" ref="Z230">_xlfn.IFS(AA230="oz",_xlfn.IFS(R230="oz",Q230,R230="fl oz",Q230*1.04,R230="ml",Q230*0.0338),AA230="fl oz",_xlfn.IFS(R230="oz",Q230/1.04,R230="fl oz",Q230,R230="ml",Q230*0.0338/1.04),AA230="ml",_xlfn.IFS(R230="oz",Q230/0.0338,R230="fl oz",Q230*1.04/0.0338,R230="ml",Q230))</f>
        <v>5.1</v>
      </c>
      <c r="AA230" s="9" t="s">
        <v>38</v>
      </c>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row>
    <row r="231" hidden="1" spans="1:52">
      <c r="A231" s="9" t="str">
        <f>_xlfn.XLOOKUP($E231,'Raw Data'!$E:$E,'Raw Data'!A:A,"ERROR",0,1)</f>
        <v>US</v>
      </c>
      <c r="B231" s="9" t="str">
        <f>_xlfn.XLOOKUP($E231,'Raw Data'!$E:$E,'Raw Data'!B:B,"ERROR",0,1)</f>
        <v>Hair Mousses</v>
      </c>
      <c r="C231" s="9" t="str">
        <f>_xlfn.XLOOKUP($E231,'Raw Data'!$E:$E,'Raw Data'!C:C,"ERROR",0,1)</f>
        <v>KEVIN MURPHY</v>
      </c>
      <c r="D231" s="9" t="str">
        <f>_xlfn.XLOOKUP($E231,'Raw Data'!$E:$E,'Raw Data'!D:D,"ERROR",0,1)</f>
        <v>www.amazon.com/dp/B01E0FN1RE</v>
      </c>
      <c r="E231" s="9" t="s">
        <v>842</v>
      </c>
      <c r="F231" s="9" t="str">
        <f>_xlfn.XLOOKUP($E231,'Raw Data'!$E:$E,'Raw Data'!F:F,"ERROR",0,1)</f>
        <v>KEVIN MURPHY Body Builder Volumising Mousse 3 oz</v>
      </c>
      <c r="G231" s="9">
        <f>_xlfn.XLOOKUP($E231,'Raw Data'!$E:$E,'Raw Data'!G:G,"ERROR",0,1)</f>
        <v>94</v>
      </c>
      <c r="H231" s="9">
        <f>_xlfn.XLOOKUP($E231,'Raw Data'!$E:$E,'Raw Data'!H:H,"ERROR",0,1)</f>
        <v>2309.91</v>
      </c>
      <c r="I231" s="9">
        <f>_xlfn.XLOOKUP($E231,$E:$E,'Raw Data'!I:I,"ERROR",0,1)</f>
        <v>9.79407694938035e-5</v>
      </c>
      <c r="J231" s="9" t="str">
        <f>_xlfn.XLOOKUP($E231,'Raw Data'!$E:$E,'Raw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_xlfn.XLOOKUP($E231,'Raw Data'!$E:$E,'Raw Data'!L:L,"ERROR",0,1)</f>
        <v>24.51</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_xlfn.XLOOKUP($E231,'Raw Data'!$E:$E,'Raw Data'!N:N,"ERROR",0,1)</f>
        <v>25.67</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4% to 6%</v>
      </c>
      <c r="P231" s="16">
        <f t="shared" si="12"/>
        <v>0.045188936501753</v>
      </c>
      <c r="Q231" s="9">
        <f>_xlfn.XLOOKUP($E231,'Raw Data'!$E:$E,'Raw Data'!Q:Q,"ERROR",0,1)</f>
        <v>3</v>
      </c>
      <c r="R231" s="9" t="str">
        <f>_xlfn.XLOOKUP($E231,'Raw Data'!$E:$E,'Raw Data'!R:R,"ERROR",0,1)</f>
        <v>oz</v>
      </c>
      <c r="S231" s="17">
        <f t="shared" si="13"/>
        <v>8.17</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0.2 to 0.3</v>
      </c>
      <c r="V231" s="17">
        <f t="shared" si="14"/>
        <v>0.289369856836884</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0.2 to 0.3</v>
      </c>
      <c r="X231" s="17">
        <f t="shared" si="15"/>
        <v>0.276293540750761</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2 to 4</v>
      </c>
      <c r="Z231" s="17">
        <f t="array" ref="Z231">_xlfn.IFS(AA231="oz",_xlfn.IFS(R231="oz",Q231,R231="fl oz",Q231*1.04,R231="ml",Q231*0.0338),AA231="fl oz",_xlfn.IFS(R231="oz",Q231/1.04,R231="fl oz",Q231,R231="ml",Q231*0.0338/1.04),AA231="ml",_xlfn.IFS(R231="oz",Q231/0.0338,R231="fl oz",Q231*1.04/0.0338,R231="ml",Q231))</f>
        <v>3</v>
      </c>
      <c r="AA231" s="9" t="s">
        <v>38</v>
      </c>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row>
    <row r="232" hidden="1" spans="1:52">
      <c r="A232" s="9" t="str">
        <f>_xlfn.XLOOKUP($E232,'Raw Data'!$E:$E,'Raw Data'!A:A,"ERROR",0,1)</f>
        <v>US</v>
      </c>
      <c r="B232" s="9" t="str">
        <f>_xlfn.XLOOKUP($E232,'Raw Data'!$E:$E,'Raw Data'!B:B,"ERROR",0,1)</f>
        <v>Hair Mousses</v>
      </c>
      <c r="C232" s="9" t="str">
        <f>_xlfn.XLOOKUP($E232,'Raw Data'!$E:$E,'Raw Data'!C:C,"ERROR",0,1)</f>
        <v>tigi</v>
      </c>
      <c r="D232" s="9" t="str">
        <f>_xlfn.XLOOKUP($E232,'Raw Data'!$E:$E,'Raw Data'!D:D,"ERROR",0,1)</f>
        <v>www.amazon.com/dp/B01L3OZC36</v>
      </c>
      <c r="E232" s="9" t="s">
        <v>846</v>
      </c>
      <c r="F232" s="9" t="str">
        <f>_xlfn.XLOOKUP($E232,'Raw Data'!$E:$E,'Raw Data'!F:F,"ERROR",0,1)</f>
        <v>Catwalk Strong Hair Mousse, 6.7 Fluid Ounce</v>
      </c>
      <c r="G232" s="9">
        <f>_xlfn.XLOOKUP($E232,'Raw Data'!$E:$E,'Raw Data'!G:G,"ERROR",0,1)</f>
        <v>108</v>
      </c>
      <c r="H232" s="9">
        <f>_xlfn.XLOOKUP($E232,'Raw Data'!$E:$E,'Raw Data'!H:H,"ERROR",0,1)</f>
        <v>2303.7</v>
      </c>
      <c r="I232" s="9">
        <f>_xlfn.XLOOKUP($E232,$E:$E,'Raw Data'!I:I,"ERROR",0,1)</f>
        <v>9.35090527719933e-5</v>
      </c>
      <c r="J232" s="9" t="str">
        <f>_xlfn.XLOOKUP($E232,'Raw Data'!$E:$E,'Raw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_xlfn.XLOOKUP($E232,'Raw Data'!$E:$E,'Raw Data'!L:L,"ERROR",0,1)</f>
        <v>21.76</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_xlfn.XLOOKUP($E232,'Raw Data'!$E:$E,'Raw Data'!N:N,"ERROR",0,1)</f>
        <v>21.76</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No Discount</v>
      </c>
      <c r="P232" s="16">
        <f t="shared" si="12"/>
        <v>0</v>
      </c>
      <c r="Q232" s="9">
        <f>_xlfn.XLOOKUP($E232,'Raw Data'!$E:$E,'Raw Data'!Q:Q,"ERROR",0,1)</f>
        <v>6.7</v>
      </c>
      <c r="R232" s="9" t="str">
        <f>_xlfn.XLOOKUP($E232,'Raw Data'!$E:$E,'Raw Data'!R:R,"ERROR",0,1)</f>
        <v>fl oz</v>
      </c>
      <c r="S232" s="17">
        <f t="shared" si="13"/>
        <v>3.12284730195178</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3 to 4</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0.1 to 0.2</v>
      </c>
      <c r="V232" s="17">
        <f t="shared" si="14"/>
        <v>0.105608633816428</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0.1 to 0.2</v>
      </c>
      <c r="X232" s="17">
        <f t="shared" si="15"/>
        <v>0.105608633816428</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6 to 8</v>
      </c>
      <c r="Z232" s="17">
        <f t="array" ref="Z232">_xlfn.IFS(AA232="oz",_xlfn.IFS(R232="oz",Q232,R232="fl oz",Q232*1.04,R232="ml",Q232*0.0338),AA232="fl oz",_xlfn.IFS(R232="oz",Q232/1.04,R232="fl oz",Q232,R232="ml",Q232*0.0338/1.04),AA232="ml",_xlfn.IFS(R232="oz",Q232/0.0338,R232="fl oz",Q232*1.04/0.0338,R232="ml",Q232))</f>
        <v>6.968</v>
      </c>
      <c r="AA232" s="9" t="s">
        <v>38</v>
      </c>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row>
    <row r="233" hidden="1" spans="1:52">
      <c r="A233" s="9" t="str">
        <f>_xlfn.XLOOKUP($E233,'Raw Data'!$E:$E,'Raw Data'!A:A,"ERROR",0,1)</f>
        <v>US</v>
      </c>
      <c r="B233" s="9" t="str">
        <f>_xlfn.XLOOKUP($E233,'Raw Data'!$E:$E,'Raw Data'!B:B,"ERROR",0,1)</f>
        <v>Hair Mousses</v>
      </c>
      <c r="C233" s="9" t="str">
        <f>_xlfn.XLOOKUP($E233,'Raw Data'!$E:$E,'Raw Data'!C:C,"ERROR",0,1)</f>
        <v>tresemmÃ©</v>
      </c>
      <c r="D233" s="9" t="str">
        <f>_xlfn.XLOOKUP($E233,'Raw Data'!$E:$E,'Raw Data'!D:D,"ERROR",0,1)</f>
        <v>www.amazon.com/dp/B00GMOZV5W</v>
      </c>
      <c r="E233" s="9" t="s">
        <v>849</v>
      </c>
      <c r="F233" s="9" t="str">
        <f>_xlfn.XLOOKUP($E233,'Raw Data'!$E:$E,'Raw Data'!F:F,"ERROR",0,1)</f>
        <v>TRESemmé TRES Two Hair Mousse Extra Hold 10.5 oz(Pack of 3)</v>
      </c>
      <c r="G233" s="9">
        <f>_xlfn.XLOOKUP($E233,'Raw Data'!$E:$E,'Raw Data'!G:G,"ERROR",0,1)</f>
        <v>88</v>
      </c>
      <c r="H233" s="9">
        <f>_xlfn.XLOOKUP($E233,'Raw Data'!$E:$E,'Raw Data'!H:H,"ERROR",0,1)</f>
        <v>2199.46</v>
      </c>
      <c r="I233" s="9">
        <f>_xlfn.XLOOKUP($E233,$E:$E,'Raw Data'!I:I,"ERROR",0,1)</f>
        <v>9.15015157074895e-5</v>
      </c>
      <c r="J233" s="9" t="str">
        <f>_xlfn.XLOOKUP($E233,'Raw Data'!$E:$E,'Raw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_xlfn.XLOOKUP($E233,'Raw Data'!$E:$E,'Raw Data'!L:L,"ERROR",0,1)</f>
        <v>24.98</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_xlfn.XLOOKUP($E233,'Raw Data'!$E:$E,'Raw Data'!N:N,"ERROR",0,1)</f>
        <v>24.98</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12"/>
        <v>0</v>
      </c>
      <c r="Q233" s="9">
        <f>_xlfn.XLOOKUP($E233,'Raw Data'!$E:$E,'Raw Data'!Q:Q,"ERROR",0,1)</f>
        <v>31.5</v>
      </c>
      <c r="R233" s="9" t="str">
        <f>_xlfn.XLOOKUP($E233,'Raw Data'!$E:$E,'Raw Data'!R:R,"ERROR",0,1)</f>
        <v>oz</v>
      </c>
      <c r="S233" s="17">
        <f t="shared" si="13"/>
        <v>0.793015873015873</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0.75 to 1</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 to 0.05</v>
      </c>
      <c r="V233" s="17">
        <f t="shared" si="14"/>
        <v>0.0268182574574188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 to 0.05</v>
      </c>
      <c r="X233" s="17">
        <f t="shared" si="15"/>
        <v>0.0268182574574188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30 to 40</v>
      </c>
      <c r="Z233" s="17">
        <f t="array" ref="Z233">_xlfn.IFS(AA233="oz",_xlfn.IFS(R233="oz",Q233,R233="fl oz",Q233*1.04,R233="ml",Q233*0.0338),AA233="fl oz",_xlfn.IFS(R233="oz",Q233/1.04,R233="fl oz",Q233,R233="ml",Q233*0.0338/1.04),AA233="ml",_xlfn.IFS(R233="oz",Q233/0.0338,R233="fl oz",Q233*1.04/0.0338,R233="ml",Q233))</f>
        <v>31.5</v>
      </c>
      <c r="AA233" s="9" t="s">
        <v>38</v>
      </c>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row>
    <row r="234" hidden="1" spans="1:52">
      <c r="A234" s="9" t="str">
        <f>_xlfn.XLOOKUP($E234,'Raw Data'!$E:$E,'Raw Data'!A:A,"ERROR",0,1)</f>
        <v>US</v>
      </c>
      <c r="B234" s="9" t="str">
        <f>_xlfn.XLOOKUP($E234,'Raw Data'!$E:$E,'Raw Data'!B:B,"ERROR",0,1)</f>
        <v>Hair Mousses</v>
      </c>
      <c r="C234" s="9" t="str">
        <f>_xlfn.XLOOKUP($E234,'Raw Data'!$E:$E,'Raw Data'!C:C,"ERROR",0,1)</f>
        <v>r+co</v>
      </c>
      <c r="D234" s="9" t="str">
        <f>_xlfn.XLOOKUP($E234,'Raw Data'!$E:$E,'Raw Data'!D:D,"ERROR",0,1)</f>
        <v>www.amazon.com/dp/B00YFVBVNA</v>
      </c>
      <c r="E234" s="9" t="s">
        <v>852</v>
      </c>
      <c r="F234" s="9" t="str">
        <f>_xlfn.XLOOKUP($E234,'Raw Data'!$E:$E,'Raw Data'!F:F,"ERROR",0,1)</f>
        <v>R+Co Park Ave Blowout Balm, Vitamin-Rich Hair Balm for Smooth Blowouts R+Co Park Ave Blowout Balm, Vitamin-Rich Hair Balm for Smooth Blowouts</v>
      </c>
      <c r="G234" s="9">
        <f>_xlfn.XLOOKUP($E234,'Raw Data'!$E:$E,'Raw Data'!G:G,"ERROR",0,1)</f>
        <v>120</v>
      </c>
      <c r="H234" s="9">
        <f>_xlfn.XLOOKUP($E234,'Raw Data'!$E:$E,'Raw Data'!H:H,"ERROR",0,1)</f>
        <v>2152.24</v>
      </c>
      <c r="I234" s="9">
        <f>_xlfn.XLOOKUP($E234,$E:$E,'Raw Data'!I:I,"ERROR",0,1)</f>
        <v>8.66510306653625e-5</v>
      </c>
      <c r="J234" s="9" t="str">
        <f>_xlfn.XLOOKUP($E234,'Raw Data'!$E:$E,'Raw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15 to 20</v>
      </c>
      <c r="L234" s="9">
        <f>_xlfn.XLOOKUP($E234,'Raw Data'!$E:$E,'Raw Data'!L:L,"ERROR",0,1)</f>
        <v>18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15 to 20</v>
      </c>
      <c r="N234" s="9">
        <f>_xlfn.XLOOKUP($E234,'Raw Data'!$E:$E,'Raw Data'!N:N,"ERROR",0,1)</f>
        <v>18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12"/>
        <v>0</v>
      </c>
      <c r="Q234" s="9">
        <f>_xlfn.XLOOKUP($E234,'Raw Data'!$E:$E,'Raw Data'!Q:Q,"ERROR",0,1)</f>
        <v>0</v>
      </c>
      <c r="R234" s="9">
        <f>_xlfn.XLOOKUP($E234,'Raw Data'!$E:$E,'Raw Data'!R:R,"ERROR",0,1)</f>
        <v>0</v>
      </c>
      <c r="S234" s="17" t="e">
        <f t="shared" si="13"/>
        <v>#N/A</v>
      </c>
      <c r="T234" s="9" t="e">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#N/A</v>
      </c>
      <c r="U234" s="17" t="e">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#N/A</v>
      </c>
      <c r="V234" s="17" t="e">
        <f t="shared" si="14"/>
        <v>#N/A</v>
      </c>
      <c r="W234" s="17" t="e">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#N/A</v>
      </c>
      <c r="X234" s="17" t="e">
        <f t="shared" si="15"/>
        <v>#N/A</v>
      </c>
      <c r="Y234" s="9" t="e">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#N/A</v>
      </c>
      <c r="Z234" s="17" t="e">
        <f t="array" ref="Z234">_xlfn.IFS(AA234="oz",_xlfn.IFS(R234="oz",Q234,R234="fl oz",Q234*1.04,R234="ml",Q234*0.0338),AA234="fl oz",_xlfn.IFS(R234="oz",Q234/1.04,R234="fl oz",Q234,R234="ml",Q234*0.0338/1.04),AA234="ml",_xlfn.IFS(R234="oz",Q234/0.0338,R234="fl oz",Q234*1.04/0.0338,R234="ml",Q234))</f>
        <v>#N/A</v>
      </c>
      <c r="AA234" s="9" t="s">
        <v>38</v>
      </c>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row>
    <row r="235" hidden="1" spans="1:52">
      <c r="A235" s="9" t="str">
        <f>_xlfn.XLOOKUP($E235,'Raw Data'!$E:$E,'Raw Data'!A:A,"ERROR",0,1)</f>
        <v>US</v>
      </c>
      <c r="B235" s="9" t="str">
        <f>_xlfn.XLOOKUP($E235,'Raw Data'!$E:$E,'Raw Data'!B:B,"ERROR",0,1)</f>
        <v>Hair Mousses</v>
      </c>
      <c r="C235" s="9" t="str">
        <f>_xlfn.XLOOKUP($E235,'Raw Data'!$E:$E,'Raw Data'!C:C,"ERROR",0,1)</f>
        <v>roux</v>
      </c>
      <c r="D235" s="9" t="str">
        <f>_xlfn.XLOOKUP($E235,'Raw Data'!$E:$E,'Raw Data'!D:D,"ERROR",0,1)</f>
        <v>www.amazon.com/dp/B001G13VFI</v>
      </c>
      <c r="E235" s="9" t="s">
        <v>855</v>
      </c>
      <c r="F235" s="9" t="str">
        <f>_xlfn.XLOOKUP($E235,'Raw Data'!$E:$E,'Raw Data'!F:F,"ERROR",0,1)</f>
        <v>Roux Fanci-Full Instant Color Mousse Tones &amp; Enriches Golden Blonde Hair, 26 Golden Spell, 6 Fl Oz (Pack of 1)</v>
      </c>
      <c r="G235" s="9">
        <f>_xlfn.XLOOKUP($E235,'Raw Data'!$E:$E,'Raw Data'!G:G,"ERROR",0,1)</f>
        <v>175</v>
      </c>
      <c r="H235" s="9">
        <f>_xlfn.XLOOKUP($E235,'Raw Data'!$E:$E,'Raw Data'!H:H,"ERROR",0,1)</f>
        <v>2038.15</v>
      </c>
      <c r="I235" s="9">
        <f>_xlfn.XLOOKUP($E235,$E:$E,'Raw Data'!I:I,"ERROR",0,1)</f>
        <v>8.53454088260802e-5</v>
      </c>
      <c r="J235" s="9" t="str">
        <f>_xlfn.XLOOKUP($E235,'Raw Data'!$E:$E,'Raw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10 to 15</v>
      </c>
      <c r="L235" s="9">
        <f>_xlfn.XLOOKUP($E235,'Raw Data'!$E:$E,'Raw Data'!L:L,"ERROR",0,1)</f>
        <v>11.65</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10 to 15</v>
      </c>
      <c r="N235" s="9">
        <f>_xlfn.XLOOKUP($E235,'Raw Data'!$E:$E,'Raw Data'!N:N,"ERROR",0,1)</f>
        <v>11.65</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12"/>
        <v>0</v>
      </c>
      <c r="Q235" s="9">
        <f>_xlfn.XLOOKUP($E235,'Raw Data'!$E:$E,'Raw Data'!Q:Q,"ERROR",0,1)</f>
        <v>6</v>
      </c>
      <c r="R235" s="9" t="str">
        <f>_xlfn.XLOOKUP($E235,'Raw Data'!$E:$E,'Raw Data'!R:R,"ERROR",0,1)</f>
        <v>fl oz</v>
      </c>
      <c r="S235" s="17">
        <f t="shared" si="13"/>
        <v>1.86698717948718</v>
      </c>
      <c r="T235" s="9" t="str">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1 to 2</v>
      </c>
      <c r="U235" s="17"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0.05 to 0.1</v>
      </c>
      <c r="V235" s="17">
        <f t="shared" si="14"/>
        <v>0.0631378822958126</v>
      </c>
      <c r="W235" s="17"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17">
        <f t="shared" si="15"/>
        <v>0.0631378822958126</v>
      </c>
      <c r="Y235" s="9"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6 to 8</v>
      </c>
      <c r="Z235" s="17">
        <f t="array" ref="Z235">_xlfn.IFS(AA235="oz",_xlfn.IFS(R235="oz",Q235,R235="fl oz",Q235*1.04,R235="ml",Q235*0.0338),AA235="fl oz",_xlfn.IFS(R235="oz",Q235/1.04,R235="fl oz",Q235,R235="ml",Q235*0.0338/1.04),AA235="ml",_xlfn.IFS(R235="oz",Q235/0.0338,R235="fl oz",Q235*1.04/0.0338,R235="ml",Q235))</f>
        <v>6.24</v>
      </c>
      <c r="AA235" s="9" t="s">
        <v>38</v>
      </c>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row>
    <row r="236" hidden="1" spans="1:52">
      <c r="A236" s="9" t="str">
        <f>_xlfn.XLOOKUP($E236,'Raw Data'!$E:$E,'Raw Data'!A:A,"ERROR",0,1)</f>
        <v>US</v>
      </c>
      <c r="B236" s="9" t="str">
        <f>_xlfn.XLOOKUP($E236,'Raw Data'!$E:$E,'Raw Data'!B:B,"ERROR",0,1)</f>
        <v>Hair Mousses</v>
      </c>
      <c r="C236" s="9" t="str">
        <f>_xlfn.XLOOKUP($E236,'Raw Data'!$E:$E,'Raw Data'!C:C,"ERROR",0,1)</f>
        <v>Colorproof</v>
      </c>
      <c r="D236" s="9" t="str">
        <f>_xlfn.XLOOKUP($E236,'Raw Data'!$E:$E,'Raw Data'!D:D,"ERROR",0,1)</f>
        <v>www.amazon.com/dp/B0B6QBQB5X</v>
      </c>
      <c r="E236" s="9" t="s">
        <v>859</v>
      </c>
      <c r="F236" s="9" t="str">
        <f>_xlfn.XLOOKUP($E236,'Raw Data'!$E:$E,'Raw Data'!F:F,"ERROR",0,1)</f>
        <v>Colorproof Lift It Mousse, 9oz - For Fine or Flat Hair, Root Volumizing Hair Mousse for Volume &amp; Control, Sulfate-Free, Vegan</v>
      </c>
      <c r="G236" s="9">
        <f>_xlfn.XLOOKUP($E236,'Raw Data'!$E:$E,'Raw Data'!G:G,"ERROR",0,1)</f>
        <v>83</v>
      </c>
      <c r="H236" s="9">
        <f>_xlfn.XLOOKUP($E236,'Raw Data'!$E:$E,'Raw Data'!H:H,"ERROR",0,1)</f>
        <v>2007.44</v>
      </c>
      <c r="I236" s="9">
        <f>_xlfn.XLOOKUP($E236,$E:$E,'Raw Data'!I:I,"ERROR",0,1)</f>
        <v>8.49797836936208e-5</v>
      </c>
      <c r="J236" s="9" t="str">
        <f>_xlfn.XLOOKUP($E236,'Raw Data'!$E:$E,'Raw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20 to 30</v>
      </c>
      <c r="L236" s="9">
        <f>_xlfn.XLOOKUP($E236,'Raw Data'!$E:$E,'Raw Data'!L:L,"ERROR",0,1)</f>
        <v>24.18</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30 to 40</v>
      </c>
      <c r="N236" s="9">
        <f>_xlfn.XLOOKUP($E236,'Raw Data'!$E:$E,'Raw Data'!N:N,"ERROR",0,1)</f>
        <v>31</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20% to 25%</v>
      </c>
      <c r="P236" s="16">
        <f t="shared" si="12"/>
        <v>0.22</v>
      </c>
      <c r="Q236" s="9">
        <f>_xlfn.XLOOKUP($E236,'Raw Data'!$E:$E,'Raw Data'!Q:Q,"ERROR",0,1)</f>
        <v>9</v>
      </c>
      <c r="R236" s="9" t="str">
        <f>_xlfn.XLOOKUP($E236,'Raw Data'!$E:$E,'Raw Data'!R:R,"ERROR",0,1)</f>
        <v>oz</v>
      </c>
      <c r="S236" s="17">
        <f t="shared" si="13"/>
        <v>2.68666666666667</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2 to 3</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0.1 to 0.2</v>
      </c>
      <c r="V236" s="17">
        <f t="shared" si="14"/>
        <v>0.116484424905122</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15"/>
        <v>0.0908578514259948</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8 to 10</v>
      </c>
      <c r="Z236" s="17">
        <f t="array" ref="Z236">_xlfn.IFS(AA236="oz",_xlfn.IFS(R236="oz",Q236,R236="fl oz",Q236*1.04,R236="ml",Q236*0.0338),AA236="fl oz",_xlfn.IFS(R236="oz",Q236/1.04,R236="fl oz",Q236,R236="ml",Q236*0.0338/1.04),AA236="ml",_xlfn.IFS(R236="oz",Q236/0.0338,R236="fl oz",Q236*1.04/0.0338,R236="ml",Q236))</f>
        <v>9</v>
      </c>
      <c r="AA236" s="9" t="s">
        <v>38</v>
      </c>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row>
    <row r="237" hidden="1" spans="1:52">
      <c r="A237" s="9" t="str">
        <f>_xlfn.XLOOKUP($E237,'Raw Data'!$E:$E,'Raw Data'!A:A,"ERROR",0,1)</f>
        <v>US</v>
      </c>
      <c r="B237" s="9" t="str">
        <f>_xlfn.XLOOKUP($E237,'Raw Data'!$E:$E,'Raw Data'!B:B,"ERROR",0,1)</f>
        <v>Hair Mousses</v>
      </c>
      <c r="C237" s="9" t="str">
        <f>_xlfn.XLOOKUP($E237,'Raw Data'!$E:$E,'Raw Data'!C:C,"ERROR",0,1)</f>
        <v>John Frieda</v>
      </c>
      <c r="D237" s="9" t="str">
        <f>_xlfn.XLOOKUP($E237,'Raw Data'!$E:$E,'Raw Data'!D:D,"ERROR",0,1)</f>
        <v>www.amazon.com/dp/B00GMP1SCQ</v>
      </c>
      <c r="E237" s="9" t="s">
        <v>862</v>
      </c>
      <c r="F237" s="9" t="str">
        <f>_xlfn.XLOOKUP($E237,'Raw Data'!$E:$E,'Raw Data'!F:F,"ERROR",0,1)</f>
        <v>John Frieda Collection Luxurious Volume Perfectly Full Mousse, 7.5 Ounce (Pack of 3)</v>
      </c>
      <c r="G237" s="9">
        <f>_xlfn.XLOOKUP($E237,'Raw Data'!$E:$E,'Raw Data'!G:G,"ERROR",0,1)</f>
        <v>77</v>
      </c>
      <c r="H237" s="9">
        <f>_xlfn.XLOOKUP($E237,'Raw Data'!$E:$E,'Raw Data'!H:H,"ERROR",0,1)</f>
        <v>1998.84</v>
      </c>
      <c r="I237" s="9">
        <f>_xlfn.XLOOKUP($E237,$E:$E,'Raw Data'!I:I,"ERROR",0,1)</f>
        <v>8.39845180714261e-5</v>
      </c>
      <c r="J237" s="9" t="str">
        <f>_xlfn.XLOOKUP($E237,'Raw Data'!$E:$E,'Raw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_xlfn.XLOOKUP($E237,'Raw Data'!$E:$E,'Raw Data'!L:L,"ERROR",0,1)</f>
        <v>26.04</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20 to 30</v>
      </c>
      <c r="N237" s="9">
        <f>_xlfn.XLOOKUP($E237,'Raw Data'!$E:$E,'Raw Data'!N:N,"ERROR",0,1)</f>
        <v>27.99</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6% to 8%</v>
      </c>
      <c r="P237" s="16">
        <f t="shared" si="12"/>
        <v>0.0696677384780278</v>
      </c>
      <c r="Q237" s="9">
        <f>_xlfn.XLOOKUP($E237,'Raw Data'!$E:$E,'Raw Data'!Q:Q,"ERROR",0,1)</f>
        <v>22.5</v>
      </c>
      <c r="R237" s="9" t="str">
        <f>_xlfn.XLOOKUP($E237,'Raw Data'!$E:$E,'Raw Data'!R:R,"ERROR",0,1)</f>
        <v>fl oz</v>
      </c>
      <c r="S237" s="17">
        <f t="shared" si="13"/>
        <v>1.11282051282051</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1 to 2</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 to 0.05</v>
      </c>
      <c r="V237" s="17">
        <f t="shared" si="14"/>
        <v>0.0404516011550168</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 to 0.05</v>
      </c>
      <c r="X237" s="17">
        <f t="shared" si="15"/>
        <v>0.0376334295847316</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20 to 25</v>
      </c>
      <c r="Z237" s="17">
        <f t="array" ref="Z237">_xlfn.IFS(AA237="oz",_xlfn.IFS(R237="oz",Q237,R237="fl oz",Q237*1.04,R237="ml",Q237*0.0338),AA237="fl oz",_xlfn.IFS(R237="oz",Q237/1.04,R237="fl oz",Q237,R237="ml",Q237*0.0338/1.04),AA237="ml",_xlfn.IFS(R237="oz",Q237/0.0338,R237="fl oz",Q237*1.04/0.0338,R237="ml",Q237))</f>
        <v>23.4</v>
      </c>
      <c r="AA237" s="9" t="s">
        <v>38</v>
      </c>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row>
    <row r="238" hidden="1" spans="1:52">
      <c r="A238" s="9" t="str">
        <f>_xlfn.XLOOKUP($E238,'Raw Data'!$E:$E,'Raw Data'!A:A,"ERROR",0,1)</f>
        <v>US</v>
      </c>
      <c r="B238" s="9" t="str">
        <f>_xlfn.XLOOKUP($E238,'Raw Data'!$E:$E,'Raw Data'!B:B,"ERROR",0,1)</f>
        <v>Hair Mousses</v>
      </c>
      <c r="C238" s="9" t="str">
        <f>_xlfn.XLOOKUP($E238,'Raw Data'!$E:$E,'Raw Data'!C:C,"ERROR",0,1)</f>
        <v>rusk</v>
      </c>
      <c r="D238" s="9" t="str">
        <f>_xlfn.XLOOKUP($E238,'Raw Data'!$E:$E,'Raw Data'!D:D,"ERROR",0,1)</f>
        <v>www.amazon.com/dp/B005S3WQ1U</v>
      </c>
      <c r="E238" s="9" t="s">
        <v>865</v>
      </c>
      <c r="F238" s="9" t="str">
        <f>_xlfn.XLOOKUP($E238,'Raw Data'!$E:$E,'Raw Data'!F:F,"ERROR",0,1)</f>
        <v>RUSK Plumping Firm Hold Mousse, 8.5 oz</v>
      </c>
      <c r="G238" s="9">
        <f>_xlfn.XLOOKUP($E238,'Raw Data'!$E:$E,'Raw Data'!G:G,"ERROR",0,1)</f>
        <v>138</v>
      </c>
      <c r="H238" s="9">
        <f>_xlfn.XLOOKUP($E238,'Raw Data'!$E:$E,'Raw Data'!H:H,"ERROR",0,1)</f>
        <v>1975.43</v>
      </c>
      <c r="I238" s="9">
        <f>_xlfn.XLOOKUP($E238,$E:$E,'Raw Data'!I:I,"ERROR",0,1)</f>
        <v>8.05761265749994e-5</v>
      </c>
      <c r="J238" s="9" t="str">
        <f>_xlfn.XLOOKUP($E238,'Raw Data'!$E:$E,'Raw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10 to 15</v>
      </c>
      <c r="L238" s="9">
        <f>_xlfn.XLOOKUP($E238,'Raw Data'!$E:$E,'Raw Data'!L:L,"ERROR",0,1)</f>
        <v>14.29</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10 to 15</v>
      </c>
      <c r="N238" s="9">
        <f>_xlfn.XLOOKUP($E238,'Raw Data'!$E:$E,'Raw Data'!N:N,"ERROR",0,1)</f>
        <v>14.42</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0% to 2%</v>
      </c>
      <c r="P238" s="16">
        <f t="shared" si="12"/>
        <v>0.00901525658807218</v>
      </c>
      <c r="Q238" s="9">
        <f>_xlfn.XLOOKUP($E238,'Raw Data'!$E:$E,'Raw Data'!Q:Q,"ERROR",0,1)</f>
        <v>8.5</v>
      </c>
      <c r="R238" s="9" t="str">
        <f>_xlfn.XLOOKUP($E238,'Raw Data'!$E:$E,'Raw Data'!R:R,"ERROR",0,1)</f>
        <v>oz</v>
      </c>
      <c r="S238" s="17">
        <f t="shared" si="13"/>
        <v>1.68117647058824</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7">
        <f t="shared" si="14"/>
        <v>0.0573713421790766</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7">
        <f t="shared" si="15"/>
        <v>0.0568541248085301</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8 to 10</v>
      </c>
      <c r="Z238" s="17">
        <f t="array" ref="Z238">_xlfn.IFS(AA238="oz",_xlfn.IFS(R238="oz",Q238,R238="fl oz",Q238*1.04,R238="ml",Q238*0.0338),AA238="fl oz",_xlfn.IFS(R238="oz",Q238/1.04,R238="fl oz",Q238,R238="ml",Q238*0.0338/1.04),AA238="ml",_xlfn.IFS(R238="oz",Q238/0.0338,R238="fl oz",Q238*1.04/0.0338,R238="ml",Q238))</f>
        <v>8.5</v>
      </c>
      <c r="AA238" s="9" t="s">
        <v>38</v>
      </c>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row>
    <row r="239" hidden="1" spans="1:52">
      <c r="A239" s="9" t="str">
        <f>_xlfn.XLOOKUP($E239,'Raw Data'!$E:$E,'Raw Data'!A:A,"ERROR",0,1)</f>
        <v>US</v>
      </c>
      <c r="B239" s="9" t="str">
        <f>_xlfn.XLOOKUP($E239,'Raw Data'!$E:$E,'Raw Data'!B:B,"ERROR",0,1)</f>
        <v>Hair Mousses</v>
      </c>
      <c r="C239" s="9" t="str">
        <f>_xlfn.XLOOKUP($E239,'Raw Data'!$E:$E,'Raw Data'!C:C,"ERROR",0,1)</f>
        <v>kerastase</v>
      </c>
      <c r="D239" s="9" t="str">
        <f>_xlfn.XLOOKUP($E239,'Raw Data'!$E:$E,'Raw Data'!D:D,"ERROR",0,1)</f>
        <v>www.amazon.com/dp/B00UXOXJ10</v>
      </c>
      <c r="E239" s="9" t="s">
        <v>869</v>
      </c>
      <c r="F239" s="9" t="str">
        <f>_xlfn.XLOOKUP($E239,'Raw Data'!$E:$E,'Raw Data'!F:F,"ERROR",0,1)</f>
        <v>KERASTASE Densifique Mousse Fluid Ounce, Multicolor, 5.1 Fl Oz</v>
      </c>
      <c r="G239" s="9">
        <f>_xlfn.XLOOKUP($E239,'Raw Data'!$E:$E,'Raw Data'!G:G,"ERROR",0,1)</f>
        <v>52</v>
      </c>
      <c r="H239" s="9">
        <f>_xlfn.XLOOKUP($E239,'Raw Data'!$E:$E,'Raw Data'!H:H,"ERROR",0,1)</f>
        <v>1895.26</v>
      </c>
      <c r="I239" s="9">
        <f>_xlfn.XLOOKUP($E239,$E:$E,'Raw Data'!I:I,"ERROR",0,1)</f>
        <v>7.83942798543231e-5</v>
      </c>
      <c r="J239" s="9" t="str">
        <f>_xlfn.XLOOKUP($E239,'Raw Data'!$E:$E,'Raw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30 to 40</v>
      </c>
      <c r="L239" s="9">
        <f>_xlfn.XLOOKUP($E239,'Raw Data'!$E:$E,'Raw Data'!L:L,"ERROR",0,1)</f>
        <v>36.63</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40 to 50</v>
      </c>
      <c r="N239" s="9">
        <f>_xlfn.XLOOKUP($E239,'Raw Data'!$E:$E,'Raw Data'!N:N,"ERROR",0,1)</f>
        <v>43.5</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15% to 20%</v>
      </c>
      <c r="P239" s="16">
        <f t="shared" si="12"/>
        <v>0.157931034482759</v>
      </c>
      <c r="Q239" s="9">
        <f>_xlfn.XLOOKUP($E239,'Raw Data'!$E:$E,'Raw Data'!Q:Q,"ERROR",0,1)</f>
        <v>5.1</v>
      </c>
      <c r="R239" s="9" t="str">
        <f>_xlfn.XLOOKUP($E239,'Raw Data'!$E:$E,'Raw Data'!R:R,"ERROR",0,1)</f>
        <v>fl oz</v>
      </c>
      <c r="S239" s="17">
        <f t="shared" si="13"/>
        <v>6.90610859728507</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5 to 10</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0.2 to 0.3</v>
      </c>
      <c r="V239" s="17">
        <f t="shared" si="14"/>
        <v>0.277353989383272</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0.2 to 0.3</v>
      </c>
      <c r="X239" s="17">
        <f t="shared" si="15"/>
        <v>0.233551186922052</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4 to 6</v>
      </c>
      <c r="Z239" s="17">
        <f t="array" ref="Z239">_xlfn.IFS(AA239="oz",_xlfn.IFS(R239="oz",Q239,R239="fl oz",Q239*1.04,R239="ml",Q239*0.0338),AA239="fl oz",_xlfn.IFS(R239="oz",Q239/1.04,R239="fl oz",Q239,R239="ml",Q239*0.0338/1.04),AA239="ml",_xlfn.IFS(R239="oz",Q239/0.0338,R239="fl oz",Q239*1.04/0.0338,R239="ml",Q239))</f>
        <v>5.304</v>
      </c>
      <c r="AA239" s="9" t="s">
        <v>38</v>
      </c>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row>
    <row r="240" hidden="1" spans="1:52">
      <c r="A240" s="9" t="str">
        <f>_xlfn.XLOOKUP($E240,'Raw Data'!$E:$E,'Raw Data'!A:A,"ERROR",0,1)</f>
        <v>US</v>
      </c>
      <c r="B240" s="9" t="str">
        <f>_xlfn.XLOOKUP($E240,'Raw Data'!$E:$E,'Raw Data'!B:B,"ERROR",0,1)</f>
        <v>Hair Mousses</v>
      </c>
      <c r="C240" s="9" t="str">
        <f>_xlfn.XLOOKUP($E240,'Raw Data'!$E:$E,'Raw Data'!C:C,"ERROR",0,1)</f>
        <v>tigi</v>
      </c>
      <c r="D240" s="9" t="str">
        <f>_xlfn.XLOOKUP($E240,'Raw Data'!$E:$E,'Raw Data'!D:D,"ERROR",0,1)</f>
        <v>www.amazon.com/dp/B00KQ3V2HQ</v>
      </c>
      <c r="E240" s="9" t="s">
        <v>872</v>
      </c>
      <c r="F240" s="9" t="str">
        <f>_xlfn.XLOOKUP($E240,'Raw Data'!$E:$E,'Raw Data'!F:F,"ERROR",0,1)</f>
        <v>TIGI Catwalk Strong Hold Mousse for Unisex, 6.7 Ounce</v>
      </c>
      <c r="G240" s="9">
        <f>_xlfn.XLOOKUP($E240,'Raw Data'!$E:$E,'Raw Data'!G:G,"ERROR",0,1)</f>
        <v>87</v>
      </c>
      <c r="H240" s="9">
        <f>_xlfn.XLOOKUP($E240,'Raw Data'!$E:$E,'Raw Data'!H:H,"ERROR",0,1)</f>
        <v>1843.94</v>
      </c>
      <c r="I240" s="9">
        <f>_xlfn.XLOOKUP($E240,$E:$E,'Raw Data'!I:I,"ERROR",0,1)</f>
        <v>7.72332074860131e-5</v>
      </c>
      <c r="J240" s="9" t="str">
        <f>_xlfn.XLOOKUP($E240,'Raw Data'!$E:$E,'Raw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20 to 30</v>
      </c>
      <c r="L240" s="9">
        <f>_xlfn.XLOOKUP($E240,'Raw Data'!$E:$E,'Raw Data'!L:L,"ERROR",0,1)</f>
        <v>21.25</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20 to 30</v>
      </c>
      <c r="N240" s="9">
        <f>_xlfn.XLOOKUP($E240,'Raw Data'!$E:$E,'Raw Data'!N:N,"ERROR",0,1)</f>
        <v>22.76</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6% to 8%</v>
      </c>
      <c r="P240" s="16">
        <f t="shared" si="12"/>
        <v>0.0663444639718806</v>
      </c>
      <c r="Q240" s="9">
        <f>_xlfn.XLOOKUP($E240,'Raw Data'!$E:$E,'Raw Data'!Q:Q,"ERROR",0,1)</f>
        <v>6.7</v>
      </c>
      <c r="R240" s="9" t="str">
        <f>_xlfn.XLOOKUP($E240,'Raw Data'!$E:$E,'Raw Data'!R:R,"ERROR",0,1)</f>
        <v>oz</v>
      </c>
      <c r="S240" s="17">
        <f t="shared" si="13"/>
        <v>3.17164179104478</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3 to 4</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0.1 to 0.2</v>
      </c>
      <c r="V240" s="17">
        <f t="shared" si="14"/>
        <v>0.114880450638253</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0.1 to 0.2</v>
      </c>
      <c r="X240" s="17">
        <f t="shared" si="15"/>
        <v>0.10725876871981</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6 to 8</v>
      </c>
      <c r="Z240" s="17">
        <f t="array" ref="Z240">_xlfn.IFS(AA240="oz",_xlfn.IFS(R240="oz",Q240,R240="fl oz",Q240*1.04,R240="ml",Q240*0.0338),AA240="fl oz",_xlfn.IFS(R240="oz",Q240/1.04,R240="fl oz",Q240,R240="ml",Q240*0.0338/1.04),AA240="ml",_xlfn.IFS(R240="oz",Q240/0.0338,R240="fl oz",Q240*1.04/0.0338,R240="ml",Q240))</f>
        <v>6.7</v>
      </c>
      <c r="AA240" s="9" t="s">
        <v>38</v>
      </c>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row>
    <row r="241" hidden="1" spans="1:52">
      <c r="A241" s="9" t="str">
        <f>_xlfn.XLOOKUP($E241,'Raw Data'!$E:$E,'Raw Data'!A:A,"ERROR",0,1)</f>
        <v>US</v>
      </c>
      <c r="B241" s="9" t="str">
        <f>_xlfn.XLOOKUP($E241,'Raw Data'!$E:$E,'Raw Data'!B:B,"ERROR",0,1)</f>
        <v>Hair Mousses</v>
      </c>
      <c r="C241" s="9" t="str">
        <f>_xlfn.XLOOKUP($E241,'Raw Data'!$E:$E,'Raw Data'!C:C,"ERROR",0,1)</f>
        <v>tresemme</v>
      </c>
      <c r="D241" s="9" t="str">
        <f>_xlfn.XLOOKUP($E241,'Raw Data'!$E:$E,'Raw Data'!D:D,"ERROR",0,1)</f>
        <v>www.amazon.com/dp/B000RK7VW8</v>
      </c>
      <c r="E241" s="9" t="s">
        <v>875</v>
      </c>
      <c r="F241" s="9" t="str">
        <f>_xlfn.XLOOKUP($E241,'Raw Data'!$E:$E,'Raw Data'!F:F,"ERROR",0,1)</f>
        <v>TRESemmé Extra Hold Volumizing Mousse For 24H Touchable Hold &amp; Volume with Pro Lock Tech 15 oz</v>
      </c>
      <c r="G241" s="9">
        <f>_xlfn.XLOOKUP($E241,'Raw Data'!$E:$E,'Raw Data'!G:G,"ERROR",0,1)</f>
        <v>245</v>
      </c>
      <c r="H241" s="9">
        <f>_xlfn.XLOOKUP($E241,'Raw Data'!$E:$E,'Raw Data'!H:H,"ERROR",0,1)</f>
        <v>1816.63</v>
      </c>
      <c r="I241" s="9">
        <f>_xlfn.XLOOKUP($E241,$E:$E,'Raw Data'!I:I,"ERROR",0,1)</f>
        <v>7.59076038080963e-5</v>
      </c>
      <c r="J241" s="9" t="str">
        <f>_xlfn.XLOOKUP($E241,'Raw Data'!$E:$E,'Raw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5 to 10</v>
      </c>
      <c r="L241" s="9">
        <f>_xlfn.XLOOKUP($E241,'Raw Data'!$E:$E,'Raw Data'!L:L,"ERROR",0,1)</f>
        <v>7.51</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10 to 15</v>
      </c>
      <c r="N241" s="9">
        <f>_xlfn.XLOOKUP($E241,'Raw Data'!$E:$E,'Raw Data'!N:N,"ERROR",0,1)</f>
        <v>10.94</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30% to 40%</v>
      </c>
      <c r="P241" s="16">
        <f t="shared" si="12"/>
        <v>0.313528336380256</v>
      </c>
      <c r="Q241" s="9">
        <f>_xlfn.XLOOKUP($E241,'Raw Data'!$E:$E,'Raw Data'!Q:Q,"ERROR",0,1)</f>
        <v>15</v>
      </c>
      <c r="R241" s="9" t="str">
        <f>_xlfn.XLOOKUP($E241,'Raw Data'!$E:$E,'Raw Data'!R:R,"ERROR",0,1)</f>
        <v>oz</v>
      </c>
      <c r="S241" s="17">
        <f t="shared" si="13"/>
        <v>0.500666666666667</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0.5 to 0.75</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 to 0.05</v>
      </c>
      <c r="V241" s="17">
        <f t="shared" si="14"/>
        <v>0.0246646375831361</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 to 0.05</v>
      </c>
      <c r="X241" s="17">
        <f t="shared" si="15"/>
        <v>0.0169315747942735</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10 to 15</v>
      </c>
      <c r="Z241" s="17">
        <f t="array" ref="Z241">_xlfn.IFS(AA241="oz",_xlfn.IFS(R241="oz",Q241,R241="fl oz",Q241*1.04,R241="ml",Q241*0.0338),AA241="fl oz",_xlfn.IFS(R241="oz",Q241/1.04,R241="fl oz",Q241,R241="ml",Q241*0.0338/1.04),AA241="ml",_xlfn.IFS(R241="oz",Q241/0.0338,R241="fl oz",Q241*1.04/0.0338,R241="ml",Q241))</f>
        <v>15</v>
      </c>
      <c r="AA241" s="9" t="s">
        <v>38</v>
      </c>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row>
    <row r="242" hidden="1" spans="1:52">
      <c r="A242" s="9" t="str">
        <f>_xlfn.XLOOKUP($E242,'Raw Data'!$E:$E,'Raw Data'!A:A,"ERROR",0,1)</f>
        <v>US</v>
      </c>
      <c r="B242" s="9" t="str">
        <f>_xlfn.XLOOKUP($E242,'Raw Data'!$E:$E,'Raw Data'!B:B,"ERROR",0,1)</f>
        <v>Hair Mousses</v>
      </c>
      <c r="C242" s="9" t="str">
        <f>_xlfn.XLOOKUP($E242,'Raw Data'!$E:$E,'Raw Data'!C:C,"ERROR",0,1)</f>
        <v>TRESemmé</v>
      </c>
      <c r="D242" s="9" t="str">
        <f>_xlfn.XLOOKUP($E242,'Raw Data'!$E:$E,'Raw Data'!D:D,"ERROR",0,1)</f>
        <v>www.amazon.com/dp/B01MDOMSVN</v>
      </c>
      <c r="E242" s="9" t="s">
        <v>878</v>
      </c>
      <c r="F242" s="9" t="str">
        <f>_xlfn.XLOOKUP($E242,'Raw Data'!$E:$E,'Raw Data'!F:F,"ERROR",0,1)</f>
        <v>Tresemme Mousse Extra Firm Control 10.5oz (2 Pack) by TRESemme</v>
      </c>
      <c r="G242" s="9">
        <f>_xlfn.XLOOKUP($E242,'Raw Data'!$E:$E,'Raw Data'!G:G,"ERROR",0,1)</f>
        <v>68</v>
      </c>
      <c r="H242" s="9">
        <f>_xlfn.XLOOKUP($E242,'Raw Data'!$E:$E,'Raw Data'!H:H,"ERROR",0,1)</f>
        <v>1785.45</v>
      </c>
      <c r="I242" s="9">
        <f>_xlfn.XLOOKUP($E242,$E:$E,'Raw Data'!I:I,"ERROR",0,1)</f>
        <v>7.43460443760924e-5</v>
      </c>
      <c r="J242" s="9" t="str">
        <f>_xlfn.XLOOKUP($E242,'Raw Data'!$E:$E,'Raw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20 to 30</v>
      </c>
      <c r="L242" s="9">
        <f>_xlfn.XLOOKUP($E242,'Raw Data'!$E:$E,'Raw Data'!L:L,"ERROR",0,1)</f>
        <v>26.27</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20 to 30</v>
      </c>
      <c r="N242" s="9">
        <f>_xlfn.XLOOKUP($E242,'Raw Data'!$E:$E,'Raw Data'!N:N,"ERROR",0,1)</f>
        <v>26.66</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0% to 2%</v>
      </c>
      <c r="P242" s="16">
        <f t="shared" si="12"/>
        <v>0.0146286571642911</v>
      </c>
      <c r="Q242" s="9">
        <f>_xlfn.XLOOKUP($E242,'Raw Data'!$E:$E,'Raw Data'!Q:Q,"ERROR",0,1)</f>
        <v>21</v>
      </c>
      <c r="R242" s="9" t="str">
        <f>_xlfn.XLOOKUP($E242,'Raw Data'!$E:$E,'Raw Data'!R:R,"ERROR",0,1)</f>
        <v>oz</v>
      </c>
      <c r="S242" s="17">
        <f t="shared" si="13"/>
        <v>1.25095238095238</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1 to 2</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14"/>
        <v>0.0429328308936019</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15"/>
        <v>0.042304781229367</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20 to 25</v>
      </c>
      <c r="Z242" s="17">
        <f t="array" ref="Z242">_xlfn.IFS(AA242="oz",_xlfn.IFS(R242="oz",Q242,R242="fl oz",Q242*1.04,R242="ml",Q242*0.0338),AA242="fl oz",_xlfn.IFS(R242="oz",Q242/1.04,R242="fl oz",Q242,R242="ml",Q242*0.0338/1.04),AA242="ml",_xlfn.IFS(R242="oz",Q242/0.0338,R242="fl oz",Q242*1.04/0.0338,R242="ml",Q242))</f>
        <v>21</v>
      </c>
      <c r="AA242" s="9" t="s">
        <v>38</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row>
    <row r="243" hidden="1" spans="1:52">
      <c r="A243" s="9" t="str">
        <f>_xlfn.XLOOKUP($E243,'Raw Data'!$E:$E,'Raw Data'!A:A,"ERROR",0,1)</f>
        <v>US</v>
      </c>
      <c r="B243" s="9" t="str">
        <f>_xlfn.XLOOKUP($E243,'Raw Data'!$E:$E,'Raw Data'!B:B,"ERROR",0,1)</f>
        <v>Hair Mousses</v>
      </c>
      <c r="C243" s="9" t="str">
        <f>_xlfn.XLOOKUP($E243,'Raw Data'!$E:$E,'Raw Data'!C:C,"ERROR",0,1)</f>
        <v>herbal essences</v>
      </c>
      <c r="D243" s="9" t="str">
        <f>_xlfn.XLOOKUP($E243,'Raw Data'!$E:$E,'Raw Data'!D:D,"ERROR",0,1)</f>
        <v>www.amazon.com/dp/B000NP7A28</v>
      </c>
      <c r="E243" s="9" t="s">
        <v>881</v>
      </c>
      <c r="F243" s="9" t="str">
        <f>_xlfn.XLOOKUP($E243,'Raw Data'!$E:$E,'Raw Data'!F:F,"ERROR",0,1)</f>
        <v>Herbal Essences Body Envy Volumizing Mousse 6.8 oz</v>
      </c>
      <c r="G243" s="9">
        <f>_xlfn.XLOOKUP($E243,'Raw Data'!$E:$E,'Raw Data'!G:G,"ERROR",0,1)</f>
        <v>257</v>
      </c>
      <c r="H243" s="9">
        <f>_xlfn.XLOOKUP($E243,'Raw Data'!$E:$E,'Raw Data'!H:H,"ERROR",0,1)</f>
        <v>1748.72</v>
      </c>
      <c r="I243" s="9">
        <f>_xlfn.XLOOKUP($E243,$E:$E,'Raw Data'!I:I,"ERROR",0,1)</f>
        <v>7.0285054532776e-5</v>
      </c>
      <c r="J243" s="9" t="str">
        <f>_xlfn.XLOOKUP($E243,'Raw Data'!$E:$E,'Raw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5 to 10</v>
      </c>
      <c r="L243" s="9">
        <f>_xlfn.XLOOKUP($E243,'Raw Data'!$E:$E,'Raw Data'!L:L,"ERROR",0,1)</f>
        <v>6.7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5 to 10</v>
      </c>
      <c r="N243" s="9">
        <f>_xlfn.XLOOKUP($E243,'Raw Data'!$E:$E,'Raw Data'!N:N,"ERROR",0,1)</f>
        <v>9.15</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25% to 30%</v>
      </c>
      <c r="P243" s="16">
        <f t="shared" si="12"/>
        <v>0.26775956284153</v>
      </c>
      <c r="Q243" s="9">
        <f>_xlfn.XLOOKUP($E243,'Raw Data'!$E:$E,'Raw Data'!Q:Q,"ERROR",0,1)</f>
        <v>6.8</v>
      </c>
      <c r="R243" s="9" t="str">
        <f>_xlfn.XLOOKUP($E243,'Raw Data'!$E:$E,'Raw Data'!R:R,"ERROR",0,1)</f>
        <v>oz</v>
      </c>
      <c r="S243" s="17">
        <f t="shared" si="13"/>
        <v>0.985294117647059</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0.75 to 1</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14"/>
        <v>0.0455051821201934</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15"/>
        <v>0.0333207344486662</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6 to 8</v>
      </c>
      <c r="Z243" s="17">
        <f t="array" ref="Z243">_xlfn.IFS(AA243="oz",_xlfn.IFS(R243="oz",Q243,R243="fl oz",Q243*1.04,R243="ml",Q243*0.0338),AA243="fl oz",_xlfn.IFS(R243="oz",Q243/1.04,R243="fl oz",Q243,R243="ml",Q243*0.0338/1.04),AA243="ml",_xlfn.IFS(R243="oz",Q243/0.0338,R243="fl oz",Q243*1.04/0.0338,R243="ml",Q243))</f>
        <v>6.8</v>
      </c>
      <c r="AA243" s="9" t="s">
        <v>38</v>
      </c>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row>
    <row r="244" hidden="1" spans="1:52">
      <c r="A244" s="9" t="str">
        <f>_xlfn.XLOOKUP($E244,'Raw Data'!$E:$E,'Raw Data'!A:A,"ERROR",0,1)</f>
        <v>US</v>
      </c>
      <c r="B244" s="9" t="str">
        <f>_xlfn.XLOOKUP($E244,'Raw Data'!$E:$E,'Raw Data'!B:B,"ERROR",0,1)</f>
        <v>Hair Mousses</v>
      </c>
      <c r="C244" s="9" t="str">
        <f>_xlfn.XLOOKUP($E244,'Raw Data'!$E:$E,'Raw Data'!C:C,"ERROR",0,1)</f>
        <v>condition 3-n-1</v>
      </c>
      <c r="D244" s="9" t="str">
        <f>_xlfn.XLOOKUP($E244,'Raw Data'!$E:$E,'Raw Data'!D:D,"ERROR",0,1)</f>
        <v>www.amazon.com/dp/B00OQKBET6</v>
      </c>
      <c r="E244" s="9" t="s">
        <v>885</v>
      </c>
      <c r="F244" s="9" t="str">
        <f>_xlfn.XLOOKUP($E244,'Raw Data'!$E:$E,'Raw Data'!F:F,"ERROR",0,1)</f>
        <v>Condition 3-N-1 Mousse 6 Ounce Maximum With Sunscreen (177ml) (6 Pack), (SG_B00OQKBET6_US)</v>
      </c>
      <c r="G244" s="9">
        <f>_xlfn.XLOOKUP($E244,'Raw Data'!$E:$E,'Raw Data'!G:G,"ERROR",0,1)</f>
        <v>65</v>
      </c>
      <c r="H244" s="9">
        <f>_xlfn.XLOOKUP($E244,'Raw Data'!$E:$E,'Raw Data'!H:H,"ERROR",0,1)</f>
        <v>1653.2</v>
      </c>
      <c r="I244" s="9">
        <f>_xlfn.XLOOKUP($E244,$E:$E,'Raw Data'!I:I,"ERROR",0,1)</f>
        <v>7.01047928395634e-5</v>
      </c>
      <c r="J244" s="9" t="str">
        <f>_xlfn.XLOOKUP($E244,'Raw Data'!$E:$E,'Raw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20 to 30</v>
      </c>
      <c r="L244" s="9">
        <f>_xlfn.XLOOKUP($E244,'Raw Data'!$E:$E,'Raw Data'!L:L,"ERROR",0,1)</f>
        <v>25.25</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20 to 30</v>
      </c>
      <c r="N244" s="9">
        <f>_xlfn.XLOOKUP($E244,'Raw Data'!$E:$E,'Raw Data'!N:N,"ERROR",0,1)</f>
        <v>25.5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0% to 2%</v>
      </c>
      <c r="P244" s="16">
        <f t="shared" si="12"/>
        <v>0.00980392156862745</v>
      </c>
      <c r="Q244" s="9">
        <f>_xlfn.XLOOKUP($E244,'Raw Data'!$E:$E,'Raw Data'!Q:Q,"ERROR",0,1)</f>
        <v>36</v>
      </c>
      <c r="R244" s="9" t="str">
        <f>_xlfn.XLOOKUP($E244,'Raw Data'!$E:$E,'Raw Data'!R:R,"ERROR",0,1)</f>
        <v>oz</v>
      </c>
      <c r="S244" s="17">
        <f t="shared" si="13"/>
        <v>0.701388888888889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0.5 to 0.75</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14"/>
        <v>0.0239544583474242</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15"/>
        <v>0.0237196107165671</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30 to 40</v>
      </c>
      <c r="Z244" s="17">
        <f t="array" ref="Z244">_xlfn.IFS(AA244="oz",_xlfn.IFS(R244="oz",Q244,R244="fl oz",Q244*1.04,R244="ml",Q244*0.0338),AA244="fl oz",_xlfn.IFS(R244="oz",Q244/1.04,R244="fl oz",Q244,R244="ml",Q244*0.0338/1.04),AA244="ml",_xlfn.IFS(R244="oz",Q244/0.0338,R244="fl oz",Q244*1.04/0.0338,R244="ml",Q244))</f>
        <v>36</v>
      </c>
      <c r="AA244" s="9" t="s">
        <v>38</v>
      </c>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row>
    <row r="245" hidden="1" spans="1:52">
      <c r="A245" s="9" t="str">
        <f>_xlfn.XLOOKUP($E245,'Raw Data'!$E:$E,'Raw Data'!A:A,"ERROR",0,1)</f>
        <v>US</v>
      </c>
      <c r="B245" s="9" t="str">
        <f>_xlfn.XLOOKUP($E245,'Raw Data'!$E:$E,'Raw Data'!B:B,"ERROR",0,1)</f>
        <v>Hair Mousses</v>
      </c>
      <c r="C245" s="9" t="str">
        <f>_xlfn.XLOOKUP($E245,'Raw Data'!$E:$E,'Raw Data'!C:C,"ERROR",0,1)</f>
        <v>OSiS+</v>
      </c>
      <c r="D245" s="9" t="str">
        <f>_xlfn.XLOOKUP($E245,'Raw Data'!$E:$E,'Raw Data'!D:D,"ERROR",0,1)</f>
        <v>www.amazon.com/dp/B06XGCVR57</v>
      </c>
      <c r="E245" s="9" t="s">
        <v>888</v>
      </c>
      <c r="F245" s="9" t="str">
        <f>_xlfn.XLOOKUP($E245,'Raw Data'!$E:$E,'Raw Data'!F:F,"ERROR",0,1)</f>
        <v>OSiS+ ELASTIC FINISH Flexible Hold Light Control Hairspray, 9.1-Ounce</v>
      </c>
      <c r="G245" s="9">
        <f>_xlfn.XLOOKUP($E245,'Raw Data'!$E:$E,'Raw Data'!G:G,"ERROR",0,1)</f>
        <v>127</v>
      </c>
      <c r="H245" s="9">
        <f>_xlfn.XLOOKUP($E245,'Raw Data'!$E:$E,'Raw Data'!H:H,"ERROR",0,1)</f>
        <v>1648.96</v>
      </c>
      <c r="I245" s="9">
        <f>_xlfn.XLOOKUP($E245,$E:$E,'Raw Data'!I:I,"ERROR",0,1)</f>
        <v>6.83710494789013e-5</v>
      </c>
      <c r="J245" s="9" t="str">
        <f>_xlfn.XLOOKUP($E245,'Raw Data'!$E:$E,'Raw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10 to 15</v>
      </c>
      <c r="L245" s="9">
        <f>_xlfn.XLOOKUP($E245,'Raw Data'!$E:$E,'Raw Data'!L:L,"ERROR",0,1)</f>
        <v>13.12</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10 to 15</v>
      </c>
      <c r="N245" s="9">
        <f>_xlfn.XLOOKUP($E245,'Raw Data'!$E:$E,'Raw Data'!N:N,"ERROR",0,1)</f>
        <v>14.9</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10% to 15%</v>
      </c>
      <c r="P245" s="16">
        <f t="shared" si="12"/>
        <v>0.119463087248322</v>
      </c>
      <c r="Q245" s="9">
        <f>_xlfn.XLOOKUP($E245,'Raw Data'!$E:$E,'Raw Data'!Q:Q,"ERROR",0,1)</f>
        <v>9.1</v>
      </c>
      <c r="R245" s="9" t="str">
        <f>_xlfn.XLOOKUP($E245,'Raw Data'!$E:$E,'Raw Data'!R:R,"ERROR",0,1)</f>
        <v>oz</v>
      </c>
      <c r="S245" s="17">
        <f t="shared" si="13"/>
        <v>1.44175824175824</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1 to 2</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0.05 to 0.1</v>
      </c>
      <c r="V245" s="17">
        <f t="shared" si="14"/>
        <v>0.0553724260183509</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15"/>
        <v>0.0487574650577694</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8 to 10</v>
      </c>
      <c r="Z245" s="17">
        <f t="array" ref="Z245">_xlfn.IFS(AA245="oz",_xlfn.IFS(R245="oz",Q245,R245="fl oz",Q245*1.04,R245="ml",Q245*0.0338),AA245="fl oz",_xlfn.IFS(R245="oz",Q245/1.04,R245="fl oz",Q245,R245="ml",Q245*0.0338/1.04),AA245="ml",_xlfn.IFS(R245="oz",Q245/0.0338,R245="fl oz",Q245*1.04/0.0338,R245="ml",Q245))</f>
        <v>9.1</v>
      </c>
      <c r="AA245" s="9" t="s">
        <v>38</v>
      </c>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row>
    <row r="246" hidden="1" spans="1:52">
      <c r="A246" s="9" t="str">
        <f>_xlfn.XLOOKUP($E246,'Raw Data'!$E:$E,'Raw Data'!A:A,"ERROR",0,1)</f>
        <v>US</v>
      </c>
      <c r="B246" s="9" t="str">
        <f>_xlfn.XLOOKUP($E246,'Raw Data'!$E:$E,'Raw Data'!B:B,"ERROR",0,1)</f>
        <v>Hair Mousses</v>
      </c>
      <c r="C246" s="9" t="str">
        <f>_xlfn.XLOOKUP($E246,'Raw Data'!$E:$E,'Raw Data'!C:C,"ERROR",0,1)</f>
        <v>Organic Root Stimulator</v>
      </c>
      <c r="D246" s="9" t="str">
        <f>_xlfn.XLOOKUP($E246,'Raw Data'!$E:$E,'Raw Data'!D:D,"ERROR",0,1)</f>
        <v>www.amazon.com/dp/B00GMOZ9N6</v>
      </c>
      <c r="E246" s="9" t="s">
        <v>891</v>
      </c>
      <c r="F246" s="9" t="str">
        <f>_xlfn.XLOOKUP($E246,'Raw Data'!$E:$E,'Raw Data'!F:F,"ERROR",0,1)</f>
        <v>Ors Olive Oil Mousse Wrap / Set 7 Ounce (207ml) (3 Pack)</v>
      </c>
      <c r="G246" s="9">
        <f>_xlfn.XLOOKUP($E246,'Raw Data'!$E:$E,'Raw Data'!G:G,"ERROR",0,1)</f>
        <v>77</v>
      </c>
      <c r="H246" s="9">
        <f>_xlfn.XLOOKUP($E246,'Raw Data'!$E:$E,'Raw Data'!H:H,"ERROR",0,1)</f>
        <v>1608.18</v>
      </c>
      <c r="I246" s="9">
        <f>_xlfn.XLOOKUP($E246,$E:$E,'Raw Data'!I:I,"ERROR",0,1)</f>
        <v>6.63851948350434e-5</v>
      </c>
      <c r="J246" s="9" t="str">
        <f>_xlfn.XLOOKUP($E246,'Raw Data'!$E:$E,'Raw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20 to 30</v>
      </c>
      <c r="L246" s="9">
        <f>_xlfn.XLOOKUP($E246,'Raw Data'!$E:$E,'Raw Data'!L:L,"ERROR",0,1)</f>
        <v>21.23</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20 to 30</v>
      </c>
      <c r="N246" s="9">
        <f>_xlfn.XLOOKUP($E246,'Raw Data'!$E:$E,'Raw Data'!N:N,"ERROR",0,1)</f>
        <v>22.06</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2% to 4%</v>
      </c>
      <c r="P246" s="16">
        <f t="shared" si="12"/>
        <v>0.0376246600181323</v>
      </c>
      <c r="Q246" s="9">
        <f>_xlfn.XLOOKUP($E246,'Raw Data'!$E:$E,'Raw Data'!Q:Q,"ERROR",0,1)</f>
        <v>21</v>
      </c>
      <c r="R246" s="9" t="str">
        <f>_xlfn.XLOOKUP($E246,'Raw Data'!$E:$E,'Raw Data'!R:R,"ERROR",0,1)</f>
        <v>oz</v>
      </c>
      <c r="S246" s="17">
        <f t="shared" si="13"/>
        <v>1.01095238095238</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 to 0.05</v>
      </c>
      <c r="V246" s="17">
        <f t="shared" si="14"/>
        <v>0.035525065623138</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15"/>
        <v>0.0341884471069456</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20 to 25</v>
      </c>
      <c r="Z246" s="17">
        <f t="array" ref="Z246">_xlfn.IFS(AA246="oz",_xlfn.IFS(R246="oz",Q246,R246="fl oz",Q246*1.04,R246="ml",Q246*0.0338),AA246="fl oz",_xlfn.IFS(R246="oz",Q246/1.04,R246="fl oz",Q246,R246="ml",Q246*0.0338/1.04),AA246="ml",_xlfn.IFS(R246="oz",Q246/0.0338,R246="fl oz",Q246*1.04/0.0338,R246="ml",Q246))</f>
        <v>21</v>
      </c>
      <c r="AA246" s="9" t="s">
        <v>38</v>
      </c>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row>
    <row r="247" hidden="1" spans="1:52">
      <c r="A247" s="9" t="str">
        <f>_xlfn.XLOOKUP($E247,'Raw Data'!$E:$E,'Raw Data'!A:A,"ERROR",0,1)</f>
        <v>US</v>
      </c>
      <c r="B247" s="9" t="str">
        <f>_xlfn.XLOOKUP($E247,'Raw Data'!$E:$E,'Raw Data'!B:B,"ERROR",0,1)</f>
        <v>Hair Mousses</v>
      </c>
      <c r="C247" s="9" t="str">
        <f>_xlfn.XLOOKUP($E247,'Raw Data'!$E:$E,'Raw Data'!C:C,"ERROR",0,1)</f>
        <v>The MORE</v>
      </c>
      <c r="D247" s="9" t="str">
        <f>_xlfn.XLOOKUP($E247,'Raw Data'!$E:$E,'Raw Data'!D:D,"ERROR",0,1)</f>
        <v>www.amazon.com/dp/B0C1P7V4YQ</v>
      </c>
      <c r="E247" s="9" t="s">
        <v>894</v>
      </c>
      <c r="F247" s="9" t="str">
        <f>_xlfn.XLOOKUP($E247,'Raw Data'!$E:$E,'Raw Data'!F:F,"ERROR",0,1)</f>
        <v>The MORE Crazy 3 in 1 Lace Tint Mousse 6.76 fl oz | Concealer Lace Wig Hair Wigs Toupees and Hair Pieces Lace Tint Styling Foaming Mousse Colored Edge Tamer (6.76 Fl Oz, Dark Brown)</v>
      </c>
      <c r="G247" s="9">
        <f>_xlfn.XLOOKUP($E247,'Raw Data'!$E:$E,'Raw Data'!G:G,"ERROR",0,1)</f>
        <v>174</v>
      </c>
      <c r="H247" s="9">
        <f>_xlfn.XLOOKUP($E247,'Raw Data'!$E:$E,'Raw Data'!H:H,"ERROR",0,1)</f>
        <v>1561.47</v>
      </c>
      <c r="I247" s="9">
        <f>_xlfn.XLOOKUP($E247,$E:$E,'Raw Data'!I:I,"ERROR",0,1)</f>
        <v>6.5067668921681e-5</v>
      </c>
      <c r="J247" s="9" t="str">
        <f>_xlfn.XLOOKUP($E247,'Raw Data'!$E:$E,'Raw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5 to 10</v>
      </c>
      <c r="L247" s="9">
        <f>_xlfn.XLOOKUP($E247,'Raw Data'!$E:$E,'Raw Data'!L:L,"ERROR",0,1)</f>
        <v>8.99</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5 to 10</v>
      </c>
      <c r="N247" s="9">
        <f>_xlfn.XLOOKUP($E247,'Raw Data'!$E:$E,'Raw Data'!N:N,"ERROR",0,1)</f>
        <v>8.99</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6">
        <f t="shared" si="12"/>
        <v>0</v>
      </c>
      <c r="Q247" s="9">
        <f>_xlfn.XLOOKUP($E247,'Raw Data'!$E:$E,'Raw Data'!Q:Q,"ERROR",0,1)</f>
        <v>6.76</v>
      </c>
      <c r="R247" s="9" t="str">
        <f>_xlfn.XLOOKUP($E247,'Raw Data'!$E:$E,'Raw Data'!R:R,"ERROR",0,1)</f>
        <v>fl oz</v>
      </c>
      <c r="S247" s="17">
        <f t="shared" si="13"/>
        <v>1.27873236231224</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14"/>
        <v>0.043244246273664</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15"/>
        <v>0.043244246273664</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6 to 8</v>
      </c>
      <c r="Z247" s="17">
        <f t="array" ref="Z247">_xlfn.IFS(AA247="oz",_xlfn.IFS(R247="oz",Q247,R247="fl oz",Q247*1.04,R247="ml",Q247*0.0338),AA247="fl oz",_xlfn.IFS(R247="oz",Q247/1.04,R247="fl oz",Q247,R247="ml",Q247*0.0338/1.04),AA247="ml",_xlfn.IFS(R247="oz",Q247/0.0338,R247="fl oz",Q247*1.04/0.0338,R247="ml",Q247))</f>
        <v>7.0304</v>
      </c>
      <c r="AA247" s="9" t="s">
        <v>38</v>
      </c>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row>
    <row r="248" hidden="1" spans="1:52">
      <c r="A248" s="9" t="str">
        <f>_xlfn.XLOOKUP($E248,'Raw Data'!$E:$E,'Raw Data'!A:A,"ERROR",0,1)</f>
        <v>US</v>
      </c>
      <c r="B248" s="9" t="str">
        <f>_xlfn.XLOOKUP($E248,'Raw Data'!$E:$E,'Raw Data'!B:B,"ERROR",0,1)</f>
        <v>Hair Mousses</v>
      </c>
      <c r="C248" s="9" t="str">
        <f>_xlfn.XLOOKUP($E248,'Raw Data'!$E:$E,'Raw Data'!C:C,"ERROR",0,1)</f>
        <v>devacurl</v>
      </c>
      <c r="D248" s="9" t="str">
        <f>_xlfn.XLOOKUP($E248,'Raw Data'!$E:$E,'Raw Data'!D:D,"ERROR",0,1)</f>
        <v>www.amazon.com/dp/B098VDJWF6</v>
      </c>
      <c r="E248" s="9" t="s">
        <v>898</v>
      </c>
      <c r="F248" s="9" t="str">
        <f>_xlfn.XLOOKUP($E248,'Raw Data'!$E:$E,'Raw Data'!F:F,"ERROR",0,1)</f>
        <v>DevaCurl SuperMousseÂ® Coconut Oil Infused Volumizer, Superfruits, 5.1 fl. oz.</v>
      </c>
      <c r="G248" s="9">
        <f>_xlfn.XLOOKUP($E248,'Raw Data'!$E:$E,'Raw Data'!G:G,"ERROR",0,1)</f>
        <v>47</v>
      </c>
      <c r="H248" s="9">
        <f>_xlfn.XLOOKUP($E248,'Raw Data'!$E:$E,'Raw Data'!H:H,"ERROR",0,1)</f>
        <v>1530.48</v>
      </c>
      <c r="I248" s="9">
        <f>_xlfn.XLOOKUP($E248,$E:$E,'Raw Data'!I:I,"ERROR",0,1)</f>
        <v>6.47301033924103e-5</v>
      </c>
      <c r="J248" s="9" t="str">
        <f>_xlfn.XLOOKUP($E248,'Raw Data'!$E:$E,'Raw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30 to 40</v>
      </c>
      <c r="L248" s="9">
        <f>_xlfn.XLOOKUP($E248,'Raw Data'!$E:$E,'Raw Data'!L:L,"ERROR",0,1)</f>
        <v>32.88</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30 to 40</v>
      </c>
      <c r="N248" s="9">
        <f>_xlfn.XLOOKUP($E248,'Raw Data'!$E:$E,'Raw Data'!N:N,"ERROR",0,1)</f>
        <v>32.88</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12"/>
        <v>0</v>
      </c>
      <c r="Q248" s="9">
        <f>_xlfn.XLOOKUP($E248,'Raw Data'!$E:$E,'Raw Data'!Q:Q,"ERROR",0,1)</f>
        <v>5.1</v>
      </c>
      <c r="R248" s="9" t="str">
        <f>_xlfn.XLOOKUP($E248,'Raw Data'!$E:$E,'Raw Data'!R:R,"ERROR",0,1)</f>
        <v>fl oz</v>
      </c>
      <c r="S248" s="17">
        <f t="shared" si="13"/>
        <v>6.19909502262444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5 to 10</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0.2 to 0.3</v>
      </c>
      <c r="V248" s="17">
        <f t="shared" si="14"/>
        <v>0.20964136025108</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0.2 to 0.3</v>
      </c>
      <c r="X248" s="17">
        <f t="shared" si="15"/>
        <v>0.20964136025108</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4 to 6</v>
      </c>
      <c r="Z248" s="17">
        <f t="array" ref="Z248">_xlfn.IFS(AA248="oz",_xlfn.IFS(R248="oz",Q248,R248="fl oz",Q248*1.04,R248="ml",Q248*0.0338),AA248="fl oz",_xlfn.IFS(R248="oz",Q248/1.04,R248="fl oz",Q248,R248="ml",Q248*0.0338/1.04),AA248="ml",_xlfn.IFS(R248="oz",Q248/0.0338,R248="fl oz",Q248*1.04/0.0338,R248="ml",Q248))</f>
        <v>5.304</v>
      </c>
      <c r="AA248" s="9" t="s">
        <v>38</v>
      </c>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row>
    <row r="249" hidden="1" spans="1:52">
      <c r="A249" s="9" t="str">
        <f>_xlfn.XLOOKUP($E249,'Raw Data'!$E:$E,'Raw Data'!A:A,"ERROR",0,1)</f>
        <v>US</v>
      </c>
      <c r="B249" s="9" t="str">
        <f>_xlfn.XLOOKUP($E249,'Raw Data'!$E:$E,'Raw Data'!B:B,"ERROR",0,1)</f>
        <v>Hair Mousses</v>
      </c>
      <c r="C249" s="9" t="str">
        <f>_xlfn.XLOOKUP($E249,'Raw Data'!$E:$E,'Raw Data'!C:C,"ERROR",0,1)</f>
        <v>roux</v>
      </c>
      <c r="D249" s="9" t="str">
        <f>_xlfn.XLOOKUP($E249,'Raw Data'!$E:$E,'Raw Data'!D:D,"ERROR",0,1)</f>
        <v>www.amazon.com/dp/B0095UAYJ8</v>
      </c>
      <c r="E249" s="9" t="s">
        <v>901</v>
      </c>
      <c r="F249" s="9" t="str">
        <f>_xlfn.XLOOKUP($E249,'Raw Data'!$E:$E,'Raw Data'!F:F,"ERROR",0,1)</f>
        <v>Roux Fanci-Full Instant Color Mousse Enriches Medium to Dark Brown Hair, 21 Plush Brown, 6 Fl Oz (Pack of 1)</v>
      </c>
      <c r="G249" s="9">
        <f>_xlfn.XLOOKUP($E249,'Raw Data'!$E:$E,'Raw Data'!G:G,"ERROR",0,1)</f>
        <v>91</v>
      </c>
      <c r="H249" s="9">
        <f>_xlfn.XLOOKUP($E249,'Raw Data'!$E:$E,'Raw Data'!H:H,"ERROR",0,1)</f>
        <v>1522.54</v>
      </c>
      <c r="I249" s="9">
        <f>_xlfn.XLOOKUP($E249,$E:$E,'Raw Data'!I:I,"ERROR",0,1)</f>
        <v>6.46931157336615e-5</v>
      </c>
      <c r="J249" s="9" t="str">
        <f>_xlfn.XLOOKUP($E249,'Raw Data'!$E:$E,'Raw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15 to 20</v>
      </c>
      <c r="L249" s="9">
        <f>_xlfn.XLOOKUP($E249,'Raw Data'!$E:$E,'Raw Data'!L:L,"ERROR",0,1)</f>
        <v>16.8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15 to 20</v>
      </c>
      <c r="N249" s="9">
        <f>_xlfn.XLOOKUP($E249,'Raw Data'!$E:$E,'Raw Data'!N:N,"ERROR",0,1)</f>
        <v>16.8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12"/>
        <v>0</v>
      </c>
      <c r="Q249" s="9">
        <f>_xlfn.XLOOKUP($E249,'Raw Data'!$E:$E,'Raw Data'!Q:Q,"ERROR",0,1)</f>
        <v>6</v>
      </c>
      <c r="R249" s="9" t="str">
        <f>_xlfn.XLOOKUP($E249,'Raw Data'!$E:$E,'Raw Data'!R:R,"ERROR",0,1)</f>
        <v>fl oz</v>
      </c>
      <c r="S249" s="17">
        <f t="shared" si="13"/>
        <v>2.69230769230769</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2 to 3</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0.05 to 0.1</v>
      </c>
      <c r="V249" s="17">
        <f t="shared" si="14"/>
        <v>0.0910486199630603</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0.05 to 0.1</v>
      </c>
      <c r="X249" s="17">
        <f t="shared" si="15"/>
        <v>0.0910486199630603</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6 to 8</v>
      </c>
      <c r="Z249" s="17">
        <f t="array" ref="Z249">_xlfn.IFS(AA249="oz",_xlfn.IFS(R249="oz",Q249,R249="fl oz",Q249*1.04,R249="ml",Q249*0.0338),AA249="fl oz",_xlfn.IFS(R249="oz",Q249/1.04,R249="fl oz",Q249,R249="ml",Q249*0.0338/1.04),AA249="ml",_xlfn.IFS(R249="oz",Q249/0.0338,R249="fl oz",Q249*1.04/0.0338,R249="ml",Q249))</f>
        <v>6.24</v>
      </c>
      <c r="AA249" s="9" t="s">
        <v>38</v>
      </c>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row>
    <row r="250" hidden="1" spans="1:52">
      <c r="A250" s="9" t="str">
        <f>_xlfn.XLOOKUP($E250,'Raw Data'!$E:$E,'Raw Data'!A:A,"ERROR",0,1)</f>
        <v>US</v>
      </c>
      <c r="B250" s="9" t="str">
        <f>_xlfn.XLOOKUP($E250,'Raw Data'!$E:$E,'Raw Data'!B:B,"ERROR",0,1)</f>
        <v>Hair Mousses</v>
      </c>
      <c r="C250" s="9" t="str">
        <f>_xlfn.XLOOKUP($E250,'Raw Data'!$E:$E,'Raw Data'!C:C,"ERROR",0,1)</f>
        <v>roux</v>
      </c>
      <c r="D250" s="9" t="str">
        <f>_xlfn.XLOOKUP($E250,'Raw Data'!$E:$E,'Raw Data'!D:D,"ERROR",0,1)</f>
        <v>www.amazon.com/dp/B000142JDG</v>
      </c>
      <c r="E250" s="9" t="s">
        <v>904</v>
      </c>
      <c r="F250" s="9" t="str">
        <f>_xlfn.XLOOKUP($E250,'Raw Data'!$E:$E,'Raw Data'!F:F,"ERROR",0,1)</f>
        <v>DIVI Scalp Serum, Revitalize and Detoxify, Aids Against Hair-Thinning, Nourishes Hair Follicles, Detoxifies Product Build-Up (100 ml)</v>
      </c>
      <c r="G250" s="9">
        <f>_xlfn.XLOOKUP($E250,'Raw Data'!$E:$E,'Raw Data'!G:G,"ERROR",0,1)</f>
        <v>39</v>
      </c>
      <c r="H250" s="9">
        <f>_xlfn.XLOOKUP($E250,'Raw Data'!$E:$E,'Raw Data'!H:H,"ERROR",0,1)</f>
        <v>1521.67</v>
      </c>
      <c r="I250" s="9">
        <f>_xlfn.XLOOKUP($E250,$E:$E,'Raw Data'!I:I,"ERROR",0,1)</f>
        <v>6.31842743440122e-5</v>
      </c>
      <c r="J250" s="9" t="str">
        <f>_xlfn.XLOOKUP($E250,'Raw Data'!$E:$E,'Raw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30 to 40</v>
      </c>
      <c r="L250" s="9">
        <f>_xlfn.XLOOKUP($E250,'Raw Data'!$E:$E,'Raw Data'!L:L,"ERROR",0,1)</f>
        <v>39</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9">
        <f>_xlfn.XLOOKUP($E250,'Raw Data'!$E:$E,'Raw Data'!N:N,"ERROR",0,1)</f>
        <v>39</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12"/>
        <v>0</v>
      </c>
      <c r="Q250" s="9">
        <f>_xlfn.XLOOKUP($E250,'Raw Data'!$E:$E,'Raw Data'!Q:Q,"ERROR",0,1)</f>
        <v>6</v>
      </c>
      <c r="R250" s="9" t="str">
        <f>_xlfn.XLOOKUP($E250,'Raw Data'!$E:$E,'Raw Data'!R:R,"ERROR",0,1)</f>
        <v>fl oz</v>
      </c>
      <c r="S250" s="17">
        <f t="shared" si="13"/>
        <v>6.25</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5 to 10</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0.2 to 0.3</v>
      </c>
      <c r="V250" s="17">
        <f t="shared" si="14"/>
        <v>0.21136286777139</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0.2 to 0.3</v>
      </c>
      <c r="X250" s="17">
        <f t="shared" si="15"/>
        <v>0.21136286777139</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
        <v>38</v>
      </c>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row>
    <row r="251" hidden="1" spans="1:52">
      <c r="A251" s="9" t="str">
        <f>_xlfn.XLOOKUP($E251,'Raw Data'!$E:$E,'Raw Data'!A:A,"ERROR",0,1)</f>
        <v>US</v>
      </c>
      <c r="B251" s="9" t="str">
        <f>_xlfn.XLOOKUP($E251,'Raw Data'!$E:$E,'Raw Data'!B:B,"ERROR",0,1)</f>
        <v>Hair Mousses</v>
      </c>
      <c r="C251" s="9" t="str">
        <f>_xlfn.XLOOKUP($E251,'Raw Data'!$E:$E,'Raw Data'!C:C,"ERROR",0,1)</f>
        <v>aiir</v>
      </c>
      <c r="D251" s="9" t="str">
        <f>_xlfn.XLOOKUP($E251,'Raw Data'!$E:$E,'Raw Data'!D:D,"ERROR",0,1)</f>
        <v>www.amazon.com/dp/B08G8WNWP5</v>
      </c>
      <c r="E251" s="9" t="s">
        <v>908</v>
      </c>
      <c r="F251" s="9" t="str">
        <f>_xlfn.XLOOKUP($E251,'Raw Data'!$E:$E,'Raw Data'!F:F,"ERROR",0,1)</f>
        <v>AIIR Dry Texture Hair Mousse - Hair Styling Products &amp; Hair Thickening Products for Women, Volumizing Hair Products, Hair Volumizer, Volumizing Mousse</v>
      </c>
      <c r="G251" s="9">
        <f>_xlfn.XLOOKUP($E251,'Raw Data'!$E:$E,'Raw Data'!G:G,"ERROR",0,1)</f>
        <v>64</v>
      </c>
      <c r="H251" s="9">
        <f>_xlfn.XLOOKUP($E251,'Raw Data'!$E:$E,'Raw Data'!H:H,"ERROR",0,1)</f>
        <v>1486.18</v>
      </c>
      <c r="I251" s="9">
        <f>_xlfn.XLOOKUP($E251,$E:$E,'Raw Data'!I:I,"ERROR",0,1)</f>
        <v>6.19092629809358e-5</v>
      </c>
      <c r="J251" s="9" t="str">
        <f>_xlfn.XLOOKUP($E251,'Raw Data'!$E:$E,'Raw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20 to 30</v>
      </c>
      <c r="L251" s="9">
        <f>_xlfn.XLOOKUP($E251,'Raw Data'!$E:$E,'Raw Data'!L:L,"ERROR",0,1)</f>
        <v>23.2</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_xlfn.XLOOKUP($E251,'Raw Data'!$E:$E,'Raw Data'!N:N,"ERROR",0,1)</f>
        <v>32</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25% to 30%</v>
      </c>
      <c r="P251" s="16">
        <f t="shared" si="12"/>
        <v>0.275</v>
      </c>
      <c r="Q251" s="9">
        <f>_xlfn.XLOOKUP($E251,'Raw Data'!$E:$E,'Raw Data'!Q:Q,"ERROR",0,1)</f>
        <v>6.5</v>
      </c>
      <c r="R251" s="9" t="str">
        <f>_xlfn.XLOOKUP($E251,'Raw Data'!$E:$E,'Raw Data'!R:R,"ERROR",0,1)</f>
        <v>fl oz</v>
      </c>
      <c r="S251" s="17">
        <f t="shared" si="13"/>
        <v>3.43195266272189</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3 to 4</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0.1 to 0.2</v>
      </c>
      <c r="V251" s="17">
        <f t="shared" si="14"/>
        <v>0.160085485649337</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0.1 to 0.2</v>
      </c>
      <c r="X251" s="17">
        <f t="shared" si="15"/>
        <v>0.116061977095769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6.76</v>
      </c>
      <c r="AA251" s="9" t="s">
        <v>38</v>
      </c>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row>
    <row r="252" hidden="1" spans="1:52">
      <c r="A252" s="9" t="str">
        <f>_xlfn.XLOOKUP($E252,'Raw Data'!$E:$E,'Raw Data'!A:A,"ERROR",0,1)</f>
        <v>US</v>
      </c>
      <c r="B252" s="9" t="str">
        <f>_xlfn.XLOOKUP($E252,'Raw Data'!$E:$E,'Raw Data'!B:B,"ERROR",0,1)</f>
        <v>Hair Mousses</v>
      </c>
      <c r="C252" s="9" t="str">
        <f>_xlfn.XLOOKUP($E252,'Raw Data'!$E:$E,'Raw Data'!C:C,"ERROR",0,1)</f>
        <v>garnier</v>
      </c>
      <c r="D252" s="9" t="str">
        <f>_xlfn.XLOOKUP($E252,'Raw Data'!$E:$E,'Raw Data'!D:D,"ERROR",0,1)</f>
        <v>www.amazon.com/dp/B07CBFF725</v>
      </c>
      <c r="E252" s="9" t="s">
        <v>911</v>
      </c>
      <c r="F252" s="9" t="str">
        <f>_xlfn.XLOOKUP($E252,'Raw Data'!$E:$E,'Raw Data'!F:F,"ERROR",0,1)</f>
        <v>Garnier Fructis Style Curl Renew Reactivating Milk Spray For Curly Hair, 5 Ounce (Pack of 2) (Packaging May Vary)</v>
      </c>
      <c r="G252" s="9">
        <f>_xlfn.XLOOKUP($E252,'Raw Data'!$E:$E,'Raw Data'!G:G,"ERROR",0,1)</f>
        <v>160</v>
      </c>
      <c r="H252" s="9">
        <f>_xlfn.XLOOKUP($E252,'Raw Data'!$E:$E,'Raw Data'!H:H,"ERROR",0,1)</f>
        <v>1456.19</v>
      </c>
      <c r="I252" s="9">
        <f>_xlfn.XLOOKUP($E252,$E:$E,'Raw Data'!I:I,"ERROR",0,1)</f>
        <v>5.81820123573642e-5</v>
      </c>
      <c r="J252" s="9" t="str">
        <f>_xlfn.XLOOKUP($E252,'Raw Data'!$E:$E,'Raw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5 to 10</v>
      </c>
      <c r="L252" s="9">
        <f>_xlfn.XLOOKUP($E252,'Raw Data'!$E:$E,'Raw Data'!L:L,"ERROR",0,1)</f>
        <v>9.11</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5 to 10</v>
      </c>
      <c r="N252" s="9">
        <f>_xlfn.XLOOKUP($E252,'Raw Data'!$E:$E,'Raw Data'!N:N,"ERROR",0,1)</f>
        <v>9.11</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No Discount</v>
      </c>
      <c r="P252" s="16">
        <f t="shared" si="12"/>
        <v>0</v>
      </c>
      <c r="Q252" s="9">
        <f>_xlfn.XLOOKUP($E252,'Raw Data'!$E:$E,'Raw Data'!Q:Q,"ERROR",0,1)</f>
        <v>10</v>
      </c>
      <c r="R252" s="9" t="str">
        <f>_xlfn.XLOOKUP($E252,'Raw Data'!$E:$E,'Raw Data'!R:R,"ERROR",0,1)</f>
        <v>oz</v>
      </c>
      <c r="S252" s="17">
        <f t="shared" si="13"/>
        <v>0.911</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0.75 to 1</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 to 0.05</v>
      </c>
      <c r="V252" s="17">
        <f t="shared" si="14"/>
        <v>0.0308082516063578</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 to 0.05</v>
      </c>
      <c r="X252" s="17">
        <f t="shared" si="15"/>
        <v>0.0308082516063578</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8 to 10</v>
      </c>
      <c r="Z252" s="17">
        <f t="array" ref="Z252">_xlfn.IFS(AA252="oz",_xlfn.IFS(R252="oz",Q252,R252="fl oz",Q252*1.04,R252="ml",Q252*0.0338),AA252="fl oz",_xlfn.IFS(R252="oz",Q252/1.04,R252="fl oz",Q252,R252="ml",Q252*0.0338/1.04),AA252="ml",_xlfn.IFS(R252="oz",Q252/0.0338,R252="fl oz",Q252*1.04/0.0338,R252="ml",Q252))</f>
        <v>10</v>
      </c>
      <c r="AA252" s="9" t="s">
        <v>38</v>
      </c>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row>
    <row r="253" hidden="1" spans="1:52">
      <c r="A253" s="9" t="str">
        <f>_xlfn.XLOOKUP($E253,'Raw Data'!$E:$E,'Raw Data'!A:A,"ERROR",0,1)</f>
        <v>US</v>
      </c>
      <c r="B253" s="9" t="str">
        <f>_xlfn.XLOOKUP($E253,'Raw Data'!$E:$E,'Raw Data'!B:B,"ERROR",0,1)</f>
        <v>Hair Mousses</v>
      </c>
      <c r="C253" s="9" t="str">
        <f>_xlfn.XLOOKUP($E253,'Raw Data'!$E:$E,'Raw Data'!C:C,"ERROR",0,1)</f>
        <v>Dolahair</v>
      </c>
      <c r="D253" s="9" t="str">
        <f>_xlfn.XLOOKUP($E253,'Raw Data'!$E:$E,'Raw Data'!D:D,"ERROR",0,1)</f>
        <v>www.amazon.com/dp/B0C5LLJLLS</v>
      </c>
      <c r="E253" s="9" t="s">
        <v>915</v>
      </c>
      <c r="F253" s="9" t="str">
        <f>_xlfn.XLOOKUP($E253,'Raw Data'!$E:$E,'Raw Data'!F:F,"ERROR",0,1)</f>
        <v>Dolahair Lace Tint Spray For Wigs Melt, Wig Mousse Spray Foam Melting Hair Mousse For Lace Front Wig Lace Melting Spray Lace Tint Foam Mousse With 2 Lace Melting Band Lace Glue Wig Kit Bleach</v>
      </c>
      <c r="G253" s="9">
        <f>_xlfn.XLOOKUP($E253,'Raw Data'!$E:$E,'Raw Data'!G:G,"ERROR",0,1)</f>
        <v>86</v>
      </c>
      <c r="H253" s="9">
        <f>_xlfn.XLOOKUP($E253,'Raw Data'!$E:$E,'Raw Data'!H:H,"ERROR",0,1)</f>
        <v>1368.52</v>
      </c>
      <c r="I253" s="9">
        <f>_xlfn.XLOOKUP($E253,$E:$E,'Raw Data'!I:I,"ERROR",0,1)</f>
        <v>5.72543448701242e-5</v>
      </c>
      <c r="J253" s="9" t="str">
        <f>_xlfn.XLOOKUP($E253,'Raw Data'!$E:$E,'Raw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15 to 20</v>
      </c>
      <c r="L253" s="9">
        <f>_xlfn.XLOOKUP($E253,'Raw Data'!$E:$E,'Raw Data'!L:L,"ERROR",0,1)</f>
        <v>15.99</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15 to 20</v>
      </c>
      <c r="N253" s="9">
        <f>_xlfn.XLOOKUP($E253,'Raw Data'!$E:$E,'Raw Data'!N:N,"ERROR",0,1)</f>
        <v>15.99</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12"/>
        <v>0</v>
      </c>
      <c r="Q253" s="9">
        <f>_xlfn.XLOOKUP($E253,'Raw Data'!$E:$E,'Raw Data'!Q:Q,"ERROR",0,1)</f>
        <v>0</v>
      </c>
      <c r="R253" s="9">
        <f>_xlfn.XLOOKUP($E253,'Raw Data'!$E:$E,'Raw Data'!R:R,"ERROR",0,1)</f>
        <v>0</v>
      </c>
      <c r="S253" s="17" t="e">
        <f t="shared" si="13"/>
        <v>#N/A</v>
      </c>
      <c r="T253" s="9" t="e">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#N/A</v>
      </c>
      <c r="U253" s="17" t="e">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#N/A</v>
      </c>
      <c r="V253" s="17" t="e">
        <f t="shared" si="14"/>
        <v>#N/A</v>
      </c>
      <c r="W253" s="17" t="e">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#N/A</v>
      </c>
      <c r="X253" s="17" t="e">
        <f t="shared" si="15"/>
        <v>#N/A</v>
      </c>
      <c r="Y253" s="9" t="e">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#N/A</v>
      </c>
      <c r="Z253" s="17" t="e">
        <f t="array" ref="Z253">_xlfn.IFS(AA253="oz",_xlfn.IFS(R253="oz",Q253,R253="fl oz",Q253*1.04,R253="ml",Q253*0.0338),AA253="fl oz",_xlfn.IFS(R253="oz",Q253/1.04,R253="fl oz",Q253,R253="ml",Q253*0.0338/1.04),AA253="ml",_xlfn.IFS(R253="oz",Q253/0.0338,R253="fl oz",Q253*1.04/0.0338,R253="ml",Q253))</f>
        <v>#N/A</v>
      </c>
      <c r="AA253" s="9" t="s">
        <v>38</v>
      </c>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row>
    <row r="254" hidden="1" spans="1:52">
      <c r="A254" s="9" t="str">
        <f>_xlfn.XLOOKUP($E254,'Raw Data'!$E:$E,'Raw Data'!A:A,"ERROR",0,1)</f>
        <v>US</v>
      </c>
      <c r="B254" s="9" t="str">
        <f>_xlfn.XLOOKUP($E254,'Raw Data'!$E:$E,'Raw Data'!B:B,"ERROR",0,1)</f>
        <v>Hair Mousses</v>
      </c>
      <c r="C254" s="9" t="str">
        <f>_xlfn.XLOOKUP($E254,'Raw Data'!$E:$E,'Raw Data'!C:C,"ERROR",0,1)</f>
        <v>herbal essences</v>
      </c>
      <c r="D254" s="9" t="str">
        <f>_xlfn.XLOOKUP($E254,'Raw Data'!$E:$E,'Raw Data'!D:D,"ERROR",0,1)</f>
        <v>www.amazon.com/dp/B00G3AE3UY</v>
      </c>
      <c r="E254" s="9" t="s">
        <v>918</v>
      </c>
      <c r="F254" s="9" t="str">
        <f>_xlfn.XLOOKUP($E254,'Raw Data'!$E:$E,'Raw Data'!F:F,"ERROR",0,1)</f>
        <v>Herbal Essences Body Envy Va-Va-volumizing Hairspray, 17 Fluid Ounce</v>
      </c>
      <c r="G254" s="9">
        <f>_xlfn.XLOOKUP($E254,'Raw Data'!$E:$E,'Raw Data'!G:G,"ERROR",0,1)</f>
        <v>142</v>
      </c>
      <c r="H254" s="9">
        <f>_xlfn.XLOOKUP($E254,'Raw Data'!$E:$E,'Raw Data'!H:H,"ERROR",0,1)</f>
        <v>1346.7</v>
      </c>
      <c r="I254" s="9">
        <f>_xlfn.XLOOKUP($E254,$E:$E,'Raw Data'!I:I,"ERROR",0,1)</f>
        <v>5.70230657165685e-5</v>
      </c>
      <c r="J254" s="9" t="str">
        <f>_xlfn.XLOOKUP($E254,'Raw Data'!$E:$E,'Raw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5 to 10</v>
      </c>
      <c r="L254" s="9">
        <f>_xlfn.XLOOKUP($E254,'Raw Data'!$E:$E,'Raw Data'!L:L,"ERROR",0,1)</f>
        <v>9.42</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10 to 15</v>
      </c>
      <c r="N254" s="9">
        <f>_xlfn.XLOOKUP($E254,'Raw Data'!$E:$E,'Raw Data'!N:N,"ERROR",0,1)</f>
        <v>12.41</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20% to 25%</v>
      </c>
      <c r="P254" s="16">
        <f t="shared" si="12"/>
        <v>0.240934730056406</v>
      </c>
      <c r="Q254" s="9">
        <f>_xlfn.XLOOKUP($E254,'Raw Data'!$E:$E,'Raw Data'!Q:Q,"ERROR",0,1)</f>
        <v>17</v>
      </c>
      <c r="R254" s="9" t="str">
        <f>_xlfn.XLOOKUP($E254,'Raw Data'!$E:$E,'Raw Data'!R:R,"ERROR",0,1)</f>
        <v>fl oz</v>
      </c>
      <c r="S254" s="17">
        <f t="shared" si="13"/>
        <v>0.532805429864253</v>
      </c>
      <c r="T254" s="9" t="str">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0.5 to 0.75</v>
      </c>
      <c r="U254" s="17"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 to 0.05</v>
      </c>
      <c r="V254" s="17">
        <f t="shared" si="14"/>
        <v>0.0237376759189407</v>
      </c>
      <c r="W254" s="17"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 to 0.05</v>
      </c>
      <c r="X254" s="17">
        <f t="shared" si="15"/>
        <v>0.0180184453792443</v>
      </c>
      <c r="Y254" s="9"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15 to 20</v>
      </c>
      <c r="Z254" s="17">
        <f t="array" ref="Z254">_xlfn.IFS(AA254="oz",_xlfn.IFS(R254="oz",Q254,R254="fl oz",Q254*1.04,R254="ml",Q254*0.0338),AA254="fl oz",_xlfn.IFS(R254="oz",Q254/1.04,R254="fl oz",Q254,R254="ml",Q254*0.0338/1.04),AA254="ml",_xlfn.IFS(R254="oz",Q254/0.0338,R254="fl oz",Q254*1.04/0.0338,R254="ml",Q254))</f>
        <v>17.68</v>
      </c>
      <c r="AA254" s="9" t="s">
        <v>38</v>
      </c>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row>
    <row r="255" hidden="1" spans="1:52">
      <c r="A255" s="9" t="str">
        <f>_xlfn.XLOOKUP($E255,'Raw Data'!$E:$E,'Raw Data'!A:A,"ERROR",0,1)</f>
        <v>US</v>
      </c>
      <c r="B255" s="9" t="str">
        <f>_xlfn.XLOOKUP($E255,'Raw Data'!$E:$E,'Raw Data'!B:B,"ERROR",0,1)</f>
        <v>Hair Mousses</v>
      </c>
      <c r="C255" s="9" t="str">
        <f>_xlfn.XLOOKUP($E255,'Raw Data'!$E:$E,'Raw Data'!C:C,"ERROR",0,1)</f>
        <v>Wet n Wavy</v>
      </c>
      <c r="D255" s="9" t="str">
        <f>_xlfn.XLOOKUP($E255,'Raw Data'!$E:$E,'Raw Data'!D:D,"ERROR",0,1)</f>
        <v>www.amazon.com/dp/B004VTV88O</v>
      </c>
      <c r="E255" s="9" t="s">
        <v>922</v>
      </c>
      <c r="F255" s="9" t="str">
        <f>_xlfn.XLOOKUP($E255,'Raw Data'!$E:$E,'Raw Data'!F:F,"ERROR",0,1)</f>
        <v>Wet N Wavy Curl Foam Mousse, 8 Ounce</v>
      </c>
      <c r="G255" s="9">
        <f>_xlfn.XLOOKUP($E255,'Raw Data'!$E:$E,'Raw Data'!G:G,"ERROR",0,1)</f>
        <v>146</v>
      </c>
      <c r="H255" s="9">
        <f>_xlfn.XLOOKUP($E255,'Raw Data'!$E:$E,'Raw Data'!H:H,"ERROR",0,1)</f>
        <v>1341.26</v>
      </c>
      <c r="I255" s="9">
        <f>_xlfn.XLOOKUP($E255,$E:$E,'Raw Data'!I:I,"ERROR",0,1)</f>
        <v>5.58254308350126e-5</v>
      </c>
      <c r="J255" s="9" t="str">
        <f>_xlfn.XLOOKUP($E255,'Raw Data'!$E:$E,'Raw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_xlfn.XLOOKUP($E255,'Raw Data'!$E:$E,'Raw Data'!L:L,"ERROR",0,1)</f>
        <v>9.37</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5 to 10</v>
      </c>
      <c r="N255" s="9">
        <f>_xlfn.XLOOKUP($E255,'Raw Data'!$E:$E,'Raw Data'!N:N,"ERROR",0,1)</f>
        <v>9.5</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0% to 2%</v>
      </c>
      <c r="P255" s="16">
        <f t="shared" si="12"/>
        <v>0.0136842105263159</v>
      </c>
      <c r="Q255" s="9">
        <f>_xlfn.XLOOKUP($E255,'Raw Data'!$E:$E,'Raw Data'!Q:Q,"ERROR",0,1)</f>
        <v>236.59</v>
      </c>
      <c r="R255" s="9" t="str">
        <f>_xlfn.XLOOKUP($E255,'Raw Data'!$E:$E,'Raw Data'!R:R,"ERROR",0,1)</f>
        <v>ml</v>
      </c>
      <c r="S255" s="17">
        <f t="shared" si="13"/>
        <v>1.17172718589646</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1 to 2</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14"/>
        <v>0.0401753062700426</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15"/>
        <v>0.0396255389210841</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6 to 8</v>
      </c>
      <c r="Z255" s="17">
        <f t="array" ref="Z255">_xlfn.IFS(AA255="oz",_xlfn.IFS(R255="oz",Q255,R255="fl oz",Q255*1.04,R255="ml",Q255*0.0338),AA255="fl oz",_xlfn.IFS(R255="oz",Q255/1.04,R255="fl oz",Q255,R255="ml",Q255*0.0338/1.04),AA255="ml",_xlfn.IFS(R255="oz",Q255/0.0338,R255="fl oz",Q255*1.04/0.0338,R255="ml",Q255))</f>
        <v>7.996742</v>
      </c>
      <c r="AA255" s="9" t="s">
        <v>38</v>
      </c>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row>
    <row r="256" hidden="1" spans="1:52">
      <c r="A256" s="9" t="str">
        <f>_xlfn.XLOOKUP($E256,'Raw Data'!$E:$E,'Raw Data'!A:A,"ERROR",0,1)</f>
        <v>US</v>
      </c>
      <c r="B256" s="9" t="str">
        <f>_xlfn.XLOOKUP($E256,'Raw Data'!$E:$E,'Raw Data'!B:B,"ERROR",0,1)</f>
        <v>Hair Mousses</v>
      </c>
      <c r="C256" s="9" t="str">
        <f>_xlfn.XLOOKUP($E256,'Raw Data'!$E:$E,'Raw Data'!C:C,"ERROR",0,1)</f>
        <v>aunt jackie's</v>
      </c>
      <c r="D256" s="9" t="str">
        <f>_xlfn.XLOOKUP($E256,'Raw Data'!$E:$E,'Raw Data'!D:D,"ERROR",0,1)</f>
        <v>www.amazon.com/dp/B07V3GCCM5</v>
      </c>
      <c r="E256" s="9" t="s">
        <v>925</v>
      </c>
      <c r="F256" s="9" t="str">
        <f>_xlfn.XLOOKUP($E256,'Raw Data'!$E:$E,'Raw Data'!F:F,"ERROR",0,1)</f>
        <v>Aunt Jackie's Grapeseed Style and Shine Recipes Rescued Thirst Quenching Hair Recovery Conditioner Repair Treatment, Seals in Moisture, 15 oz</v>
      </c>
      <c r="G256" s="9">
        <f>_xlfn.XLOOKUP($E256,'Raw Data'!$E:$E,'Raw Data'!G:G,"ERROR",0,1)</f>
        <v>136</v>
      </c>
      <c r="H256" s="9">
        <f>_xlfn.XLOOKUP($E256,'Raw Data'!$E:$E,'Raw Data'!H:H,"ERROR",0,1)</f>
        <v>1313.09</v>
      </c>
      <c r="I256" s="9">
        <f>_xlfn.XLOOKUP($E256,$E:$E,'Raw Data'!I:I,"ERROR",0,1)</f>
        <v>5.57310485333777e-5</v>
      </c>
      <c r="J256" s="9" t="str">
        <f>_xlfn.XLOOKUP($E256,'Raw Data'!$E:$E,'Raw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_xlfn.XLOOKUP($E256,'Raw Data'!$E:$E,'Raw Data'!L:L,"ERROR",0,1)</f>
        <v>9.66</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_xlfn.XLOOKUP($E256,'Raw Data'!$E:$E,'Raw Data'!N:N,"ERROR",0,1)</f>
        <v>9.66</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No Discount</v>
      </c>
      <c r="P256" s="16">
        <f t="shared" si="12"/>
        <v>0</v>
      </c>
      <c r="Q256" s="9">
        <f>_xlfn.XLOOKUP($E256,'Raw Data'!$E:$E,'Raw Data'!Q:Q,"ERROR",0,1)</f>
        <v>15</v>
      </c>
      <c r="R256" s="9" t="str">
        <f>_xlfn.XLOOKUP($E256,'Raw Data'!$E:$E,'Raw Data'!R:R,"ERROR",0,1)</f>
        <v>oz</v>
      </c>
      <c r="S256" s="17">
        <f t="shared" si="13"/>
        <v>0.644</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0.5 to 0.75</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14"/>
        <v>0.021778829895164</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15"/>
        <v>0.021778829895164</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10 to 15</v>
      </c>
      <c r="Z256" s="17">
        <f t="array" ref="Z256">_xlfn.IFS(AA256="oz",_xlfn.IFS(R256="oz",Q256,R256="fl oz",Q256*1.04,R256="ml",Q256*0.0338),AA256="fl oz",_xlfn.IFS(R256="oz",Q256/1.04,R256="fl oz",Q256,R256="ml",Q256*0.0338/1.04),AA256="ml",_xlfn.IFS(R256="oz",Q256/0.0338,R256="fl oz",Q256*1.04/0.0338,R256="ml",Q256))</f>
        <v>15</v>
      </c>
      <c r="AA256" s="9" t="s">
        <v>38</v>
      </c>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row>
    <row r="257" hidden="1" spans="1:52">
      <c r="A257" s="9" t="str">
        <f>_xlfn.XLOOKUP($E257,'Raw Data'!$E:$E,'Raw Data'!A:A,"ERROR",0,1)</f>
        <v>US</v>
      </c>
      <c r="B257" s="9" t="str">
        <f>_xlfn.XLOOKUP($E257,'Raw Data'!$E:$E,'Raw Data'!B:B,"ERROR",0,1)</f>
        <v>Hair Mousses</v>
      </c>
      <c r="C257" s="9" t="str">
        <f>_xlfn.XLOOKUP($E257,'Raw Data'!$E:$E,'Raw Data'!C:C,"ERROR",0,1)</f>
        <v>Dolahair</v>
      </c>
      <c r="D257" s="9" t="str">
        <f>_xlfn.XLOOKUP($E257,'Raw Data'!$E:$E,'Raw Data'!D:D,"ERROR",0,1)</f>
        <v>www.amazon.com/dp/B0C7PXLDXG</v>
      </c>
      <c r="E257" s="9" t="s">
        <v>928</v>
      </c>
      <c r="F257" s="9" t="str">
        <f>_xlfn.XLOOKUP($E257,'Raw Data'!$E:$E,'Raw Data'!F:F,"ERROR",0,1)</f>
        <v>Dolahair Braid Mousse Foam Hair Mousse for Braids Locks Box Braids Curly Hair Setting Mousse for Braids Styling Mousse for Natural Hair Babyhair Edge Setting Mousse (3.4 Fl Oz)</v>
      </c>
      <c r="G257" s="9">
        <f>_xlfn.XLOOKUP($E257,'Raw Data'!$E:$E,'Raw Data'!G:G,"ERROR",0,1)</f>
        <v>188</v>
      </c>
      <c r="H257" s="9">
        <f>_xlfn.XLOOKUP($E257,'Raw Data'!$E:$E,'Raw Data'!H:H,"ERROR",0,1)</f>
        <v>1310.87</v>
      </c>
      <c r="I257" s="9">
        <f>_xlfn.XLOOKUP($E257,$E:$E,'Raw Data'!I:I,"ERROR",0,1)</f>
        <v>5.28676935716172e-5</v>
      </c>
      <c r="J257" s="9" t="str">
        <f>_xlfn.XLOOKUP($E257,'Raw Data'!$E:$E,'Raw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_xlfn.XLOOKUP($E257,'Raw Data'!$E:$E,'Raw Data'!L:L,"ERROR",0,1)</f>
        <v>6.99</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_xlfn.XLOOKUP($E257,'Raw Data'!$E:$E,'Raw Data'!N:N,"ERROR",0,1)</f>
        <v>7.73</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8% to 10%</v>
      </c>
      <c r="P257" s="16">
        <f t="shared" si="12"/>
        <v>0.0957309184993532</v>
      </c>
      <c r="Q257" s="9">
        <f>_xlfn.XLOOKUP($E257,'Raw Data'!$E:$E,'Raw Data'!Q:Q,"ERROR",0,1)</f>
        <v>3.4</v>
      </c>
      <c r="R257" s="9" t="str">
        <f>_xlfn.XLOOKUP($E257,'Raw Data'!$E:$E,'Raw Data'!R:R,"ERROR",0,1)</f>
        <v>fl oz</v>
      </c>
      <c r="S257" s="17">
        <f t="shared" si="13"/>
        <v>1.97680995475113</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1 to 2</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0.05 to 0.1</v>
      </c>
      <c r="V257" s="17">
        <f t="shared" si="14"/>
        <v>0.0739291840666445</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0.05 to 0.1</v>
      </c>
      <c r="X257" s="17">
        <f t="shared" si="15"/>
        <v>0.0668518753720369</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2 to 4</v>
      </c>
      <c r="Z257" s="17">
        <f t="array" ref="Z257">_xlfn.IFS(AA257="oz",_xlfn.IFS(R257="oz",Q257,R257="fl oz",Q257*1.04,R257="ml",Q257*0.0338),AA257="fl oz",_xlfn.IFS(R257="oz",Q257/1.04,R257="fl oz",Q257,R257="ml",Q257*0.0338/1.04),AA257="ml",_xlfn.IFS(R257="oz",Q257/0.0338,R257="fl oz",Q257*1.04/0.0338,R257="ml",Q257))</f>
        <v>3.536</v>
      </c>
      <c r="AA257" s="9" t="s">
        <v>38</v>
      </c>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row>
    <row r="258" hidden="1" spans="1:52">
      <c r="A258" s="9" t="str">
        <f>_xlfn.XLOOKUP($E258,'Raw Data'!$E:$E,'Raw Data'!A:A,"ERROR",0,1)</f>
        <v>US</v>
      </c>
      <c r="B258" s="9" t="str">
        <f>_xlfn.XLOOKUP($E258,'Raw Data'!$E:$E,'Raw Data'!B:B,"ERROR",0,1)</f>
        <v>Hair Mousses</v>
      </c>
      <c r="C258" s="9" t="str">
        <f>_xlfn.XLOOKUP($E258,'Raw Data'!$E:$E,'Raw Data'!C:C,"ERROR",0,1)</f>
        <v>herbal essences</v>
      </c>
      <c r="D258" s="9" t="str">
        <f>_xlfn.XLOOKUP($E258,'Raw Data'!$E:$E,'Raw Data'!D:D,"ERROR",0,1)</f>
        <v>www.amazon.com/dp/B078YGG9Z6</v>
      </c>
      <c r="E258" s="9" t="s">
        <v>931</v>
      </c>
      <c r="F258" s="9" t="str">
        <f>_xlfn.XLOOKUP($E258,'Raw Data'!$E:$E,'Raw Data'!F:F,"ERROR",0,1)</f>
        <v>He Mopusse Totally Twisted 6.8oz</v>
      </c>
      <c r="G258" s="9">
        <f>_xlfn.XLOOKUP($E258,'Raw Data'!$E:$E,'Raw Data'!G:G,"ERROR",0,1)</f>
        <v>33</v>
      </c>
      <c r="H258" s="9">
        <f>_xlfn.XLOOKUP($E258,'Raw Data'!$E:$E,'Raw Data'!H:H,"ERROR",0,1)</f>
        <v>1243.52</v>
      </c>
      <c r="I258" s="9">
        <f>_xlfn.XLOOKUP($E258,$E:$E,'Raw Data'!I:I,"ERROR",0,1)</f>
        <v>5.17533872086218e-5</v>
      </c>
      <c r="J258" s="9" t="str">
        <f>_xlfn.XLOOKUP($E258,'Raw Data'!$E:$E,'Raw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30 to 40</v>
      </c>
      <c r="L258" s="9">
        <f>_xlfn.XLOOKUP($E258,'Raw Data'!$E:$E,'Raw Data'!L:L,"ERROR",0,1)</f>
        <v>38</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30 to 40</v>
      </c>
      <c r="N258" s="9">
        <f>_xlfn.XLOOKUP($E258,'Raw Data'!$E:$E,'Raw Data'!N:N,"ERROR",0,1)</f>
        <v>38</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No Discount</v>
      </c>
      <c r="P258" s="16">
        <f t="shared" si="12"/>
        <v>0</v>
      </c>
      <c r="Q258" s="9">
        <f>_xlfn.XLOOKUP($E258,'Raw Data'!$E:$E,'Raw Data'!Q:Q,"ERROR",0,1)</f>
        <v>6.8</v>
      </c>
      <c r="R258" s="9" t="str">
        <f>_xlfn.XLOOKUP($E258,'Raw Data'!$E:$E,'Raw Data'!R:R,"ERROR",0,1)</f>
        <v>oz</v>
      </c>
      <c r="S258" s="17">
        <f t="shared" si="13"/>
        <v>5.58823529411765</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5 to 10</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7">
        <f t="shared" si="14"/>
        <v>0.18898327000736</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7">
        <f t="shared" si="15"/>
        <v>0.18898327000736</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6 to 8</v>
      </c>
      <c r="Z258" s="17">
        <f t="array" ref="Z258">_xlfn.IFS(AA258="oz",_xlfn.IFS(R258="oz",Q258,R258="fl oz",Q258*1.04,R258="ml",Q258*0.0338),AA258="fl oz",_xlfn.IFS(R258="oz",Q258/1.04,R258="fl oz",Q258,R258="ml",Q258*0.0338/1.04),AA258="ml",_xlfn.IFS(R258="oz",Q258/0.0338,R258="fl oz",Q258*1.04/0.0338,R258="ml",Q258))</f>
        <v>6.8</v>
      </c>
      <c r="AA258" s="9" t="s">
        <v>38</v>
      </c>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row>
    <row r="259" hidden="1" spans="1:52">
      <c r="A259" s="9" t="str">
        <f>_xlfn.XLOOKUP($E259,'Raw Data'!$E:$E,'Raw Data'!A:A,"ERROR",0,1)</f>
        <v>US</v>
      </c>
      <c r="B259" s="9" t="str">
        <f>_xlfn.XLOOKUP($E259,'Raw Data'!$E:$E,'Raw Data'!B:B,"ERROR",0,1)</f>
        <v>Hair Mousses</v>
      </c>
      <c r="C259" s="9" t="str">
        <f>_xlfn.XLOOKUP($E259,'Raw Data'!$E:$E,'Raw Data'!C:C,"ERROR",0,1)</f>
        <v>Scruples</v>
      </c>
      <c r="D259" s="9" t="str">
        <f>_xlfn.XLOOKUP($E259,'Raw Data'!$E:$E,'Raw Data'!D:D,"ERROR",0,1)</f>
        <v>www.amazon.com/dp/B00HQXV76U</v>
      </c>
      <c r="E259" s="9" t="s">
        <v>935</v>
      </c>
      <c r="F259" s="9" t="str">
        <f>_xlfn.XLOOKUP($E259,'Raw Data'!$E:$E,'Raw Data'!F:F,"ERROR",0,1)</f>
        <v>Scruples Creme Parfait Volumizing Foam - Rich &amp; Weightless Styling Foam for Ultimate Smoothing Control, Hydration and Frizz-Free Hold - Alcohol-Free Volume Hair Mousse for Fine to Thick Hair (8.5 oz)</v>
      </c>
      <c r="G259" s="9">
        <f>_xlfn.XLOOKUP($E259,'Raw Data'!$E:$E,'Raw Data'!G:G,"ERROR",0,1)</f>
        <v>62</v>
      </c>
      <c r="H259" s="9">
        <f>_xlfn.XLOOKUP($E259,'Raw Data'!$E:$E,'Raw Data'!H:H,"ERROR",0,1)</f>
        <v>1217.31</v>
      </c>
      <c r="I259" s="9">
        <f>_xlfn.XLOOKUP($E259,$E:$E,'Raw Data'!I:I,"ERROR",0,1)</f>
        <v>5.01986301046636e-5</v>
      </c>
      <c r="J259" s="9" t="str">
        <f>_xlfn.XLOOKUP($E259,'Raw Data'!$E:$E,'Raw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15 to 20</v>
      </c>
      <c r="L259" s="9">
        <f>_xlfn.XLOOKUP($E259,'Raw Data'!$E:$E,'Raw Data'!L:L,"ERROR",0,1)</f>
        <v>19.64</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20 to 30</v>
      </c>
      <c r="N259" s="9">
        <f>_xlfn.XLOOKUP($E259,'Raw Data'!$E:$E,'Raw Data'!N:N,"ERROR",0,1)</f>
        <v>24.58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20% to 25%</v>
      </c>
      <c r="P259" s="16">
        <f t="shared" ref="P259:P314" si="16">(N259-L259)/N259</f>
        <v>0.200976403580146</v>
      </c>
      <c r="Q259" s="9">
        <f>_xlfn.XLOOKUP($E259,'Raw Data'!$E:$E,'Raw Data'!Q:Q,"ERROR",0,1)</f>
        <v>8.5</v>
      </c>
      <c r="R259" s="9" t="str">
        <f>_xlfn.XLOOKUP($E259,'Raw Data'!$E:$E,'Raw Data'!R:R,"ERROR",0,1)</f>
        <v>oz</v>
      </c>
      <c r="S259" s="17">
        <f t="shared" ref="S259:S314" si="17">L259/Z259</f>
        <v>2.31058823529412</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2 to 3</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0.05 to 0.1</v>
      </c>
      <c r="V259" s="17">
        <f t="shared" ref="V259:V314" si="18">N259/($Z259*29.57)</f>
        <v>0.0977938689848614</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0.05 to 0.1</v>
      </c>
      <c r="X259" s="17">
        <f t="shared" ref="X259:X314" si="19">L259/($Z259*29.57)</f>
        <v>0.078139608904096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8 to 10</v>
      </c>
      <c r="Z259" s="17">
        <f t="array" ref="Z259">_xlfn.IFS(AA259="oz",_xlfn.IFS(R259="oz",Q259,R259="fl oz",Q259*1.04,R259="ml",Q259*0.0338),AA259="fl oz",_xlfn.IFS(R259="oz",Q259/1.04,R259="fl oz",Q259,R259="ml",Q259*0.0338/1.04),AA259="ml",_xlfn.IFS(R259="oz",Q259/0.0338,R259="fl oz",Q259*1.04/0.0338,R259="ml",Q259))</f>
        <v>8.5</v>
      </c>
      <c r="AA259" s="9" t="s">
        <v>38</v>
      </c>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row>
    <row r="260" hidden="1" spans="1:52">
      <c r="A260" s="9" t="str">
        <f>_xlfn.XLOOKUP($E260,'Raw Data'!$E:$E,'Raw Data'!A:A,"ERROR",0,1)</f>
        <v>US</v>
      </c>
      <c r="B260" s="9" t="str">
        <f>_xlfn.XLOOKUP($E260,'Raw Data'!$E:$E,'Raw Data'!B:B,"ERROR",0,1)</f>
        <v>Hair Mousses</v>
      </c>
      <c r="C260" s="9" t="str">
        <f>_xlfn.XLOOKUP($E260,'Raw Data'!$E:$E,'Raw Data'!C:C,"ERROR",0,1)</f>
        <v>aphogee</v>
      </c>
      <c r="D260" s="9" t="str">
        <f>_xlfn.XLOOKUP($E260,'Raw Data'!$E:$E,'Raw Data'!D:D,"ERROR",0,1)</f>
        <v>www.amazon.com/dp/B00GAAQGNO</v>
      </c>
      <c r="E260" s="9" t="s">
        <v>939</v>
      </c>
      <c r="F260" s="9" t="str">
        <f>_xlfn.XLOOKUP($E260,'Raw Data'!$E:$E,'Raw Data'!F:F,"ERROR",0,1)</f>
        <v>Aphogee Curlific Curl Definer, 8 Fl Oz</v>
      </c>
      <c r="G260" s="9">
        <f>_xlfn.XLOOKUP($E260,'Raw Data'!$E:$E,'Raw Data'!G:G,"ERROR",0,1)</f>
        <v>118</v>
      </c>
      <c r="H260" s="9">
        <f>_xlfn.XLOOKUP($E260,'Raw Data'!$E:$E,'Raw Data'!H:H,"ERROR",0,1)</f>
        <v>1180.74</v>
      </c>
      <c r="I260" s="9">
        <f>_xlfn.XLOOKUP($E260,$E:$E,'Raw Data'!I:I,"ERROR",0,1)</f>
        <v>4.89346725246615e-5</v>
      </c>
      <c r="J260" s="9" t="str">
        <f>_xlfn.XLOOKUP($E260,'Raw Data'!$E:$E,'Raw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5 to 10</v>
      </c>
      <c r="L260" s="9">
        <f>_xlfn.XLOOKUP($E260,'Raw Data'!$E:$E,'Raw Data'!L:L,"ERROR",0,1)</f>
        <v>9.98</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5 to 10</v>
      </c>
      <c r="N260" s="9">
        <f>_xlfn.XLOOKUP($E260,'Raw Data'!$E:$E,'Raw Data'!N:N,"ERROR",0,1)</f>
        <v>9.98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No Discount</v>
      </c>
      <c r="P260" s="16">
        <f t="shared" si="16"/>
        <v>0</v>
      </c>
      <c r="Q260" s="9">
        <f>_xlfn.XLOOKUP($E260,'Raw Data'!$E:$E,'Raw Data'!Q:Q,"ERROR",0,1)</f>
        <v>8</v>
      </c>
      <c r="R260" s="9" t="str">
        <f>_xlfn.XLOOKUP($E260,'Raw Data'!$E:$E,'Raw Data'!R:R,"ERROR",0,1)</f>
        <v>fl oz</v>
      </c>
      <c r="S260" s="17">
        <f t="shared" si="17"/>
        <v>1.19951923076923</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1 to 2</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 to 0.05</v>
      </c>
      <c r="V260" s="17">
        <f t="shared" si="18"/>
        <v>0.0405654119299706</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 to 0.05</v>
      </c>
      <c r="X260" s="17">
        <f t="shared" si="19"/>
        <v>0.0405654119299706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8.32</v>
      </c>
      <c r="AA260" s="9" t="s">
        <v>38</v>
      </c>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row>
    <row r="261" hidden="1" spans="1:52">
      <c r="A261" s="9" t="str">
        <f>_xlfn.XLOOKUP($E261,'Raw Data'!$E:$E,'Raw Data'!A:A,"ERROR",0,1)</f>
        <v>US</v>
      </c>
      <c r="B261" s="9" t="str">
        <f>_xlfn.XLOOKUP($E261,'Raw Data'!$E:$E,'Raw Data'!B:B,"ERROR",0,1)</f>
        <v>Hair Mousses</v>
      </c>
      <c r="C261" s="9" t="str">
        <f>_xlfn.XLOOKUP($E261,'Raw Data'!$E:$E,'Raw Data'!C:C,"ERROR",0,1)</f>
        <v>xgbyr</v>
      </c>
      <c r="D261" s="9" t="str">
        <f>_xlfn.XLOOKUP($E261,'Raw Data'!$E:$E,'Raw Data'!D:D,"ERROR",0,1)</f>
        <v>www.amazon.com/dp/B0CCVT6FQZ</v>
      </c>
      <c r="E261" s="9" t="s">
        <v>943</v>
      </c>
      <c r="F261" s="9" t="str">
        <f>_xlfn.XLOOKUP($E261,'Raw Data'!$E:$E,'Raw Data'!F:F,"ERROR",0,1)</f>
        <v>Beeswax Hair Removal Mousse, Smoothsweep Beeswax Hair Removal Mousse, Beeswax Hair Removal Mousse, Gentle Beeswax Hair Removal Mousse (2 PCS)</v>
      </c>
      <c r="G261" s="9">
        <f>_xlfn.XLOOKUP($E261,'Raw Data'!$E:$E,'Raw Data'!G:G,"ERROR",0,1)</f>
        <v>120</v>
      </c>
      <c r="H261" s="9">
        <f>_xlfn.XLOOKUP($E261,'Raw Data'!$E:$E,'Raw Data'!H:H,"ERROR",0,1)</f>
        <v>1151.01</v>
      </c>
      <c r="I261" s="9">
        <f>_xlfn.XLOOKUP($E261,$E:$E,'Raw Data'!I:I,"ERROR",0,1)</f>
        <v>4.75657040054531e-5</v>
      </c>
      <c r="J261" s="9" t="str">
        <f>_xlfn.XLOOKUP($E261,'Raw Data'!$E:$E,'Raw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_xlfn.XLOOKUP($E261,'Raw Data'!$E:$E,'Raw Data'!L:L,"ERROR",0,1)</f>
        <v>9.64</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_xlfn.XLOOKUP($E261,'Raw Data'!$E:$E,'Raw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2% to 4%</v>
      </c>
      <c r="P261" s="16">
        <f t="shared" si="16"/>
        <v>0.0340681362725451</v>
      </c>
      <c r="Q261" s="9">
        <f>_xlfn.XLOOKUP($E261,'Raw Data'!$E:$E,'Raw Data'!Q:Q,"ERROR",0,1)</f>
        <v>0</v>
      </c>
      <c r="R261" s="9">
        <f>_xlfn.XLOOKUP($E261,'Raw Data'!$E:$E,'Raw Data'!R:R,"ERROR",0,1)</f>
        <v>0</v>
      </c>
      <c r="S261" s="17" t="e">
        <f t="shared" si="17"/>
        <v>#N/A</v>
      </c>
      <c r="T261" s="9" t="e">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#N/A</v>
      </c>
      <c r="U261" s="17" t="e">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#N/A</v>
      </c>
      <c r="V261" s="17" t="e">
        <f t="shared" si="18"/>
        <v>#N/A</v>
      </c>
      <c r="W261" s="17" t="e">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#N/A</v>
      </c>
      <c r="X261" s="17" t="e">
        <f t="shared" si="19"/>
        <v>#N/A</v>
      </c>
      <c r="Y261" s="9" t="e">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#N/A</v>
      </c>
      <c r="Z261" s="17" t="e">
        <f t="array" ref="Z261">_xlfn.IFS(AA261="oz",_xlfn.IFS(R261="oz",Q261,R261="fl oz",Q261*1.04,R261="ml",Q261*0.0338),AA261="fl oz",_xlfn.IFS(R261="oz",Q261/1.04,R261="fl oz",Q261,R261="ml",Q261*0.0338/1.04),AA261="ml",_xlfn.IFS(R261="oz",Q261/0.0338,R261="fl oz",Q261*1.04/0.0338,R261="ml",Q261))</f>
        <v>#N/A</v>
      </c>
      <c r="AA261" s="9" t="s">
        <v>38</v>
      </c>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row>
    <row r="262" hidden="1" spans="1:52">
      <c r="A262" s="9" t="str">
        <f>_xlfn.XLOOKUP($E262,'Raw Data'!$E:$E,'Raw Data'!A:A,"ERROR",0,1)</f>
        <v>US</v>
      </c>
      <c r="B262" s="9" t="str">
        <f>_xlfn.XLOOKUP($E262,'Raw Data'!$E:$E,'Raw Data'!B:B,"ERROR",0,1)</f>
        <v>Hair Mousses</v>
      </c>
      <c r="C262" s="9" t="str">
        <f>_xlfn.XLOOKUP($E262,'Raw Data'!$E:$E,'Raw Data'!C:C,"ERROR",0,1)</f>
        <v>Dolahair</v>
      </c>
      <c r="D262" s="9" t="str">
        <f>_xlfn.XLOOKUP($E262,'Raw Data'!$E:$E,'Raw Data'!D:D,"ERROR",0,1)</f>
        <v>www.amazon.com/dp/B0C84V5G9C</v>
      </c>
      <c r="E262" s="9" t="s">
        <v>946</v>
      </c>
      <c r="F262" s="9" t="str">
        <f>_xlfn.XLOOKUP($E262,'Raw Data'!$E:$E,'Raw Data'!F:F,"ERROR",0,1)</f>
        <v>Dolahair Braid Mousse Foam Hair Mousse for Braids Locks Box Braids Curly Hair Setting Mousse for Braids Styling Mousse for Natural Hair Babyhair Edge Setting Mousse (3.4 Fl Oz +edge brush+2 clips)</v>
      </c>
      <c r="G262" s="9">
        <f>_xlfn.XLOOKUP($E262,'Raw Data'!$E:$E,'Raw Data'!G:G,"ERROR",0,1)</f>
        <v>136</v>
      </c>
      <c r="H262" s="9">
        <f>_xlfn.XLOOKUP($E262,'Raw Data'!$E:$E,'Raw Data'!H:H,"ERROR",0,1)</f>
        <v>1118.81</v>
      </c>
      <c r="I262" s="9">
        <f>_xlfn.XLOOKUP($E262,$E:$E,'Raw Data'!I:I,"ERROR",0,1)</f>
        <v>4.7265976425937e-5</v>
      </c>
      <c r="J262" s="9" t="str">
        <f>_xlfn.XLOOKUP($E262,'Raw Data'!$E:$E,'Raw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_xlfn.XLOOKUP($E262,'Raw Data'!$E:$E,'Raw Data'!L:L,"ERROR",0,1)</f>
        <v>8.24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_xlfn.XLOOKUP($E262,'Raw Data'!$E:$E,'Raw Data'!N:N,"ERROR",0,1)</f>
        <v>8.99</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8% to 10%</v>
      </c>
      <c r="P262" s="16">
        <f t="shared" si="16"/>
        <v>0.0834260289210234</v>
      </c>
      <c r="Q262" s="9">
        <f>_xlfn.XLOOKUP($E262,'Raw Data'!$E:$E,'Raw Data'!Q:Q,"ERROR",0,1)</f>
        <v>3.4</v>
      </c>
      <c r="R262" s="9" t="str">
        <f>_xlfn.XLOOKUP($E262,'Raw Data'!$E:$E,'Raw Data'!R:R,"ERROR",0,1)</f>
        <v>fl oz</v>
      </c>
      <c r="S262" s="17">
        <f t="shared" si="17"/>
        <v>2.33031674208145</v>
      </c>
      <c r="T262" s="9" t="str">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2 to 3</v>
      </c>
      <c r="U262" s="17"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7">
        <f t="shared" si="18"/>
        <v>0.0859797367088143</v>
      </c>
      <c r="W262" s="17"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0.05 to 0.1</v>
      </c>
      <c r="X262" s="17">
        <f t="shared" si="19"/>
        <v>0.0788067887075228</v>
      </c>
      <c r="Y262" s="9"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2 to 4</v>
      </c>
      <c r="Z262" s="17">
        <f t="array" ref="Z262">_xlfn.IFS(AA262="oz",_xlfn.IFS(R262="oz",Q262,R262="fl oz",Q262*1.04,R262="ml",Q262*0.0338),AA262="fl oz",_xlfn.IFS(R262="oz",Q262/1.04,R262="fl oz",Q262,R262="ml",Q262*0.0338/1.04),AA262="ml",_xlfn.IFS(R262="oz",Q262/0.0338,R262="fl oz",Q262*1.04/0.0338,R262="ml",Q262))</f>
        <v>3.536</v>
      </c>
      <c r="AA262" s="9" t="s">
        <v>38</v>
      </c>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row>
    <row r="263" hidden="1" spans="1:52">
      <c r="A263" s="9" t="str">
        <f>_xlfn.XLOOKUP($E263,'Raw Data'!$E:$E,'Raw Data'!A:A,"ERROR",0,1)</f>
        <v>US</v>
      </c>
      <c r="B263" s="9" t="str">
        <f>_xlfn.XLOOKUP($E263,'Raw Data'!$E:$E,'Raw Data'!B:B,"ERROR",0,1)</f>
        <v>Hair Mousses</v>
      </c>
      <c r="C263" s="9" t="str">
        <f>_xlfn.XLOOKUP($E263,'Raw Data'!$E:$E,'Raw Data'!C:C,"ERROR",0,1)</f>
        <v>L'Oreal Paris</v>
      </c>
      <c r="D263" s="9" t="str">
        <f>_xlfn.XLOOKUP($E263,'Raw Data'!$E:$E,'Raw Data'!D:D,"ERROR",0,1)</f>
        <v>www.amazon.com/dp/B00OMGLCCI</v>
      </c>
      <c r="E263" s="9" t="s">
        <v>949</v>
      </c>
      <c r="F263" s="9" t="str">
        <f>_xlfn.XLOOKUP($E263,'Raw Data'!$E:$E,'Raw Data'!F:F,"ERROR",0,1)</f>
        <v>Loreal Curve It Elastic Curl Mousse Pack of 2</v>
      </c>
      <c r="G263" s="9">
        <f>_xlfn.XLOOKUP($E263,'Raw Data'!$E:$E,'Raw Data'!G:G,"ERROR",0,1)</f>
        <v>86</v>
      </c>
      <c r="H263" s="9">
        <f>_xlfn.XLOOKUP($E263,'Raw Data'!$E:$E,'Raw Data'!H:H,"ERROR",0,1)</f>
        <v>1111.76</v>
      </c>
      <c r="I263" s="9">
        <f>_xlfn.XLOOKUP($E263,$E:$E,'Raw Data'!I:I,"ERROR",0,1)</f>
        <v>4.72608746799027e-5</v>
      </c>
      <c r="J263" s="9" t="str">
        <f>_xlfn.XLOOKUP($E263,'Raw Data'!$E:$E,'Raw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10 to 15</v>
      </c>
      <c r="L263" s="9">
        <f>_xlfn.XLOOKUP($E263,'Raw Data'!$E:$E,'Raw Data'!L:L,"ERROR",0,1)</f>
        <v>12.99</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10 to 15</v>
      </c>
      <c r="N263" s="9">
        <f>_xlfn.XLOOKUP($E263,'Raw Data'!$E:$E,'Raw Data'!N:N,"ERROR",0,1)</f>
        <v>12.99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No Discount</v>
      </c>
      <c r="P263" s="16">
        <f t="shared" si="16"/>
        <v>0</v>
      </c>
      <c r="Q263" s="9">
        <f>_xlfn.XLOOKUP($E263,'Raw Data'!$E:$E,'Raw Data'!Q:Q,"ERROR",0,1)</f>
        <v>0</v>
      </c>
      <c r="R263" s="9">
        <f>_xlfn.XLOOKUP($E263,'Raw Data'!$E:$E,'Raw Data'!R:R,"ERROR",0,1)</f>
        <v>0</v>
      </c>
      <c r="S263" s="17" t="e">
        <f t="shared" si="17"/>
        <v>#N/A</v>
      </c>
      <c r="T263" s="9" t="e">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#N/A</v>
      </c>
      <c r="U263" s="17" t="e">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#N/A</v>
      </c>
      <c r="V263" s="17" t="e">
        <f t="shared" si="18"/>
        <v>#N/A</v>
      </c>
      <c r="W263" s="17" t="e">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#N/A</v>
      </c>
      <c r="X263" s="17" t="e">
        <f t="shared" si="19"/>
        <v>#N/A</v>
      </c>
      <c r="Y263" s="9" t="e">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#N/A</v>
      </c>
      <c r="Z263" s="17" t="e">
        <f t="array" ref="Z263">_xlfn.IFS(AA263="oz",_xlfn.IFS(R263="oz",Q263,R263="fl oz",Q263*1.04,R263="ml",Q263*0.0338),AA263="fl oz",_xlfn.IFS(R263="oz",Q263/1.04,R263="fl oz",Q263,R263="ml",Q263*0.0338/1.04),AA263="ml",_xlfn.IFS(R263="oz",Q263/0.0338,R263="fl oz",Q263*1.04/0.0338,R263="ml",Q263))</f>
        <v>#N/A</v>
      </c>
      <c r="AA263" s="9" t="s">
        <v>38</v>
      </c>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row>
    <row r="264" hidden="1" spans="1:52">
      <c r="A264" s="9" t="str">
        <f>_xlfn.XLOOKUP($E264,'Raw Data'!$E:$E,'Raw Data'!A:A,"ERROR",0,1)</f>
        <v>US</v>
      </c>
      <c r="B264" s="9" t="str">
        <f>_xlfn.XLOOKUP($E264,'Raw Data'!$E:$E,'Raw Data'!B:B,"ERROR",0,1)</f>
        <v>Hair Mousses</v>
      </c>
      <c r="C264" s="9" t="str">
        <f>_xlfn.XLOOKUP($E264,'Raw Data'!$E:$E,'Raw Data'!C:C,"ERROR",0,1)</f>
        <v>Herbal Essences</v>
      </c>
      <c r="D264" s="9" t="str">
        <f>_xlfn.XLOOKUP($E264,'Raw Data'!$E:$E,'Raw Data'!D:D,"ERROR",0,1)</f>
        <v>www.amazon.com/dp/B00E4MKM44</v>
      </c>
      <c r="E264" s="9" t="s">
        <v>952</v>
      </c>
      <c r="F264" s="9" t="str">
        <f>_xlfn.XLOOKUP($E264,'Raw Data'!$E:$E,'Raw Data'!F:F,"ERROR",0,1)</f>
        <v>Herbal Essences Hair Mousse - Set Me Up - Strong Hold (3) - Net Wt. 6.8 OZ (192 g) Per Can - Pack of 2 Cans</v>
      </c>
      <c r="G264" s="9">
        <f>_xlfn.XLOOKUP($E264,'Raw Data'!$E:$E,'Raw Data'!G:G,"ERROR",0,1)</f>
        <v>84</v>
      </c>
      <c r="H264" s="9">
        <f>_xlfn.XLOOKUP($E264,'Raw Data'!$E:$E,'Raw Data'!H:H,"ERROR",0,1)</f>
        <v>1111.64</v>
      </c>
      <c r="I264" s="9">
        <f>_xlfn.XLOOKUP($E264,$E:$E,'Raw Data'!I:I,"ERROR",0,1)</f>
        <v>4.6429290076309e-5</v>
      </c>
      <c r="J264" s="9" t="str">
        <f>_xlfn.XLOOKUP($E264,'Raw Data'!$E:$E,'Raw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_xlfn.XLOOKUP($E264,'Raw Data'!$E:$E,'Raw Data'!L:L,"ERROR",0,1)</f>
        <v>13.45</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15 to 20</v>
      </c>
      <c r="N264" s="9">
        <f>_xlfn.XLOOKUP($E264,'Raw Data'!$E:$E,'Raw Data'!N:N,"ERROR",0,1)</f>
        <v>16.61</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15% to 20%</v>
      </c>
      <c r="P264" s="16">
        <f t="shared" si="16"/>
        <v>0.190246839253462</v>
      </c>
      <c r="Q264" s="9">
        <f>_xlfn.XLOOKUP($E264,'Raw Data'!$E:$E,'Raw Data'!Q:Q,"ERROR",0,1)</f>
        <v>13.6</v>
      </c>
      <c r="R264" s="9" t="str">
        <f>_xlfn.XLOOKUP($E264,'Raw Data'!$E:$E,'Raw Data'!R:R,"ERROR",0,1)</f>
        <v>oz</v>
      </c>
      <c r="S264" s="17">
        <f t="shared" si="17"/>
        <v>0.988970588235294</v>
      </c>
      <c r="T264" s="9" t="str">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0.75 to 1</v>
      </c>
      <c r="U264" s="17"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 to 0.05</v>
      </c>
      <c r="V264" s="17">
        <f t="shared" si="18"/>
        <v>0.0413027909845034</v>
      </c>
      <c r="W264" s="17"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 to 0.05</v>
      </c>
      <c r="X264" s="17">
        <f t="shared" si="19"/>
        <v>0.0334450655473552</v>
      </c>
      <c r="Y264" s="9"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10 to 15</v>
      </c>
      <c r="Z264" s="17">
        <f t="array" ref="Z264">_xlfn.IFS(AA264="oz",_xlfn.IFS(R264="oz",Q264,R264="fl oz",Q264*1.04,R264="ml",Q264*0.0338),AA264="fl oz",_xlfn.IFS(R264="oz",Q264/1.04,R264="fl oz",Q264,R264="ml",Q264*0.0338/1.04),AA264="ml",_xlfn.IFS(R264="oz",Q264/0.0338,R264="fl oz",Q264*1.04/0.0338,R264="ml",Q264))</f>
        <v>13.6</v>
      </c>
      <c r="AA264" s="9" t="s">
        <v>38</v>
      </c>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row>
    <row r="265" hidden="1" spans="1:52">
      <c r="A265" s="9" t="str">
        <f>_xlfn.XLOOKUP($E265,'Raw Data'!$E:$E,'Raw Data'!A:A,"ERROR",0,1)</f>
        <v>US</v>
      </c>
      <c r="B265" s="9" t="str">
        <f>_xlfn.XLOOKUP($E265,'Raw Data'!$E:$E,'Raw Data'!B:B,"ERROR",0,1)</f>
        <v>Hair Mousses</v>
      </c>
      <c r="C265" s="9" t="str">
        <f>_xlfn.XLOOKUP($E265,'Raw Data'!$E:$E,'Raw Data'!C:C,"ERROR",0,1)</f>
        <v>tigi</v>
      </c>
      <c r="D265" s="9" t="str">
        <f>_xlfn.XLOOKUP($E265,'Raw Data'!$E:$E,'Raw Data'!D:D,"ERROR",0,1)</f>
        <v>www.amazon.com/dp/B00LMB33RS</v>
      </c>
      <c r="E265" s="9" t="s">
        <v>955</v>
      </c>
      <c r="F265" s="9" t="str">
        <f>_xlfn.XLOOKUP($E265,'Raw Data'!$E:$E,'Raw Data'!F:F,"ERROR",0,1)</f>
        <v>TIGI Catwalk Strong Hold Mousse for Unisex (140617), Clear, 6.7 Ounce</v>
      </c>
      <c r="G265" s="9">
        <f>_xlfn.XLOOKUP($E265,'Raw Data'!$E:$E,'Raw Data'!G:G,"ERROR",0,1)</f>
        <v>37</v>
      </c>
      <c r="H265" s="9">
        <f>_xlfn.XLOOKUP($E265,'Raw Data'!$E:$E,'Raw Data'!H:H,"ERROR",0,1)</f>
        <v>1092.08</v>
      </c>
      <c r="I265" s="9">
        <f>_xlfn.XLOOKUP($E265,$E:$E,'Raw Data'!I:I,"ERROR",0,1)</f>
        <v>4.51181413454894e-5</v>
      </c>
      <c r="J265" s="9" t="str">
        <f>_xlfn.XLOOKUP($E265,'Raw Data'!$E:$E,'Raw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20 to 30</v>
      </c>
      <c r="L265" s="9">
        <f>_xlfn.XLOOKUP($E265,'Raw Data'!$E:$E,'Raw Data'!L:L,"ERROR",0,1)</f>
        <v>29.92</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20 to 30</v>
      </c>
      <c r="N265" s="9">
        <f>_xlfn.XLOOKUP($E265,'Raw Data'!$E:$E,'Raw Data'!N:N,"ERROR",0,1)</f>
        <v>29.92</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6">
        <f t="shared" si="16"/>
        <v>0</v>
      </c>
      <c r="Q265" s="9">
        <f>_xlfn.XLOOKUP($E265,'Raw Data'!$E:$E,'Raw Data'!Q:Q,"ERROR",0,1)</f>
        <v>6.7</v>
      </c>
      <c r="R265" s="9" t="str">
        <f>_xlfn.XLOOKUP($E265,'Raw Data'!$E:$E,'Raw Data'!R:R,"ERROR",0,1)</f>
        <v>oz</v>
      </c>
      <c r="S265" s="17">
        <f t="shared" si="17"/>
        <v>4.46567164179104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4 to 5</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0.1 to 0.2</v>
      </c>
      <c r="V265" s="17">
        <f t="shared" si="18"/>
        <v>0.151020346357492</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0.1 to 0.2</v>
      </c>
      <c r="X265" s="17">
        <f t="shared" si="19"/>
        <v>0.151020346357492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6 to 8</v>
      </c>
      <c r="Z265" s="17">
        <f t="array" ref="Z265">_xlfn.IFS(AA265="oz",_xlfn.IFS(R265="oz",Q265,R265="fl oz",Q265*1.04,R265="ml",Q265*0.0338),AA265="fl oz",_xlfn.IFS(R265="oz",Q265/1.04,R265="fl oz",Q265,R265="ml",Q265*0.0338/1.04),AA265="ml",_xlfn.IFS(R265="oz",Q265/0.0338,R265="fl oz",Q265*1.04/0.0338,R265="ml",Q265))</f>
        <v>6.7</v>
      </c>
      <c r="AA265" s="9" t="s">
        <v>38</v>
      </c>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row>
    <row r="266" hidden="1" spans="1:52">
      <c r="A266" s="9" t="str">
        <f>_xlfn.XLOOKUP($E266,'Raw Data'!$E:$E,'Raw Data'!A:A,"ERROR",0,1)</f>
        <v>US</v>
      </c>
      <c r="B266" s="9" t="str">
        <f>_xlfn.XLOOKUP($E266,'Raw Data'!$E:$E,'Raw Data'!B:B,"ERROR",0,1)</f>
        <v>Hair Mousses</v>
      </c>
      <c r="C266" s="9" t="str">
        <f>_xlfn.XLOOKUP($E266,'Raw Data'!$E:$E,'Raw Data'!C:C,"ERROR",0,1)</f>
        <v>Herbal Essences</v>
      </c>
      <c r="D266" s="9" t="str">
        <f>_xlfn.XLOOKUP($E266,'Raw Data'!$E:$E,'Raw Data'!D:D,"ERROR",0,1)</f>
        <v>www.amazon.com/dp/B004AI31O0</v>
      </c>
      <c r="E266" s="9" t="s">
        <v>958</v>
      </c>
      <c r="F266" s="9" t="str">
        <f>_xlfn.XLOOKUP($E266,'Raw Data'!$E:$E,'Raw Data'!F:F,"ERROR",0,1)</f>
        <v>Herbal Essences Tousle Me Softly Tousling Hair Mousse, 6.8 Ounce</v>
      </c>
      <c r="G266" s="9">
        <f>_xlfn.XLOOKUP($E266,'Raw Data'!$E:$E,'Raw Data'!G:G,"ERROR",0,1)</f>
        <v>155</v>
      </c>
      <c r="H266" s="9">
        <f>_xlfn.XLOOKUP($E266,'Raw Data'!$E:$E,'Raw Data'!H:H,"ERROR",0,1)</f>
        <v>1061.24</v>
      </c>
      <c r="I266" s="9">
        <f>_xlfn.XLOOKUP($E266,$E:$E,'Raw Data'!I:I,"ERROR",0,1)</f>
        <v>4.38779919136475e-5</v>
      </c>
      <c r="J266" s="9" t="str">
        <f>_xlfn.XLOOKUP($E266,'Raw Data'!$E:$E,'Raw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 to 10</v>
      </c>
      <c r="L266" s="9">
        <f>_xlfn.XLOOKUP($E266,'Raw Data'!$E:$E,'Raw Data'!L:L,"ERROR",0,1)</f>
        <v>6.86</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5 to 10</v>
      </c>
      <c r="N266" s="9">
        <f>_xlfn.XLOOKUP($E266,'Raw Data'!$E:$E,'Raw Data'!N:N,"ERROR",0,1)</f>
        <v>7.22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4% to 6%</v>
      </c>
      <c r="P266" s="16">
        <f t="shared" si="16"/>
        <v>0.0498614958448753</v>
      </c>
      <c r="Q266" s="9">
        <f>_xlfn.XLOOKUP($E266,'Raw Data'!$E:$E,'Raw Data'!Q:Q,"ERROR",0,1)</f>
        <v>6.8</v>
      </c>
      <c r="R266" s="9" t="str">
        <f>_xlfn.XLOOKUP($E266,'Raw Data'!$E:$E,'Raw Data'!R:R,"ERROR",0,1)</f>
        <v>fl oz</v>
      </c>
      <c r="S266" s="17">
        <f t="shared" si="17"/>
        <v>0.970022624434389</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0.75 to 1</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 to 0.05</v>
      </c>
      <c r="V266" s="17">
        <f t="shared" si="18"/>
        <v>0.0345257897128831</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 to 0.05</v>
      </c>
      <c r="X266" s="17">
        <f t="shared" si="19"/>
        <v>0.0328042821925732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7.072</v>
      </c>
      <c r="AA266" s="9" t="s">
        <v>38</v>
      </c>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row>
    <row r="267" hidden="1" spans="1:52">
      <c r="A267" s="9" t="str">
        <f>_xlfn.XLOOKUP($E267,'Raw Data'!$E:$E,'Raw Data'!A:A,"ERROR",0,1)</f>
        <v>US</v>
      </c>
      <c r="B267" s="9" t="str">
        <f>_xlfn.XLOOKUP($E267,'Raw Data'!$E:$E,'Raw Data'!B:B,"ERROR",0,1)</f>
        <v>Hair Mousses</v>
      </c>
      <c r="C267" s="9" t="str">
        <f>_xlfn.XLOOKUP($E267,'Raw Data'!$E:$E,'Raw Data'!C:C,"ERROR",0,1)</f>
        <v>Miche Beauty</v>
      </c>
      <c r="D267" s="9" t="str">
        <f>_xlfn.XLOOKUP($E267,'Raw Data'!$E:$E,'Raw Data'!D:D,"ERROR",0,1)</f>
        <v>www.amazon.com/dp/B0BHXBRMLG</v>
      </c>
      <c r="E267" s="9" t="s">
        <v>962</v>
      </c>
      <c r="F267" s="9" t="str">
        <f>_xlfn.XLOOKUP($E267,'Raw Data'!$E:$E,'Raw Data'!F:F,"ERROR",0,1)</f>
        <v>Set Curl Defining Mousse 7.5 oz</v>
      </c>
      <c r="G267" s="9">
        <f>_xlfn.XLOOKUP($E267,'Raw Data'!$E:$E,'Raw Data'!G:G,"ERROR",0,1)</f>
        <v>52</v>
      </c>
      <c r="H267" s="9">
        <f>_xlfn.XLOOKUP($E267,'Raw Data'!$E:$E,'Raw Data'!H:H,"ERROR",0,1)</f>
        <v>1032.07</v>
      </c>
      <c r="I267" s="9">
        <f>_xlfn.XLOOKUP($E267,$E:$E,'Raw Data'!I:I,"ERROR",0,1)</f>
        <v>4.34775048499536e-5</v>
      </c>
      <c r="J267" s="9" t="str">
        <f>_xlfn.XLOOKUP($E267,'Raw Data'!$E:$E,'Raw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15 to 20</v>
      </c>
      <c r="L267" s="9">
        <f>_xlfn.XLOOKUP($E267,'Raw Data'!$E:$E,'Raw Data'!L:L,"ERROR",0,1)</f>
        <v>20</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15 to 20</v>
      </c>
      <c r="N267" s="9">
        <f>_xlfn.XLOOKUP($E267,'Raw Data'!$E:$E,'Raw Data'!N:N,"ERROR",0,1)</f>
        <v>20</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No Discount</v>
      </c>
      <c r="P267" s="16">
        <f t="shared" si="16"/>
        <v>0</v>
      </c>
      <c r="Q267" s="9">
        <f>_xlfn.XLOOKUP($E267,'Raw Data'!$E:$E,'Raw Data'!Q:Q,"ERROR",0,1)</f>
        <v>7.5</v>
      </c>
      <c r="R267" s="9" t="str">
        <f>_xlfn.XLOOKUP($E267,'Raw Data'!$E:$E,'Raw Data'!R:R,"ERROR",0,1)</f>
        <v>oz</v>
      </c>
      <c r="S267" s="17">
        <f t="shared" si="17"/>
        <v>2.66666666666667</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2 to 3</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0.05 to 0.1</v>
      </c>
      <c r="V267" s="17">
        <f t="shared" si="18"/>
        <v>0.0901814902491264</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7">
        <f t="shared" si="19"/>
        <v>0.0901814902491264</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7.5</v>
      </c>
      <c r="AA267" s="9" t="s">
        <v>38</v>
      </c>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row>
    <row r="268" hidden="1" spans="1:52">
      <c r="A268" s="9" t="str">
        <f>_xlfn.XLOOKUP($E268,'Raw Data'!$E:$E,'Raw Data'!A:A,"ERROR",0,1)</f>
        <v>US</v>
      </c>
      <c r="B268" s="9" t="str">
        <f>_xlfn.XLOOKUP($E268,'Raw Data'!$E:$E,'Raw Data'!B:B,"ERROR",0,1)</f>
        <v>Hair Mousses</v>
      </c>
      <c r="C268" s="9" t="str">
        <f>_xlfn.XLOOKUP($E268,'Raw Data'!$E:$E,'Raw Data'!C:C,"ERROR",0,1)</f>
        <v>Samnyte </v>
      </c>
      <c r="D268" s="9" t="str">
        <f>_xlfn.XLOOKUP($E268,'Raw Data'!$E:$E,'Raw Data'!D:D,"ERROR",0,1)</f>
        <v>www.amazon.com/dp/B094Z3CQ9M</v>
      </c>
      <c r="E268" s="9" t="s">
        <v>966</v>
      </c>
      <c r="F268" s="9" t="str">
        <f>_xlfn.XLOOKUP($E268,'Raw Data'!$E:$E,'Raw Data'!F:F,"ERROR",0,1)</f>
        <v>Hair Finishing Stick, 2pcs Hair Mascara for Flyaway Tamer, Fly Away Hair Tamer Stick for Enhance Gloss of Hair, Anti Frizz Broken Hair Baby Hair Flash Moment Flyaway Stick, Non-Greasy (pink)by Samnyte</v>
      </c>
      <c r="G268" s="9">
        <f>_xlfn.XLOOKUP($E268,'Raw Data'!$E:$E,'Raw Data'!G:G,"ERROR",0,1)</f>
        <v>186</v>
      </c>
      <c r="H268" s="9">
        <f>_xlfn.XLOOKUP($E268,'Raw Data'!$E:$E,'Raw Data'!H:H,"ERROR",0,1)</f>
        <v>1022.65</v>
      </c>
      <c r="I268" s="9">
        <f>_xlfn.XLOOKUP($E268,$E:$E,'Raw Data'!I:I,"ERROR",0,1)</f>
        <v>4.27904697173322e-5</v>
      </c>
      <c r="J268" s="9" t="str">
        <f>_xlfn.XLOOKUP($E268,'Raw Data'!$E:$E,'Raw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5 to 10</v>
      </c>
      <c r="L268" s="9">
        <f>_xlfn.XLOOKUP($E268,'Raw Data'!$E:$E,'Raw Data'!L:L,"ERROR",0,1)</f>
        <v>5.49</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5 to 10</v>
      </c>
      <c r="N268" s="9">
        <f>_xlfn.XLOOKUP($E268,'Raw Data'!$E:$E,'Raw Data'!N:N,"ERROR",0,1)</f>
        <v>5.49</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16"/>
        <v>0</v>
      </c>
      <c r="Q268" s="9">
        <f>_xlfn.XLOOKUP($E268,'Raw Data'!$E:$E,'Raw Data'!Q:Q,"ERROR",0,1)</f>
        <v>0</v>
      </c>
      <c r="R268" s="9">
        <f>_xlfn.XLOOKUP($E268,'Raw Data'!$E:$E,'Raw Data'!R:R,"ERROR",0,1)</f>
        <v>0</v>
      </c>
      <c r="S268" s="17" t="e">
        <f t="shared" si="17"/>
        <v>#N/A</v>
      </c>
      <c r="T268" s="9" t="e">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#N/A</v>
      </c>
      <c r="U268" s="17" t="e">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#N/A</v>
      </c>
      <c r="V268" s="17" t="e">
        <f t="shared" si="18"/>
        <v>#N/A</v>
      </c>
      <c r="W268" s="17" t="e">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#N/A</v>
      </c>
      <c r="X268" s="17" t="e">
        <f t="shared" si="19"/>
        <v>#N/A</v>
      </c>
      <c r="Y268" s="9" t="e">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#N/A</v>
      </c>
      <c r="Z268" s="17" t="e">
        <f t="array" ref="Z268">_xlfn.IFS(AA268="oz",_xlfn.IFS(R268="oz",Q268,R268="fl oz",Q268*1.04,R268="ml",Q268*0.0338),AA268="fl oz",_xlfn.IFS(R268="oz",Q268/1.04,R268="fl oz",Q268,R268="ml",Q268*0.0338/1.04),AA268="ml",_xlfn.IFS(R268="oz",Q268/0.0338,R268="fl oz",Q268*1.04/0.0338,R268="ml",Q268))</f>
        <v>#N/A</v>
      </c>
      <c r="AA268" s="9" t="s">
        <v>38</v>
      </c>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row>
    <row r="269" hidden="1" spans="1:52">
      <c r="A269" s="9" t="str">
        <f>_xlfn.XLOOKUP($E269,'Raw Data'!$E:$E,'Raw Data'!A:A,"ERROR",0,1)</f>
        <v>US</v>
      </c>
      <c r="B269" s="9" t="str">
        <f>_xlfn.XLOOKUP($E269,'Raw Data'!$E:$E,'Raw Data'!B:B,"ERROR",0,1)</f>
        <v>Hair Mousses</v>
      </c>
      <c r="C269" s="9" t="str">
        <f>_xlfn.XLOOKUP($E269,'Raw Data'!$E:$E,'Raw Data'!C:C,"ERROR",0,1)</f>
        <v>onesta</v>
      </c>
      <c r="D269" s="9" t="str">
        <f>_xlfn.XLOOKUP($E269,'Raw Data'!$E:$E,'Raw Data'!D:D,"ERROR",0,1)</f>
        <v>www.amazon.com/dp/B07D5ZCPTG</v>
      </c>
      <c r="E269" s="9" t="s">
        <v>970</v>
      </c>
      <c r="F269" s="9" t="str">
        <f>_xlfn.XLOOKUP($E269,'Raw Data'!$E:$E,'Raw Data'!F:F,"ERROR",0,1)</f>
        <v>Onesta Hair Care Plant Based Hi-Boost Volume Mousse for Hair Volume, Fullness and Body, 6.75 Ounces (Pack of 1)</v>
      </c>
      <c r="G269" s="9">
        <f>_xlfn.XLOOKUP($E269,'Raw Data'!$E:$E,'Raw Data'!G:G,"ERROR",0,1)</f>
        <v>40</v>
      </c>
      <c r="H269" s="9">
        <f>_xlfn.XLOOKUP($E269,'Raw Data'!$E:$E,'Raw Data'!H:H,"ERROR",0,1)</f>
        <v>1006.49</v>
      </c>
      <c r="I269" s="9">
        <f>_xlfn.XLOOKUP($E269,$E:$E,'Raw Data'!I:I,"ERROR",0,1)</f>
        <v>4.16621335527424e-5</v>
      </c>
      <c r="J269" s="9" t="str">
        <f>_xlfn.XLOOKUP($E269,'Raw Data'!$E:$E,'Raw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20 to 30</v>
      </c>
      <c r="L269" s="9">
        <f>_xlfn.XLOOKUP($E269,'Raw Data'!$E:$E,'Raw Data'!L:L,"ERROR",0,1)</f>
        <v>24.99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20 to 30</v>
      </c>
      <c r="N269" s="9">
        <f>_xlfn.XLOOKUP($E269,'Raw Data'!$E:$E,'Raw Data'!N:N,"ERROR",0,1)</f>
        <v>24.99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16"/>
        <v>0</v>
      </c>
      <c r="Q269" s="9">
        <f>_xlfn.XLOOKUP($E269,'Raw Data'!$E:$E,'Raw Data'!Q:Q,"ERROR",0,1)</f>
        <v>6.75</v>
      </c>
      <c r="R269" s="9" t="str">
        <f>_xlfn.XLOOKUP($E269,'Raw Data'!$E:$E,'Raw Data'!R:R,"ERROR",0,1)</f>
        <v>oz</v>
      </c>
      <c r="S269" s="17">
        <f t="shared" si="17"/>
        <v>3.70222222222222</v>
      </c>
      <c r="T269" s="9" t="str">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3 to 4</v>
      </c>
      <c r="U269" s="17"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0.1 to 0.2</v>
      </c>
      <c r="V269" s="17">
        <f t="shared" si="18"/>
        <v>0.125201968962537</v>
      </c>
      <c r="W269" s="17"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0.1 to 0.2</v>
      </c>
      <c r="X269" s="17">
        <f t="shared" si="19"/>
        <v>0.125201968962537</v>
      </c>
      <c r="Y269" s="9"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6 to 8</v>
      </c>
      <c r="Z269" s="17">
        <f t="array" ref="Z269">_xlfn.IFS(AA269="oz",_xlfn.IFS(R269="oz",Q269,R269="fl oz",Q269*1.04,R269="ml",Q269*0.0338),AA269="fl oz",_xlfn.IFS(R269="oz",Q269/1.04,R269="fl oz",Q269,R269="ml",Q269*0.0338/1.04),AA269="ml",_xlfn.IFS(R269="oz",Q269/0.0338,R269="fl oz",Q269*1.04/0.0338,R269="ml",Q269))</f>
        <v>6.75</v>
      </c>
      <c r="AA269" s="9" t="s">
        <v>38</v>
      </c>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row>
    <row r="270" hidden="1" spans="1:52">
      <c r="A270" s="9" t="str">
        <f>_xlfn.XLOOKUP($E270,'Raw Data'!$E:$E,'Raw Data'!A:A,"ERROR",0,1)</f>
        <v>US</v>
      </c>
      <c r="B270" s="9" t="str">
        <f>_xlfn.XLOOKUP($E270,'Raw Data'!$E:$E,'Raw Data'!B:B,"ERROR",0,1)</f>
        <v>Hair Mousses</v>
      </c>
      <c r="C270" s="9" t="str">
        <f>_xlfn.XLOOKUP($E270,'Raw Data'!$E:$E,'Raw Data'!C:C,"ERROR",0,1)</f>
        <v>TRESemmé</v>
      </c>
      <c r="D270" s="9" t="str">
        <f>_xlfn.XLOOKUP($E270,'Raw Data'!$E:$E,'Raw Data'!D:D,"ERROR",0,1)</f>
        <v>www.amazon.com/dp/B0C9KGF7GT</v>
      </c>
      <c r="E270" s="9" t="s">
        <v>973</v>
      </c>
      <c r="F270" s="9" t="str">
        <f>_xlfn.XLOOKUP($E270,'Raw Data'!$E:$E,'Raw Data'!F:F,"ERROR",0,1)</f>
        <v>TRESemme Mousse - Extra Hold Hair Mousse for Curls, Mousse for Hair Volume, Frizz Control Hair Care Products for Women and Men, Travel-Size Mousse, 2 Oz (Pack of 6)</v>
      </c>
      <c r="G270" s="9">
        <f>_xlfn.XLOOKUP($E270,'Raw Data'!$E:$E,'Raw Data'!G:G,"ERROR",0,1)</f>
        <v>52</v>
      </c>
      <c r="H270" s="9">
        <f>_xlfn.XLOOKUP($E270,'Raw Data'!$E:$E,'Raw Data'!H:H,"ERROR",0,1)</f>
        <v>979.95</v>
      </c>
      <c r="I270" s="9">
        <f>_xlfn.XLOOKUP($E270,$E:$E,'Raw Data'!I:I,"ERROR",0,1)</f>
        <v>4.1202551264151e-5</v>
      </c>
      <c r="J270" s="9" t="str">
        <f>_xlfn.XLOOKUP($E270,'Raw Data'!$E:$E,'Raw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15 to 20</v>
      </c>
      <c r="L270" s="9">
        <f>_xlfn.XLOOKUP($E270,'Raw Data'!$E:$E,'Raw Data'!L:L,"ERROR",0,1)</f>
        <v>18.99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15 to 20</v>
      </c>
      <c r="N270" s="9">
        <f>_xlfn.XLOOKUP($E270,'Raw Data'!$E:$E,'Raw Data'!N:N,"ERROR",0,1)</f>
        <v>18.99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16"/>
        <v>0</v>
      </c>
      <c r="Q270" s="9">
        <f>_xlfn.XLOOKUP($E270,'Raw Data'!$E:$E,'Raw Data'!Q:Q,"ERROR",0,1)</f>
        <v>12</v>
      </c>
      <c r="R270" s="9" t="str">
        <f>_xlfn.XLOOKUP($E270,'Raw Data'!$E:$E,'Raw Data'!R:R,"ERROR",0,1)</f>
        <v>oz</v>
      </c>
      <c r="S270" s="17">
        <f t="shared" si="17"/>
        <v>1.5825</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1 to 2</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0.05 to 0.1</v>
      </c>
      <c r="V270" s="17">
        <f t="shared" si="18"/>
        <v>0.0535170781197159</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0.05 to 0.1</v>
      </c>
      <c r="X270" s="17">
        <f t="shared" si="19"/>
        <v>0.0535170781197159</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10 to 15</v>
      </c>
      <c r="Z270" s="17">
        <f t="array" ref="Z270">_xlfn.IFS(AA270="oz",_xlfn.IFS(R270="oz",Q270,R270="fl oz",Q270*1.04,R270="ml",Q270*0.0338),AA270="fl oz",_xlfn.IFS(R270="oz",Q270/1.04,R270="fl oz",Q270,R270="ml",Q270*0.0338/1.04),AA270="ml",_xlfn.IFS(R270="oz",Q270/0.0338,R270="fl oz",Q270*1.04/0.0338,R270="ml",Q270))</f>
        <v>12</v>
      </c>
      <c r="AA270" s="9" t="s">
        <v>38</v>
      </c>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row>
    <row r="271" hidden="1" spans="1:52">
      <c r="A271" s="9" t="str">
        <f>_xlfn.XLOOKUP($E271,'Raw Data'!$E:$E,'Raw Data'!A:A,"ERROR",0,1)</f>
        <v>US</v>
      </c>
      <c r="B271" s="9" t="str">
        <f>_xlfn.XLOOKUP($E271,'Raw Data'!$E:$E,'Raw Data'!B:B,"ERROR",0,1)</f>
        <v>Hair Mousses</v>
      </c>
      <c r="C271" s="9" t="str">
        <f>_xlfn.XLOOKUP($E271,'Raw Data'!$E:$E,'Raw Data'!C:C,"ERROR",0,1)</f>
        <v>elizabeth arden</v>
      </c>
      <c r="D271" s="9" t="str">
        <f>_xlfn.XLOOKUP($E271,'Raw Data'!$E:$E,'Raw Data'!D:D,"ERROR",0,1)</f>
        <v>www.amazon.com/dp/B001BEHTIK</v>
      </c>
      <c r="E271" s="9" t="s">
        <v>976</v>
      </c>
      <c r="F271" s="9" t="str">
        <f>_xlfn.XLOOKUP($E271,'Raw Data'!$E:$E,'Raw Data'!F:F,"ERROR",0,1)</f>
        <v>Elizabeth Arden Flawless Finish Mousse Makeup</v>
      </c>
      <c r="G271" s="9">
        <f>_xlfn.XLOOKUP($E271,'Raw Data'!$E:$E,'Raw Data'!G:G,"ERROR",0,1)</f>
        <v>28</v>
      </c>
      <c r="H271" s="9">
        <f>_xlfn.XLOOKUP($E271,'Raw Data'!$E:$E,'Raw Data'!H:H,"ERROR",0,1)</f>
        <v>969.14</v>
      </c>
      <c r="I271" s="9">
        <f>_xlfn.XLOOKUP($E271,$E:$E,'Raw Data'!I:I,"ERROR",0,1)</f>
        <v>4.01907049673448e-5</v>
      </c>
      <c r="J271" s="9" t="str">
        <f>_xlfn.XLOOKUP($E271,'Raw Data'!$E:$E,'Raw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30 to 40</v>
      </c>
      <c r="L271" s="9">
        <f>_xlfn.XLOOKUP($E271,'Raw Data'!$E:$E,'Raw Data'!L:L,"ERROR",0,1)</f>
        <v>35</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30 to 40</v>
      </c>
      <c r="N271" s="9">
        <f>_xlfn.XLOOKUP($E271,'Raw Data'!$E:$E,'Raw Data'!N:N,"ERROR",0,1)</f>
        <v>35</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16"/>
        <v>0</v>
      </c>
      <c r="Q271" s="9">
        <f>_xlfn.XLOOKUP($E271,'Raw Data'!$E:$E,'Raw Data'!Q:Q,"ERROR",0,1)</f>
        <v>0</v>
      </c>
      <c r="R271" s="9">
        <f>_xlfn.XLOOKUP($E271,'Raw Data'!$E:$E,'Raw Data'!R:R,"ERROR",0,1)</f>
        <v>0</v>
      </c>
      <c r="S271" s="17" t="e">
        <f t="shared" si="17"/>
        <v>#N/A</v>
      </c>
      <c r="T271" s="9" t="e">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#N/A</v>
      </c>
      <c r="U271" s="17" t="e">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#N/A</v>
      </c>
      <c r="V271" s="17" t="e">
        <f t="shared" si="18"/>
        <v>#N/A</v>
      </c>
      <c r="W271" s="17" t="e">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#N/A</v>
      </c>
      <c r="X271" s="17" t="e">
        <f t="shared" si="19"/>
        <v>#N/A</v>
      </c>
      <c r="Y271" s="9" t="e">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#N/A</v>
      </c>
      <c r="Z271" s="17" t="e">
        <f t="array" ref="Z271">_xlfn.IFS(AA271="oz",_xlfn.IFS(R271="oz",Q271,R271="fl oz",Q271*1.04,R271="ml",Q271*0.0338),AA271="fl oz",_xlfn.IFS(R271="oz",Q271/1.04,R271="fl oz",Q271,R271="ml",Q271*0.0338/1.04),AA271="ml",_xlfn.IFS(R271="oz",Q271/0.0338,R271="fl oz",Q271*1.04/0.0338,R271="ml",Q271))</f>
        <v>#N/A</v>
      </c>
      <c r="AA271" s="9" t="s">
        <v>38</v>
      </c>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row>
    <row r="272" hidden="1" spans="1:52">
      <c r="A272" s="9" t="str">
        <f>_xlfn.XLOOKUP($E272,'Raw Data'!$E:$E,'Raw Data'!A:A,"ERROR",0,1)</f>
        <v>US</v>
      </c>
      <c r="B272" s="9" t="str">
        <f>_xlfn.XLOOKUP($E272,'Raw Data'!$E:$E,'Raw Data'!B:B,"ERROR",0,1)</f>
        <v>Hair Mousses</v>
      </c>
      <c r="C272" s="9" t="str">
        <f>_xlfn.XLOOKUP($E272,'Raw Data'!$E:$E,'Raw Data'!C:C,"ERROR",0,1)</f>
        <v>others</v>
      </c>
      <c r="D272" s="9" t="str">
        <f>_xlfn.XLOOKUP($E272,'Raw Data'!$E:$E,'Raw Data'!D:D,"ERROR",0,1)</f>
        <v>www.amazon.com/dp/B0064EDOG8</v>
      </c>
      <c r="E272" s="9" t="s">
        <v>978</v>
      </c>
      <c r="F272" s="9" t="str">
        <f>_xlfn.XLOOKUP($E272,'Raw Data'!$E:$E,'Raw Data'!F:F,"ERROR",0,1)</f>
        <v>Framesi BY Lava Sparkling Mousse, Strong Hold Hair Mousse for Color Treated Hair, 6.9 oz</v>
      </c>
      <c r="G272" s="9">
        <f>_xlfn.XLOOKUP($E272,'Raw Data'!$E:$E,'Raw Data'!G:G,"ERROR",0,1)</f>
        <v>45</v>
      </c>
      <c r="H272" s="9">
        <f>_xlfn.XLOOKUP($E272,'Raw Data'!$E:$E,'Raw Data'!H:H,"ERROR",0,1)</f>
        <v>945.34</v>
      </c>
      <c r="I272" s="9">
        <f>_xlfn.XLOOKUP($E272,$E:$E,'Raw Data'!I:I,"ERROR",0,1)</f>
        <v>3.82061257599954e-5</v>
      </c>
      <c r="J272" s="9" t="str">
        <f>_xlfn.XLOOKUP($E272,'Raw Data'!$E:$E,'Raw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20 to 30</v>
      </c>
      <c r="L272" s="9">
        <f>_xlfn.XLOOKUP($E272,'Raw Data'!$E:$E,'Raw Data'!L:L,"ERROR",0,1)</f>
        <v>20.83</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20 to 30</v>
      </c>
      <c r="N272" s="9">
        <f>_xlfn.XLOOKUP($E272,'Raw Data'!$E:$E,'Raw Data'!N:N,"ERROR",0,1)</f>
        <v>20.9</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0% to 2%</v>
      </c>
      <c r="P272" s="16">
        <f t="shared" si="16"/>
        <v>0.00334928229665073</v>
      </c>
      <c r="Q272" s="9">
        <f>_xlfn.XLOOKUP($E272,'Raw Data'!$E:$E,'Raw Data'!Q:Q,"ERROR",0,1)</f>
        <v>6.9</v>
      </c>
      <c r="R272" s="9" t="str">
        <f>_xlfn.XLOOKUP($E272,'Raw Data'!$E:$E,'Raw Data'!R:R,"ERROR",0,1)</f>
        <v>oz</v>
      </c>
      <c r="S272" s="17">
        <f t="shared" si="17"/>
        <v>3.01884057971014</v>
      </c>
      <c r="T272" s="9" t="str">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3 to 4</v>
      </c>
      <c r="U272" s="17" t="str">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0.1 to 0.2</v>
      </c>
      <c r="V272" s="17">
        <f t="shared" si="18"/>
        <v>0.102434410119932</v>
      </c>
      <c r="W272" s="17" t="str">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0.1 to 0.2</v>
      </c>
      <c r="X272" s="17">
        <f t="shared" si="19"/>
        <v>0.102091328363549</v>
      </c>
      <c r="Y272" s="9" t="str">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17">
        <f t="array" ref="Z272">_xlfn.IFS(AA272="oz",_xlfn.IFS(R272="oz",Q272,R272="fl oz",Q272*1.04,R272="ml",Q272*0.0338),AA272="fl oz",_xlfn.IFS(R272="oz",Q272/1.04,R272="fl oz",Q272,R272="ml",Q272*0.0338/1.04),AA272="ml",_xlfn.IFS(R272="oz",Q272/0.0338,R272="fl oz",Q272*1.04/0.0338,R272="ml",Q272))</f>
        <v>6.9</v>
      </c>
      <c r="AA272" s="9" t="s">
        <v>38</v>
      </c>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row>
    <row r="273" hidden="1" spans="1:52">
      <c r="A273" s="9" t="str">
        <f>_xlfn.XLOOKUP($E273,'Raw Data'!$E:$E,'Raw Data'!A:A,"ERROR",0,1)</f>
        <v>US</v>
      </c>
      <c r="B273" s="9" t="str">
        <f>_xlfn.XLOOKUP($E273,'Raw Data'!$E:$E,'Raw Data'!B:B,"ERROR",0,1)</f>
        <v>Hair Mousses</v>
      </c>
      <c r="C273" s="9" t="str">
        <f>_xlfn.XLOOKUP($E273,'Raw Data'!$E:$E,'Raw Data'!C:C,"ERROR",0,1)</f>
        <v>redken</v>
      </c>
      <c r="D273" s="9" t="str">
        <f>_xlfn.XLOOKUP($E273,'Raw Data'!$E:$E,'Raw Data'!D:D,"ERROR",0,1)</f>
        <v>www.amazon.com/dp/B09DHLVHPJ</v>
      </c>
      <c r="E273" s="9" t="s">
        <v>981</v>
      </c>
      <c r="F273" s="9" t="str">
        <f>_xlfn.XLOOKUP($E273,'Raw Data'!$E:$E,'Raw Data'!F:F,"ERROR",0,1)</f>
        <v>Redken Color Extend Blondage Toning Foam Mousse | Purple Foam | Anti Brass for Blonde Hair</v>
      </c>
      <c r="G273" s="9">
        <f>_xlfn.XLOOKUP($E273,'Raw Data'!$E:$E,'Raw Data'!G:G,"ERROR",0,1)</f>
        <v>64</v>
      </c>
      <c r="H273" s="9">
        <f>_xlfn.XLOOKUP($E273,'Raw Data'!$E:$E,'Raw Data'!H:H,"ERROR",0,1)</f>
        <v>898.66</v>
      </c>
      <c r="I273" s="9">
        <f>_xlfn.XLOOKUP($E273,$E:$E,'Raw Data'!I:I,"ERROR",0,1)</f>
        <v>3.7449366764905e-5</v>
      </c>
      <c r="J273" s="9" t="str">
        <f>_xlfn.XLOOKUP($E273,'Raw Data'!$E:$E,'Raw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10 to 15</v>
      </c>
      <c r="L273" s="9">
        <f>_xlfn.XLOOKUP($E273,'Raw Data'!$E:$E,'Raw Data'!L:L,"ERROR",0,1)</f>
        <v>14</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10 to 15</v>
      </c>
      <c r="N273" s="9">
        <f>_xlfn.XLOOKUP($E273,'Raw Data'!$E:$E,'Raw Data'!N:N,"ERROR",0,1)</f>
        <v>14</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6">
        <f t="shared" si="16"/>
        <v>0</v>
      </c>
      <c r="Q273" s="9">
        <f>_xlfn.XLOOKUP($E273,'Raw Data'!$E:$E,'Raw Data'!Q:Q,"ERROR",0,1)</f>
        <v>0</v>
      </c>
      <c r="R273" s="9">
        <f>_xlfn.XLOOKUP($E273,'Raw Data'!$E:$E,'Raw Data'!R:R,"ERROR",0,1)</f>
        <v>0</v>
      </c>
      <c r="S273" s="17" t="e">
        <f t="shared" si="17"/>
        <v>#N/A</v>
      </c>
      <c r="T273" s="9" t="e">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#N/A</v>
      </c>
      <c r="U273" s="17" t="e">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#N/A</v>
      </c>
      <c r="V273" s="17" t="e">
        <f t="shared" si="18"/>
        <v>#N/A</v>
      </c>
      <c r="W273" s="17" t="e">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#N/A</v>
      </c>
      <c r="X273" s="17" t="e">
        <f t="shared" si="19"/>
        <v>#N/A</v>
      </c>
      <c r="Y273" s="9" t="e">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#N/A</v>
      </c>
      <c r="Z273" s="17" t="e">
        <f t="array" ref="Z273">_xlfn.IFS(AA273="oz",_xlfn.IFS(R273="oz",Q273,R273="fl oz",Q273*1.04,R273="ml",Q273*0.0338),AA273="fl oz",_xlfn.IFS(R273="oz",Q273/1.04,R273="fl oz",Q273,R273="ml",Q273*0.0338/1.04),AA273="ml",_xlfn.IFS(R273="oz",Q273/0.0338,R273="fl oz",Q273*1.04/0.0338,R273="ml",Q273))</f>
        <v>#N/A</v>
      </c>
      <c r="AA273" s="9" t="s">
        <v>38</v>
      </c>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row>
    <row r="274" hidden="1" spans="1:52">
      <c r="A274" s="9" t="str">
        <f>_xlfn.XLOOKUP($E274,'Raw Data'!$E:$E,'Raw Data'!A:A,"ERROR",0,1)</f>
        <v>US</v>
      </c>
      <c r="B274" s="9" t="str">
        <f>_xlfn.XLOOKUP($E274,'Raw Data'!$E:$E,'Raw Data'!B:B,"ERROR",0,1)</f>
        <v>Hair Mousses</v>
      </c>
      <c r="C274" s="9" t="str">
        <f>_xlfn.XLOOKUP($E274,'Raw Data'!$E:$E,'Raw Data'!C:C,"ERROR",0,1)</f>
        <v>roux</v>
      </c>
      <c r="D274" s="9" t="str">
        <f>_xlfn.XLOOKUP($E274,'Raw Data'!$E:$E,'Raw Data'!D:D,"ERROR",0,1)</f>
        <v>www.amazon.com/dp/B002N42OL4</v>
      </c>
      <c r="E274" s="9" t="s">
        <v>984</v>
      </c>
      <c r="F274" s="9" t="str">
        <f>_xlfn.XLOOKUP($E274,'Raw Data'!$E:$E,'Raw Data'!F:F,"ERROR",0,1)</f>
        <v>Roux Fanci-Full Instant Color Mousse Tones &amp; Enriches Dark Blonde Hair, 16 Hidden Honey, 6 Fl Oz (Pack of 1)</v>
      </c>
      <c r="G274" s="9">
        <f>_xlfn.XLOOKUP($E274,'Raw Data'!$E:$E,'Raw Data'!G:G,"ERROR",0,1)</f>
        <v>18</v>
      </c>
      <c r="H274" s="9">
        <f>_xlfn.XLOOKUP($E274,'Raw Data'!$E:$E,'Raw Data'!H:H,"ERROR",0,1)</f>
        <v>880.86</v>
      </c>
      <c r="I274" s="9">
        <f>_xlfn.XLOOKUP($E274,$E:$E,'Raw Data'!I:I,"ERROR",0,1)</f>
        <v>3.52683703352345e-5</v>
      </c>
      <c r="J274" s="9" t="str">
        <f>_xlfn.XLOOKUP($E274,'Raw Data'!$E:$E,'Raw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40 to 50</v>
      </c>
      <c r="L274" s="9">
        <f>_xlfn.XLOOKUP($E274,'Raw Data'!$E:$E,'Raw Data'!L:L,"ERROR",0,1)</f>
        <v>49.99</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40 to 50</v>
      </c>
      <c r="N274" s="9">
        <f>_xlfn.XLOOKUP($E274,'Raw Data'!$E:$E,'Raw Data'!N:N,"ERROR",0,1)</f>
        <v>49.99</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16"/>
        <v>0</v>
      </c>
      <c r="Q274" s="9">
        <f>_xlfn.XLOOKUP($E274,'Raw Data'!$E:$E,'Raw Data'!Q:Q,"ERROR",0,1)</f>
        <v>6</v>
      </c>
      <c r="R274" s="9" t="str">
        <f>_xlfn.XLOOKUP($E274,'Raw Data'!$E:$E,'Raw Data'!R:R,"ERROR",0,1)</f>
        <v>fl oz</v>
      </c>
      <c r="S274" s="17">
        <f t="shared" si="17"/>
        <v>8.01121794871795</v>
      </c>
      <c r="T274" s="9" t="str">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5 to 10</v>
      </c>
      <c r="U274" s="17"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0.2 to 0.3</v>
      </c>
      <c r="V274" s="17">
        <f t="shared" si="18"/>
        <v>0.270923839997225</v>
      </c>
      <c r="W274" s="17"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0.2 to 0.3</v>
      </c>
      <c r="X274" s="17">
        <f t="shared" si="19"/>
        <v>0.270923839997225</v>
      </c>
      <c r="Y274" s="9"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6 to 8</v>
      </c>
      <c r="Z274" s="17">
        <f t="array" ref="Z274">_xlfn.IFS(AA274="oz",_xlfn.IFS(R274="oz",Q274,R274="fl oz",Q274*1.04,R274="ml",Q274*0.0338),AA274="fl oz",_xlfn.IFS(R274="oz",Q274/1.04,R274="fl oz",Q274,R274="ml",Q274*0.0338/1.04),AA274="ml",_xlfn.IFS(R274="oz",Q274/0.0338,R274="fl oz",Q274*1.04/0.0338,R274="ml",Q274))</f>
        <v>6.24</v>
      </c>
      <c r="AA274" s="9" t="s">
        <v>38</v>
      </c>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row>
    <row r="275" hidden="1" spans="1:52">
      <c r="A275" s="9" t="str">
        <f>_xlfn.XLOOKUP($E275,'Raw Data'!$E:$E,'Raw Data'!A:A,"ERROR",0,1)</f>
        <v>US</v>
      </c>
      <c r="B275" s="9" t="str">
        <f>_xlfn.XLOOKUP($E275,'Raw Data'!$E:$E,'Raw Data'!B:B,"ERROR",0,1)</f>
        <v>Hair Mousses</v>
      </c>
      <c r="C275" s="9" t="str">
        <f>_xlfn.XLOOKUP($E275,'Raw Data'!$E:$E,'Raw Data'!C:C,"ERROR",0,1)</f>
        <v>L'Oreal Paris</v>
      </c>
      <c r="D275" s="9" t="str">
        <f>_xlfn.XLOOKUP($E275,'Raw Data'!$E:$E,'Raw Data'!D:D,"ERROR",0,1)</f>
        <v>www.amazon.com/dp/B07239HWGS</v>
      </c>
      <c r="E275" s="9" t="s">
        <v>987</v>
      </c>
      <c r="F275" s="9" t="str">
        <f>_xlfn.XLOOKUP($E275,'Raw Data'!$E:$E,'Raw Data'!F:F,"ERROR",0,1)</f>
        <v>Lor Adv Hair Boost Vol Mo Size 8.3z Loreal Advanced Hair Style Boost It Volume Mousse 8.3z</v>
      </c>
      <c r="G275" s="9">
        <f>_xlfn.XLOOKUP($E275,'Raw Data'!$E:$E,'Raw Data'!G:G,"ERROR",0,1)</f>
        <v>28</v>
      </c>
      <c r="H275" s="9">
        <f>_xlfn.XLOOKUP($E275,'Raw Data'!$E:$E,'Raw Data'!H:H,"ERROR",0,1)</f>
        <v>829.56</v>
      </c>
      <c r="I275" s="9">
        <f>_xlfn.XLOOKUP($E275,$E:$E,'Raw Data'!I:I,"ERROR",0,1)</f>
        <v>3.28765017361454e-5</v>
      </c>
      <c r="J275" s="9" t="str">
        <f>_xlfn.XLOOKUP($E275,'Raw Data'!$E:$E,'Raw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_xlfn.XLOOKUP($E275,'Raw Data'!$E:$E,'Raw Data'!L:L,"ERROR",0,1)</f>
        <v>29.96</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_xlfn.XLOOKUP($E275,'Raw Data'!$E:$E,'Raw Data'!N:N,"ERROR",0,1)</f>
        <v>29.97</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0% to 2%</v>
      </c>
      <c r="P275" s="16">
        <f t="shared" si="16"/>
        <v>0.000333667000333601</v>
      </c>
      <c r="Q275" s="9">
        <f>_xlfn.XLOOKUP($E275,'Raw Data'!$E:$E,'Raw Data'!Q:Q,"ERROR",0,1)</f>
        <v>8.3</v>
      </c>
      <c r="R275" s="9" t="str">
        <f>_xlfn.XLOOKUP($E275,'Raw Data'!$E:$E,'Raw Data'!R:R,"ERROR",0,1)</f>
        <v>fl oz</v>
      </c>
      <c r="S275" s="17">
        <f t="shared" si="17"/>
        <v>3.4708063021316</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3 to 4</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0.1 to 0.2</v>
      </c>
      <c r="V275" s="17">
        <f t="shared" si="18"/>
        <v>0.117415109306924</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0.1 to 0.2</v>
      </c>
      <c r="X275" s="17">
        <f t="shared" si="19"/>
        <v>0.117375931759608</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8 to 10</v>
      </c>
      <c r="Z275" s="17">
        <f t="array" ref="Z275">_xlfn.IFS(AA275="oz",_xlfn.IFS(R275="oz",Q275,R275="fl oz",Q275*1.04,R275="ml",Q275*0.0338),AA275="fl oz",_xlfn.IFS(R275="oz",Q275/1.04,R275="fl oz",Q275,R275="ml",Q275*0.0338/1.04),AA275="ml",_xlfn.IFS(R275="oz",Q275/0.0338,R275="fl oz",Q275*1.04/0.0338,R275="ml",Q275))</f>
        <v>8.632</v>
      </c>
      <c r="AA275" s="9" t="s">
        <v>38</v>
      </c>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row>
    <row r="276" hidden="1" spans="1:52">
      <c r="A276" s="9" t="str">
        <f>_xlfn.XLOOKUP($E276,'Raw Data'!$E:$E,'Raw Data'!A:A,"ERROR",0,1)</f>
        <v>US</v>
      </c>
      <c r="B276" s="9" t="str">
        <f>_xlfn.XLOOKUP($E276,'Raw Data'!$E:$E,'Raw Data'!B:B,"ERROR",0,1)</f>
        <v>Hair Mousses</v>
      </c>
      <c r="C276" s="9" t="str">
        <f>_xlfn.XLOOKUP($E276,'Raw Data'!$E:$E,'Raw Data'!C:C,"ERROR",0,1)</f>
        <v>redken</v>
      </c>
      <c r="D276" s="9" t="str">
        <f>_xlfn.XLOOKUP($E276,'Raw Data'!$E:$E,'Raw Data'!D:D,"ERROR",0,1)</f>
        <v>www.amazon.com/dp/B09DHB4GD7</v>
      </c>
      <c r="E276" s="9" t="s">
        <v>990</v>
      </c>
      <c r="F276" s="9" t="str">
        <f>_xlfn.XLOOKUP($E276,'Raw Data'!$E:$E,'Raw Data'!F:F,"ERROR",0,1)</f>
        <v>Redken Color Extend Blondage Toning Foam Mousse | Purple Foam | Anti Brass for Blonde Hair</v>
      </c>
      <c r="G276" s="9">
        <f>_xlfn.XLOOKUP($E276,'Raw Data'!$E:$E,'Raw Data'!G:G,"ERROR",0,1)</f>
        <v>30</v>
      </c>
      <c r="H276" s="9">
        <f>_xlfn.XLOOKUP($E276,'Raw Data'!$E:$E,'Raw Data'!H:H,"ERROR",0,1)</f>
        <v>773.3</v>
      </c>
      <c r="I276" s="9">
        <f>_xlfn.XLOOKUP($E276,$E:$E,'Raw Data'!I:I,"ERROR",0,1)</f>
        <v>3.20789287727805e-5</v>
      </c>
      <c r="J276" s="9" t="str">
        <f>_xlfn.XLOOKUP($E276,'Raw Data'!$E:$E,'Raw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_xlfn.XLOOKUP($E276,'Raw Data'!$E:$E,'Raw Data'!L:L,"ERROR",0,1)</f>
        <v>25.6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30 to 40</v>
      </c>
      <c r="N276" s="9">
        <f>_xlfn.XLOOKUP($E276,'Raw Data'!$E:$E,'Raw Data'!N:N,"ERROR",0,1)</f>
        <v>32</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15% to 20%</v>
      </c>
      <c r="P276" s="16">
        <f t="shared" si="16"/>
        <v>0.2</v>
      </c>
      <c r="Q276" s="9">
        <f>_xlfn.XLOOKUP($E276,'Raw Data'!$E:$E,'Raw Data'!Q:Q,"ERROR",0,1)</f>
        <v>0</v>
      </c>
      <c r="R276" s="9">
        <f>_xlfn.XLOOKUP($E276,'Raw Data'!$E:$E,'Raw Data'!R:R,"ERROR",0,1)</f>
        <v>0</v>
      </c>
      <c r="S276" s="17" t="e">
        <f t="shared" si="17"/>
        <v>#N/A</v>
      </c>
      <c r="T276" s="9" t="e">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#N/A</v>
      </c>
      <c r="U276" s="17" t="e">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#N/A</v>
      </c>
      <c r="V276" s="17" t="e">
        <f t="shared" si="18"/>
        <v>#N/A</v>
      </c>
      <c r="W276" s="17" t="e">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#N/A</v>
      </c>
      <c r="X276" s="17" t="e">
        <f t="shared" si="19"/>
        <v>#N/A</v>
      </c>
      <c r="Y276" s="9" t="e">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#N/A</v>
      </c>
      <c r="Z276" s="17" t="e">
        <f t="array" ref="Z276">_xlfn.IFS(AA276="oz",_xlfn.IFS(R276="oz",Q276,R276="fl oz",Q276*1.04,R276="ml",Q276*0.0338),AA276="fl oz",_xlfn.IFS(R276="oz",Q276/1.04,R276="fl oz",Q276,R276="ml",Q276*0.0338/1.04),AA276="ml",_xlfn.IFS(R276="oz",Q276/0.0338,R276="fl oz",Q276*1.04/0.0338,R276="ml",Q276))</f>
        <v>#N/A</v>
      </c>
      <c r="AA276" s="9" t="s">
        <v>38</v>
      </c>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row>
    <row r="277" hidden="1" spans="1:52">
      <c r="A277" s="9" t="str">
        <f>_xlfn.XLOOKUP($E277,'Raw Data'!$E:$E,'Raw Data'!A:A,"ERROR",0,1)</f>
        <v>US</v>
      </c>
      <c r="B277" s="9" t="str">
        <f>_xlfn.XLOOKUP($E277,'Raw Data'!$E:$E,'Raw Data'!B:B,"ERROR",0,1)</f>
        <v>Hair Mousses</v>
      </c>
      <c r="C277" s="9" t="str">
        <f>_xlfn.XLOOKUP($E277,'Raw Data'!$E:$E,'Raw Data'!C:C,"ERROR",0,1)</f>
        <v>reference of sweden</v>
      </c>
      <c r="D277" s="9" t="str">
        <f>_xlfn.XLOOKUP($E277,'Raw Data'!$E:$E,'Raw Data'!D:D,"ERROR",0,1)</f>
        <v>www.amazon.com/dp/B0BZXS2M6R</v>
      </c>
      <c r="E277" s="9" t="s">
        <v>993</v>
      </c>
      <c r="F277" s="9" t="str">
        <f>_xlfn.XLOOKUP($E277,'Raw Data'!$E:$E,'Raw Data'!F:F,"ERROR",0,1)</f>
        <v>REF Weightless Volume Refreshing Mousse</v>
      </c>
      <c r="G277" s="9">
        <f>_xlfn.XLOOKUP($E277,'Raw Data'!$E:$E,'Raw Data'!G:G,"ERROR",0,1)</f>
        <v>28</v>
      </c>
      <c r="H277" s="9">
        <f>_xlfn.XLOOKUP($E277,'Raw Data'!$E:$E,'Raw Data'!H:H,"ERROR",0,1)</f>
        <v>754.54</v>
      </c>
      <c r="I277" s="9">
        <f>_xlfn.XLOOKUP($E277,$E:$E,'Raw Data'!I:I,"ERROR",0,1)</f>
        <v>3.01730014834602e-5</v>
      </c>
      <c r="J277" s="9" t="str">
        <f>_xlfn.XLOOKUP($E277,'Raw Data'!$E:$E,'Raw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_xlfn.XLOOKUP($E277,'Raw Data'!$E:$E,'Raw Data'!L:L,"ERROR",0,1)</f>
        <v>27.25</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20 to 30</v>
      </c>
      <c r="N277" s="9">
        <f>_xlfn.XLOOKUP($E277,'Raw Data'!$E:$E,'Raw Data'!N:N,"ERROR",0,1)</f>
        <v>27.25</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No Discount</v>
      </c>
      <c r="P277" s="16">
        <f t="shared" si="16"/>
        <v>0</v>
      </c>
      <c r="Q277" s="9">
        <f>_xlfn.XLOOKUP($E277,'Raw Data'!$E:$E,'Raw Data'!Q:Q,"ERROR",0,1)</f>
        <v>200</v>
      </c>
      <c r="R277" s="9" t="str">
        <f>_xlfn.XLOOKUP($E277,'Raw Data'!$E:$E,'Raw Data'!R:R,"ERROR",0,1)</f>
        <v>ml</v>
      </c>
      <c r="S277" s="17">
        <f t="shared" si="17"/>
        <v>4.0310650887574</v>
      </c>
      <c r="T277" s="9" t="str">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4 to 5</v>
      </c>
      <c r="U277" s="17"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0.1 to 0.2</v>
      </c>
      <c r="V277" s="17">
        <f t="shared" si="18"/>
        <v>0.136322796373263</v>
      </c>
      <c r="W277" s="17"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0.1 to 0.2</v>
      </c>
      <c r="X277" s="17">
        <f t="shared" si="19"/>
        <v>0.136322796373263</v>
      </c>
      <c r="Y277" s="9"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6 to 8</v>
      </c>
      <c r="Z277" s="17">
        <f t="array" ref="Z277">_xlfn.IFS(AA277="oz",_xlfn.IFS(R277="oz",Q277,R277="fl oz",Q277*1.04,R277="ml",Q277*0.0338),AA277="fl oz",_xlfn.IFS(R277="oz",Q277/1.04,R277="fl oz",Q277,R277="ml",Q277*0.0338/1.04),AA277="ml",_xlfn.IFS(R277="oz",Q277/0.0338,R277="fl oz",Q277*1.04/0.0338,R277="ml",Q277))</f>
        <v>6.76</v>
      </c>
      <c r="AA277" s="9" t="s">
        <v>38</v>
      </c>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row>
    <row r="278" hidden="1" spans="1:52">
      <c r="A278" s="9" t="str">
        <f>_xlfn.XLOOKUP($E278,'Raw Data'!$E:$E,'Raw Data'!A:A,"ERROR",0,1)</f>
        <v>US</v>
      </c>
      <c r="B278" s="9" t="str">
        <f>_xlfn.XLOOKUP($E278,'Raw Data'!$E:$E,'Raw Data'!B:B,"ERROR",0,1)</f>
        <v>Hair Mousses</v>
      </c>
      <c r="C278" s="9" t="str">
        <f>_xlfn.XLOOKUP($E278,'Raw Data'!$E:$E,'Raw Data'!C:C,"ERROR",0,1)</f>
        <v>pantene</v>
      </c>
      <c r="D278" s="9" t="str">
        <f>_xlfn.XLOOKUP($E278,'Raw Data'!$E:$E,'Raw Data'!D:D,"ERROR",0,1)</f>
        <v>www.amazon.com/dp/B081B4D371</v>
      </c>
      <c r="E278" s="9" t="s">
        <v>996</v>
      </c>
      <c r="F278" s="9" t="str">
        <f>_xlfn.XLOOKUP($E278,'Raw Data'!$E:$E,'Raw Data'!F:F,"ERROR",0,1)</f>
        <v>Pantene Pro-V Hair Mousse - Maximum Hold (5) - Resists Humidity - Net Wt. 6.6 OZ (187 g) Per Can - Pack of 3 Cans</v>
      </c>
      <c r="G278" s="9">
        <f>_xlfn.XLOOKUP($E278,'Raw Data'!$E:$E,'Raw Data'!G:G,"ERROR",0,1)</f>
        <v>15</v>
      </c>
      <c r="H278" s="9">
        <f>_xlfn.XLOOKUP($E278,'Raw Data'!$E:$E,'Raw Data'!H:H,"ERROR",0,1)</f>
        <v>709.71</v>
      </c>
      <c r="I278" s="9">
        <f>_xlfn.XLOOKUP($E278,$E:$E,'Raw Data'!I:I,"ERROR",0,1)</f>
        <v>2.91326704379624e-5</v>
      </c>
      <c r="J278" s="9" t="str">
        <f>_xlfn.XLOOKUP($E278,'Raw Data'!$E:$E,'Raw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 to 50</v>
      </c>
      <c r="L278" s="9">
        <f>_xlfn.XLOOKUP($E278,'Raw Data'!$E:$E,'Raw Data'!L:L,"ERROR",0,1)</f>
        <v>46.99</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 to 50</v>
      </c>
      <c r="N278" s="9">
        <f>_xlfn.XLOOKUP($E278,'Raw Data'!$E:$E,'Raw Data'!N:N,"ERROR",0,1)</f>
        <v>46.99</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16"/>
        <v>0</v>
      </c>
      <c r="Q278" s="9">
        <f>_xlfn.XLOOKUP($E278,'Raw Data'!$E:$E,'Raw Data'!Q:Q,"ERROR",0,1)</f>
        <v>1770</v>
      </c>
      <c r="R278" s="9" t="str">
        <f>_xlfn.XLOOKUP($E278,'Raw Data'!$E:$E,'Raw Data'!R:R,"ERROR",0,1)</f>
        <v>ml</v>
      </c>
      <c r="S278" s="17">
        <f t="shared" si="17"/>
        <v>0.785444455587872</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0.75 to 1</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 to 0.05</v>
      </c>
      <c r="V278" s="17">
        <f t="shared" si="18"/>
        <v>0.0265622068173105</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 to 0.05</v>
      </c>
      <c r="X278" s="17">
        <f t="shared" si="19"/>
        <v>0.0265622068173105</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50+</v>
      </c>
      <c r="Z278" s="17">
        <f t="array" ref="Z278">_xlfn.IFS(AA278="oz",_xlfn.IFS(R278="oz",Q278,R278="fl oz",Q278*1.04,R278="ml",Q278*0.0338),AA278="fl oz",_xlfn.IFS(R278="oz",Q278/1.04,R278="fl oz",Q278,R278="ml",Q278*0.0338/1.04),AA278="ml",_xlfn.IFS(R278="oz",Q278/0.0338,R278="fl oz",Q278*1.04/0.0338,R278="ml",Q278))</f>
        <v>59.826</v>
      </c>
      <c r="AA278" s="9" t="s">
        <v>38</v>
      </c>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row>
    <row r="279" hidden="1" spans="1:52">
      <c r="A279" s="9" t="str">
        <f>_xlfn.XLOOKUP($E279,'Raw Data'!$E:$E,'Raw Data'!A:A,"ERROR",0,1)</f>
        <v>US</v>
      </c>
      <c r="B279" s="9" t="str">
        <f>_xlfn.XLOOKUP($E279,'Raw Data'!$E:$E,'Raw Data'!B:B,"ERROR",0,1)</f>
        <v>Hair Mousses</v>
      </c>
      <c r="C279" s="9" t="str">
        <f>_xlfn.XLOOKUP($E279,'Raw Data'!$E:$E,'Raw Data'!C:C,"ERROR",0,1)</f>
        <v>TRESemmé</v>
      </c>
      <c r="D279" s="9" t="str">
        <f>_xlfn.XLOOKUP($E279,'Raw Data'!$E:$E,'Raw Data'!D:D,"ERROR",0,1)</f>
        <v>www.amazon.com/dp/B098JCW3N3</v>
      </c>
      <c r="E279" s="9" t="s">
        <v>999</v>
      </c>
      <c r="F279" s="9" t="str">
        <f>_xlfn.XLOOKUP($E279,'Raw Data'!$E:$E,'Raw Data'!F:F,"ERROR",0,1)</f>
        <v>TRESemmé Flawless Curls Pack of 6 Nourishing Mousse With Coconut and Avocado Oil 10.5 oz</v>
      </c>
      <c r="G279" s="9">
        <f>_xlfn.XLOOKUP($E279,'Raw Data'!$E:$E,'Raw Data'!G:G,"ERROR",0,1)</f>
        <v>16</v>
      </c>
      <c r="H279" s="9">
        <f>_xlfn.XLOOKUP($E279,'Raw Data'!$E:$E,'Raw Data'!H:H,"ERROR",0,1)</f>
        <v>685.24</v>
      </c>
      <c r="I279" s="9">
        <f>_xlfn.XLOOKUP($E279,$E:$E,'Raw Data'!I:I,"ERROR",0,1)</f>
        <v>2.8369959405832e-5</v>
      </c>
      <c r="J279" s="9" t="str">
        <f>_xlfn.XLOOKUP($E279,'Raw Data'!$E:$E,'Raw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_xlfn.XLOOKUP($E279,'Raw Data'!$E:$E,'Raw Data'!L:L,"ERROR",0,1)</f>
        <v>41.88</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_xlfn.XLOOKUP($E279,'Raw Data'!$E:$E,'Raw Data'!N:N,"ERROR",0,1)</f>
        <v>45.23</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6% to 8%</v>
      </c>
      <c r="P279" s="16">
        <f t="shared" si="16"/>
        <v>0.0740658854742426</v>
      </c>
      <c r="Q279" s="9">
        <f>_xlfn.XLOOKUP($E279,'Raw Data'!$E:$E,'Raw Data'!Q:Q,"ERROR",0,1)</f>
        <v>63</v>
      </c>
      <c r="R279" s="9" t="str">
        <f>_xlfn.XLOOKUP($E279,'Raw Data'!$E:$E,'Raw Data'!R:R,"ERROR",0,1)</f>
        <v>oz</v>
      </c>
      <c r="S279" s="17">
        <f t="shared" si="17"/>
        <v>0.664761904761905</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0.5 to 0.75</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18"/>
        <v>0.024279219071238</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19"/>
        <v>0.0224809572121036</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63</v>
      </c>
      <c r="AA279" s="9" t="s">
        <v>38</v>
      </c>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row>
    <row r="280" hidden="1" spans="1:52">
      <c r="A280" s="9" t="str">
        <f>_xlfn.XLOOKUP($E280,'Raw Data'!$E:$E,'Raw Data'!A:A,"ERROR",0,1)</f>
        <v>US</v>
      </c>
      <c r="B280" s="9" t="str">
        <f>_xlfn.XLOOKUP($E280,'Raw Data'!$E:$E,'Raw Data'!B:B,"ERROR",0,1)</f>
        <v>Hair Mousses</v>
      </c>
      <c r="C280" s="9" t="str">
        <f>_xlfn.XLOOKUP($E280,'Raw Data'!$E:$E,'Raw Data'!C:C,"ERROR",0,1)</f>
        <v>Creme of Nature</v>
      </c>
      <c r="D280" s="9" t="str">
        <f>_xlfn.XLOOKUP($E280,'Raw Data'!$E:$E,'Raw Data'!D:D,"ERROR",0,1)</f>
        <v>www.amazon.com/dp/B00GMP3YK0</v>
      </c>
      <c r="E280" s="9" t="s">
        <v>1003</v>
      </c>
      <c r="F280" s="9" t="str">
        <f>_xlfn.XLOOKUP($E280,'Raw Data'!$E:$E,'Raw Data'!F:F,"ERROR",0,1)</f>
        <v>Creme Of Nature Argan Oil Style &amp; Shine Foam Mousse, 7 Ounce (Pack of 3)</v>
      </c>
      <c r="G280" s="9">
        <f>_xlfn.XLOOKUP($E280,'Raw Data'!$E:$E,'Raw Data'!G:G,"ERROR",0,1)</f>
        <v>34</v>
      </c>
      <c r="H280" s="9">
        <f>_xlfn.XLOOKUP($E280,'Raw Data'!$E:$E,'Raw Data'!H:H,"ERROR",0,1)</f>
        <v>667.3</v>
      </c>
      <c r="I280" s="9">
        <f>_xlfn.XLOOKUP($E280,$E:$E,'Raw Data'!I:I,"ERROR",0,1)</f>
        <v>2.81374048157677e-5</v>
      </c>
      <c r="J280" s="9" t="str">
        <f>_xlfn.XLOOKUP($E280,'Raw Data'!$E:$E,'Raw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 to 20</v>
      </c>
      <c r="L280" s="9">
        <f>_xlfn.XLOOKUP($E280,'Raw Data'!$E:$E,'Raw Data'!L:L,"ERROR",0,1)</f>
        <v>19.62</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20 to 30</v>
      </c>
      <c r="N280" s="9">
        <f>_xlfn.XLOOKUP($E280,'Raw Data'!$E:$E,'Raw Data'!N:N,"ERROR",0,1)</f>
        <v>21.17</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16"/>
        <v>0.0732168162494096</v>
      </c>
      <c r="Q280" s="9">
        <f>_xlfn.XLOOKUP($E280,'Raw Data'!$E:$E,'Raw Data'!Q:Q,"ERROR",0,1)</f>
        <v>21</v>
      </c>
      <c r="R280" s="9" t="str">
        <f>_xlfn.XLOOKUP($E280,'Raw Data'!$E:$E,'Raw Data'!R:R,"ERROR",0,1)</f>
        <v>oz</v>
      </c>
      <c r="S280" s="17">
        <f t="shared" si="17"/>
        <v>0.934285714285714</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0.75 to 1</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18"/>
        <v>0.0340918240816787</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19"/>
        <v>0.0315957292622832</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20 to 25</v>
      </c>
      <c r="Z280" s="17">
        <f t="array" ref="Z280">_xlfn.IFS(AA280="oz",_xlfn.IFS(R280="oz",Q280,R280="fl oz",Q280*1.04,R280="ml",Q280*0.0338),AA280="fl oz",_xlfn.IFS(R280="oz",Q280/1.04,R280="fl oz",Q280,R280="ml",Q280*0.0338/1.04),AA280="ml",_xlfn.IFS(R280="oz",Q280/0.0338,R280="fl oz",Q280*1.04/0.0338,R280="ml",Q280))</f>
        <v>21</v>
      </c>
      <c r="AA280" s="9" t="s">
        <v>38</v>
      </c>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row>
    <row r="281" hidden="1" spans="1:52">
      <c r="A281" s="9" t="str">
        <f>_xlfn.XLOOKUP($E281,'Raw Data'!$E:$E,'Raw Data'!A:A,"ERROR",0,1)</f>
        <v>US</v>
      </c>
      <c r="B281" s="9" t="str">
        <f>_xlfn.XLOOKUP($E281,'Raw Data'!$E:$E,'Raw Data'!B:B,"ERROR",0,1)</f>
        <v>Hair Mousses</v>
      </c>
      <c r="C281" s="9" t="str">
        <f>_xlfn.XLOOKUP($E281,'Raw Data'!$E:$E,'Raw Data'!C:C,"ERROR",0,1)</f>
        <v>it's a 10 haircare</v>
      </c>
      <c r="D281" s="9" t="str">
        <f>_xlfn.XLOOKUP($E281,'Raw Data'!$E:$E,'Raw Data'!D:D,"ERROR",0,1)</f>
        <v>www.amazon.com/dp/B008VSQNO0</v>
      </c>
      <c r="E281" s="9" t="s">
        <v>1006</v>
      </c>
      <c r="F281" s="9" t="str">
        <f>_xlfn.XLOOKUP($E281,'Raw Data'!$E:$E,'Raw Data'!F:F,"ERROR",0,1)</f>
        <v>Miracle Styling Mousse Pack of 2</v>
      </c>
      <c r="G281" s="9">
        <f>_xlfn.XLOOKUP($E281,'Raw Data'!$E:$E,'Raw Data'!G:G,"ERROR",0,1)</f>
        <v>18</v>
      </c>
      <c r="H281" s="9">
        <f>_xlfn.XLOOKUP($E281,'Raw Data'!$E:$E,'Raw Data'!H:H,"ERROR",0,1)</f>
        <v>661.83</v>
      </c>
      <c r="I281" s="9">
        <f>_xlfn.XLOOKUP($E281,$E:$E,'Raw Data'!I:I,"ERROR",0,1)</f>
        <v>2.75995957546501e-5</v>
      </c>
      <c r="J281" s="9" t="str">
        <f>_xlfn.XLOOKUP($E281,'Raw Data'!$E:$E,'Raw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30 to 40</v>
      </c>
      <c r="L281" s="9">
        <f>_xlfn.XLOOKUP($E281,'Raw Data'!$E:$E,'Raw Data'!L:L,"ERROR",0,1)</f>
        <v>37.56</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30 to 40</v>
      </c>
      <c r="N281" s="9">
        <f>_xlfn.XLOOKUP($E281,'Raw Data'!$E:$E,'Raw Data'!N:N,"ERROR",0,1)</f>
        <v>37.56</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6">
        <f t="shared" si="16"/>
        <v>0</v>
      </c>
      <c r="Q281" s="9">
        <f>_xlfn.XLOOKUP($E281,'Raw Data'!$E:$E,'Raw Data'!Q:Q,"ERROR",0,1)</f>
        <v>262</v>
      </c>
      <c r="R281" s="9" t="str">
        <f>_xlfn.XLOOKUP($E281,'Raw Data'!$E:$E,'Raw Data'!R:R,"ERROR",0,1)</f>
        <v>ml</v>
      </c>
      <c r="S281" s="17">
        <f t="shared" si="17"/>
        <v>4.2413839830164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4 to 5</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0.1 to 0.2</v>
      </c>
      <c r="V281" s="17">
        <f t="shared" si="18"/>
        <v>0.143435373115198</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0.1 to 0.2</v>
      </c>
      <c r="X281" s="17">
        <f t="shared" si="19"/>
        <v>0.143435373115198</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8 to 10</v>
      </c>
      <c r="Z281" s="17">
        <f t="array" ref="Z281">_xlfn.IFS(AA281="oz",_xlfn.IFS(R281="oz",Q281,R281="fl oz",Q281*1.04,R281="ml",Q281*0.0338),AA281="fl oz",_xlfn.IFS(R281="oz",Q281/1.04,R281="fl oz",Q281,R281="ml",Q281*0.0338/1.04),AA281="ml",_xlfn.IFS(R281="oz",Q281/0.0338,R281="fl oz",Q281*1.04/0.0338,R281="ml",Q281))</f>
        <v>8.8556</v>
      </c>
      <c r="AA281" s="9" t="s">
        <v>38</v>
      </c>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row>
    <row r="282" hidden="1" spans="1:52">
      <c r="A282" s="9" t="str">
        <f>_xlfn.XLOOKUP($E282,'Raw Data'!$E:$E,'Raw Data'!A:A,"ERROR",0,1)</f>
        <v>US</v>
      </c>
      <c r="B282" s="9" t="str">
        <f>_xlfn.XLOOKUP($E282,'Raw Data'!$E:$E,'Raw Data'!B:B,"ERROR",0,1)</f>
        <v>Hair Mousses</v>
      </c>
      <c r="C282" s="9" t="str">
        <f>_xlfn.XLOOKUP($E282,'Raw Data'!$E:$E,'Raw Data'!C:C,"ERROR",0,1)</f>
        <v>condition 3-n-1</v>
      </c>
      <c r="D282" s="9" t="str">
        <f>_xlfn.XLOOKUP($E282,'Raw Data'!$E:$E,'Raw Data'!D:D,"ERROR",0,1)</f>
        <v>www.amazon.com/dp/B00GMPA6ME</v>
      </c>
      <c r="E282" s="9" t="s">
        <v>1009</v>
      </c>
      <c r="F282" s="9" t="str">
        <f>_xlfn.XLOOKUP($E282,'Raw Data'!$E:$E,'Raw Data'!F:F,"ERROR",0,1)</f>
        <v>Condition 3-N-1 Mousse 6 Ounce Maximum With Sunscreen (177ml) (3 Pack)</v>
      </c>
      <c r="G282" s="9">
        <f>_xlfn.XLOOKUP($E282,'Raw Data'!$E:$E,'Raw Data'!G:G,"ERROR",0,1)</f>
        <v>42</v>
      </c>
      <c r="H282" s="9">
        <f>_xlfn.XLOOKUP($E282,'Raw Data'!$E:$E,'Raw Data'!H:H,"ERROR",0,1)</f>
        <v>649.18</v>
      </c>
      <c r="I282" s="9">
        <f>_xlfn.XLOOKUP($E282,$E:$E,'Raw Data'!I:I,"ERROR",0,1)</f>
        <v>2.75881168260729e-5</v>
      </c>
      <c r="J282" s="9" t="str">
        <f>_xlfn.XLOOKUP($E282,'Raw Data'!$E:$E,'Raw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15 to 20</v>
      </c>
      <c r="L282" s="9">
        <f>_xlfn.XLOOKUP($E282,'Raw Data'!$E:$E,'Raw Data'!L:L,"ERROR",0,1)</f>
        <v>15.63</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15 to 20</v>
      </c>
      <c r="N282" s="9">
        <f>_xlfn.XLOOKUP($E282,'Raw Data'!$E:$E,'Raw Data'!N:N,"ERROR",0,1)</f>
        <v>18.12</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10% to 15%</v>
      </c>
      <c r="P282" s="16">
        <f t="shared" si="16"/>
        <v>0.137417218543046</v>
      </c>
      <c r="Q282" s="9">
        <f>_xlfn.XLOOKUP($E282,'Raw Data'!$E:$E,'Raw Data'!Q:Q,"ERROR",0,1)</f>
        <v>18</v>
      </c>
      <c r="R282" s="9" t="str">
        <f>_xlfn.XLOOKUP($E282,'Raw Data'!$E:$E,'Raw Data'!R:R,"ERROR",0,1)</f>
        <v>oz</v>
      </c>
      <c r="S282" s="17">
        <f t="shared" si="17"/>
        <v>0.868333333333333</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0.75 to 1</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17">
        <f t="shared" si="18"/>
        <v>0.0340435125690452</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17">
        <f t="shared" si="19"/>
        <v>0.0293653477623718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15 to 20</v>
      </c>
      <c r="Z282" s="17">
        <f t="array" ref="Z282">_xlfn.IFS(AA282="oz",_xlfn.IFS(R282="oz",Q282,R282="fl oz",Q282*1.04,R282="ml",Q282*0.0338),AA282="fl oz",_xlfn.IFS(R282="oz",Q282/1.04,R282="fl oz",Q282,R282="ml",Q282*0.0338/1.04),AA282="ml",_xlfn.IFS(R282="oz",Q282/0.0338,R282="fl oz",Q282*1.04/0.0338,R282="ml",Q282))</f>
        <v>18</v>
      </c>
      <c r="AA282" s="9" t="s">
        <v>38</v>
      </c>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row>
    <row r="283" hidden="1" spans="1:52">
      <c r="A283" s="9" t="str">
        <f>_xlfn.XLOOKUP($E283,'Raw Data'!$E:$E,'Raw Data'!A:A,"ERROR",0,1)</f>
        <v>US</v>
      </c>
      <c r="B283" s="9" t="str">
        <f>_xlfn.XLOOKUP($E283,'Raw Data'!$E:$E,'Raw Data'!B:B,"ERROR",0,1)</f>
        <v>Hair Mousses</v>
      </c>
      <c r="C283" s="9" t="str">
        <f>_xlfn.XLOOKUP($E283,'Raw Data'!$E:$E,'Raw Data'!C:C,"ERROR",0,1)</f>
        <v>roux</v>
      </c>
      <c r="D283" s="9" t="str">
        <f>_xlfn.XLOOKUP($E283,'Raw Data'!$E:$E,'Raw Data'!D:D,"ERROR",0,1)</f>
        <v>www.amazon.com/dp/B0149K6J9W</v>
      </c>
      <c r="E283" s="9" t="s">
        <v>1012</v>
      </c>
      <c r="F283" s="9" t="str">
        <f>_xlfn.XLOOKUP($E283,'Raw Data'!$E:$E,'Raw Data'!F:F,"ERROR",0,1)</f>
        <v>Roux Fanci-full Mousse #26 Golden Spell</v>
      </c>
      <c r="G283" s="9">
        <f>_xlfn.XLOOKUP($E283,'Raw Data'!$E:$E,'Raw Data'!G:G,"ERROR",0,1)</f>
        <v>54</v>
      </c>
      <c r="H283" s="9">
        <f>_xlfn.XLOOKUP($E283,'Raw Data'!$E:$E,'Raw Data'!H:H,"ERROR",0,1)</f>
        <v>648.91</v>
      </c>
      <c r="I283" s="9">
        <f>_xlfn.XLOOKUP($E283,$E:$E,'Raw Data'!I:I,"ERROR",0,1)</f>
        <v>2.74661000667521e-5</v>
      </c>
      <c r="J283" s="9" t="str">
        <f>_xlfn.XLOOKUP($E283,'Raw Data'!$E:$E,'Raw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 to 15</v>
      </c>
      <c r="L283" s="9">
        <f>_xlfn.XLOOKUP($E283,'Raw Data'!$E:$E,'Raw Data'!L:L,"ERROR",0,1)</f>
        <v>11.99</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 to 15</v>
      </c>
      <c r="N283" s="9">
        <f>_xlfn.XLOOKUP($E283,'Raw Data'!$E:$E,'Raw Data'!N:N,"ERROR",0,1)</f>
        <v>11.99</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6">
        <f t="shared" si="16"/>
        <v>0</v>
      </c>
      <c r="Q283" s="9">
        <f>_xlfn.XLOOKUP($E283,'Raw Data'!$E:$E,'Raw Data'!Q:Q,"ERROR",0,1)</f>
        <v>443.6</v>
      </c>
      <c r="R283" s="9" t="str">
        <f>_xlfn.XLOOKUP($E283,'Raw Data'!$E:$E,'Raw Data'!R:R,"ERROR",0,1)</f>
        <v>ml</v>
      </c>
      <c r="S283" s="17">
        <f t="shared" si="17"/>
        <v>0.799670261069998</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18"/>
        <v>0.0270432959442001</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19"/>
        <v>0.0270432959442001</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10 to 15</v>
      </c>
      <c r="Z283" s="17">
        <f t="array" ref="Z283">_xlfn.IFS(AA283="oz",_xlfn.IFS(R283="oz",Q283,R283="fl oz",Q283*1.04,R283="ml",Q283*0.0338),AA283="fl oz",_xlfn.IFS(R283="oz",Q283/1.04,R283="fl oz",Q283,R283="ml",Q283*0.0338/1.04),AA283="ml",_xlfn.IFS(R283="oz",Q283/0.0338,R283="fl oz",Q283*1.04/0.0338,R283="ml",Q283))</f>
        <v>14.99368</v>
      </c>
      <c r="AA283" s="9" t="s">
        <v>38</v>
      </c>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row>
    <row r="284" hidden="1" spans="1:52">
      <c r="A284" s="9" t="str">
        <f>_xlfn.XLOOKUP($E284,'Raw Data'!$E:$E,'Raw Data'!A:A,"ERROR",0,1)</f>
        <v>US</v>
      </c>
      <c r="B284" s="9" t="str">
        <f>_xlfn.XLOOKUP($E284,'Raw Data'!$E:$E,'Raw Data'!B:B,"ERROR",0,1)</f>
        <v>Hair Mousses</v>
      </c>
      <c r="C284" s="9" t="str">
        <f>_xlfn.XLOOKUP($E284,'Raw Data'!$E:$E,'Raw Data'!C:C,"ERROR",0,1)</f>
        <v>Lai'D</v>
      </c>
      <c r="D284" s="9" t="str">
        <f>_xlfn.XLOOKUP($E284,'Raw Data'!$E:$E,'Raw Data'!D:D,"ERROR",0,1)</f>
        <v>www.amazon.com/dp/B09YDPCJY1</v>
      </c>
      <c r="E284" s="9" t="s">
        <v>1016</v>
      </c>
      <c r="F284" s="9" t="str">
        <f>_xlfn.XLOOKUP($E284,'Raw Data'!$E:$E,'Raw Data'!F:F,"ERROR",0,1)</f>
        <v>Lai'D Aunt Jackie's Grapeseed Frizz Patrol Setting Mousse 8 oz.</v>
      </c>
      <c r="G284" s="9">
        <f>_xlfn.XLOOKUP($E284,'Raw Data'!$E:$E,'Raw Data'!G:G,"ERROR",0,1)</f>
        <v>50</v>
      </c>
      <c r="H284" s="9">
        <f>_xlfn.XLOOKUP($E284,'Raw Data'!$E:$E,'Raw Data'!H:H,"ERROR",0,1)</f>
        <v>646.04</v>
      </c>
      <c r="I284" s="9">
        <f>_xlfn.XLOOKUP($E284,$E:$E,'Raw Data'!I:I,"ERROR",0,1)</f>
        <v>2.74184837704318e-5</v>
      </c>
      <c r="J284" s="9" t="str">
        <f>_xlfn.XLOOKUP($E284,'Raw Data'!$E:$E,'Raw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_xlfn.XLOOKUP($E284,'Raw Data'!$E:$E,'Raw Data'!L:L,"ERROR",0,1)</f>
        <v>12.83</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_xlfn.XLOOKUP($E284,'Raw Data'!$E:$E,'Raw Data'!N:N,"ERROR",0,1)</f>
        <v>12.83</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16"/>
        <v>0</v>
      </c>
      <c r="Q284" s="9">
        <f>_xlfn.XLOOKUP($E284,'Raw Data'!$E:$E,'Raw Data'!Q:Q,"ERROR",0,1)</f>
        <v>8</v>
      </c>
      <c r="R284" s="9" t="str">
        <f>_xlfn.XLOOKUP($E284,'Raw Data'!$E:$E,'Raw Data'!R:R,"ERROR",0,1)</f>
        <v>oz</v>
      </c>
      <c r="S284" s="17">
        <f t="shared" si="17"/>
        <v>1.60375</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1 to 2</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0.05 to 0.1</v>
      </c>
      <c r="V284" s="17">
        <f t="shared" si="18"/>
        <v>0.0542357118701387</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0.05 to 0.1</v>
      </c>
      <c r="X284" s="17">
        <f t="shared" si="19"/>
        <v>0.0542357118701387</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17">
        <f t="array" ref="Z284">_xlfn.IFS(AA284="oz",_xlfn.IFS(R284="oz",Q284,R284="fl oz",Q284*1.04,R284="ml",Q284*0.0338),AA284="fl oz",_xlfn.IFS(R284="oz",Q284/1.04,R284="fl oz",Q284,R284="ml",Q284*0.0338/1.04),AA284="ml",_xlfn.IFS(R284="oz",Q284/0.0338,R284="fl oz",Q284*1.04/0.0338,R284="ml",Q284))</f>
        <v>8</v>
      </c>
      <c r="AA284" s="9" t="s">
        <v>38</v>
      </c>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row>
    <row r="285" hidden="1" spans="1:52">
      <c r="A285" s="9" t="str">
        <f>_xlfn.XLOOKUP($E285,'Raw Data'!$E:$E,'Raw Data'!A:A,"ERROR",0,1)</f>
        <v>US</v>
      </c>
      <c r="B285" s="9" t="str">
        <f>_xlfn.XLOOKUP($E285,'Raw Data'!$E:$E,'Raw Data'!B:B,"ERROR",0,1)</f>
        <v>Hair Mousses</v>
      </c>
      <c r="C285" s="9" t="str">
        <f>_xlfn.XLOOKUP($E285,'Raw Data'!$E:$E,'Raw Data'!C:C,"ERROR",0,1)</f>
        <v>colorproof</v>
      </c>
      <c r="D285" s="9" t="str">
        <f>_xlfn.XLOOKUP($E285,'Raw Data'!$E:$E,'Raw Data'!D:D,"ERROR",0,1)</f>
        <v>www.amazon.com/dp/B07QRXZDS9</v>
      </c>
      <c r="E285" s="9" t="s">
        <v>1020</v>
      </c>
      <c r="F285" s="9" t="str">
        <f>_xlfn.XLOOKUP($E285,'Raw Data'!$E:$E,'Raw Data'!F:F,"ERROR",0,1)</f>
        <v>ColorProof SuperPlump Whipped Bodifying Mousse, 7.5 Oz - Color-Safe, Volume, Vegan, Sulfate-Free, Salt-Free, Unisex - Professional Hair Product</v>
      </c>
      <c r="G285" s="9">
        <f>_xlfn.XLOOKUP($E285,'Raw Data'!$E:$E,'Raw Data'!G:G,"ERROR",0,1)</f>
        <v>35</v>
      </c>
      <c r="H285" s="9">
        <f>_xlfn.XLOOKUP($E285,'Raw Data'!$E:$E,'Raw Data'!H:H,"ERROR",0,1)</f>
        <v>644.92</v>
      </c>
      <c r="I285" s="9">
        <f>_xlfn.XLOOKUP($E285,$E:$E,'Raw Data'!I:I,"ERROR",0,1)</f>
        <v>2.36618981071629e-5</v>
      </c>
      <c r="J285" s="9" t="str">
        <f>_xlfn.XLOOKUP($E285,'Raw Data'!$E:$E,'Raw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15 to 20</v>
      </c>
      <c r="L285" s="9">
        <f>_xlfn.XLOOKUP($E285,'Raw Data'!$E:$E,'Raw Data'!L:L,"ERROR",0,1)</f>
        <v>18.48</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20 to 30</v>
      </c>
      <c r="N285" s="9">
        <f>_xlfn.XLOOKUP($E285,'Raw Data'!$E:$E,'Raw Data'!N:N,"ERROR",0,1)</f>
        <v>28</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30% to 40%</v>
      </c>
      <c r="P285" s="16">
        <f t="shared" si="16"/>
        <v>0.34</v>
      </c>
      <c r="Q285" s="9">
        <f>_xlfn.XLOOKUP($E285,'Raw Data'!$E:$E,'Raw Data'!Q:Q,"ERROR",0,1)</f>
        <v>7.5</v>
      </c>
      <c r="R285" s="9" t="str">
        <f>_xlfn.XLOOKUP($E285,'Raw Data'!$E:$E,'Raw Data'!R:R,"ERROR",0,1)</f>
        <v>oz</v>
      </c>
      <c r="S285" s="17">
        <f t="shared" si="17"/>
        <v>2.464</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2 to 3</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0.1 to 0.2</v>
      </c>
      <c r="V285" s="17">
        <f t="shared" si="18"/>
        <v>0.126254086348777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19"/>
        <v>0.0833276969901928</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7.5</v>
      </c>
      <c r="AA285" s="9" t="s">
        <v>38</v>
      </c>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row>
    <row r="286" hidden="1" spans="1:52">
      <c r="A286" s="9" t="str">
        <f>_xlfn.XLOOKUP($E286,'Raw Data'!$E:$E,'Raw Data'!A:A,"ERROR",0,1)</f>
        <v>US</v>
      </c>
      <c r="B286" s="9" t="str">
        <f>_xlfn.XLOOKUP($E286,'Raw Data'!$E:$E,'Raw Data'!B:B,"ERROR",0,1)</f>
        <v>Hair Mousses</v>
      </c>
      <c r="C286" s="9" t="str">
        <f>_xlfn.XLOOKUP($E286,'Raw Data'!$E:$E,'Raw Data'!C:C,"ERROR",0,1)</f>
        <v>aphogee</v>
      </c>
      <c r="D286" s="9" t="str">
        <f>_xlfn.XLOOKUP($E286,'Raw Data'!$E:$E,'Raw Data'!D:D,"ERROR",0,1)</f>
        <v>www.amazon.com/dp/B00OVO0WV8</v>
      </c>
      <c r="E286" s="9" t="s">
        <v>1023</v>
      </c>
      <c r="F286" s="9" t="str">
        <f>_xlfn.XLOOKUP($E286,'Raw Data'!$E:$E,'Raw Data'!F:F,"ERROR",0,1)</f>
        <v>ApHogee Curlific Curl Definer 8oz "Pack of 2"</v>
      </c>
      <c r="G286" s="9">
        <f>_xlfn.XLOOKUP($E286,'Raw Data'!$E:$E,'Raw Data'!G:G,"ERROR",0,1)</f>
        <v>52</v>
      </c>
      <c r="H286" s="9">
        <f>_xlfn.XLOOKUP($E286,'Raw Data'!$E:$E,'Raw Data'!H:H,"ERROR",0,1)</f>
        <v>556.56</v>
      </c>
      <c r="I286" s="9">
        <f>_xlfn.XLOOKUP($E286,$E:$E,'Raw Data'!I:I,"ERROR",0,1)</f>
        <v>2.34051102234357e-5</v>
      </c>
      <c r="J286" s="9" t="str">
        <f>_xlfn.XLOOKUP($E286,'Raw Data'!$E:$E,'Raw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10 to 15</v>
      </c>
      <c r="L286" s="9">
        <f>_xlfn.XLOOKUP($E286,'Raw Data'!$E:$E,'Raw Data'!L:L,"ERROR",0,1)</f>
        <v>10.77</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10 to 15</v>
      </c>
      <c r="N286" s="9">
        <f>_xlfn.XLOOKUP($E286,'Raw Data'!$E:$E,'Raw Data'!N:N,"ERROR",0,1)</f>
        <v>13.61</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20% to 25%</v>
      </c>
      <c r="P286" s="16">
        <f t="shared" si="16"/>
        <v>0.208670095518001</v>
      </c>
      <c r="Q286" s="9">
        <f>_xlfn.XLOOKUP($E286,'Raw Data'!$E:$E,'Raw Data'!Q:Q,"ERROR",0,1)</f>
        <v>16</v>
      </c>
      <c r="R286" s="9" t="str">
        <f>_xlfn.XLOOKUP($E286,'Raw Data'!$E:$E,'Raw Data'!R:R,"ERROR",0,1)</f>
        <v>oz</v>
      </c>
      <c r="S286" s="17">
        <f t="shared" si="17"/>
        <v>0.673125</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0.5 to 0.75</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 to 0.05</v>
      </c>
      <c r="V286" s="17">
        <f t="shared" si="18"/>
        <v>0.0287664863036862</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 to 0.05</v>
      </c>
      <c r="X286" s="17">
        <f t="shared" si="19"/>
        <v>0.0227637808589787</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15 to 20</v>
      </c>
      <c r="Z286" s="17">
        <f t="array" ref="Z286">_xlfn.IFS(AA286="oz",_xlfn.IFS(R286="oz",Q286,R286="fl oz",Q286*1.04,R286="ml",Q286*0.0338),AA286="fl oz",_xlfn.IFS(R286="oz",Q286/1.04,R286="fl oz",Q286,R286="ml",Q286*0.0338/1.04),AA286="ml",_xlfn.IFS(R286="oz",Q286/0.0338,R286="fl oz",Q286*1.04/0.0338,R286="ml",Q286))</f>
        <v>16</v>
      </c>
      <c r="AA286" s="9" t="s">
        <v>38</v>
      </c>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row>
    <row r="287" hidden="1" spans="1:52">
      <c r="A287" s="9" t="str">
        <f>_xlfn.XLOOKUP($E287,'Raw Data'!$E:$E,'Raw Data'!A:A,"ERROR",0,1)</f>
        <v>US</v>
      </c>
      <c r="B287" s="9" t="str">
        <f>_xlfn.XLOOKUP($E287,'Raw Data'!$E:$E,'Raw Data'!B:B,"ERROR",0,1)</f>
        <v>Hair Mousses</v>
      </c>
      <c r="C287" s="9" t="str">
        <f>_xlfn.XLOOKUP($E287,'Raw Data'!$E:$E,'Raw Data'!C:C,"ERROR",0,1)</f>
        <v>L'Oreal Paris</v>
      </c>
      <c r="D287" s="9" t="str">
        <f>_xlfn.XLOOKUP($E287,'Raw Data'!$E:$E,'Raw Data'!D:D,"ERROR",0,1)</f>
        <v>www.amazon.com/dp/B00TJ6RG12</v>
      </c>
      <c r="E287" s="9" t="s">
        <v>1026</v>
      </c>
      <c r="F287" s="9" t="str">
        <f>_xlfn.XLOOKUP($E287,'Raw Data'!$E:$E,'Raw Data'!F:F,"ERROR",0,1)</f>
        <v>L'Oreal Paris Advanced Hairstyle Boost It Volume Inject Mousse</v>
      </c>
      <c r="G287" s="9">
        <f>_xlfn.XLOOKUP($E287,'Raw Data'!$E:$E,'Raw Data'!G:G,"ERROR",0,1)</f>
        <v>34</v>
      </c>
      <c r="H287" s="9">
        <f>_xlfn.XLOOKUP($E287,'Raw Data'!$E:$E,'Raw Data'!H:H,"ERROR",0,1)</f>
        <v>550.52</v>
      </c>
      <c r="I287" s="9">
        <f>_xlfn.XLOOKUP($E287,$E:$E,'Raw Data'!I:I,"ERROR",0,1)</f>
        <v>2.24629877890984e-5</v>
      </c>
      <c r="J287" s="9" t="str">
        <f>_xlfn.XLOOKUP($E287,'Raw Data'!$E:$E,'Raw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15 to 20</v>
      </c>
      <c r="L287" s="9">
        <f>_xlfn.XLOOKUP($E287,'Raw Data'!$E:$E,'Raw Data'!L:L,"ERROR",0,1)</f>
        <v>16.2</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15 to 20</v>
      </c>
      <c r="N287" s="9">
        <f>_xlfn.XLOOKUP($E287,'Raw Data'!$E:$E,'Raw Data'!N:N,"ERROR",0,1)</f>
        <v>16.2</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No Discount</v>
      </c>
      <c r="P287" s="16">
        <f t="shared" si="16"/>
        <v>0</v>
      </c>
      <c r="Q287" s="9">
        <f>_xlfn.XLOOKUP($E287,'Raw Data'!$E:$E,'Raw Data'!Q:Q,"ERROR",0,1)</f>
        <v>0</v>
      </c>
      <c r="R287" s="9">
        <f>_xlfn.XLOOKUP($E287,'Raw Data'!$E:$E,'Raw Data'!R:R,"ERROR",0,1)</f>
        <v>0</v>
      </c>
      <c r="S287" s="17" t="e">
        <f t="shared" si="17"/>
        <v>#N/A</v>
      </c>
      <c r="T287" s="9" t="e">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#N/A</v>
      </c>
      <c r="U287" s="17" t="e">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#N/A</v>
      </c>
      <c r="V287" s="17" t="e">
        <f t="shared" si="18"/>
        <v>#N/A</v>
      </c>
      <c r="W287" s="17" t="e">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#N/A</v>
      </c>
      <c r="X287" s="17" t="e">
        <f t="shared" si="19"/>
        <v>#N/A</v>
      </c>
      <c r="Y287" s="9" t="e">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#N/A</v>
      </c>
      <c r="Z287" s="17" t="e">
        <f t="array" ref="Z287">_xlfn.IFS(AA287="oz",_xlfn.IFS(R287="oz",Q287,R287="fl oz",Q287*1.04,R287="ml",Q287*0.0338),AA287="fl oz",_xlfn.IFS(R287="oz",Q287/1.04,R287="fl oz",Q287,R287="ml",Q287*0.0338/1.04),AA287="ml",_xlfn.IFS(R287="oz",Q287/0.0338,R287="fl oz",Q287*1.04/0.0338,R287="ml",Q287))</f>
        <v>#N/A</v>
      </c>
      <c r="AA287" s="9" t="s">
        <v>38</v>
      </c>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row>
    <row r="288" hidden="1" spans="1:52">
      <c r="A288" s="9" t="str">
        <f>_xlfn.XLOOKUP($E288,'Raw Data'!$E:$E,'Raw Data'!A:A,"ERROR",0,1)</f>
        <v>US</v>
      </c>
      <c r="B288" s="9" t="str">
        <f>_xlfn.XLOOKUP($E288,'Raw Data'!$E:$E,'Raw Data'!B:B,"ERROR",0,1)</f>
        <v>Hair Mousses</v>
      </c>
      <c r="C288" s="9" t="str">
        <f>_xlfn.XLOOKUP($E288,'Raw Data'!$E:$E,'Raw Data'!C:C,"ERROR",0,1)</f>
        <v>condition 3-in-1</v>
      </c>
      <c r="D288" s="9" t="str">
        <f>_xlfn.XLOOKUP($E288,'Raw Data'!$E:$E,'Raw Data'!D:D,"ERROR",0,1)</f>
        <v>www.amazon.com/dp/B004AIAQ48</v>
      </c>
      <c r="E288" s="9" t="s">
        <v>1029</v>
      </c>
      <c r="F288" s="9" t="str">
        <f>_xlfn.XLOOKUP($E288,'Raw Data'!$E:$E,'Raw Data'!F:F,"ERROR",0,1)</f>
        <v>Condition 3-in-1 Mousse Maximum Hold 6 oz Pack of (3)</v>
      </c>
      <c r="G288" s="9">
        <f>_xlfn.XLOOKUP($E288,'Raw Data'!$E:$E,'Raw Data'!G:G,"ERROR",0,1)</f>
        <v>26</v>
      </c>
      <c r="H288" s="9">
        <f>_xlfn.XLOOKUP($E288,'Raw Data'!$E:$E,'Raw Data'!H:H,"ERROR",0,1)</f>
        <v>528.36</v>
      </c>
      <c r="I288" s="9">
        <f>_xlfn.XLOOKUP($E288,$E:$E,'Raw Data'!I:I,"ERROR",0,1)</f>
        <v>2.18320718628545e-5</v>
      </c>
      <c r="J288" s="9" t="str">
        <f>_xlfn.XLOOKUP($E288,'Raw Data'!$E:$E,'Raw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_xlfn.XLOOKUP($E288,'Raw Data'!$E:$E,'Raw Data'!L:L,"ERROR",0,1)</f>
        <v>19.99</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_xlfn.XLOOKUP($E288,'Raw Data'!$E:$E,'Raw Data'!N:N,"ERROR",0,1)</f>
        <v>19.99</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16"/>
        <v>0</v>
      </c>
      <c r="Q288" s="9">
        <f>_xlfn.XLOOKUP($E288,'Raw Data'!$E:$E,'Raw Data'!Q:Q,"ERROR",0,1)</f>
        <v>18</v>
      </c>
      <c r="R288" s="9" t="str">
        <f>_xlfn.XLOOKUP($E288,'Raw Data'!$E:$E,'Raw Data'!R:R,"ERROR",0,1)</f>
        <v>oz</v>
      </c>
      <c r="S288" s="17">
        <f t="shared" si="17"/>
        <v>1.11055555555556</v>
      </c>
      <c r="T288" s="9" t="str">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1 to 2</v>
      </c>
      <c r="U288" s="17"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 to 0.05</v>
      </c>
      <c r="V288" s="17">
        <f t="shared" si="18"/>
        <v>0.0375568331266674</v>
      </c>
      <c r="W288" s="17"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 to 0.05</v>
      </c>
      <c r="X288" s="17">
        <f t="shared" si="19"/>
        <v>0.0375568331266674</v>
      </c>
      <c r="Y288" s="9"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15 to 20</v>
      </c>
      <c r="Z288" s="17">
        <f t="array" ref="Z288">_xlfn.IFS(AA288="oz",_xlfn.IFS(R288="oz",Q288,R288="fl oz",Q288*1.04,R288="ml",Q288*0.0338),AA288="fl oz",_xlfn.IFS(R288="oz",Q288/1.04,R288="fl oz",Q288,R288="ml",Q288*0.0338/1.04),AA288="ml",_xlfn.IFS(R288="oz",Q288/0.0338,R288="fl oz",Q288*1.04/0.0338,R288="ml",Q288))</f>
        <v>18</v>
      </c>
      <c r="AA288" s="9" t="s">
        <v>38</v>
      </c>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row>
    <row r="289" hidden="1" spans="1:52">
      <c r="A289" s="9" t="str">
        <f>_xlfn.XLOOKUP($E289,'Raw Data'!$E:$E,'Raw Data'!A:A,"ERROR",0,1)</f>
        <v>US</v>
      </c>
      <c r="B289" s="9" t="str">
        <f>_xlfn.XLOOKUP($E289,'Raw Data'!$E:$E,'Raw Data'!B:B,"ERROR",0,1)</f>
        <v>Hair Mousses</v>
      </c>
      <c r="C289" s="9" t="str">
        <f>_xlfn.XLOOKUP($E289,'Raw Data'!$E:$E,'Raw Data'!C:C,"ERROR",0,1)</f>
        <v>Kafune Amor Hair Care</v>
      </c>
      <c r="D289" s="9" t="str">
        <f>_xlfn.XLOOKUP($E289,'Raw Data'!$E:$E,'Raw Data'!D:D,"ERROR",0,1)</f>
        <v>www.amazon.com/dp/B096LFXD9C</v>
      </c>
      <c r="E289" s="9" t="s">
        <v>1032</v>
      </c>
      <c r="F289" s="9" t="str">
        <f>_xlfn.XLOOKUP($E289,'Raw Data'!$E:$E,'Raw Data'!F:F,"ERROR",0,1)</f>
        <v>Kafune Amor Premium Lace Melt Mousse - Tinted Wig Melting Mousse for Lace Wigs, Quick-Drying, Natural Finish, Ideal for Braids, Lace Wig Tint Lace Spray for melting Baby Hairs – Expresso Dark Brown</v>
      </c>
      <c r="G289" s="9">
        <f>_xlfn.XLOOKUP($E289,'Raw Data'!$E:$E,'Raw Data'!G:G,"ERROR",0,1)</f>
        <v>21</v>
      </c>
      <c r="H289" s="9">
        <f>_xlfn.XLOOKUP($E289,'Raw Data'!$E:$E,'Raw Data'!H:H,"ERROR",0,1)</f>
        <v>513.52</v>
      </c>
      <c r="I289" s="9">
        <f>_xlfn.XLOOKUP($E289,$E:$E,'Raw Data'!I:I,"ERROR",0,1)</f>
        <v>2.14524169288008e-5</v>
      </c>
      <c r="J289" s="9" t="str">
        <f>_xlfn.XLOOKUP($E289,'Raw Data'!$E:$E,'Raw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20 to 30</v>
      </c>
      <c r="L289" s="9">
        <f>_xlfn.XLOOKUP($E289,'Raw Data'!$E:$E,'Raw Data'!L:L,"ERROR",0,1)</f>
        <v>24</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20 to 30</v>
      </c>
      <c r="N289" s="9">
        <f>_xlfn.XLOOKUP($E289,'Raw Data'!$E:$E,'Raw Data'!N:N,"ERROR",0,1)</f>
        <v>24</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16"/>
        <v>0</v>
      </c>
      <c r="Q289" s="9">
        <f>_xlfn.XLOOKUP($E289,'Raw Data'!$E:$E,'Raw Data'!Q:Q,"ERROR",0,1)</f>
        <v>6.8</v>
      </c>
      <c r="R289" s="9" t="str">
        <f>_xlfn.XLOOKUP($E289,'Raw Data'!$E:$E,'Raw Data'!R:R,"ERROR",0,1)</f>
        <v>fl oz</v>
      </c>
      <c r="S289" s="17">
        <f t="shared" si="17"/>
        <v>3.39366515837104</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3 to 4</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0.1 to 0.2</v>
      </c>
      <c r="V289" s="17">
        <f t="shared" si="18"/>
        <v>0.114767168020664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0.1 to 0.2</v>
      </c>
      <c r="X289" s="17">
        <f t="shared" si="19"/>
        <v>0.114767168020664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6 to 8</v>
      </c>
      <c r="Z289" s="17">
        <f t="array" ref="Z289">_xlfn.IFS(AA289="oz",_xlfn.IFS(R289="oz",Q289,R289="fl oz",Q289*1.04,R289="ml",Q289*0.0338),AA289="fl oz",_xlfn.IFS(R289="oz",Q289/1.04,R289="fl oz",Q289,R289="ml",Q289*0.0338/1.04),AA289="ml",_xlfn.IFS(R289="oz",Q289/0.0338,R289="fl oz",Q289*1.04/0.0338,R289="ml",Q289))</f>
        <v>7.072</v>
      </c>
      <c r="AA289" s="9" t="s">
        <v>38</v>
      </c>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row>
    <row r="290" hidden="1" spans="1:52">
      <c r="A290" s="9" t="str">
        <f>_xlfn.XLOOKUP($E290,'Raw Data'!$E:$E,'Raw Data'!A:A,"ERROR",0,1)</f>
        <v>US</v>
      </c>
      <c r="B290" s="9" t="str">
        <f>_xlfn.XLOOKUP($E290,'Raw Data'!$E:$E,'Raw Data'!B:B,"ERROR",0,1)</f>
        <v>Hair Mousses</v>
      </c>
      <c r="C290" s="9" t="str">
        <f>_xlfn.XLOOKUP($E290,'Raw Data'!$E:$E,'Raw Data'!C:C,"ERROR",0,1)</f>
        <v>ebin new york</v>
      </c>
      <c r="D290" s="9" t="str">
        <f>_xlfn.XLOOKUP($E290,'Raw Data'!$E:$E,'Raw Data'!D:D,"ERROR",0,1)</f>
        <v>www.amazon.com/dp/B0BH7F6JTG</v>
      </c>
      <c r="E290" s="9" t="s">
        <v>1035</v>
      </c>
      <c r="F290" s="9" t="str">
        <f>_xlfn.XLOOKUP($E290,'Raw Data'!$E:$E,'Raw Data'!F:F,"ERROR",0,1)</f>
        <v>EBIN NEW YORK TINTED LACE MOUSSE - Medium Dark Brown, 3.38oz/ 100ml | Lightweight Foam with Highly Pigmented, Perfect Matching with Flawless Finish</v>
      </c>
      <c r="G290" s="9">
        <f>_xlfn.XLOOKUP($E290,'Raw Data'!$E:$E,'Raw Data'!G:G,"ERROR",0,1)</f>
        <v>65</v>
      </c>
      <c r="H290" s="9">
        <f>_xlfn.XLOOKUP($E290,'Raw Data'!$E:$E,'Raw Data'!H:H,"ERROR",0,1)</f>
        <v>504.59</v>
      </c>
      <c r="I290" s="9">
        <f>_xlfn.XLOOKUP($E290,$E:$E,'Raw Data'!I:I,"ERROR",0,1)</f>
        <v>2.12432453413938e-5</v>
      </c>
      <c r="J290" s="9" t="str">
        <f>_xlfn.XLOOKUP($E290,'Raw Data'!$E:$E,'Raw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5 to 10</v>
      </c>
      <c r="L290" s="9">
        <f>_xlfn.XLOOKUP($E290,'Raw Data'!$E:$E,'Raw Data'!L:L,"ERROR",0,1)</f>
        <v>7.66</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5 to 10</v>
      </c>
      <c r="N290" s="9">
        <f>_xlfn.XLOOKUP($E290,'Raw Data'!$E:$E,'Raw Data'!N:N,"ERROR",0,1)</f>
        <v>7.66</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16"/>
        <v>0</v>
      </c>
      <c r="Q290" s="9">
        <f>_xlfn.XLOOKUP($E290,'Raw Data'!$E:$E,'Raw Data'!Q:Q,"ERROR",0,1)</f>
        <v>100</v>
      </c>
      <c r="R290" s="9" t="str">
        <f>_xlfn.XLOOKUP($E290,'Raw Data'!$E:$E,'Raw Data'!R:R,"ERROR",0,1)</f>
        <v>ml</v>
      </c>
      <c r="S290" s="17">
        <f t="shared" si="17"/>
        <v>2.26627218934911</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2 to 3</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0.05 to 0.1</v>
      </c>
      <c r="V290" s="17">
        <f t="shared" si="18"/>
        <v>0.07664092625462</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0.05 to 0.1</v>
      </c>
      <c r="X290" s="17">
        <f t="shared" si="19"/>
        <v>0.07664092625462</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2 to 4</v>
      </c>
      <c r="Z290" s="17">
        <f t="array" ref="Z290">_xlfn.IFS(AA290="oz",_xlfn.IFS(R290="oz",Q290,R290="fl oz",Q290*1.04,R290="ml",Q290*0.0338),AA290="fl oz",_xlfn.IFS(R290="oz",Q290/1.04,R290="fl oz",Q290,R290="ml",Q290*0.0338/1.04),AA290="ml",_xlfn.IFS(R290="oz",Q290/0.0338,R290="fl oz",Q290*1.04/0.0338,R290="ml",Q290))</f>
        <v>3.38</v>
      </c>
      <c r="AA290" s="9" t="s">
        <v>38</v>
      </c>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row>
    <row r="291" hidden="1" spans="1:52">
      <c r="A291" s="9" t="str">
        <f>_xlfn.XLOOKUP($E291,'Raw Data'!$E:$E,'Raw Data'!A:A,"ERROR",0,1)</f>
        <v>US</v>
      </c>
      <c r="B291" s="9" t="str">
        <f>_xlfn.XLOOKUP($E291,'Raw Data'!$E:$E,'Raw Data'!B:B,"ERROR",0,1)</f>
        <v>Hair Mousses</v>
      </c>
      <c r="C291" s="9" t="str">
        <f>_xlfn.XLOOKUP($E291,'Raw Data'!$E:$E,'Raw Data'!C:C,"ERROR",0,1)</f>
        <v>aussie</v>
      </c>
      <c r="D291" s="9" t="str">
        <f>_xlfn.XLOOKUP($E291,'Raw Data'!$E:$E,'Raw Data'!D:D,"ERROR",0,1)</f>
        <v>www.amazon.com/dp/B00JJ3CCQE</v>
      </c>
      <c r="E291" s="9" t="s">
        <v>1038</v>
      </c>
      <c r="F291" s="9" t="str">
        <f>_xlfn.XLOOKUP($E291,'Raw Data'!$E:$E,'Raw Data'!F:F,"ERROR",0,1)</f>
        <v>Aussie Headstrong Volume Texturizing Gel, 7 Ounce (Pack of 2)</v>
      </c>
      <c r="G291" s="9">
        <f>_xlfn.XLOOKUP($E291,'Raw Data'!$E:$E,'Raw Data'!G:G,"ERROR",0,1)</f>
        <v>31</v>
      </c>
      <c r="H291" s="9">
        <f>_xlfn.XLOOKUP($E291,'Raw Data'!$E:$E,'Raw Data'!H:H,"ERROR",0,1)</f>
        <v>499.67</v>
      </c>
      <c r="I291" s="9">
        <f>_xlfn.XLOOKUP($E291,$E:$E,'Raw Data'!I:I,"ERROR",0,1)</f>
        <v>2.12071079736507e-5</v>
      </c>
      <c r="J291" s="9" t="str">
        <f>_xlfn.XLOOKUP($E291,'Raw Data'!$E:$E,'Raw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15 to 20</v>
      </c>
      <c r="L291" s="9">
        <f>_xlfn.XLOOKUP($E291,'Raw Data'!$E:$E,'Raw Data'!L:L,"ERROR",0,1)</f>
        <v>15.88</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15 to 20</v>
      </c>
      <c r="N291" s="9">
        <f>_xlfn.XLOOKUP($E291,'Raw Data'!$E:$E,'Raw Data'!N:N,"ERROR",0,1)</f>
        <v>15.88</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16"/>
        <v>0</v>
      </c>
      <c r="Q291" s="9">
        <f>_xlfn.XLOOKUP($E291,'Raw Data'!$E:$E,'Raw Data'!Q:Q,"ERROR",0,1)</f>
        <v>14</v>
      </c>
      <c r="R291" s="9" t="str">
        <f>_xlfn.XLOOKUP($E291,'Raw Data'!$E:$E,'Raw Data'!R:R,"ERROR",0,1)</f>
        <v>oz</v>
      </c>
      <c r="S291" s="17">
        <f t="shared" si="17"/>
        <v>1.13428571428571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1 to 2</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 to 0.05</v>
      </c>
      <c r="V291" s="17">
        <f t="shared" si="18"/>
        <v>0.0383593410309677</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 to 0.05</v>
      </c>
      <c r="X291" s="17">
        <f t="shared" si="19"/>
        <v>0.0383593410309677</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10 to 15</v>
      </c>
      <c r="Z291" s="17">
        <f t="array" ref="Z291">_xlfn.IFS(AA291="oz",_xlfn.IFS(R291="oz",Q291,R291="fl oz",Q291*1.04,R291="ml",Q291*0.0338),AA291="fl oz",_xlfn.IFS(R291="oz",Q291/1.04,R291="fl oz",Q291,R291="ml",Q291*0.0338/1.04),AA291="ml",_xlfn.IFS(R291="oz",Q291/0.0338,R291="fl oz",Q291*1.04/0.0338,R291="ml",Q291))</f>
        <v>14</v>
      </c>
      <c r="AA291" s="9" t="s">
        <v>38</v>
      </c>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row>
    <row r="292" hidden="1" spans="1:52">
      <c r="A292" s="9" t="str">
        <f>_xlfn.XLOOKUP($E292,'Raw Data'!$E:$E,'Raw Data'!A:A,"ERROR",0,1)</f>
        <v>US</v>
      </c>
      <c r="B292" s="9" t="str">
        <f>_xlfn.XLOOKUP($E292,'Raw Data'!$E:$E,'Raw Data'!B:B,"ERROR",0,1)</f>
        <v>Hair Mousses</v>
      </c>
      <c r="C292" s="9" t="str">
        <f>_xlfn.XLOOKUP($E292,'Raw Data'!$E:$E,'Raw Data'!C:C,"ERROR",0,1)</f>
        <v>EBIN NEW YORK</v>
      </c>
      <c r="D292" s="9" t="str">
        <f>_xlfn.XLOOKUP($E292,'Raw Data'!$E:$E,'Raw Data'!D:D,"ERROR",0,1)</f>
        <v>www.amazon.com/dp/B0B61WFRG9</v>
      </c>
      <c r="E292" s="9" t="s">
        <v>1041</v>
      </c>
      <c r="F292" s="9" t="str">
        <f>_xlfn.XLOOKUP($E292,'Raw Data'!$E:$E,'Raw Data'!F:F,"ERROR",0,1)</f>
        <v>EBIN NEW YORK TINTED LACE MOUSSE - Dark Brown, 3.38oz/ 100ml | Lightweight Foam with Highly Pigmented, Perfect Matching with Flawless Finish</v>
      </c>
      <c r="G292" s="9">
        <f>_xlfn.XLOOKUP($E292,'Raw Data'!$E:$E,'Raw Data'!G:G,"ERROR",0,1)</f>
        <v>73</v>
      </c>
      <c r="H292" s="9">
        <f>_xlfn.XLOOKUP($E292,'Raw Data'!$E:$E,'Raw Data'!H:H,"ERROR",0,1)</f>
        <v>498.82</v>
      </c>
      <c r="I292" s="9">
        <f>_xlfn.XLOOKUP($E292,$E:$E,'Raw Data'!I:I,"ERROR",0,1)</f>
        <v>2.09158833041917e-5</v>
      </c>
      <c r="J292" s="9" t="str">
        <f>_xlfn.XLOOKUP($E292,'Raw Data'!$E:$E,'Raw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 to 10</v>
      </c>
      <c r="L292" s="9">
        <f>_xlfn.XLOOKUP($E292,'Raw Data'!$E:$E,'Raw Data'!L:L,"ERROR",0,1)</f>
        <v>6.8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 to 10</v>
      </c>
      <c r="N292" s="9">
        <f>_xlfn.XLOOKUP($E292,'Raw Data'!$E:$E,'Raw Data'!N:N,"ERROR",0,1)</f>
        <v>6.87</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0% to 2%</v>
      </c>
      <c r="P292" s="16">
        <f t="shared" si="16"/>
        <v>0.0101892285298399</v>
      </c>
      <c r="Q292" s="9">
        <f>_xlfn.XLOOKUP($E292,'Raw Data'!$E:$E,'Raw Data'!Q:Q,"ERROR",0,1)</f>
        <v>3.38</v>
      </c>
      <c r="R292" s="9" t="str">
        <f>_xlfn.XLOOKUP($E292,'Raw Data'!$E:$E,'Raw Data'!R:R,"ERROR",0,1)</f>
        <v>oz</v>
      </c>
      <c r="S292" s="17">
        <f t="shared" si="17"/>
        <v>2.01183431952663</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2 to 3</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0.05 to 0.1</v>
      </c>
      <c r="V292" s="17">
        <f t="shared" si="18"/>
        <v>0.068736705400684</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0.05 to 0.1</v>
      </c>
      <c r="X292" s="17">
        <f t="shared" si="19"/>
        <v>0.0680363314009681</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2 to 4</v>
      </c>
      <c r="Z292" s="17">
        <f t="array" ref="Z292">_xlfn.IFS(AA292="oz",_xlfn.IFS(R292="oz",Q292,R292="fl oz",Q292*1.04,R292="ml",Q292*0.0338),AA292="fl oz",_xlfn.IFS(R292="oz",Q292/1.04,R292="fl oz",Q292,R292="ml",Q292*0.0338/1.04),AA292="ml",_xlfn.IFS(R292="oz",Q292/0.0338,R292="fl oz",Q292*1.04/0.0338,R292="ml",Q292))</f>
        <v>3.38</v>
      </c>
      <c r="AA292" s="9" t="s">
        <v>38</v>
      </c>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row>
    <row r="293" hidden="1" spans="1:52">
      <c r="A293" s="9" t="str">
        <f>_xlfn.XLOOKUP($E293,'Raw Data'!$E:$E,'Raw Data'!A:A,"ERROR",0,1)</f>
        <v>US</v>
      </c>
      <c r="B293" s="9" t="str">
        <f>_xlfn.XLOOKUP($E293,'Raw Data'!$E:$E,'Raw Data'!B:B,"ERROR",0,1)</f>
        <v>Hair Mousses</v>
      </c>
      <c r="C293" s="9" t="str">
        <f>_xlfn.XLOOKUP($E293,'Raw Data'!$E:$E,'Raw Data'!C:C,"ERROR",0,1)</f>
        <v>tresemmÃ©</v>
      </c>
      <c r="D293" s="9" t="str">
        <f>_xlfn.XLOOKUP($E293,'Raw Data'!$E:$E,'Raw Data'!D:D,"ERROR",0,1)</f>
        <v>www.amazon.com/dp/B017DU9FHS</v>
      </c>
      <c r="E293" s="9" t="s">
        <v>1044</v>
      </c>
      <c r="F293" s="9" t="str">
        <f>_xlfn.XLOOKUP($E293,'Raw Data'!$E:$E,'Raw Data'!F:F,"ERROR",0,1)</f>
        <v>TRESemmé Flawless Curls Mousse, Extra Hold - 10.5 oz (Pack of 4)</v>
      </c>
      <c r="G293" s="9">
        <f>_xlfn.XLOOKUP($E293,'Raw Data'!$E:$E,'Raw Data'!G:G,"ERROR",0,1)</f>
        <v>18</v>
      </c>
      <c r="H293" s="9">
        <f>_xlfn.XLOOKUP($E293,'Raw Data'!$E:$E,'Raw Data'!H:H,"ERROR",0,1)</f>
        <v>491.97</v>
      </c>
      <c r="I293" s="9">
        <f>_xlfn.XLOOKUP($E293,$E:$E,'Raw Data'!I:I,"ERROR",0,1)</f>
        <v>2.03963554996971e-5</v>
      </c>
      <c r="J293" s="9" t="str">
        <f>_xlfn.XLOOKUP($E293,'Raw Data'!$E:$E,'Raw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20 to 30</v>
      </c>
      <c r="L293" s="9">
        <f>_xlfn.XLOOKUP($E293,'Raw Data'!$E:$E,'Raw Data'!L:L,"ERROR",0,1)</f>
        <v>27.92</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20 to 30</v>
      </c>
      <c r="N293" s="9">
        <f>_xlfn.XLOOKUP($E293,'Raw Data'!$E:$E,'Raw Data'!N:N,"ERROR",0,1)</f>
        <v>27.92</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No Discount</v>
      </c>
      <c r="P293" s="16">
        <f t="shared" si="16"/>
        <v>0</v>
      </c>
      <c r="Q293" s="9">
        <f>_xlfn.XLOOKUP($E293,'Raw Data'!$E:$E,'Raw Data'!Q:Q,"ERROR",0,1)</f>
        <v>42</v>
      </c>
      <c r="R293" s="9" t="str">
        <f>_xlfn.XLOOKUP($E293,'Raw Data'!$E:$E,'Raw Data'!R:R,"ERROR",0,1)</f>
        <v>oz</v>
      </c>
      <c r="S293" s="17">
        <f t="shared" si="17"/>
        <v>0.664761904761905</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0.5 to 0.75</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 to 0.05</v>
      </c>
      <c r="V293" s="17">
        <f t="shared" si="18"/>
        <v>0.0224809572121036</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 to 0.05</v>
      </c>
      <c r="X293" s="17">
        <f t="shared" si="19"/>
        <v>0.0224809572121036</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40 to 50</v>
      </c>
      <c r="Z293" s="17">
        <f t="array" ref="Z293">_xlfn.IFS(AA293="oz",_xlfn.IFS(R293="oz",Q293,R293="fl oz",Q293*1.04,R293="ml",Q293*0.0338),AA293="fl oz",_xlfn.IFS(R293="oz",Q293/1.04,R293="fl oz",Q293,R293="ml",Q293*0.0338/1.04),AA293="ml",_xlfn.IFS(R293="oz",Q293/0.0338,R293="fl oz",Q293*1.04/0.0338,R293="ml",Q293))</f>
        <v>42</v>
      </c>
      <c r="AA293" s="9" t="s">
        <v>38</v>
      </c>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row>
    <row r="294" hidden="1" spans="1:52">
      <c r="A294" s="9" t="str">
        <f>_xlfn.XLOOKUP($E294,'Raw Data'!$E:$E,'Raw Data'!A:A,"ERROR",0,1)</f>
        <v>US</v>
      </c>
      <c r="B294" s="9" t="str">
        <f>_xlfn.XLOOKUP($E294,'Raw Data'!$E:$E,'Raw Data'!B:B,"ERROR",0,1)</f>
        <v>Hair Mousses</v>
      </c>
      <c r="C294" s="9" t="str">
        <f>_xlfn.XLOOKUP($E294,'Raw Data'!$E:$E,'Raw Data'!C:C,"ERROR",0,1)</f>
        <v>ampro</v>
      </c>
      <c r="D294" s="9" t="str">
        <f>_xlfn.XLOOKUP($E294,'Raw Data'!$E:$E,'Raw Data'!D:D,"ERROR",0,1)</f>
        <v>www.amazon.com/dp/B08MBDDQVW</v>
      </c>
      <c r="E294" s="9" t="s">
        <v>1048</v>
      </c>
      <c r="F294" s="9" t="str">
        <f>_xlfn.XLOOKUP($E294,'Raw Data'!$E:$E,'Raw Data'!F:F,"ERROR",0,1)</f>
        <v>Ampro Shine-N-Jam Magic Fingers Setting Mousse For Braiders</v>
      </c>
      <c r="G294" s="9">
        <f>_xlfn.XLOOKUP($E294,'Raw Data'!$E:$E,'Raw Data'!G:G,"ERROR",0,1)</f>
        <v>33</v>
      </c>
      <c r="H294" s="9">
        <f>_xlfn.XLOOKUP($E294,'Raw Data'!$E:$E,'Raw Data'!H:H,"ERROR",0,1)</f>
        <v>479.75</v>
      </c>
      <c r="I294" s="9">
        <f>_xlfn.XLOOKUP($E294,$E:$E,'Raw Data'!I:I,"ERROR",0,1)</f>
        <v>1.89695671920997e-5</v>
      </c>
      <c r="J294" s="9" t="str">
        <f>_xlfn.XLOOKUP($E294,'Raw Data'!$E:$E,'Raw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10 to 15</v>
      </c>
      <c r="L294" s="9">
        <f>_xlfn.XLOOKUP($E294,'Raw Data'!$E:$E,'Raw Data'!L:L,"ERROR",0,1)</f>
        <v>14.73</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10 to 15</v>
      </c>
      <c r="N294" s="9">
        <f>_xlfn.XLOOKUP($E294,'Raw Data'!$E:$E,'Raw Data'!N:N,"ERROR",0,1)</f>
        <v>14.95</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0% to 2%</v>
      </c>
      <c r="P294" s="16">
        <f t="shared" si="16"/>
        <v>0.0147157190635451</v>
      </c>
      <c r="Q294" s="9">
        <f>_xlfn.XLOOKUP($E294,'Raw Data'!$E:$E,'Raw Data'!Q:Q,"ERROR",0,1)</f>
        <v>0</v>
      </c>
      <c r="R294" s="9">
        <f>_xlfn.XLOOKUP($E294,'Raw Data'!$E:$E,'Raw Data'!R:R,"ERROR",0,1)</f>
        <v>0</v>
      </c>
      <c r="S294" s="17" t="e">
        <f t="shared" si="17"/>
        <v>#N/A</v>
      </c>
      <c r="T294" s="9" t="e">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#N/A</v>
      </c>
      <c r="U294" s="17" t="e">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#N/A</v>
      </c>
      <c r="V294" s="17" t="e">
        <f t="shared" si="18"/>
        <v>#N/A</v>
      </c>
      <c r="W294" s="17" t="e">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#N/A</v>
      </c>
      <c r="X294" s="17" t="e">
        <f t="shared" si="19"/>
        <v>#N/A</v>
      </c>
      <c r="Y294" s="9" t="e">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#N/A</v>
      </c>
      <c r="Z294" s="17" t="e">
        <f t="array" ref="Z294">_xlfn.IFS(AA294="oz",_xlfn.IFS(R294="oz",Q294,R294="fl oz",Q294*1.04,R294="ml",Q294*0.0338),AA294="fl oz",_xlfn.IFS(R294="oz",Q294/1.04,R294="fl oz",Q294,R294="ml",Q294*0.0338/1.04),AA294="ml",_xlfn.IFS(R294="oz",Q294/0.0338,R294="fl oz",Q294*1.04/0.0338,R294="ml",Q294))</f>
        <v>#N/A</v>
      </c>
      <c r="AA294" s="9" t="s">
        <v>38</v>
      </c>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row>
    <row r="295" hidden="1" spans="1:52">
      <c r="A295" s="9" t="str">
        <f>_xlfn.XLOOKUP($E295,'Raw Data'!$E:$E,'Raw Data'!A:A,"ERROR",0,1)</f>
        <v>US</v>
      </c>
      <c r="B295" s="9" t="str">
        <f>_xlfn.XLOOKUP($E295,'Raw Data'!$E:$E,'Raw Data'!B:B,"ERROR",0,1)</f>
        <v>Hair Mousses</v>
      </c>
      <c r="C295" s="9" t="str">
        <f>_xlfn.XLOOKUP($E295,'Raw Data'!$E:$E,'Raw Data'!C:C,"ERROR",0,1)</f>
        <v>Tresemma </v>
      </c>
      <c r="D295" s="9" t="str">
        <f>_xlfn.XLOOKUP($E295,'Raw Data'!$E:$E,'Raw Data'!D:D,"ERROR",0,1)</f>
        <v>www.amazon.com/dp/B003N7210E</v>
      </c>
      <c r="E295" s="9" t="s">
        <v>1052</v>
      </c>
      <c r="F295" s="9" t="str">
        <f>_xlfn.XLOOKUP($E295,'Raw Data'!$E:$E,'Raw Data'!F:F,"ERROR",0,1)</f>
        <v>TRESemmé Tres Mousse Tres Extra Hold, Extra Firm Control Mousse, Frizz Control with Flexible Feel, Hair Styling Mousse, Styling Foam for All Hair Types, Humidity Resistant, 10.5 oz</v>
      </c>
      <c r="G295" s="9">
        <f>_xlfn.XLOOKUP($E295,'Raw Data'!$E:$E,'Raw Data'!G:G,"ERROR",0,1)</f>
        <v>34</v>
      </c>
      <c r="H295" s="9">
        <f>_xlfn.XLOOKUP($E295,'Raw Data'!$E:$E,'Raw Data'!H:H,"ERROR",0,1)</f>
        <v>446.19</v>
      </c>
      <c r="I295" s="9">
        <f>_xlfn.XLOOKUP($E295,$E:$E,'Raw Data'!I:I,"ERROR",0,1)</f>
        <v>1.85903374035488e-5</v>
      </c>
      <c r="J295" s="9" t="str">
        <f>_xlfn.XLOOKUP($E295,'Raw Data'!$E:$E,'Raw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_xlfn.XLOOKUP($E295,'Raw Data'!$E:$E,'Raw Data'!L:L,"ERROR",0,1)</f>
        <v>13.13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_xlfn.XLOOKUP($E295,'Raw Data'!$E:$E,'Raw Data'!N:N,"ERROR",0,1)</f>
        <v>13.13</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6">
        <f t="shared" si="16"/>
        <v>0</v>
      </c>
      <c r="Q295" s="9">
        <f>_xlfn.XLOOKUP($E295,'Raw Data'!$E:$E,'Raw Data'!Q:Q,"ERROR",0,1)</f>
        <v>10.5</v>
      </c>
      <c r="R295" s="9" t="str">
        <f>_xlfn.XLOOKUP($E295,'Raw Data'!$E:$E,'Raw Data'!R:R,"ERROR",0,1)</f>
        <v>oz</v>
      </c>
      <c r="S295" s="17">
        <f t="shared" si="17"/>
        <v>1.25047619047619</v>
      </c>
      <c r="T295" s="9" t="str">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1 to 2</v>
      </c>
      <c r="U295" s="17"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 to 0.05</v>
      </c>
      <c r="V295" s="17">
        <f t="shared" si="18"/>
        <v>0.0422886773918225</v>
      </c>
      <c r="W295" s="17"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 to 0.05</v>
      </c>
      <c r="X295" s="17">
        <f t="shared" si="19"/>
        <v>0.0422886773918225</v>
      </c>
      <c r="Y295" s="9"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10 to 15</v>
      </c>
      <c r="Z295" s="17">
        <f t="array" ref="Z295">_xlfn.IFS(AA295="oz",_xlfn.IFS(R295="oz",Q295,R295="fl oz",Q295*1.04,R295="ml",Q295*0.0338),AA295="fl oz",_xlfn.IFS(R295="oz",Q295/1.04,R295="fl oz",Q295,R295="ml",Q295*0.0338/1.04),AA295="ml",_xlfn.IFS(R295="oz",Q295/0.0338,R295="fl oz",Q295*1.04/0.0338,R295="ml",Q295))</f>
        <v>10.5</v>
      </c>
      <c r="AA295" s="9" t="s">
        <v>38</v>
      </c>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row>
    <row r="296" hidden="1" spans="1:52">
      <c r="A296" s="9" t="str">
        <f>_xlfn.XLOOKUP($E296,'Raw Data'!$E:$E,'Raw Data'!A:A,"ERROR",0,1)</f>
        <v>US</v>
      </c>
      <c r="B296" s="9" t="str">
        <f>_xlfn.XLOOKUP($E296,'Raw Data'!$E:$E,'Raw Data'!B:B,"ERROR",0,1)</f>
        <v>Hair Mousses</v>
      </c>
      <c r="C296" s="9" t="str">
        <f>_xlfn.XLOOKUP($E296,'Raw Data'!$E:$E,'Raw Data'!C:C,"ERROR",0,1)</f>
        <v>aunt jackie's</v>
      </c>
      <c r="D296" s="9" t="str">
        <f>_xlfn.XLOOKUP($E296,'Raw Data'!$E:$E,'Raw Data'!D:D,"ERROR",0,1)</f>
        <v>www.amazon.com/dp/B08WHZSP8J</v>
      </c>
      <c r="E296" s="9" t="s">
        <v>1055</v>
      </c>
      <c r="F296" s="9" t="str">
        <f>_xlfn.XLOOKUP($E296,'Raw Data'!$E:$E,'Raw Data'!F:F,"ERROR",0,1)</f>
        <v>Aunt Jackie's Grapeseed Style and Shine Recipes Rescued Thirst Quenching Hair Recovery Conditioner Repair Treatment, Seals in Moisture, 18 oz</v>
      </c>
      <c r="G296" s="9">
        <f>_xlfn.XLOOKUP($E296,'Raw Data'!$E:$E,'Raw Data'!G:G,"ERROR",0,1)</f>
        <v>37</v>
      </c>
      <c r="H296" s="9">
        <f>_xlfn.XLOOKUP($E296,'Raw Data'!$E:$E,'Raw Data'!H:H,"ERROR",0,1)</f>
        <v>437.27</v>
      </c>
      <c r="I296" s="9">
        <f>_xlfn.XLOOKUP($E296,$E:$E,'Raw Data'!I:I,"ERROR",0,1)</f>
        <v>1.69105875217499e-5</v>
      </c>
      <c r="J296" s="9" t="str">
        <f>_xlfn.XLOOKUP($E296,'Raw Data'!$E:$E,'Raw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_xlfn.XLOOKUP($E296,'Raw Data'!$E:$E,'Raw Data'!L:L,"ERROR",0,1)</f>
        <v>11.98</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_xlfn.XLOOKUP($E296,'Raw Data'!$E:$E,'Raw Data'!N:N,"ERROR",0,1)</f>
        <v>11.98</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16"/>
        <v>0</v>
      </c>
      <c r="Q296" s="9">
        <f>_xlfn.XLOOKUP($E296,'Raw Data'!$E:$E,'Raw Data'!Q:Q,"ERROR",0,1)</f>
        <v>18</v>
      </c>
      <c r="R296" s="9" t="str">
        <f>_xlfn.XLOOKUP($E296,'Raw Data'!$E:$E,'Raw Data'!R:R,"ERROR",0,1)</f>
        <v>oz</v>
      </c>
      <c r="S296" s="17">
        <f t="shared" si="17"/>
        <v>0.665555555555556</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0.5 to 0.75</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18"/>
        <v>0.0225077969413445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19"/>
        <v>0.0225077969413445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15 to 20</v>
      </c>
      <c r="Z296" s="17">
        <f t="array" ref="Z296">_xlfn.IFS(AA296="oz",_xlfn.IFS(R296="oz",Q296,R296="fl oz",Q296*1.04,R296="ml",Q296*0.0338),AA296="fl oz",_xlfn.IFS(R296="oz",Q296/1.04,R296="fl oz",Q296,R296="ml",Q296*0.0338/1.04),AA296="ml",_xlfn.IFS(R296="oz",Q296/0.0338,R296="fl oz",Q296*1.04/0.0338,R296="ml",Q296))</f>
        <v>18</v>
      </c>
      <c r="AA296" s="9" t="s">
        <v>38</v>
      </c>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row>
    <row r="297" hidden="1" spans="1:52">
      <c r="A297" s="9" t="str">
        <f>_xlfn.XLOOKUP($E297,'Raw Data'!$E:$E,'Raw Data'!A:A,"ERROR",0,1)</f>
        <v>US</v>
      </c>
      <c r="B297" s="9" t="str">
        <f>_xlfn.XLOOKUP($E297,'Raw Data'!$E:$E,'Raw Data'!B:B,"ERROR",0,1)</f>
        <v>Hair Mousses</v>
      </c>
      <c r="C297" s="9" t="str">
        <f>_xlfn.XLOOKUP($E297,'Raw Data'!$E:$E,'Raw Data'!C:C,"ERROR",0,1)</f>
        <v>sheamoisture</v>
      </c>
      <c r="D297" s="9" t="str">
        <f>_xlfn.XLOOKUP($E297,'Raw Data'!$E:$E,'Raw Data'!D:D,"ERROR",0,1)</f>
        <v>www.amazon.com/dp/B00F9H0IKQ</v>
      </c>
      <c r="E297" s="9" t="s">
        <v>1058</v>
      </c>
      <c r="F297" s="9" t="str">
        <f>_xlfn.XLOOKUP($E297,'Raw Data'!$E:$E,'Raw Data'!F:F,"ERROR",0,1)</f>
        <v>SHEA MOISTURE Sheamoisture Coconut &amp; Hibiscus Frizz-free Curl Mousse - 7.5 Fl Oz, 7.5 Oz (290612 )</v>
      </c>
      <c r="G297" s="9">
        <f>_xlfn.XLOOKUP($E297,'Raw Data'!$E:$E,'Raw Data'!G:G,"ERROR",0,1)</f>
        <v>49</v>
      </c>
      <c r="H297" s="9">
        <f>_xlfn.XLOOKUP($E297,'Raw Data'!$E:$E,'Raw Data'!H:H,"ERROR",0,1)</f>
        <v>397.76</v>
      </c>
      <c r="I297" s="9">
        <f>_xlfn.XLOOKUP($E297,$E:$E,'Raw Data'!I:I,"ERROR",0,1)</f>
        <v>1.64735379448101e-5</v>
      </c>
      <c r="J297" s="9" t="str">
        <f>_xlfn.XLOOKUP($E297,'Raw Data'!$E:$E,'Raw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5 to 10</v>
      </c>
      <c r="L297" s="9">
        <f>_xlfn.XLOOKUP($E297,'Raw Data'!$E:$E,'Raw Data'!L:L,"ERROR",0,1)</f>
        <v>8.1</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_xlfn.XLOOKUP($E297,'Raw Data'!$E:$E,'Raw Data'!N:N,"ERROR",0,1)</f>
        <v>14.99</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40% to 50%</v>
      </c>
      <c r="P297" s="16">
        <f t="shared" si="16"/>
        <v>0.459639759839893</v>
      </c>
      <c r="Q297" s="9">
        <f>_xlfn.XLOOKUP($E297,'Raw Data'!$E:$E,'Raw Data'!Q:Q,"ERROR",0,1)</f>
        <v>7.5</v>
      </c>
      <c r="R297" s="9" t="str">
        <f>_xlfn.XLOOKUP($E297,'Raw Data'!$E:$E,'Raw Data'!R:R,"ERROR",0,1)</f>
        <v>oz</v>
      </c>
      <c r="S297" s="17">
        <f t="shared" si="17"/>
        <v>1.08</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1 to 2</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17">
        <f t="shared" si="18"/>
        <v>0.0675910269417202</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19"/>
        <v>0.0365235035508962</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6 to 8</v>
      </c>
      <c r="Z297" s="17">
        <f t="array" ref="Z297">_xlfn.IFS(AA297="oz",_xlfn.IFS(R297="oz",Q297,R297="fl oz",Q297*1.04,R297="ml",Q297*0.0338),AA297="fl oz",_xlfn.IFS(R297="oz",Q297/1.04,R297="fl oz",Q297,R297="ml",Q297*0.0338/1.04),AA297="ml",_xlfn.IFS(R297="oz",Q297/0.0338,R297="fl oz",Q297*1.04/0.0338,R297="ml",Q297))</f>
        <v>7.5</v>
      </c>
      <c r="AA297" s="9" t="s">
        <v>38</v>
      </c>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row>
    <row r="298" hidden="1" spans="1:52">
      <c r="A298" s="9" t="str">
        <f>_xlfn.XLOOKUP($E298,'Raw Data'!$E:$E,'Raw Data'!A:A,"ERROR",0,1)</f>
        <v>US</v>
      </c>
      <c r="B298" s="9" t="str">
        <f>_xlfn.XLOOKUP($E298,'Raw Data'!$E:$E,'Raw Data'!B:B,"ERROR",0,1)</f>
        <v>Hair Mousses</v>
      </c>
      <c r="C298" s="9" t="str">
        <f>_xlfn.XLOOKUP($E298,'Raw Data'!$E:$E,'Raw Data'!C:C,"ERROR",0,1)</f>
        <v>goldwell</v>
      </c>
      <c r="D298" s="9" t="str">
        <f>_xlfn.XLOOKUP($E298,'Raw Data'!$E:$E,'Raw Data'!D:D,"ERROR",0,1)</f>
        <v>www.amazon.com/dp/B01L4S9138</v>
      </c>
      <c r="E298" s="9" t="s">
        <v>1061</v>
      </c>
      <c r="F298" s="9" t="str">
        <f>_xlfn.XLOOKUP($E298,'Raw Data'!$E:$E,'Raw Data'!F:F,"ERROR",0,1)</f>
        <v>GOLDWELL Ultra Volume Glamour Whip 300ml</v>
      </c>
      <c r="G298" s="9">
        <f>_xlfn.XLOOKUP($E298,'Raw Data'!$E:$E,'Raw Data'!G:G,"ERROR",0,1)</f>
        <v>18</v>
      </c>
      <c r="H298" s="9">
        <f>_xlfn.XLOOKUP($E298,'Raw Data'!$E:$E,'Raw Data'!H:H,"ERROR",0,1)</f>
        <v>387.48</v>
      </c>
      <c r="I298" s="9">
        <f>_xlfn.XLOOKUP($E298,$E:$E,'Raw Data'!I:I,"ERROR",0,1)</f>
        <v>1.55122839628442e-5</v>
      </c>
      <c r="J298" s="9" t="str">
        <f>_xlfn.XLOOKUP($E298,'Raw Data'!$E:$E,'Raw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20 to 30</v>
      </c>
      <c r="L298" s="9">
        <f>_xlfn.XLOOKUP($E298,'Raw Data'!$E:$E,'Raw Data'!L:L,"ERROR",0,1)</f>
        <v>21.99</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20 to 30</v>
      </c>
      <c r="N298" s="9">
        <f>_xlfn.XLOOKUP($E298,'Raw Data'!$E:$E,'Raw Data'!N:N,"ERROR",0,1)</f>
        <v>21.99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6">
        <f t="shared" si="16"/>
        <v>0</v>
      </c>
      <c r="Q298" s="9">
        <f>_xlfn.XLOOKUP($E298,'Raw Data'!$E:$E,'Raw Data'!Q:Q,"ERROR",0,1)</f>
        <v>300</v>
      </c>
      <c r="R298" s="9" t="str">
        <f>_xlfn.XLOOKUP($E298,'Raw Data'!$E:$E,'Raw Data'!R:R,"ERROR",0,1)</f>
        <v>ml</v>
      </c>
      <c r="S298" s="17">
        <f t="shared" si="17"/>
        <v>2.16863905325444</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2 to 3</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18"/>
        <v>0.0733391631131024</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0.05 to 0.1</v>
      </c>
      <c r="X298" s="17">
        <f t="shared" si="19"/>
        <v>0.0733391631131024</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10 to 15</v>
      </c>
      <c r="Z298" s="17">
        <f t="array" ref="Z298">_xlfn.IFS(AA298="oz",_xlfn.IFS(R298="oz",Q298,R298="fl oz",Q298*1.04,R298="ml",Q298*0.0338),AA298="fl oz",_xlfn.IFS(R298="oz",Q298/1.04,R298="fl oz",Q298,R298="ml",Q298*0.0338/1.04),AA298="ml",_xlfn.IFS(R298="oz",Q298/0.0338,R298="fl oz",Q298*1.04/0.0338,R298="ml",Q298))</f>
        <v>10.14</v>
      </c>
      <c r="AA298" s="9" t="s">
        <v>38</v>
      </c>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row>
    <row r="299" hidden="1" spans="1:52">
      <c r="A299" s="9" t="str">
        <f>_xlfn.XLOOKUP($E299,'Raw Data'!$E:$E,'Raw Data'!A:A,"ERROR",0,1)</f>
        <v>US</v>
      </c>
      <c r="B299" s="9" t="str">
        <f>_xlfn.XLOOKUP($E299,'Raw Data'!$E:$E,'Raw Data'!B:B,"ERROR",0,1)</f>
        <v>Hair Mousses</v>
      </c>
      <c r="C299" s="9" t="str">
        <f>_xlfn.XLOOKUP($E299,'Raw Data'!$E:$E,'Raw Data'!C:C,"ERROR",0,1)</f>
        <v>Herbal Essences</v>
      </c>
      <c r="D299" s="9" t="str">
        <f>_xlfn.XLOOKUP($E299,'Raw Data'!$E:$E,'Raw Data'!D:D,"ERROR",0,1)</f>
        <v>www.amazon.com/dp/B07KKNPMQ2</v>
      </c>
      <c r="E299" s="9" t="s">
        <v>1064</v>
      </c>
      <c r="F299" s="9" t="str">
        <f>_xlfn.XLOOKUP($E299,'Raw Data'!$E:$E,'Raw Data'!F:F,"ERROR",0,1)</f>
        <v>Herbal Essences Mousse 6.8 Ounce Tousle Me Softly Tousling (201ml) (Pack of 6)</v>
      </c>
      <c r="G299" s="9">
        <f>_xlfn.XLOOKUP($E299,'Raw Data'!$E:$E,'Raw Data'!G:G,"ERROR",0,1)</f>
        <v>13</v>
      </c>
      <c r="H299" s="9">
        <f>_xlfn.XLOOKUP($E299,'Raw Data'!$E:$E,'Raw Data'!H:H,"ERROR",0,1)</f>
        <v>364.87</v>
      </c>
      <c r="I299" s="9">
        <f>_xlfn.XLOOKUP($E299,$E:$E,'Raw Data'!I:I,"ERROR",0,1)</f>
        <v>1.53039626664429e-5</v>
      </c>
      <c r="J299" s="9" t="str">
        <f>_xlfn.XLOOKUP($E299,'Raw Data'!$E:$E,'Raw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_xlfn.XLOOKUP($E299,'Raw Data'!$E:$E,'Raw Data'!L:L,"ERROR",0,1)</f>
        <v>28.99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_xlfn.XLOOKUP($E299,'Raw Data'!$E:$E,'Raw Data'!N:N,"ERROR",0,1)</f>
        <v>28.99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16"/>
        <v>0</v>
      </c>
      <c r="Q299" s="9">
        <f>_xlfn.XLOOKUP($E299,'Raw Data'!$E:$E,'Raw Data'!Q:Q,"ERROR",0,1)</f>
        <v>27.2</v>
      </c>
      <c r="R299" s="9" t="str">
        <f>_xlfn.XLOOKUP($E299,'Raw Data'!$E:$E,'Raw Data'!R:R,"ERROR",0,1)</f>
        <v>oz</v>
      </c>
      <c r="S299" s="17">
        <f t="shared" si="17"/>
        <v>1.06580882352941</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1 to 2</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 to 0.05</v>
      </c>
      <c r="V299" s="17">
        <f t="shared" si="18"/>
        <v>0.0360435855099564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 to 0.05</v>
      </c>
      <c r="X299" s="17">
        <f t="shared" si="19"/>
        <v>0.0360435855099564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25 to 30</v>
      </c>
      <c r="Z299" s="17">
        <f t="array" ref="Z299">_xlfn.IFS(AA299="oz",_xlfn.IFS(R299="oz",Q299,R299="fl oz",Q299*1.04,R299="ml",Q299*0.0338),AA299="fl oz",_xlfn.IFS(R299="oz",Q299/1.04,R299="fl oz",Q299,R299="ml",Q299*0.0338/1.04),AA299="ml",_xlfn.IFS(R299="oz",Q299/0.0338,R299="fl oz",Q299*1.04/0.0338,R299="ml",Q299))</f>
        <v>27.2</v>
      </c>
      <c r="AA299" s="9" t="s">
        <v>38</v>
      </c>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row>
    <row r="300" hidden="1" spans="1:52">
      <c r="A300" s="9" t="str">
        <f>_xlfn.XLOOKUP($E300,'Raw Data'!$E:$E,'Raw Data'!A:A,"ERROR",0,1)</f>
        <v>US</v>
      </c>
      <c r="B300" s="9" t="str">
        <f>_xlfn.XLOOKUP($E300,'Raw Data'!$E:$E,'Raw Data'!B:B,"ERROR",0,1)</f>
        <v>Hair Mousses</v>
      </c>
      <c r="C300" s="9" t="str">
        <f>_xlfn.XLOOKUP($E300,'Raw Data'!$E:$E,'Raw Data'!C:C,"ERROR",0,1)</f>
        <v>matrix</v>
      </c>
      <c r="D300" s="9" t="str">
        <f>_xlfn.XLOOKUP($E300,'Raw Data'!$E:$E,'Raw Data'!D:D,"ERROR",0,1)</f>
        <v>www.amazon.com/dp/B0BKTRVYRC</v>
      </c>
      <c r="E300" s="9" t="s">
        <v>1067</v>
      </c>
      <c r="F300" s="9" t="str">
        <f>_xlfn.XLOOKUP($E300,'Raw Data'!$E:$E,'Raw Data'!F:F,"ERROR",0,1)</f>
        <v>Matrix Setter Mousse | Provides Volumizing Lift and Shine | Weightless Foam | Humidity Resistant | Control Frizz | For All Hair Types | Professional Hair Styling and Salon Styling Mousse | 8.2 oz.</v>
      </c>
      <c r="G300" s="9">
        <f>_xlfn.XLOOKUP($E300,'Raw Data'!$E:$E,'Raw Data'!G:G,"ERROR",0,1)</f>
        <v>16</v>
      </c>
      <c r="H300" s="9">
        <f>_xlfn.XLOOKUP($E300,'Raw Data'!$E:$E,'Raw Data'!H:H,"ERROR",0,1)</f>
        <v>359.97</v>
      </c>
      <c r="I300" s="9">
        <f>_xlfn.XLOOKUP($E300,$E:$E,'Raw Data'!I:I,"ERROR",0,1)</f>
        <v>1.40837950732354e-5</v>
      </c>
      <c r="J300" s="9" t="str">
        <f>_xlfn.XLOOKUP($E300,'Raw Data'!$E:$E,'Raw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_xlfn.XLOOKUP($E300,'Raw Data'!$E:$E,'Raw Data'!L:L,"ERROR",0,1)</f>
        <v>22</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_xlfn.XLOOKUP($E300,'Raw Data'!$E:$E,'Raw Data'!N:N,"ERROR",0,1)</f>
        <v>22</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16"/>
        <v>0</v>
      </c>
      <c r="Q300" s="9">
        <f>_xlfn.XLOOKUP($E300,'Raw Data'!$E:$E,'Raw Data'!Q:Q,"ERROR",0,1)</f>
        <v>8.2</v>
      </c>
      <c r="R300" s="9" t="str">
        <f>_xlfn.XLOOKUP($E300,'Raw Data'!$E:$E,'Raw Data'!R:R,"ERROR",0,1)</f>
        <v>oz</v>
      </c>
      <c r="S300" s="17">
        <f t="shared" si="17"/>
        <v>2.68292682926829</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2 to 3</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0.05 to 0.1</v>
      </c>
      <c r="V300" s="17">
        <f t="shared" si="18"/>
        <v>0.0907313773847918</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0.05 to 0.1</v>
      </c>
      <c r="X300" s="17">
        <f t="shared" si="19"/>
        <v>0.0907313773847918</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8 to 10</v>
      </c>
      <c r="Z300" s="17">
        <f t="array" ref="Z300">_xlfn.IFS(AA300="oz",_xlfn.IFS(R300="oz",Q300,R300="fl oz",Q300*1.04,R300="ml",Q300*0.0338),AA300="fl oz",_xlfn.IFS(R300="oz",Q300/1.04,R300="fl oz",Q300,R300="ml",Q300*0.0338/1.04),AA300="ml",_xlfn.IFS(R300="oz",Q300/0.0338,R300="fl oz",Q300*1.04/0.0338,R300="ml",Q300))</f>
        <v>8.2</v>
      </c>
      <c r="AA300" s="9" t="s">
        <v>38</v>
      </c>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row>
    <row r="301" hidden="1" spans="1:52">
      <c r="A301" s="9" t="str">
        <f>_xlfn.XLOOKUP($E301,'Raw Data'!$E:$E,'Raw Data'!A:A,"ERROR",0,1)</f>
        <v>US</v>
      </c>
      <c r="B301" s="9" t="str">
        <f>_xlfn.XLOOKUP($E301,'Raw Data'!$E:$E,'Raw Data'!B:B,"ERROR",0,1)</f>
        <v>Hair Mousses</v>
      </c>
      <c r="C301" s="9" t="str">
        <f>_xlfn.XLOOKUP($E301,'Raw Data'!$E:$E,'Raw Data'!C:C,"ERROR",0,1)</f>
        <v>herbal essences</v>
      </c>
      <c r="D301" s="9" t="str">
        <f>_xlfn.XLOOKUP($E301,'Raw Data'!$E:$E,'Raw Data'!D:D,"ERROR",0,1)</f>
        <v>www.amazon.com/dp/B01MF75F1B</v>
      </c>
      <c r="E301" s="9" t="s">
        <v>1070</v>
      </c>
      <c r="F301" s="9" t="str">
        <f>_xlfn.XLOOKUP($E301,'Raw Data'!$E:$E,'Raw Data'!F:F,"ERROR",0,1)</f>
        <v>Herbal Essences Biorenew Curl Define Mousse, 6.6 FL OZ</v>
      </c>
      <c r="G301" s="9">
        <f>_xlfn.XLOOKUP($E301,'Raw Data'!$E:$E,'Raw Data'!G:G,"ERROR",0,1)</f>
        <v>18</v>
      </c>
      <c r="H301" s="9">
        <f>_xlfn.XLOOKUP($E301,'Raw Data'!$E:$E,'Raw Data'!H:H,"ERROR",0,1)</f>
        <v>331.27</v>
      </c>
      <c r="I301" s="9">
        <f>_xlfn.XLOOKUP($E301,$E:$E,'Raw Data'!I:I,"ERROR",0,1)</f>
        <v>1.36901103375872e-5</v>
      </c>
      <c r="J301" s="9" t="str">
        <f>_xlfn.XLOOKUP($E301,'Raw Data'!$E:$E,'Raw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15 to 20</v>
      </c>
      <c r="L301" s="9">
        <f>_xlfn.XLOOKUP($E301,'Raw Data'!$E:$E,'Raw Data'!L:L,"ERROR",0,1)</f>
        <v>18.8</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15 to 20</v>
      </c>
      <c r="N301" s="9">
        <f>_xlfn.XLOOKUP($E301,'Raw Data'!$E:$E,'Raw Data'!N:N,"ERROR",0,1)</f>
        <v>18.8</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16"/>
        <v>0</v>
      </c>
      <c r="Q301" s="9">
        <f>_xlfn.XLOOKUP($E301,'Raw Data'!$E:$E,'Raw Data'!Q:Q,"ERROR",0,1)</f>
        <v>6.6</v>
      </c>
      <c r="R301" s="9" t="str">
        <f>_xlfn.XLOOKUP($E301,'Raw Data'!$E:$E,'Raw Data'!R:R,"ERROR",0,1)</f>
        <v>fl oz</v>
      </c>
      <c r="S301" s="17">
        <f t="shared" si="17"/>
        <v>2.73892773892774</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18"/>
        <v>0.0926252194429401</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19"/>
        <v>0.0926252194429401</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6 to 8</v>
      </c>
      <c r="Z301" s="17">
        <f t="array" ref="Z301">_xlfn.IFS(AA301="oz",_xlfn.IFS(R301="oz",Q301,R301="fl oz",Q301*1.04,R301="ml",Q301*0.0338),AA301="fl oz",_xlfn.IFS(R301="oz",Q301/1.04,R301="fl oz",Q301,R301="ml",Q301*0.0338/1.04),AA301="ml",_xlfn.IFS(R301="oz",Q301/0.0338,R301="fl oz",Q301*1.04/0.0338,R301="ml",Q301))</f>
        <v>6.864</v>
      </c>
      <c r="AA301" s="9" t="s">
        <v>38</v>
      </c>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row>
    <row r="302" hidden="1" spans="1:52">
      <c r="A302" s="9" t="str">
        <f>_xlfn.XLOOKUP($E302,'Raw Data'!$E:$E,'Raw Data'!A:A,"ERROR",0,1)</f>
        <v>US</v>
      </c>
      <c r="B302" s="9" t="str">
        <f>_xlfn.XLOOKUP($E302,'Raw Data'!$E:$E,'Raw Data'!B:B,"ERROR",0,1)</f>
        <v>Hair Mousses</v>
      </c>
      <c r="C302" s="9" t="str">
        <f>_xlfn.XLOOKUP($E302,'Raw Data'!$E:$E,'Raw Data'!C:C,"ERROR",0,1)</f>
        <v>designline</v>
      </c>
      <c r="D302" s="9" t="str">
        <f>_xlfn.XLOOKUP($E302,'Raw Data'!$E:$E,'Raw Data'!D:D,"ERROR",0,1)</f>
        <v>www.amazon.com/dp/B08KGZRSSV</v>
      </c>
      <c r="E302" s="9" t="s">
        <v>1074</v>
      </c>
      <c r="F302" s="9" t="str">
        <f>_xlfn.XLOOKUP($E302,'Raw Data'!$E:$E,'Raw Data'!F:F,"ERROR",0,1)</f>
        <v>DESIGNLINE Root Boost Volumizing Foam, 9 oz - Regis Lightweight Mousse that Provides Firm Hold with No Stickiness (9 oz)</v>
      </c>
      <c r="G302" s="9">
        <f>_xlfn.XLOOKUP($E302,'Raw Data'!$E:$E,'Raw Data'!G:G,"ERROR",0,1)</f>
        <v>20</v>
      </c>
      <c r="H302" s="9">
        <f>_xlfn.XLOOKUP($E302,'Raw Data'!$E:$E,'Raw Data'!H:H,"ERROR",0,1)</f>
        <v>322.01</v>
      </c>
      <c r="I302" s="9">
        <f>_xlfn.XLOOKUP($E302,$E:$E,'Raw Data'!I:I,"ERROR",0,1)</f>
        <v>1.34618072025515e-5</v>
      </c>
      <c r="J302" s="9" t="str">
        <f>_xlfn.XLOOKUP($E302,'Raw Data'!$E:$E,'Raw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_xlfn.XLOOKUP($E302,'Raw Data'!$E:$E,'Raw Data'!L:L,"ERROR",0,1)</f>
        <v>15.99</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_xlfn.XLOOKUP($E302,'Raw Data'!$E:$E,'Raw Data'!N:N,"ERROR",0,1)</f>
        <v>15.99</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16"/>
        <v>0</v>
      </c>
      <c r="Q302" s="9">
        <f>_xlfn.XLOOKUP($E302,'Raw Data'!$E:$E,'Raw Data'!Q:Q,"ERROR",0,1)</f>
        <v>9</v>
      </c>
      <c r="R302" s="9" t="str">
        <f>_xlfn.XLOOKUP($E302,'Raw Data'!$E:$E,'Raw Data'!R:R,"ERROR",0,1)</f>
        <v>oz</v>
      </c>
      <c r="S302" s="17">
        <f t="shared" si="17"/>
        <v>1.77666666666667</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1 to 2</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18"/>
        <v>0.0600834178784804</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19"/>
        <v>0.0600834178784804</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8 to 10</v>
      </c>
      <c r="Z302" s="17">
        <f t="array" ref="Z302">_xlfn.IFS(AA302="oz",_xlfn.IFS(R302="oz",Q302,R302="fl oz",Q302*1.04,R302="ml",Q302*0.0338),AA302="fl oz",_xlfn.IFS(R302="oz",Q302/1.04,R302="fl oz",Q302,R302="ml",Q302*0.0338/1.04),AA302="ml",_xlfn.IFS(R302="oz",Q302/0.0338,R302="fl oz",Q302*1.04/0.0338,R302="ml",Q302))</f>
        <v>9</v>
      </c>
      <c r="AA302" s="9" t="s">
        <v>38</v>
      </c>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row>
    <row r="303" hidden="1" spans="1:52">
      <c r="A303" s="9" t="str">
        <f>_xlfn.XLOOKUP($E303,'Raw Data'!$E:$E,'Raw Data'!A:A,"ERROR",0,1)</f>
        <v>US</v>
      </c>
      <c r="B303" s="9" t="str">
        <f>_xlfn.XLOOKUP($E303,'Raw Data'!$E:$E,'Raw Data'!B:B,"ERROR",0,1)</f>
        <v>Hair Mousses</v>
      </c>
      <c r="C303" s="9" t="str">
        <f>_xlfn.XLOOKUP($E303,'Raw Data'!$E:$E,'Raw Data'!C:C,"ERROR",0,1)</f>
        <v>WOZUTUNT</v>
      </c>
      <c r="D303" s="9" t="str">
        <f>_xlfn.XLOOKUP($E303,'Raw Data'!$E:$E,'Raw Data'!D:D,"ERROR",0,1)</f>
        <v>www.amazon.com/dp/B0CGMYC1XY</v>
      </c>
      <c r="E303" s="9" t="s">
        <v>1077</v>
      </c>
      <c r="F303" s="9" t="str">
        <f>_xlfn.XLOOKUP($E303,'Raw Data'!$E:$E,'Raw Data'!F:F,"ERROR",0,1)</f>
        <v>WOZUTUNT Edge Control Wax for Black Women Strong Hold Non-greasy Edge Smoother Edge Control for Black Hair No Flaking, No White Residue, Shine, Hair Gel for Women Edge Control Wax(Citrus Scent)</v>
      </c>
      <c r="G303" s="9">
        <f>_xlfn.XLOOKUP($E303,'Raw Data'!$E:$E,'Raw Data'!G:G,"ERROR",0,1)</f>
        <v>53</v>
      </c>
      <c r="H303" s="9">
        <f>_xlfn.XLOOKUP($E303,'Raw Data'!$E:$E,'Raw Data'!H:H,"ERROR",0,1)</f>
        <v>316.64</v>
      </c>
      <c r="I303" s="9">
        <f>_xlfn.XLOOKUP($E303,$E:$E,'Raw Data'!I:I,"ERROR",0,1)</f>
        <v>1.33640237368938e-5</v>
      </c>
      <c r="J303" s="9" t="str">
        <f>_xlfn.XLOOKUP($E303,'Raw Data'!$E:$E,'Raw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5 to 10</v>
      </c>
      <c r="L303" s="9">
        <f>_xlfn.XLOOKUP($E303,'Raw Data'!$E:$E,'Raw Data'!L:L,"ERROR",0,1)</f>
        <v>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5 to 10</v>
      </c>
      <c r="N303" s="9">
        <f>_xlfn.XLOOKUP($E303,'Raw Data'!$E:$E,'Raw Data'!N:N,"ERROR",0,1)</f>
        <v>6.99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10% to 15%</v>
      </c>
      <c r="P303" s="16">
        <f t="shared" si="16"/>
        <v>0.143061516452074</v>
      </c>
      <c r="Q303" s="9">
        <f>_xlfn.XLOOKUP($E303,'Raw Data'!$E:$E,'Raw Data'!Q:Q,"ERROR",0,1)</f>
        <v>0</v>
      </c>
      <c r="R303" s="9">
        <f>_xlfn.XLOOKUP($E303,'Raw Data'!$E:$E,'Raw Data'!R:R,"ERROR",0,1)</f>
        <v>0</v>
      </c>
      <c r="S303" s="17" t="e">
        <f t="shared" si="17"/>
        <v>#N/A</v>
      </c>
      <c r="T303" s="9" t="e">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#N/A</v>
      </c>
      <c r="U303" s="17"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7" t="e">
        <f t="shared" si="18"/>
        <v>#N/A</v>
      </c>
      <c r="W303" s="17"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#N/A</v>
      </c>
      <c r="X303" s="17" t="e">
        <f t="shared" si="19"/>
        <v>#N/A</v>
      </c>
      <c r="Y303" s="9" t="e">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#N/A</v>
      </c>
      <c r="Z303" s="17" t="e">
        <f t="array" ref="Z303">_xlfn.IFS(AA303="oz",_xlfn.IFS(R303="oz",Q303,R303="fl oz",Q303*1.04,R303="ml",Q303*0.0338),AA303="fl oz",_xlfn.IFS(R303="oz",Q303/1.04,R303="fl oz",Q303,R303="ml",Q303*0.0338/1.04),AA303="ml",_xlfn.IFS(R303="oz",Q303/0.0338,R303="fl oz",Q303*1.04/0.0338,R303="ml",Q303))</f>
        <v>#N/A</v>
      </c>
      <c r="AA303" s="9" t="s">
        <v>38</v>
      </c>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row>
    <row r="304" hidden="1" spans="1:52">
      <c r="A304" s="9" t="str">
        <f>_xlfn.XLOOKUP($E304,'Raw Data'!$E:$E,'Raw Data'!A:A,"ERROR",0,1)</f>
        <v>US</v>
      </c>
      <c r="B304" s="9" t="str">
        <f>_xlfn.XLOOKUP($E304,'Raw Data'!$E:$E,'Raw Data'!B:B,"ERROR",0,1)</f>
        <v>Hair Mousses</v>
      </c>
      <c r="C304" s="9" t="str">
        <f>_xlfn.XLOOKUP($E304,'Raw Data'!$E:$E,'Raw Data'!C:C,"ERROR",0,1)</f>
        <v>WOZUTUNT</v>
      </c>
      <c r="D304" s="9" t="str">
        <f>_xlfn.XLOOKUP($E304,'Raw Data'!$E:$E,'Raw Data'!D:D,"ERROR",0,1)</f>
        <v>www.amazon.com/dp/B0C4T1Q9R8</v>
      </c>
      <c r="E304" s="9" t="s">
        <v>1080</v>
      </c>
      <c r="F304" s="9" t="str">
        <f>_xlfn.XLOOKUP($E304,'Raw Data'!$E:$E,'Raw Data'!F:F,"ERROR",0,1)</f>
        <v>Lace Tint Hair Mousse, 3.4 fl oz Lace Tint Mousse for Women Wigs Lace Wigs Toupees Hairpieces Natural Finishing Lace Color, Lace Tint for Wigs Melts Lace Foam Tint with Hair Wax Stick(Light Brown)</v>
      </c>
      <c r="G304" s="9">
        <f>_xlfn.XLOOKUP($E304,'Raw Data'!$E:$E,'Raw Data'!G:G,"ERROR",0,1)</f>
        <v>31</v>
      </c>
      <c r="H304" s="9">
        <f>_xlfn.XLOOKUP($E304,'Raw Data'!$E:$E,'Raw Data'!H:H,"ERROR",0,1)</f>
        <v>314.34</v>
      </c>
      <c r="I304" s="9">
        <f>_xlfn.XLOOKUP($E304,$E:$E,'Raw Data'!I:I,"ERROR",0,1)</f>
        <v>1.26187436703806e-5</v>
      </c>
      <c r="J304" s="9" t="str">
        <f>_xlfn.XLOOKUP($E304,'Raw Data'!$E:$E,'Raw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_xlfn.XLOOKUP($E304,'Raw Data'!$E:$E,'Raw Data'!L:L,"ERROR",0,1)</f>
        <v>9.99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_xlfn.XLOOKUP($E304,'Raw Data'!$E:$E,'Raw Data'!N:N,"ERROR",0,1)</f>
        <v>9.99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6">
        <f t="shared" si="16"/>
        <v>0</v>
      </c>
      <c r="Q304" s="9">
        <f>_xlfn.XLOOKUP($E304,'Raw Data'!$E:$E,'Raw Data'!Q:Q,"ERROR",0,1)</f>
        <v>3.4</v>
      </c>
      <c r="R304" s="9" t="str">
        <f>_xlfn.XLOOKUP($E304,'Raw Data'!$E:$E,'Raw Data'!R:R,"ERROR",0,1)</f>
        <v>fl oz</v>
      </c>
      <c r="S304" s="17">
        <f t="shared" si="17"/>
        <v>2.82522624434389</v>
      </c>
      <c r="T304" s="9" t="str">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2 to 3</v>
      </c>
      <c r="U304" s="17" t="str">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0.05 to 0.1</v>
      </c>
      <c r="V304" s="17">
        <f t="shared" si="18"/>
        <v>0.0955436673772029</v>
      </c>
      <c r="W304" s="17" t="str">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0.05 to 0.1</v>
      </c>
      <c r="X304" s="17">
        <f t="shared" si="19"/>
        <v>0.0955436673772029</v>
      </c>
      <c r="Y304" s="9"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2 to 4</v>
      </c>
      <c r="Z304" s="17">
        <f t="array" ref="Z304">_xlfn.IFS(AA304="oz",_xlfn.IFS(R304="oz",Q304,R304="fl oz",Q304*1.04,R304="ml",Q304*0.0338),AA304="fl oz",_xlfn.IFS(R304="oz",Q304/1.04,R304="fl oz",Q304,R304="ml",Q304*0.0338/1.04),AA304="ml",_xlfn.IFS(R304="oz",Q304/0.0338,R304="fl oz",Q304*1.04/0.0338,R304="ml",Q304))</f>
        <v>3.536</v>
      </c>
      <c r="AA304" s="9" t="s">
        <v>38</v>
      </c>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row>
    <row r="305" hidden="1" spans="1:52">
      <c r="A305" s="9" t="str">
        <f>_xlfn.XLOOKUP($E305,'Raw Data'!$E:$E,'Raw Data'!A:A,"ERROR",0,1)</f>
        <v>US</v>
      </c>
      <c r="B305" s="9" t="str">
        <f>_xlfn.XLOOKUP($E305,'Raw Data'!$E:$E,'Raw Data'!B:B,"ERROR",0,1)</f>
        <v>Hair Mousses</v>
      </c>
      <c r="C305" s="9" t="str">
        <f>_xlfn.XLOOKUP($E305,'Raw Data'!$E:$E,'Raw Data'!C:C,"ERROR",0,1)</f>
        <v>Herbal Essences</v>
      </c>
      <c r="D305" s="9" t="str">
        <f>_xlfn.XLOOKUP($E305,'Raw Data'!$E:$E,'Raw Data'!D:D,"ERROR",0,1)</f>
        <v>www.amazon.com/dp/B07NKPNT5S</v>
      </c>
      <c r="E305" s="9" t="s">
        <v>1083</v>
      </c>
      <c r="F305" s="9" t="str">
        <f>_xlfn.XLOOKUP($E305,'Raw Data'!$E:$E,'Raw Data'!F:F,"ERROR",0,1)</f>
        <v>Herbal Essences Hair Mousse - Tousle Me Softly - Medium Hold (2) - Net Wt. 6.8 OZ (192 g) Per Can - Pack of 4 Cans</v>
      </c>
      <c r="G305" s="9">
        <f>_xlfn.XLOOKUP($E305,'Raw Data'!$E:$E,'Raw Data'!G:G,"ERROR",0,1)</f>
        <v>16</v>
      </c>
      <c r="H305" s="9">
        <f>_xlfn.XLOOKUP($E305,'Raw Data'!$E:$E,'Raw Data'!H:H,"ERROR",0,1)</f>
        <v>296.81</v>
      </c>
      <c r="I305" s="9">
        <f>_xlfn.XLOOKUP($E305,$E:$E,'Raw Data'!I:I,"ERROR",0,1)</f>
        <v>1.24155241200136e-5</v>
      </c>
      <c r="J305" s="9" t="str">
        <f>_xlfn.XLOOKUP($E305,'Raw Data'!$E:$E,'Raw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15 to 20</v>
      </c>
      <c r="L305" s="9">
        <f>_xlfn.XLOOKUP($E305,'Raw Data'!$E:$E,'Raw Data'!L:L,"ERROR",0,1)</f>
        <v>18.14</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15 to 20</v>
      </c>
      <c r="N305" s="9">
        <f>_xlfn.XLOOKUP($E305,'Raw Data'!$E:$E,'Raw Data'!N:N,"ERROR",0,1)</f>
        <v>18.14</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16"/>
        <v>0</v>
      </c>
      <c r="Q305" s="9">
        <f>_xlfn.XLOOKUP($E305,'Raw Data'!$E:$E,'Raw Data'!Q:Q,"ERROR",0,1)</f>
        <v>27.2</v>
      </c>
      <c r="R305" s="9" t="str">
        <f>_xlfn.XLOOKUP($E305,'Raw Data'!$E:$E,'Raw Data'!R:R,"ERROR",0,1)</f>
        <v>oz</v>
      </c>
      <c r="S305" s="17">
        <f t="shared" si="17"/>
        <v>0.666911764705882</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0.5 to 0.75</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 to 0.05</v>
      </c>
      <c r="V305" s="17">
        <f t="shared" si="18"/>
        <v>0.0225536613021942</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 to 0.05</v>
      </c>
      <c r="X305" s="17">
        <f t="shared" si="19"/>
        <v>0.0225536613021942</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25 to 30</v>
      </c>
      <c r="Z305" s="17">
        <f t="array" ref="Z305">_xlfn.IFS(AA305="oz",_xlfn.IFS(R305="oz",Q305,R305="fl oz",Q305*1.04,R305="ml",Q305*0.0338),AA305="fl oz",_xlfn.IFS(R305="oz",Q305/1.04,R305="fl oz",Q305,R305="ml",Q305*0.0338/1.04),AA305="ml",_xlfn.IFS(R305="oz",Q305/0.0338,R305="fl oz",Q305*1.04/0.0338,R305="ml",Q305))</f>
        <v>27.2</v>
      </c>
      <c r="AA305" s="9" t="s">
        <v>38</v>
      </c>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row>
    <row r="306" hidden="1" spans="1:52">
      <c r="A306" s="9" t="str">
        <f>_xlfn.XLOOKUP($E306,'Raw Data'!$E:$E,'Raw Data'!A:A,"ERROR",0,1)</f>
        <v>US</v>
      </c>
      <c r="B306" s="9" t="str">
        <f>_xlfn.XLOOKUP($E306,'Raw Data'!$E:$E,'Raw Data'!B:B,"ERROR",0,1)</f>
        <v>Hair Mousses</v>
      </c>
      <c r="C306" s="9" t="str">
        <f>_xlfn.XLOOKUP($E306,'Raw Data'!$E:$E,'Raw Data'!C:C,"ERROR",0,1)</f>
        <v>hask</v>
      </c>
      <c r="D306" s="9" t="str">
        <f>_xlfn.XLOOKUP($E306,'Raw Data'!$E:$E,'Raw Data'!D:D,"ERROR",0,1)</f>
        <v>www.amazon.com/dp/B004OT39F6</v>
      </c>
      <c r="E306" s="9" t="s">
        <v>1087</v>
      </c>
      <c r="F306" s="9" t="str">
        <f>_xlfn.XLOOKUP($E306,'Raw Data'!$E:$E,'Raw Data'!F:F,"ERROR",0,1)</f>
        <v>Vigorol Olive Oil Mega Moisture Mousse, 12 Ounce</v>
      </c>
      <c r="G306" s="9">
        <f>_xlfn.XLOOKUP($E306,'Raw Data'!$E:$E,'Raw Data'!G:G,"ERROR",0,1)</f>
        <v>23</v>
      </c>
      <c r="H306" s="9">
        <f>_xlfn.XLOOKUP($E306,'Raw Data'!$E:$E,'Raw Data'!H:H,"ERROR",0,1)</f>
        <v>292.03</v>
      </c>
      <c r="I306" s="9">
        <f>_xlfn.XLOOKUP($E306,$E:$E,'Raw Data'!I:I,"ERROR",0,1)</f>
        <v>1.16863995826092e-5</v>
      </c>
      <c r="J306" s="9" t="str">
        <f>_xlfn.XLOOKUP($E306,'Raw Data'!$E:$E,'Raw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10 to 15</v>
      </c>
      <c r="L306" s="9">
        <f>_xlfn.XLOOKUP($E306,'Raw Data'!$E:$E,'Raw Data'!L:L,"ERROR",0,1)</f>
        <v>12.89</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10 to 15</v>
      </c>
      <c r="N306" s="9">
        <f>_xlfn.XLOOKUP($E306,'Raw Data'!$E:$E,'Raw Data'!N:N,"ERROR",0,1)</f>
        <v>12.89</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16"/>
        <v>0</v>
      </c>
      <c r="Q306" s="9">
        <f>_xlfn.XLOOKUP($E306,'Raw Data'!$E:$E,'Raw Data'!Q:Q,"ERROR",0,1)</f>
        <v>12</v>
      </c>
      <c r="R306" s="9" t="str">
        <f>_xlfn.XLOOKUP($E306,'Raw Data'!$E:$E,'Raw Data'!R:R,"ERROR",0,1)</f>
        <v>oz</v>
      </c>
      <c r="S306" s="17">
        <f t="shared" si="17"/>
        <v>1.07416666666667</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1 to 2</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18"/>
        <v>0.0363262315409762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19"/>
        <v>0.0363262315409762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10 to 15</v>
      </c>
      <c r="Z306" s="17">
        <f t="array" ref="Z306">_xlfn.IFS(AA306="oz",_xlfn.IFS(R306="oz",Q306,R306="fl oz",Q306*1.04,R306="ml",Q306*0.0338),AA306="fl oz",_xlfn.IFS(R306="oz",Q306/1.04,R306="fl oz",Q306,R306="ml",Q306*0.0338/1.04),AA306="ml",_xlfn.IFS(R306="oz",Q306/0.0338,R306="fl oz",Q306*1.04/0.0338,R306="ml",Q306))</f>
        <v>12</v>
      </c>
      <c r="AA306" s="9" t="s">
        <v>38</v>
      </c>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row>
    <row r="307" hidden="1" spans="1:52">
      <c r="A307" s="9" t="str">
        <f>_xlfn.XLOOKUP($E307,'Raw Data'!$E:$E,'Raw Data'!A:A,"ERROR",0,1)</f>
        <v>US</v>
      </c>
      <c r="B307" s="9" t="str">
        <f>_xlfn.XLOOKUP($E307,'Raw Data'!$E:$E,'Raw Data'!B:B,"ERROR",0,1)</f>
        <v>Hair Mousses</v>
      </c>
      <c r="C307" s="9" t="str">
        <f>_xlfn.XLOOKUP($E307,'Raw Data'!$E:$E,'Raw Data'!C:C,"ERROR",0,1)</f>
        <v>gk hair</v>
      </c>
      <c r="D307" s="9" t="str">
        <f>_xlfn.XLOOKUP($E307,'Raw Data'!$E:$E,'Raw Data'!D:D,"ERROR",0,1)</f>
        <v>www.amazon.com/dp/B01M2ZXXL6</v>
      </c>
      <c r="E307" s="9" t="s">
        <v>1091</v>
      </c>
      <c r="F307" s="9" t="str">
        <f>_xlfn.XLOOKUP($E307,'Raw Data'!$E:$E,'Raw Data'!F:F,"ERROR",0,1)</f>
        <v>GK HAIR Global Keratin Volumizing Hair Styling Mousse (8.5 Fl Oz/250ml) -Enhances Curls Added Volume with Medium Hold &amp; Boost Shine Moisturizing Blow Dry Frizz Control Foam for All Hair Types -Unisex</v>
      </c>
      <c r="G307" s="9">
        <f>_xlfn.XLOOKUP($E307,'Raw Data'!$E:$E,'Raw Data'!G:G,"ERROR",0,1)</f>
        <v>16</v>
      </c>
      <c r="H307" s="9">
        <f>_xlfn.XLOOKUP($E307,'Raw Data'!$E:$E,'Raw Data'!H:H,"ERROR",0,1)</f>
        <v>274.88</v>
      </c>
      <c r="I307" s="9">
        <f>_xlfn.XLOOKUP($E307,$E:$E,'Raw Data'!I:I,"ERROR",0,1)</f>
        <v>1.11770752701832e-5</v>
      </c>
      <c r="J307" s="9" t="str">
        <f>_xlfn.XLOOKUP($E307,'Raw Data'!$E:$E,'Raw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15 to 20</v>
      </c>
      <c r="L307" s="9">
        <f>_xlfn.XLOOKUP($E307,'Raw Data'!$E:$E,'Raw Data'!L:L,"ERROR",0,1)</f>
        <v>16.8</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20 to 30</v>
      </c>
      <c r="N307" s="9">
        <f>_xlfn.XLOOKUP($E307,'Raw Data'!$E:$E,'Raw Data'!N:N,"ERROR",0,1)</f>
        <v>25.9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30% to 40%</v>
      </c>
      <c r="P307" s="16">
        <f t="shared" si="16"/>
        <v>0.351351351351351</v>
      </c>
      <c r="Q307" s="9">
        <f>_xlfn.XLOOKUP($E307,'Raw Data'!$E:$E,'Raw Data'!Q:Q,"ERROR",0,1)</f>
        <v>8.5</v>
      </c>
      <c r="R307" s="9" t="str">
        <f>_xlfn.XLOOKUP($E307,'Raw Data'!$E:$E,'Raw Data'!R:R,"ERROR",0,1)</f>
        <v>fl oz</v>
      </c>
      <c r="S307" s="17">
        <f t="shared" si="17"/>
        <v>1.90045248868778</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0.05 to 0.1</v>
      </c>
      <c r="V307" s="17">
        <f t="shared" si="18"/>
        <v>0.0990823217245068</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0.05 to 0.1</v>
      </c>
      <c r="X307" s="17">
        <f t="shared" si="19"/>
        <v>0.064269614091572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8 to 10</v>
      </c>
      <c r="Z307" s="17">
        <f t="array" ref="Z307">_xlfn.IFS(AA307="oz",_xlfn.IFS(R307="oz",Q307,R307="fl oz",Q307*1.04,R307="ml",Q307*0.0338),AA307="fl oz",_xlfn.IFS(R307="oz",Q307/1.04,R307="fl oz",Q307,R307="ml",Q307*0.0338/1.04),AA307="ml",_xlfn.IFS(R307="oz",Q307/0.0338,R307="fl oz",Q307*1.04/0.0338,R307="ml",Q307))</f>
        <v>8.84</v>
      </c>
      <c r="AA307" s="9" t="s">
        <v>38</v>
      </c>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row>
    <row r="308" hidden="1" spans="1:52">
      <c r="A308" s="9" t="str">
        <f>_xlfn.XLOOKUP($E308,'Raw Data'!$E:$E,'Raw Data'!A:A,"ERROR",0,1)</f>
        <v>US</v>
      </c>
      <c r="B308" s="9" t="str">
        <f>_xlfn.XLOOKUP($E308,'Raw Data'!$E:$E,'Raw Data'!B:B,"ERROR",0,1)</f>
        <v>Hair Mousses</v>
      </c>
      <c r="C308" s="9" t="str">
        <f>_xlfn.XLOOKUP($E308,'Raw Data'!$E:$E,'Raw Data'!C:C,"ERROR",0,1)</f>
        <v>Aussie</v>
      </c>
      <c r="D308" s="9" t="str">
        <f>_xlfn.XLOOKUP($E308,'Raw Data'!$E:$E,'Raw Data'!D:D,"ERROR",0,1)</f>
        <v>www.amazon.com/dp/B0010NJOVW</v>
      </c>
      <c r="E308" s="9" t="s">
        <v>1094</v>
      </c>
      <c r="F308" s="9" t="str">
        <f>_xlfn.XLOOKUP($E308,'Raw Data'!$E:$E,'Raw Data'!F:F,"ERROR",0,1)</f>
        <v>Aussie Instant Freeze Sculpting Mousse 24 Hour Maximum Hold 6 oz ( Pack of 1)</v>
      </c>
      <c r="G308" s="9">
        <f>_xlfn.XLOOKUP($E308,'Raw Data'!$E:$E,'Raw Data'!G:G,"ERROR",0,1)</f>
        <v>35</v>
      </c>
      <c r="H308" s="9">
        <f>_xlfn.XLOOKUP($E308,'Raw Data'!$E:$E,'Raw Data'!H:H,"ERROR",0,1)</f>
        <v>262.9</v>
      </c>
      <c r="I308" s="9">
        <f>_xlfn.XLOOKUP($E308,$E:$E,'Raw Data'!I:I,"ERROR",0,1)</f>
        <v>7.64028983189279e-6</v>
      </c>
      <c r="J308" s="9" t="str">
        <f>_xlfn.XLOOKUP($E308,'Raw Data'!$E:$E,'Raw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5 to 10</v>
      </c>
      <c r="L308" s="9">
        <f>_xlfn.XLOOKUP($E308,'Raw Data'!$E:$E,'Raw Data'!L:L,"ERROR",0,1)</f>
        <v>7.46</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5 to 10</v>
      </c>
      <c r="N308" s="9">
        <f>_xlfn.XLOOKUP($E308,'Raw Data'!$E:$E,'Raw Data'!N:N,"ERROR",0,1)</f>
        <v>7.46</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No Discount</v>
      </c>
      <c r="P308" s="16">
        <f t="shared" si="16"/>
        <v>0</v>
      </c>
      <c r="Q308" s="9">
        <f>_xlfn.XLOOKUP($E308,'Raw Data'!$E:$E,'Raw Data'!Q:Q,"ERROR",0,1)</f>
        <v>6</v>
      </c>
      <c r="R308" s="9" t="str">
        <f>_xlfn.XLOOKUP($E308,'Raw Data'!$E:$E,'Raw Data'!R:R,"ERROR",0,1)</f>
        <v>oz</v>
      </c>
      <c r="S308" s="17">
        <f t="shared" si="17"/>
        <v>1.24333333333333</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 to 0.05</v>
      </c>
      <c r="V308" s="17">
        <f t="shared" si="18"/>
        <v>0.0420471198286552</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 to 0.05</v>
      </c>
      <c r="X308" s="17">
        <f t="shared" si="19"/>
        <v>0.0420471198286552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4 to 6</v>
      </c>
      <c r="Z308" s="17">
        <f t="array" ref="Z308">_xlfn.IFS(AA308="oz",_xlfn.IFS(R308="oz",Q308,R308="fl oz",Q308*1.04,R308="ml",Q308*0.0338),AA308="fl oz",_xlfn.IFS(R308="oz",Q308/1.04,R308="fl oz",Q308,R308="ml",Q308*0.0338/1.04),AA308="ml",_xlfn.IFS(R308="oz",Q308/0.0338,R308="fl oz",Q308*1.04/0.0338,R308="ml",Q308))</f>
        <v>6</v>
      </c>
      <c r="AA308" s="9" t="s">
        <v>38</v>
      </c>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row>
    <row r="309" hidden="1" spans="1:52">
      <c r="A309" s="9" t="str">
        <f>_xlfn.XLOOKUP($E309,'Raw Data'!$E:$E,'Raw Data'!A:A,"ERROR",0,1)</f>
        <v>US</v>
      </c>
      <c r="B309" s="9" t="str">
        <f>_xlfn.XLOOKUP($E309,'Raw Data'!$E:$E,'Raw Data'!B:B,"ERROR",0,1)</f>
        <v>Hair Mousses</v>
      </c>
      <c r="C309" s="9" t="str">
        <f>_xlfn.XLOOKUP($E309,'Raw Data'!$E:$E,'Raw Data'!C:C,"ERROR",0,1)</f>
        <v>Mupoo</v>
      </c>
      <c r="D309" s="9" t="str">
        <f>_xlfn.XLOOKUP($E309,'Raw Data'!$E:$E,'Raw Data'!D:D,"ERROR",0,1)</f>
        <v>www.amazon.com/dp/B07XR9LRNX</v>
      </c>
      <c r="E309" s="9" t="s">
        <v>1098</v>
      </c>
      <c r="F309" s="9" t="str">
        <f>_xlfn.XLOOKUP($E309,'Raw Data'!$E:$E,'Raw Data'!F:F,"ERROR",0,1)</f>
        <v>Lotta Body Wrap Me Foaming Mousse with Coconut and Shea Oil, 7 Ounce (Including Double Sided Edge Control Hair Brush &amp; 3 pc Rat Tail Comb Set) Lottabody Foam Mousse &amp; Hair Styling Tools Kit</v>
      </c>
      <c r="G309" s="9">
        <f>_xlfn.XLOOKUP($E309,'Raw Data'!$E:$E,'Raw Data'!G:G,"ERROR",0,1)</f>
        <v>14</v>
      </c>
      <c r="H309" s="9">
        <f>_xlfn.XLOOKUP($E309,'Raw Data'!$E:$E,'Raw Data'!H:H,"ERROR",0,1)</f>
        <v>179.71</v>
      </c>
      <c r="I309" s="9">
        <f>_xlfn.XLOOKUP($E309,$E:$E,'Raw Data'!I:I,"ERROR",0,1)</f>
        <v>5.23949317724371e-6</v>
      </c>
      <c r="J309" s="9" t="str">
        <f>_xlfn.XLOOKUP($E309,'Raw Data'!$E:$E,'Raw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10 to 15</v>
      </c>
      <c r="L309" s="9">
        <f>_xlfn.XLOOKUP($E309,'Raw Data'!$E:$E,'Raw Data'!L:L,"ERROR",0,1)</f>
        <v>12.98</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10 to 15</v>
      </c>
      <c r="N309" s="9">
        <f>_xlfn.XLOOKUP($E309,'Raw Data'!$E:$E,'Raw Data'!N:N,"ERROR",0,1)</f>
        <v>12.98</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16"/>
        <v>0</v>
      </c>
      <c r="Q309" s="9">
        <f>_xlfn.XLOOKUP($E309,'Raw Data'!$E:$E,'Raw Data'!Q:Q,"ERROR",0,1)</f>
        <v>7</v>
      </c>
      <c r="R309" s="9" t="str">
        <f>_xlfn.XLOOKUP($E309,'Raw Data'!$E:$E,'Raw Data'!R:R,"ERROR",0,1)</f>
        <v>oz</v>
      </c>
      <c r="S309" s="17">
        <f t="shared" si="17"/>
        <v>1.85428571428571</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0.05 to 0.1</v>
      </c>
      <c r="V309" s="17">
        <f t="shared" si="18"/>
        <v>0.0627083433982318</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0.05 to 0.1</v>
      </c>
      <c r="X309" s="17">
        <f t="shared" si="19"/>
        <v>0.0627083433982318</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6 to 8</v>
      </c>
      <c r="Z309" s="17">
        <f t="array" ref="Z309">_xlfn.IFS(AA309="oz",_xlfn.IFS(R309="oz",Q309,R309="fl oz",Q309*1.04,R309="ml",Q309*0.0338),AA309="fl oz",_xlfn.IFS(R309="oz",Q309/1.04,R309="fl oz",Q309,R309="ml",Q309*0.0338/1.04),AA309="ml",_xlfn.IFS(R309="oz",Q309/0.0338,R309="fl oz",Q309*1.04/0.0338,R309="ml",Q309))</f>
        <v>7</v>
      </c>
      <c r="AA309" s="9" t="s">
        <v>38</v>
      </c>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row>
    <row r="310" hidden="1" spans="1:52">
      <c r="A310" s="9" t="str">
        <f>_xlfn.XLOOKUP($E310,'Raw Data'!$E:$E,'Raw Data'!A:A,"ERROR",0,1)</f>
        <v>US</v>
      </c>
      <c r="B310" s="9" t="str">
        <f>_xlfn.XLOOKUP($E310,'Raw Data'!$E:$E,'Raw Data'!B:B,"ERROR",0,1)</f>
        <v>Hair Mousses</v>
      </c>
      <c r="C310" s="9" t="str">
        <f>_xlfn.XLOOKUP($E310,'Raw Data'!$E:$E,'Raw Data'!C:C,"ERROR",0,1)</f>
        <v>l'anza</v>
      </c>
      <c r="D310" s="9" t="str">
        <f>_xlfn.XLOOKUP($E310,'Raw Data'!$E:$E,'Raw Data'!D:D,"ERROR",0,1)</f>
        <v>www.amazon.com/dp/B01MS84I7L</v>
      </c>
      <c r="E310" s="9" t="s">
        <v>1102</v>
      </c>
      <c r="F310" s="9" t="str">
        <f>_xlfn.XLOOKUP($E310,'Raw Data'!$E:$E,'Raw Data'!F:F,"ERROR",0,1)</f>
        <v>L'ANZA Healing Style Foundation Mousse with Medium Hold Effect, Refreshes and Moisturises Hair and Scalp, With Advanced Control Technology, Non-drying Formula, and Natural Ingredients (5 Fl Oz)</v>
      </c>
      <c r="G310" s="9">
        <f>_xlfn.XLOOKUP($E310,'Raw Data'!$E:$E,'Raw Data'!G:G,"ERROR",0,1)</f>
        <v>5</v>
      </c>
      <c r="H310" s="9">
        <f>_xlfn.XLOOKUP($E310,'Raw Data'!$E:$E,'Raw Data'!H:H,"ERROR",0,1)</f>
        <v>123.24</v>
      </c>
      <c r="I310" s="9">
        <f>_xlfn.XLOOKUP($E310,$E:$E,'Raw Data'!I:I,"ERROR",0,1)</f>
        <v>5.2365171587237e-6</v>
      </c>
      <c r="J310" s="9" t="str">
        <f>_xlfn.XLOOKUP($E310,'Raw Data'!$E:$E,'Raw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20 to 30</v>
      </c>
      <c r="L310" s="9">
        <f>_xlfn.XLOOKUP($E310,'Raw Data'!$E:$E,'Raw Data'!L:L,"ERROR",0,1)</f>
        <v>24.48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20 to 30</v>
      </c>
      <c r="N310" s="9">
        <f>_xlfn.XLOOKUP($E310,'Raw Data'!$E:$E,'Raw Data'!N:N,"ERROR",0,1)</f>
        <v>30</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15% to 20%</v>
      </c>
      <c r="P310" s="16">
        <f t="shared" si="16"/>
        <v>0.184</v>
      </c>
      <c r="Q310" s="9">
        <f>_xlfn.XLOOKUP($E310,'Raw Data'!$E:$E,'Raw Data'!Q:Q,"ERROR",0,1)</f>
        <v>5</v>
      </c>
      <c r="R310" s="9" t="str">
        <f>_xlfn.XLOOKUP($E310,'Raw Data'!$E:$E,'Raw Data'!R:R,"ERROR",0,1)</f>
        <v>fl oz</v>
      </c>
      <c r="S310" s="17">
        <f t="shared" si="17"/>
        <v>4.70769230769231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4 to 5</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0.1 to 0.2</v>
      </c>
      <c r="V310" s="17">
        <f t="shared" si="18"/>
        <v>0.195104185635129</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0.1 to 0.2</v>
      </c>
      <c r="X310" s="17">
        <f t="shared" si="19"/>
        <v>0.159205015478265</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4 to 6</v>
      </c>
      <c r="Z310" s="17">
        <f t="array" ref="Z310">_xlfn.IFS(AA310="oz",_xlfn.IFS(R310="oz",Q310,R310="fl oz",Q310*1.04,R310="ml",Q310*0.0338),AA310="fl oz",_xlfn.IFS(R310="oz",Q310/1.04,R310="fl oz",Q310,R310="ml",Q310*0.0338/1.04),AA310="ml",_xlfn.IFS(R310="oz",Q310/0.0338,R310="fl oz",Q310*1.04/0.0338,R310="ml",Q310))</f>
        <v>5.2</v>
      </c>
      <c r="AA310" s="9" t="s">
        <v>38</v>
      </c>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row>
    <row r="311" hidden="1" spans="1:52">
      <c r="A311" s="9" t="str">
        <f>_xlfn.XLOOKUP($E311,'Raw Data'!$E:$E,'Raw Data'!A:A,"ERROR",0,1)</f>
        <v>US</v>
      </c>
      <c r="B311" s="9" t="str">
        <f>_xlfn.XLOOKUP($E311,'Raw Data'!$E:$E,'Raw Data'!B:B,"ERROR",0,1)</f>
        <v>Hair Mousses</v>
      </c>
      <c r="C311" s="9" t="str">
        <f>_xlfn.XLOOKUP($E311,'Raw Data'!$E:$E,'Raw Data'!C:C,"ERROR",0,1)</f>
        <v>Goiple</v>
      </c>
      <c r="D311" s="9" t="str">
        <f>_xlfn.XLOOKUP($E311,'Raw Data'!$E:$E,'Raw Data'!D:D,"ERROR",0,1)</f>
        <v>www.amazon.com/dp/B0BVQT1GNY</v>
      </c>
      <c r="E311" s="9" t="s">
        <v>1105</v>
      </c>
      <c r="F311" s="9" t="str">
        <f>_xlfn.XLOOKUP($E311,'Raw Data'!$E:$E,'Raw Data'!F:F,"ERROR",0,1)</f>
        <v>Lace Tint Melting Hair Mousse, 6.8 fl oz Lace Tint Mousse for Women Hair Wig Lace Wigs Toupees and Hairpieces Natural Finishing Lace Color, Lace Tint Mousse for Wigs Melts Lace Foam Tint(Light Brown)</v>
      </c>
      <c r="G311" s="9">
        <f>_xlfn.XLOOKUP($E311,'Raw Data'!$E:$E,'Raw Data'!G:G,"ERROR",0,1)</f>
        <v>18</v>
      </c>
      <c r="H311" s="9">
        <f>_xlfn.XLOOKUP($E311,'Raw Data'!$E:$E,'Raw Data'!H:H,"ERROR",0,1)</f>
        <v>123.17</v>
      </c>
      <c r="I311" s="9">
        <f>_xlfn.XLOOKUP($E311,$E:$E,'Raw Data'!I:I,"ERROR",0,1)</f>
        <v>4.80286874580674e-6</v>
      </c>
      <c r="J311" s="9" t="str">
        <f>_xlfn.XLOOKUP($E311,'Raw Data'!$E:$E,'Raw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5 to 10</v>
      </c>
      <c r="L311" s="9">
        <f>_xlfn.XLOOKUP($E311,'Raw Data'!$E:$E,'Raw Data'!L:L,"ERROR",0,1)</f>
        <v>6.99</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5 to 10</v>
      </c>
      <c r="N311" s="9">
        <f>_xlfn.XLOOKUP($E311,'Raw Data'!$E:$E,'Raw Data'!N:N,"ERROR",0,1)</f>
        <v>6.99</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No Discount</v>
      </c>
      <c r="P311" s="16">
        <f t="shared" si="16"/>
        <v>0</v>
      </c>
      <c r="Q311" s="9">
        <f>_xlfn.XLOOKUP($E311,'Raw Data'!$E:$E,'Raw Data'!Q:Q,"ERROR",0,1)</f>
        <v>6.8</v>
      </c>
      <c r="R311" s="9" t="str">
        <f>_xlfn.XLOOKUP($E311,'Raw Data'!$E:$E,'Raw Data'!R:R,"ERROR",0,1)</f>
        <v>fl oz</v>
      </c>
      <c r="S311" s="17">
        <f t="shared" si="17"/>
        <v>0.988404977375566</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0.75 to 1</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 to 0.05</v>
      </c>
      <c r="V311" s="17">
        <f t="shared" si="18"/>
        <v>0.0334259376860185</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 to 0.05</v>
      </c>
      <c r="X311" s="17">
        <f t="shared" si="19"/>
        <v>0.0334259376860185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6 to 8</v>
      </c>
      <c r="Z311" s="17">
        <f t="array" ref="Z311">_xlfn.IFS(AA311="oz",_xlfn.IFS(R311="oz",Q311,R311="fl oz",Q311*1.04,R311="ml",Q311*0.0338),AA311="fl oz",_xlfn.IFS(R311="oz",Q311/1.04,R311="fl oz",Q311,R311="ml",Q311*0.0338/1.04),AA311="ml",_xlfn.IFS(R311="oz",Q311/0.0338,R311="fl oz",Q311*1.04/0.0338,R311="ml",Q311))</f>
        <v>7.072</v>
      </c>
      <c r="AA311" s="9" t="s">
        <v>38</v>
      </c>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row>
    <row r="312" hidden="1" spans="1:52">
      <c r="A312" s="9" t="str">
        <f>_xlfn.XLOOKUP($E312,'Raw Data'!$E:$E,'Raw Data'!A:A,"ERROR",0,1)</f>
        <v>US</v>
      </c>
      <c r="B312" s="9" t="str">
        <f>_xlfn.XLOOKUP($E312,'Raw Data'!$E:$E,'Raw Data'!B:B,"ERROR",0,1)</f>
        <v>Hair Mousses</v>
      </c>
      <c r="C312" s="9" t="str">
        <f>_xlfn.XLOOKUP($E312,'Raw Data'!$E:$E,'Raw Data'!C:C,"ERROR",0,1)</f>
        <v>creme of nature</v>
      </c>
      <c r="D312" s="9" t="str">
        <f>_xlfn.XLOOKUP($E312,'Raw Data'!$E:$E,'Raw Data'!D:D,"ERROR",0,1)</f>
        <v>www.amazon.com/dp/B077715N7V</v>
      </c>
      <c r="E312" s="9" t="s">
        <v>1109</v>
      </c>
      <c r="F312" s="9" t="str">
        <f>_xlfn.XLOOKUP($E312,'Raw Data'!$E:$E,'Raw Data'!F:F,"ERROR",0,1)</f>
        <v>Creme Of Nature Creme Of Nature Coconut Milk Curl Quench Foaming Mousse, 7 Oz, 7 Ounce</v>
      </c>
      <c r="G312" s="9">
        <f>_xlfn.XLOOKUP($E312,'Raw Data'!$E:$E,'Raw Data'!G:G,"ERROR",0,1)</f>
        <v>15</v>
      </c>
      <c r="H312" s="9">
        <f>_xlfn.XLOOKUP($E312,'Raw Data'!$E:$E,'Raw Data'!H:H,"ERROR",0,1)</f>
        <v>112.97</v>
      </c>
      <c r="I312" s="9">
        <f>_xlfn.XLOOKUP($E312,$E:$E,'Raw Data'!I:I,"ERROR",0,1)</f>
        <v>4.11668390419108e-6</v>
      </c>
      <c r="J312" s="9" t="str">
        <f>_xlfn.XLOOKUP($E312,'Raw Data'!$E:$E,'Raw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_xlfn.XLOOKUP($E312,'Raw Data'!$E:$E,'Raw Data'!L:L,"ERROR",0,1)</f>
        <v>7.48</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_xlfn.XLOOKUP($E312,'Raw Data'!$E:$E,'Raw Data'!N:N,"ERROR",0,1)</f>
        <v>8.46</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10% to 15%</v>
      </c>
      <c r="P312" s="16">
        <f t="shared" si="16"/>
        <v>0.115839243498818</v>
      </c>
      <c r="Q312" s="9">
        <f>_xlfn.XLOOKUP($E312,'Raw Data'!$E:$E,'Raw Data'!Q:Q,"ERROR",0,1)</f>
        <v>207</v>
      </c>
      <c r="R312" s="9" t="str">
        <f>_xlfn.XLOOKUP($E312,'Raw Data'!$E:$E,'Raw Data'!R:R,"ERROR",0,1)</f>
        <v>ml</v>
      </c>
      <c r="S312" s="17">
        <f t="shared" si="17"/>
        <v>1.06909070119772</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1 to 2</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18"/>
        <v>0.0408914012256458</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19"/>
        <v>0.0361545722420604</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6.9966</v>
      </c>
      <c r="AA312" s="9" t="s">
        <v>38</v>
      </c>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row>
    <row r="313" hidden="1" spans="1:52">
      <c r="A313" s="9" t="str">
        <f>_xlfn.XLOOKUP($E313,'Raw Data'!$E:$E,'Raw Data'!A:A,"ERROR",0,1)</f>
        <v>US</v>
      </c>
      <c r="B313" s="9" t="str">
        <f>_xlfn.XLOOKUP($E313,'Raw Data'!$E:$E,'Raw Data'!B:B,"ERROR",0,1)</f>
        <v>Hair Mousses</v>
      </c>
      <c r="C313" s="9" t="str">
        <f>_xlfn.XLOOKUP($E313,'Raw Data'!$E:$E,'Raw Data'!C:C,"ERROR",0,1)</f>
        <v>pantene</v>
      </c>
      <c r="D313" s="9" t="str">
        <f>_xlfn.XLOOKUP($E313,'Raw Data'!$E:$E,'Raw Data'!D:D,"ERROR",0,1)</f>
        <v>www.amazon.com/dp/B00AFCOZPY</v>
      </c>
      <c r="E313" s="9" t="s">
        <v>1112</v>
      </c>
      <c r="F313" s="9" t="str">
        <f>_xlfn.XLOOKUP($E313,'Raw Data'!$E:$E,'Raw Data'!F:F,"ERROR",0,1)</f>
        <v>Pantene Pro-V Stylers Mousse, 5 Maximum Hold 6.6 oz</v>
      </c>
      <c r="G313" s="9">
        <f>_xlfn.XLOOKUP($E313,'Raw Data'!$E:$E,'Raw Data'!G:G,"ERROR",0,1)</f>
        <v>9</v>
      </c>
      <c r="H313" s="9">
        <f>_xlfn.XLOOKUP($E313,'Raw Data'!$E:$E,'Raw Data'!H:H,"ERROR",0,1)</f>
        <v>96.83</v>
      </c>
      <c r="I313" s="9">
        <f>_xlfn.XLOOKUP($E313,$E:$E,'Raw Data'!I:I,"ERROR",0,1)</f>
        <v>2.35233006732307e-6</v>
      </c>
      <c r="J313" s="9" t="str">
        <f>_xlfn.XLOOKUP($E313,'Raw Data'!$E:$E,'Raw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10 to 15</v>
      </c>
      <c r="L313" s="9">
        <f>_xlfn.XLOOKUP($E313,'Raw Data'!$E:$E,'Raw Data'!L:L,"ERROR",0,1)</f>
        <v>10.99</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10 to 15</v>
      </c>
      <c r="N313" s="9">
        <f>_xlfn.XLOOKUP($E313,'Raw Data'!$E:$E,'Raw Data'!N:N,"ERROR",0,1)</f>
        <v>14</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20% to 25%</v>
      </c>
      <c r="P313" s="16">
        <f t="shared" si="16"/>
        <v>0.215</v>
      </c>
      <c r="Q313" s="9">
        <f>_xlfn.XLOOKUP($E313,'Raw Data'!$E:$E,'Raw Data'!Q:Q,"ERROR",0,1)</f>
        <v>6.6</v>
      </c>
      <c r="R313" s="9" t="str">
        <f>_xlfn.XLOOKUP($E313,'Raw Data'!$E:$E,'Raw Data'!R:R,"ERROR",0,1)</f>
        <v>oz</v>
      </c>
      <c r="S313" s="17">
        <f t="shared" si="17"/>
        <v>1.66515151515152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0.05 to 0.1</v>
      </c>
      <c r="V313" s="17">
        <f t="shared" si="18"/>
        <v>0.0717352763345323</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0.05 to 0.1</v>
      </c>
      <c r="X313" s="17">
        <f t="shared" si="19"/>
        <v>0.0563121919226079</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6.6</v>
      </c>
      <c r="AA313" s="9" t="s">
        <v>38</v>
      </c>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row>
    <row r="314" hidden="1" spans="1:52">
      <c r="A314" s="9" t="str">
        <f>_xlfn.XLOOKUP($E314,'Raw Data'!$E:$E,'Raw Data'!A:A,"ERROR",0,1)</f>
        <v>US</v>
      </c>
      <c r="B314" s="9" t="str">
        <f>_xlfn.XLOOKUP($E314,'Raw Data'!$E:$E,'Raw Data'!B:B,"ERROR",0,1)</f>
        <v>Hair Mousses</v>
      </c>
      <c r="C314" s="9" t="str">
        <f>_xlfn.XLOOKUP($E314,'Raw Data'!$E:$E,'Raw Data'!C:C,"ERROR",0,1)</f>
        <v>umberto giannini</v>
      </c>
      <c r="D314" s="9" t="str">
        <f>_xlfn.XLOOKUP($E314,'Raw Data'!$E:$E,'Raw Data'!D:D,"ERROR",0,1)</f>
        <v>www.amazon.com/dp/B06VSMMF7D</v>
      </c>
      <c r="E314" s="9" t="s">
        <v>1116</v>
      </c>
      <c r="F314" s="9" t="str">
        <f>_xlfn.XLOOKUP($E314,'Raw Data'!$E:$E,'Raw Data'!F:F,"ERROR",0,1)</f>
        <v>Umberto Giannini Curl Whip Curl Activating Mousse, Vegan &amp; Cruelty Free Frizz Solution Mousse for Curly or Wavy Hair</v>
      </c>
      <c r="G314" s="9">
        <f>_xlfn.XLOOKUP($E314,'Raw Data'!$E:$E,'Raw Data'!G:G,"ERROR",0,1)</f>
        <v>5</v>
      </c>
      <c r="H314" s="9">
        <f>_xlfn.XLOOKUP($E314,'Raw Data'!$E:$E,'Raw Data'!H:H,"ERROR",0,1)</f>
        <v>55.33</v>
      </c>
      <c r="I314" s="9">
        <f>_xlfn.XLOOKUP($E314,$E:$E,'Raw Data'!I:I,"ERROR",0,1)</f>
        <v>0</v>
      </c>
      <c r="J314" s="9" t="str">
        <f>_xlfn.XLOOKUP($E314,'Raw Data'!$E:$E,'Raw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_xlfn.XLOOKUP($E314,'Raw Data'!$E:$E,'Raw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_xlfn.XLOOKUP($E314,'Raw Data'!$E:$E,'Raw Data'!N:N,"ERROR",0,1)</f>
        <v>10.99</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No Discount</v>
      </c>
      <c r="P314" s="16">
        <f t="shared" si="16"/>
        <v>0</v>
      </c>
      <c r="Q314" s="9">
        <f>_xlfn.XLOOKUP($E314,'Raw Data'!$E:$E,'Raw Data'!Q:Q,"ERROR",0,1)</f>
        <v>6.7</v>
      </c>
      <c r="R314" s="9" t="str">
        <f>_xlfn.XLOOKUP($E314,'Raw Data'!$E:$E,'Raw Data'!R:R,"ERROR",0,1)</f>
        <v>fl oz</v>
      </c>
      <c r="S314" s="17">
        <f t="shared" si="17"/>
        <v>1.57721010332951</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18"/>
        <v>0.0533381840828375</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19"/>
        <v>0.0533381840828375</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6.968</v>
      </c>
      <c r="AA314" s="9" t="s">
        <v>38</v>
      </c>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row>
  </sheetData>
  <autoFilter ref="A2:AZ314">
    <sortState ref="A2:AZ314">
      <sortCondition ref="H2" descending="1"/>
    </sortState>
    <extLst/>
  </autoFilter>
  <conditionalFormatting sqref="H2:J2">
    <cfRule type="colorScale" priority="8">
      <colorScale>
        <cfvo type="min"/>
        <cfvo type="percentile" val="50"/>
        <cfvo type="max"/>
        <color rgb="FFF8696B"/>
        <color rgb="FFFFEB84"/>
        <color rgb="FF63BE7B"/>
      </colorScale>
    </cfRule>
  </conditionalFormatting>
  <conditionalFormatting sqref="H3:H31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5"/>
  <sheetViews>
    <sheetView tabSelected="1" workbookViewId="0">
      <selection activeCell="B10" sqref="B10"/>
    </sheetView>
  </sheetViews>
  <sheetFormatPr defaultColWidth="9" defaultRowHeight="14.4"/>
  <cols>
    <col min="1" max="1" width="19.8518518518519" customWidth="1"/>
    <col min="2" max="2" width="43" customWidth="1"/>
    <col min="3" max="3" width="27.712962962963" customWidth="1"/>
    <col min="4" max="4" width="28.712962962963" customWidth="1"/>
    <col min="5" max="5" width="13.4259259259259" customWidth="1"/>
    <col min="6" max="6" width="23.712962962963" customWidth="1"/>
    <col min="7" max="7" width="29.4259259259259" customWidth="1"/>
    <col min="8" max="8" width="22.287037037037" customWidth="1"/>
    <col min="9" max="9" width="26.8518518518519" customWidth="1"/>
    <col min="10" max="10" width="30.1388888888889" customWidth="1"/>
    <col min="11" max="11" width="31.712962962963" customWidth="1"/>
  </cols>
  <sheetData>
    <row r="1" spans="1:11">
      <c r="A1" t="s">
        <v>2</v>
      </c>
      <c r="B1" t="s">
        <v>1301</v>
      </c>
      <c r="C1" t="s">
        <v>1302</v>
      </c>
      <c r="D1" t="s">
        <v>1303</v>
      </c>
      <c r="E1" t="s">
        <v>1304</v>
      </c>
      <c r="F1" t="s">
        <v>1305</v>
      </c>
      <c r="G1" t="s">
        <v>1306</v>
      </c>
      <c r="H1" t="s">
        <v>1307</v>
      </c>
      <c r="I1" t="s">
        <v>1308</v>
      </c>
      <c r="J1" t="s">
        <v>1309</v>
      </c>
      <c r="K1" t="s">
        <v>1310</v>
      </c>
    </row>
    <row r="2" spans="1:11">
      <c r="A2" t="s">
        <v>32</v>
      </c>
      <c r="B2" s="2">
        <v>2514783.25</v>
      </c>
      <c r="C2" s="1">
        <v>2</v>
      </c>
      <c r="D2" s="30">
        <v>0.133231262043989</v>
      </c>
      <c r="E2" s="2">
        <v>10.175</v>
      </c>
      <c r="F2" s="2">
        <v>11.295</v>
      </c>
      <c r="G2" s="30">
        <v>0.0996474979806614</v>
      </c>
      <c r="H2" s="2">
        <v>7.65</v>
      </c>
      <c r="I2" s="2">
        <v>1.33179487179487</v>
      </c>
      <c r="J2" s="2">
        <v>0.0450387173417271</v>
      </c>
      <c r="K2" s="2">
        <v>0.0499718182842971</v>
      </c>
    </row>
    <row r="3" spans="1:11">
      <c r="A3" t="s">
        <v>43</v>
      </c>
      <c r="B3" s="2">
        <v>1857591.79</v>
      </c>
      <c r="C3" s="1">
        <v>4</v>
      </c>
      <c r="D3" s="30">
        <v>0.0984137692758419</v>
      </c>
      <c r="E3" s="2">
        <v>18.9075</v>
      </c>
      <c r="F3" s="2">
        <v>20.99</v>
      </c>
      <c r="G3" s="30">
        <v>0.0989639776119823</v>
      </c>
      <c r="H3" s="2">
        <v>7.4425</v>
      </c>
      <c r="I3" s="2">
        <v>2.5763043290492</v>
      </c>
      <c r="J3" s="2">
        <v>0.0871256113983496</v>
      </c>
      <c r="K3" s="2">
        <v>0.096749008515185</v>
      </c>
    </row>
    <row r="4" spans="1:11">
      <c r="A4" t="s">
        <v>1155</v>
      </c>
      <c r="B4" s="2">
        <v>1661902.52</v>
      </c>
      <c r="C4" s="1">
        <v>1</v>
      </c>
      <c r="D4" s="30">
        <v>0.0880463038449477</v>
      </c>
      <c r="E4" s="2">
        <v>4.04</v>
      </c>
      <c r="F4" s="2">
        <v>7.99</v>
      </c>
      <c r="G4" s="30">
        <v>0.494367959949937</v>
      </c>
      <c r="H4" s="2">
        <v>7.28</v>
      </c>
      <c r="I4" s="2">
        <v>0.554945054945055</v>
      </c>
      <c r="J4" s="2">
        <v>0.0187671645229981</v>
      </c>
      <c r="K4" s="2">
        <v>0.0371162486482067</v>
      </c>
    </row>
    <row r="5" spans="1:11">
      <c r="A5" t="s">
        <v>55</v>
      </c>
      <c r="B5" s="2">
        <v>1466714.51</v>
      </c>
      <c r="C5" s="1">
        <v>3</v>
      </c>
      <c r="D5" s="30">
        <v>0.0777053947792639</v>
      </c>
      <c r="E5" s="2">
        <v>30</v>
      </c>
      <c r="F5" s="2">
        <v>30</v>
      </c>
      <c r="G5" s="30">
        <v>0</v>
      </c>
      <c r="H5" s="2">
        <v>7.66133333333333</v>
      </c>
      <c r="I5" s="2">
        <v>4.14781297134238</v>
      </c>
      <c r="J5" s="2">
        <v>0.140270983136367</v>
      </c>
      <c r="K5" s="2">
        <v>0.140270983136367</v>
      </c>
    </row>
    <row r="6" spans="1:11">
      <c r="A6" t="s">
        <v>47</v>
      </c>
      <c r="B6" s="2">
        <v>1364054.24</v>
      </c>
      <c r="C6" s="1">
        <v>3</v>
      </c>
      <c r="D6" s="30">
        <v>0.0722665334643269</v>
      </c>
      <c r="E6" s="2">
        <v>21.0033333333333</v>
      </c>
      <c r="F6" s="2">
        <v>21.16</v>
      </c>
      <c r="G6" s="30">
        <v>0.00740733897644913</v>
      </c>
      <c r="H6" s="2">
        <v>9.06666666666667</v>
      </c>
      <c r="I6" s="2">
        <v>2.40536726998492</v>
      </c>
      <c r="J6" s="2">
        <v>0.0813448518763922</v>
      </c>
      <c r="K6" s="2">
        <v>0.0818881851536171</v>
      </c>
    </row>
    <row r="7" spans="1:11">
      <c r="A7" t="s">
        <v>51</v>
      </c>
      <c r="B7" s="2">
        <v>760780.46</v>
      </c>
      <c r="C7" s="1">
        <v>1</v>
      </c>
      <c r="D7" s="30">
        <v>0.0403055574766558</v>
      </c>
      <c r="E7" s="2">
        <v>29.88</v>
      </c>
      <c r="F7" s="2">
        <v>29.94</v>
      </c>
      <c r="G7" s="30">
        <v>0.00200400801603214</v>
      </c>
      <c r="H7" s="2">
        <v>8.84</v>
      </c>
      <c r="I7" s="2">
        <v>3.38009049773756</v>
      </c>
      <c r="J7" s="2">
        <v>0.114308099348582</v>
      </c>
      <c r="K7" s="2">
        <v>0.114537633684623</v>
      </c>
    </row>
    <row r="8" spans="1:11">
      <c r="A8" t="s">
        <v>78</v>
      </c>
      <c r="B8" s="2">
        <v>698063.94</v>
      </c>
      <c r="C8" s="1">
        <v>2</v>
      </c>
      <c r="D8" s="30">
        <v>0.0369828849916187</v>
      </c>
      <c r="E8" s="2">
        <v>16.04</v>
      </c>
      <c r="F8" s="2">
        <v>17.105</v>
      </c>
      <c r="G8" s="30">
        <v>0.0581460745967227</v>
      </c>
      <c r="H8" s="2">
        <v>19.86</v>
      </c>
      <c r="I8" s="2">
        <v>0.813165445665446</v>
      </c>
      <c r="J8" s="2">
        <v>0.0274996768909518</v>
      </c>
      <c r="K8" s="2">
        <v>0.0293961618361348</v>
      </c>
    </row>
    <row r="9" spans="1:11">
      <c r="A9" t="s">
        <v>59</v>
      </c>
      <c r="B9" s="2">
        <v>611908.66</v>
      </c>
      <c r="C9" s="1">
        <v>1</v>
      </c>
      <c r="D9" s="30">
        <v>0.0324184452188657</v>
      </c>
      <c r="E9" s="2">
        <v>39</v>
      </c>
      <c r="F9" s="2">
        <v>39</v>
      </c>
      <c r="G9" s="30">
        <v>0</v>
      </c>
      <c r="H9" s="2">
        <v>6.032</v>
      </c>
      <c r="I9" s="2">
        <v>6.46551724137931</v>
      </c>
      <c r="J9" s="2">
        <v>0.218651242522128</v>
      </c>
      <c r="K9" s="2">
        <v>0.218651242522128</v>
      </c>
    </row>
    <row r="10" spans="1:11">
      <c r="A10" t="s">
        <v>160</v>
      </c>
      <c r="B10" s="2">
        <v>588935.13</v>
      </c>
      <c r="C10" s="1">
        <v>2</v>
      </c>
      <c r="D10" s="30">
        <v>0.0312013254549634</v>
      </c>
      <c r="E10" s="2">
        <v>36.2</v>
      </c>
      <c r="F10" s="2">
        <v>38.645</v>
      </c>
      <c r="G10" s="30">
        <v>0.0623951025800793</v>
      </c>
      <c r="H10" s="2">
        <v>5.187</v>
      </c>
      <c r="I10" s="2">
        <v>6.96248114630468</v>
      </c>
      <c r="J10" s="2">
        <v>0.235457597101951</v>
      </c>
      <c r="K10" s="2">
        <v>0.251321951019884</v>
      </c>
    </row>
    <row r="11" spans="1:11">
      <c r="A11" t="s">
        <v>67</v>
      </c>
      <c r="B11" s="2">
        <v>526071.38</v>
      </c>
      <c r="C11" s="1">
        <v>1</v>
      </c>
      <c r="D11" s="30">
        <v>0.0278708528389565</v>
      </c>
      <c r="E11" s="2">
        <v>23.15</v>
      </c>
      <c r="F11" s="2">
        <v>23.7</v>
      </c>
      <c r="G11" s="30">
        <v>0.0232067510548524</v>
      </c>
      <c r="H11" s="2">
        <v>3.536</v>
      </c>
      <c r="I11" s="2">
        <v>6.54694570135747</v>
      </c>
      <c r="J11" s="2">
        <v>0.221404994973198</v>
      </c>
      <c r="K11" s="2">
        <v>0.226665156840812</v>
      </c>
    </row>
    <row r="12" spans="1:11">
      <c r="A12" t="s">
        <v>164</v>
      </c>
      <c r="B12" s="2">
        <v>488028.35</v>
      </c>
      <c r="C12" s="1">
        <v>3</v>
      </c>
      <c r="D12" s="30">
        <v>0.025855362677378</v>
      </c>
      <c r="E12" s="2">
        <v>33.8166666666667</v>
      </c>
      <c r="F12" s="2">
        <v>35.3266666666667</v>
      </c>
      <c r="G12" s="30">
        <v>0.0426328382628451</v>
      </c>
      <c r="H12" s="2">
        <v>5.46666666666667</v>
      </c>
      <c r="I12" s="2">
        <v>6.18864468864469</v>
      </c>
      <c r="J12" s="2">
        <v>0.20928795024162</v>
      </c>
      <c r="K12" s="2">
        <v>0.218600303990903</v>
      </c>
    </row>
    <row r="13" spans="1:11">
      <c r="A13" t="s">
        <v>118</v>
      </c>
      <c r="B13" s="2">
        <v>449151.38</v>
      </c>
      <c r="C13" s="1">
        <v>2</v>
      </c>
      <c r="D13" s="30">
        <v>0.0237956910227548</v>
      </c>
      <c r="E13" s="2">
        <v>21.965</v>
      </c>
      <c r="F13" s="2">
        <v>22</v>
      </c>
      <c r="G13" s="30">
        <v>0.0015909090909091</v>
      </c>
      <c r="H13" s="2">
        <v>8.54</v>
      </c>
      <c r="I13" s="2">
        <v>2.57208967503085</v>
      </c>
      <c r="J13" s="2">
        <v>0.0869830799807525</v>
      </c>
      <c r="K13" s="2">
        <v>0.087121032435242</v>
      </c>
    </row>
    <row r="14" spans="1:11">
      <c r="A14" t="s">
        <v>135</v>
      </c>
      <c r="B14" s="2">
        <v>382393.25</v>
      </c>
      <c r="C14" s="1">
        <v>2</v>
      </c>
      <c r="D14" s="30">
        <v>0.0202588971811397</v>
      </c>
      <c r="E14" s="2">
        <v>10.44</v>
      </c>
      <c r="F14" s="2">
        <v>12.265</v>
      </c>
      <c r="G14" s="30">
        <v>0.172100392847937</v>
      </c>
      <c r="H14" s="2">
        <v>16.4</v>
      </c>
      <c r="I14" s="2">
        <v>0.59296875</v>
      </c>
      <c r="J14" s="2">
        <v>0.0200530520798106</v>
      </c>
      <c r="K14" s="2">
        <v>0.0237280721385612</v>
      </c>
    </row>
    <row r="15" spans="1:11">
      <c r="A15" t="s">
        <v>82</v>
      </c>
      <c r="B15" s="2">
        <v>341981.04</v>
      </c>
      <c r="C15" s="1">
        <v>1</v>
      </c>
      <c r="D15" s="30">
        <v>0.0181178897045365</v>
      </c>
      <c r="E15" s="2">
        <v>29.92</v>
      </c>
      <c r="F15" s="2">
        <v>30</v>
      </c>
      <c r="G15" s="30">
        <v>0.00266666666666661</v>
      </c>
      <c r="H15" s="2">
        <v>5.0362</v>
      </c>
      <c r="I15" s="2">
        <v>5.9409872522934</v>
      </c>
      <c r="J15" s="2">
        <v>0.20091265648608</v>
      </c>
      <c r="K15" s="2">
        <v>0.201449856102353</v>
      </c>
    </row>
    <row r="16" spans="1:11">
      <c r="A16" t="s">
        <v>86</v>
      </c>
      <c r="B16" s="2">
        <v>311593.5</v>
      </c>
      <c r="C16" s="1">
        <v>1</v>
      </c>
      <c r="D16" s="30">
        <v>0.0165079814531545</v>
      </c>
      <c r="E16" s="2">
        <v>33.84</v>
      </c>
      <c r="F16" s="2">
        <v>34.9</v>
      </c>
      <c r="G16" s="30">
        <v>0.0303724928366761</v>
      </c>
      <c r="H16" s="2">
        <v>12</v>
      </c>
      <c r="I16" s="2">
        <v>2.82</v>
      </c>
      <c r="J16" s="2">
        <v>0.0953669259384511</v>
      </c>
      <c r="K16" s="2">
        <v>0.0983541878029534</v>
      </c>
    </row>
    <row r="17" spans="1:11">
      <c r="A17" t="s">
        <v>93</v>
      </c>
      <c r="B17" s="2">
        <v>302649.08</v>
      </c>
      <c r="C17" s="1">
        <v>1</v>
      </c>
      <c r="D17" s="30">
        <v>0.0160341130333408</v>
      </c>
      <c r="E17" s="2">
        <v>7.8</v>
      </c>
      <c r="F17" s="2">
        <v>10</v>
      </c>
      <c r="G17" s="30">
        <v>0.22</v>
      </c>
      <c r="H17" s="2">
        <v>8.5</v>
      </c>
      <c r="I17" s="2">
        <v>0.917647058823529</v>
      </c>
      <c r="J17" s="2">
        <v>0.0310330422327876</v>
      </c>
      <c r="K17" s="2">
        <v>0.0397859515804969</v>
      </c>
    </row>
    <row r="18" spans="1:11">
      <c r="A18" t="s">
        <v>97</v>
      </c>
      <c r="B18" s="2">
        <v>284875.49</v>
      </c>
      <c r="C18" s="1">
        <v>1</v>
      </c>
      <c r="D18" s="30">
        <v>0.0150924820491387</v>
      </c>
      <c r="E18" s="2">
        <v>15.79</v>
      </c>
      <c r="F18" s="2">
        <v>16.99</v>
      </c>
      <c r="G18" s="30">
        <v>0.0706297822248381</v>
      </c>
      <c r="H18" s="2">
        <v>10</v>
      </c>
      <c r="I18" s="2">
        <v>1.579</v>
      </c>
      <c r="J18" s="2">
        <v>0.0533987149137639</v>
      </c>
      <c r="K18" s="2">
        <v>0.0574568819749746</v>
      </c>
    </row>
    <row r="19" spans="1:11">
      <c r="A19" t="s">
        <v>183</v>
      </c>
      <c r="B19" s="2">
        <v>273558.25</v>
      </c>
      <c r="C19" s="1">
        <v>2</v>
      </c>
      <c r="D19" s="30">
        <v>0.0144929034699292</v>
      </c>
      <c r="E19" s="2">
        <v>17.83</v>
      </c>
      <c r="F19" s="2">
        <v>18.845</v>
      </c>
      <c r="G19" s="30">
        <v>0.0525223266258085</v>
      </c>
      <c r="H19" s="2">
        <v>20.208</v>
      </c>
      <c r="I19" s="2">
        <v>0.884054487179487</v>
      </c>
      <c r="J19" s="2">
        <v>0.0298970066682275</v>
      </c>
      <c r="K19" s="2">
        <v>0.031667210535524</v>
      </c>
    </row>
    <row r="20" spans="1:11">
      <c r="A20" t="s">
        <v>101</v>
      </c>
      <c r="B20" s="2">
        <v>269538.62</v>
      </c>
      <c r="C20" s="1">
        <v>1</v>
      </c>
      <c r="D20" s="30">
        <v>0.0142799465966679</v>
      </c>
      <c r="E20" s="2">
        <v>5.5</v>
      </c>
      <c r="F20" s="2">
        <v>6.95</v>
      </c>
      <c r="G20" s="30">
        <v>0.20863309352518</v>
      </c>
      <c r="H20" s="2">
        <v>8.3</v>
      </c>
      <c r="I20" s="2">
        <v>0.662650602409638</v>
      </c>
      <c r="J20" s="2">
        <v>0.0224095570649184</v>
      </c>
      <c r="K20" s="2">
        <v>0.0283175312002151</v>
      </c>
    </row>
    <row r="21" spans="1:11">
      <c r="A21" t="s">
        <v>105</v>
      </c>
      <c r="B21" s="2">
        <v>253351.67</v>
      </c>
      <c r="C21" s="1">
        <v>1</v>
      </c>
      <c r="D21" s="30">
        <v>0.0134223745664968</v>
      </c>
      <c r="E21" s="2">
        <v>27.67</v>
      </c>
      <c r="F21" s="2">
        <v>28.1</v>
      </c>
      <c r="G21" s="30">
        <v>0.0153024911032028</v>
      </c>
      <c r="H21" s="2">
        <v>4.056</v>
      </c>
      <c r="I21" s="2">
        <v>6.82199211045365</v>
      </c>
      <c r="J21" s="2">
        <v>0.230706530620685</v>
      </c>
      <c r="K21" s="2">
        <v>0.234291778476373</v>
      </c>
    </row>
    <row r="22" spans="1:11">
      <c r="A22" t="s">
        <v>110</v>
      </c>
      <c r="B22" s="2">
        <v>245754.5</v>
      </c>
      <c r="C22" s="1">
        <v>1</v>
      </c>
      <c r="D22" s="30">
        <v>0.0130198824045728</v>
      </c>
      <c r="E22" s="2">
        <v>34.01</v>
      </c>
      <c r="F22" s="2">
        <v>34.57</v>
      </c>
      <c r="G22" s="30">
        <v>0.0161990164882847</v>
      </c>
      <c r="H22" s="2">
        <v>8.3</v>
      </c>
      <c r="I22" s="2">
        <v>4.09759036144578</v>
      </c>
      <c r="J22" s="2">
        <v>0.138572551959614</v>
      </c>
      <c r="K22" s="2">
        <v>0.140854252315315</v>
      </c>
    </row>
    <row r="23" spans="1:11">
      <c r="A23" t="s">
        <v>114</v>
      </c>
      <c r="B23" s="2">
        <v>243622.87</v>
      </c>
      <c r="C23" s="1">
        <v>1</v>
      </c>
      <c r="D23" s="30">
        <v>0.0129069503039193</v>
      </c>
      <c r="E23" s="2">
        <v>19.63</v>
      </c>
      <c r="F23" s="2">
        <v>21.43</v>
      </c>
      <c r="G23" s="30">
        <v>0.0839944003733085</v>
      </c>
      <c r="H23" s="2">
        <v>30</v>
      </c>
      <c r="I23" s="2">
        <v>0.654333333333333</v>
      </c>
      <c r="J23" s="2">
        <v>0.0221282831698794</v>
      </c>
      <c r="K23" s="2">
        <v>0.0241573667004847</v>
      </c>
    </row>
    <row r="24" spans="1:11">
      <c r="A24" t="s">
        <v>122</v>
      </c>
      <c r="B24" s="2">
        <v>239314.64</v>
      </c>
      <c r="C24" s="1">
        <v>1</v>
      </c>
      <c r="D24" s="30">
        <v>0.0126787036269638</v>
      </c>
      <c r="E24" s="2">
        <v>9.37</v>
      </c>
      <c r="F24" s="2">
        <v>10.65</v>
      </c>
      <c r="G24" s="30">
        <v>0.12018779342723</v>
      </c>
      <c r="H24" s="2">
        <v>8.45</v>
      </c>
      <c r="I24" s="2">
        <v>1.10887573964497</v>
      </c>
      <c r="J24" s="2">
        <v>0.0375000250133571</v>
      </c>
      <c r="K24" s="2">
        <v>0.0426227605541359</v>
      </c>
    </row>
    <row r="25" spans="1:11">
      <c r="A25" t="s">
        <v>129</v>
      </c>
      <c r="B25" s="2">
        <v>235977.22</v>
      </c>
      <c r="C25" s="1">
        <v>1</v>
      </c>
      <c r="D25" s="30">
        <v>0.0125018897092749</v>
      </c>
      <c r="E25" s="2">
        <v>16.64</v>
      </c>
      <c r="F25" s="2">
        <v>20</v>
      </c>
      <c r="G25" s="30">
        <v>0.168</v>
      </c>
      <c r="H25" s="2">
        <v>7.2</v>
      </c>
      <c r="I25" s="2">
        <v>2.31111111111111</v>
      </c>
      <c r="J25" s="2">
        <v>0.0781572915492428</v>
      </c>
      <c r="K25" s="2">
        <v>0.09393905234284</v>
      </c>
    </row>
    <row r="26" spans="1:11">
      <c r="A26" t="s">
        <v>139</v>
      </c>
      <c r="B26" s="2">
        <v>222557.79</v>
      </c>
      <c r="C26" s="1">
        <v>1</v>
      </c>
      <c r="D26" s="30">
        <v>0.0117909387377306</v>
      </c>
      <c r="E26" s="2">
        <v>12.07</v>
      </c>
      <c r="F26" s="2">
        <v>15</v>
      </c>
      <c r="G26" s="30">
        <v>0.195333333333333</v>
      </c>
      <c r="H26" s="2">
        <v>7.5</v>
      </c>
      <c r="I26" s="2">
        <v>1.60933333333333</v>
      </c>
      <c r="J26" s="2">
        <v>0.0544245293653478</v>
      </c>
      <c r="K26" s="2">
        <v>0.0676361176868448</v>
      </c>
    </row>
    <row r="27" spans="1:11">
      <c r="A27" t="s">
        <v>152</v>
      </c>
      <c r="B27" s="2">
        <v>196843.54</v>
      </c>
      <c r="C27" s="1">
        <v>1</v>
      </c>
      <c r="D27" s="30">
        <v>0.010428617758372</v>
      </c>
      <c r="E27" s="2">
        <v>8.66</v>
      </c>
      <c r="F27" s="2">
        <v>11.36</v>
      </c>
      <c r="G27" s="30">
        <v>0.237676056338028</v>
      </c>
      <c r="H27" s="2">
        <v>7.9</v>
      </c>
      <c r="I27" s="2">
        <v>1.09620253164557</v>
      </c>
      <c r="J27" s="2">
        <v>0.0370714417194985</v>
      </c>
      <c r="K27" s="2">
        <v>0.0486295124634529</v>
      </c>
    </row>
    <row r="28" spans="1:11">
      <c r="A28" t="s">
        <v>156</v>
      </c>
      <c r="B28" s="2">
        <v>185932.03</v>
      </c>
      <c r="C28" s="1">
        <v>1</v>
      </c>
      <c r="D28" s="30">
        <v>0.00985053443922086</v>
      </c>
      <c r="E28" s="2">
        <v>28.71</v>
      </c>
      <c r="F28" s="2">
        <v>29.41</v>
      </c>
      <c r="G28" s="30">
        <v>0.0238014280856851</v>
      </c>
      <c r="H28" s="2">
        <v>6.7</v>
      </c>
      <c r="I28" s="2">
        <v>4.28507462686567</v>
      </c>
      <c r="J28" s="2">
        <v>0.1449129058798</v>
      </c>
      <c r="K28" s="2">
        <v>0.148446135908217</v>
      </c>
    </row>
    <row r="29" spans="1:11">
      <c r="A29" t="s">
        <v>168</v>
      </c>
      <c r="B29" s="2">
        <v>176611.71</v>
      </c>
      <c r="C29" s="1">
        <v>1</v>
      </c>
      <c r="D29" s="30">
        <v>0.00935675112956432</v>
      </c>
      <c r="E29" s="2">
        <v>20.18</v>
      </c>
      <c r="F29" s="2">
        <v>20.28</v>
      </c>
      <c r="G29" s="30">
        <v>0.00493096646942808</v>
      </c>
      <c r="H29" s="2">
        <v>8</v>
      </c>
      <c r="I29" s="2">
        <v>2.5225</v>
      </c>
      <c r="J29" s="2">
        <v>0.085306053432533</v>
      </c>
      <c r="K29" s="2">
        <v>0.0857287791680758</v>
      </c>
    </row>
    <row r="30" spans="1:11">
      <c r="A30" t="s">
        <v>172</v>
      </c>
      <c r="B30" s="2">
        <v>171418.49</v>
      </c>
      <c r="C30" s="1">
        <v>1</v>
      </c>
      <c r="D30" s="30">
        <v>0.00908161837024119</v>
      </c>
      <c r="E30" s="2">
        <v>12.41</v>
      </c>
      <c r="F30" s="2">
        <v>14.99</v>
      </c>
      <c r="G30" s="30">
        <v>0.172114743162108</v>
      </c>
      <c r="H30" s="2">
        <v>20.4</v>
      </c>
      <c r="I30" s="2">
        <v>0.608333333333333</v>
      </c>
      <c r="J30" s="2">
        <v>0.020572652463082</v>
      </c>
      <c r="K30" s="2">
        <v>0.0248496422579854</v>
      </c>
    </row>
    <row r="31" spans="1:11">
      <c r="A31" t="s">
        <v>176</v>
      </c>
      <c r="B31" s="2">
        <v>168617.16</v>
      </c>
      <c r="C31" s="1">
        <v>1</v>
      </c>
      <c r="D31" s="30">
        <v>0.0089332060840922</v>
      </c>
      <c r="E31" s="2">
        <v>30.92</v>
      </c>
      <c r="F31" s="2">
        <v>31.28</v>
      </c>
      <c r="G31" s="30">
        <v>0.0115089514066496</v>
      </c>
      <c r="H31" s="2">
        <v>6.2</v>
      </c>
      <c r="I31" s="2">
        <v>4.98709677419355</v>
      </c>
      <c r="J31" s="2">
        <v>0.168653932167519</v>
      </c>
      <c r="K31" s="2">
        <v>0.170617561390686</v>
      </c>
    </row>
    <row r="32" spans="1:11">
      <c r="A32" t="s">
        <v>187</v>
      </c>
      <c r="B32" s="2">
        <v>163743.52</v>
      </c>
      <c r="C32" s="1">
        <v>1</v>
      </c>
      <c r="D32" s="30">
        <v>0.00867500442478495</v>
      </c>
      <c r="E32" s="2">
        <v>16.67</v>
      </c>
      <c r="F32" s="2">
        <v>17.18</v>
      </c>
      <c r="G32" s="30">
        <v>0.0296856810244469</v>
      </c>
      <c r="H32" s="2">
        <v>8.8</v>
      </c>
      <c r="I32" s="2">
        <v>1.89431818181818</v>
      </c>
      <c r="J32" s="2">
        <v>0.0640621637408922</v>
      </c>
      <c r="K32" s="2">
        <v>0.0660220739693178</v>
      </c>
    </row>
    <row r="33" spans="1:11">
      <c r="A33" t="s">
        <v>194</v>
      </c>
      <c r="B33" s="2">
        <v>149743.3</v>
      </c>
      <c r="C33" s="1">
        <v>1</v>
      </c>
      <c r="D33" s="30">
        <v>0.00793328365044248</v>
      </c>
      <c r="E33" s="2">
        <v>29.34</v>
      </c>
      <c r="F33" s="2">
        <v>30.85</v>
      </c>
      <c r="G33" s="30">
        <v>0.0489465153970827</v>
      </c>
      <c r="H33" s="2">
        <v>5.07</v>
      </c>
      <c r="I33" s="2">
        <v>5.78698224852071</v>
      </c>
      <c r="J33" s="2">
        <v>0.195704506206314</v>
      </c>
      <c r="K33" s="2">
        <v>0.205776551345085</v>
      </c>
    </row>
    <row r="34" spans="1:11">
      <c r="A34" t="s">
        <v>198</v>
      </c>
      <c r="B34" s="2">
        <v>148489.36</v>
      </c>
      <c r="C34" s="1">
        <v>1</v>
      </c>
      <c r="D34" s="30">
        <v>0.00786685088383031</v>
      </c>
      <c r="E34" s="2">
        <v>29.45</v>
      </c>
      <c r="F34" s="2">
        <v>31.47</v>
      </c>
      <c r="G34" s="30">
        <v>0.0641881156657134</v>
      </c>
      <c r="H34" s="2">
        <v>6.8</v>
      </c>
      <c r="I34" s="2">
        <v>4.33088235294118</v>
      </c>
      <c r="J34" s="2">
        <v>0.146462034255704</v>
      </c>
      <c r="K34" s="2">
        <v>0.15650798702978</v>
      </c>
    </row>
    <row r="35" spans="1:11">
      <c r="A35" t="s">
        <v>208</v>
      </c>
      <c r="B35" s="2">
        <v>136463.61</v>
      </c>
      <c r="C35" s="1">
        <v>1</v>
      </c>
      <c r="D35" s="30">
        <v>0.00722973599548934</v>
      </c>
      <c r="E35" s="2">
        <v>20.38</v>
      </c>
      <c r="F35" s="2">
        <v>28.94</v>
      </c>
      <c r="G35" s="30">
        <v>0.295784381478922</v>
      </c>
      <c r="H35" s="2">
        <v>7</v>
      </c>
      <c r="I35" s="2">
        <v>2.91142857142857</v>
      </c>
      <c r="J35" s="2">
        <v>0.0984588627469926</v>
      </c>
      <c r="K35" s="2">
        <v>0.139813517561235</v>
      </c>
    </row>
    <row r="36" spans="1:11">
      <c r="A36" t="s">
        <v>215</v>
      </c>
      <c r="B36" s="2">
        <v>126691.08</v>
      </c>
      <c r="C36" s="1">
        <v>1</v>
      </c>
      <c r="D36" s="30">
        <v>0.00671199495149967</v>
      </c>
      <c r="E36" s="2">
        <v>8.16</v>
      </c>
      <c r="F36" s="2">
        <v>8.57</v>
      </c>
      <c r="G36" s="30">
        <v>0.0478413068844808</v>
      </c>
      <c r="H36" s="2">
        <v>8.32</v>
      </c>
      <c r="I36" s="2">
        <v>0.980769230769231</v>
      </c>
      <c r="J36" s="2">
        <v>0.033167711557972</v>
      </c>
      <c r="K36" s="2">
        <v>0.0348342264769387</v>
      </c>
    </row>
    <row r="37" spans="1:11">
      <c r="A37" t="s">
        <v>219</v>
      </c>
      <c r="B37" s="2">
        <v>119979.64</v>
      </c>
      <c r="C37" s="1">
        <v>1</v>
      </c>
      <c r="D37" s="30">
        <v>0.0063564280765682</v>
      </c>
      <c r="E37" s="2">
        <v>9.77</v>
      </c>
      <c r="F37" s="2">
        <v>9.77</v>
      </c>
      <c r="G37" s="30">
        <v>0</v>
      </c>
      <c r="H37" s="2">
        <v>8</v>
      </c>
      <c r="I37" s="2">
        <v>1.22125</v>
      </c>
      <c r="J37" s="2">
        <v>0.0413003043625296</v>
      </c>
      <c r="K37" s="2">
        <v>0.0413003043625296</v>
      </c>
    </row>
    <row r="38" spans="1:11">
      <c r="A38" t="s">
        <v>223</v>
      </c>
      <c r="B38" s="2">
        <v>118908.94</v>
      </c>
      <c r="C38" s="1">
        <v>1</v>
      </c>
      <c r="D38" s="30">
        <v>0.00629970322273815</v>
      </c>
      <c r="E38" s="2">
        <v>30.05</v>
      </c>
      <c r="F38" s="2">
        <v>30.96</v>
      </c>
      <c r="G38" s="30">
        <v>0.0293927648578811</v>
      </c>
      <c r="H38" s="2">
        <v>8.736</v>
      </c>
      <c r="I38" s="2">
        <v>3.43978937728938</v>
      </c>
      <c r="J38" s="2">
        <v>0.116326999570151</v>
      </c>
      <c r="K38" s="2">
        <v>0.119849714033008</v>
      </c>
    </row>
    <row r="39" spans="1:11">
      <c r="A39" t="s">
        <v>227</v>
      </c>
      <c r="B39" s="2">
        <v>107282.94</v>
      </c>
      <c r="C39" s="1">
        <v>1</v>
      </c>
      <c r="D39" s="30">
        <v>0.0056837667787033</v>
      </c>
      <c r="E39" s="2">
        <v>15.98</v>
      </c>
      <c r="F39" s="2">
        <v>18.2</v>
      </c>
      <c r="G39" s="30">
        <v>0.121978021978022</v>
      </c>
      <c r="H39" s="2">
        <v>8.736</v>
      </c>
      <c r="I39" s="2">
        <v>1.82921245421245</v>
      </c>
      <c r="J39" s="2">
        <v>0.0618604144136779</v>
      </c>
      <c r="K39" s="2">
        <v>0.07045428925713</v>
      </c>
    </row>
    <row r="40" spans="1:11">
      <c r="A40" t="s">
        <v>235</v>
      </c>
      <c r="B40" s="2">
        <v>105598.28</v>
      </c>
      <c r="C40" s="1">
        <v>1</v>
      </c>
      <c r="D40" s="30">
        <v>0.00559451480125553</v>
      </c>
      <c r="E40" s="2">
        <v>20</v>
      </c>
      <c r="F40" s="2">
        <v>20</v>
      </c>
      <c r="G40" s="30">
        <v>0</v>
      </c>
      <c r="H40" s="2">
        <v>7</v>
      </c>
      <c r="I40" s="2">
        <v>2.85714285714286</v>
      </c>
      <c r="J40" s="2">
        <v>0.0966230252669211</v>
      </c>
      <c r="K40" s="2">
        <v>0.0966230252669211</v>
      </c>
    </row>
    <row r="41" spans="1:11">
      <c r="A41" t="s">
        <v>239</v>
      </c>
      <c r="B41" s="2">
        <v>103324.45</v>
      </c>
      <c r="C41" s="1">
        <v>1</v>
      </c>
      <c r="D41" s="30">
        <v>0.00547404905512274</v>
      </c>
      <c r="E41" s="2">
        <v>7.53</v>
      </c>
      <c r="F41" s="2">
        <v>8.05</v>
      </c>
      <c r="G41" s="30">
        <v>0.0645962732919255</v>
      </c>
      <c r="H41" s="2">
        <v>8.3</v>
      </c>
      <c r="I41" s="2">
        <v>0.907228915662651</v>
      </c>
      <c r="J41" s="2">
        <v>0.0306807208543338</v>
      </c>
      <c r="K41" s="2">
        <v>0.0327994426131988</v>
      </c>
    </row>
    <row r="42" spans="1:11">
      <c r="A42" t="s">
        <v>243</v>
      </c>
      <c r="B42" s="2">
        <v>100522.51</v>
      </c>
      <c r="C42" s="1">
        <v>1</v>
      </c>
      <c r="D42" s="30">
        <v>0.00532560445164786</v>
      </c>
      <c r="E42" s="2">
        <v>26.9</v>
      </c>
      <c r="F42" s="2">
        <v>28</v>
      </c>
      <c r="G42" s="30">
        <v>0.0392857142857143</v>
      </c>
      <c r="H42" s="2">
        <v>10.4</v>
      </c>
      <c r="I42" s="2">
        <v>2.58653846153846</v>
      </c>
      <c r="J42" s="2">
        <v>0.0874717098930829</v>
      </c>
      <c r="K42" s="2">
        <v>0.0910486199630603</v>
      </c>
    </row>
    <row r="43" spans="1:11">
      <c r="A43" t="s">
        <v>1311</v>
      </c>
      <c r="B43" s="2">
        <v>18875324.09</v>
      </c>
      <c r="C43" s="1">
        <v>56</v>
      </c>
      <c r="D43" s="30">
        <v>1</v>
      </c>
      <c r="E43" s="2">
        <v>21.0501785714286</v>
      </c>
      <c r="F43" s="2">
        <v>22.3617857142857</v>
      </c>
      <c r="G43" s="30">
        <v>0.0764537456952799</v>
      </c>
      <c r="H43" s="2">
        <v>9.347075</v>
      </c>
      <c r="I43" s="2">
        <v>2.90284946738738</v>
      </c>
      <c r="J43" s="2">
        <v>0.0981687341017038</v>
      </c>
      <c r="K43" s="2">
        <v>0.103836149016108</v>
      </c>
    </row>
    <row r="47" spans="1:3">
      <c r="A47" t="s">
        <v>2</v>
      </c>
      <c r="B47" t="s">
        <v>29</v>
      </c>
      <c r="C47" t="s">
        <v>1301</v>
      </c>
    </row>
    <row r="48" spans="1:3">
      <c r="A48" t="s">
        <v>32</v>
      </c>
      <c r="B48" t="s">
        <v>1154</v>
      </c>
      <c r="C48">
        <v>2387397.7</v>
      </c>
    </row>
    <row r="49" spans="2:3">
      <c r="B49" t="s">
        <v>1278</v>
      </c>
      <c r="C49">
        <v>127385.55</v>
      </c>
    </row>
    <row r="50" spans="1:3">
      <c r="A50" t="s">
        <v>1312</v>
      </c>
      <c r="C50">
        <v>2514783.25</v>
      </c>
    </row>
    <row r="51" spans="1:3">
      <c r="A51" t="s">
        <v>43</v>
      </c>
      <c r="B51" t="s">
        <v>1161</v>
      </c>
      <c r="C51">
        <v>992883.37</v>
      </c>
    </row>
    <row r="52" spans="2:3">
      <c r="B52" t="s">
        <v>1180</v>
      </c>
      <c r="C52">
        <v>513835.31</v>
      </c>
    </row>
    <row r="53" spans="2:3">
      <c r="B53" t="s">
        <v>1233</v>
      </c>
      <c r="C53">
        <v>212466.42</v>
      </c>
    </row>
    <row r="54" spans="2:3">
      <c r="B54" t="s">
        <v>1272</v>
      </c>
      <c r="C54">
        <v>138406.69</v>
      </c>
    </row>
    <row r="55" spans="1:3">
      <c r="A55" t="s">
        <v>1313</v>
      </c>
      <c r="C55">
        <v>1857591.79</v>
      </c>
    </row>
    <row r="56" spans="1:3">
      <c r="A56" t="s">
        <v>1155</v>
      </c>
      <c r="B56" t="s">
        <v>1158</v>
      </c>
      <c r="C56">
        <v>1661902.52</v>
      </c>
    </row>
    <row r="57" spans="1:3">
      <c r="A57" t="s">
        <v>1314</v>
      </c>
      <c r="C57">
        <v>1661902.52</v>
      </c>
    </row>
    <row r="58" spans="1:3">
      <c r="A58" t="s">
        <v>55</v>
      </c>
      <c r="B58" t="s">
        <v>1169</v>
      </c>
      <c r="C58">
        <v>667296.78</v>
      </c>
    </row>
    <row r="59" spans="2:3">
      <c r="B59" t="s">
        <v>1175</v>
      </c>
      <c r="C59">
        <v>561764.97</v>
      </c>
    </row>
    <row r="60" spans="2:3">
      <c r="B60" t="s">
        <v>1220</v>
      </c>
      <c r="C60">
        <v>237652.76</v>
      </c>
    </row>
    <row r="61" spans="1:3">
      <c r="A61" t="s">
        <v>1315</v>
      </c>
      <c r="C61">
        <v>1466714.51</v>
      </c>
    </row>
    <row r="62" spans="1:3">
      <c r="A62" t="s">
        <v>47</v>
      </c>
      <c r="B62" t="s">
        <v>1231</v>
      </c>
      <c r="C62">
        <v>214002.43</v>
      </c>
    </row>
    <row r="63" spans="2:3">
      <c r="B63" t="s">
        <v>1157</v>
      </c>
      <c r="C63">
        <v>233196.69</v>
      </c>
    </row>
    <row r="64" spans="2:3">
      <c r="B64" t="s">
        <v>1163</v>
      </c>
      <c r="C64">
        <v>916855.12</v>
      </c>
    </row>
    <row r="65" spans="1:3">
      <c r="A65" t="s">
        <v>1316</v>
      </c>
      <c r="C65">
        <v>1364054.24</v>
      </c>
    </row>
    <row r="66" spans="1:3">
      <c r="A66" t="s">
        <v>51</v>
      </c>
      <c r="B66" t="s">
        <v>1166</v>
      </c>
      <c r="C66">
        <v>760780.46</v>
      </c>
    </row>
    <row r="67" spans="1:3">
      <c r="A67" t="s">
        <v>1317</v>
      </c>
      <c r="C67">
        <v>760780.46</v>
      </c>
    </row>
    <row r="68" spans="1:3">
      <c r="A68" t="s">
        <v>78</v>
      </c>
      <c r="B68" t="s">
        <v>1194</v>
      </c>
      <c r="C68">
        <v>303184.15</v>
      </c>
    </row>
    <row r="69" spans="2:3">
      <c r="B69" t="s">
        <v>1186</v>
      </c>
      <c r="C69">
        <v>394879.79</v>
      </c>
    </row>
    <row r="70" spans="1:3">
      <c r="A70" t="s">
        <v>1318</v>
      </c>
      <c r="C70">
        <v>698063.94</v>
      </c>
    </row>
    <row r="71" spans="1:3">
      <c r="A71" t="s">
        <v>59</v>
      </c>
      <c r="B71" t="s">
        <v>1172</v>
      </c>
      <c r="C71">
        <v>611908.66</v>
      </c>
    </row>
    <row r="72" spans="1:3">
      <c r="A72" t="s">
        <v>1319</v>
      </c>
      <c r="C72">
        <v>611908.66</v>
      </c>
    </row>
    <row r="73" spans="1:3">
      <c r="A73" t="s">
        <v>160</v>
      </c>
      <c r="B73" t="s">
        <v>1182</v>
      </c>
      <c r="C73">
        <v>405814.94</v>
      </c>
    </row>
    <row r="74" spans="2:3">
      <c r="B74" t="s">
        <v>1241</v>
      </c>
      <c r="C74">
        <v>183120.19</v>
      </c>
    </row>
    <row r="75" spans="1:3">
      <c r="A75" t="s">
        <v>1320</v>
      </c>
      <c r="C75">
        <v>588935.13</v>
      </c>
    </row>
    <row r="76" spans="1:3">
      <c r="A76" t="s">
        <v>67</v>
      </c>
      <c r="B76" t="s">
        <v>1178</v>
      </c>
      <c r="C76">
        <v>526071.38</v>
      </c>
    </row>
    <row r="77" spans="1:3">
      <c r="A77" t="s">
        <v>1321</v>
      </c>
      <c r="C77">
        <v>526071.38</v>
      </c>
    </row>
    <row r="78" spans="1:3">
      <c r="A78" t="s">
        <v>164</v>
      </c>
      <c r="B78" t="s">
        <v>1269</v>
      </c>
      <c r="C78">
        <v>140458.99</v>
      </c>
    </row>
    <row r="79" spans="2:3">
      <c r="B79" t="s">
        <v>1255</v>
      </c>
      <c r="C79">
        <v>168412.26</v>
      </c>
    </row>
    <row r="80" spans="2:3">
      <c r="B80" t="s">
        <v>1244</v>
      </c>
      <c r="C80">
        <v>179157.1</v>
      </c>
    </row>
    <row r="81" spans="1:3">
      <c r="A81" t="s">
        <v>1322</v>
      </c>
      <c r="C81">
        <v>488028.35</v>
      </c>
    </row>
    <row r="82" spans="1:3">
      <c r="A82" t="s">
        <v>118</v>
      </c>
      <c r="B82" t="s">
        <v>1215</v>
      </c>
      <c r="C82">
        <v>242229.1</v>
      </c>
    </row>
    <row r="83" spans="2:3">
      <c r="B83" t="s">
        <v>1235</v>
      </c>
      <c r="C83">
        <v>206922.28</v>
      </c>
    </row>
    <row r="84" spans="1:3">
      <c r="A84" t="s">
        <v>1323</v>
      </c>
      <c r="C84">
        <v>449151.38</v>
      </c>
    </row>
    <row r="85" spans="1:3">
      <c r="A85" t="s">
        <v>135</v>
      </c>
      <c r="B85" t="s">
        <v>1262</v>
      </c>
      <c r="C85">
        <v>156784.33</v>
      </c>
    </row>
    <row r="86" spans="2:3">
      <c r="B86" t="s">
        <v>1226</v>
      </c>
      <c r="C86">
        <v>225608.92</v>
      </c>
    </row>
    <row r="87" spans="1:3">
      <c r="A87" t="s">
        <v>1324</v>
      </c>
      <c r="C87">
        <v>382393.25</v>
      </c>
    </row>
    <row r="88" spans="1:3">
      <c r="A88" t="s">
        <v>82</v>
      </c>
      <c r="B88" t="s">
        <v>1189</v>
      </c>
      <c r="C88">
        <v>341981.04</v>
      </c>
    </row>
    <row r="89" spans="1:3">
      <c r="A89" t="s">
        <v>1325</v>
      </c>
      <c r="C89">
        <v>341981.04</v>
      </c>
    </row>
    <row r="90" spans="1:3">
      <c r="A90" t="s">
        <v>86</v>
      </c>
      <c r="B90" t="s">
        <v>1192</v>
      </c>
      <c r="C90">
        <v>311593.5</v>
      </c>
    </row>
    <row r="91" spans="1:3">
      <c r="A91" t="s">
        <v>1326</v>
      </c>
      <c r="C91">
        <v>311593.5</v>
      </c>
    </row>
    <row r="92" spans="1:3">
      <c r="A92" t="s">
        <v>93</v>
      </c>
      <c r="B92" t="s">
        <v>1197</v>
      </c>
      <c r="C92">
        <v>302649.08</v>
      </c>
    </row>
    <row r="93" spans="1:3">
      <c r="A93" t="s">
        <v>1327</v>
      </c>
      <c r="C93">
        <v>302649.08</v>
      </c>
    </row>
    <row r="94" spans="1:3">
      <c r="A94" t="s">
        <v>97</v>
      </c>
      <c r="B94" t="s">
        <v>1200</v>
      </c>
      <c r="C94">
        <v>284875.49</v>
      </c>
    </row>
    <row r="95" spans="1:3">
      <c r="A95" t="s">
        <v>1328</v>
      </c>
      <c r="C95">
        <v>284875.49</v>
      </c>
    </row>
    <row r="96" spans="1:3">
      <c r="A96" t="s">
        <v>183</v>
      </c>
      <c r="B96" t="s">
        <v>1257</v>
      </c>
      <c r="C96">
        <v>166281.19</v>
      </c>
    </row>
    <row r="97" spans="2:3">
      <c r="B97" t="s">
        <v>1292</v>
      </c>
      <c r="C97">
        <v>107277.06</v>
      </c>
    </row>
    <row r="98" spans="1:3">
      <c r="A98" t="s">
        <v>1329</v>
      </c>
      <c r="C98">
        <v>273558.25</v>
      </c>
    </row>
    <row r="99" spans="1:3">
      <c r="A99" t="s">
        <v>101</v>
      </c>
      <c r="B99" t="s">
        <v>1202</v>
      </c>
      <c r="C99">
        <v>269538.62</v>
      </c>
    </row>
    <row r="100" spans="1:3">
      <c r="A100" t="s">
        <v>1330</v>
      </c>
      <c r="C100">
        <v>269538.62</v>
      </c>
    </row>
    <row r="101" spans="1:3">
      <c r="A101" t="s">
        <v>105</v>
      </c>
      <c r="B101" t="s">
        <v>1205</v>
      </c>
      <c r="C101">
        <v>253351.67</v>
      </c>
    </row>
    <row r="102" spans="1:3">
      <c r="A102" t="s">
        <v>1331</v>
      </c>
      <c r="C102">
        <v>253351.67</v>
      </c>
    </row>
    <row r="103" spans="1:3">
      <c r="A103" t="s">
        <v>110</v>
      </c>
      <c r="B103" t="s">
        <v>1208</v>
      </c>
      <c r="C103">
        <v>245754.5</v>
      </c>
    </row>
    <row r="104" spans="1:3">
      <c r="A104" t="s">
        <v>1332</v>
      </c>
      <c r="C104">
        <v>245754.5</v>
      </c>
    </row>
    <row r="105" spans="1:3">
      <c r="A105" t="s">
        <v>114</v>
      </c>
      <c r="B105" t="s">
        <v>1212</v>
      </c>
      <c r="C105">
        <v>243622.87</v>
      </c>
    </row>
    <row r="106" spans="1:3">
      <c r="A106" t="s">
        <v>1333</v>
      </c>
      <c r="C106">
        <v>243622.87</v>
      </c>
    </row>
    <row r="107" spans="1:3">
      <c r="A107" t="s">
        <v>122</v>
      </c>
      <c r="B107" t="s">
        <v>1218</v>
      </c>
      <c r="C107">
        <v>239314.64</v>
      </c>
    </row>
    <row r="108" spans="1:3">
      <c r="A108" t="s">
        <v>1334</v>
      </c>
      <c r="C108">
        <v>239314.64</v>
      </c>
    </row>
    <row r="109" spans="1:3">
      <c r="A109" t="s">
        <v>129</v>
      </c>
      <c r="B109" t="s">
        <v>1222</v>
      </c>
      <c r="C109">
        <v>235977.22</v>
      </c>
    </row>
    <row r="110" spans="1:3">
      <c r="A110" t="s">
        <v>1335</v>
      </c>
      <c r="C110">
        <v>235977.22</v>
      </c>
    </row>
    <row r="111" spans="1:3">
      <c r="A111" t="s">
        <v>139</v>
      </c>
      <c r="B111" t="s">
        <v>1228</v>
      </c>
      <c r="C111">
        <v>222557.79</v>
      </c>
    </row>
    <row r="112" spans="1:3">
      <c r="A112" t="s">
        <v>1336</v>
      </c>
      <c r="C112">
        <v>222557.79</v>
      </c>
    </row>
    <row r="113" spans="1:3">
      <c r="A113" t="s">
        <v>152</v>
      </c>
      <c r="B113" t="s">
        <v>1237</v>
      </c>
      <c r="C113">
        <v>196843.54</v>
      </c>
    </row>
    <row r="114" spans="1:3">
      <c r="A114" t="s">
        <v>1337</v>
      </c>
      <c r="C114">
        <v>196843.54</v>
      </c>
    </row>
    <row r="115" spans="1:3">
      <c r="A115" t="s">
        <v>156</v>
      </c>
      <c r="B115" t="s">
        <v>1239</v>
      </c>
      <c r="C115">
        <v>185932.03</v>
      </c>
    </row>
    <row r="116" spans="1:3">
      <c r="A116" t="s">
        <v>1338</v>
      </c>
      <c r="C116">
        <v>185932.03</v>
      </c>
    </row>
    <row r="117" spans="1:3">
      <c r="A117" t="s">
        <v>168</v>
      </c>
      <c r="B117" t="s">
        <v>1246</v>
      </c>
      <c r="C117">
        <v>176611.71</v>
      </c>
    </row>
    <row r="118" spans="1:3">
      <c r="A118" t="s">
        <v>1339</v>
      </c>
      <c r="C118">
        <v>176611.71</v>
      </c>
    </row>
    <row r="119" spans="1:3">
      <c r="A119" t="s">
        <v>172</v>
      </c>
      <c r="B119" t="s">
        <v>1249</v>
      </c>
      <c r="C119">
        <v>171418.49</v>
      </c>
    </row>
    <row r="120" spans="1:3">
      <c r="A120" t="s">
        <v>1340</v>
      </c>
      <c r="C120">
        <v>171418.49</v>
      </c>
    </row>
    <row r="121" spans="1:3">
      <c r="A121" t="s">
        <v>176</v>
      </c>
      <c r="B121" t="s">
        <v>1252</v>
      </c>
      <c r="C121">
        <v>168617.16</v>
      </c>
    </row>
    <row r="122" spans="1:3">
      <c r="A122" t="s">
        <v>1341</v>
      </c>
      <c r="C122">
        <v>168617.16</v>
      </c>
    </row>
    <row r="123" spans="1:3">
      <c r="A123" t="s">
        <v>187</v>
      </c>
      <c r="B123" t="s">
        <v>1259</v>
      </c>
      <c r="C123">
        <v>163743.52</v>
      </c>
    </row>
    <row r="124" spans="1:3">
      <c r="A124" t="s">
        <v>1342</v>
      </c>
      <c r="C124">
        <v>163743.52</v>
      </c>
    </row>
    <row r="125" spans="1:3">
      <c r="A125" t="s">
        <v>194</v>
      </c>
      <c r="B125" t="s">
        <v>1264</v>
      </c>
      <c r="C125">
        <v>149743.3</v>
      </c>
    </row>
    <row r="126" spans="1:3">
      <c r="A126" t="s">
        <v>1343</v>
      </c>
      <c r="C126">
        <v>149743.3</v>
      </c>
    </row>
    <row r="127" spans="1:3">
      <c r="A127" t="s">
        <v>198</v>
      </c>
      <c r="B127" t="s">
        <v>1157</v>
      </c>
      <c r="C127">
        <v>148489.36</v>
      </c>
    </row>
    <row r="128" spans="1:3">
      <c r="A128" t="s">
        <v>1344</v>
      </c>
      <c r="C128">
        <v>148489.36</v>
      </c>
    </row>
    <row r="129" spans="1:3">
      <c r="A129" t="s">
        <v>208</v>
      </c>
      <c r="B129" t="s">
        <v>1275</v>
      </c>
      <c r="C129">
        <v>136463.61</v>
      </c>
    </row>
    <row r="130" spans="1:3">
      <c r="A130" t="s">
        <v>1345</v>
      </c>
      <c r="C130">
        <v>136463.61</v>
      </c>
    </row>
    <row r="131" spans="1:3">
      <c r="A131" t="s">
        <v>215</v>
      </c>
      <c r="B131" t="s">
        <v>1281</v>
      </c>
      <c r="C131">
        <v>126691.08</v>
      </c>
    </row>
    <row r="132" spans="1:3">
      <c r="A132" t="s">
        <v>1346</v>
      </c>
      <c r="C132">
        <v>126691.08</v>
      </c>
    </row>
    <row r="133" spans="1:3">
      <c r="A133" t="s">
        <v>219</v>
      </c>
      <c r="B133" t="s">
        <v>1284</v>
      </c>
      <c r="C133">
        <v>119979.64</v>
      </c>
    </row>
    <row r="134" spans="1:3">
      <c r="A134" t="s">
        <v>1347</v>
      </c>
      <c r="C134">
        <v>119979.64</v>
      </c>
    </row>
    <row r="135" spans="1:3">
      <c r="A135" t="s">
        <v>223</v>
      </c>
      <c r="B135" t="s">
        <v>1287</v>
      </c>
      <c r="C135">
        <v>118908.94</v>
      </c>
    </row>
    <row r="136" spans="1:3">
      <c r="A136" t="s">
        <v>1348</v>
      </c>
      <c r="C136">
        <v>118908.94</v>
      </c>
    </row>
    <row r="137" spans="1:3">
      <c r="A137" t="s">
        <v>227</v>
      </c>
      <c r="B137" t="s">
        <v>1290</v>
      </c>
      <c r="C137">
        <v>107282.94</v>
      </c>
    </row>
    <row r="138" spans="1:3">
      <c r="A138" t="s">
        <v>1349</v>
      </c>
      <c r="C138">
        <v>107282.94</v>
      </c>
    </row>
    <row r="139" spans="1:3">
      <c r="A139" t="s">
        <v>235</v>
      </c>
      <c r="B139" t="s">
        <v>1294</v>
      </c>
      <c r="C139">
        <v>105598.28</v>
      </c>
    </row>
    <row r="140" spans="1:3">
      <c r="A140" t="s">
        <v>1350</v>
      </c>
      <c r="C140">
        <v>105598.28</v>
      </c>
    </row>
    <row r="141" spans="1:3">
      <c r="A141" t="s">
        <v>239</v>
      </c>
      <c r="B141" t="s">
        <v>1297</v>
      </c>
      <c r="C141">
        <v>103324.45</v>
      </c>
    </row>
    <row r="142" spans="1:3">
      <c r="A142" t="s">
        <v>1351</v>
      </c>
      <c r="C142">
        <v>103324.45</v>
      </c>
    </row>
    <row r="143" spans="1:3">
      <c r="A143" t="s">
        <v>243</v>
      </c>
      <c r="B143" t="s">
        <v>1300</v>
      </c>
      <c r="C143">
        <v>100522.51</v>
      </c>
    </row>
    <row r="144" spans="1:3">
      <c r="A144" t="s">
        <v>1352</v>
      </c>
      <c r="C144">
        <v>100522.51</v>
      </c>
    </row>
    <row r="145" spans="1:3">
      <c r="A145" t="s">
        <v>1311</v>
      </c>
      <c r="C145">
        <v>18875324.09</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80"/>
  <sheetViews>
    <sheetView topLeftCell="M1" workbookViewId="0">
      <selection activeCell="Z4" sqref="Z2:Z5"/>
      <pivotSelection pane="bottomRight" showHeader="1" extendable="1" axis="axisRow" activeRow="3" activeCol="25" previousRow="3" previousCol="25" click="1" r:id="rId4">
        <pivotArea dataOnly="0" labelOnly="1" outline="0" fieldPosition="0">
          <references count="1">
            <reference field="20" count="0"/>
          </references>
        </pivotArea>
      </pivotSelection>
    </sheetView>
  </sheetViews>
  <sheetFormatPr defaultColWidth="9" defaultRowHeight="14.4"/>
  <cols>
    <col min="1" max="1" width="12.4259259259259" customWidth="1"/>
    <col min="2" max="2" width="26.287037037037" customWidth="1"/>
    <col min="3" max="3" width="27.712962962963" customWidth="1"/>
    <col min="4" max="4" width="29.287037037037" customWidth="1"/>
    <col min="5" max="5" width="12.5555555555556" customWidth="1"/>
    <col min="6" max="6" width="16.5555555555556" customWidth="1"/>
    <col min="7" max="7" width="16.2222222222222" customWidth="1"/>
    <col min="8" max="8" width="12.8888888888889"/>
    <col min="9" max="9" width="26.3333333333333" customWidth="1"/>
    <col min="11" max="11" width="13.7777777777778" customWidth="1"/>
    <col min="12" max="12" width="12.7777777777778" customWidth="1"/>
    <col min="13" max="13" width="19.5555555555556" customWidth="1"/>
    <col min="14" max="14" width="26" customWidth="1"/>
    <col min="18" max="18" width="12.8888888888889"/>
    <col min="19" max="19" width="27.3333333333333" customWidth="1"/>
    <col min="20" max="21" width="17.1111111111111" customWidth="1"/>
    <col min="23" max="23" width="12.8888888888889"/>
    <col min="24" max="24" width="25.4444444444444" customWidth="1"/>
    <col min="25" max="25" width="8.11111111111111" customWidth="1"/>
    <col min="28" max="28" width="12.8888888888889"/>
    <col min="29" max="29" width="24.3333333333333" customWidth="1"/>
  </cols>
  <sheetData>
    <row r="1" spans="1:29">
      <c r="A1" t="s">
        <v>10</v>
      </c>
      <c r="B1" t="s">
        <v>1353</v>
      </c>
      <c r="C1" t="s">
        <v>1301</v>
      </c>
      <c r="D1" t="s">
        <v>1354</v>
      </c>
      <c r="F1" t="s">
        <v>12</v>
      </c>
      <c r="G1" t="s">
        <v>1353</v>
      </c>
      <c r="H1" t="s">
        <v>1301</v>
      </c>
      <c r="I1" t="s">
        <v>1354</v>
      </c>
      <c r="K1" t="s">
        <v>14</v>
      </c>
      <c r="L1" t="s">
        <v>1353</v>
      </c>
      <c r="M1" t="s">
        <v>1301</v>
      </c>
      <c r="N1" t="s">
        <v>1354</v>
      </c>
      <c r="P1" t="s">
        <v>24</v>
      </c>
      <c r="Q1" t="s">
        <v>1353</v>
      </c>
      <c r="R1" t="s">
        <v>1301</v>
      </c>
      <c r="S1" t="s">
        <v>1354</v>
      </c>
      <c r="U1" t="s">
        <v>19</v>
      </c>
      <c r="V1" t="s">
        <v>1353</v>
      </c>
      <c r="W1" t="s">
        <v>1301</v>
      </c>
      <c r="X1" t="s">
        <v>1354</v>
      </c>
      <c r="Z1" t="s">
        <v>20</v>
      </c>
      <c r="AA1" t="s">
        <v>1353</v>
      </c>
      <c r="AB1" t="s">
        <v>1301</v>
      </c>
      <c r="AC1" t="s">
        <v>1354</v>
      </c>
    </row>
    <row r="2" spans="1:29">
      <c r="A2" t="s">
        <v>1355</v>
      </c>
      <c r="B2">
        <v>449935</v>
      </c>
      <c r="C2">
        <v>1818686.85</v>
      </c>
      <c r="D2" s="30">
        <v>0.0963526157923575</v>
      </c>
      <c r="F2" t="s">
        <v>1356</v>
      </c>
      <c r="G2">
        <v>339106</v>
      </c>
      <c r="H2">
        <v>3344917.71</v>
      </c>
      <c r="I2" s="30">
        <v>0.177211140537296</v>
      </c>
      <c r="K2" t="s">
        <v>1357</v>
      </c>
      <c r="L2">
        <v>176038</v>
      </c>
      <c r="M2">
        <v>4020229.91</v>
      </c>
      <c r="N2" s="30">
        <v>0.212988656026833</v>
      </c>
      <c r="P2" t="s">
        <v>1356</v>
      </c>
      <c r="Q2">
        <v>92336</v>
      </c>
      <c r="R2">
        <v>1485755.46</v>
      </c>
      <c r="S2" s="30">
        <v>0.0787141695112478</v>
      </c>
      <c r="U2" t="s">
        <v>1358</v>
      </c>
      <c r="V2">
        <v>34474</v>
      </c>
      <c r="W2">
        <v>156784.33</v>
      </c>
      <c r="X2" s="30">
        <v>0.00830631194740985</v>
      </c>
      <c r="Z2" t="s">
        <v>1359</v>
      </c>
      <c r="AA2">
        <v>978760</v>
      </c>
      <c r="AB2">
        <v>7176698.07</v>
      </c>
      <c r="AC2" s="30">
        <v>0.380215885871976</v>
      </c>
    </row>
    <row r="3" spans="1:29">
      <c r="A3" t="s">
        <v>1356</v>
      </c>
      <c r="B3">
        <v>44344</v>
      </c>
      <c r="C3">
        <v>521361.83</v>
      </c>
      <c r="D3" s="30">
        <v>0.0276213445403151</v>
      </c>
      <c r="F3" t="s">
        <v>1360</v>
      </c>
      <c r="G3">
        <v>205317</v>
      </c>
      <c r="H3">
        <v>3438465.04</v>
      </c>
      <c r="I3" s="30">
        <v>0.182167205373797</v>
      </c>
      <c r="K3" t="s">
        <v>1361</v>
      </c>
      <c r="L3">
        <v>316130</v>
      </c>
      <c r="M3">
        <v>3473439.51</v>
      </c>
      <c r="N3" s="30">
        <v>0.184020125611523</v>
      </c>
      <c r="P3" t="s">
        <v>1360</v>
      </c>
      <c r="Q3">
        <v>42280</v>
      </c>
      <c r="R3">
        <v>695074.26</v>
      </c>
      <c r="S3" s="30">
        <v>0.0368244940688592</v>
      </c>
      <c r="U3" t="s">
        <v>1362</v>
      </c>
      <c r="V3">
        <v>519871</v>
      </c>
      <c r="W3">
        <v>2741362.29</v>
      </c>
      <c r="X3" s="30">
        <v>0.145235243481321</v>
      </c>
      <c r="Z3" t="s">
        <v>1363</v>
      </c>
      <c r="AA3">
        <v>250865</v>
      </c>
      <c r="AB3">
        <v>4640701.49</v>
      </c>
      <c r="AC3" s="30">
        <v>0.245860758092022</v>
      </c>
    </row>
    <row r="4" spans="1:29">
      <c r="A4" t="s">
        <v>1360</v>
      </c>
      <c r="B4">
        <v>218199</v>
      </c>
      <c r="C4">
        <v>3682087.91</v>
      </c>
      <c r="D4" s="30">
        <v>0.195074155677716</v>
      </c>
      <c r="F4" t="s">
        <v>1364</v>
      </c>
      <c r="G4">
        <v>267299</v>
      </c>
      <c r="H4">
        <v>6519092.72</v>
      </c>
      <c r="I4" s="30">
        <v>0.345376465533313</v>
      </c>
      <c r="K4" t="s">
        <v>1365</v>
      </c>
      <c r="L4">
        <v>46623</v>
      </c>
      <c r="M4">
        <v>629953.5</v>
      </c>
      <c r="N4" s="30">
        <v>0.0333744468172467</v>
      </c>
      <c r="P4" t="s">
        <v>1366</v>
      </c>
      <c r="Q4">
        <v>22777</v>
      </c>
      <c r="R4">
        <v>526071.38</v>
      </c>
      <c r="S4" s="30">
        <v>0.0278708528389565</v>
      </c>
      <c r="U4" t="s">
        <v>1367</v>
      </c>
      <c r="V4">
        <v>117365</v>
      </c>
      <c r="W4">
        <v>1335015.93</v>
      </c>
      <c r="X4" s="30">
        <v>0.0707281063696957</v>
      </c>
      <c r="Z4" t="s">
        <v>1368</v>
      </c>
      <c r="AA4">
        <v>151430</v>
      </c>
      <c r="AB4">
        <v>4097905</v>
      </c>
      <c r="AC4" s="30">
        <v>0.217103821924363</v>
      </c>
    </row>
    <row r="5" spans="1:29">
      <c r="A5" t="s">
        <v>1364</v>
      </c>
      <c r="B5">
        <v>264574</v>
      </c>
      <c r="C5">
        <v>6573702.51</v>
      </c>
      <c r="D5" s="30">
        <v>0.348269649763667</v>
      </c>
      <c r="F5" t="s">
        <v>1369</v>
      </c>
      <c r="G5">
        <v>72364</v>
      </c>
      <c r="H5">
        <v>2426163.96</v>
      </c>
      <c r="I5" s="30">
        <v>0.128536280936515</v>
      </c>
      <c r="K5" t="s">
        <v>1370</v>
      </c>
      <c r="L5">
        <v>61924</v>
      </c>
      <c r="M5">
        <v>1575184.14</v>
      </c>
      <c r="N5" s="30">
        <v>0.0834520314718474</v>
      </c>
      <c r="P5" t="s">
        <v>1371</v>
      </c>
      <c r="Q5">
        <v>47020</v>
      </c>
      <c r="R5">
        <v>673575.34</v>
      </c>
      <c r="S5" s="30">
        <v>0.0356854979966598</v>
      </c>
      <c r="U5" t="s">
        <v>1372</v>
      </c>
      <c r="V5">
        <v>372827</v>
      </c>
      <c r="W5">
        <v>3849380.81</v>
      </c>
      <c r="X5" s="30">
        <v>0.20393720349625</v>
      </c>
      <c r="Z5" t="s">
        <v>1373</v>
      </c>
      <c r="AA5">
        <v>94415</v>
      </c>
      <c r="AB5">
        <v>2960019.53</v>
      </c>
      <c r="AC5" s="30">
        <v>0.156819534111639</v>
      </c>
    </row>
    <row r="6" spans="1:29">
      <c r="A6" t="s">
        <v>1369</v>
      </c>
      <c r="B6">
        <v>62207</v>
      </c>
      <c r="C6">
        <v>2127931.3</v>
      </c>
      <c r="D6" s="30">
        <v>0.112736146402242</v>
      </c>
      <c r="F6" t="s">
        <v>1374</v>
      </c>
      <c r="G6">
        <v>9568</v>
      </c>
      <c r="H6">
        <v>405814.94</v>
      </c>
      <c r="I6" s="30">
        <v>0.0214997601135229</v>
      </c>
      <c r="K6" t="s">
        <v>1375</v>
      </c>
      <c r="L6">
        <v>147612</v>
      </c>
      <c r="M6">
        <v>925815.57</v>
      </c>
      <c r="N6" s="30">
        <v>0.0490489893357905</v>
      </c>
      <c r="P6" t="s">
        <v>1376</v>
      </c>
      <c r="Q6">
        <v>12882</v>
      </c>
      <c r="R6">
        <v>243622.87</v>
      </c>
      <c r="S6" s="30">
        <v>0.0129069503039193</v>
      </c>
      <c r="U6" t="s">
        <v>1377</v>
      </c>
      <c r="V6">
        <v>199494</v>
      </c>
      <c r="W6">
        <v>4009726.5</v>
      </c>
      <c r="X6" s="30">
        <v>0.212432193528498</v>
      </c>
      <c r="Z6" t="s">
        <v>1311</v>
      </c>
      <c r="AA6">
        <v>1475470</v>
      </c>
      <c r="AB6">
        <v>18875324.09</v>
      </c>
      <c r="AC6" s="30">
        <v>1</v>
      </c>
    </row>
    <row r="7" spans="1:24">
      <c r="A7" t="s">
        <v>1374</v>
      </c>
      <c r="B7">
        <v>9568</v>
      </c>
      <c r="C7">
        <v>405814.94</v>
      </c>
      <c r="D7" s="30">
        <v>0.0214997601135229</v>
      </c>
      <c r="F7" t="s">
        <v>1378</v>
      </c>
      <c r="G7">
        <v>581816</v>
      </c>
      <c r="H7">
        <v>2740869.72</v>
      </c>
      <c r="I7" s="30">
        <v>0.145209147505557</v>
      </c>
      <c r="K7" t="s">
        <v>1379</v>
      </c>
      <c r="L7">
        <v>6701</v>
      </c>
      <c r="M7">
        <v>136463.61</v>
      </c>
      <c r="N7" s="30">
        <v>0.00722973599548934</v>
      </c>
      <c r="P7" t="s">
        <v>1380</v>
      </c>
      <c r="Q7">
        <v>74676</v>
      </c>
      <c r="R7">
        <v>2383804.46</v>
      </c>
      <c r="S7" s="30">
        <v>0.126292107549185</v>
      </c>
      <c r="U7" t="s">
        <v>1381</v>
      </c>
      <c r="V7">
        <v>94078</v>
      </c>
      <c r="W7">
        <v>2512476.68</v>
      </c>
      <c r="X7" s="30">
        <v>0.133109061758102</v>
      </c>
    </row>
    <row r="8" spans="1:24">
      <c r="A8" t="s">
        <v>1378</v>
      </c>
      <c r="B8">
        <v>426643</v>
      </c>
      <c r="C8">
        <v>3745738.75</v>
      </c>
      <c r="D8" s="30">
        <v>0.19844632771018</v>
      </c>
      <c r="F8" t="s">
        <v>1311</v>
      </c>
      <c r="G8">
        <v>1475470</v>
      </c>
      <c r="H8">
        <v>18875324.09</v>
      </c>
      <c r="I8" s="30">
        <v>1</v>
      </c>
      <c r="K8" t="s">
        <v>1382</v>
      </c>
      <c r="L8">
        <v>36056</v>
      </c>
      <c r="M8">
        <v>779170.66</v>
      </c>
      <c r="N8" s="30">
        <v>0.0412798559794159</v>
      </c>
      <c r="P8" t="s">
        <v>1383</v>
      </c>
      <c r="Q8">
        <v>848701</v>
      </c>
      <c r="R8">
        <v>7564375.62</v>
      </c>
      <c r="S8" s="30">
        <v>0.40075474116005</v>
      </c>
      <c r="U8" t="s">
        <v>1384</v>
      </c>
      <c r="V8">
        <v>24218</v>
      </c>
      <c r="W8">
        <v>748793.05</v>
      </c>
      <c r="X8" s="30">
        <v>0.0396704738117161</v>
      </c>
    </row>
    <row r="9" spans="1:24">
      <c r="A9" t="s">
        <v>1311</v>
      </c>
      <c r="B9">
        <v>1475470</v>
      </c>
      <c r="C9">
        <v>18875324.09</v>
      </c>
      <c r="D9" s="30">
        <v>1</v>
      </c>
      <c r="K9" t="s">
        <v>1385</v>
      </c>
      <c r="L9">
        <v>415461</v>
      </c>
      <c r="M9">
        <v>1661902.52</v>
      </c>
      <c r="N9" s="30">
        <v>0.0880463038449476</v>
      </c>
      <c r="P9" t="s">
        <v>1386</v>
      </c>
      <c r="Q9">
        <v>334798</v>
      </c>
      <c r="R9">
        <v>5303044.7</v>
      </c>
      <c r="S9" s="30">
        <v>0.280951186571123</v>
      </c>
      <c r="U9" t="s">
        <v>1378</v>
      </c>
      <c r="V9">
        <v>113143</v>
      </c>
      <c r="W9">
        <v>3521784.5</v>
      </c>
      <c r="X9" s="30">
        <v>0.186581405607007</v>
      </c>
    </row>
    <row r="10" spans="11:24">
      <c r="K10" t="s">
        <v>1387</v>
      </c>
      <c r="L10">
        <v>59486</v>
      </c>
      <c r="M10">
        <v>1069889.79</v>
      </c>
      <c r="N10" s="30">
        <v>0.056681929533958</v>
      </c>
      <c r="P10" t="s">
        <v>1311</v>
      </c>
      <c r="Q10">
        <v>1475470</v>
      </c>
      <c r="R10">
        <v>18875324.09</v>
      </c>
      <c r="S10" s="30">
        <v>1</v>
      </c>
      <c r="U10" t="s">
        <v>1311</v>
      </c>
      <c r="V10">
        <v>1475470</v>
      </c>
      <c r="W10">
        <v>18875324.09</v>
      </c>
      <c r="X10" s="30">
        <v>1</v>
      </c>
    </row>
    <row r="11" spans="11:14">
      <c r="K11" t="s">
        <v>1388</v>
      </c>
      <c r="L11">
        <v>116277</v>
      </c>
      <c r="M11">
        <v>2056844.69</v>
      </c>
      <c r="N11" s="30">
        <v>0.10897003305441</v>
      </c>
    </row>
    <row r="12" spans="7:14">
      <c r="G12" s="30"/>
      <c r="K12" t="s">
        <v>1389</v>
      </c>
      <c r="L12">
        <v>93162</v>
      </c>
      <c r="M12">
        <v>2546430.19</v>
      </c>
      <c r="N12" s="30">
        <v>0.134907892328539</v>
      </c>
    </row>
    <row r="13" spans="11:14">
      <c r="K13" t="s">
        <v>1311</v>
      </c>
      <c r="L13">
        <v>1475470</v>
      </c>
      <c r="M13">
        <v>18875324.09</v>
      </c>
      <c r="N13" s="30">
        <v>1</v>
      </c>
    </row>
    <row r="46" spans="8:8">
      <c r="H46" s="30" t="e">
        <f>SUM(#REF!)</f>
        <v>#REF!</v>
      </c>
    </row>
    <row r="47" spans="8:8">
      <c r="H47" s="30" t="e">
        <f>#REF!</f>
        <v>#REF!</v>
      </c>
    </row>
    <row r="48" spans="8:8">
      <c r="H48" s="30" t="e">
        <f>#REF!</f>
        <v>#REF!</v>
      </c>
    </row>
    <row r="49" spans="8:8">
      <c r="H49" s="30" t="e">
        <f>#REF!</f>
        <v>#REF!</v>
      </c>
    </row>
    <row r="50" spans="8:8">
      <c r="H50" s="30" t="e">
        <f>#REF!</f>
        <v>#REF!</v>
      </c>
    </row>
    <row r="51" spans="8:8">
      <c r="H51" s="30" t="e">
        <f>#REF!</f>
        <v>#REF!</v>
      </c>
    </row>
    <row r="52" spans="8:8">
      <c r="H52" s="30"/>
    </row>
    <row r="63" spans="1:4">
      <c r="A63" t="s">
        <v>22</v>
      </c>
      <c r="B63" t="s">
        <v>1353</v>
      </c>
      <c r="C63" t="s">
        <v>1301</v>
      </c>
      <c r="D63" t="s">
        <v>1354</v>
      </c>
    </row>
    <row r="64" spans="1:7">
      <c r="A64" t="s">
        <v>1359</v>
      </c>
      <c r="B64">
        <v>990658</v>
      </c>
      <c r="C64">
        <v>7304083.62</v>
      </c>
      <c r="D64" s="30">
        <v>0.386964673304319</v>
      </c>
      <c r="G64" s="30"/>
    </row>
    <row r="65" spans="1:7">
      <c r="A65" t="s">
        <v>1363</v>
      </c>
      <c r="B65">
        <v>253373</v>
      </c>
      <c r="C65">
        <v>4788186.24</v>
      </c>
      <c r="D65" s="30">
        <v>0.253674385518856</v>
      </c>
      <c r="G65" s="30"/>
    </row>
    <row r="66" spans="1:7">
      <c r="A66" t="s">
        <v>1368</v>
      </c>
      <c r="B66">
        <v>142096</v>
      </c>
      <c r="C66">
        <v>3972778</v>
      </c>
      <c r="D66" s="30">
        <v>0.210474690715628</v>
      </c>
      <c r="G66" s="30"/>
    </row>
    <row r="67" spans="1:7">
      <c r="A67" t="s">
        <v>1373</v>
      </c>
      <c r="B67">
        <v>89343</v>
      </c>
      <c r="C67">
        <v>2810276.23</v>
      </c>
      <c r="D67" s="30">
        <v>0.148886250461197</v>
      </c>
      <c r="G67" s="30"/>
    </row>
    <row r="68" spans="1:4">
      <c r="A68" t="s">
        <v>1311</v>
      </c>
      <c r="B68">
        <v>1475470</v>
      </c>
      <c r="C68">
        <v>18875324.09</v>
      </c>
      <c r="D68" s="30">
        <v>1</v>
      </c>
    </row>
    <row r="70" spans="1:4">
      <c r="A70" t="s">
        <v>1118</v>
      </c>
      <c r="B70" t="s">
        <v>1353</v>
      </c>
      <c r="C70" t="s">
        <v>1301</v>
      </c>
      <c r="D70" t="s">
        <v>1354</v>
      </c>
    </row>
    <row r="71" spans="1:4">
      <c r="A71" t="s">
        <v>1150</v>
      </c>
      <c r="B71">
        <v>847158</v>
      </c>
      <c r="C71">
        <v>6993300.47</v>
      </c>
      <c r="D71" s="30">
        <v>0.370499623564344</v>
      </c>
    </row>
    <row r="72" spans="1:4">
      <c r="A72" t="s">
        <v>1159</v>
      </c>
      <c r="B72">
        <v>589891</v>
      </c>
      <c r="C72">
        <v>11211454.51</v>
      </c>
      <c r="D72" s="30">
        <v>0.593974146167892</v>
      </c>
    </row>
    <row r="73" spans="1:4">
      <c r="A73" t="s">
        <v>1183</v>
      </c>
      <c r="B73">
        <v>38421</v>
      </c>
      <c r="C73">
        <v>670569.11</v>
      </c>
      <c r="D73" s="30">
        <v>0.0355262302677633</v>
      </c>
    </row>
    <row r="74" spans="1:4">
      <c r="A74" t="s">
        <v>1311</v>
      </c>
      <c r="B74">
        <v>1475470</v>
      </c>
      <c r="C74">
        <v>18875324.09</v>
      </c>
      <c r="D74" s="30">
        <v>1</v>
      </c>
    </row>
    <row r="76" spans="1:4">
      <c r="A76" t="s">
        <v>1119</v>
      </c>
      <c r="B76" t="s">
        <v>1353</v>
      </c>
      <c r="C76" t="s">
        <v>1301</v>
      </c>
      <c r="D76" t="s">
        <v>1354</v>
      </c>
    </row>
    <row r="77" spans="1:4">
      <c r="A77" t="s">
        <v>1151</v>
      </c>
      <c r="B77">
        <v>1359111</v>
      </c>
      <c r="C77">
        <v>17027074.4</v>
      </c>
      <c r="D77" s="30">
        <v>0.902081167921287</v>
      </c>
    </row>
    <row r="78" spans="1:4">
      <c r="A78" t="s">
        <v>1209</v>
      </c>
      <c r="B78">
        <v>27059</v>
      </c>
      <c r="C78">
        <v>479600.09</v>
      </c>
      <c r="D78" s="30">
        <v>0.0254088400131942</v>
      </c>
    </row>
    <row r="79" spans="1:4">
      <c r="A79" t="s">
        <v>1184</v>
      </c>
      <c r="B79">
        <v>89300</v>
      </c>
      <c r="C79">
        <v>1368649.6</v>
      </c>
      <c r="D79" s="30">
        <v>0.072509992065519</v>
      </c>
    </row>
    <row r="80" spans="1:4">
      <c r="A80" t="s">
        <v>1311</v>
      </c>
      <c r="B80">
        <v>1475470</v>
      </c>
      <c r="C80">
        <v>18875324.09</v>
      </c>
      <c r="D80" s="30">
        <v>1</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5"/>
  <sheetViews>
    <sheetView workbookViewId="0">
      <selection activeCell="D8" sqref="D8"/>
    </sheetView>
  </sheetViews>
  <sheetFormatPr defaultColWidth="9" defaultRowHeight="14.4"/>
  <cols>
    <col min="2" max="2" width="13.4259259259259" customWidth="1"/>
    <col min="3" max="3" width="18" customWidth="1"/>
    <col min="7" max="7" width="17.287037037037" customWidth="1"/>
    <col min="8" max="8" width="25.1388888888889" customWidth="1"/>
    <col min="9" max="9" width="19.1388888888889" customWidth="1"/>
    <col min="10" max="10" width="20.287037037037" customWidth="1"/>
    <col min="12" max="12" width="35" customWidth="1"/>
  </cols>
  <sheetData>
    <row r="1" spans="12:13">
      <c r="L1" t="s">
        <v>1390</v>
      </c>
      <c r="M1" t="s">
        <v>1391</v>
      </c>
    </row>
    <row r="2" spans="1:13">
      <c r="A2" s="18" t="s">
        <v>1140</v>
      </c>
      <c r="B2" s="18" t="s">
        <v>1141</v>
      </c>
      <c r="C2" s="18" t="s">
        <v>1142</v>
      </c>
      <c r="D2" s="18" t="s">
        <v>1143</v>
      </c>
      <c r="E2" s="18" t="s">
        <v>1144</v>
      </c>
      <c r="F2" s="18" t="s">
        <v>1145</v>
      </c>
      <c r="G2" s="18" t="s">
        <v>1146</v>
      </c>
      <c r="H2" s="18" t="s">
        <v>1147</v>
      </c>
      <c r="I2" s="18" t="s">
        <v>1148</v>
      </c>
      <c r="J2" s="18" t="s">
        <v>1149</v>
      </c>
      <c r="L2" s="18" t="s">
        <v>1149</v>
      </c>
      <c r="M2">
        <f>_xlfn.XLOOKUP(L2,'Working - Ingr Pair'!$AG$3:$DL$3,'Working - Ingr Pair'!$AG$1:$DL$1,"ERROR",0,1)</f>
        <v>8</v>
      </c>
    </row>
    <row r="3" spans="1:13">
      <c r="A3" t="s">
        <v>1142</v>
      </c>
      <c r="B3" t="s">
        <v>1140</v>
      </c>
      <c r="C3" t="s">
        <v>1140</v>
      </c>
      <c r="D3" t="s">
        <v>1140</v>
      </c>
      <c r="E3" t="s">
        <v>1140</v>
      </c>
      <c r="F3" t="s">
        <v>1147</v>
      </c>
      <c r="G3" t="s">
        <v>1140</v>
      </c>
      <c r="H3" t="s">
        <v>1140</v>
      </c>
      <c r="I3" t="s">
        <v>1142</v>
      </c>
      <c r="J3" t="s">
        <v>1140</v>
      </c>
      <c r="L3" s="18" t="s">
        <v>1140</v>
      </c>
      <c r="M3">
        <f>_xlfn.XLOOKUP(L3,'Working - Ingr Pair'!$AG$3:$DL$3,'Working - Ingr Pair'!$AG$1:$DL$1,"ERROR",0,1)</f>
        <v>6</v>
      </c>
    </row>
    <row r="4" spans="1:13">
      <c r="A4" t="s">
        <v>1144</v>
      </c>
      <c r="B4" t="s">
        <v>1142</v>
      </c>
      <c r="C4" t="s">
        <v>1143</v>
      </c>
      <c r="D4" t="s">
        <v>1142</v>
      </c>
      <c r="E4" t="s">
        <v>1143</v>
      </c>
      <c r="F4" t="s">
        <v>1141</v>
      </c>
      <c r="G4" t="s">
        <v>1392</v>
      </c>
      <c r="H4" t="s">
        <v>1142</v>
      </c>
      <c r="I4" t="s">
        <v>1392</v>
      </c>
      <c r="J4" t="s">
        <v>1147</v>
      </c>
      <c r="L4" s="18" t="s">
        <v>1147</v>
      </c>
      <c r="M4">
        <f>_xlfn.XLOOKUP(L4,'Working - Ingr Pair'!$AG$3:$DL$3,'Working - Ingr Pair'!$AG$1:$DL$1,"ERROR",0,1)</f>
        <v>4</v>
      </c>
    </row>
    <row r="5" spans="1:13">
      <c r="A5" t="s">
        <v>1143</v>
      </c>
      <c r="B5" t="s">
        <v>1143</v>
      </c>
      <c r="C5" t="s">
        <v>1393</v>
      </c>
      <c r="D5" t="s">
        <v>1144</v>
      </c>
      <c r="E5" t="s">
        <v>1142</v>
      </c>
      <c r="F5" t="s">
        <v>1140</v>
      </c>
      <c r="G5" t="s">
        <v>1394</v>
      </c>
      <c r="H5" t="s">
        <v>1144</v>
      </c>
      <c r="I5" t="s">
        <v>1395</v>
      </c>
      <c r="J5" t="s">
        <v>1394</v>
      </c>
      <c r="L5" s="18" t="s">
        <v>1394</v>
      </c>
      <c r="M5">
        <f>_xlfn.XLOOKUP(L5,'Working - Ingr Pair'!$AG$3:$DL$3,'Working - Ingr Pair'!$AG$1:$DL$1,"ERROR",0,1)</f>
        <v>4</v>
      </c>
    </row>
    <row r="6" spans="1:13">
      <c r="A6" t="s">
        <v>1147</v>
      </c>
      <c r="B6" t="s">
        <v>1396</v>
      </c>
      <c r="C6" t="s">
        <v>1144</v>
      </c>
      <c r="D6" t="s">
        <v>1396</v>
      </c>
      <c r="E6" t="s">
        <v>1147</v>
      </c>
      <c r="F6" t="s">
        <v>1143</v>
      </c>
      <c r="G6" t="s">
        <v>1142</v>
      </c>
      <c r="H6" t="s">
        <v>1397</v>
      </c>
      <c r="I6" t="s">
        <v>1145</v>
      </c>
      <c r="J6" t="s">
        <v>1142</v>
      </c>
      <c r="L6" s="18" t="s">
        <v>1142</v>
      </c>
      <c r="M6">
        <f>_xlfn.XLOOKUP(L6,'Working - Ingr Pair'!$AG$3:$DL$3,'Working - Ingr Pair'!$AG$1:$DL$1,"ERROR",0,1)</f>
        <v>3</v>
      </c>
    </row>
    <row r="7" spans="1:13">
      <c r="A7" t="s">
        <v>1392</v>
      </c>
      <c r="B7" t="s">
        <v>1398</v>
      </c>
      <c r="C7" t="s">
        <v>1147</v>
      </c>
      <c r="D7" t="s">
        <v>1393</v>
      </c>
      <c r="E7" t="s">
        <v>1394</v>
      </c>
      <c r="F7" t="s">
        <v>1142</v>
      </c>
      <c r="G7" t="s">
        <v>1144</v>
      </c>
      <c r="H7" t="s">
        <v>1149</v>
      </c>
      <c r="I7" t="s">
        <v>1141</v>
      </c>
      <c r="J7" t="s">
        <v>1146</v>
      </c>
      <c r="L7" s="18" t="s">
        <v>1146</v>
      </c>
      <c r="M7">
        <f>_xlfn.XLOOKUP(L7,'Working - Ingr Pair'!$AG$3:$DL$3,'Working - Ingr Pair'!$AG$1:$DL$1,"ERROR",0,1)</f>
        <v>3</v>
      </c>
    </row>
    <row r="8" spans="12:13">
      <c r="L8" s="18" t="s">
        <v>1144</v>
      </c>
      <c r="M8">
        <f>_xlfn.XLOOKUP(L8,'Working - Ingr Pair'!$AG$3:$DL$3,'Working - Ingr Pair'!$AG$1:$DL$1,"ERROR",0,1)</f>
        <v>2</v>
      </c>
    </row>
    <row r="9" spans="12:13">
      <c r="L9" s="18" t="s">
        <v>1397</v>
      </c>
      <c r="M9">
        <f>_xlfn.XLOOKUP(L9,'Working - Ingr Pair'!$AG$3:$DL$3,'Working - Ingr Pair'!$AG$1:$DL$1,"ERROR",0,1)</f>
        <v>2</v>
      </c>
    </row>
    <row r="10" spans="12:13">
      <c r="L10" s="18" t="s">
        <v>1143</v>
      </c>
      <c r="M10">
        <f>_xlfn.XLOOKUP(L10,'Working - Ingr Pair'!$AG$3:$DL$3,'Working - Ingr Pair'!$AG$1:$DL$1,"ERROR",0,1)</f>
        <v>2</v>
      </c>
    </row>
    <row r="11" spans="12:13">
      <c r="L11" s="18" t="s">
        <v>1393</v>
      </c>
      <c r="M11">
        <f>_xlfn.XLOOKUP(L11,'Working - Ingr Pair'!$AG$3:$DL$3,'Working - Ingr Pair'!$AG$1:$DL$1,"ERROR",0,1)</f>
        <v>2</v>
      </c>
    </row>
    <row r="12" spans="12:13">
      <c r="L12" s="18" t="s">
        <v>1399</v>
      </c>
      <c r="M12">
        <f>_xlfn.XLOOKUP(L12,'Working - Ingr Pair'!$AG$3:$DL$3,'Working - Ingr Pair'!$AG$1:$DL$1,"ERROR",0,1)</f>
        <v>2</v>
      </c>
    </row>
    <row r="13" spans="12:13">
      <c r="L13" s="18" t="s">
        <v>1398</v>
      </c>
      <c r="M13">
        <f>_xlfn.XLOOKUP(L13,'Working - Ingr Pair'!$AG$3:$DL$3,'Working - Ingr Pair'!$AG$1:$DL$1,"ERROR",0,1)</f>
        <v>2</v>
      </c>
    </row>
    <row r="14" spans="12:13">
      <c r="L14" s="18" t="s">
        <v>1392</v>
      </c>
      <c r="M14">
        <f>_xlfn.XLOOKUP(L14,'Working - Ingr Pair'!$AG$3:$DL$3,'Working - Ingr Pair'!$AG$1:$DL$1,"ERROR",0,1)</f>
        <v>1</v>
      </c>
    </row>
    <row r="15" spans="12:13">
      <c r="L15" s="18" t="s">
        <v>1157</v>
      </c>
      <c r="M15">
        <f>_xlfn.XLOOKUP(L15,'Working - Ingr Pair'!$AG$3:$DL$3,'Working - Ingr Pair'!$AG$1:$DL$1,"ERROR",0,1)</f>
        <v>1</v>
      </c>
    </row>
    <row r="16" spans="12:13">
      <c r="L16" s="18" t="s">
        <v>1141</v>
      </c>
      <c r="M16">
        <f>_xlfn.XLOOKUP(L16,'Working - Ingr Pair'!$AG$3:$DL$3,'Working - Ingr Pair'!$AG$1:$DL$1,"ERROR",0,1)</f>
        <v>1</v>
      </c>
    </row>
    <row r="17" spans="12:13">
      <c r="L17" s="18" t="s">
        <v>1400</v>
      </c>
      <c r="M17">
        <f>_xlfn.XLOOKUP(L17,'Working - Ingr Pair'!$AG$3:$DL$3,'Working - Ingr Pair'!$AG$1:$DL$1,"ERROR",0,1)</f>
        <v>1</v>
      </c>
    </row>
    <row r="18" spans="12:13">
      <c r="L18" s="18" t="s">
        <v>1401</v>
      </c>
      <c r="M18">
        <f>_xlfn.XLOOKUP(L18,'Working - Ingr Pair'!$AG$3:$DL$3,'Working - Ingr Pair'!$AG$1:$DL$1,"ERROR",0,1)</f>
        <v>1</v>
      </c>
    </row>
    <row r="19" spans="12:13">
      <c r="L19" s="18" t="s">
        <v>1402</v>
      </c>
      <c r="M19">
        <f>_xlfn.XLOOKUP(L19,'Working - Ingr Pair'!$AG$3:$DL$3,'Working - Ingr Pair'!$AG$1:$DL$1,"ERROR",0,1)</f>
        <v>1</v>
      </c>
    </row>
    <row r="20" spans="12:13">
      <c r="L20" s="18" t="s">
        <v>1396</v>
      </c>
      <c r="M20">
        <f>_xlfn.XLOOKUP(L20,'Working - Ingr Pair'!$AG$3:$DL$3,'Working - Ingr Pair'!$AG$1:$DL$1,"ERROR",0,1)</f>
        <v>1</v>
      </c>
    </row>
    <row r="21" spans="12:13">
      <c r="L21" s="18" t="s">
        <v>1403</v>
      </c>
      <c r="M21">
        <f>_xlfn.XLOOKUP(L21,'Working - Ingr Pair'!$AG$3:$DL$3,'Working - Ingr Pair'!$AG$1:$DL$1,"ERROR",0,1)</f>
        <v>1</v>
      </c>
    </row>
    <row r="22" spans="12:13">
      <c r="L22" s="18" t="s">
        <v>1404</v>
      </c>
      <c r="M22">
        <f>_xlfn.XLOOKUP(L22,'Working - Ingr Pair'!$AG$3:$DL$3,'Working - Ingr Pair'!$AG$1:$DL$1,"ERROR",0,1)</f>
        <v>1</v>
      </c>
    </row>
    <row r="23" spans="12:13">
      <c r="L23" s="18" t="s">
        <v>1405</v>
      </c>
      <c r="M23">
        <f>_xlfn.XLOOKUP(L23,'Working - Ingr Pair'!$AG$3:$DL$3,'Working - Ingr Pair'!$AG$1:$DL$1,"ERROR",0,1)</f>
        <v>1</v>
      </c>
    </row>
    <row r="24" spans="12:13">
      <c r="L24" s="18" t="s">
        <v>1406</v>
      </c>
      <c r="M24">
        <f>_xlfn.XLOOKUP(L24,'Working - Ingr Pair'!$AG$3:$DL$3,'Working - Ingr Pair'!$AG$1:$DL$1,"ERROR",0,1)</f>
        <v>1</v>
      </c>
    </row>
    <row r="25" spans="12:13">
      <c r="L25" s="18" t="s">
        <v>1407</v>
      </c>
      <c r="M25">
        <f>_xlfn.XLOOKUP(L25,'Working - Ingr Pair'!$AG$3:$DL$3,'Working - Ingr Pair'!$AG$1:$DL$1,"ERROR",0,1)</f>
        <v>1</v>
      </c>
    </row>
    <row r="26" spans="12:13">
      <c r="L26" s="18" t="s">
        <v>1408</v>
      </c>
      <c r="M26">
        <f>_xlfn.XLOOKUP(L26,'Working - Ingr Pair'!$AG$3:$DL$3,'Working - Ingr Pair'!$AG$1:$DL$1,"ERROR",0,1)</f>
        <v>1</v>
      </c>
    </row>
    <row r="27" spans="12:13">
      <c r="L27" s="18" t="s">
        <v>1409</v>
      </c>
      <c r="M27">
        <f>_xlfn.XLOOKUP(L27,'Working - Ingr Pair'!$AG$3:$DL$3,'Working - Ingr Pair'!$AG$1:$DL$1,"ERROR",0,1)</f>
        <v>1</v>
      </c>
    </row>
    <row r="28" spans="12:13">
      <c r="L28" s="18" t="s">
        <v>1410</v>
      </c>
      <c r="M28">
        <f>_xlfn.XLOOKUP(L28,'Working - Ingr Pair'!$AG$3:$DL$3,'Working - Ingr Pair'!$AG$1:$DL$1,"ERROR",0,1)</f>
        <v>1</v>
      </c>
    </row>
    <row r="29" spans="12:13">
      <c r="L29" s="18" t="s">
        <v>1411</v>
      </c>
      <c r="M29">
        <f>_xlfn.XLOOKUP(L29,'Working - Ingr Pair'!$AG$3:$DL$3,'Working - Ingr Pair'!$AG$1:$DL$1,"ERROR",0,1)</f>
        <v>1</v>
      </c>
    </row>
    <row r="30" spans="12:13">
      <c r="L30" s="18" t="s">
        <v>1412</v>
      </c>
      <c r="M30">
        <f>_xlfn.XLOOKUP(L30,'Working - Ingr Pair'!$AG$3:$DL$3,'Working - Ingr Pair'!$AG$1:$DL$1,"ERROR",0,1)</f>
        <v>1</v>
      </c>
    </row>
    <row r="31" spans="12:13">
      <c r="L31" s="18" t="s">
        <v>1413</v>
      </c>
      <c r="M31">
        <f>_xlfn.XLOOKUP(L31,'Working - Ingr Pair'!$AG$3:$DL$3,'Working - Ingr Pair'!$AG$1:$DL$1,"ERROR",0,1)</f>
        <v>1</v>
      </c>
    </row>
    <row r="32" spans="12:13">
      <c r="L32" s="18" t="s">
        <v>1414</v>
      </c>
      <c r="M32">
        <f>_xlfn.XLOOKUP(L32,'Working - Ingr Pair'!$AG$3:$DL$3,'Working - Ingr Pair'!$AG$1:$DL$1,"ERROR",0,1)</f>
        <v>1</v>
      </c>
    </row>
    <row r="33" spans="12:13">
      <c r="L33" s="18" t="s">
        <v>1148</v>
      </c>
      <c r="M33">
        <f>_xlfn.XLOOKUP(L33,'Working - Ingr Pair'!$AG$3:$DL$3,'Working - Ingr Pair'!$AG$1:$DL$1,"ERROR",0,1)</f>
        <v>0</v>
      </c>
    </row>
    <row r="34" spans="12:13">
      <c r="L34" s="18" t="s">
        <v>1395</v>
      </c>
      <c r="M34">
        <f>_xlfn.XLOOKUP(L34,'Working - Ingr Pair'!$AG$3:$DL$3,'Working - Ingr Pair'!$AG$1:$DL$1,"ERROR",0,1)</f>
        <v>0</v>
      </c>
    </row>
    <row r="35" spans="12:13">
      <c r="L35" s="18" t="s">
        <v>1145</v>
      </c>
      <c r="M35">
        <f>_xlfn.XLOOKUP(L35,'Working - Ingr Pair'!$AG$3:$DL$3,'Working - Ingr Pair'!$AG$1:$DL$1,"ERROR",0,1)</f>
        <v>0</v>
      </c>
    </row>
    <row r="36" spans="12:13">
      <c r="L36" s="18" t="s">
        <v>1415</v>
      </c>
      <c r="M36">
        <f>_xlfn.XLOOKUP(L36,'Working - Ingr Pair'!$AG$3:$DL$3,'Working - Ingr Pair'!$AG$1:$DL$1,"ERROR",0,1)</f>
        <v>0</v>
      </c>
    </row>
    <row r="37" spans="12:13">
      <c r="L37" s="18" t="s">
        <v>1416</v>
      </c>
      <c r="M37">
        <f>_xlfn.XLOOKUP(L37,'Working - Ingr Pair'!$AG$3:$DL$3,'Working - Ingr Pair'!$AG$1:$DL$1,"ERROR",0,1)</f>
        <v>0</v>
      </c>
    </row>
    <row r="38" spans="12:13">
      <c r="L38" s="18" t="s">
        <v>1417</v>
      </c>
      <c r="M38">
        <f>_xlfn.XLOOKUP(L38,'Working - Ingr Pair'!$AG$3:$DL$3,'Working - Ingr Pair'!$AG$1:$DL$1,"ERROR",0,1)</f>
        <v>0</v>
      </c>
    </row>
    <row r="39" spans="12:13">
      <c r="L39" s="19" t="s">
        <v>1418</v>
      </c>
      <c r="M39">
        <f>_xlfn.XLOOKUP(L39,'Working - Ingr Pair'!$AG$3:$DL$3,'Working - Ingr Pair'!$AG$1:$DL$1,"ERROR",0,1)</f>
        <v>0</v>
      </c>
    </row>
    <row r="40" spans="12:13">
      <c r="L40" s="18" t="s">
        <v>1419</v>
      </c>
      <c r="M40">
        <f>_xlfn.XLOOKUP(L40,'Working - Ingr Pair'!$AG$3:$DL$3,'Working - Ingr Pair'!$AG$1:$DL$1,"ERROR",0,1)</f>
        <v>0</v>
      </c>
    </row>
    <row r="41" spans="12:13">
      <c r="L41" s="18" t="s">
        <v>1420</v>
      </c>
      <c r="M41">
        <f>_xlfn.XLOOKUP(L41,'Working - Ingr Pair'!$AG$3:$DL$3,'Working - Ingr Pair'!$AG$1:$DL$1,"ERROR",0,1)</f>
        <v>0</v>
      </c>
    </row>
    <row r="42" spans="12:13">
      <c r="L42" s="18" t="s">
        <v>1421</v>
      </c>
      <c r="M42">
        <f>_xlfn.XLOOKUP(L42,'Working - Ingr Pair'!$AG$3:$DL$3,'Working - Ingr Pair'!$AG$1:$DL$1,"ERROR",0,1)</f>
        <v>0</v>
      </c>
    </row>
    <row r="43" spans="12:13">
      <c r="L43" s="18" t="s">
        <v>1422</v>
      </c>
      <c r="M43">
        <f>_xlfn.XLOOKUP(L43,'Working - Ingr Pair'!$AG$3:$DL$3,'Working - Ingr Pair'!$AG$1:$DL$1,"ERROR",0,1)</f>
        <v>0</v>
      </c>
    </row>
    <row r="44" spans="12:13">
      <c r="L44" s="18" t="s">
        <v>1423</v>
      </c>
      <c r="M44">
        <f>_xlfn.XLOOKUP(L44,'Working - Ingr Pair'!$AG$3:$DL$3,'Working - Ingr Pair'!$AG$1:$DL$1,"ERROR",0,1)</f>
        <v>0</v>
      </c>
    </row>
    <row r="45" spans="12:13">
      <c r="L45" s="18" t="s">
        <v>1424</v>
      </c>
      <c r="M45">
        <f>_xlfn.XLOOKUP(L45,'Working - Ingr Pair'!$AG$3:$DL$3,'Working - Ingr Pair'!$AG$1:$DL$1,"ERROR",0,1)</f>
        <v>0</v>
      </c>
    </row>
    <row r="46" spans="12:13">
      <c r="L46" s="18" t="s">
        <v>1425</v>
      </c>
      <c r="M46">
        <f>_xlfn.XLOOKUP(L46,'Working - Ingr Pair'!$AG$3:$DL$3,'Working - Ingr Pair'!$AG$1:$DL$1,"ERROR",0,1)</f>
        <v>0</v>
      </c>
    </row>
    <row r="47" spans="12:13">
      <c r="L47" s="18" t="s">
        <v>1426</v>
      </c>
      <c r="M47">
        <f>_xlfn.XLOOKUP(L47,'Working - Ingr Pair'!$AG$3:$DL$3,'Working - Ingr Pair'!$AG$1:$DL$1,"ERROR",0,1)</f>
        <v>0</v>
      </c>
    </row>
    <row r="48" spans="12:13">
      <c r="L48" s="18" t="s">
        <v>1427</v>
      </c>
      <c r="M48">
        <f>_xlfn.XLOOKUP(L48,'Working - Ingr Pair'!$AG$3:$DL$3,'Working - Ingr Pair'!$AG$1:$DL$1,"ERROR",0,1)</f>
        <v>0</v>
      </c>
    </row>
    <row r="49" spans="12:13">
      <c r="L49" s="18" t="s">
        <v>1428</v>
      </c>
      <c r="M49">
        <f>_xlfn.XLOOKUP(L49,'Working - Ingr Pair'!$AG$3:$DL$3,'Working - Ingr Pair'!$AG$1:$DL$1,"ERROR",0,1)</f>
        <v>0</v>
      </c>
    </row>
    <row r="50" spans="12:13">
      <c r="L50" s="18" t="s">
        <v>1429</v>
      </c>
      <c r="M50">
        <f>_xlfn.XLOOKUP(L50,'Working - Ingr Pair'!$AG$3:$DL$3,'Working - Ingr Pair'!$AG$1:$DL$1,"ERROR",0,1)</f>
        <v>0</v>
      </c>
    </row>
    <row r="51" spans="12:13">
      <c r="L51" s="18" t="s">
        <v>1430</v>
      </c>
      <c r="M51">
        <f>_xlfn.XLOOKUP(L51,'Working - Ingr Pair'!$AG$3:$DL$3,'Working - Ingr Pair'!$AG$1:$DL$1,"ERROR",0,1)</f>
        <v>0</v>
      </c>
    </row>
    <row r="52" spans="12:13">
      <c r="L52" s="18" t="s">
        <v>1431</v>
      </c>
      <c r="M52">
        <f>_xlfn.XLOOKUP(L52,'Working - Ingr Pair'!$AG$3:$DL$3,'Working - Ingr Pair'!$AG$1:$DL$1,"ERROR",0,1)</f>
        <v>0</v>
      </c>
    </row>
    <row r="53" spans="12:13">
      <c r="L53" s="18" t="s">
        <v>1432</v>
      </c>
      <c r="M53">
        <f>_xlfn.XLOOKUP(L53,'Working - Ingr Pair'!$AG$3:$DL$3,'Working - Ingr Pair'!$AG$1:$DL$1,"ERROR",0,1)</f>
        <v>0</v>
      </c>
    </row>
    <row r="54" spans="12:13">
      <c r="L54" s="18" t="s">
        <v>1433</v>
      </c>
      <c r="M54">
        <f>_xlfn.XLOOKUP(L54,'Working - Ingr Pair'!$AG$3:$DL$3,'Working - Ingr Pair'!$AG$1:$DL$1,"ERROR",0,1)</f>
        <v>0</v>
      </c>
    </row>
    <row r="55" spans="12:13">
      <c r="L55" s="18" t="s">
        <v>1434</v>
      </c>
      <c r="M55">
        <f>_xlfn.XLOOKUP(L55,'Working - Ingr Pair'!$AG$3:$DL$3,'Working - Ingr Pair'!$AG$1:$DL$1,"ERROR",0,1)</f>
        <v>0</v>
      </c>
    </row>
    <row r="56" spans="12:13">
      <c r="L56" s="18" t="s">
        <v>1435</v>
      </c>
      <c r="M56">
        <f>_xlfn.XLOOKUP(L56,'Working - Ingr Pair'!$AG$3:$DL$3,'Working - Ingr Pair'!$AG$1:$DL$1,"ERROR",0,1)</f>
        <v>0</v>
      </c>
    </row>
    <row r="57" spans="12:13">
      <c r="L57" s="18" t="s">
        <v>1436</v>
      </c>
      <c r="M57">
        <f>_xlfn.XLOOKUP(L57,'Working - Ingr Pair'!$AG$3:$DL$3,'Working - Ingr Pair'!$AG$1:$DL$1,"ERROR",0,1)</f>
        <v>0</v>
      </c>
    </row>
    <row r="58" spans="12:13">
      <c r="L58" s="18" t="s">
        <v>1437</v>
      </c>
      <c r="M58">
        <f>_xlfn.XLOOKUP(L58,'Working - Ingr Pair'!$AG$3:$DL$3,'Working - Ingr Pair'!$AG$1:$DL$1,"ERROR",0,1)</f>
        <v>0</v>
      </c>
    </row>
    <row r="59" spans="12:13">
      <c r="L59" s="18" t="s">
        <v>1438</v>
      </c>
      <c r="M59">
        <f>_xlfn.XLOOKUP(L59,'Working - Ingr Pair'!$AG$3:$DL$3,'Working - Ingr Pair'!$AG$1:$DL$1,"ERROR",0,1)</f>
        <v>0</v>
      </c>
    </row>
    <row r="60" spans="12:13">
      <c r="L60" s="18" t="s">
        <v>1439</v>
      </c>
      <c r="M60">
        <f>_xlfn.XLOOKUP(L60,'Working - Ingr Pair'!$AG$3:$DL$3,'Working - Ingr Pair'!$AG$1:$DL$1,"ERROR",0,1)</f>
        <v>0</v>
      </c>
    </row>
    <row r="61" spans="12:13">
      <c r="L61" s="18" t="s">
        <v>1440</v>
      </c>
      <c r="M61">
        <f>_xlfn.XLOOKUP(L61,'Working - Ingr Pair'!$AG$3:$DL$3,'Working - Ingr Pair'!$AG$1:$DL$1,"ERROR",0,1)</f>
        <v>0</v>
      </c>
    </row>
    <row r="62" spans="12:13">
      <c r="L62" s="18" t="s">
        <v>1441</v>
      </c>
      <c r="M62">
        <f>_xlfn.XLOOKUP(L62,'Working - Ingr Pair'!$AG$3:$DL$3,'Working - Ingr Pair'!$AG$1:$DL$1,"ERROR",0,1)</f>
        <v>0</v>
      </c>
    </row>
    <row r="63" spans="12:13">
      <c r="L63" s="18" t="s">
        <v>1442</v>
      </c>
      <c r="M63">
        <f>_xlfn.XLOOKUP(L63,'Working - Ingr Pair'!$AG$3:$DL$3,'Working - Ingr Pair'!$AG$1:$DL$1,"ERROR",0,1)</f>
        <v>0</v>
      </c>
    </row>
    <row r="64" spans="12:13">
      <c r="L64" s="18" t="s">
        <v>1443</v>
      </c>
      <c r="M64">
        <f>_xlfn.XLOOKUP(L64,'Working - Ingr Pair'!$AG$3:$DL$3,'Working - Ingr Pair'!$AG$1:$DL$1,"ERROR",0,1)</f>
        <v>0</v>
      </c>
    </row>
    <row r="65" spans="12:13">
      <c r="L65" s="18" t="s">
        <v>1444</v>
      </c>
      <c r="M65">
        <f>_xlfn.XLOOKUP(L65,'Working - Ingr Pair'!$AG$3:$DL$3,'Working - Ingr Pair'!$AG$1:$DL$1,"ERROR",0,1)</f>
        <v>0</v>
      </c>
    </row>
    <row r="66" spans="12:13">
      <c r="L66" s="18" t="s">
        <v>1445</v>
      </c>
      <c r="M66">
        <f>_xlfn.XLOOKUP(L66,'Working - Ingr Pair'!$AG$3:$DL$3,'Working - Ingr Pair'!$AG$1:$DL$1,"ERROR",0,1)</f>
        <v>0</v>
      </c>
    </row>
    <row r="67" spans="12:13">
      <c r="L67" s="18" t="s">
        <v>1446</v>
      </c>
      <c r="M67">
        <f>_xlfn.XLOOKUP(L67,'Working - Ingr Pair'!$AG$3:$DL$3,'Working - Ingr Pair'!$AG$1:$DL$1,"ERROR",0,1)</f>
        <v>0</v>
      </c>
    </row>
    <row r="68" spans="12:13">
      <c r="L68" s="18" t="s">
        <v>1447</v>
      </c>
      <c r="M68">
        <f>_xlfn.XLOOKUP(L68,'Working - Ingr Pair'!$AG$3:$DL$3,'Working - Ingr Pair'!$AG$1:$DL$1,"ERROR",0,1)</f>
        <v>0</v>
      </c>
    </row>
    <row r="69" spans="12:13">
      <c r="L69" s="18" t="s">
        <v>1448</v>
      </c>
      <c r="M69">
        <f>_xlfn.XLOOKUP(L69,'Working - Ingr Pair'!$AG$3:$DL$3,'Working - Ingr Pair'!$AG$1:$DL$1,"ERROR",0,1)</f>
        <v>0</v>
      </c>
    </row>
    <row r="70" spans="12:13">
      <c r="L70" s="18" t="s">
        <v>1449</v>
      </c>
      <c r="M70">
        <f>_xlfn.XLOOKUP(L70,'Working - Ingr Pair'!$AG$3:$DL$3,'Working - Ingr Pair'!$AG$1:$DL$1,"ERROR",0,1)</f>
        <v>0</v>
      </c>
    </row>
    <row r="71" spans="12:13">
      <c r="L71" s="18" t="s">
        <v>1450</v>
      </c>
      <c r="M71">
        <f>_xlfn.XLOOKUP(L71,'Working - Ingr Pair'!$AG$3:$DL$3,'Working - Ingr Pair'!$AG$1:$DL$1,"ERROR",0,1)</f>
        <v>0</v>
      </c>
    </row>
    <row r="72" spans="12:13">
      <c r="L72" s="18" t="s">
        <v>1451</v>
      </c>
      <c r="M72">
        <f>_xlfn.XLOOKUP(L72,'Working - Ingr Pair'!$AG$3:$DL$3,'Working - Ingr Pair'!$AG$1:$DL$1,"ERROR",0,1)</f>
        <v>0</v>
      </c>
    </row>
    <row r="73" spans="12:13">
      <c r="L73" s="18" t="s">
        <v>1452</v>
      </c>
      <c r="M73">
        <f>_xlfn.XLOOKUP(L73,'Working - Ingr Pair'!$AG$3:$DL$3,'Working - Ingr Pair'!$AG$1:$DL$1,"ERROR",0,1)</f>
        <v>0</v>
      </c>
    </row>
    <row r="74" spans="12:13">
      <c r="L74" s="18" t="s">
        <v>1453</v>
      </c>
      <c r="M74">
        <f>_xlfn.XLOOKUP(L74,'Working - Ingr Pair'!$AG$3:$DL$3,'Working - Ingr Pair'!$AG$1:$DL$1,"ERROR",0,1)</f>
        <v>0</v>
      </c>
    </row>
    <row r="75" spans="12:13">
      <c r="L75" s="18" t="s">
        <v>1454</v>
      </c>
      <c r="M75">
        <f>_xlfn.XLOOKUP(L75,'Working - Ingr Pair'!$AG$3:$DL$3,'Working - Ingr Pair'!$AG$1:$DL$1,"ERROR",0,1)</f>
        <v>0</v>
      </c>
    </row>
    <row r="76" spans="12:13">
      <c r="L76" s="18" t="s">
        <v>1455</v>
      </c>
      <c r="M76">
        <f>_xlfn.XLOOKUP(L76,'Working - Ingr Pair'!$AG$3:$DL$3,'Working - Ingr Pair'!$AG$1:$DL$1,"ERROR",0,1)</f>
        <v>0</v>
      </c>
    </row>
    <row r="77" spans="12:13">
      <c r="L77" s="18" t="s">
        <v>1456</v>
      </c>
      <c r="M77">
        <f>_xlfn.XLOOKUP(L77,'Working - Ingr Pair'!$AG$3:$DL$3,'Working - Ingr Pair'!$AG$1:$DL$1,"ERROR",0,1)</f>
        <v>0</v>
      </c>
    </row>
    <row r="78" spans="12:13">
      <c r="L78" s="18" t="s">
        <v>1457</v>
      </c>
      <c r="M78">
        <f>_xlfn.XLOOKUP(L78,'Working - Ingr Pair'!$AG$3:$DL$3,'Working - Ingr Pair'!$AG$1:$DL$1,"ERROR",0,1)</f>
        <v>0</v>
      </c>
    </row>
    <row r="79" spans="12:13">
      <c r="L79" s="18" t="s">
        <v>1458</v>
      </c>
      <c r="M79">
        <f>_xlfn.XLOOKUP(L79,'Working - Ingr Pair'!$AG$3:$DL$3,'Working - Ingr Pair'!$AG$1:$DL$1,"ERROR",0,1)</f>
        <v>0</v>
      </c>
    </row>
    <row r="80" spans="12:13">
      <c r="L80" s="18" t="s">
        <v>1459</v>
      </c>
      <c r="M80">
        <f>_xlfn.XLOOKUP(L80,'Working - Ingr Pair'!$AG$3:$DL$3,'Working - Ingr Pair'!$AG$1:$DL$1,"ERROR",0,1)</f>
        <v>0</v>
      </c>
    </row>
    <row r="81" spans="12:13">
      <c r="L81" s="18" t="s">
        <v>1460</v>
      </c>
      <c r="M81">
        <f>_xlfn.XLOOKUP(L81,'Working - Ingr Pair'!$AG$3:$DL$3,'Working - Ingr Pair'!$AG$1:$DL$1,"ERROR",0,1)</f>
        <v>0</v>
      </c>
    </row>
    <row r="82" spans="12:13">
      <c r="L82" s="18" t="s">
        <v>1461</v>
      </c>
      <c r="M82">
        <f>_xlfn.XLOOKUP(L82,'Working - Ingr Pair'!$AG$3:$DL$3,'Working - Ingr Pair'!$AG$1:$DL$1,"ERROR",0,1)</f>
        <v>0</v>
      </c>
    </row>
    <row r="83" spans="12:13">
      <c r="L83" s="18" t="s">
        <v>1462</v>
      </c>
      <c r="M83">
        <f>_xlfn.XLOOKUP(L83,'Working - Ingr Pair'!$AG$3:$DL$3,'Working - Ingr Pair'!$AG$1:$DL$1,"ERROR",0,1)</f>
        <v>0</v>
      </c>
    </row>
    <row r="84" spans="12:13">
      <c r="L84" s="18" t="s">
        <v>1463</v>
      </c>
      <c r="M84">
        <f>_xlfn.XLOOKUP(L84,'Working - Ingr Pair'!$AG$3:$DL$3,'Working - Ingr Pair'!$AG$1:$DL$1,"ERROR",0,1)</f>
        <v>0</v>
      </c>
    </row>
    <row r="85" spans="12:13">
      <c r="L85" s="18" t="s">
        <v>1464</v>
      </c>
      <c r="M85">
        <f>_xlfn.XLOOKUP(L85,'Working - Ingr Pair'!$AG$3:$DL$3,'Working - Ingr Pair'!$AG$1:$DL$1,"ERROR",0,1)</f>
        <v>0</v>
      </c>
    </row>
  </sheetData>
  <autoFilter ref="L1:M85">
    <sortState ref="L1:M85">
      <sortCondition ref="M1:M85" descending="1"/>
    </sortState>
    <extLst/>
  </autoFilter>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L315"/>
  <sheetViews>
    <sheetView zoomScale="80" zoomScaleNormal="80" topLeftCell="BO1" workbookViewId="0">
      <selection activeCell="DJ3" sqref="DJ3"/>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9" width="9.13888888888889"/>
    <col min="30" max="31" width="44.8518518518519" customWidth="1"/>
    <col min="32" max="32" width="55.287037037037" customWidth="1"/>
  </cols>
  <sheetData>
    <row r="1" spans="33:116">
      <c r="AG1">
        <f>SUBTOTAL(9,AG4:AG59)</f>
        <v>0</v>
      </c>
      <c r="AH1">
        <f t="shared" ref="AH1:CS1" si="0">SUBTOTAL(9,AH4:AH59)</f>
        <v>0</v>
      </c>
      <c r="AI1">
        <f t="shared" si="0"/>
        <v>0</v>
      </c>
      <c r="AJ1">
        <f t="shared" si="0"/>
        <v>0</v>
      </c>
      <c r="AK1">
        <f t="shared" si="0"/>
        <v>0</v>
      </c>
      <c r="AL1">
        <f t="shared" si="0"/>
        <v>0</v>
      </c>
      <c r="AM1">
        <f t="shared" si="0"/>
        <v>3</v>
      </c>
      <c r="AN1">
        <f t="shared" si="0"/>
        <v>0</v>
      </c>
      <c r="AO1">
        <f t="shared" si="0"/>
        <v>1</v>
      </c>
      <c r="AP1">
        <f t="shared" si="0"/>
        <v>0</v>
      </c>
      <c r="AQ1">
        <f t="shared" si="0"/>
        <v>0</v>
      </c>
      <c r="AR1">
        <f t="shared" si="0"/>
        <v>0</v>
      </c>
      <c r="AS1">
        <f t="shared" si="0"/>
        <v>0</v>
      </c>
      <c r="AT1">
        <f t="shared" si="0"/>
        <v>1</v>
      </c>
      <c r="AU1">
        <f t="shared" si="0"/>
        <v>0</v>
      </c>
      <c r="AV1">
        <f t="shared" si="0"/>
        <v>4</v>
      </c>
      <c r="AW1">
        <f t="shared" si="0"/>
        <v>0</v>
      </c>
      <c r="AX1">
        <f t="shared" si="0"/>
        <v>1</v>
      </c>
      <c r="AY1">
        <f t="shared" si="0"/>
        <v>2</v>
      </c>
      <c r="AZ1">
        <f t="shared" si="0"/>
        <v>1</v>
      </c>
      <c r="BA1">
        <f t="shared" si="0"/>
        <v>0</v>
      </c>
      <c r="BB1">
        <f t="shared" si="0"/>
        <v>0</v>
      </c>
      <c r="BC1">
        <f t="shared" si="0"/>
        <v>2</v>
      </c>
      <c r="BD1">
        <f t="shared" si="0"/>
        <v>4</v>
      </c>
      <c r="BE1">
        <f t="shared" si="0"/>
        <v>2</v>
      </c>
      <c r="BF1">
        <f t="shared" si="0"/>
        <v>0</v>
      </c>
      <c r="BG1">
        <f t="shared" si="0"/>
        <v>0</v>
      </c>
      <c r="BH1">
        <f t="shared" si="0"/>
        <v>0</v>
      </c>
      <c r="BI1">
        <f t="shared" si="0"/>
        <v>1</v>
      </c>
      <c r="BJ1">
        <f t="shared" si="0"/>
        <v>1</v>
      </c>
      <c r="BK1">
        <f t="shared" si="0"/>
        <v>3</v>
      </c>
      <c r="BL1">
        <f t="shared" si="0"/>
        <v>0</v>
      </c>
      <c r="BM1">
        <f t="shared" si="0"/>
        <v>0</v>
      </c>
      <c r="BN1">
        <f t="shared" si="0"/>
        <v>0</v>
      </c>
      <c r="BO1">
        <f t="shared" si="0"/>
        <v>1</v>
      </c>
      <c r="BP1">
        <f t="shared" si="0"/>
        <v>0</v>
      </c>
      <c r="BQ1">
        <f t="shared" si="0"/>
        <v>0</v>
      </c>
      <c r="BR1">
        <f t="shared" si="0"/>
        <v>0</v>
      </c>
      <c r="BS1">
        <f t="shared" si="0"/>
        <v>0</v>
      </c>
      <c r="BT1">
        <f t="shared" si="0"/>
        <v>1</v>
      </c>
      <c r="BU1">
        <f t="shared" si="0"/>
        <v>0</v>
      </c>
      <c r="BV1">
        <f t="shared" si="0"/>
        <v>0</v>
      </c>
      <c r="BW1">
        <f t="shared" si="0"/>
        <v>1</v>
      </c>
      <c r="BX1">
        <f t="shared" si="0"/>
        <v>0</v>
      </c>
      <c r="BY1">
        <f t="shared" si="0"/>
        <v>0</v>
      </c>
      <c r="BZ1">
        <f t="shared" si="0"/>
        <v>0</v>
      </c>
      <c r="CA1">
        <f t="shared" si="0"/>
        <v>1</v>
      </c>
      <c r="CB1">
        <f t="shared" si="0"/>
        <v>0</v>
      </c>
      <c r="CC1">
        <f t="shared" si="0"/>
        <v>0</v>
      </c>
      <c r="CD1">
        <f t="shared" si="0"/>
        <v>1</v>
      </c>
      <c r="CE1">
        <f t="shared" si="0"/>
        <v>0</v>
      </c>
      <c r="CF1">
        <f t="shared" si="0"/>
        <v>0</v>
      </c>
      <c r="CG1">
        <f t="shared" si="0"/>
        <v>0</v>
      </c>
      <c r="CH1">
        <f t="shared" si="0"/>
        <v>2</v>
      </c>
      <c r="CI1">
        <f t="shared" si="0"/>
        <v>2</v>
      </c>
      <c r="CJ1">
        <f t="shared" si="0"/>
        <v>0</v>
      </c>
      <c r="CK1">
        <f t="shared" si="0"/>
        <v>1</v>
      </c>
      <c r="CL1">
        <f t="shared" si="0"/>
        <v>1</v>
      </c>
      <c r="CM1">
        <f t="shared" si="0"/>
        <v>0</v>
      </c>
      <c r="CN1">
        <f t="shared" si="0"/>
        <v>0</v>
      </c>
      <c r="CO1">
        <f t="shared" si="0"/>
        <v>0</v>
      </c>
      <c r="CP1">
        <f t="shared" si="0"/>
        <v>0</v>
      </c>
      <c r="CQ1">
        <f t="shared" si="0"/>
        <v>0</v>
      </c>
      <c r="CR1">
        <f t="shared" si="0"/>
        <v>0</v>
      </c>
      <c r="CS1">
        <f t="shared" si="0"/>
        <v>0</v>
      </c>
      <c r="CT1">
        <f t="shared" ref="CT1:DL1" si="1">SUBTOTAL(9,CT4:CT59)</f>
        <v>1</v>
      </c>
      <c r="CU1">
        <f t="shared" si="1"/>
        <v>0</v>
      </c>
      <c r="CV1">
        <f t="shared" si="1"/>
        <v>0</v>
      </c>
      <c r="CW1">
        <f t="shared" si="1"/>
        <v>0</v>
      </c>
      <c r="CX1">
        <f t="shared" si="1"/>
        <v>1</v>
      </c>
      <c r="CY1">
        <f t="shared" si="1"/>
        <v>2</v>
      </c>
      <c r="CZ1">
        <f t="shared" si="1"/>
        <v>1</v>
      </c>
      <c r="DA1">
        <f t="shared" si="1"/>
        <v>1</v>
      </c>
      <c r="DB1">
        <f t="shared" si="1"/>
        <v>1</v>
      </c>
      <c r="DC1">
        <f t="shared" si="1"/>
        <v>1</v>
      </c>
      <c r="DD1">
        <f t="shared" si="1"/>
        <v>0</v>
      </c>
      <c r="DE1">
        <f t="shared" si="1"/>
        <v>0</v>
      </c>
      <c r="DF1">
        <f t="shared" si="1"/>
        <v>0</v>
      </c>
      <c r="DG1">
        <f t="shared" si="1"/>
        <v>0</v>
      </c>
      <c r="DH1">
        <f t="shared" si="1"/>
        <v>0</v>
      </c>
      <c r="DI1">
        <f t="shared" si="1"/>
        <v>6</v>
      </c>
      <c r="DJ1">
        <f t="shared" si="1"/>
        <v>8</v>
      </c>
      <c r="DK1">
        <f t="shared" si="1"/>
        <v>0</v>
      </c>
      <c r="DL1">
        <f t="shared" si="1"/>
        <v>0</v>
      </c>
    </row>
    <row r="2" spans="5:116">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c r="AI2">
        <v>31</v>
      </c>
      <c r="AJ2">
        <v>32</v>
      </c>
      <c r="AK2">
        <v>33</v>
      </c>
      <c r="AL2">
        <v>34</v>
      </c>
      <c r="AM2">
        <v>35</v>
      </c>
      <c r="AN2">
        <v>36</v>
      </c>
      <c r="AO2">
        <v>37</v>
      </c>
      <c r="AP2">
        <v>38</v>
      </c>
      <c r="AQ2">
        <v>39</v>
      </c>
      <c r="AR2">
        <v>40</v>
      </c>
      <c r="AS2">
        <v>41</v>
      </c>
      <c r="AT2">
        <v>42</v>
      </c>
      <c r="AU2">
        <v>43</v>
      </c>
      <c r="AV2">
        <v>44</v>
      </c>
      <c r="AW2">
        <v>45</v>
      </c>
      <c r="AX2">
        <v>46</v>
      </c>
      <c r="AY2">
        <v>47</v>
      </c>
      <c r="AZ2">
        <v>48</v>
      </c>
      <c r="BA2">
        <v>49</v>
      </c>
      <c r="BB2">
        <v>50</v>
      </c>
      <c r="BC2">
        <v>51</v>
      </c>
      <c r="BD2">
        <v>52</v>
      </c>
      <c r="BE2">
        <v>53</v>
      </c>
      <c r="BF2">
        <v>54</v>
      </c>
      <c r="BG2">
        <v>55</v>
      </c>
      <c r="BH2">
        <v>56</v>
      </c>
      <c r="BI2">
        <v>57</v>
      </c>
      <c r="BJ2">
        <v>58</v>
      </c>
      <c r="BK2">
        <v>59</v>
      </c>
      <c r="BL2">
        <v>60</v>
      </c>
      <c r="BM2">
        <v>61</v>
      </c>
      <c r="BN2">
        <v>62</v>
      </c>
      <c r="BO2">
        <v>63</v>
      </c>
      <c r="BP2">
        <v>64</v>
      </c>
      <c r="BQ2">
        <v>65</v>
      </c>
      <c r="BR2">
        <v>66</v>
      </c>
      <c r="BS2">
        <v>67</v>
      </c>
      <c r="BT2">
        <v>68</v>
      </c>
      <c r="BU2">
        <v>69</v>
      </c>
      <c r="BV2">
        <v>70</v>
      </c>
      <c r="BW2">
        <v>71</v>
      </c>
      <c r="BX2">
        <v>72</v>
      </c>
      <c r="BY2">
        <v>73</v>
      </c>
      <c r="BZ2">
        <v>74</v>
      </c>
      <c r="CA2">
        <v>75</v>
      </c>
      <c r="CB2">
        <v>76</v>
      </c>
      <c r="CC2">
        <v>77</v>
      </c>
      <c r="CD2">
        <v>78</v>
      </c>
      <c r="CE2">
        <v>79</v>
      </c>
      <c r="CF2">
        <v>80</v>
      </c>
      <c r="CG2">
        <v>81</v>
      </c>
      <c r="CH2">
        <v>82</v>
      </c>
      <c r="CI2">
        <v>83</v>
      </c>
      <c r="CJ2">
        <v>84</v>
      </c>
      <c r="CK2">
        <v>85</v>
      </c>
      <c r="CL2">
        <v>86</v>
      </c>
      <c r="CM2">
        <v>87</v>
      </c>
      <c r="CN2">
        <v>88</v>
      </c>
      <c r="CO2">
        <v>89</v>
      </c>
      <c r="CP2">
        <v>90</v>
      </c>
      <c r="CQ2">
        <v>91</v>
      </c>
      <c r="CR2">
        <v>92</v>
      </c>
      <c r="CS2">
        <v>93</v>
      </c>
      <c r="CT2">
        <v>94</v>
      </c>
      <c r="CU2">
        <v>95</v>
      </c>
      <c r="CV2">
        <v>96</v>
      </c>
      <c r="CW2">
        <v>97</v>
      </c>
      <c r="CX2">
        <v>98</v>
      </c>
      <c r="CY2">
        <v>99</v>
      </c>
      <c r="CZ2">
        <v>100</v>
      </c>
      <c r="DA2">
        <v>101</v>
      </c>
      <c r="DB2">
        <v>102</v>
      </c>
      <c r="DC2">
        <v>103</v>
      </c>
      <c r="DD2">
        <v>104</v>
      </c>
      <c r="DE2">
        <v>105</v>
      </c>
      <c r="DF2">
        <v>106</v>
      </c>
      <c r="DG2">
        <v>107</v>
      </c>
      <c r="DH2">
        <v>108</v>
      </c>
      <c r="DI2">
        <v>109</v>
      </c>
      <c r="DJ2">
        <v>110</v>
      </c>
      <c r="DK2">
        <v>111</v>
      </c>
      <c r="DL2">
        <v>112</v>
      </c>
    </row>
    <row r="3" spans="1:116">
      <c r="A3" s="6" t="s">
        <v>0</v>
      </c>
      <c r="B3" s="6" t="s">
        <v>1</v>
      </c>
      <c r="C3" s="6" t="s">
        <v>2</v>
      </c>
      <c r="D3" s="6" t="s">
        <v>3</v>
      </c>
      <c r="E3" s="6" t="s">
        <v>4</v>
      </c>
      <c r="F3" s="6" t="s">
        <v>5</v>
      </c>
      <c r="G3" s="7" t="s">
        <v>6</v>
      </c>
      <c r="H3" s="8" t="s">
        <v>7</v>
      </c>
      <c r="I3" s="10" t="s">
        <v>8</v>
      </c>
      <c r="J3" s="8" t="s">
        <v>9</v>
      </c>
      <c r="K3" s="11" t="s">
        <v>10</v>
      </c>
      <c r="L3" s="12" t="s">
        <v>11</v>
      </c>
      <c r="M3" s="11" t="s">
        <v>12</v>
      </c>
      <c r="N3" s="12" t="s">
        <v>13</v>
      </c>
      <c r="O3" s="13" t="s">
        <v>14</v>
      </c>
      <c r="P3" s="14" t="s">
        <v>15</v>
      </c>
      <c r="Q3" s="6" t="s">
        <v>16</v>
      </c>
      <c r="R3" s="6" t="s">
        <v>17</v>
      </c>
      <c r="S3" s="6" t="s">
        <v>18</v>
      </c>
      <c r="T3" s="6" t="s">
        <v>19</v>
      </c>
      <c r="U3" s="6" t="s">
        <v>20</v>
      </c>
      <c r="V3" s="6" t="s">
        <v>21</v>
      </c>
      <c r="W3" s="6" t="s">
        <v>22</v>
      </c>
      <c r="X3" s="6" t="s">
        <v>23</v>
      </c>
      <c r="Y3" s="6" t="s">
        <v>24</v>
      </c>
      <c r="Z3" s="8" t="s">
        <v>25</v>
      </c>
      <c r="AA3" s="6" t="s">
        <v>26</v>
      </c>
      <c r="AB3" s="6" t="s">
        <v>1118</v>
      </c>
      <c r="AC3" s="6" t="s">
        <v>1119</v>
      </c>
      <c r="AD3" s="6" t="s">
        <v>27</v>
      </c>
      <c r="AE3" s="6" t="s">
        <v>28</v>
      </c>
      <c r="AF3" s="6" t="s">
        <v>29</v>
      </c>
      <c r="AG3" s="6" t="s">
        <v>1432</v>
      </c>
      <c r="AH3" s="6" t="s">
        <v>1395</v>
      </c>
      <c r="AI3" s="6" t="s">
        <v>1415</v>
      </c>
      <c r="AJ3" s="6" t="s">
        <v>1421</v>
      </c>
      <c r="AK3" s="6" t="s">
        <v>1416</v>
      </c>
      <c r="AL3" s="6" t="s">
        <v>1444</v>
      </c>
      <c r="AM3" s="6" t="s">
        <v>1146</v>
      </c>
      <c r="AN3" s="6" t="s">
        <v>1448</v>
      </c>
      <c r="AO3" s="6" t="s">
        <v>1413</v>
      </c>
      <c r="AP3" s="6" t="s">
        <v>1433</v>
      </c>
      <c r="AQ3" s="6" t="s">
        <v>1453</v>
      </c>
      <c r="AR3" s="6" t="s">
        <v>1423</v>
      </c>
      <c r="AS3" s="6" t="s">
        <v>1425</v>
      </c>
      <c r="AT3" s="6" t="s">
        <v>1392</v>
      </c>
      <c r="AU3" s="6" t="s">
        <v>1422</v>
      </c>
      <c r="AV3" s="6" t="s">
        <v>1394</v>
      </c>
      <c r="AW3" s="6" t="s">
        <v>1439</v>
      </c>
      <c r="AX3" s="6" t="s">
        <v>1400</v>
      </c>
      <c r="AY3" s="6" t="s">
        <v>1398</v>
      </c>
      <c r="AZ3" s="6" t="s">
        <v>1141</v>
      </c>
      <c r="BA3" s="6" t="s">
        <v>1450</v>
      </c>
      <c r="BB3" s="6" t="s">
        <v>1426</v>
      </c>
      <c r="BC3" s="6" t="s">
        <v>1397</v>
      </c>
      <c r="BD3" s="6" t="s">
        <v>1147</v>
      </c>
      <c r="BE3" s="6" t="s">
        <v>1393</v>
      </c>
      <c r="BF3" s="6" t="s">
        <v>1454</v>
      </c>
      <c r="BG3" s="6" t="s">
        <v>1455</v>
      </c>
      <c r="BH3" s="6" t="s">
        <v>1440</v>
      </c>
      <c r="BI3" s="6" t="s">
        <v>1396</v>
      </c>
      <c r="BJ3" s="6" t="s">
        <v>1405</v>
      </c>
      <c r="BK3" s="6" t="s">
        <v>1142</v>
      </c>
      <c r="BL3" s="6" t="s">
        <v>1434</v>
      </c>
      <c r="BM3" s="6" t="s">
        <v>1429</v>
      </c>
      <c r="BN3" s="6" t="s">
        <v>1148</v>
      </c>
      <c r="BO3" s="6" t="s">
        <v>1409</v>
      </c>
      <c r="BP3" s="6" t="s">
        <v>1418</v>
      </c>
      <c r="BQ3" s="6" t="s">
        <v>1417</v>
      </c>
      <c r="BR3" s="6" t="s">
        <v>1435</v>
      </c>
      <c r="BS3" s="6" t="s">
        <v>1442</v>
      </c>
      <c r="BT3" s="6" t="s">
        <v>1404</v>
      </c>
      <c r="BU3" s="6" t="s">
        <v>1451</v>
      </c>
      <c r="BV3" s="6" t="s">
        <v>1431</v>
      </c>
      <c r="BW3" s="6" t="s">
        <v>1414</v>
      </c>
      <c r="BX3" s="6" t="s">
        <v>1430</v>
      </c>
      <c r="BY3" s="6" t="s">
        <v>1424</v>
      </c>
      <c r="BZ3" s="6" t="s">
        <v>1445</v>
      </c>
      <c r="CA3" s="6" t="s">
        <v>1406</v>
      </c>
      <c r="CB3" s="6" t="s">
        <v>1443</v>
      </c>
      <c r="CC3" s="6" t="s">
        <v>1456</v>
      </c>
      <c r="CD3" s="6" t="s">
        <v>1157</v>
      </c>
      <c r="CE3" s="6" t="s">
        <v>1457</v>
      </c>
      <c r="CF3" s="6" t="s">
        <v>1419</v>
      </c>
      <c r="CG3" s="6" t="s">
        <v>1458</v>
      </c>
      <c r="CH3" s="6" t="s">
        <v>1399</v>
      </c>
      <c r="CI3" s="6" t="s">
        <v>1143</v>
      </c>
      <c r="CJ3" s="6" t="s">
        <v>1459</v>
      </c>
      <c r="CK3" s="6" t="s">
        <v>1410</v>
      </c>
      <c r="CL3" s="6" t="s">
        <v>1407</v>
      </c>
      <c r="CM3" s="6" t="s">
        <v>1446</v>
      </c>
      <c r="CN3" s="6" t="s">
        <v>1427</v>
      </c>
      <c r="CO3" s="6" t="s">
        <v>1438</v>
      </c>
      <c r="CP3" s="6" t="s">
        <v>1420</v>
      </c>
      <c r="CQ3" s="6" t="s">
        <v>1452</v>
      </c>
      <c r="CR3" s="6" t="s">
        <v>1460</v>
      </c>
      <c r="CS3" s="6" t="s">
        <v>1436</v>
      </c>
      <c r="CT3" s="6" t="s">
        <v>1408</v>
      </c>
      <c r="CU3" s="6" t="s">
        <v>1145</v>
      </c>
      <c r="CV3" s="6" t="s">
        <v>1449</v>
      </c>
      <c r="CW3" s="6" t="s">
        <v>1461</v>
      </c>
      <c r="CX3" s="6" t="s">
        <v>1411</v>
      </c>
      <c r="CY3" s="6" t="s">
        <v>1144</v>
      </c>
      <c r="CZ3" s="6" t="s">
        <v>1403</v>
      </c>
      <c r="DA3" s="6" t="s">
        <v>1402</v>
      </c>
      <c r="DB3" s="6" t="s">
        <v>1412</v>
      </c>
      <c r="DC3" s="6" t="s">
        <v>1401</v>
      </c>
      <c r="DD3" s="6" t="s">
        <v>1441</v>
      </c>
      <c r="DE3" s="6" t="s">
        <v>1447</v>
      </c>
      <c r="DF3" s="6" t="s">
        <v>1462</v>
      </c>
      <c r="DG3" s="6" t="s">
        <v>1428</v>
      </c>
      <c r="DH3" s="6" t="s">
        <v>1437</v>
      </c>
      <c r="DI3" s="6" t="s">
        <v>1140</v>
      </c>
      <c r="DJ3" s="6" t="s">
        <v>1149</v>
      </c>
      <c r="DK3" s="6" t="s">
        <v>1463</v>
      </c>
      <c r="DL3" s="6" t="s">
        <v>1464</v>
      </c>
    </row>
    <row r="4" hidden="1" spans="1:116">
      <c r="A4" s="9" t="str">
        <f>_xlfn.XLOOKUP($E4,'Copy of Raw Data'!$E:$E,'Copy of Raw Data'!A:A,"ERROR",0,1)</f>
        <v>US</v>
      </c>
      <c r="B4" s="9" t="str">
        <f>_xlfn.XLOOKUP($E4,'Copy of Raw Data'!$E:$E,'Copy of Raw Data'!B:B,"ERROR",0,1)</f>
        <v>Hair Mousses</v>
      </c>
      <c r="C4" s="9" t="str">
        <f>_xlfn.XLOOKUP($E4,'Copy of Raw Data'!$E:$E,'Copy of Raw Data'!C:C,"ERROR",0,1)</f>
        <v>SheaMoisture</v>
      </c>
      <c r="D4" s="9" t="str">
        <f>_xlfn.XLOOKUP($E4,'Copy of Raw Data'!$E:$E,'Copy of Raw Data'!D:D,"ERROR",0,1)</f>
        <v>www.amazon.com/dp/B07NQCBRK3</v>
      </c>
      <c r="E4" s="9" t="s">
        <v>34</v>
      </c>
      <c r="F4" s="9" t="str">
        <f>_xlfn.XLOOKUP($E4,'Copy of Raw Data'!$E:$E,'Copy of Raw Data'!F:F,"ERROR",0,1)</f>
        <v>SheaMoisture Curl Mousse Coconut and Hibiscus for Frizz Control Styling Mousse with Shea Butter 7.5 oz</v>
      </c>
      <c r="G4" s="9">
        <f>_xlfn.XLOOKUP($E4,'Copy of Raw Data'!$E:$E,'Copy of Raw Data'!G:G,"ERROR",0,1)</f>
        <v>245011</v>
      </c>
      <c r="H4" s="9">
        <f>_xlfn.XLOOKUP($E4,'Copy of Raw Data'!$E:$E,'Copy of Raw Data'!H:H,"ERROR",0,1)</f>
        <v>2387397.7</v>
      </c>
      <c r="I4" s="9">
        <f>_xlfn.XLOOKUP($E4,'Copy of Raw Data'!$E:$E,'Copy of Raw Data'!I:I,"ERROR",0,1)</f>
        <v>0.0706550382569307</v>
      </c>
      <c r="J4" s="9" t="str">
        <f>_xlfn.XLOOKUP($E4,'Copy of Raw Data'!$E:$E,'Copy of 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 to 10</v>
      </c>
      <c r="L4" s="9">
        <f>_xlfn.XLOOKUP($E4,'Copy of Raw Data'!$E:$E,'Copy of Raw Data'!L:L,"ERROR",0,1)</f>
        <v>9.7</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10 to 15</v>
      </c>
      <c r="N4" s="9">
        <f>_xlfn.XLOOKUP($E4,'Copy of Raw Data'!$E:$E,'Copy of Raw Data'!N:N,"ERROR",0,1)</f>
        <v>11.05</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10% to 15%</v>
      </c>
      <c r="P4" s="16">
        <f t="shared" ref="P4:P67" si="2">(N4-L4)/N4</f>
        <v>0.122171945701358</v>
      </c>
      <c r="Q4" s="9">
        <f>_xlfn.XLOOKUP($E4,'Copy of Raw Data'!$E:$E,'Copy of Raw Data'!Q:Q,"ERROR",0,1)</f>
        <v>7.5</v>
      </c>
      <c r="R4" s="9" t="str">
        <f>_xlfn.XLOOKUP($E4,'Copy of Raw Data'!$E:$E,'Copy of Raw Data'!R:R,"ERROR",0,1)</f>
        <v>fl oz</v>
      </c>
      <c r="S4" s="17">
        <f t="shared" ref="S4:S67" si="3">L4/Z4</f>
        <v>1.24358974358974</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1 to 2</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 t="shared" ref="V4:V67" si="4">N4/($Z4*29.57)</f>
        <v>0.0479089166948484</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 t="shared" ref="X4:X67" si="5">L4/($Z4*29.57)</f>
        <v>0.0420557911257945</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7.8</v>
      </c>
      <c r="AA4" s="9" t="str">
        <f>_xlfn.XLOOKUP($E4,'Copy of Raw Data'!$E:$E,'Copy of Raw Data'!AA:AA,"ERROR",0,1)</f>
        <v>oz</v>
      </c>
      <c r="AB4" s="9" t="str">
        <f>_xlfn.XLOOKUP($E4,'Copy of Raw Data'!$E:$E,'Copy of Raw Data'!AB:AB,"ERROR",0,1)</f>
        <v>Pump Bottle</v>
      </c>
      <c r="AC4" s="9" t="str">
        <f>_xlfn.XLOOKUP($E4,'Copy of Raw Data'!$E:$E,'Copy of Raw Data'!AC:AC,"ERROR",0,1)</f>
        <v>Pack of 1</v>
      </c>
      <c r="AD4" s="9" t="str">
        <f>_xlfn.XLOOKUP($E4,'Copy of Raw Data'!$E:$E,'Copy of Raw Data'!AD:AD,"ERROR",0,1)</f>
        <v>Frizz Control, Moisturising, Curl Enhancing, Volumizing</v>
      </c>
      <c r="AE4" s="9" t="str">
        <f>_xlfn.XLOOKUP($E4,'Copy of Raw Data'!$E:$E,'Copy of Raw Data'!AO:AO,"ERROR",0,1)</f>
        <v>Residue free, Silicone Free, Sulfate Free, Paraben free, Phthalate Free, Mineral Oil Free, Petrolatum Free, Cruelty Free, Sustainably Produced</v>
      </c>
      <c r="AF4" s="9" t="str">
        <f>_xlfn.XLOOKUP($E4,'Copy of Raw Data'!$E:$E,'Copy of Raw Data'!AZ:AZ,"ERROR",0,1)</f>
        <v>Coconut oil, Hibiscus Flower, Shea butter</v>
      </c>
      <c r="AG4">
        <f>IF(SUMIF('Ingredients Backend'!$AG$1:$EM$1,AG$3,'Ingredients Backend'!$AG3:$EM3)&gt;=1,1,0)</f>
        <v>0</v>
      </c>
      <c r="AH4">
        <f>IF(SUMIF('Ingredients Backend'!$AG$1:$EM$1,AH$3,'Ingredients Backend'!$AG3:$EM3)&gt;=1,1,0)</f>
        <v>0</v>
      </c>
      <c r="AI4">
        <f>IF(SUMIF('Ingredients Backend'!$AG$1:$EM$1,AI$3,'Ingredients Backend'!$AG3:$EM3)&gt;=1,1,0)</f>
        <v>0</v>
      </c>
      <c r="AJ4">
        <f>IF(SUMIF('Ingredients Backend'!$AG$1:$EM$1,AJ$3,'Ingredients Backend'!$AG3:$EM3)&gt;=1,1,0)</f>
        <v>0</v>
      </c>
      <c r="AK4">
        <f>IF(SUMIF('Ingredients Backend'!$AG$1:$EM$1,AK$3,'Ingredients Backend'!$AG3:$EM3)&gt;=1,1,0)</f>
        <v>0</v>
      </c>
      <c r="AL4">
        <f>IF(SUMIF('Ingredients Backend'!$AG$1:$EM$1,AL$3,'Ingredients Backend'!$AG3:$EM3)&gt;=1,1,0)</f>
        <v>0</v>
      </c>
      <c r="AM4">
        <f>IF(SUMIF('Ingredients Backend'!$AG$1:$EM$1,AM$3,'Ingredients Backend'!$AG3:$EM3)&gt;=1,1,0)</f>
        <v>0</v>
      </c>
      <c r="AN4">
        <f>IF(SUMIF('Ingredients Backend'!$AG$1:$EM$1,AN$3,'Ingredients Backend'!$AG3:$EM3)&gt;=1,1,0)</f>
        <v>0</v>
      </c>
      <c r="AO4">
        <f>IF(SUMIF('Ingredients Backend'!$AG$1:$EM$1,AO$3,'Ingredients Backend'!$AG3:$EM3)&gt;=1,1,0)</f>
        <v>0</v>
      </c>
      <c r="AP4">
        <f>IF(SUMIF('Ingredients Backend'!$AG$1:$EM$1,AP$3,'Ingredients Backend'!$AG3:$EM3)&gt;=1,1,0)</f>
        <v>0</v>
      </c>
      <c r="AQ4">
        <f>IF(SUMIF('Ingredients Backend'!$AG$1:$EM$1,AQ$3,'Ingredients Backend'!$AG3:$EM3)&gt;=1,1,0)</f>
        <v>0</v>
      </c>
      <c r="AR4">
        <f>IF(SUMIF('Ingredients Backend'!$AG$1:$EM$1,AR$3,'Ingredients Backend'!$AG3:$EM3)&gt;=1,1,0)</f>
        <v>0</v>
      </c>
      <c r="AS4">
        <f>IF(SUMIF('Ingredients Backend'!$AG$1:$EM$1,AS$3,'Ingredients Backend'!$AG3:$EM3)&gt;=1,1,0)</f>
        <v>0</v>
      </c>
      <c r="AT4">
        <f>IF(SUMIF('Ingredients Backend'!$AG$1:$EM$1,AT$3,'Ingredients Backend'!$AG3:$EM3)&gt;=1,1,0)</f>
        <v>0</v>
      </c>
      <c r="AU4">
        <f>IF(SUMIF('Ingredients Backend'!$AG$1:$EM$1,AU$3,'Ingredients Backend'!$AG3:$EM3)&gt;=1,1,0)</f>
        <v>0</v>
      </c>
      <c r="AV4">
        <f>IF(SUMIF('Ingredients Backend'!$AG$1:$EM$1,AV$3,'Ingredients Backend'!$AG3:$EM3)&gt;=1,1,0)</f>
        <v>0</v>
      </c>
      <c r="AW4">
        <f>IF(SUMIF('Ingredients Backend'!$AG$1:$EM$1,AW$3,'Ingredients Backend'!$AG3:$EM3)&gt;=1,1,0)</f>
        <v>0</v>
      </c>
      <c r="AX4">
        <f>IF(SUMIF('Ingredients Backend'!$AG$1:$EM$1,AX$3,'Ingredients Backend'!$AG3:$EM3)&gt;=1,1,0)</f>
        <v>0</v>
      </c>
      <c r="AY4">
        <f>IF(SUMIF('Ingredients Backend'!$AG$1:$EM$1,AY$3,'Ingredients Backend'!$AG3:$EM3)&gt;=1,1,0)</f>
        <v>0</v>
      </c>
      <c r="AZ4">
        <f>IF(SUMIF('Ingredients Backend'!$AG$1:$EM$1,AZ$3,'Ingredients Backend'!$AG3:$EM3)&gt;=1,1,0)</f>
        <v>1</v>
      </c>
      <c r="BA4">
        <f>IF(SUMIF('Ingredients Backend'!$AG$1:$EM$1,BA$3,'Ingredients Backend'!$AG3:$EM3)&gt;=1,1,0)</f>
        <v>0</v>
      </c>
      <c r="BB4">
        <f>IF(SUMIF('Ingredients Backend'!$AG$1:$EM$1,BB$3,'Ingredients Backend'!$AG3:$EM3)&gt;=1,1,0)</f>
        <v>0</v>
      </c>
      <c r="BC4">
        <f>IF(SUMIF('Ingredients Backend'!$AG$1:$EM$1,BC$3,'Ingredients Backend'!$AG3:$EM3)&gt;=1,1,0)</f>
        <v>0</v>
      </c>
      <c r="BD4">
        <f>IF(SUMIF('Ingredients Backend'!$AG$1:$EM$1,BD$3,'Ingredients Backend'!$AG3:$EM3)&gt;=1,1,0)</f>
        <v>0</v>
      </c>
      <c r="BE4">
        <f>IF(SUMIF('Ingredients Backend'!$AG$1:$EM$1,BE$3,'Ingredients Backend'!$AG3:$EM3)&gt;=1,1,0)</f>
        <v>0</v>
      </c>
      <c r="BF4">
        <f>IF(SUMIF('Ingredients Backend'!$AG$1:$EM$1,BF$3,'Ingredients Backend'!$AG3:$EM3)&gt;=1,1,0)</f>
        <v>0</v>
      </c>
      <c r="BG4">
        <f>IF(SUMIF('Ingredients Backend'!$AG$1:$EM$1,BG$3,'Ingredients Backend'!$AG3:$EM3)&gt;=1,1,0)</f>
        <v>0</v>
      </c>
      <c r="BH4">
        <f>IF(SUMIF('Ingredients Backend'!$AG$1:$EM$1,BH$3,'Ingredients Backend'!$AG3:$EM3)&gt;=1,1,0)</f>
        <v>0</v>
      </c>
      <c r="BI4">
        <f>IF(SUMIF('Ingredients Backend'!$AG$1:$EM$1,BI$3,'Ingredients Backend'!$AG3:$EM3)&gt;=1,1,0)</f>
        <v>0</v>
      </c>
      <c r="BJ4">
        <f>IF(SUMIF('Ingredients Backend'!$AG$1:$EM$1,BJ$3,'Ingredients Backend'!$AG3:$EM3)&gt;=1,1,0)</f>
        <v>0</v>
      </c>
      <c r="BK4">
        <f>IF(SUMIF('Ingredients Backend'!$AG$1:$EM$1,BK$3,'Ingredients Backend'!$AG3:$EM3)&gt;=1,1,0)</f>
        <v>0</v>
      </c>
      <c r="BL4">
        <f>IF(SUMIF('Ingredients Backend'!$AG$1:$EM$1,BL$3,'Ingredients Backend'!$AG3:$EM3)&gt;=1,1,0)</f>
        <v>0</v>
      </c>
      <c r="BM4">
        <f>IF(SUMIF('Ingredients Backend'!$AG$1:$EM$1,BM$3,'Ingredients Backend'!$AG3:$EM3)&gt;=1,1,0)</f>
        <v>0</v>
      </c>
      <c r="BN4">
        <f>IF(SUMIF('Ingredients Backend'!$AG$1:$EM$1,BN$3,'Ingredients Backend'!$AG3:$EM3)&gt;=1,1,0)</f>
        <v>1</v>
      </c>
      <c r="BO4">
        <f>IF(SUMIF('Ingredients Backend'!$AG$1:$EM$1,BO$3,'Ingredients Backend'!$AG3:$EM3)&gt;=1,1,0)</f>
        <v>0</v>
      </c>
      <c r="BP4">
        <f>IF(SUMIF('Ingredients Backend'!$AG$1:$EM$1,BP$3,'Ingredients Backend'!$AG3:$EM3)&gt;=1,1,0)</f>
        <v>0</v>
      </c>
      <c r="BQ4">
        <f>IF(SUMIF('Ingredients Backend'!$AG$1:$EM$1,BQ$3,'Ingredients Backend'!$AG3:$EM3)&gt;=1,1,0)</f>
        <v>0</v>
      </c>
      <c r="BR4">
        <f>IF(SUMIF('Ingredients Backend'!$AG$1:$EM$1,BR$3,'Ingredients Backend'!$AG3:$EM3)&gt;=1,1,0)</f>
        <v>0</v>
      </c>
      <c r="BS4">
        <f>IF(SUMIF('Ingredients Backend'!$AG$1:$EM$1,BS$3,'Ingredients Backend'!$AG3:$EM3)&gt;=1,1,0)</f>
        <v>0</v>
      </c>
      <c r="BT4">
        <f>IF(SUMIF('Ingredients Backend'!$AG$1:$EM$1,BT$3,'Ingredients Backend'!$AG3:$EM3)&gt;=1,1,0)</f>
        <v>0</v>
      </c>
      <c r="BU4">
        <f>IF(SUMIF('Ingredients Backend'!$AG$1:$EM$1,BU$3,'Ingredients Backend'!$AG3:$EM3)&gt;=1,1,0)</f>
        <v>0</v>
      </c>
      <c r="BV4">
        <f>IF(SUMIF('Ingredients Backend'!$AG$1:$EM$1,BV$3,'Ingredients Backend'!$AG3:$EM3)&gt;=1,1,0)</f>
        <v>0</v>
      </c>
      <c r="BW4">
        <f>IF(SUMIF('Ingredients Backend'!$AG$1:$EM$1,BW$3,'Ingredients Backend'!$AG3:$EM3)&gt;=1,1,0)</f>
        <v>0</v>
      </c>
      <c r="BX4">
        <f>IF(SUMIF('Ingredients Backend'!$AG$1:$EM$1,BX$3,'Ingredients Backend'!$AG3:$EM3)&gt;=1,1,0)</f>
        <v>0</v>
      </c>
      <c r="BY4">
        <f>IF(SUMIF('Ingredients Backend'!$AG$1:$EM$1,BY$3,'Ingredients Backend'!$AG3:$EM3)&gt;=1,1,0)</f>
        <v>0</v>
      </c>
      <c r="BZ4">
        <f>IF(SUMIF('Ingredients Backend'!$AG$1:$EM$1,BZ$3,'Ingredients Backend'!$AG3:$EM3)&gt;=1,1,0)</f>
        <v>0</v>
      </c>
      <c r="CA4">
        <f>IF(SUMIF('Ingredients Backend'!$AG$1:$EM$1,CA$3,'Ingredients Backend'!$AG3:$EM3)&gt;=1,1,0)</f>
        <v>0</v>
      </c>
      <c r="CB4">
        <f>IF(SUMIF('Ingredients Backend'!$AG$1:$EM$1,CB$3,'Ingredients Backend'!$AG3:$EM3)&gt;=1,1,0)</f>
        <v>0</v>
      </c>
      <c r="CC4">
        <f>IF(SUMIF('Ingredients Backend'!$AG$1:$EM$1,CC$3,'Ingredients Backend'!$AG3:$EM3)&gt;=1,1,0)</f>
        <v>0</v>
      </c>
      <c r="CD4">
        <f>IF(SUMIF('Ingredients Backend'!$AG$1:$EM$1,CD$3,'Ingredients Backend'!$AG3:$EM3)&gt;=1,1,0)</f>
        <v>0</v>
      </c>
      <c r="CE4">
        <f>IF(SUMIF('Ingredients Backend'!$AG$1:$EM$1,CE$3,'Ingredients Backend'!$AG3:$EM3)&gt;=1,1,0)</f>
        <v>0</v>
      </c>
      <c r="CF4">
        <f>IF(SUMIF('Ingredients Backend'!$AG$1:$EM$1,CF$3,'Ingredients Backend'!$AG3:$EM3)&gt;=1,1,0)</f>
        <v>0</v>
      </c>
      <c r="CG4">
        <f>IF(SUMIF('Ingredients Backend'!$AG$1:$EM$1,CG$3,'Ingredients Backend'!$AG3:$EM3)&gt;=1,1,0)</f>
        <v>0</v>
      </c>
      <c r="CH4">
        <f>IF(SUMIF('Ingredients Backend'!$AG$1:$EM$1,CH$3,'Ingredients Backend'!$AG3:$EM3)&gt;=1,1,0)</f>
        <v>0</v>
      </c>
      <c r="CI4">
        <f>IF(SUMIF('Ingredients Backend'!$AG$1:$EM$1,CI$3,'Ingredients Backend'!$AG3:$EM3)&gt;=1,1,0)</f>
        <v>0</v>
      </c>
      <c r="CJ4">
        <f>IF(SUMIF('Ingredients Backend'!$AG$1:$EM$1,CJ$3,'Ingredients Backend'!$AG3:$EM3)&gt;=1,1,0)</f>
        <v>0</v>
      </c>
      <c r="CK4">
        <f>IF(SUMIF('Ingredients Backend'!$AG$1:$EM$1,CK$3,'Ingredients Backend'!$AG3:$EM3)&gt;=1,1,0)</f>
        <v>0</v>
      </c>
      <c r="CL4">
        <f>IF(SUMIF('Ingredients Backend'!$AG$1:$EM$1,CL$3,'Ingredients Backend'!$AG3:$EM3)&gt;=1,1,0)</f>
        <v>0</v>
      </c>
      <c r="CM4">
        <f>IF(SUMIF('Ingredients Backend'!$AG$1:$EM$1,CM$3,'Ingredients Backend'!$AG3:$EM3)&gt;=1,1,0)</f>
        <v>0</v>
      </c>
      <c r="CN4">
        <f>IF(SUMIF('Ingredients Backend'!$AG$1:$EM$1,CN$3,'Ingredients Backend'!$AG3:$EM3)&gt;=1,1,0)</f>
        <v>0</v>
      </c>
      <c r="CO4">
        <f>IF(SUMIF('Ingredients Backend'!$AG$1:$EM$1,CO$3,'Ingredients Backend'!$AG3:$EM3)&gt;=1,1,0)</f>
        <v>0</v>
      </c>
      <c r="CP4">
        <f>IF(SUMIF('Ingredients Backend'!$AG$1:$EM$1,CP$3,'Ingredients Backend'!$AG3:$EM3)&gt;=1,1,0)</f>
        <v>0</v>
      </c>
      <c r="CQ4">
        <f>IF(SUMIF('Ingredients Backend'!$AG$1:$EM$1,CQ$3,'Ingredients Backend'!$AG3:$EM3)&gt;=1,1,0)</f>
        <v>0</v>
      </c>
      <c r="CR4">
        <f>IF(SUMIF('Ingredients Backend'!$AG$1:$EM$1,CR$3,'Ingredients Backend'!$AG3:$EM3)&gt;=1,1,0)</f>
        <v>0</v>
      </c>
      <c r="CS4">
        <f>IF(SUMIF('Ingredients Backend'!$AG$1:$EM$1,CS$3,'Ingredients Backend'!$AG3:$EM3)&gt;=1,1,0)</f>
        <v>0</v>
      </c>
      <c r="CT4">
        <f>IF(SUMIF('Ingredients Backend'!$AG$1:$EM$1,CT$3,'Ingredients Backend'!$AG3:$EM3)&gt;=1,1,0)</f>
        <v>0</v>
      </c>
      <c r="CU4">
        <f>IF(SUMIF('Ingredients Backend'!$AG$1:$EM$1,CU$3,'Ingredients Backend'!$AG3:$EM3)&gt;=1,1,0)</f>
        <v>1</v>
      </c>
      <c r="CV4">
        <f>IF(SUMIF('Ingredients Backend'!$AG$1:$EM$1,CV$3,'Ingredients Backend'!$AG3:$EM3)&gt;=1,1,0)</f>
        <v>0</v>
      </c>
      <c r="CW4">
        <f>IF(SUMIF('Ingredients Backend'!$AG$1:$EM$1,CW$3,'Ingredients Backend'!$AG3:$EM3)&gt;=1,1,0)</f>
        <v>0</v>
      </c>
      <c r="CX4">
        <f>IF(SUMIF('Ingredients Backend'!$AG$1:$EM$1,CX$3,'Ingredients Backend'!$AG3:$EM3)&gt;=1,1,0)</f>
        <v>0</v>
      </c>
      <c r="CY4">
        <f>IF(SUMIF('Ingredients Backend'!$AG$1:$EM$1,CY$3,'Ingredients Backend'!$AG3:$EM3)&gt;=1,1,0)</f>
        <v>0</v>
      </c>
      <c r="CZ4">
        <f>IF(SUMIF('Ingredients Backend'!$AG$1:$EM$1,CZ$3,'Ingredients Backend'!$AG3:$EM3)&gt;=1,1,0)</f>
        <v>0</v>
      </c>
      <c r="DA4">
        <f>IF(SUMIF('Ingredients Backend'!$AG$1:$EM$1,DA$3,'Ingredients Backend'!$AG3:$EM3)&gt;=1,1,0)</f>
        <v>0</v>
      </c>
      <c r="DB4">
        <f>IF(SUMIF('Ingredients Backend'!$AG$1:$EM$1,DB$3,'Ingredients Backend'!$AG3:$EM3)&gt;=1,1,0)</f>
        <v>0</v>
      </c>
      <c r="DC4">
        <f>IF(SUMIF('Ingredients Backend'!$AG$1:$EM$1,DC$3,'Ingredients Backend'!$AG3:$EM3)&gt;=1,1,0)</f>
        <v>0</v>
      </c>
      <c r="DD4">
        <f>IF(SUMIF('Ingredients Backend'!$AG$1:$EM$1,DD$3,'Ingredients Backend'!$AG3:$EM3)&gt;=1,1,0)</f>
        <v>0</v>
      </c>
      <c r="DE4">
        <f>IF(SUMIF('Ingredients Backend'!$AG$1:$EM$1,DE$3,'Ingredients Backend'!$AG3:$EM3)&gt;=1,1,0)</f>
        <v>0</v>
      </c>
      <c r="DF4">
        <f>IF(SUMIF('Ingredients Backend'!$AG$1:$EM$1,DF$3,'Ingredients Backend'!$AG3:$EM3)&gt;=1,1,0)</f>
        <v>0</v>
      </c>
      <c r="DG4">
        <f>IF(SUMIF('Ingredients Backend'!$AG$1:$EM$1,DG$3,'Ingredients Backend'!$AG3:$EM3)&gt;=1,1,0)</f>
        <v>0</v>
      </c>
      <c r="DH4">
        <f>IF(SUMIF('Ingredients Backend'!$AG$1:$EM$1,DH$3,'Ingredients Backend'!$AG3:$EM3)&gt;=1,1,0)</f>
        <v>0</v>
      </c>
      <c r="DI4">
        <f>IF(SUMIF('Ingredients Backend'!$AG$1:$EM$1,DI$3,'Ingredients Backend'!$AG3:$EM3)&gt;=1,1,0)</f>
        <v>0</v>
      </c>
      <c r="DJ4">
        <f>IF(SUMIF('Ingredients Backend'!$AG$1:$EM$1,DJ$3,'Ingredients Backend'!$AG3:$EM3)&gt;=1,1,0)</f>
        <v>0</v>
      </c>
      <c r="DK4">
        <f>IF(SUMIF('Ingredients Backend'!$AG$1:$EM$1,DK$3,'Ingredients Backend'!$AG3:$EM3)&gt;=1,1,0)</f>
        <v>0</v>
      </c>
      <c r="DL4">
        <f>IF(SUMIF('Ingredients Backend'!$AG$1:$EM$1,DL$3,'Ingredients Backend'!$AG3:$EM3)&gt;=1,1,0)</f>
        <v>0</v>
      </c>
    </row>
    <row r="5" hidden="1" spans="1:116">
      <c r="A5" s="9" t="str">
        <f>_xlfn.XLOOKUP($E5,'Copy of Raw Data'!$E:$E,'Copy of Raw Data'!A:A,"ERROR",0,1)</f>
        <v>US</v>
      </c>
      <c r="B5" s="9" t="str">
        <f>_xlfn.XLOOKUP($E5,'Copy of Raw Data'!$E:$E,'Copy of Raw Data'!B:B,"ERROR",0,1)</f>
        <v>Hair Mousses</v>
      </c>
      <c r="C5" s="9" t="str">
        <f>_xlfn.XLOOKUP($E5,'Copy of Raw Data'!$E:$E,'Copy of Raw Data'!C:C,"ERROR",0,1)</f>
        <v>Lottabody</v>
      </c>
      <c r="D5" s="9" t="str">
        <f>_xlfn.XLOOKUP($E5,'Copy of Raw Data'!$E:$E,'Copy of Raw Data'!D:D,"ERROR",0,1)</f>
        <v>www.amazon.com/dp/B000TG63EW</v>
      </c>
      <c r="E5" s="9" t="s">
        <v>41</v>
      </c>
      <c r="F5" s="9" t="str">
        <f>_xlfn.XLOOKUP($E5,'Copy of Raw Data'!$E:$E,'Copy of Raw Data'!F:F,"ERROR",0,1)</f>
        <v>Lottabody Coconut Oil and Shea Wrap Me Foaming Curl Mousse , Creates Soft Wraps, Hair Mousse for Curly Hair, Defines Curls, Anti Frizz, 7 Fl Oz</v>
      </c>
      <c r="G5" s="9">
        <f>_xlfn.XLOOKUP($E5,'Copy of Raw Data'!$E:$E,'Copy of Raw Data'!G:G,"ERROR",0,1)</f>
        <v>415461</v>
      </c>
      <c r="H5" s="9">
        <f>_xlfn.XLOOKUP($E5,'Copy of Raw Data'!$E:$E,'Copy of Raw Data'!H:H,"ERROR",0,1)</f>
        <v>1661902.52</v>
      </c>
      <c r="I5" s="9">
        <f>_xlfn.XLOOKUP($E5,'Copy of Raw Data'!$E:$E,'Copy of Raw Data'!I:I,"ERROR",0,1)</f>
        <v>0.0422119899619746</v>
      </c>
      <c r="J5" s="9" t="str">
        <f>_xlfn.XLOOKUP($E5,'Copy of Raw Data'!$E:$E,'Copy of 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0 to 5</v>
      </c>
      <c r="L5" s="9">
        <f>_xlfn.XLOOKUP($E5,'Copy of Raw Data'!$E:$E,'Copy of Raw Data'!L:L,"ERROR",0,1)</f>
        <v>4.04</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 to 10</v>
      </c>
      <c r="N5" s="9">
        <f>_xlfn.XLOOKUP($E5,'Copy of Raw Data'!$E:$E,'Copy of Raw Data'!N:N,"ERROR",0,1)</f>
        <v>7.99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40% to 50%</v>
      </c>
      <c r="P5" s="16">
        <f t="shared" si="2"/>
        <v>0.494367959949937</v>
      </c>
      <c r="Q5" s="9">
        <f>_xlfn.XLOOKUP($E5,'Copy of Raw Data'!$E:$E,'Copy of Raw Data'!Q:Q,"ERROR",0,1)</f>
        <v>7</v>
      </c>
      <c r="R5" s="9" t="str">
        <f>_xlfn.XLOOKUP($E5,'Copy of Raw Data'!$E:$E,'Copy of Raw Data'!R:R,"ERROR",0,1)</f>
        <v>fl oz</v>
      </c>
      <c r="S5" s="17">
        <f t="shared" si="3"/>
        <v>0.554945054945055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0.5 to 0.75</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7">
        <f t="shared" si="4"/>
        <v>0.0371162486482067</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7">
        <f t="shared" si="5"/>
        <v>0.0187671645229981</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17">
        <f t="array" ref="Z5">_xlfn.IFS(AA5="oz",_xlfn.IFS(R5="oz",Q5,R5="fl oz",Q5*1.04,R5="ml",Q5*0.0338),AA5="fl oz",_xlfn.IFS(R5="oz",Q5/1.04,R5="fl oz",Q5,R5="ml",Q5*0.0338/1.04),AA5="ml",_xlfn.IFS(R5="oz",Q5/0.0338,R5="fl oz",Q5*1.04/0.0338,R5="ml",Q5))</f>
        <v>7.28</v>
      </c>
      <c r="AA5" s="9" t="str">
        <f>_xlfn.XLOOKUP($E5,'Copy of Raw Data'!$E:$E,'Copy of Raw Data'!AA:AA,"ERROR",0,1)</f>
        <v>oz</v>
      </c>
      <c r="AB5" s="9" t="str">
        <f>_xlfn.XLOOKUP($E5,'Copy of Raw Data'!$E:$E,'Copy of Raw Data'!AB:AB,"ERROR",0,1)</f>
        <v>Pump Bottle</v>
      </c>
      <c r="AC5" s="9" t="str">
        <f>_xlfn.XLOOKUP($E5,'Copy of Raw Data'!$E:$E,'Copy of Raw Data'!AC:AC,"ERROR",0,1)</f>
        <v>Pack of 1</v>
      </c>
      <c r="AD5" s="9" t="str">
        <f>_xlfn.XLOOKUP($E5,'Copy of Raw Data'!$E:$E,'Copy of Raw Data'!AD:AD,"ERROR",0,1)</f>
        <v>Frizz Control, Moisturising, Curl Enhancing, Shine, Fast Drying</v>
      </c>
      <c r="AE5" s="9" t="str">
        <f>_xlfn.XLOOKUP($E5,'Copy of Raw Data'!$E:$E,'Copy of Raw Data'!AO:AO,"ERROR",0,1)</f>
        <v>NA</v>
      </c>
      <c r="AF5" s="9" t="str">
        <f>_xlfn.XLOOKUP($E5,'Copy of Raw Data'!$E:$E,'Copy of Raw Data'!AZ:AZ,"ERROR",0,1)</f>
        <v>Coconut Oil, Shea Oil</v>
      </c>
      <c r="AG5">
        <f>IF(SUMIF('Ingredients Backend'!$AG$1:$EM$1,AG$3,'Ingredients Backend'!$AG4:$EM4)&gt;=1,1,0)</f>
        <v>0</v>
      </c>
      <c r="AH5">
        <f>IF(SUMIF('Ingredients Backend'!$AG$1:$EM$1,AH$3,'Ingredients Backend'!$AG4:$EM4)&gt;=1,1,0)</f>
        <v>0</v>
      </c>
      <c r="AI5">
        <f>IF(SUMIF('Ingredients Backend'!$AG$1:$EM$1,AI$3,'Ingredients Backend'!$AG4:$EM4)&gt;=1,1,0)</f>
        <v>0</v>
      </c>
      <c r="AJ5">
        <f>IF(SUMIF('Ingredients Backend'!$AG$1:$EM$1,AJ$3,'Ingredients Backend'!$AG4:$EM4)&gt;=1,1,0)</f>
        <v>0</v>
      </c>
      <c r="AK5">
        <f>IF(SUMIF('Ingredients Backend'!$AG$1:$EM$1,AK$3,'Ingredients Backend'!$AG4:$EM4)&gt;=1,1,0)</f>
        <v>0</v>
      </c>
      <c r="AL5">
        <f>IF(SUMIF('Ingredients Backend'!$AG$1:$EM$1,AL$3,'Ingredients Backend'!$AG4:$EM4)&gt;=1,1,0)</f>
        <v>0</v>
      </c>
      <c r="AM5">
        <f>IF(SUMIF('Ingredients Backend'!$AG$1:$EM$1,AM$3,'Ingredients Backend'!$AG4:$EM4)&gt;=1,1,0)</f>
        <v>0</v>
      </c>
      <c r="AN5">
        <f>IF(SUMIF('Ingredients Backend'!$AG$1:$EM$1,AN$3,'Ingredients Backend'!$AG4:$EM4)&gt;=1,1,0)</f>
        <v>0</v>
      </c>
      <c r="AO5">
        <f>IF(SUMIF('Ingredients Backend'!$AG$1:$EM$1,AO$3,'Ingredients Backend'!$AG4:$EM4)&gt;=1,1,0)</f>
        <v>0</v>
      </c>
      <c r="AP5">
        <f>IF(SUMIF('Ingredients Backend'!$AG$1:$EM$1,AP$3,'Ingredients Backend'!$AG4:$EM4)&gt;=1,1,0)</f>
        <v>0</v>
      </c>
      <c r="AQ5">
        <f>IF(SUMIF('Ingredients Backend'!$AG$1:$EM$1,AQ$3,'Ingredients Backend'!$AG4:$EM4)&gt;=1,1,0)</f>
        <v>0</v>
      </c>
      <c r="AR5">
        <f>IF(SUMIF('Ingredients Backend'!$AG$1:$EM$1,AR$3,'Ingredients Backend'!$AG4:$EM4)&gt;=1,1,0)</f>
        <v>0</v>
      </c>
      <c r="AS5">
        <f>IF(SUMIF('Ingredients Backend'!$AG$1:$EM$1,AS$3,'Ingredients Backend'!$AG4:$EM4)&gt;=1,1,0)</f>
        <v>0</v>
      </c>
      <c r="AT5">
        <f>IF(SUMIF('Ingredients Backend'!$AG$1:$EM$1,AT$3,'Ingredients Backend'!$AG4:$EM4)&gt;=1,1,0)</f>
        <v>0</v>
      </c>
      <c r="AU5">
        <f>IF(SUMIF('Ingredients Backend'!$AG$1:$EM$1,AU$3,'Ingredients Backend'!$AG4:$EM4)&gt;=1,1,0)</f>
        <v>0</v>
      </c>
      <c r="AV5">
        <f>IF(SUMIF('Ingredients Backend'!$AG$1:$EM$1,AV$3,'Ingredients Backend'!$AG4:$EM4)&gt;=1,1,0)</f>
        <v>0</v>
      </c>
      <c r="AW5">
        <f>IF(SUMIF('Ingredients Backend'!$AG$1:$EM$1,AW$3,'Ingredients Backend'!$AG4:$EM4)&gt;=1,1,0)</f>
        <v>0</v>
      </c>
      <c r="AX5">
        <f>IF(SUMIF('Ingredients Backend'!$AG$1:$EM$1,AX$3,'Ingredients Backend'!$AG4:$EM4)&gt;=1,1,0)</f>
        <v>0</v>
      </c>
      <c r="AY5">
        <f>IF(SUMIF('Ingredients Backend'!$AG$1:$EM$1,AY$3,'Ingredients Backend'!$AG4:$EM4)&gt;=1,1,0)</f>
        <v>0</v>
      </c>
      <c r="AZ5">
        <f>IF(SUMIF('Ingredients Backend'!$AG$1:$EM$1,AZ$3,'Ingredients Backend'!$AG4:$EM4)&gt;=1,1,0)</f>
        <v>1</v>
      </c>
      <c r="BA5">
        <f>IF(SUMIF('Ingredients Backend'!$AG$1:$EM$1,BA$3,'Ingredients Backend'!$AG4:$EM4)&gt;=1,1,0)</f>
        <v>0</v>
      </c>
      <c r="BB5">
        <f>IF(SUMIF('Ingredients Backend'!$AG$1:$EM$1,BB$3,'Ingredients Backend'!$AG4:$EM4)&gt;=1,1,0)</f>
        <v>0</v>
      </c>
      <c r="BC5">
        <f>IF(SUMIF('Ingredients Backend'!$AG$1:$EM$1,BC$3,'Ingredients Backend'!$AG4:$EM4)&gt;=1,1,0)</f>
        <v>0</v>
      </c>
      <c r="BD5">
        <f>IF(SUMIF('Ingredients Backend'!$AG$1:$EM$1,BD$3,'Ingredients Backend'!$AG4:$EM4)&gt;=1,1,0)</f>
        <v>0</v>
      </c>
      <c r="BE5">
        <f>IF(SUMIF('Ingredients Backend'!$AG$1:$EM$1,BE$3,'Ingredients Backend'!$AG4:$EM4)&gt;=1,1,0)</f>
        <v>0</v>
      </c>
      <c r="BF5">
        <f>IF(SUMIF('Ingredients Backend'!$AG$1:$EM$1,BF$3,'Ingredients Backend'!$AG4:$EM4)&gt;=1,1,0)</f>
        <v>0</v>
      </c>
      <c r="BG5">
        <f>IF(SUMIF('Ingredients Backend'!$AG$1:$EM$1,BG$3,'Ingredients Backend'!$AG4:$EM4)&gt;=1,1,0)</f>
        <v>0</v>
      </c>
      <c r="BH5">
        <f>IF(SUMIF('Ingredients Backend'!$AG$1:$EM$1,BH$3,'Ingredients Backend'!$AG4:$EM4)&gt;=1,1,0)</f>
        <v>0</v>
      </c>
      <c r="BI5">
        <f>IF(SUMIF('Ingredients Backend'!$AG$1:$EM$1,BI$3,'Ingredients Backend'!$AG4:$EM4)&gt;=1,1,0)</f>
        <v>0</v>
      </c>
      <c r="BJ5">
        <f>IF(SUMIF('Ingredients Backend'!$AG$1:$EM$1,BJ$3,'Ingredients Backend'!$AG4:$EM4)&gt;=1,1,0)</f>
        <v>0</v>
      </c>
      <c r="BK5">
        <f>IF(SUMIF('Ingredients Backend'!$AG$1:$EM$1,BK$3,'Ingredients Backend'!$AG4:$EM4)&gt;=1,1,0)</f>
        <v>0</v>
      </c>
      <c r="BL5">
        <f>IF(SUMIF('Ingredients Backend'!$AG$1:$EM$1,BL$3,'Ingredients Backend'!$AG4:$EM4)&gt;=1,1,0)</f>
        <v>0</v>
      </c>
      <c r="BM5">
        <f>IF(SUMIF('Ingredients Backend'!$AG$1:$EM$1,BM$3,'Ingredients Backend'!$AG4:$EM4)&gt;=1,1,0)</f>
        <v>0</v>
      </c>
      <c r="BN5">
        <f>IF(SUMIF('Ingredients Backend'!$AG$1:$EM$1,BN$3,'Ingredients Backend'!$AG4:$EM4)&gt;=1,1,0)</f>
        <v>0</v>
      </c>
      <c r="BO5">
        <f>IF(SUMIF('Ingredients Backend'!$AG$1:$EM$1,BO$3,'Ingredients Backend'!$AG4:$EM4)&gt;=1,1,0)</f>
        <v>0</v>
      </c>
      <c r="BP5">
        <f>IF(SUMIF('Ingredients Backend'!$AG$1:$EM$1,BP$3,'Ingredients Backend'!$AG4:$EM4)&gt;=1,1,0)</f>
        <v>0</v>
      </c>
      <c r="BQ5">
        <f>IF(SUMIF('Ingredients Backend'!$AG$1:$EM$1,BQ$3,'Ingredients Backend'!$AG4:$EM4)&gt;=1,1,0)</f>
        <v>0</v>
      </c>
      <c r="BR5">
        <f>IF(SUMIF('Ingredients Backend'!$AG$1:$EM$1,BR$3,'Ingredients Backend'!$AG4:$EM4)&gt;=1,1,0)</f>
        <v>0</v>
      </c>
      <c r="BS5">
        <f>IF(SUMIF('Ingredients Backend'!$AG$1:$EM$1,BS$3,'Ingredients Backend'!$AG4:$EM4)&gt;=1,1,0)</f>
        <v>0</v>
      </c>
      <c r="BT5">
        <f>IF(SUMIF('Ingredients Backend'!$AG$1:$EM$1,BT$3,'Ingredients Backend'!$AG4:$EM4)&gt;=1,1,0)</f>
        <v>0</v>
      </c>
      <c r="BU5">
        <f>IF(SUMIF('Ingredients Backend'!$AG$1:$EM$1,BU$3,'Ingredients Backend'!$AG4:$EM4)&gt;=1,1,0)</f>
        <v>0</v>
      </c>
      <c r="BV5">
        <f>IF(SUMIF('Ingredients Backend'!$AG$1:$EM$1,BV$3,'Ingredients Backend'!$AG4:$EM4)&gt;=1,1,0)</f>
        <v>0</v>
      </c>
      <c r="BW5">
        <f>IF(SUMIF('Ingredients Backend'!$AG$1:$EM$1,BW$3,'Ingredients Backend'!$AG4:$EM4)&gt;=1,1,0)</f>
        <v>0</v>
      </c>
      <c r="BX5">
        <f>IF(SUMIF('Ingredients Backend'!$AG$1:$EM$1,BX$3,'Ingredients Backend'!$AG4:$EM4)&gt;=1,1,0)</f>
        <v>0</v>
      </c>
      <c r="BY5">
        <f>IF(SUMIF('Ingredients Backend'!$AG$1:$EM$1,BY$3,'Ingredients Backend'!$AG4:$EM4)&gt;=1,1,0)</f>
        <v>0</v>
      </c>
      <c r="BZ5">
        <f>IF(SUMIF('Ingredients Backend'!$AG$1:$EM$1,BZ$3,'Ingredients Backend'!$AG4:$EM4)&gt;=1,1,0)</f>
        <v>0</v>
      </c>
      <c r="CA5">
        <f>IF(SUMIF('Ingredients Backend'!$AG$1:$EM$1,CA$3,'Ingredients Backend'!$AG4:$EM4)&gt;=1,1,0)</f>
        <v>0</v>
      </c>
      <c r="CB5">
        <f>IF(SUMIF('Ingredients Backend'!$AG$1:$EM$1,CB$3,'Ingredients Backend'!$AG4:$EM4)&gt;=1,1,0)</f>
        <v>0</v>
      </c>
      <c r="CC5">
        <f>IF(SUMIF('Ingredients Backend'!$AG$1:$EM$1,CC$3,'Ingredients Backend'!$AG4:$EM4)&gt;=1,1,0)</f>
        <v>0</v>
      </c>
      <c r="CD5">
        <f>IF(SUMIF('Ingredients Backend'!$AG$1:$EM$1,CD$3,'Ingredients Backend'!$AG4:$EM4)&gt;=1,1,0)</f>
        <v>0</v>
      </c>
      <c r="CE5">
        <f>IF(SUMIF('Ingredients Backend'!$AG$1:$EM$1,CE$3,'Ingredients Backend'!$AG4:$EM4)&gt;=1,1,0)</f>
        <v>0</v>
      </c>
      <c r="CF5">
        <f>IF(SUMIF('Ingredients Backend'!$AG$1:$EM$1,CF$3,'Ingredients Backend'!$AG4:$EM4)&gt;=1,1,0)</f>
        <v>0</v>
      </c>
      <c r="CG5">
        <f>IF(SUMIF('Ingredients Backend'!$AG$1:$EM$1,CG$3,'Ingredients Backend'!$AG4:$EM4)&gt;=1,1,0)</f>
        <v>0</v>
      </c>
      <c r="CH5">
        <f>IF(SUMIF('Ingredients Backend'!$AG$1:$EM$1,CH$3,'Ingredients Backend'!$AG4:$EM4)&gt;=1,1,0)</f>
        <v>0</v>
      </c>
      <c r="CI5">
        <f>IF(SUMIF('Ingredients Backend'!$AG$1:$EM$1,CI$3,'Ingredients Backend'!$AG4:$EM4)&gt;=1,1,0)</f>
        <v>0</v>
      </c>
      <c r="CJ5">
        <f>IF(SUMIF('Ingredients Backend'!$AG$1:$EM$1,CJ$3,'Ingredients Backend'!$AG4:$EM4)&gt;=1,1,0)</f>
        <v>0</v>
      </c>
      <c r="CK5">
        <f>IF(SUMIF('Ingredients Backend'!$AG$1:$EM$1,CK$3,'Ingredients Backend'!$AG4:$EM4)&gt;=1,1,0)</f>
        <v>0</v>
      </c>
      <c r="CL5">
        <f>IF(SUMIF('Ingredients Backend'!$AG$1:$EM$1,CL$3,'Ingredients Backend'!$AG4:$EM4)&gt;=1,1,0)</f>
        <v>0</v>
      </c>
      <c r="CM5">
        <f>IF(SUMIF('Ingredients Backend'!$AG$1:$EM$1,CM$3,'Ingredients Backend'!$AG4:$EM4)&gt;=1,1,0)</f>
        <v>0</v>
      </c>
      <c r="CN5">
        <f>IF(SUMIF('Ingredients Backend'!$AG$1:$EM$1,CN$3,'Ingredients Backend'!$AG4:$EM4)&gt;=1,1,0)</f>
        <v>0</v>
      </c>
      <c r="CO5">
        <f>IF(SUMIF('Ingredients Backend'!$AG$1:$EM$1,CO$3,'Ingredients Backend'!$AG4:$EM4)&gt;=1,1,0)</f>
        <v>0</v>
      </c>
      <c r="CP5">
        <f>IF(SUMIF('Ingredients Backend'!$AG$1:$EM$1,CP$3,'Ingredients Backend'!$AG4:$EM4)&gt;=1,1,0)</f>
        <v>0</v>
      </c>
      <c r="CQ5">
        <f>IF(SUMIF('Ingredients Backend'!$AG$1:$EM$1,CQ$3,'Ingredients Backend'!$AG4:$EM4)&gt;=1,1,0)</f>
        <v>0</v>
      </c>
      <c r="CR5">
        <f>IF(SUMIF('Ingredients Backend'!$AG$1:$EM$1,CR$3,'Ingredients Backend'!$AG4:$EM4)&gt;=1,1,0)</f>
        <v>0</v>
      </c>
      <c r="CS5">
        <f>IF(SUMIF('Ingredients Backend'!$AG$1:$EM$1,CS$3,'Ingredients Backend'!$AG4:$EM4)&gt;=1,1,0)</f>
        <v>0</v>
      </c>
      <c r="CT5">
        <f>IF(SUMIF('Ingredients Backend'!$AG$1:$EM$1,CT$3,'Ingredients Backend'!$AG4:$EM4)&gt;=1,1,0)</f>
        <v>0</v>
      </c>
      <c r="CU5">
        <f>IF(SUMIF('Ingredients Backend'!$AG$1:$EM$1,CU$3,'Ingredients Backend'!$AG4:$EM4)&gt;=1,1,0)</f>
        <v>0</v>
      </c>
      <c r="CV5">
        <f>IF(SUMIF('Ingredients Backend'!$AG$1:$EM$1,CV$3,'Ingredients Backend'!$AG4:$EM4)&gt;=1,1,0)</f>
        <v>1</v>
      </c>
      <c r="CW5">
        <f>IF(SUMIF('Ingredients Backend'!$AG$1:$EM$1,CW$3,'Ingredients Backend'!$AG4:$EM4)&gt;=1,1,0)</f>
        <v>0</v>
      </c>
      <c r="CX5">
        <f>IF(SUMIF('Ingredients Backend'!$AG$1:$EM$1,CX$3,'Ingredients Backend'!$AG4:$EM4)&gt;=1,1,0)</f>
        <v>0</v>
      </c>
      <c r="CY5">
        <f>IF(SUMIF('Ingredients Backend'!$AG$1:$EM$1,CY$3,'Ingredients Backend'!$AG4:$EM4)&gt;=1,1,0)</f>
        <v>0</v>
      </c>
      <c r="CZ5">
        <f>IF(SUMIF('Ingredients Backend'!$AG$1:$EM$1,CZ$3,'Ingredients Backend'!$AG4:$EM4)&gt;=1,1,0)</f>
        <v>0</v>
      </c>
      <c r="DA5">
        <f>IF(SUMIF('Ingredients Backend'!$AG$1:$EM$1,DA$3,'Ingredients Backend'!$AG4:$EM4)&gt;=1,1,0)</f>
        <v>0</v>
      </c>
      <c r="DB5">
        <f>IF(SUMIF('Ingredients Backend'!$AG$1:$EM$1,DB$3,'Ingredients Backend'!$AG4:$EM4)&gt;=1,1,0)</f>
        <v>0</v>
      </c>
      <c r="DC5">
        <f>IF(SUMIF('Ingredients Backend'!$AG$1:$EM$1,DC$3,'Ingredients Backend'!$AG4:$EM4)&gt;=1,1,0)</f>
        <v>0</v>
      </c>
      <c r="DD5">
        <f>IF(SUMIF('Ingredients Backend'!$AG$1:$EM$1,DD$3,'Ingredients Backend'!$AG4:$EM4)&gt;=1,1,0)</f>
        <v>0</v>
      </c>
      <c r="DE5">
        <f>IF(SUMIF('Ingredients Backend'!$AG$1:$EM$1,DE$3,'Ingredients Backend'!$AG4:$EM4)&gt;=1,1,0)</f>
        <v>0</v>
      </c>
      <c r="DF5">
        <f>IF(SUMIF('Ingredients Backend'!$AG$1:$EM$1,DF$3,'Ingredients Backend'!$AG4:$EM4)&gt;=1,1,0)</f>
        <v>0</v>
      </c>
      <c r="DG5">
        <f>IF(SUMIF('Ingredients Backend'!$AG$1:$EM$1,DG$3,'Ingredients Backend'!$AG4:$EM4)&gt;=1,1,0)</f>
        <v>0</v>
      </c>
      <c r="DH5">
        <f>IF(SUMIF('Ingredients Backend'!$AG$1:$EM$1,DH$3,'Ingredients Backend'!$AG4:$EM4)&gt;=1,1,0)</f>
        <v>0</v>
      </c>
      <c r="DI5">
        <f>IF(SUMIF('Ingredients Backend'!$AG$1:$EM$1,DI$3,'Ingredients Backend'!$AG4:$EM4)&gt;=1,1,0)</f>
        <v>0</v>
      </c>
      <c r="DJ5">
        <f>IF(SUMIF('Ingredients Backend'!$AG$1:$EM$1,DJ$3,'Ingredients Backend'!$AG4:$EM4)&gt;=1,1,0)</f>
        <v>0</v>
      </c>
      <c r="DK5">
        <f>IF(SUMIF('Ingredients Backend'!$AG$1:$EM$1,DK$3,'Ingredients Backend'!$AG4:$EM4)&gt;=1,1,0)</f>
        <v>0</v>
      </c>
      <c r="DL5">
        <f>IF(SUMIF('Ingredients Backend'!$AG$1:$EM$1,DL$3,'Ingredients Backend'!$AG4:$EM4)&gt;=1,1,0)</f>
        <v>0</v>
      </c>
    </row>
    <row r="6" spans="1:116">
      <c r="A6" s="9" t="str">
        <f>_xlfn.XLOOKUP($E6,'Copy of Raw Data'!$E:$E,'Copy of Raw Data'!A:A,"ERROR",0,1)</f>
        <v>US</v>
      </c>
      <c r="B6" s="9" t="str">
        <f>_xlfn.XLOOKUP($E6,'Copy of Raw Data'!$E:$E,'Copy of Raw Data'!B:B,"ERROR",0,1)</f>
        <v>Hair Mousses</v>
      </c>
      <c r="C6" s="9" t="str">
        <f>_xlfn.XLOOKUP($E6,'Copy of Raw Data'!$E:$E,'Copy of Raw Data'!C:C,"ERROR",0,1)</f>
        <v>kenra</v>
      </c>
      <c r="D6" s="9" t="str">
        <f>_xlfn.XLOOKUP($E6,'Copy of Raw Data'!$E:$E,'Copy of Raw Data'!D:D,"ERROR",0,1)</f>
        <v>www.amazon.com/dp/B00147QL8S</v>
      </c>
      <c r="E6" s="9" t="s">
        <v>45</v>
      </c>
      <c r="F6" s="9" t="str">
        <f>_xlfn.XLOOKUP($E6,'Copy of Raw Data'!$E:$E,'Copy of Raw Data'!F:F,"ERROR",0,1)</f>
        <v>Kenra Volume Mousse Extra 17 | Firm Hold Mousse | All Hair Types Kenra Volume Mousse Extra 17 | Firm Hold Mousse | All Hair Types</v>
      </c>
      <c r="G6" s="9">
        <f>_xlfn.XLOOKUP($E6,'Copy of Raw Data'!$E:$E,'Copy of Raw Data'!G:G,"ERROR",0,1)</f>
        <v>55621</v>
      </c>
      <c r="H6" s="9">
        <f>_xlfn.XLOOKUP($E6,'Copy of Raw Data'!$E:$E,'Copy of Raw Data'!H:H,"ERROR",0,1)</f>
        <v>992883.37</v>
      </c>
      <c r="I6" s="9">
        <f>_xlfn.XLOOKUP($E6,'Copy of Raw Data'!$E:$E,'Copy of Raw Data'!I:I,"ERROR",0,1)</f>
        <v>0.0389796831041948</v>
      </c>
      <c r="J6" s="9" t="str">
        <f>_xlfn.XLOOKUP($E6,'Copy of Raw Data'!$E:$E,'Copy of 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15 to 20</v>
      </c>
      <c r="L6" s="9">
        <f>_xlfn.XLOOKUP($E6,'Copy of Raw Data'!$E:$E,'Copy of Raw Data'!L:L,"ERROR",0,1)</f>
        <v>18.07</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15 to 20</v>
      </c>
      <c r="N6" s="9">
        <f>_xlfn.XLOOKUP($E6,'Copy of Raw Data'!$E:$E,'Copy of Raw Data'!N:N,"ERROR",0,1)</f>
        <v>19.99</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8% to 10%</v>
      </c>
      <c r="P6" s="16">
        <f t="shared" si="2"/>
        <v>0.0960480240120059</v>
      </c>
      <c r="Q6" s="9">
        <f>_xlfn.XLOOKUP($E6,'Copy of Raw Data'!$E:$E,'Copy of Raw Data'!Q:Q,"ERROR",0,1)</f>
        <v>8</v>
      </c>
      <c r="R6" s="9" t="str">
        <f>_xlfn.XLOOKUP($E6,'Copy of Raw Data'!$E:$E,'Copy of Raw Data'!R:R,"ERROR",0,1)</f>
        <v>fl oz</v>
      </c>
      <c r="S6" s="17">
        <f t="shared" si="3"/>
        <v>2.171875</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4"/>
        <v>0.0812527639759632</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5"/>
        <v>0.073448596550558</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17">
        <f t="array" ref="Z6">_xlfn.IFS(AA6="oz",_xlfn.IFS(R6="oz",Q6,R6="fl oz",Q6*1.04,R6="ml",Q6*0.0338),AA6="fl oz",_xlfn.IFS(R6="oz",Q6/1.04,R6="fl oz",Q6,R6="ml",Q6*0.0338/1.04),AA6="ml",_xlfn.IFS(R6="oz",Q6/0.0338,R6="fl oz",Q6*1.04/0.0338,R6="ml",Q6))</f>
        <v>8.32</v>
      </c>
      <c r="AA6" s="9" t="str">
        <f>_xlfn.XLOOKUP($E6,'Copy of Raw Data'!$E:$E,'Copy of Raw Data'!AA:AA,"ERROR",0,1)</f>
        <v>oz</v>
      </c>
      <c r="AB6" s="9" t="str">
        <f>_xlfn.XLOOKUP($E6,'Copy of Raw Data'!$E:$E,'Copy of Raw Data'!AB:AB,"ERROR",0,1)</f>
        <v>Spray Can</v>
      </c>
      <c r="AC6" s="9" t="str">
        <f>_xlfn.XLOOKUP($E6,'Copy of Raw Data'!$E:$E,'Copy of Raw Data'!AC:AC,"ERROR",0,1)</f>
        <v>Pack of 1</v>
      </c>
      <c r="AD6" s="9" t="str">
        <f>_xlfn.XLOOKUP($E6,'Copy of Raw Data'!$E:$E,'Copy of Raw Data'!AD:AD,"ERROR",0,1)</f>
        <v>Heat Protection, Humidity Resistant, Shine, Anti Drying, Volumizing</v>
      </c>
      <c r="AE6" s="9" t="str">
        <f>_xlfn.XLOOKUP($E6,'Copy of Raw Data'!$E:$E,'Copy of Raw Data'!AO:AO,"ERROR",0,1)</f>
        <v>Alcohol Free</v>
      </c>
      <c r="AF6" s="9" t="str">
        <f>_xlfn.XLOOKUP($E6,'Copy of Raw Data'!$E:$E,'Copy of Raw Data'!AZ:AZ,"ERROR",0,1)</f>
        <v>Cocamidopropyl Betaine, Water, Hydrolyzed Wheat Protein</v>
      </c>
      <c r="AG6">
        <f>IF(SUMIF('Ingredients Backend'!$AG$1:$EM$1,AG$3,'Ingredients Backend'!$AG5:$EM5)&gt;=1,1,0)</f>
        <v>0</v>
      </c>
      <c r="AH6">
        <f>IF(SUMIF('Ingredients Backend'!$AG$1:$EM$1,AH$3,'Ingredients Backend'!$AG5:$EM5)&gt;=1,1,0)</f>
        <v>0</v>
      </c>
      <c r="AI6">
        <f>IF(SUMIF('Ingredients Backend'!$AG$1:$EM$1,AI$3,'Ingredients Backend'!$AG5:$EM5)&gt;=1,1,0)</f>
        <v>0</v>
      </c>
      <c r="AJ6">
        <f>IF(SUMIF('Ingredients Backend'!$AG$1:$EM$1,AJ$3,'Ingredients Backend'!$AG5:$EM5)&gt;=1,1,0)</f>
        <v>0</v>
      </c>
      <c r="AK6">
        <f>IF(SUMIF('Ingredients Backend'!$AG$1:$EM$1,AK$3,'Ingredients Backend'!$AG5:$EM5)&gt;=1,1,0)</f>
        <v>0</v>
      </c>
      <c r="AL6">
        <f>IF(SUMIF('Ingredients Backend'!$AG$1:$EM$1,AL$3,'Ingredients Backend'!$AG5:$EM5)&gt;=1,1,0)</f>
        <v>0</v>
      </c>
      <c r="AM6">
        <f>IF(SUMIF('Ingredients Backend'!$AG$1:$EM$1,AM$3,'Ingredients Backend'!$AG5:$EM5)&gt;=1,1,0)</f>
        <v>0</v>
      </c>
      <c r="AN6">
        <f>IF(SUMIF('Ingredients Backend'!$AG$1:$EM$1,AN$3,'Ingredients Backend'!$AG5:$EM5)&gt;=1,1,0)</f>
        <v>0</v>
      </c>
      <c r="AO6">
        <f>IF(SUMIF('Ingredients Backend'!$AG$1:$EM$1,AO$3,'Ingredients Backend'!$AG5:$EM5)&gt;=1,1,0)</f>
        <v>0</v>
      </c>
      <c r="AP6">
        <f>IF(SUMIF('Ingredients Backend'!$AG$1:$EM$1,AP$3,'Ingredients Backend'!$AG5:$EM5)&gt;=1,1,0)</f>
        <v>0</v>
      </c>
      <c r="AQ6">
        <f>IF(SUMIF('Ingredients Backend'!$AG$1:$EM$1,AQ$3,'Ingredients Backend'!$AG5:$EM5)&gt;=1,1,0)</f>
        <v>0</v>
      </c>
      <c r="AR6">
        <f>IF(SUMIF('Ingredients Backend'!$AG$1:$EM$1,AR$3,'Ingredients Backend'!$AG5:$EM5)&gt;=1,1,0)</f>
        <v>0</v>
      </c>
      <c r="AS6">
        <f>IF(SUMIF('Ingredients Backend'!$AG$1:$EM$1,AS$3,'Ingredients Backend'!$AG5:$EM5)&gt;=1,1,0)</f>
        <v>0</v>
      </c>
      <c r="AT6">
        <f>IF(SUMIF('Ingredients Backend'!$AG$1:$EM$1,AT$3,'Ingredients Backend'!$AG5:$EM5)&gt;=1,1,0)</f>
        <v>0</v>
      </c>
      <c r="AU6">
        <f>IF(SUMIF('Ingredients Backend'!$AG$1:$EM$1,AU$3,'Ingredients Backend'!$AG5:$EM5)&gt;=1,1,0)</f>
        <v>0</v>
      </c>
      <c r="AV6">
        <f>IF(SUMIF('Ingredients Backend'!$AG$1:$EM$1,AV$3,'Ingredients Backend'!$AG5:$EM5)&gt;=1,1,0)</f>
        <v>0</v>
      </c>
      <c r="AW6">
        <f>IF(SUMIF('Ingredients Backend'!$AG$1:$EM$1,AW$3,'Ingredients Backend'!$AG5:$EM5)&gt;=1,1,0)</f>
        <v>0</v>
      </c>
      <c r="AX6">
        <f>IF(SUMIF('Ingredients Backend'!$AG$1:$EM$1,AX$3,'Ingredients Backend'!$AG5:$EM5)&gt;=1,1,0)</f>
        <v>0</v>
      </c>
      <c r="AY6">
        <f>IF(SUMIF('Ingredients Backend'!$AG$1:$EM$1,AY$3,'Ingredients Backend'!$AG5:$EM5)&gt;=1,1,0)</f>
        <v>1</v>
      </c>
      <c r="AZ6">
        <f>IF(SUMIF('Ingredients Backend'!$AG$1:$EM$1,AZ$3,'Ingredients Backend'!$AG5:$EM5)&gt;=1,1,0)</f>
        <v>0</v>
      </c>
      <c r="BA6">
        <f>IF(SUMIF('Ingredients Backend'!$AG$1:$EM$1,BA$3,'Ingredients Backend'!$AG5:$EM5)&gt;=1,1,0)</f>
        <v>0</v>
      </c>
      <c r="BB6">
        <f>IF(SUMIF('Ingredients Backend'!$AG$1:$EM$1,BB$3,'Ingredients Backend'!$AG5:$EM5)&gt;=1,1,0)</f>
        <v>0</v>
      </c>
      <c r="BC6">
        <f>IF(SUMIF('Ingredients Backend'!$AG$1:$EM$1,BC$3,'Ingredients Backend'!$AG5:$EM5)&gt;=1,1,0)</f>
        <v>0</v>
      </c>
      <c r="BD6">
        <f>IF(SUMIF('Ingredients Backend'!$AG$1:$EM$1,BD$3,'Ingredients Backend'!$AG5:$EM5)&gt;=1,1,0)</f>
        <v>0</v>
      </c>
      <c r="BE6">
        <f>IF(SUMIF('Ingredients Backend'!$AG$1:$EM$1,BE$3,'Ingredients Backend'!$AG5:$EM5)&gt;=1,1,0)</f>
        <v>0</v>
      </c>
      <c r="BF6">
        <f>IF(SUMIF('Ingredients Backend'!$AG$1:$EM$1,BF$3,'Ingredients Backend'!$AG5:$EM5)&gt;=1,1,0)</f>
        <v>0</v>
      </c>
      <c r="BG6">
        <f>IF(SUMIF('Ingredients Backend'!$AG$1:$EM$1,BG$3,'Ingredients Backend'!$AG5:$EM5)&gt;=1,1,0)</f>
        <v>0</v>
      </c>
      <c r="BH6">
        <f>IF(SUMIF('Ingredients Backend'!$AG$1:$EM$1,BH$3,'Ingredients Backend'!$AG5:$EM5)&gt;=1,1,0)</f>
        <v>0</v>
      </c>
      <c r="BI6">
        <f>IF(SUMIF('Ingredients Backend'!$AG$1:$EM$1,BI$3,'Ingredients Backend'!$AG5:$EM5)&gt;=1,1,0)</f>
        <v>0</v>
      </c>
      <c r="BJ6">
        <f>IF(SUMIF('Ingredients Backend'!$AG$1:$EM$1,BJ$3,'Ingredients Backend'!$AG5:$EM5)&gt;=1,1,0)</f>
        <v>0</v>
      </c>
      <c r="BK6">
        <f>IF(SUMIF('Ingredients Backend'!$AG$1:$EM$1,BK$3,'Ingredients Backend'!$AG5:$EM5)&gt;=1,1,0)</f>
        <v>0</v>
      </c>
      <c r="BL6">
        <f>IF(SUMIF('Ingredients Backend'!$AG$1:$EM$1,BL$3,'Ingredients Backend'!$AG5:$EM5)&gt;=1,1,0)</f>
        <v>0</v>
      </c>
      <c r="BM6">
        <f>IF(SUMIF('Ingredients Backend'!$AG$1:$EM$1,BM$3,'Ingredients Backend'!$AG5:$EM5)&gt;=1,1,0)</f>
        <v>0</v>
      </c>
      <c r="BN6">
        <f>IF(SUMIF('Ingredients Backend'!$AG$1:$EM$1,BN$3,'Ingredients Backend'!$AG5:$EM5)&gt;=1,1,0)</f>
        <v>0</v>
      </c>
      <c r="BO6">
        <f>IF(SUMIF('Ingredients Backend'!$AG$1:$EM$1,BO$3,'Ingredients Backend'!$AG5:$EM5)&gt;=1,1,0)</f>
        <v>0</v>
      </c>
      <c r="BP6">
        <f>IF(SUMIF('Ingredients Backend'!$AG$1:$EM$1,BP$3,'Ingredients Backend'!$AG5:$EM5)&gt;=1,1,0)</f>
        <v>0</v>
      </c>
      <c r="BQ6">
        <f>IF(SUMIF('Ingredients Backend'!$AG$1:$EM$1,BQ$3,'Ingredients Backend'!$AG5:$EM5)&gt;=1,1,0)</f>
        <v>0</v>
      </c>
      <c r="BR6">
        <f>IF(SUMIF('Ingredients Backend'!$AG$1:$EM$1,BR$3,'Ingredients Backend'!$AG5:$EM5)&gt;=1,1,0)</f>
        <v>0</v>
      </c>
      <c r="BS6">
        <f>IF(SUMIF('Ingredients Backend'!$AG$1:$EM$1,BS$3,'Ingredients Backend'!$AG5:$EM5)&gt;=1,1,0)</f>
        <v>0</v>
      </c>
      <c r="BT6">
        <f>IF(SUMIF('Ingredients Backend'!$AG$1:$EM$1,BT$3,'Ingredients Backend'!$AG5:$EM5)&gt;=1,1,0)</f>
        <v>0</v>
      </c>
      <c r="BU6">
        <f>IF(SUMIF('Ingredients Backend'!$AG$1:$EM$1,BU$3,'Ingredients Backend'!$AG5:$EM5)&gt;=1,1,0)</f>
        <v>0</v>
      </c>
      <c r="BV6">
        <f>IF(SUMIF('Ingredients Backend'!$AG$1:$EM$1,BV$3,'Ingredients Backend'!$AG5:$EM5)&gt;=1,1,0)</f>
        <v>0</v>
      </c>
      <c r="BW6">
        <f>IF(SUMIF('Ingredients Backend'!$AG$1:$EM$1,BW$3,'Ingredients Backend'!$AG5:$EM5)&gt;=1,1,0)</f>
        <v>0</v>
      </c>
      <c r="BX6">
        <f>IF(SUMIF('Ingredients Backend'!$AG$1:$EM$1,BX$3,'Ingredients Backend'!$AG5:$EM5)&gt;=1,1,0)</f>
        <v>0</v>
      </c>
      <c r="BY6">
        <f>IF(SUMIF('Ingredients Backend'!$AG$1:$EM$1,BY$3,'Ingredients Backend'!$AG5:$EM5)&gt;=1,1,0)</f>
        <v>0</v>
      </c>
      <c r="BZ6">
        <f>IF(SUMIF('Ingredients Backend'!$AG$1:$EM$1,BZ$3,'Ingredients Backend'!$AG5:$EM5)&gt;=1,1,0)</f>
        <v>0</v>
      </c>
      <c r="CA6">
        <f>IF(SUMIF('Ingredients Backend'!$AG$1:$EM$1,CA$3,'Ingredients Backend'!$AG5:$EM5)&gt;=1,1,0)</f>
        <v>0</v>
      </c>
      <c r="CB6">
        <f>IF(SUMIF('Ingredients Backend'!$AG$1:$EM$1,CB$3,'Ingredients Backend'!$AG5:$EM5)&gt;=1,1,0)</f>
        <v>0</v>
      </c>
      <c r="CC6">
        <f>IF(SUMIF('Ingredients Backend'!$AG$1:$EM$1,CC$3,'Ingredients Backend'!$AG5:$EM5)&gt;=1,1,0)</f>
        <v>0</v>
      </c>
      <c r="CD6">
        <f>IF(SUMIF('Ingredients Backend'!$AG$1:$EM$1,CD$3,'Ingredients Backend'!$AG5:$EM5)&gt;=1,1,0)</f>
        <v>0</v>
      </c>
      <c r="CE6">
        <f>IF(SUMIF('Ingredients Backend'!$AG$1:$EM$1,CE$3,'Ingredients Backend'!$AG5:$EM5)&gt;=1,1,0)</f>
        <v>0</v>
      </c>
      <c r="CF6">
        <f>IF(SUMIF('Ingredients Backend'!$AG$1:$EM$1,CF$3,'Ingredients Backend'!$AG5:$EM5)&gt;=1,1,0)</f>
        <v>0</v>
      </c>
      <c r="CG6">
        <f>IF(SUMIF('Ingredients Backend'!$AG$1:$EM$1,CG$3,'Ingredients Backend'!$AG5:$EM5)&gt;=1,1,0)</f>
        <v>0</v>
      </c>
      <c r="CH6">
        <f>IF(SUMIF('Ingredients Backend'!$AG$1:$EM$1,CH$3,'Ingredients Backend'!$AG5:$EM5)&gt;=1,1,0)</f>
        <v>0</v>
      </c>
      <c r="CI6">
        <f>IF(SUMIF('Ingredients Backend'!$AG$1:$EM$1,CI$3,'Ingredients Backend'!$AG5:$EM5)&gt;=1,1,0)</f>
        <v>0</v>
      </c>
      <c r="CJ6">
        <f>IF(SUMIF('Ingredients Backend'!$AG$1:$EM$1,CJ$3,'Ingredients Backend'!$AG5:$EM5)&gt;=1,1,0)</f>
        <v>0</v>
      </c>
      <c r="CK6">
        <f>IF(SUMIF('Ingredients Backend'!$AG$1:$EM$1,CK$3,'Ingredients Backend'!$AG5:$EM5)&gt;=1,1,0)</f>
        <v>0</v>
      </c>
      <c r="CL6">
        <f>IF(SUMIF('Ingredients Backend'!$AG$1:$EM$1,CL$3,'Ingredients Backend'!$AG5:$EM5)&gt;=1,1,0)</f>
        <v>0</v>
      </c>
      <c r="CM6">
        <f>IF(SUMIF('Ingredients Backend'!$AG$1:$EM$1,CM$3,'Ingredients Backend'!$AG5:$EM5)&gt;=1,1,0)</f>
        <v>0</v>
      </c>
      <c r="CN6">
        <f>IF(SUMIF('Ingredients Backend'!$AG$1:$EM$1,CN$3,'Ingredients Backend'!$AG5:$EM5)&gt;=1,1,0)</f>
        <v>0</v>
      </c>
      <c r="CO6">
        <f>IF(SUMIF('Ingredients Backend'!$AG$1:$EM$1,CO$3,'Ingredients Backend'!$AG5:$EM5)&gt;=1,1,0)</f>
        <v>0</v>
      </c>
      <c r="CP6">
        <f>IF(SUMIF('Ingredients Backend'!$AG$1:$EM$1,CP$3,'Ingredients Backend'!$AG5:$EM5)&gt;=1,1,0)</f>
        <v>0</v>
      </c>
      <c r="CQ6">
        <f>IF(SUMIF('Ingredients Backend'!$AG$1:$EM$1,CQ$3,'Ingredients Backend'!$AG5:$EM5)&gt;=1,1,0)</f>
        <v>0</v>
      </c>
      <c r="CR6">
        <f>IF(SUMIF('Ingredients Backend'!$AG$1:$EM$1,CR$3,'Ingredients Backend'!$AG5:$EM5)&gt;=1,1,0)</f>
        <v>0</v>
      </c>
      <c r="CS6">
        <f>IF(SUMIF('Ingredients Backend'!$AG$1:$EM$1,CS$3,'Ingredients Backend'!$AG5:$EM5)&gt;=1,1,0)</f>
        <v>0</v>
      </c>
      <c r="CT6">
        <f>IF(SUMIF('Ingredients Backend'!$AG$1:$EM$1,CT$3,'Ingredients Backend'!$AG5:$EM5)&gt;=1,1,0)</f>
        <v>0</v>
      </c>
      <c r="CU6">
        <f>IF(SUMIF('Ingredients Backend'!$AG$1:$EM$1,CU$3,'Ingredients Backend'!$AG5:$EM5)&gt;=1,1,0)</f>
        <v>0</v>
      </c>
      <c r="CV6">
        <f>IF(SUMIF('Ingredients Backend'!$AG$1:$EM$1,CV$3,'Ingredients Backend'!$AG5:$EM5)&gt;=1,1,0)</f>
        <v>0</v>
      </c>
      <c r="CW6">
        <f>IF(SUMIF('Ingredients Backend'!$AG$1:$EM$1,CW$3,'Ingredients Backend'!$AG5:$EM5)&gt;=1,1,0)</f>
        <v>0</v>
      </c>
      <c r="CX6">
        <f>IF(SUMIF('Ingredients Backend'!$AG$1:$EM$1,CX$3,'Ingredients Backend'!$AG5:$EM5)&gt;=1,1,0)</f>
        <v>0</v>
      </c>
      <c r="CY6">
        <f>IF(SUMIF('Ingredients Backend'!$AG$1:$EM$1,CY$3,'Ingredients Backend'!$AG5:$EM5)&gt;=1,1,0)</f>
        <v>0</v>
      </c>
      <c r="CZ6">
        <f>IF(SUMIF('Ingredients Backend'!$AG$1:$EM$1,CZ$3,'Ingredients Backend'!$AG5:$EM5)&gt;=1,1,0)</f>
        <v>0</v>
      </c>
      <c r="DA6">
        <f>IF(SUMIF('Ingredients Backend'!$AG$1:$EM$1,DA$3,'Ingredients Backend'!$AG5:$EM5)&gt;=1,1,0)</f>
        <v>0</v>
      </c>
      <c r="DB6">
        <f>IF(SUMIF('Ingredients Backend'!$AG$1:$EM$1,DB$3,'Ingredients Backend'!$AG5:$EM5)&gt;=1,1,0)</f>
        <v>0</v>
      </c>
      <c r="DC6">
        <f>IF(SUMIF('Ingredients Backend'!$AG$1:$EM$1,DC$3,'Ingredients Backend'!$AG5:$EM5)&gt;=1,1,0)</f>
        <v>0</v>
      </c>
      <c r="DD6">
        <f>IF(SUMIF('Ingredients Backend'!$AG$1:$EM$1,DD$3,'Ingredients Backend'!$AG5:$EM5)&gt;=1,1,0)</f>
        <v>0</v>
      </c>
      <c r="DE6">
        <f>IF(SUMIF('Ingredients Backend'!$AG$1:$EM$1,DE$3,'Ingredients Backend'!$AG5:$EM5)&gt;=1,1,0)</f>
        <v>0</v>
      </c>
      <c r="DF6">
        <f>IF(SUMIF('Ingredients Backend'!$AG$1:$EM$1,DF$3,'Ingredients Backend'!$AG5:$EM5)&gt;=1,1,0)</f>
        <v>0</v>
      </c>
      <c r="DG6">
        <f>IF(SUMIF('Ingredients Backend'!$AG$1:$EM$1,DG$3,'Ingredients Backend'!$AG5:$EM5)&gt;=1,1,0)</f>
        <v>0</v>
      </c>
      <c r="DH6">
        <f>IF(SUMIF('Ingredients Backend'!$AG$1:$EM$1,DH$3,'Ingredients Backend'!$AG5:$EM5)&gt;=1,1,0)</f>
        <v>0</v>
      </c>
      <c r="DI6">
        <f>IF(SUMIF('Ingredients Backend'!$AG$1:$EM$1,DI$3,'Ingredients Backend'!$AG5:$EM5)&gt;=1,1,0)</f>
        <v>1</v>
      </c>
      <c r="DJ6">
        <f>IF(SUMIF('Ingredients Backend'!$AG$1:$EM$1,DJ$3,'Ingredients Backend'!$AG5:$EM5)&gt;=1,1,0)</f>
        <v>1</v>
      </c>
      <c r="DK6">
        <f>IF(SUMIF('Ingredients Backend'!$AG$1:$EM$1,DK$3,'Ingredients Backend'!$AG5:$EM5)&gt;=1,1,0)</f>
        <v>0</v>
      </c>
      <c r="DL6">
        <f>IF(SUMIF('Ingredients Backend'!$AG$1:$EM$1,DL$3,'Ingredients Backend'!$AG5:$EM5)&gt;=1,1,0)</f>
        <v>0</v>
      </c>
    </row>
    <row r="7" hidden="1" spans="1:116">
      <c r="A7" s="9" t="str">
        <f>_xlfn.XLOOKUP($E7,'Copy of Raw Data'!$E:$E,'Copy of Raw Data'!A:A,"ERROR",0,1)</f>
        <v>US</v>
      </c>
      <c r="B7" s="9" t="str">
        <f>_xlfn.XLOOKUP($E7,'Copy of Raw Data'!$E:$E,'Copy of Raw Data'!B:B,"ERROR",0,1)</f>
        <v>Hair Mousses</v>
      </c>
      <c r="C7" s="9" t="str">
        <f>_xlfn.XLOOKUP($E7,'Copy of Raw Data'!$E:$E,'Copy of Raw Data'!C:C,"ERROR",0,1)</f>
        <v>sexyhair</v>
      </c>
      <c r="D7" s="9" t="str">
        <f>_xlfn.XLOOKUP($E7,'Copy of Raw Data'!$E:$E,'Copy of Raw Data'!D:D,"ERROR",0,1)</f>
        <v>www.amazon.com/dp/B08735MT2B</v>
      </c>
      <c r="E7" s="9" t="s">
        <v>49</v>
      </c>
      <c r="F7" s="9" t="str">
        <f>_xlfn.XLOOKUP($E7,'Copy of Raw Data'!$E:$E,'Copy of Raw Data'!F:F,"ERROR",0,1)</f>
        <v>SexyHair Big Spray &amp; Play Volumizing Hairspray | Hold and Shine | Up to 72 Hour Humidity Resistance | All Hair Types</v>
      </c>
      <c r="G7" s="9">
        <f>_xlfn.XLOOKUP($E7,'Copy of Raw Data'!$E:$E,'Copy of Raw Data'!G:G,"ERROR",0,1)</f>
        <v>44748</v>
      </c>
      <c r="H7" s="9">
        <f>_xlfn.XLOOKUP($E7,'Copy of Raw Data'!$E:$E,'Copy of Raw Data'!H:H,"ERROR",0,1)</f>
        <v>916855.12</v>
      </c>
      <c r="I7" s="9">
        <f>_xlfn.XLOOKUP($E7,'Copy of Raw Data'!$E:$E,'Copy of Raw Data'!I:I,"ERROR",0,1)</f>
        <v>0.0323442391232582</v>
      </c>
      <c r="J7" s="9" t="str">
        <f>_xlfn.XLOOKUP($E7,'Copy of Raw Data'!$E:$E,'Copy of 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_xlfn.XLOOKUP($E7,'Copy of Raw Data'!$E:$E,'Copy of Raw Data'!L:L,"ERROR",0,1)</f>
        <v>20.85</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_xlfn.XLOOKUP($E7,'Copy of Raw Data'!$E:$E,'Copy of Raw Data'!N:N,"ERROR",0,1)</f>
        <v>21.15</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2"/>
        <v>0.0141843971631204</v>
      </c>
      <c r="Q7" s="9">
        <f>_xlfn.XLOOKUP($E7,'Copy of Raw Data'!$E:$E,'Copy of Raw Data'!Q:Q,"ERROR",0,1)</f>
        <v>10</v>
      </c>
      <c r="R7" s="9" t="str">
        <f>_xlfn.XLOOKUP($E7,'Copy of Raw Data'!$E:$E,'Copy of Raw Data'!R:R,"ERROR",0,1)</f>
        <v>fl oz</v>
      </c>
      <c r="S7" s="17">
        <f t="shared" si="3"/>
        <v>2.00480769230769</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2 to 3</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7">
        <f t="shared" si="4"/>
        <v>0.068774225436383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7">
        <f t="shared" si="5"/>
        <v>0.0677987045082074</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10 to 15</v>
      </c>
      <c r="Z7" s="17">
        <f t="array" ref="Z7">_xlfn.IFS(AA7="oz",_xlfn.IFS(R7="oz",Q7,R7="fl oz",Q7*1.04,R7="ml",Q7*0.0338),AA7="fl oz",_xlfn.IFS(R7="oz",Q7/1.04,R7="fl oz",Q7,R7="ml",Q7*0.0338/1.04),AA7="ml",_xlfn.IFS(R7="oz",Q7/0.0338,R7="fl oz",Q7*1.04/0.0338,R7="ml",Q7))</f>
        <v>10.4</v>
      </c>
      <c r="AA7" s="9" t="str">
        <f>_xlfn.XLOOKUP($E7,'Copy of Raw Data'!$E:$E,'Copy of Raw Data'!AA:AA,"ERROR",0,1)</f>
        <v>oz</v>
      </c>
      <c r="AB7" s="9" t="str">
        <f>_xlfn.XLOOKUP($E7,'Copy of Raw Data'!$E:$E,'Copy of Raw Data'!AB:AB,"ERROR",0,1)</f>
        <v>Spray Can</v>
      </c>
      <c r="AC7" s="9" t="str">
        <f>_xlfn.XLOOKUP($E7,'Copy of Raw Data'!$E:$E,'Copy of Raw Data'!AC:AC,"ERROR",0,1)</f>
        <v>Pack of 1</v>
      </c>
      <c r="AD7" s="9" t="str">
        <f>_xlfn.XLOOKUP($E7,'Copy of Raw Data'!$E:$E,'Copy of Raw Data'!AD:AD,"ERROR",0,1)</f>
        <v>Hold, Heat Protection, Humidity Protection, Shine, Volumizing, Lifting</v>
      </c>
      <c r="AE7" s="9" t="str">
        <f>_xlfn.XLOOKUP($E7,'Copy of Raw Data'!$E:$E,'Copy of Raw Data'!AO:AO,"ERROR",0,1)</f>
        <v>Cruelty Free</v>
      </c>
      <c r="AF7" s="9" t="str">
        <f>_xlfn.XLOOKUP($E7,'Copy of Raw Data'!$E:$E,'Copy of Raw Data'!AZ:AZ,"ERROR",0,1)</f>
        <v>Water, Dimethicone, Diazolidinyl Urea</v>
      </c>
      <c r="AG7">
        <f>IF(SUMIF('Ingredients Backend'!$AG$1:$EM$1,AG$3,'Ingredients Backend'!$AG6:$EM6)&gt;=1,1,0)</f>
        <v>0</v>
      </c>
      <c r="AH7">
        <f>IF(SUMIF('Ingredients Backend'!$AG$1:$EM$1,AH$3,'Ingredients Backend'!$AG6:$EM6)&gt;=1,1,0)</f>
        <v>0</v>
      </c>
      <c r="AI7">
        <f>IF(SUMIF('Ingredients Backend'!$AG$1:$EM$1,AI$3,'Ingredients Backend'!$AG6:$EM6)&gt;=1,1,0)</f>
        <v>0</v>
      </c>
      <c r="AJ7">
        <f>IF(SUMIF('Ingredients Backend'!$AG$1:$EM$1,AJ$3,'Ingredients Backend'!$AG6:$EM6)&gt;=1,1,0)</f>
        <v>0</v>
      </c>
      <c r="AK7">
        <f>IF(SUMIF('Ingredients Backend'!$AG$1:$EM$1,AK$3,'Ingredients Backend'!$AG6:$EM6)&gt;=1,1,0)</f>
        <v>0</v>
      </c>
      <c r="AL7">
        <f>IF(SUMIF('Ingredients Backend'!$AG$1:$EM$1,AL$3,'Ingredients Backend'!$AG6:$EM6)&gt;=1,1,0)</f>
        <v>0</v>
      </c>
      <c r="AM7">
        <f>IF(SUMIF('Ingredients Backend'!$AG$1:$EM$1,AM$3,'Ingredients Backend'!$AG6:$EM6)&gt;=1,1,0)</f>
        <v>0</v>
      </c>
      <c r="AN7">
        <f>IF(SUMIF('Ingredients Backend'!$AG$1:$EM$1,AN$3,'Ingredients Backend'!$AG6:$EM6)&gt;=1,1,0)</f>
        <v>0</v>
      </c>
      <c r="AO7">
        <f>IF(SUMIF('Ingredients Backend'!$AG$1:$EM$1,AO$3,'Ingredients Backend'!$AG6:$EM6)&gt;=1,1,0)</f>
        <v>0</v>
      </c>
      <c r="AP7">
        <f>IF(SUMIF('Ingredients Backend'!$AG$1:$EM$1,AP$3,'Ingredients Backend'!$AG6:$EM6)&gt;=1,1,0)</f>
        <v>0</v>
      </c>
      <c r="AQ7">
        <f>IF(SUMIF('Ingredients Backend'!$AG$1:$EM$1,AQ$3,'Ingredients Backend'!$AG6:$EM6)&gt;=1,1,0)</f>
        <v>0</v>
      </c>
      <c r="AR7">
        <f>IF(SUMIF('Ingredients Backend'!$AG$1:$EM$1,AR$3,'Ingredients Backend'!$AG6:$EM6)&gt;=1,1,0)</f>
        <v>0</v>
      </c>
      <c r="AS7">
        <f>IF(SUMIF('Ingredients Backend'!$AG$1:$EM$1,AS$3,'Ingredients Backend'!$AG6:$EM6)&gt;=1,1,0)</f>
        <v>0</v>
      </c>
      <c r="AT7">
        <f>IF(SUMIF('Ingredients Backend'!$AG$1:$EM$1,AT$3,'Ingredients Backend'!$AG6:$EM6)&gt;=1,1,0)</f>
        <v>0</v>
      </c>
      <c r="AU7">
        <f>IF(SUMIF('Ingredients Backend'!$AG$1:$EM$1,AU$3,'Ingredients Backend'!$AG6:$EM6)&gt;=1,1,0)</f>
        <v>0</v>
      </c>
      <c r="AV7">
        <f>IF(SUMIF('Ingredients Backend'!$AG$1:$EM$1,AV$3,'Ingredients Backend'!$AG6:$EM6)&gt;=1,1,0)</f>
        <v>0</v>
      </c>
      <c r="AW7">
        <f>IF(SUMIF('Ingredients Backend'!$AG$1:$EM$1,AW$3,'Ingredients Backend'!$AG6:$EM6)&gt;=1,1,0)</f>
        <v>0</v>
      </c>
      <c r="AX7">
        <f>IF(SUMIF('Ingredients Backend'!$AG$1:$EM$1,AX$3,'Ingredients Backend'!$AG6:$EM6)&gt;=1,1,0)</f>
        <v>0</v>
      </c>
      <c r="AY7">
        <f>IF(SUMIF('Ingredients Backend'!$AG$1:$EM$1,AY$3,'Ingredients Backend'!$AG6:$EM6)&gt;=1,1,0)</f>
        <v>0</v>
      </c>
      <c r="AZ7">
        <f>IF(SUMIF('Ingredients Backend'!$AG$1:$EM$1,AZ$3,'Ingredients Backend'!$AG6:$EM6)&gt;=1,1,0)</f>
        <v>0</v>
      </c>
      <c r="BA7">
        <f>IF(SUMIF('Ingredients Backend'!$AG$1:$EM$1,BA$3,'Ingredients Backend'!$AG6:$EM6)&gt;=1,1,0)</f>
        <v>0</v>
      </c>
      <c r="BB7">
        <f>IF(SUMIF('Ingredients Backend'!$AG$1:$EM$1,BB$3,'Ingredients Backend'!$AG6:$EM6)&gt;=1,1,0)</f>
        <v>0</v>
      </c>
      <c r="BC7">
        <f>IF(SUMIF('Ingredients Backend'!$AG$1:$EM$1,BC$3,'Ingredients Backend'!$AG6:$EM6)&gt;=1,1,0)</f>
        <v>1</v>
      </c>
      <c r="BD7">
        <f>IF(SUMIF('Ingredients Backend'!$AG$1:$EM$1,BD$3,'Ingredients Backend'!$AG6:$EM6)&gt;=1,1,0)</f>
        <v>1</v>
      </c>
      <c r="BE7">
        <f>IF(SUMIF('Ingredients Backend'!$AG$1:$EM$1,BE$3,'Ingredients Backend'!$AG6:$EM6)&gt;=1,1,0)</f>
        <v>0</v>
      </c>
      <c r="BF7">
        <f>IF(SUMIF('Ingredients Backend'!$AG$1:$EM$1,BF$3,'Ingredients Backend'!$AG6:$EM6)&gt;=1,1,0)</f>
        <v>0</v>
      </c>
      <c r="BG7">
        <f>IF(SUMIF('Ingredients Backend'!$AG$1:$EM$1,BG$3,'Ingredients Backend'!$AG6:$EM6)&gt;=1,1,0)</f>
        <v>0</v>
      </c>
      <c r="BH7">
        <f>IF(SUMIF('Ingredients Backend'!$AG$1:$EM$1,BH$3,'Ingredients Backend'!$AG6:$EM6)&gt;=1,1,0)</f>
        <v>0</v>
      </c>
      <c r="BI7">
        <f>IF(SUMIF('Ingredients Backend'!$AG$1:$EM$1,BI$3,'Ingredients Backend'!$AG6:$EM6)&gt;=1,1,0)</f>
        <v>0</v>
      </c>
      <c r="BJ7">
        <f>IF(SUMIF('Ingredients Backend'!$AG$1:$EM$1,BJ$3,'Ingredients Backend'!$AG6:$EM6)&gt;=1,1,0)</f>
        <v>0</v>
      </c>
      <c r="BK7">
        <f>IF(SUMIF('Ingredients Backend'!$AG$1:$EM$1,BK$3,'Ingredients Backend'!$AG6:$EM6)&gt;=1,1,0)</f>
        <v>0</v>
      </c>
      <c r="BL7">
        <f>IF(SUMIF('Ingredients Backend'!$AG$1:$EM$1,BL$3,'Ingredients Backend'!$AG6:$EM6)&gt;=1,1,0)</f>
        <v>0</v>
      </c>
      <c r="BM7">
        <f>IF(SUMIF('Ingredients Backend'!$AG$1:$EM$1,BM$3,'Ingredients Backend'!$AG6:$EM6)&gt;=1,1,0)</f>
        <v>0</v>
      </c>
      <c r="BN7">
        <f>IF(SUMIF('Ingredients Backend'!$AG$1:$EM$1,BN$3,'Ingredients Backend'!$AG6:$EM6)&gt;=1,1,0)</f>
        <v>0</v>
      </c>
      <c r="BO7">
        <f>IF(SUMIF('Ingredients Backend'!$AG$1:$EM$1,BO$3,'Ingredients Backend'!$AG6:$EM6)&gt;=1,1,0)</f>
        <v>0</v>
      </c>
      <c r="BP7">
        <f>IF(SUMIF('Ingredients Backend'!$AG$1:$EM$1,BP$3,'Ingredients Backend'!$AG6:$EM6)&gt;=1,1,0)</f>
        <v>0</v>
      </c>
      <c r="BQ7">
        <f>IF(SUMIF('Ingredients Backend'!$AG$1:$EM$1,BQ$3,'Ingredients Backend'!$AG6:$EM6)&gt;=1,1,0)</f>
        <v>0</v>
      </c>
      <c r="BR7">
        <f>IF(SUMIF('Ingredients Backend'!$AG$1:$EM$1,BR$3,'Ingredients Backend'!$AG6:$EM6)&gt;=1,1,0)</f>
        <v>0</v>
      </c>
      <c r="BS7">
        <f>IF(SUMIF('Ingredients Backend'!$AG$1:$EM$1,BS$3,'Ingredients Backend'!$AG6:$EM6)&gt;=1,1,0)</f>
        <v>0</v>
      </c>
      <c r="BT7">
        <f>IF(SUMIF('Ingredients Backend'!$AG$1:$EM$1,BT$3,'Ingredients Backend'!$AG6:$EM6)&gt;=1,1,0)</f>
        <v>0</v>
      </c>
      <c r="BU7">
        <f>IF(SUMIF('Ingredients Backend'!$AG$1:$EM$1,BU$3,'Ingredients Backend'!$AG6:$EM6)&gt;=1,1,0)</f>
        <v>0</v>
      </c>
      <c r="BV7">
        <f>IF(SUMIF('Ingredients Backend'!$AG$1:$EM$1,BV$3,'Ingredients Backend'!$AG6:$EM6)&gt;=1,1,0)</f>
        <v>0</v>
      </c>
      <c r="BW7">
        <f>IF(SUMIF('Ingredients Backend'!$AG$1:$EM$1,BW$3,'Ingredients Backend'!$AG6:$EM6)&gt;=1,1,0)</f>
        <v>0</v>
      </c>
      <c r="BX7">
        <f>IF(SUMIF('Ingredients Backend'!$AG$1:$EM$1,BX$3,'Ingredients Backend'!$AG6:$EM6)&gt;=1,1,0)</f>
        <v>0</v>
      </c>
      <c r="BY7">
        <f>IF(SUMIF('Ingredients Backend'!$AG$1:$EM$1,BY$3,'Ingredients Backend'!$AG6:$EM6)&gt;=1,1,0)</f>
        <v>0</v>
      </c>
      <c r="BZ7">
        <f>IF(SUMIF('Ingredients Backend'!$AG$1:$EM$1,BZ$3,'Ingredients Backend'!$AG6:$EM6)&gt;=1,1,0)</f>
        <v>0</v>
      </c>
      <c r="CA7">
        <f>IF(SUMIF('Ingredients Backend'!$AG$1:$EM$1,CA$3,'Ingredients Backend'!$AG6:$EM6)&gt;=1,1,0)</f>
        <v>0</v>
      </c>
      <c r="CB7">
        <f>IF(SUMIF('Ingredients Backend'!$AG$1:$EM$1,CB$3,'Ingredients Backend'!$AG6:$EM6)&gt;=1,1,0)</f>
        <v>0</v>
      </c>
      <c r="CC7">
        <f>IF(SUMIF('Ingredients Backend'!$AG$1:$EM$1,CC$3,'Ingredients Backend'!$AG6:$EM6)&gt;=1,1,0)</f>
        <v>0</v>
      </c>
      <c r="CD7">
        <f>IF(SUMIF('Ingredients Backend'!$AG$1:$EM$1,CD$3,'Ingredients Backend'!$AG6:$EM6)&gt;=1,1,0)</f>
        <v>0</v>
      </c>
      <c r="CE7">
        <f>IF(SUMIF('Ingredients Backend'!$AG$1:$EM$1,CE$3,'Ingredients Backend'!$AG6:$EM6)&gt;=1,1,0)</f>
        <v>0</v>
      </c>
      <c r="CF7">
        <f>IF(SUMIF('Ingredients Backend'!$AG$1:$EM$1,CF$3,'Ingredients Backend'!$AG6:$EM6)&gt;=1,1,0)</f>
        <v>0</v>
      </c>
      <c r="CG7">
        <f>IF(SUMIF('Ingredients Backend'!$AG$1:$EM$1,CG$3,'Ingredients Backend'!$AG6:$EM6)&gt;=1,1,0)</f>
        <v>0</v>
      </c>
      <c r="CH7">
        <f>IF(SUMIF('Ingredients Backend'!$AG$1:$EM$1,CH$3,'Ingredients Backend'!$AG6:$EM6)&gt;=1,1,0)</f>
        <v>0</v>
      </c>
      <c r="CI7">
        <f>IF(SUMIF('Ingredients Backend'!$AG$1:$EM$1,CI$3,'Ingredients Backend'!$AG6:$EM6)&gt;=1,1,0)</f>
        <v>0</v>
      </c>
      <c r="CJ7">
        <f>IF(SUMIF('Ingredients Backend'!$AG$1:$EM$1,CJ$3,'Ingredients Backend'!$AG6:$EM6)&gt;=1,1,0)</f>
        <v>0</v>
      </c>
      <c r="CK7">
        <f>IF(SUMIF('Ingredients Backend'!$AG$1:$EM$1,CK$3,'Ingredients Backend'!$AG6:$EM6)&gt;=1,1,0)</f>
        <v>0</v>
      </c>
      <c r="CL7">
        <f>IF(SUMIF('Ingredients Backend'!$AG$1:$EM$1,CL$3,'Ingredients Backend'!$AG6:$EM6)&gt;=1,1,0)</f>
        <v>0</v>
      </c>
      <c r="CM7">
        <f>IF(SUMIF('Ingredients Backend'!$AG$1:$EM$1,CM$3,'Ingredients Backend'!$AG6:$EM6)&gt;=1,1,0)</f>
        <v>0</v>
      </c>
      <c r="CN7">
        <f>IF(SUMIF('Ingredients Backend'!$AG$1:$EM$1,CN$3,'Ingredients Backend'!$AG6:$EM6)&gt;=1,1,0)</f>
        <v>0</v>
      </c>
      <c r="CO7">
        <f>IF(SUMIF('Ingredients Backend'!$AG$1:$EM$1,CO$3,'Ingredients Backend'!$AG6:$EM6)&gt;=1,1,0)</f>
        <v>0</v>
      </c>
      <c r="CP7">
        <f>IF(SUMIF('Ingredients Backend'!$AG$1:$EM$1,CP$3,'Ingredients Backend'!$AG6:$EM6)&gt;=1,1,0)</f>
        <v>0</v>
      </c>
      <c r="CQ7">
        <f>IF(SUMIF('Ingredients Backend'!$AG$1:$EM$1,CQ$3,'Ingredients Backend'!$AG6:$EM6)&gt;=1,1,0)</f>
        <v>0</v>
      </c>
      <c r="CR7">
        <f>IF(SUMIF('Ingredients Backend'!$AG$1:$EM$1,CR$3,'Ingredients Backend'!$AG6:$EM6)&gt;=1,1,0)</f>
        <v>0</v>
      </c>
      <c r="CS7">
        <f>IF(SUMIF('Ingredients Backend'!$AG$1:$EM$1,CS$3,'Ingredients Backend'!$AG6:$EM6)&gt;=1,1,0)</f>
        <v>0</v>
      </c>
      <c r="CT7">
        <f>IF(SUMIF('Ingredients Backend'!$AG$1:$EM$1,CT$3,'Ingredients Backend'!$AG6:$EM6)&gt;=1,1,0)</f>
        <v>0</v>
      </c>
      <c r="CU7">
        <f>IF(SUMIF('Ingredients Backend'!$AG$1:$EM$1,CU$3,'Ingredients Backend'!$AG6:$EM6)&gt;=1,1,0)</f>
        <v>0</v>
      </c>
      <c r="CV7">
        <f>IF(SUMIF('Ingredients Backend'!$AG$1:$EM$1,CV$3,'Ingredients Backend'!$AG6:$EM6)&gt;=1,1,0)</f>
        <v>0</v>
      </c>
      <c r="CW7">
        <f>IF(SUMIF('Ingredients Backend'!$AG$1:$EM$1,CW$3,'Ingredients Backend'!$AG6:$EM6)&gt;=1,1,0)</f>
        <v>0</v>
      </c>
      <c r="CX7">
        <f>IF(SUMIF('Ingredients Backend'!$AG$1:$EM$1,CX$3,'Ingredients Backend'!$AG6:$EM6)&gt;=1,1,0)</f>
        <v>0</v>
      </c>
      <c r="CY7">
        <f>IF(SUMIF('Ingredients Backend'!$AG$1:$EM$1,CY$3,'Ingredients Backend'!$AG6:$EM6)&gt;=1,1,0)</f>
        <v>0</v>
      </c>
      <c r="CZ7">
        <f>IF(SUMIF('Ingredients Backend'!$AG$1:$EM$1,CZ$3,'Ingredients Backend'!$AG6:$EM6)&gt;=1,1,0)</f>
        <v>0</v>
      </c>
      <c r="DA7">
        <f>IF(SUMIF('Ingredients Backend'!$AG$1:$EM$1,DA$3,'Ingredients Backend'!$AG6:$EM6)&gt;=1,1,0)</f>
        <v>0</v>
      </c>
      <c r="DB7">
        <f>IF(SUMIF('Ingredients Backend'!$AG$1:$EM$1,DB$3,'Ingredients Backend'!$AG6:$EM6)&gt;=1,1,0)</f>
        <v>0</v>
      </c>
      <c r="DC7">
        <f>IF(SUMIF('Ingredients Backend'!$AG$1:$EM$1,DC$3,'Ingredients Backend'!$AG6:$EM6)&gt;=1,1,0)</f>
        <v>0</v>
      </c>
      <c r="DD7">
        <f>IF(SUMIF('Ingredients Backend'!$AG$1:$EM$1,DD$3,'Ingredients Backend'!$AG6:$EM6)&gt;=1,1,0)</f>
        <v>0</v>
      </c>
      <c r="DE7">
        <f>IF(SUMIF('Ingredients Backend'!$AG$1:$EM$1,DE$3,'Ingredients Backend'!$AG6:$EM6)&gt;=1,1,0)</f>
        <v>0</v>
      </c>
      <c r="DF7">
        <f>IF(SUMIF('Ingredients Backend'!$AG$1:$EM$1,DF$3,'Ingredients Backend'!$AG6:$EM6)&gt;=1,1,0)</f>
        <v>0</v>
      </c>
      <c r="DG7">
        <f>IF(SUMIF('Ingredients Backend'!$AG$1:$EM$1,DG$3,'Ingredients Backend'!$AG6:$EM6)&gt;=1,1,0)</f>
        <v>0</v>
      </c>
      <c r="DH7">
        <f>IF(SUMIF('Ingredients Backend'!$AG$1:$EM$1,DH$3,'Ingredients Backend'!$AG6:$EM6)&gt;=1,1,0)</f>
        <v>0</v>
      </c>
      <c r="DI7">
        <f>IF(SUMIF('Ingredients Backend'!$AG$1:$EM$1,DI$3,'Ingredients Backend'!$AG6:$EM6)&gt;=1,1,0)</f>
        <v>1</v>
      </c>
      <c r="DJ7">
        <f>IF(SUMIF('Ingredients Backend'!$AG$1:$EM$1,DJ$3,'Ingredients Backend'!$AG6:$EM6)&gt;=1,1,0)</f>
        <v>0</v>
      </c>
      <c r="DK7">
        <f>IF(SUMIF('Ingredients Backend'!$AG$1:$EM$1,DK$3,'Ingredients Backend'!$AG6:$EM6)&gt;=1,1,0)</f>
        <v>0</v>
      </c>
      <c r="DL7">
        <f>IF(SUMIF('Ingredients Backend'!$AG$1:$EM$1,DL$3,'Ingredients Backend'!$AG6:$EM6)&gt;=1,1,0)</f>
        <v>0</v>
      </c>
    </row>
    <row r="8" hidden="1" spans="1:116">
      <c r="A8" s="9" t="str">
        <f>_xlfn.XLOOKUP($E8,'Copy of Raw Data'!$E:$E,'Copy of Raw Data'!A:A,"ERROR",0,1)</f>
        <v>US</v>
      </c>
      <c r="B8" s="9" t="str">
        <f>_xlfn.XLOOKUP($E8,'Copy of Raw Data'!$E:$E,'Copy of Raw Data'!B:B,"ERROR",0,1)</f>
        <v>Hair Mousses</v>
      </c>
      <c r="C8" s="9" t="str">
        <f>_xlfn.XLOOKUP($E8,'Copy of Raw Data'!$E:$E,'Copy of Raw Data'!C:C,"ERROR",0,1)</f>
        <v>amika</v>
      </c>
      <c r="D8" s="9" t="str">
        <f>_xlfn.XLOOKUP($E8,'Copy of Raw Data'!$E:$E,'Copy of Raw Data'!D:D,"ERROR",0,1)</f>
        <v>www.amazon.com/dp/B07H3GBS31</v>
      </c>
      <c r="E8" s="9" t="s">
        <v>53</v>
      </c>
      <c r="F8" s="9" t="str">
        <f>_xlfn.XLOOKUP($E8,'Copy of Raw Data'!$E:$E,'Copy of Raw Data'!F:F,"ERROR",0,1)</f>
        <v>amika plus size perfect body mousse</v>
      </c>
      <c r="G8" s="9">
        <f>_xlfn.XLOOKUP($E8,'Copy of Raw Data'!$E:$E,'Copy of Raw Data'!G:G,"ERROR",0,1)</f>
        <v>25539</v>
      </c>
      <c r="H8" s="9">
        <f>_xlfn.XLOOKUP($E8,'Copy of Raw Data'!$E:$E,'Copy of Raw Data'!H:H,"ERROR",0,1)</f>
        <v>760780.46</v>
      </c>
      <c r="I8" s="9">
        <f>_xlfn.XLOOKUP($E8,'Copy of Raw Data'!$E:$E,'Copy of Raw Data'!I:I,"ERROR",0,1)</f>
        <v>0.02836982250898</v>
      </c>
      <c r="J8" s="9" t="str">
        <f>_xlfn.XLOOKUP($E8,'Copy of Raw Data'!$E:$E,'Copy of 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_xlfn.XLOOKUP($E8,'Copy of Raw Data'!$E:$E,'Copy of Raw Data'!L:L,"ERROR",0,1)</f>
        <v>29.88</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_xlfn.XLOOKUP($E8,'Copy of Raw Data'!$E:$E,'Copy of Raw Data'!N:N,"ERROR",0,1)</f>
        <v>29.94</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0% to 2%</v>
      </c>
      <c r="P8" s="16">
        <f t="shared" si="2"/>
        <v>0.00200400801603214</v>
      </c>
      <c r="Q8" s="9">
        <f>_xlfn.XLOOKUP($E8,'Copy of Raw Data'!$E:$E,'Copy of Raw Data'!Q:Q,"ERROR",0,1)</f>
        <v>8.5</v>
      </c>
      <c r="R8" s="9" t="str">
        <f>_xlfn.XLOOKUP($E8,'Copy of Raw Data'!$E:$E,'Copy of Raw Data'!R:R,"ERROR",0,1)</f>
        <v>fl oz</v>
      </c>
      <c r="S8" s="17">
        <f t="shared" si="3"/>
        <v>3.38009049773756</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4"/>
        <v>0.114537633684623</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5"/>
        <v>0.114308099348582</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tr">
        <f>_xlfn.XLOOKUP($E8,'Copy of Raw Data'!$E:$E,'Copy of Raw Data'!AA:AA,"ERROR",0,1)</f>
        <v>oz</v>
      </c>
      <c r="AB8" s="9" t="str">
        <f>_xlfn.XLOOKUP($E8,'Copy of Raw Data'!$E:$E,'Copy of Raw Data'!AB:AB,"ERROR",0,1)</f>
        <v>Spray Can</v>
      </c>
      <c r="AC8" s="9" t="str">
        <f>_xlfn.XLOOKUP($E8,'Copy of Raw Data'!$E:$E,'Copy of Raw Data'!AC:AC,"ERROR",0,1)</f>
        <v>Pack of 1</v>
      </c>
      <c r="AD8" s="9" t="str">
        <f>_xlfn.XLOOKUP($E8,'Copy of Raw Data'!$E:$E,'Copy of Raw Data'!AD:AD,"ERROR",0,1)</f>
        <v>Hold, Volumizing, Frizz Control, Heat Protection, Humidity Protection, Bounce</v>
      </c>
      <c r="AE8" s="9" t="str">
        <f>_xlfn.XLOOKUP($E8,'Copy of Raw Data'!$E:$E,'Copy of Raw Data'!AO:AO,"ERROR",0,1)</f>
        <v>Artificial Colorant Free, Formaldehyde Free, Mineral Oil Free, Oxybenzone Free, Triclosan Free, Aluminium Free, Talcum Free, Vegetarian, Cruelty Free, Gluten Free</v>
      </c>
      <c r="AF8" s="9" t="str">
        <f>_xlfn.XLOOKUP($E8,'Copy of Raw Data'!$E:$E,'Copy of Raw Data'!AZ:AZ,"ERROR",0,1)</f>
        <v>Berry, Acrylate Copolymer, Fatty Acids</v>
      </c>
      <c r="AG8">
        <f>IF(SUMIF('Ingredients Backend'!$AG$1:$EM$1,AG$3,'Ingredients Backend'!$AG7:$EM7)&gt;=1,1,0)</f>
        <v>0</v>
      </c>
      <c r="AH8">
        <f>IF(SUMIF('Ingredients Backend'!$AG$1:$EM$1,AH$3,'Ingredients Backend'!$AG7:$EM7)&gt;=1,1,0)</f>
        <v>1</v>
      </c>
      <c r="AI8">
        <f>IF(SUMIF('Ingredients Backend'!$AG$1:$EM$1,AI$3,'Ingredients Backend'!$AG7:$EM7)&gt;=1,1,0)</f>
        <v>0</v>
      </c>
      <c r="AJ8">
        <f>IF(SUMIF('Ingredients Backend'!$AG$1:$EM$1,AJ$3,'Ingredients Backend'!$AG7:$EM7)&gt;=1,1,0)</f>
        <v>0</v>
      </c>
      <c r="AK8">
        <f>IF(SUMIF('Ingredients Backend'!$AG$1:$EM$1,AK$3,'Ingredients Backend'!$AG7:$EM7)&gt;=1,1,0)</f>
        <v>0</v>
      </c>
      <c r="AL8">
        <f>IF(SUMIF('Ingredients Backend'!$AG$1:$EM$1,AL$3,'Ingredients Backend'!$AG7:$EM7)&gt;=1,1,0)</f>
        <v>0</v>
      </c>
      <c r="AM8">
        <f>IF(SUMIF('Ingredients Backend'!$AG$1:$EM$1,AM$3,'Ingredients Backend'!$AG7:$EM7)&gt;=1,1,0)</f>
        <v>0</v>
      </c>
      <c r="AN8">
        <f>IF(SUMIF('Ingredients Backend'!$AG$1:$EM$1,AN$3,'Ingredients Backend'!$AG7:$EM7)&gt;=1,1,0)</f>
        <v>0</v>
      </c>
      <c r="AO8">
        <f>IF(SUMIF('Ingredients Backend'!$AG$1:$EM$1,AO$3,'Ingredients Backend'!$AG7:$EM7)&gt;=1,1,0)</f>
        <v>0</v>
      </c>
      <c r="AP8">
        <f>IF(SUMIF('Ingredients Backend'!$AG$1:$EM$1,AP$3,'Ingredients Backend'!$AG7:$EM7)&gt;=1,1,0)</f>
        <v>0</v>
      </c>
      <c r="AQ8">
        <f>IF(SUMIF('Ingredients Backend'!$AG$1:$EM$1,AQ$3,'Ingredients Backend'!$AG7:$EM7)&gt;=1,1,0)</f>
        <v>1</v>
      </c>
      <c r="AR8">
        <f>IF(SUMIF('Ingredients Backend'!$AG$1:$EM$1,AR$3,'Ingredients Backend'!$AG7:$EM7)&gt;=1,1,0)</f>
        <v>0</v>
      </c>
      <c r="AS8">
        <f>IF(SUMIF('Ingredients Backend'!$AG$1:$EM$1,AS$3,'Ingredients Backend'!$AG7:$EM7)&gt;=1,1,0)</f>
        <v>0</v>
      </c>
      <c r="AT8">
        <f>IF(SUMIF('Ingredients Backend'!$AG$1:$EM$1,AT$3,'Ingredients Backend'!$AG7:$EM7)&gt;=1,1,0)</f>
        <v>0</v>
      </c>
      <c r="AU8">
        <f>IF(SUMIF('Ingredients Backend'!$AG$1:$EM$1,AU$3,'Ingredients Backend'!$AG7:$EM7)&gt;=1,1,0)</f>
        <v>0</v>
      </c>
      <c r="AV8">
        <f>IF(SUMIF('Ingredients Backend'!$AG$1:$EM$1,AV$3,'Ingredients Backend'!$AG7:$EM7)&gt;=1,1,0)</f>
        <v>0</v>
      </c>
      <c r="AW8">
        <f>IF(SUMIF('Ingredients Backend'!$AG$1:$EM$1,AW$3,'Ingredients Backend'!$AG7:$EM7)&gt;=1,1,0)</f>
        <v>0</v>
      </c>
      <c r="AX8">
        <f>IF(SUMIF('Ingredients Backend'!$AG$1:$EM$1,AX$3,'Ingredients Backend'!$AG7:$EM7)&gt;=1,1,0)</f>
        <v>0</v>
      </c>
      <c r="AY8">
        <f>IF(SUMIF('Ingredients Backend'!$AG$1:$EM$1,AY$3,'Ingredients Backend'!$AG7:$EM7)&gt;=1,1,0)</f>
        <v>0</v>
      </c>
      <c r="AZ8">
        <f>IF(SUMIF('Ingredients Backend'!$AG$1:$EM$1,AZ$3,'Ingredients Backend'!$AG7:$EM7)&gt;=1,1,0)</f>
        <v>0</v>
      </c>
      <c r="BA8">
        <f>IF(SUMIF('Ingredients Backend'!$AG$1:$EM$1,BA$3,'Ingredients Backend'!$AG7:$EM7)&gt;=1,1,0)</f>
        <v>0</v>
      </c>
      <c r="BB8">
        <f>IF(SUMIF('Ingredients Backend'!$AG$1:$EM$1,BB$3,'Ingredients Backend'!$AG7:$EM7)&gt;=1,1,0)</f>
        <v>0</v>
      </c>
      <c r="BC8">
        <f>IF(SUMIF('Ingredients Backend'!$AG$1:$EM$1,BC$3,'Ingredients Backend'!$AG7:$EM7)&gt;=1,1,0)</f>
        <v>0</v>
      </c>
      <c r="BD8">
        <f>IF(SUMIF('Ingredients Backend'!$AG$1:$EM$1,BD$3,'Ingredients Backend'!$AG7:$EM7)&gt;=1,1,0)</f>
        <v>0</v>
      </c>
      <c r="BE8">
        <f>IF(SUMIF('Ingredients Backend'!$AG$1:$EM$1,BE$3,'Ingredients Backend'!$AG7:$EM7)&gt;=1,1,0)</f>
        <v>0</v>
      </c>
      <c r="BF8">
        <f>IF(SUMIF('Ingredients Backend'!$AG$1:$EM$1,BF$3,'Ingredients Backend'!$AG7:$EM7)&gt;=1,1,0)</f>
        <v>0</v>
      </c>
      <c r="BG8">
        <f>IF(SUMIF('Ingredients Backend'!$AG$1:$EM$1,BG$3,'Ingredients Backend'!$AG7:$EM7)&gt;=1,1,0)</f>
        <v>1</v>
      </c>
      <c r="BH8">
        <f>IF(SUMIF('Ingredients Backend'!$AG$1:$EM$1,BH$3,'Ingredients Backend'!$AG7:$EM7)&gt;=1,1,0)</f>
        <v>0</v>
      </c>
      <c r="BI8">
        <f>IF(SUMIF('Ingredients Backend'!$AG$1:$EM$1,BI$3,'Ingredients Backend'!$AG7:$EM7)&gt;=1,1,0)</f>
        <v>0</v>
      </c>
      <c r="BJ8">
        <f>IF(SUMIF('Ingredients Backend'!$AG$1:$EM$1,BJ$3,'Ingredients Backend'!$AG7:$EM7)&gt;=1,1,0)</f>
        <v>0</v>
      </c>
      <c r="BK8">
        <f>IF(SUMIF('Ingredients Backend'!$AG$1:$EM$1,BK$3,'Ingredients Backend'!$AG7:$EM7)&gt;=1,1,0)</f>
        <v>0</v>
      </c>
      <c r="BL8">
        <f>IF(SUMIF('Ingredients Backend'!$AG$1:$EM$1,BL$3,'Ingredients Backend'!$AG7:$EM7)&gt;=1,1,0)</f>
        <v>0</v>
      </c>
      <c r="BM8">
        <f>IF(SUMIF('Ingredients Backend'!$AG$1:$EM$1,BM$3,'Ingredients Backend'!$AG7:$EM7)&gt;=1,1,0)</f>
        <v>0</v>
      </c>
      <c r="BN8">
        <f>IF(SUMIF('Ingredients Backend'!$AG$1:$EM$1,BN$3,'Ingredients Backend'!$AG7:$EM7)&gt;=1,1,0)</f>
        <v>0</v>
      </c>
      <c r="BO8">
        <f>IF(SUMIF('Ingredients Backend'!$AG$1:$EM$1,BO$3,'Ingredients Backend'!$AG7:$EM7)&gt;=1,1,0)</f>
        <v>0</v>
      </c>
      <c r="BP8">
        <f>IF(SUMIF('Ingredients Backend'!$AG$1:$EM$1,BP$3,'Ingredients Backend'!$AG7:$EM7)&gt;=1,1,0)</f>
        <v>0</v>
      </c>
      <c r="BQ8">
        <f>IF(SUMIF('Ingredients Backend'!$AG$1:$EM$1,BQ$3,'Ingredients Backend'!$AG7:$EM7)&gt;=1,1,0)</f>
        <v>0</v>
      </c>
      <c r="BR8">
        <f>IF(SUMIF('Ingredients Backend'!$AG$1:$EM$1,BR$3,'Ingredients Backend'!$AG7:$EM7)&gt;=1,1,0)</f>
        <v>0</v>
      </c>
      <c r="BS8">
        <f>IF(SUMIF('Ingredients Backend'!$AG$1:$EM$1,BS$3,'Ingredients Backend'!$AG7:$EM7)&gt;=1,1,0)</f>
        <v>0</v>
      </c>
      <c r="BT8">
        <f>IF(SUMIF('Ingredients Backend'!$AG$1:$EM$1,BT$3,'Ingredients Backend'!$AG7:$EM7)&gt;=1,1,0)</f>
        <v>0</v>
      </c>
      <c r="BU8">
        <f>IF(SUMIF('Ingredients Backend'!$AG$1:$EM$1,BU$3,'Ingredients Backend'!$AG7:$EM7)&gt;=1,1,0)</f>
        <v>0</v>
      </c>
      <c r="BV8">
        <f>IF(SUMIF('Ingredients Backend'!$AG$1:$EM$1,BV$3,'Ingredients Backend'!$AG7:$EM7)&gt;=1,1,0)</f>
        <v>0</v>
      </c>
      <c r="BW8">
        <f>IF(SUMIF('Ingredients Backend'!$AG$1:$EM$1,BW$3,'Ingredients Backend'!$AG7:$EM7)&gt;=1,1,0)</f>
        <v>0</v>
      </c>
      <c r="BX8">
        <f>IF(SUMIF('Ingredients Backend'!$AG$1:$EM$1,BX$3,'Ingredients Backend'!$AG7:$EM7)&gt;=1,1,0)</f>
        <v>0</v>
      </c>
      <c r="BY8">
        <f>IF(SUMIF('Ingredients Backend'!$AG$1:$EM$1,BY$3,'Ingredients Backend'!$AG7:$EM7)&gt;=1,1,0)</f>
        <v>0</v>
      </c>
      <c r="BZ8">
        <f>IF(SUMIF('Ingredients Backend'!$AG$1:$EM$1,BZ$3,'Ingredients Backend'!$AG7:$EM7)&gt;=1,1,0)</f>
        <v>0</v>
      </c>
      <c r="CA8">
        <f>IF(SUMIF('Ingredients Backend'!$AG$1:$EM$1,CA$3,'Ingredients Backend'!$AG7:$EM7)&gt;=1,1,0)</f>
        <v>0</v>
      </c>
      <c r="CB8">
        <f>IF(SUMIF('Ingredients Backend'!$AG$1:$EM$1,CB$3,'Ingredients Backend'!$AG7:$EM7)&gt;=1,1,0)</f>
        <v>0</v>
      </c>
      <c r="CC8">
        <f>IF(SUMIF('Ingredients Backend'!$AG$1:$EM$1,CC$3,'Ingredients Backend'!$AG7:$EM7)&gt;=1,1,0)</f>
        <v>0</v>
      </c>
      <c r="CD8">
        <f>IF(SUMIF('Ingredients Backend'!$AG$1:$EM$1,CD$3,'Ingredients Backend'!$AG7:$EM7)&gt;=1,1,0)</f>
        <v>1</v>
      </c>
      <c r="CE8">
        <f>IF(SUMIF('Ingredients Backend'!$AG$1:$EM$1,CE$3,'Ingredients Backend'!$AG7:$EM7)&gt;=1,1,0)</f>
        <v>0</v>
      </c>
      <c r="CF8">
        <f>IF(SUMIF('Ingredients Backend'!$AG$1:$EM$1,CF$3,'Ingredients Backend'!$AG7:$EM7)&gt;=1,1,0)</f>
        <v>0</v>
      </c>
      <c r="CG8">
        <f>IF(SUMIF('Ingredients Backend'!$AG$1:$EM$1,CG$3,'Ingredients Backend'!$AG7:$EM7)&gt;=1,1,0)</f>
        <v>0</v>
      </c>
      <c r="CH8">
        <f>IF(SUMIF('Ingredients Backend'!$AG$1:$EM$1,CH$3,'Ingredients Backend'!$AG7:$EM7)&gt;=1,1,0)</f>
        <v>0</v>
      </c>
      <c r="CI8">
        <f>IF(SUMIF('Ingredients Backend'!$AG$1:$EM$1,CI$3,'Ingredients Backend'!$AG7:$EM7)&gt;=1,1,0)</f>
        <v>0</v>
      </c>
      <c r="CJ8">
        <f>IF(SUMIF('Ingredients Backend'!$AG$1:$EM$1,CJ$3,'Ingredients Backend'!$AG7:$EM7)&gt;=1,1,0)</f>
        <v>0</v>
      </c>
      <c r="CK8">
        <f>IF(SUMIF('Ingredients Backend'!$AG$1:$EM$1,CK$3,'Ingredients Backend'!$AG7:$EM7)&gt;=1,1,0)</f>
        <v>0</v>
      </c>
      <c r="CL8">
        <f>IF(SUMIF('Ingredients Backend'!$AG$1:$EM$1,CL$3,'Ingredients Backend'!$AG7:$EM7)&gt;=1,1,0)</f>
        <v>0</v>
      </c>
      <c r="CM8">
        <f>IF(SUMIF('Ingredients Backend'!$AG$1:$EM$1,CM$3,'Ingredients Backend'!$AG7:$EM7)&gt;=1,1,0)</f>
        <v>0</v>
      </c>
      <c r="CN8">
        <f>IF(SUMIF('Ingredients Backend'!$AG$1:$EM$1,CN$3,'Ingredients Backend'!$AG7:$EM7)&gt;=1,1,0)</f>
        <v>0</v>
      </c>
      <c r="CO8">
        <f>IF(SUMIF('Ingredients Backend'!$AG$1:$EM$1,CO$3,'Ingredients Backend'!$AG7:$EM7)&gt;=1,1,0)</f>
        <v>0</v>
      </c>
      <c r="CP8">
        <f>IF(SUMIF('Ingredients Backend'!$AG$1:$EM$1,CP$3,'Ingredients Backend'!$AG7:$EM7)&gt;=1,1,0)</f>
        <v>0</v>
      </c>
      <c r="CQ8">
        <f>IF(SUMIF('Ingredients Backend'!$AG$1:$EM$1,CQ$3,'Ingredients Backend'!$AG7:$EM7)&gt;=1,1,0)</f>
        <v>0</v>
      </c>
      <c r="CR8">
        <f>IF(SUMIF('Ingredients Backend'!$AG$1:$EM$1,CR$3,'Ingredients Backend'!$AG7:$EM7)&gt;=1,1,0)</f>
        <v>0</v>
      </c>
      <c r="CS8">
        <f>IF(SUMIF('Ingredients Backend'!$AG$1:$EM$1,CS$3,'Ingredients Backend'!$AG7:$EM7)&gt;=1,1,0)</f>
        <v>0</v>
      </c>
      <c r="CT8">
        <f>IF(SUMIF('Ingredients Backend'!$AG$1:$EM$1,CT$3,'Ingredients Backend'!$AG7:$EM7)&gt;=1,1,0)</f>
        <v>0</v>
      </c>
      <c r="CU8">
        <f>IF(SUMIF('Ingredients Backend'!$AG$1:$EM$1,CU$3,'Ingredients Backend'!$AG7:$EM7)&gt;=1,1,0)</f>
        <v>0</v>
      </c>
      <c r="CV8">
        <f>IF(SUMIF('Ingredients Backend'!$AG$1:$EM$1,CV$3,'Ingredients Backend'!$AG7:$EM7)&gt;=1,1,0)</f>
        <v>0</v>
      </c>
      <c r="CW8">
        <f>IF(SUMIF('Ingredients Backend'!$AG$1:$EM$1,CW$3,'Ingredients Backend'!$AG7:$EM7)&gt;=1,1,0)</f>
        <v>0</v>
      </c>
      <c r="CX8">
        <f>IF(SUMIF('Ingredients Backend'!$AG$1:$EM$1,CX$3,'Ingredients Backend'!$AG7:$EM7)&gt;=1,1,0)</f>
        <v>0</v>
      </c>
      <c r="CY8">
        <f>IF(SUMIF('Ingredients Backend'!$AG$1:$EM$1,CY$3,'Ingredients Backend'!$AG7:$EM7)&gt;=1,1,0)</f>
        <v>0</v>
      </c>
      <c r="CZ8">
        <f>IF(SUMIF('Ingredients Backend'!$AG$1:$EM$1,CZ$3,'Ingredients Backend'!$AG7:$EM7)&gt;=1,1,0)</f>
        <v>0</v>
      </c>
      <c r="DA8">
        <f>IF(SUMIF('Ingredients Backend'!$AG$1:$EM$1,DA$3,'Ingredients Backend'!$AG7:$EM7)&gt;=1,1,0)</f>
        <v>0</v>
      </c>
      <c r="DB8">
        <f>IF(SUMIF('Ingredients Backend'!$AG$1:$EM$1,DB$3,'Ingredients Backend'!$AG7:$EM7)&gt;=1,1,0)</f>
        <v>0</v>
      </c>
      <c r="DC8">
        <f>IF(SUMIF('Ingredients Backend'!$AG$1:$EM$1,DC$3,'Ingredients Backend'!$AG7:$EM7)&gt;=1,1,0)</f>
        <v>0</v>
      </c>
      <c r="DD8">
        <f>IF(SUMIF('Ingredients Backend'!$AG$1:$EM$1,DD$3,'Ingredients Backend'!$AG7:$EM7)&gt;=1,1,0)</f>
        <v>0</v>
      </c>
      <c r="DE8">
        <f>IF(SUMIF('Ingredients Backend'!$AG$1:$EM$1,DE$3,'Ingredients Backend'!$AG7:$EM7)&gt;=1,1,0)</f>
        <v>0</v>
      </c>
      <c r="DF8">
        <f>IF(SUMIF('Ingredients Backend'!$AG$1:$EM$1,DF$3,'Ingredients Backend'!$AG7:$EM7)&gt;=1,1,0)</f>
        <v>0</v>
      </c>
      <c r="DG8">
        <f>IF(SUMIF('Ingredients Backend'!$AG$1:$EM$1,DG$3,'Ingredients Backend'!$AG7:$EM7)&gt;=1,1,0)</f>
        <v>0</v>
      </c>
      <c r="DH8">
        <f>IF(SUMIF('Ingredients Backend'!$AG$1:$EM$1,DH$3,'Ingredients Backend'!$AG7:$EM7)&gt;=1,1,0)</f>
        <v>0</v>
      </c>
      <c r="DI8">
        <f>IF(SUMIF('Ingredients Backend'!$AG$1:$EM$1,DI$3,'Ingredients Backend'!$AG7:$EM7)&gt;=1,1,0)</f>
        <v>0</v>
      </c>
      <c r="DJ8">
        <f>IF(SUMIF('Ingredients Backend'!$AG$1:$EM$1,DJ$3,'Ingredients Backend'!$AG7:$EM7)&gt;=1,1,0)</f>
        <v>0</v>
      </c>
      <c r="DK8">
        <f>IF(SUMIF('Ingredients Backend'!$AG$1:$EM$1,DK$3,'Ingredients Backend'!$AG7:$EM7)&gt;=1,1,0)</f>
        <v>0</v>
      </c>
      <c r="DL8">
        <f>IF(SUMIF('Ingredients Backend'!$AG$1:$EM$1,DL$3,'Ingredients Backend'!$AG7:$EM7)&gt;=1,1,0)</f>
        <v>0</v>
      </c>
    </row>
    <row r="9" hidden="1" spans="1:116">
      <c r="A9" s="9" t="str">
        <f>_xlfn.XLOOKUP($E9,'Copy of Raw Data'!$E:$E,'Copy of Raw Data'!A:A,"ERROR",0,1)</f>
        <v>US</v>
      </c>
      <c r="B9" s="9" t="str">
        <f>_xlfn.XLOOKUP($E9,'Copy of Raw Data'!$E:$E,'Copy of Raw Data'!B:B,"ERROR",0,1)</f>
        <v>Hair Mousses</v>
      </c>
      <c r="C9" s="9" t="str">
        <f>_xlfn.XLOOKUP($E9,'Copy of Raw Data'!$E:$E,'Copy of Raw Data'!C:C,"ERROR",0,1)</f>
        <v>Moroccanoil</v>
      </c>
      <c r="D9" s="9" t="str">
        <f>_xlfn.XLOOKUP($E9,'Copy of Raw Data'!$E:$E,'Copy of Raw Data'!D:D,"ERROR",0,1)</f>
        <v>www.amazon.com/dp/B00ALI4BYM</v>
      </c>
      <c r="E9" s="9" t="s">
        <v>57</v>
      </c>
      <c r="F9" s="9" t="str">
        <f>_xlfn.XLOOKUP($E9,'Copy of Raw Data'!$E:$E,'Copy of Raw Data'!F:F,"ERROR",0,1)</f>
        <v>Moroccanoil Volumizing Mousse, 8.5 Fl. Oz</v>
      </c>
      <c r="G9" s="9">
        <f>_xlfn.XLOOKUP($E9,'Copy of Raw Data'!$E:$E,'Copy of Raw Data'!G:G,"ERROR",0,1)</f>
        <v>22244</v>
      </c>
      <c r="H9" s="9">
        <f>_xlfn.XLOOKUP($E9,'Copy of Raw Data'!$E:$E,'Copy of Raw Data'!H:H,"ERROR",0,1)</f>
        <v>667296.78</v>
      </c>
      <c r="I9" s="9">
        <f>_xlfn.XLOOKUP($E9,'Copy of Raw Data'!$E:$E,'Copy of Raw Data'!I:I,"ERROR",0,1)</f>
        <v>0.0260150214959944</v>
      </c>
      <c r="J9" s="9" t="str">
        <f>_xlfn.XLOOKUP($E9,'Copy of Raw Data'!$E:$E,'Copy of 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_xlfn.XLOOKUP($E9,'Copy of Raw Data'!$E:$E,'Copy of Raw Data'!L:L,"ERROR",0,1)</f>
        <v>30</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20 to 30</v>
      </c>
      <c r="N9" s="9">
        <f>_xlfn.XLOOKUP($E9,'Copy of Raw Data'!$E:$E,'Copy of Raw Data'!N:N,"ERROR",0,1)</f>
        <v>30</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2"/>
        <v>0</v>
      </c>
      <c r="Q9" s="9">
        <f>_xlfn.XLOOKUP($E9,'Copy of Raw Data'!$E:$E,'Copy of Raw Data'!Q:Q,"ERROR",0,1)</f>
        <v>8.5</v>
      </c>
      <c r="R9" s="9" t="str">
        <f>_xlfn.XLOOKUP($E9,'Copy of Raw Data'!$E:$E,'Copy of Raw Data'!R:R,"ERROR",0,1)</f>
        <v>fl oz</v>
      </c>
      <c r="S9" s="17">
        <f t="shared" si="3"/>
        <v>3.39366515837104</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3 to 4</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7">
        <f t="shared" si="4"/>
        <v>0.114767168020664</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7">
        <f t="shared" si="5"/>
        <v>0.114767168020664</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17">
        <f t="array" ref="Z9">_xlfn.IFS(AA9="oz",_xlfn.IFS(R9="oz",Q9,R9="fl oz",Q9*1.04,R9="ml",Q9*0.0338),AA9="fl oz",_xlfn.IFS(R9="oz",Q9/1.04,R9="fl oz",Q9,R9="ml",Q9*0.0338/1.04),AA9="ml",_xlfn.IFS(R9="oz",Q9/0.0338,R9="fl oz",Q9*1.04/0.0338,R9="ml",Q9))</f>
        <v>8.84</v>
      </c>
      <c r="AA9" s="9" t="str">
        <f>_xlfn.XLOOKUP($E9,'Copy of Raw Data'!$E:$E,'Copy of Raw Data'!AA:AA,"ERROR",0,1)</f>
        <v>oz</v>
      </c>
      <c r="AB9" s="9" t="str">
        <f>_xlfn.XLOOKUP($E9,'Copy of Raw Data'!$E:$E,'Copy of Raw Data'!AB:AB,"ERROR",0,1)</f>
        <v>Spray Can</v>
      </c>
      <c r="AC9" s="9" t="str">
        <f>_xlfn.XLOOKUP($E9,'Copy of Raw Data'!$E:$E,'Copy of Raw Data'!AC:AC,"ERROR",0,1)</f>
        <v>Pack of 1</v>
      </c>
      <c r="AD9" s="9" t="str">
        <f>_xlfn.XLOOKUP($E9,'Copy of Raw Data'!$E:$E,'Copy of Raw Data'!AD:AD,"ERROR",0,1)</f>
        <v>Volumizing, Flake Control, Lift, Frizz control</v>
      </c>
      <c r="AE9" s="9" t="str">
        <f>_xlfn.XLOOKUP($E9,'Copy of Raw Data'!$E:$E,'Copy of Raw Data'!AO:AO,"ERROR",0,1)</f>
        <v>Residue free, Cruelty Free</v>
      </c>
      <c r="AF9" s="9" t="str">
        <f>_xlfn.XLOOKUP($E9,'Copy of Raw Data'!$E:$E,'Copy of Raw Data'!AZ:AZ,"ERROR",0,1)</f>
        <v>Argan oil, Water</v>
      </c>
      <c r="AG9">
        <f>IF(SUMIF('Ingredients Backend'!$AG$1:$EM$1,AG$3,'Ingredients Backend'!$AG8:$EM8)&gt;=1,1,0)</f>
        <v>0</v>
      </c>
      <c r="AH9">
        <f>IF(SUMIF('Ingredients Backend'!$AG$1:$EM$1,AH$3,'Ingredients Backend'!$AG8:$EM8)&gt;=1,1,0)</f>
        <v>0</v>
      </c>
      <c r="AI9">
        <f>IF(SUMIF('Ingredients Backend'!$AG$1:$EM$1,AI$3,'Ingredients Backend'!$AG8:$EM8)&gt;=1,1,0)</f>
        <v>0</v>
      </c>
      <c r="AJ9">
        <f>IF(SUMIF('Ingredients Backend'!$AG$1:$EM$1,AJ$3,'Ingredients Backend'!$AG8:$EM8)&gt;=1,1,0)</f>
        <v>0</v>
      </c>
      <c r="AK9">
        <f>IF(SUMIF('Ingredients Backend'!$AG$1:$EM$1,AK$3,'Ingredients Backend'!$AG8:$EM8)&gt;=1,1,0)</f>
        <v>0</v>
      </c>
      <c r="AL9">
        <f>IF(SUMIF('Ingredients Backend'!$AG$1:$EM$1,AL$3,'Ingredients Backend'!$AG8:$EM8)&gt;=1,1,0)</f>
        <v>0</v>
      </c>
      <c r="AM9">
        <f>IF(SUMIF('Ingredients Backend'!$AG$1:$EM$1,AM$3,'Ingredients Backend'!$AG8:$EM8)&gt;=1,1,0)</f>
        <v>1</v>
      </c>
      <c r="AN9">
        <f>IF(SUMIF('Ingredients Backend'!$AG$1:$EM$1,AN$3,'Ingredients Backend'!$AG8:$EM8)&gt;=1,1,0)</f>
        <v>0</v>
      </c>
      <c r="AO9">
        <f>IF(SUMIF('Ingredients Backend'!$AG$1:$EM$1,AO$3,'Ingredients Backend'!$AG8:$EM8)&gt;=1,1,0)</f>
        <v>0</v>
      </c>
      <c r="AP9">
        <f>IF(SUMIF('Ingredients Backend'!$AG$1:$EM$1,AP$3,'Ingredients Backend'!$AG8:$EM8)&gt;=1,1,0)</f>
        <v>0</v>
      </c>
      <c r="AQ9">
        <f>IF(SUMIF('Ingredients Backend'!$AG$1:$EM$1,AQ$3,'Ingredients Backend'!$AG8:$EM8)&gt;=1,1,0)</f>
        <v>0</v>
      </c>
      <c r="AR9">
        <f>IF(SUMIF('Ingredients Backend'!$AG$1:$EM$1,AR$3,'Ingredients Backend'!$AG8:$EM8)&gt;=1,1,0)</f>
        <v>0</v>
      </c>
      <c r="AS9">
        <f>IF(SUMIF('Ingredients Backend'!$AG$1:$EM$1,AS$3,'Ingredients Backend'!$AG8:$EM8)&gt;=1,1,0)</f>
        <v>0</v>
      </c>
      <c r="AT9">
        <f>IF(SUMIF('Ingredients Backend'!$AG$1:$EM$1,AT$3,'Ingredients Backend'!$AG8:$EM8)&gt;=1,1,0)</f>
        <v>0</v>
      </c>
      <c r="AU9">
        <f>IF(SUMIF('Ingredients Backend'!$AG$1:$EM$1,AU$3,'Ingredients Backend'!$AG8:$EM8)&gt;=1,1,0)</f>
        <v>0</v>
      </c>
      <c r="AV9">
        <f>IF(SUMIF('Ingredients Backend'!$AG$1:$EM$1,AV$3,'Ingredients Backend'!$AG8:$EM8)&gt;=1,1,0)</f>
        <v>0</v>
      </c>
      <c r="AW9">
        <f>IF(SUMIF('Ingredients Backend'!$AG$1:$EM$1,AW$3,'Ingredients Backend'!$AG8:$EM8)&gt;=1,1,0)</f>
        <v>0</v>
      </c>
      <c r="AX9">
        <f>IF(SUMIF('Ingredients Backend'!$AG$1:$EM$1,AX$3,'Ingredients Backend'!$AG8:$EM8)&gt;=1,1,0)</f>
        <v>0</v>
      </c>
      <c r="AY9">
        <f>IF(SUMIF('Ingredients Backend'!$AG$1:$EM$1,AY$3,'Ingredients Backend'!$AG8:$EM8)&gt;=1,1,0)</f>
        <v>0</v>
      </c>
      <c r="AZ9">
        <f>IF(SUMIF('Ingredients Backend'!$AG$1:$EM$1,AZ$3,'Ingredients Backend'!$AG8:$EM8)&gt;=1,1,0)</f>
        <v>0</v>
      </c>
      <c r="BA9">
        <f>IF(SUMIF('Ingredients Backend'!$AG$1:$EM$1,BA$3,'Ingredients Backend'!$AG8:$EM8)&gt;=1,1,0)</f>
        <v>0</v>
      </c>
      <c r="BB9">
        <f>IF(SUMIF('Ingredients Backend'!$AG$1:$EM$1,BB$3,'Ingredients Backend'!$AG8:$EM8)&gt;=1,1,0)</f>
        <v>0</v>
      </c>
      <c r="BC9">
        <f>IF(SUMIF('Ingredients Backend'!$AG$1:$EM$1,BC$3,'Ingredients Backend'!$AG8:$EM8)&gt;=1,1,0)</f>
        <v>0</v>
      </c>
      <c r="BD9">
        <f>IF(SUMIF('Ingredients Backend'!$AG$1:$EM$1,BD$3,'Ingredients Backend'!$AG8:$EM8)&gt;=1,1,0)</f>
        <v>0</v>
      </c>
      <c r="BE9">
        <f>IF(SUMIF('Ingredients Backend'!$AG$1:$EM$1,BE$3,'Ingredients Backend'!$AG8:$EM8)&gt;=1,1,0)</f>
        <v>0</v>
      </c>
      <c r="BF9">
        <f>IF(SUMIF('Ingredients Backend'!$AG$1:$EM$1,BF$3,'Ingredients Backend'!$AG8:$EM8)&gt;=1,1,0)</f>
        <v>0</v>
      </c>
      <c r="BG9">
        <f>IF(SUMIF('Ingredients Backend'!$AG$1:$EM$1,BG$3,'Ingredients Backend'!$AG8:$EM8)&gt;=1,1,0)</f>
        <v>0</v>
      </c>
      <c r="BH9">
        <f>IF(SUMIF('Ingredients Backend'!$AG$1:$EM$1,BH$3,'Ingredients Backend'!$AG8:$EM8)&gt;=1,1,0)</f>
        <v>0</v>
      </c>
      <c r="BI9">
        <f>IF(SUMIF('Ingredients Backend'!$AG$1:$EM$1,BI$3,'Ingredients Backend'!$AG8:$EM8)&gt;=1,1,0)</f>
        <v>0</v>
      </c>
      <c r="BJ9">
        <f>IF(SUMIF('Ingredients Backend'!$AG$1:$EM$1,BJ$3,'Ingredients Backend'!$AG8:$EM8)&gt;=1,1,0)</f>
        <v>0</v>
      </c>
      <c r="BK9">
        <f>IF(SUMIF('Ingredients Backend'!$AG$1:$EM$1,BK$3,'Ingredients Backend'!$AG8:$EM8)&gt;=1,1,0)</f>
        <v>0</v>
      </c>
      <c r="BL9">
        <f>IF(SUMIF('Ingredients Backend'!$AG$1:$EM$1,BL$3,'Ingredients Backend'!$AG8:$EM8)&gt;=1,1,0)</f>
        <v>0</v>
      </c>
      <c r="BM9">
        <f>IF(SUMIF('Ingredients Backend'!$AG$1:$EM$1,BM$3,'Ingredients Backend'!$AG8:$EM8)&gt;=1,1,0)</f>
        <v>0</v>
      </c>
      <c r="BN9">
        <f>IF(SUMIF('Ingredients Backend'!$AG$1:$EM$1,BN$3,'Ingredients Backend'!$AG8:$EM8)&gt;=1,1,0)</f>
        <v>0</v>
      </c>
      <c r="BO9">
        <f>IF(SUMIF('Ingredients Backend'!$AG$1:$EM$1,BO$3,'Ingredients Backend'!$AG8:$EM8)&gt;=1,1,0)</f>
        <v>0</v>
      </c>
      <c r="BP9">
        <f>IF(SUMIF('Ingredients Backend'!$AG$1:$EM$1,BP$3,'Ingredients Backend'!$AG8:$EM8)&gt;=1,1,0)</f>
        <v>0</v>
      </c>
      <c r="BQ9">
        <f>IF(SUMIF('Ingredients Backend'!$AG$1:$EM$1,BQ$3,'Ingredients Backend'!$AG8:$EM8)&gt;=1,1,0)</f>
        <v>0</v>
      </c>
      <c r="BR9">
        <f>IF(SUMIF('Ingredients Backend'!$AG$1:$EM$1,BR$3,'Ingredients Backend'!$AG8:$EM8)&gt;=1,1,0)</f>
        <v>0</v>
      </c>
      <c r="BS9">
        <f>IF(SUMIF('Ingredients Backend'!$AG$1:$EM$1,BS$3,'Ingredients Backend'!$AG8:$EM8)&gt;=1,1,0)</f>
        <v>0</v>
      </c>
      <c r="BT9">
        <f>IF(SUMIF('Ingredients Backend'!$AG$1:$EM$1,BT$3,'Ingredients Backend'!$AG8:$EM8)&gt;=1,1,0)</f>
        <v>0</v>
      </c>
      <c r="BU9">
        <f>IF(SUMIF('Ingredients Backend'!$AG$1:$EM$1,BU$3,'Ingredients Backend'!$AG8:$EM8)&gt;=1,1,0)</f>
        <v>0</v>
      </c>
      <c r="BV9">
        <f>IF(SUMIF('Ingredients Backend'!$AG$1:$EM$1,BV$3,'Ingredients Backend'!$AG8:$EM8)&gt;=1,1,0)</f>
        <v>0</v>
      </c>
      <c r="BW9">
        <f>IF(SUMIF('Ingredients Backend'!$AG$1:$EM$1,BW$3,'Ingredients Backend'!$AG8:$EM8)&gt;=1,1,0)</f>
        <v>0</v>
      </c>
      <c r="BX9">
        <f>IF(SUMIF('Ingredients Backend'!$AG$1:$EM$1,BX$3,'Ingredients Backend'!$AG8:$EM8)&gt;=1,1,0)</f>
        <v>0</v>
      </c>
      <c r="BY9">
        <f>IF(SUMIF('Ingredients Backend'!$AG$1:$EM$1,BY$3,'Ingredients Backend'!$AG8:$EM8)&gt;=1,1,0)</f>
        <v>0</v>
      </c>
      <c r="BZ9">
        <f>IF(SUMIF('Ingredients Backend'!$AG$1:$EM$1,BZ$3,'Ingredients Backend'!$AG8:$EM8)&gt;=1,1,0)</f>
        <v>0</v>
      </c>
      <c r="CA9">
        <f>IF(SUMIF('Ingredients Backend'!$AG$1:$EM$1,CA$3,'Ingredients Backend'!$AG8:$EM8)&gt;=1,1,0)</f>
        <v>0</v>
      </c>
      <c r="CB9">
        <f>IF(SUMIF('Ingredients Backend'!$AG$1:$EM$1,CB$3,'Ingredients Backend'!$AG8:$EM8)&gt;=1,1,0)</f>
        <v>0</v>
      </c>
      <c r="CC9">
        <f>IF(SUMIF('Ingredients Backend'!$AG$1:$EM$1,CC$3,'Ingredients Backend'!$AG8:$EM8)&gt;=1,1,0)</f>
        <v>0</v>
      </c>
      <c r="CD9">
        <f>IF(SUMIF('Ingredients Backend'!$AG$1:$EM$1,CD$3,'Ingredients Backend'!$AG8:$EM8)&gt;=1,1,0)</f>
        <v>0</v>
      </c>
      <c r="CE9">
        <f>IF(SUMIF('Ingredients Backend'!$AG$1:$EM$1,CE$3,'Ingredients Backend'!$AG8:$EM8)&gt;=1,1,0)</f>
        <v>0</v>
      </c>
      <c r="CF9">
        <f>IF(SUMIF('Ingredients Backend'!$AG$1:$EM$1,CF$3,'Ingredients Backend'!$AG8:$EM8)&gt;=1,1,0)</f>
        <v>0</v>
      </c>
      <c r="CG9">
        <f>IF(SUMIF('Ingredients Backend'!$AG$1:$EM$1,CG$3,'Ingredients Backend'!$AG8:$EM8)&gt;=1,1,0)</f>
        <v>0</v>
      </c>
      <c r="CH9">
        <f>IF(SUMIF('Ingredients Backend'!$AG$1:$EM$1,CH$3,'Ingredients Backend'!$AG8:$EM8)&gt;=1,1,0)</f>
        <v>0</v>
      </c>
      <c r="CI9">
        <f>IF(SUMIF('Ingredients Backend'!$AG$1:$EM$1,CI$3,'Ingredients Backend'!$AG8:$EM8)&gt;=1,1,0)</f>
        <v>0</v>
      </c>
      <c r="CJ9">
        <f>IF(SUMIF('Ingredients Backend'!$AG$1:$EM$1,CJ$3,'Ingredients Backend'!$AG8:$EM8)&gt;=1,1,0)</f>
        <v>0</v>
      </c>
      <c r="CK9">
        <f>IF(SUMIF('Ingredients Backend'!$AG$1:$EM$1,CK$3,'Ingredients Backend'!$AG8:$EM8)&gt;=1,1,0)</f>
        <v>0</v>
      </c>
      <c r="CL9">
        <f>IF(SUMIF('Ingredients Backend'!$AG$1:$EM$1,CL$3,'Ingredients Backend'!$AG8:$EM8)&gt;=1,1,0)</f>
        <v>0</v>
      </c>
      <c r="CM9">
        <f>IF(SUMIF('Ingredients Backend'!$AG$1:$EM$1,CM$3,'Ingredients Backend'!$AG8:$EM8)&gt;=1,1,0)</f>
        <v>0</v>
      </c>
      <c r="CN9">
        <f>IF(SUMIF('Ingredients Backend'!$AG$1:$EM$1,CN$3,'Ingredients Backend'!$AG8:$EM8)&gt;=1,1,0)</f>
        <v>0</v>
      </c>
      <c r="CO9">
        <f>IF(SUMIF('Ingredients Backend'!$AG$1:$EM$1,CO$3,'Ingredients Backend'!$AG8:$EM8)&gt;=1,1,0)</f>
        <v>0</v>
      </c>
      <c r="CP9">
        <f>IF(SUMIF('Ingredients Backend'!$AG$1:$EM$1,CP$3,'Ingredients Backend'!$AG8:$EM8)&gt;=1,1,0)</f>
        <v>0</v>
      </c>
      <c r="CQ9">
        <f>IF(SUMIF('Ingredients Backend'!$AG$1:$EM$1,CQ$3,'Ingredients Backend'!$AG8:$EM8)&gt;=1,1,0)</f>
        <v>0</v>
      </c>
      <c r="CR9">
        <f>IF(SUMIF('Ingredients Backend'!$AG$1:$EM$1,CR$3,'Ingredients Backend'!$AG8:$EM8)&gt;=1,1,0)</f>
        <v>0</v>
      </c>
      <c r="CS9">
        <f>IF(SUMIF('Ingredients Backend'!$AG$1:$EM$1,CS$3,'Ingredients Backend'!$AG8:$EM8)&gt;=1,1,0)</f>
        <v>0</v>
      </c>
      <c r="CT9">
        <f>IF(SUMIF('Ingredients Backend'!$AG$1:$EM$1,CT$3,'Ingredients Backend'!$AG8:$EM8)&gt;=1,1,0)</f>
        <v>0</v>
      </c>
      <c r="CU9">
        <f>IF(SUMIF('Ingredients Backend'!$AG$1:$EM$1,CU$3,'Ingredients Backend'!$AG8:$EM8)&gt;=1,1,0)</f>
        <v>0</v>
      </c>
      <c r="CV9">
        <f>IF(SUMIF('Ingredients Backend'!$AG$1:$EM$1,CV$3,'Ingredients Backend'!$AG8:$EM8)&gt;=1,1,0)</f>
        <v>0</v>
      </c>
      <c r="CW9">
        <f>IF(SUMIF('Ingredients Backend'!$AG$1:$EM$1,CW$3,'Ingredients Backend'!$AG8:$EM8)&gt;=1,1,0)</f>
        <v>0</v>
      </c>
      <c r="CX9">
        <f>IF(SUMIF('Ingredients Backend'!$AG$1:$EM$1,CX$3,'Ingredients Backend'!$AG8:$EM8)&gt;=1,1,0)</f>
        <v>0</v>
      </c>
      <c r="CY9">
        <f>IF(SUMIF('Ingredients Backend'!$AG$1:$EM$1,CY$3,'Ingredients Backend'!$AG8:$EM8)&gt;=1,1,0)</f>
        <v>0</v>
      </c>
      <c r="CZ9">
        <f>IF(SUMIF('Ingredients Backend'!$AG$1:$EM$1,CZ$3,'Ingredients Backend'!$AG8:$EM8)&gt;=1,1,0)</f>
        <v>0</v>
      </c>
      <c r="DA9">
        <f>IF(SUMIF('Ingredients Backend'!$AG$1:$EM$1,DA$3,'Ingredients Backend'!$AG8:$EM8)&gt;=1,1,0)</f>
        <v>0</v>
      </c>
      <c r="DB9">
        <f>IF(SUMIF('Ingredients Backend'!$AG$1:$EM$1,DB$3,'Ingredients Backend'!$AG8:$EM8)&gt;=1,1,0)</f>
        <v>0</v>
      </c>
      <c r="DC9">
        <f>IF(SUMIF('Ingredients Backend'!$AG$1:$EM$1,DC$3,'Ingredients Backend'!$AG8:$EM8)&gt;=1,1,0)</f>
        <v>0</v>
      </c>
      <c r="DD9">
        <f>IF(SUMIF('Ingredients Backend'!$AG$1:$EM$1,DD$3,'Ingredients Backend'!$AG8:$EM8)&gt;=1,1,0)</f>
        <v>0</v>
      </c>
      <c r="DE9">
        <f>IF(SUMIF('Ingredients Backend'!$AG$1:$EM$1,DE$3,'Ingredients Backend'!$AG8:$EM8)&gt;=1,1,0)</f>
        <v>0</v>
      </c>
      <c r="DF9">
        <f>IF(SUMIF('Ingredients Backend'!$AG$1:$EM$1,DF$3,'Ingredients Backend'!$AG8:$EM8)&gt;=1,1,0)</f>
        <v>0</v>
      </c>
      <c r="DG9">
        <f>IF(SUMIF('Ingredients Backend'!$AG$1:$EM$1,DG$3,'Ingredients Backend'!$AG8:$EM8)&gt;=1,1,0)</f>
        <v>0</v>
      </c>
      <c r="DH9">
        <f>IF(SUMIF('Ingredients Backend'!$AG$1:$EM$1,DH$3,'Ingredients Backend'!$AG8:$EM8)&gt;=1,1,0)</f>
        <v>0</v>
      </c>
      <c r="DI9">
        <f>IF(SUMIF('Ingredients Backend'!$AG$1:$EM$1,DI$3,'Ingredients Backend'!$AG8:$EM8)&gt;=1,1,0)</f>
        <v>1</v>
      </c>
      <c r="DJ9">
        <f>IF(SUMIF('Ingredients Backend'!$AG$1:$EM$1,DJ$3,'Ingredients Backend'!$AG8:$EM8)&gt;=1,1,0)</f>
        <v>0</v>
      </c>
      <c r="DK9">
        <f>IF(SUMIF('Ingredients Backend'!$AG$1:$EM$1,DK$3,'Ingredients Backend'!$AG8:$EM8)&gt;=1,1,0)</f>
        <v>0</v>
      </c>
      <c r="DL9">
        <f>IF(SUMIF('Ingredients Backend'!$AG$1:$EM$1,DL$3,'Ingredients Backend'!$AG8:$EM8)&gt;=1,1,0)</f>
        <v>0</v>
      </c>
    </row>
    <row r="10" hidden="1" spans="1:116">
      <c r="A10" s="9" t="str">
        <f>_xlfn.XLOOKUP($E10,'Copy of Raw Data'!$E:$E,'Copy of Raw Data'!A:A,"ERROR",0,1)</f>
        <v>US</v>
      </c>
      <c r="B10" s="9" t="str">
        <f>_xlfn.XLOOKUP($E10,'Copy of Raw Data'!$E:$E,'Copy of Raw Data'!B:B,"ERROR",0,1)</f>
        <v>Hair Mousses</v>
      </c>
      <c r="C10" s="9" t="str">
        <f>_xlfn.XLOOKUP($E10,'Copy of Raw Data'!$E:$E,'Copy of Raw Data'!C:C,"ERROR",0,1)</f>
        <v>ORIBE</v>
      </c>
      <c r="D10" s="9" t="str">
        <f>_xlfn.XLOOKUP($E10,'Copy of Raw Data'!$E:$E,'Copy of Raw Data'!D:D,"ERROR",0,1)</f>
        <v>www.amazon.com/dp/B00DHOROQ4</v>
      </c>
      <c r="E10" s="9" t="s">
        <v>61</v>
      </c>
      <c r="F10" s="9" t="str">
        <f>_xlfn.XLOOKUP($E10,'Copy of Raw Data'!$E:$E,'Copy of Raw Data'!F:F,"ERROR",0,1)</f>
        <v>Oribe Grandiose Hair Plumping Mousse, 5.8 Ounce</v>
      </c>
      <c r="G10" s="9">
        <f>_xlfn.XLOOKUP($E10,'Copy of Raw Data'!$E:$E,'Copy of Raw Data'!G:G,"ERROR",0,1)</f>
        <v>15690</v>
      </c>
      <c r="H10" s="9">
        <f>_xlfn.XLOOKUP($E10,'Copy of Raw Data'!$E:$E,'Copy of Raw Data'!H:H,"ERROR",0,1)</f>
        <v>611908.66</v>
      </c>
      <c r="I10" s="9">
        <f>_xlfn.XLOOKUP($E10,'Copy of Raw Data'!$E:$E,'Copy of Raw Data'!I:I,"ERROR",0,1)</f>
        <v>0.0238831850659649</v>
      </c>
      <c r="J10" s="9" t="str">
        <f>_xlfn.XLOOKUP($E10,'Copy of Raw Data'!$E:$E,'Copy of 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30 to 40</v>
      </c>
      <c r="L10" s="9">
        <f>_xlfn.XLOOKUP($E10,'Copy of Raw Data'!$E:$E,'Copy of Raw Data'!L:L,"ERROR",0,1)</f>
        <v>39</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_xlfn.XLOOKUP($E10,'Copy of Raw Data'!$E:$E,'Copy of Raw Data'!N:N,"ERROR",0,1)</f>
        <v>39</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2"/>
        <v>0</v>
      </c>
      <c r="Q10" s="9">
        <f>_xlfn.XLOOKUP($E10,'Copy of Raw Data'!$E:$E,'Copy of Raw Data'!Q:Q,"ERROR",0,1)</f>
        <v>5.8</v>
      </c>
      <c r="R10" s="9" t="str">
        <f>_xlfn.XLOOKUP($E10,'Copy of Raw Data'!$E:$E,'Copy of Raw Data'!R:R,"ERROR",0,1)</f>
        <v>fl oz</v>
      </c>
      <c r="S10" s="17">
        <f t="shared" si="3"/>
        <v>6.46551724137931</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0.2 to 0.3</v>
      </c>
      <c r="V10" s="17">
        <f t="shared" si="4"/>
        <v>0.218651242522128</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0.2 to 0.3</v>
      </c>
      <c r="X10" s="17">
        <f t="shared" si="5"/>
        <v>0.218651242522128</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17">
        <f t="array" ref="Z10">_xlfn.IFS(AA10="oz",_xlfn.IFS(R10="oz",Q10,R10="fl oz",Q10*1.04,R10="ml",Q10*0.0338),AA10="fl oz",_xlfn.IFS(R10="oz",Q10/1.04,R10="fl oz",Q10,R10="ml",Q10*0.0338/1.04),AA10="ml",_xlfn.IFS(R10="oz",Q10/0.0338,R10="fl oz",Q10*1.04/0.0338,R10="ml",Q10))</f>
        <v>6.032</v>
      </c>
      <c r="AA10" s="9" t="str">
        <f>_xlfn.XLOOKUP($E10,'Copy of Raw Data'!$E:$E,'Copy of Raw Data'!AA:AA,"ERROR",0,1)</f>
        <v>oz</v>
      </c>
      <c r="AB10" s="9" t="str">
        <f>_xlfn.XLOOKUP($E10,'Copy of Raw Data'!$E:$E,'Copy of Raw Data'!AB:AB,"ERROR",0,1)</f>
        <v>Spray Can</v>
      </c>
      <c r="AC10" s="9" t="str">
        <f>_xlfn.XLOOKUP($E10,'Copy of Raw Data'!$E:$E,'Copy of Raw Data'!AC:AC,"ERROR",0,1)</f>
        <v>Pack of 1</v>
      </c>
      <c r="AD10" s="9" t="str">
        <f>_xlfn.XLOOKUP($E10,'Copy of Raw Data'!$E:$E,'Copy of Raw Data'!AD:AD,"ERROR",0,1)</f>
        <v>Plumping, UV protection, Softening, Heat protection, Repair, Strengthening, Volumizing</v>
      </c>
      <c r="AE10" s="9" t="str">
        <f>_xlfn.XLOOKUP($E10,'Copy of Raw Data'!$E:$E,'Copy of Raw Data'!AO:AO,"ERROR",0,1)</f>
        <v>Paraben free</v>
      </c>
      <c r="AF10" s="9" t="str">
        <f>_xlfn.XLOOKUP($E10,'Copy of Raw Data'!$E:$E,'Copy of Raw Data'!AZ:AZ,"ERROR",0,1)</f>
        <v>Panthenol, Sunflower Seed Oil, Vitamin E, Water, Glycerin</v>
      </c>
      <c r="AG10">
        <f>IF(SUMIF('Ingredients Backend'!$AG$1:$EM$1,AG$3,'Ingredients Backend'!$AG9:$EM9)&gt;=1,1,0)</f>
        <v>0</v>
      </c>
      <c r="AH10">
        <f>IF(SUMIF('Ingredients Backend'!$AG$1:$EM$1,AH$3,'Ingredients Backend'!$AG9:$EM9)&gt;=1,1,0)</f>
        <v>0</v>
      </c>
      <c r="AI10">
        <f>IF(SUMIF('Ingredients Backend'!$AG$1:$EM$1,AI$3,'Ingredients Backend'!$AG9:$EM9)&gt;=1,1,0)</f>
        <v>0</v>
      </c>
      <c r="AJ10">
        <f>IF(SUMIF('Ingredients Backend'!$AG$1:$EM$1,AJ$3,'Ingredients Backend'!$AG9:$EM9)&gt;=1,1,0)</f>
        <v>0</v>
      </c>
      <c r="AK10">
        <f>IF(SUMIF('Ingredients Backend'!$AG$1:$EM$1,AK$3,'Ingredients Backend'!$AG9:$EM9)&gt;=1,1,0)</f>
        <v>0</v>
      </c>
      <c r="AL10">
        <f>IF(SUMIF('Ingredients Backend'!$AG$1:$EM$1,AL$3,'Ingredients Backend'!$AG9:$EM9)&gt;=1,1,0)</f>
        <v>0</v>
      </c>
      <c r="AM10">
        <f>IF(SUMIF('Ingredients Backend'!$AG$1:$EM$1,AM$3,'Ingredients Backend'!$AG9:$EM9)&gt;=1,1,0)</f>
        <v>0</v>
      </c>
      <c r="AN10">
        <f>IF(SUMIF('Ingredients Backend'!$AG$1:$EM$1,AN$3,'Ingredients Backend'!$AG9:$EM9)&gt;=1,1,0)</f>
        <v>0</v>
      </c>
      <c r="AO10">
        <f>IF(SUMIF('Ingredients Backend'!$AG$1:$EM$1,AO$3,'Ingredients Backend'!$AG9:$EM9)&gt;=1,1,0)</f>
        <v>0</v>
      </c>
      <c r="AP10">
        <f>IF(SUMIF('Ingredients Backend'!$AG$1:$EM$1,AP$3,'Ingredients Backend'!$AG9:$EM9)&gt;=1,1,0)</f>
        <v>0</v>
      </c>
      <c r="AQ10">
        <f>IF(SUMIF('Ingredients Backend'!$AG$1:$EM$1,AQ$3,'Ingredients Backend'!$AG9:$EM9)&gt;=1,1,0)</f>
        <v>0</v>
      </c>
      <c r="AR10">
        <f>IF(SUMIF('Ingredients Backend'!$AG$1:$EM$1,AR$3,'Ingredients Backend'!$AG9:$EM9)&gt;=1,1,0)</f>
        <v>0</v>
      </c>
      <c r="AS10">
        <f>IF(SUMIF('Ingredients Backend'!$AG$1:$EM$1,AS$3,'Ingredients Backend'!$AG9:$EM9)&gt;=1,1,0)</f>
        <v>0</v>
      </c>
      <c r="AT10">
        <f>IF(SUMIF('Ingredients Backend'!$AG$1:$EM$1,AT$3,'Ingredients Backend'!$AG9:$EM9)&gt;=1,1,0)</f>
        <v>0</v>
      </c>
      <c r="AU10">
        <f>IF(SUMIF('Ingredients Backend'!$AG$1:$EM$1,AU$3,'Ingredients Backend'!$AG9:$EM9)&gt;=1,1,0)</f>
        <v>0</v>
      </c>
      <c r="AV10">
        <f>IF(SUMIF('Ingredients Backend'!$AG$1:$EM$1,AV$3,'Ingredients Backend'!$AG9:$EM9)&gt;=1,1,0)</f>
        <v>0</v>
      </c>
      <c r="AW10">
        <f>IF(SUMIF('Ingredients Backend'!$AG$1:$EM$1,AW$3,'Ingredients Backend'!$AG9:$EM9)&gt;=1,1,0)</f>
        <v>0</v>
      </c>
      <c r="AX10">
        <f>IF(SUMIF('Ingredients Backend'!$AG$1:$EM$1,AX$3,'Ingredients Backend'!$AG9:$EM9)&gt;=1,1,0)</f>
        <v>0</v>
      </c>
      <c r="AY10">
        <f>IF(SUMIF('Ingredients Backend'!$AG$1:$EM$1,AY$3,'Ingredients Backend'!$AG9:$EM9)&gt;=1,1,0)</f>
        <v>0</v>
      </c>
      <c r="AZ10">
        <f>IF(SUMIF('Ingredients Backend'!$AG$1:$EM$1,AZ$3,'Ingredients Backend'!$AG9:$EM9)&gt;=1,1,0)</f>
        <v>0</v>
      </c>
      <c r="BA10">
        <f>IF(SUMIF('Ingredients Backend'!$AG$1:$EM$1,BA$3,'Ingredients Backend'!$AG9:$EM9)&gt;=1,1,0)</f>
        <v>0</v>
      </c>
      <c r="BB10">
        <f>IF(SUMIF('Ingredients Backend'!$AG$1:$EM$1,BB$3,'Ingredients Backend'!$AG9:$EM9)&gt;=1,1,0)</f>
        <v>0</v>
      </c>
      <c r="BC10">
        <f>IF(SUMIF('Ingredients Backend'!$AG$1:$EM$1,BC$3,'Ingredients Backend'!$AG9:$EM9)&gt;=1,1,0)</f>
        <v>0</v>
      </c>
      <c r="BD10">
        <f>IF(SUMIF('Ingredients Backend'!$AG$1:$EM$1,BD$3,'Ingredients Backend'!$AG9:$EM9)&gt;=1,1,0)</f>
        <v>0</v>
      </c>
      <c r="BE10">
        <f>IF(SUMIF('Ingredients Backend'!$AG$1:$EM$1,BE$3,'Ingredients Backend'!$AG9:$EM9)&gt;=1,1,0)</f>
        <v>0</v>
      </c>
      <c r="BF10">
        <f>IF(SUMIF('Ingredients Backend'!$AG$1:$EM$1,BF$3,'Ingredients Backend'!$AG9:$EM9)&gt;=1,1,0)</f>
        <v>0</v>
      </c>
      <c r="BG10">
        <f>IF(SUMIF('Ingredients Backend'!$AG$1:$EM$1,BG$3,'Ingredients Backend'!$AG9:$EM9)&gt;=1,1,0)</f>
        <v>0</v>
      </c>
      <c r="BH10">
        <f>IF(SUMIF('Ingredients Backend'!$AG$1:$EM$1,BH$3,'Ingredients Backend'!$AG9:$EM9)&gt;=1,1,0)</f>
        <v>0</v>
      </c>
      <c r="BI10">
        <f>IF(SUMIF('Ingredients Backend'!$AG$1:$EM$1,BI$3,'Ingredients Backend'!$AG9:$EM9)&gt;=1,1,0)</f>
        <v>0</v>
      </c>
      <c r="BJ10">
        <f>IF(SUMIF('Ingredients Backend'!$AG$1:$EM$1,BJ$3,'Ingredients Backend'!$AG9:$EM9)&gt;=1,1,0)</f>
        <v>0</v>
      </c>
      <c r="BK10">
        <f>IF(SUMIF('Ingredients Backend'!$AG$1:$EM$1,BK$3,'Ingredients Backend'!$AG9:$EM9)&gt;=1,1,0)</f>
        <v>1</v>
      </c>
      <c r="BL10">
        <f>IF(SUMIF('Ingredients Backend'!$AG$1:$EM$1,BL$3,'Ingredients Backend'!$AG9:$EM9)&gt;=1,1,0)</f>
        <v>0</v>
      </c>
      <c r="BM10">
        <f>IF(SUMIF('Ingredients Backend'!$AG$1:$EM$1,BM$3,'Ingredients Backend'!$AG9:$EM9)&gt;=1,1,0)</f>
        <v>0</v>
      </c>
      <c r="BN10">
        <f>IF(SUMIF('Ingredients Backend'!$AG$1:$EM$1,BN$3,'Ingredients Backend'!$AG9:$EM9)&gt;=1,1,0)</f>
        <v>0</v>
      </c>
      <c r="BO10">
        <f>IF(SUMIF('Ingredients Backend'!$AG$1:$EM$1,BO$3,'Ingredients Backend'!$AG9:$EM9)&gt;=1,1,0)</f>
        <v>0</v>
      </c>
      <c r="BP10">
        <f>IF(SUMIF('Ingredients Backend'!$AG$1:$EM$1,BP$3,'Ingredients Backend'!$AG9:$EM9)&gt;=1,1,0)</f>
        <v>0</v>
      </c>
      <c r="BQ10">
        <f>IF(SUMIF('Ingredients Backend'!$AG$1:$EM$1,BQ$3,'Ingredients Backend'!$AG9:$EM9)&gt;=1,1,0)</f>
        <v>0</v>
      </c>
      <c r="BR10">
        <f>IF(SUMIF('Ingredients Backend'!$AG$1:$EM$1,BR$3,'Ingredients Backend'!$AG9:$EM9)&gt;=1,1,0)</f>
        <v>0</v>
      </c>
      <c r="BS10">
        <f>IF(SUMIF('Ingredients Backend'!$AG$1:$EM$1,BS$3,'Ingredients Backend'!$AG9:$EM9)&gt;=1,1,0)</f>
        <v>0</v>
      </c>
      <c r="BT10">
        <f>IF(SUMIF('Ingredients Backend'!$AG$1:$EM$1,BT$3,'Ingredients Backend'!$AG9:$EM9)&gt;=1,1,0)</f>
        <v>0</v>
      </c>
      <c r="BU10">
        <f>IF(SUMIF('Ingredients Backend'!$AG$1:$EM$1,BU$3,'Ingredients Backend'!$AG9:$EM9)&gt;=1,1,0)</f>
        <v>0</v>
      </c>
      <c r="BV10">
        <f>IF(SUMIF('Ingredients Backend'!$AG$1:$EM$1,BV$3,'Ingredients Backend'!$AG9:$EM9)&gt;=1,1,0)</f>
        <v>0</v>
      </c>
      <c r="BW10">
        <f>IF(SUMIF('Ingredients Backend'!$AG$1:$EM$1,BW$3,'Ingredients Backend'!$AG9:$EM9)&gt;=1,1,0)</f>
        <v>0</v>
      </c>
      <c r="BX10">
        <f>IF(SUMIF('Ingredients Backend'!$AG$1:$EM$1,BX$3,'Ingredients Backend'!$AG9:$EM9)&gt;=1,1,0)</f>
        <v>0</v>
      </c>
      <c r="BY10">
        <f>IF(SUMIF('Ingredients Backend'!$AG$1:$EM$1,BY$3,'Ingredients Backend'!$AG9:$EM9)&gt;=1,1,0)</f>
        <v>0</v>
      </c>
      <c r="BZ10">
        <f>IF(SUMIF('Ingredients Backend'!$AG$1:$EM$1,BZ$3,'Ingredients Backend'!$AG9:$EM9)&gt;=1,1,0)</f>
        <v>0</v>
      </c>
      <c r="CA10">
        <f>IF(SUMIF('Ingredients Backend'!$AG$1:$EM$1,CA$3,'Ingredients Backend'!$AG9:$EM9)&gt;=1,1,0)</f>
        <v>0</v>
      </c>
      <c r="CB10">
        <f>IF(SUMIF('Ingredients Backend'!$AG$1:$EM$1,CB$3,'Ingredients Backend'!$AG9:$EM9)&gt;=1,1,0)</f>
        <v>0</v>
      </c>
      <c r="CC10">
        <f>IF(SUMIF('Ingredients Backend'!$AG$1:$EM$1,CC$3,'Ingredients Backend'!$AG9:$EM9)&gt;=1,1,0)</f>
        <v>0</v>
      </c>
      <c r="CD10">
        <f>IF(SUMIF('Ingredients Backend'!$AG$1:$EM$1,CD$3,'Ingredients Backend'!$AG9:$EM9)&gt;=1,1,0)</f>
        <v>0</v>
      </c>
      <c r="CE10">
        <f>IF(SUMIF('Ingredients Backend'!$AG$1:$EM$1,CE$3,'Ingredients Backend'!$AG9:$EM9)&gt;=1,1,0)</f>
        <v>0</v>
      </c>
      <c r="CF10">
        <f>IF(SUMIF('Ingredients Backend'!$AG$1:$EM$1,CF$3,'Ingredients Backend'!$AG9:$EM9)&gt;=1,1,0)</f>
        <v>0</v>
      </c>
      <c r="CG10">
        <f>IF(SUMIF('Ingredients Backend'!$AG$1:$EM$1,CG$3,'Ingredients Backend'!$AG9:$EM9)&gt;=1,1,0)</f>
        <v>0</v>
      </c>
      <c r="CH10">
        <f>IF(SUMIF('Ingredients Backend'!$AG$1:$EM$1,CH$3,'Ingredients Backend'!$AG9:$EM9)&gt;=1,1,0)</f>
        <v>0</v>
      </c>
      <c r="CI10">
        <f>IF(SUMIF('Ingredients Backend'!$AG$1:$EM$1,CI$3,'Ingredients Backend'!$AG9:$EM9)&gt;=1,1,0)</f>
        <v>1</v>
      </c>
      <c r="CJ10">
        <f>IF(SUMIF('Ingredients Backend'!$AG$1:$EM$1,CJ$3,'Ingredients Backend'!$AG9:$EM9)&gt;=1,1,0)</f>
        <v>0</v>
      </c>
      <c r="CK10">
        <f>IF(SUMIF('Ingredients Backend'!$AG$1:$EM$1,CK$3,'Ingredients Backend'!$AG9:$EM9)&gt;=1,1,0)</f>
        <v>0</v>
      </c>
      <c r="CL10">
        <f>IF(SUMIF('Ingredients Backend'!$AG$1:$EM$1,CL$3,'Ingredients Backend'!$AG9:$EM9)&gt;=1,1,0)</f>
        <v>0</v>
      </c>
      <c r="CM10">
        <f>IF(SUMIF('Ingredients Backend'!$AG$1:$EM$1,CM$3,'Ingredients Backend'!$AG9:$EM9)&gt;=1,1,0)</f>
        <v>0</v>
      </c>
      <c r="CN10">
        <f>IF(SUMIF('Ingredients Backend'!$AG$1:$EM$1,CN$3,'Ingredients Backend'!$AG9:$EM9)&gt;=1,1,0)</f>
        <v>0</v>
      </c>
      <c r="CO10">
        <f>IF(SUMIF('Ingredients Backend'!$AG$1:$EM$1,CO$3,'Ingredients Backend'!$AG9:$EM9)&gt;=1,1,0)</f>
        <v>0</v>
      </c>
      <c r="CP10">
        <f>IF(SUMIF('Ingredients Backend'!$AG$1:$EM$1,CP$3,'Ingredients Backend'!$AG9:$EM9)&gt;=1,1,0)</f>
        <v>0</v>
      </c>
      <c r="CQ10">
        <f>IF(SUMIF('Ingredients Backend'!$AG$1:$EM$1,CQ$3,'Ingredients Backend'!$AG9:$EM9)&gt;=1,1,0)</f>
        <v>0</v>
      </c>
      <c r="CR10">
        <f>IF(SUMIF('Ingredients Backend'!$AG$1:$EM$1,CR$3,'Ingredients Backend'!$AG9:$EM9)&gt;=1,1,0)</f>
        <v>0</v>
      </c>
      <c r="CS10">
        <f>IF(SUMIF('Ingredients Backend'!$AG$1:$EM$1,CS$3,'Ingredients Backend'!$AG9:$EM9)&gt;=1,1,0)</f>
        <v>0</v>
      </c>
      <c r="CT10">
        <f>IF(SUMIF('Ingredients Backend'!$AG$1:$EM$1,CT$3,'Ingredients Backend'!$AG9:$EM9)&gt;=1,1,0)</f>
        <v>0</v>
      </c>
      <c r="CU10">
        <f>IF(SUMIF('Ingredients Backend'!$AG$1:$EM$1,CU$3,'Ingredients Backend'!$AG9:$EM9)&gt;=1,1,0)</f>
        <v>0</v>
      </c>
      <c r="CV10">
        <f>IF(SUMIF('Ingredients Backend'!$AG$1:$EM$1,CV$3,'Ingredients Backend'!$AG9:$EM9)&gt;=1,1,0)</f>
        <v>0</v>
      </c>
      <c r="CW10">
        <f>IF(SUMIF('Ingredients Backend'!$AG$1:$EM$1,CW$3,'Ingredients Backend'!$AG9:$EM9)&gt;=1,1,0)</f>
        <v>0</v>
      </c>
      <c r="CX10">
        <f>IF(SUMIF('Ingredients Backend'!$AG$1:$EM$1,CX$3,'Ingredients Backend'!$AG9:$EM9)&gt;=1,1,0)</f>
        <v>0</v>
      </c>
      <c r="CY10">
        <f>IF(SUMIF('Ingredients Backend'!$AG$1:$EM$1,CY$3,'Ingredients Backend'!$AG9:$EM9)&gt;=1,1,0)</f>
        <v>0</v>
      </c>
      <c r="CZ10">
        <f>IF(SUMIF('Ingredients Backend'!$AG$1:$EM$1,CZ$3,'Ingredients Backend'!$AG9:$EM9)&gt;=1,1,0)</f>
        <v>0</v>
      </c>
      <c r="DA10">
        <f>IF(SUMIF('Ingredients Backend'!$AG$1:$EM$1,DA$3,'Ingredients Backend'!$AG9:$EM9)&gt;=1,1,0)</f>
        <v>1</v>
      </c>
      <c r="DB10">
        <f>IF(SUMIF('Ingredients Backend'!$AG$1:$EM$1,DB$3,'Ingredients Backend'!$AG9:$EM9)&gt;=1,1,0)</f>
        <v>0</v>
      </c>
      <c r="DC10">
        <f>IF(SUMIF('Ingredients Backend'!$AG$1:$EM$1,DC$3,'Ingredients Backend'!$AG9:$EM9)&gt;=1,1,0)</f>
        <v>0</v>
      </c>
      <c r="DD10">
        <f>IF(SUMIF('Ingredients Backend'!$AG$1:$EM$1,DD$3,'Ingredients Backend'!$AG9:$EM9)&gt;=1,1,0)</f>
        <v>0</v>
      </c>
      <c r="DE10">
        <f>IF(SUMIF('Ingredients Backend'!$AG$1:$EM$1,DE$3,'Ingredients Backend'!$AG9:$EM9)&gt;=1,1,0)</f>
        <v>0</v>
      </c>
      <c r="DF10">
        <f>IF(SUMIF('Ingredients Backend'!$AG$1:$EM$1,DF$3,'Ingredients Backend'!$AG9:$EM9)&gt;=1,1,0)</f>
        <v>0</v>
      </c>
      <c r="DG10">
        <f>IF(SUMIF('Ingredients Backend'!$AG$1:$EM$1,DG$3,'Ingredients Backend'!$AG9:$EM9)&gt;=1,1,0)</f>
        <v>0</v>
      </c>
      <c r="DH10">
        <f>IF(SUMIF('Ingredients Backend'!$AG$1:$EM$1,DH$3,'Ingredients Backend'!$AG9:$EM9)&gt;=1,1,0)</f>
        <v>1</v>
      </c>
      <c r="DI10">
        <f>IF(SUMIF('Ingredients Backend'!$AG$1:$EM$1,DI$3,'Ingredients Backend'!$AG9:$EM9)&gt;=1,1,0)</f>
        <v>1</v>
      </c>
      <c r="DJ10">
        <f>IF(SUMIF('Ingredients Backend'!$AG$1:$EM$1,DJ$3,'Ingredients Backend'!$AG9:$EM9)&gt;=1,1,0)</f>
        <v>0</v>
      </c>
      <c r="DK10">
        <f>IF(SUMIF('Ingredients Backend'!$AG$1:$EM$1,DK$3,'Ingredients Backend'!$AG9:$EM9)&gt;=1,1,0)</f>
        <v>0</v>
      </c>
      <c r="DL10">
        <f>IF(SUMIF('Ingredients Backend'!$AG$1:$EM$1,DL$3,'Ingredients Backend'!$AG9:$EM9)&gt;=1,1,0)</f>
        <v>0</v>
      </c>
    </row>
    <row r="11" hidden="1" spans="1:116">
      <c r="A11" s="9" t="str">
        <f>_xlfn.XLOOKUP($E11,'Copy of Raw Data'!$E:$E,'Copy of Raw Data'!A:A,"ERROR",0,1)</f>
        <v>US</v>
      </c>
      <c r="B11" s="9" t="str">
        <f>_xlfn.XLOOKUP($E11,'Copy of Raw Data'!$E:$E,'Copy of Raw Data'!B:B,"ERROR",0,1)</f>
        <v>Hair Mousses</v>
      </c>
      <c r="C11" s="9" t="str">
        <f>_xlfn.XLOOKUP($E11,'Copy of Raw Data'!$E:$E,'Copy of Raw Data'!C:C,"ERROR",0,1)</f>
        <v>moroccanoil</v>
      </c>
      <c r="D11" s="9" t="str">
        <f>_xlfn.XLOOKUP($E11,'Copy of Raw Data'!$E:$E,'Copy of Raw Data'!D:D,"ERROR",0,1)</f>
        <v>www.amazon.com/dp/B004JWR9PO</v>
      </c>
      <c r="E11" s="9" t="s">
        <v>65</v>
      </c>
      <c r="F11" s="9" t="str">
        <f>_xlfn.XLOOKUP($E11,'Copy of Raw Data'!$E:$E,'Copy of Raw Data'!F:F,"ERROR",0,1)</f>
        <v>Moroccanoil Curl Control Mousse, 5.1 Fl Oz Moroccanoil Curl Control Mousse, 5.1 Fl Oz</v>
      </c>
      <c r="G11" s="9">
        <f>_xlfn.XLOOKUP($E11,'Copy of Raw Data'!$E:$E,'Copy of Raw Data'!G:G,"ERROR",0,1)</f>
        <v>18728</v>
      </c>
      <c r="H11" s="9">
        <f>_xlfn.XLOOKUP($E11,'Copy of Raw Data'!$E:$E,'Copy of Raw Data'!H:H,"ERROR",0,1)</f>
        <v>561764.97</v>
      </c>
      <c r="I11" s="9">
        <f>_xlfn.XLOOKUP($E11,'Copy of Raw Data'!$E:$E,'Copy of Raw Data'!I:I,"ERROR",0,1)</f>
        <v>0.0223656881390229</v>
      </c>
      <c r="J11" s="9" t="str">
        <f>_xlfn.XLOOKUP($E11,'Copy of Raw Data'!$E:$E,'Copy of 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_xlfn.XLOOKUP($E11,'Copy of Raw Data'!$E:$E,'Copy of Raw Data'!L:L,"ERROR",0,1)</f>
        <v>30</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_xlfn.XLOOKUP($E11,'Copy of Raw Data'!$E:$E,'Copy of Raw Data'!N:N,"ERROR",0,1)</f>
        <v>30</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No Discount</v>
      </c>
      <c r="P11" s="16">
        <f t="shared" si="2"/>
        <v>0</v>
      </c>
      <c r="Q11" s="9">
        <f>_xlfn.XLOOKUP($E11,'Copy of Raw Data'!$E:$E,'Copy of Raw Data'!Q:Q,"ERROR",0,1)</f>
        <v>5.1</v>
      </c>
      <c r="R11" s="9" t="str">
        <f>_xlfn.XLOOKUP($E11,'Copy of Raw Data'!$E:$E,'Copy of Raw Data'!R:R,"ERROR",0,1)</f>
        <v>fl oz</v>
      </c>
      <c r="S11" s="17">
        <f t="shared" si="3"/>
        <v>5.65610859728507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0.1 to 0.2</v>
      </c>
      <c r="V11" s="17">
        <f t="shared" si="4"/>
        <v>0.191278613367774</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0.1 to 0.2</v>
      </c>
      <c r="X11" s="17">
        <f t="shared" si="5"/>
        <v>0.191278613367774</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4 to 6</v>
      </c>
      <c r="Z11" s="17">
        <f t="array" ref="Z11">_xlfn.IFS(AA11="oz",_xlfn.IFS(R11="oz",Q11,R11="fl oz",Q11*1.04,R11="ml",Q11*0.0338),AA11="fl oz",_xlfn.IFS(R11="oz",Q11/1.04,R11="fl oz",Q11,R11="ml",Q11*0.0338/1.04),AA11="ml",_xlfn.IFS(R11="oz",Q11/0.0338,R11="fl oz",Q11*1.04/0.0338,R11="ml",Q11))</f>
        <v>5.304</v>
      </c>
      <c r="AA11" s="9" t="str">
        <f>_xlfn.XLOOKUP($E11,'Copy of Raw Data'!$E:$E,'Copy of Raw Data'!AA:AA,"ERROR",0,1)</f>
        <v>oz</v>
      </c>
      <c r="AB11" s="9" t="str">
        <f>_xlfn.XLOOKUP($E11,'Copy of Raw Data'!$E:$E,'Copy of Raw Data'!AB:AB,"ERROR",0,1)</f>
        <v>Pump Bottle</v>
      </c>
      <c r="AC11" s="9" t="str">
        <f>_xlfn.XLOOKUP($E11,'Copy of Raw Data'!$E:$E,'Copy of Raw Data'!AC:AC,"ERROR",0,1)</f>
        <v>Pack of 1</v>
      </c>
      <c r="AD11" s="9" t="str">
        <f>_xlfn.XLOOKUP($E11,'Copy of Raw Data'!$E:$E,'Copy of Raw Data'!AD:AD,"ERROR",0,1)</f>
        <v>Curl Protection, Smoothening, Frizz Control</v>
      </c>
      <c r="AE11" s="9" t="str">
        <f>_xlfn.XLOOKUP($E11,'Copy of Raw Data'!$E:$E,'Copy of Raw Data'!AO:AO,"ERROR",0,1)</f>
        <v>Paraben free, Residue free, Cruelty Free</v>
      </c>
      <c r="AF11" s="9" t="str">
        <f>_xlfn.XLOOKUP($E11,'Copy of Raw Data'!$E:$E,'Copy of Raw Data'!AZ:AZ,"ERROR",0,1)</f>
        <v>Argan oil, Water, Castor Oil, Citric Acid</v>
      </c>
      <c r="AG11">
        <f>IF(SUMIF('Ingredients Backend'!$AG$1:$EM$1,AG$3,'Ingredients Backend'!$AG10:$EM10)&gt;=1,1,0)</f>
        <v>0</v>
      </c>
      <c r="AH11">
        <f>IF(SUMIF('Ingredients Backend'!$AG$1:$EM$1,AH$3,'Ingredients Backend'!$AG10:$EM10)&gt;=1,1,0)</f>
        <v>0</v>
      </c>
      <c r="AI11">
        <f>IF(SUMIF('Ingredients Backend'!$AG$1:$EM$1,AI$3,'Ingredients Backend'!$AG10:$EM10)&gt;=1,1,0)</f>
        <v>0</v>
      </c>
      <c r="AJ11">
        <f>IF(SUMIF('Ingredients Backend'!$AG$1:$EM$1,AJ$3,'Ingredients Backend'!$AG10:$EM10)&gt;=1,1,0)</f>
        <v>0</v>
      </c>
      <c r="AK11">
        <f>IF(SUMIF('Ingredients Backend'!$AG$1:$EM$1,AK$3,'Ingredients Backend'!$AG10:$EM10)&gt;=1,1,0)</f>
        <v>0</v>
      </c>
      <c r="AL11">
        <f>IF(SUMIF('Ingredients Backend'!$AG$1:$EM$1,AL$3,'Ingredients Backend'!$AG10:$EM10)&gt;=1,1,0)</f>
        <v>0</v>
      </c>
      <c r="AM11">
        <f>IF(SUMIF('Ingredients Backend'!$AG$1:$EM$1,AM$3,'Ingredients Backend'!$AG10:$EM10)&gt;=1,1,0)</f>
        <v>1</v>
      </c>
      <c r="AN11">
        <f>IF(SUMIF('Ingredients Backend'!$AG$1:$EM$1,AN$3,'Ingredients Backend'!$AG10:$EM10)&gt;=1,1,0)</f>
        <v>0</v>
      </c>
      <c r="AO11">
        <f>IF(SUMIF('Ingredients Backend'!$AG$1:$EM$1,AO$3,'Ingredients Backend'!$AG10:$EM10)&gt;=1,1,0)</f>
        <v>0</v>
      </c>
      <c r="AP11">
        <f>IF(SUMIF('Ingredients Backend'!$AG$1:$EM$1,AP$3,'Ingredients Backend'!$AG10:$EM10)&gt;=1,1,0)</f>
        <v>0</v>
      </c>
      <c r="AQ11">
        <f>IF(SUMIF('Ingredients Backend'!$AG$1:$EM$1,AQ$3,'Ingredients Backend'!$AG10:$EM10)&gt;=1,1,0)</f>
        <v>0</v>
      </c>
      <c r="AR11">
        <f>IF(SUMIF('Ingredients Backend'!$AG$1:$EM$1,AR$3,'Ingredients Backend'!$AG10:$EM10)&gt;=1,1,0)</f>
        <v>0</v>
      </c>
      <c r="AS11">
        <f>IF(SUMIF('Ingredients Backend'!$AG$1:$EM$1,AS$3,'Ingredients Backend'!$AG10:$EM10)&gt;=1,1,0)</f>
        <v>0</v>
      </c>
      <c r="AT11">
        <f>IF(SUMIF('Ingredients Backend'!$AG$1:$EM$1,AT$3,'Ingredients Backend'!$AG10:$EM10)&gt;=1,1,0)</f>
        <v>1</v>
      </c>
      <c r="AU11">
        <f>IF(SUMIF('Ingredients Backend'!$AG$1:$EM$1,AU$3,'Ingredients Backend'!$AG10:$EM10)&gt;=1,1,0)</f>
        <v>0</v>
      </c>
      <c r="AV11">
        <f>IF(SUMIF('Ingredients Backend'!$AG$1:$EM$1,AV$3,'Ingredients Backend'!$AG10:$EM10)&gt;=1,1,0)</f>
        <v>0</v>
      </c>
      <c r="AW11">
        <f>IF(SUMIF('Ingredients Backend'!$AG$1:$EM$1,AW$3,'Ingredients Backend'!$AG10:$EM10)&gt;=1,1,0)</f>
        <v>0</v>
      </c>
      <c r="AX11">
        <f>IF(SUMIF('Ingredients Backend'!$AG$1:$EM$1,AX$3,'Ingredients Backend'!$AG10:$EM10)&gt;=1,1,0)</f>
        <v>1</v>
      </c>
      <c r="AY11">
        <f>IF(SUMIF('Ingredients Backend'!$AG$1:$EM$1,AY$3,'Ingredients Backend'!$AG10:$EM10)&gt;=1,1,0)</f>
        <v>0</v>
      </c>
      <c r="AZ11">
        <f>IF(SUMIF('Ingredients Backend'!$AG$1:$EM$1,AZ$3,'Ingredients Backend'!$AG10:$EM10)&gt;=1,1,0)</f>
        <v>0</v>
      </c>
      <c r="BA11">
        <f>IF(SUMIF('Ingredients Backend'!$AG$1:$EM$1,BA$3,'Ingredients Backend'!$AG10:$EM10)&gt;=1,1,0)</f>
        <v>0</v>
      </c>
      <c r="BB11">
        <f>IF(SUMIF('Ingredients Backend'!$AG$1:$EM$1,BB$3,'Ingredients Backend'!$AG10:$EM10)&gt;=1,1,0)</f>
        <v>0</v>
      </c>
      <c r="BC11">
        <f>IF(SUMIF('Ingredients Backend'!$AG$1:$EM$1,BC$3,'Ingredients Backend'!$AG10:$EM10)&gt;=1,1,0)</f>
        <v>0</v>
      </c>
      <c r="BD11">
        <f>IF(SUMIF('Ingredients Backend'!$AG$1:$EM$1,BD$3,'Ingredients Backend'!$AG10:$EM10)&gt;=1,1,0)</f>
        <v>0</v>
      </c>
      <c r="BE11">
        <f>IF(SUMIF('Ingredients Backend'!$AG$1:$EM$1,BE$3,'Ingredients Backend'!$AG10:$EM10)&gt;=1,1,0)</f>
        <v>0</v>
      </c>
      <c r="BF11">
        <f>IF(SUMIF('Ingredients Backend'!$AG$1:$EM$1,BF$3,'Ingredients Backend'!$AG10:$EM10)&gt;=1,1,0)</f>
        <v>0</v>
      </c>
      <c r="BG11">
        <f>IF(SUMIF('Ingredients Backend'!$AG$1:$EM$1,BG$3,'Ingredients Backend'!$AG10:$EM10)&gt;=1,1,0)</f>
        <v>0</v>
      </c>
      <c r="BH11">
        <f>IF(SUMIF('Ingredients Backend'!$AG$1:$EM$1,BH$3,'Ingredients Backend'!$AG10:$EM10)&gt;=1,1,0)</f>
        <v>0</v>
      </c>
      <c r="BI11">
        <f>IF(SUMIF('Ingredients Backend'!$AG$1:$EM$1,BI$3,'Ingredients Backend'!$AG10:$EM10)&gt;=1,1,0)</f>
        <v>0</v>
      </c>
      <c r="BJ11">
        <f>IF(SUMIF('Ingredients Backend'!$AG$1:$EM$1,BJ$3,'Ingredients Backend'!$AG10:$EM10)&gt;=1,1,0)</f>
        <v>0</v>
      </c>
      <c r="BK11">
        <f>IF(SUMIF('Ingredients Backend'!$AG$1:$EM$1,BK$3,'Ingredients Backend'!$AG10:$EM10)&gt;=1,1,0)</f>
        <v>0</v>
      </c>
      <c r="BL11">
        <f>IF(SUMIF('Ingredients Backend'!$AG$1:$EM$1,BL$3,'Ingredients Backend'!$AG10:$EM10)&gt;=1,1,0)</f>
        <v>0</v>
      </c>
      <c r="BM11">
        <f>IF(SUMIF('Ingredients Backend'!$AG$1:$EM$1,BM$3,'Ingredients Backend'!$AG10:$EM10)&gt;=1,1,0)</f>
        <v>0</v>
      </c>
      <c r="BN11">
        <f>IF(SUMIF('Ingredients Backend'!$AG$1:$EM$1,BN$3,'Ingredients Backend'!$AG10:$EM10)&gt;=1,1,0)</f>
        <v>0</v>
      </c>
      <c r="BO11">
        <f>IF(SUMIF('Ingredients Backend'!$AG$1:$EM$1,BO$3,'Ingredients Backend'!$AG10:$EM10)&gt;=1,1,0)</f>
        <v>0</v>
      </c>
      <c r="BP11">
        <f>IF(SUMIF('Ingredients Backend'!$AG$1:$EM$1,BP$3,'Ingredients Backend'!$AG10:$EM10)&gt;=1,1,0)</f>
        <v>0</v>
      </c>
      <c r="BQ11">
        <f>IF(SUMIF('Ingredients Backend'!$AG$1:$EM$1,BQ$3,'Ingredients Backend'!$AG10:$EM10)&gt;=1,1,0)</f>
        <v>0</v>
      </c>
      <c r="BR11">
        <f>IF(SUMIF('Ingredients Backend'!$AG$1:$EM$1,BR$3,'Ingredients Backend'!$AG10:$EM10)&gt;=1,1,0)</f>
        <v>0</v>
      </c>
      <c r="BS11">
        <f>IF(SUMIF('Ingredients Backend'!$AG$1:$EM$1,BS$3,'Ingredients Backend'!$AG10:$EM10)&gt;=1,1,0)</f>
        <v>0</v>
      </c>
      <c r="BT11">
        <f>IF(SUMIF('Ingredients Backend'!$AG$1:$EM$1,BT$3,'Ingredients Backend'!$AG10:$EM10)&gt;=1,1,0)</f>
        <v>0</v>
      </c>
      <c r="BU11">
        <f>IF(SUMIF('Ingredients Backend'!$AG$1:$EM$1,BU$3,'Ingredients Backend'!$AG10:$EM10)&gt;=1,1,0)</f>
        <v>0</v>
      </c>
      <c r="BV11">
        <f>IF(SUMIF('Ingredients Backend'!$AG$1:$EM$1,BV$3,'Ingredients Backend'!$AG10:$EM10)&gt;=1,1,0)</f>
        <v>0</v>
      </c>
      <c r="BW11">
        <f>IF(SUMIF('Ingredients Backend'!$AG$1:$EM$1,BW$3,'Ingredients Backend'!$AG10:$EM10)&gt;=1,1,0)</f>
        <v>0</v>
      </c>
      <c r="BX11">
        <f>IF(SUMIF('Ingredients Backend'!$AG$1:$EM$1,BX$3,'Ingredients Backend'!$AG10:$EM10)&gt;=1,1,0)</f>
        <v>0</v>
      </c>
      <c r="BY11">
        <f>IF(SUMIF('Ingredients Backend'!$AG$1:$EM$1,BY$3,'Ingredients Backend'!$AG10:$EM10)&gt;=1,1,0)</f>
        <v>0</v>
      </c>
      <c r="BZ11">
        <f>IF(SUMIF('Ingredients Backend'!$AG$1:$EM$1,BZ$3,'Ingredients Backend'!$AG10:$EM10)&gt;=1,1,0)</f>
        <v>0</v>
      </c>
      <c r="CA11">
        <f>IF(SUMIF('Ingredients Backend'!$AG$1:$EM$1,CA$3,'Ingredients Backend'!$AG10:$EM10)&gt;=1,1,0)</f>
        <v>0</v>
      </c>
      <c r="CB11">
        <f>IF(SUMIF('Ingredients Backend'!$AG$1:$EM$1,CB$3,'Ingredients Backend'!$AG10:$EM10)&gt;=1,1,0)</f>
        <v>0</v>
      </c>
      <c r="CC11">
        <f>IF(SUMIF('Ingredients Backend'!$AG$1:$EM$1,CC$3,'Ingredients Backend'!$AG10:$EM10)&gt;=1,1,0)</f>
        <v>0</v>
      </c>
      <c r="CD11">
        <f>IF(SUMIF('Ingredients Backend'!$AG$1:$EM$1,CD$3,'Ingredients Backend'!$AG10:$EM10)&gt;=1,1,0)</f>
        <v>0</v>
      </c>
      <c r="CE11">
        <f>IF(SUMIF('Ingredients Backend'!$AG$1:$EM$1,CE$3,'Ingredients Backend'!$AG10:$EM10)&gt;=1,1,0)</f>
        <v>0</v>
      </c>
      <c r="CF11">
        <f>IF(SUMIF('Ingredients Backend'!$AG$1:$EM$1,CF$3,'Ingredients Backend'!$AG10:$EM10)&gt;=1,1,0)</f>
        <v>0</v>
      </c>
      <c r="CG11">
        <f>IF(SUMIF('Ingredients Backend'!$AG$1:$EM$1,CG$3,'Ingredients Backend'!$AG10:$EM10)&gt;=1,1,0)</f>
        <v>0</v>
      </c>
      <c r="CH11">
        <f>IF(SUMIF('Ingredients Backend'!$AG$1:$EM$1,CH$3,'Ingredients Backend'!$AG10:$EM10)&gt;=1,1,0)</f>
        <v>0</v>
      </c>
      <c r="CI11">
        <f>IF(SUMIF('Ingredients Backend'!$AG$1:$EM$1,CI$3,'Ingredients Backend'!$AG10:$EM10)&gt;=1,1,0)</f>
        <v>0</v>
      </c>
      <c r="CJ11">
        <f>IF(SUMIF('Ingredients Backend'!$AG$1:$EM$1,CJ$3,'Ingredients Backend'!$AG10:$EM10)&gt;=1,1,0)</f>
        <v>0</v>
      </c>
      <c r="CK11">
        <f>IF(SUMIF('Ingredients Backend'!$AG$1:$EM$1,CK$3,'Ingredients Backend'!$AG10:$EM10)&gt;=1,1,0)</f>
        <v>0</v>
      </c>
      <c r="CL11">
        <f>IF(SUMIF('Ingredients Backend'!$AG$1:$EM$1,CL$3,'Ingredients Backend'!$AG10:$EM10)&gt;=1,1,0)</f>
        <v>0</v>
      </c>
      <c r="CM11">
        <f>IF(SUMIF('Ingredients Backend'!$AG$1:$EM$1,CM$3,'Ingredients Backend'!$AG10:$EM10)&gt;=1,1,0)</f>
        <v>0</v>
      </c>
      <c r="CN11">
        <f>IF(SUMIF('Ingredients Backend'!$AG$1:$EM$1,CN$3,'Ingredients Backend'!$AG10:$EM10)&gt;=1,1,0)</f>
        <v>0</v>
      </c>
      <c r="CO11">
        <f>IF(SUMIF('Ingredients Backend'!$AG$1:$EM$1,CO$3,'Ingredients Backend'!$AG10:$EM10)&gt;=1,1,0)</f>
        <v>0</v>
      </c>
      <c r="CP11">
        <f>IF(SUMIF('Ingredients Backend'!$AG$1:$EM$1,CP$3,'Ingredients Backend'!$AG10:$EM10)&gt;=1,1,0)</f>
        <v>0</v>
      </c>
      <c r="CQ11">
        <f>IF(SUMIF('Ingredients Backend'!$AG$1:$EM$1,CQ$3,'Ingredients Backend'!$AG10:$EM10)&gt;=1,1,0)</f>
        <v>0</v>
      </c>
      <c r="CR11">
        <f>IF(SUMIF('Ingredients Backend'!$AG$1:$EM$1,CR$3,'Ingredients Backend'!$AG10:$EM10)&gt;=1,1,0)</f>
        <v>0</v>
      </c>
      <c r="CS11">
        <f>IF(SUMIF('Ingredients Backend'!$AG$1:$EM$1,CS$3,'Ingredients Backend'!$AG10:$EM10)&gt;=1,1,0)</f>
        <v>0</v>
      </c>
      <c r="CT11">
        <f>IF(SUMIF('Ingredients Backend'!$AG$1:$EM$1,CT$3,'Ingredients Backend'!$AG10:$EM10)&gt;=1,1,0)</f>
        <v>0</v>
      </c>
      <c r="CU11">
        <f>IF(SUMIF('Ingredients Backend'!$AG$1:$EM$1,CU$3,'Ingredients Backend'!$AG10:$EM10)&gt;=1,1,0)</f>
        <v>0</v>
      </c>
      <c r="CV11">
        <f>IF(SUMIF('Ingredients Backend'!$AG$1:$EM$1,CV$3,'Ingredients Backend'!$AG10:$EM10)&gt;=1,1,0)</f>
        <v>0</v>
      </c>
      <c r="CW11">
        <f>IF(SUMIF('Ingredients Backend'!$AG$1:$EM$1,CW$3,'Ingredients Backend'!$AG10:$EM10)&gt;=1,1,0)</f>
        <v>0</v>
      </c>
      <c r="CX11">
        <f>IF(SUMIF('Ingredients Backend'!$AG$1:$EM$1,CX$3,'Ingredients Backend'!$AG10:$EM10)&gt;=1,1,0)</f>
        <v>0</v>
      </c>
      <c r="CY11">
        <f>IF(SUMIF('Ingredients Backend'!$AG$1:$EM$1,CY$3,'Ingredients Backend'!$AG10:$EM10)&gt;=1,1,0)</f>
        <v>0</v>
      </c>
      <c r="CZ11">
        <f>IF(SUMIF('Ingredients Backend'!$AG$1:$EM$1,CZ$3,'Ingredients Backend'!$AG10:$EM10)&gt;=1,1,0)</f>
        <v>0</v>
      </c>
      <c r="DA11">
        <f>IF(SUMIF('Ingredients Backend'!$AG$1:$EM$1,DA$3,'Ingredients Backend'!$AG10:$EM10)&gt;=1,1,0)</f>
        <v>0</v>
      </c>
      <c r="DB11">
        <f>IF(SUMIF('Ingredients Backend'!$AG$1:$EM$1,DB$3,'Ingredients Backend'!$AG10:$EM10)&gt;=1,1,0)</f>
        <v>0</v>
      </c>
      <c r="DC11">
        <f>IF(SUMIF('Ingredients Backend'!$AG$1:$EM$1,DC$3,'Ingredients Backend'!$AG10:$EM10)&gt;=1,1,0)</f>
        <v>0</v>
      </c>
      <c r="DD11">
        <f>IF(SUMIF('Ingredients Backend'!$AG$1:$EM$1,DD$3,'Ingredients Backend'!$AG10:$EM10)&gt;=1,1,0)</f>
        <v>0</v>
      </c>
      <c r="DE11">
        <f>IF(SUMIF('Ingredients Backend'!$AG$1:$EM$1,DE$3,'Ingredients Backend'!$AG10:$EM10)&gt;=1,1,0)</f>
        <v>0</v>
      </c>
      <c r="DF11">
        <f>IF(SUMIF('Ingredients Backend'!$AG$1:$EM$1,DF$3,'Ingredients Backend'!$AG10:$EM10)&gt;=1,1,0)</f>
        <v>0</v>
      </c>
      <c r="DG11">
        <f>IF(SUMIF('Ingredients Backend'!$AG$1:$EM$1,DG$3,'Ingredients Backend'!$AG10:$EM10)&gt;=1,1,0)</f>
        <v>0</v>
      </c>
      <c r="DH11">
        <f>IF(SUMIF('Ingredients Backend'!$AG$1:$EM$1,DH$3,'Ingredients Backend'!$AG10:$EM10)&gt;=1,1,0)</f>
        <v>0</v>
      </c>
      <c r="DI11">
        <f>IF(SUMIF('Ingredients Backend'!$AG$1:$EM$1,DI$3,'Ingredients Backend'!$AG10:$EM10)&gt;=1,1,0)</f>
        <v>1</v>
      </c>
      <c r="DJ11">
        <f>IF(SUMIF('Ingredients Backend'!$AG$1:$EM$1,DJ$3,'Ingredients Backend'!$AG10:$EM10)&gt;=1,1,0)</f>
        <v>0</v>
      </c>
      <c r="DK11">
        <f>IF(SUMIF('Ingredients Backend'!$AG$1:$EM$1,DK$3,'Ingredients Backend'!$AG10:$EM10)&gt;=1,1,0)</f>
        <v>0</v>
      </c>
      <c r="DL11">
        <f>IF(SUMIF('Ingredients Backend'!$AG$1:$EM$1,DL$3,'Ingredients Backend'!$AG10:$EM10)&gt;=1,1,0)</f>
        <v>0</v>
      </c>
    </row>
    <row r="12" hidden="1" spans="1:116">
      <c r="A12" s="9" t="str">
        <f>_xlfn.XLOOKUP($E12,'Copy of Raw Data'!$E:$E,'Copy of Raw Data'!A:A,"ERROR",0,1)</f>
        <v>US</v>
      </c>
      <c r="B12" s="9" t="str">
        <f>_xlfn.XLOOKUP($E12,'Copy of Raw Data'!$E:$E,'Copy of Raw Data'!B:B,"ERROR",0,1)</f>
        <v>Hair Mousses</v>
      </c>
      <c r="C12" s="9" t="str">
        <f>_xlfn.XLOOKUP($E12,'Copy of Raw Data'!$E:$E,'Copy of Raw Data'!C:C,"ERROR",0,1)</f>
        <v>Keranique</v>
      </c>
      <c r="D12" s="9" t="str">
        <f>_xlfn.XLOOKUP($E12,'Copy of Raw Data'!$E:$E,'Copy of Raw Data'!D:D,"ERROR",0,1)</f>
        <v>www.amazon.com/dp/B00CRJWIIE</v>
      </c>
      <c r="E12" s="9" t="s">
        <v>69</v>
      </c>
      <c r="F12" s="9" t="str">
        <f>_xlfn.XLOOKUP($E12,'Copy of Raw Data'!$E:$E,'Copy of Raw Data'!F:F,"ERROR",0,1)</f>
        <v>Volumizing Hair Mousse for Women - Thickening and Styling Anti-Frizz Foam Spray - Fine, Straight, Wavy, and Curly Hair Mousse for All Hair Types - Travel Size Mousse for Hair Volume by Keranique</v>
      </c>
      <c r="G12" s="9">
        <f>_xlfn.XLOOKUP($E12,'Copy of Raw Data'!$E:$E,'Copy of Raw Data'!G:G,"ERROR",0,1)</f>
        <v>22777</v>
      </c>
      <c r="H12" s="9">
        <f>_xlfn.XLOOKUP($E12,'Copy of Raw Data'!$E:$E,'Copy of Raw Data'!H:H,"ERROR",0,1)</f>
        <v>526071.38</v>
      </c>
      <c r="I12" s="9">
        <f>_xlfn.XLOOKUP($E12,'Copy of Raw Data'!$E:$E,'Copy of Raw Data'!I:I,"ERROR",0,1)</f>
        <v>0.0218454771257052</v>
      </c>
      <c r="J12" s="9" t="str">
        <f>_xlfn.XLOOKUP($E12,'Copy of Raw Data'!$E:$E,'Copy of 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_xlfn.XLOOKUP($E12,'Copy of Raw Data'!$E:$E,'Copy of Raw Data'!L:L,"ERROR",0,1)</f>
        <v>23.15</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_xlfn.XLOOKUP($E12,'Copy of Raw Data'!$E:$E,'Copy of Raw Data'!N:N,"ERROR",0,1)</f>
        <v>23.7</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2% to 4%</v>
      </c>
      <c r="P12" s="16">
        <f t="shared" si="2"/>
        <v>0.0232067510548524</v>
      </c>
      <c r="Q12" s="9">
        <f>_xlfn.XLOOKUP($E12,'Copy of Raw Data'!$E:$E,'Copy of Raw Data'!Q:Q,"ERROR",0,1)</f>
        <v>3.4</v>
      </c>
      <c r="R12" s="9" t="str">
        <f>_xlfn.XLOOKUP($E12,'Copy of Raw Data'!$E:$E,'Copy of Raw Data'!R:R,"ERROR",0,1)</f>
        <v>fl oz</v>
      </c>
      <c r="S12" s="17">
        <f t="shared" si="3"/>
        <v>6.54694570135747</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5 to 10</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0.2 to 0.3</v>
      </c>
      <c r="V12" s="17">
        <f t="shared" si="4"/>
        <v>0.226665156840812</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0.2 to 0.3</v>
      </c>
      <c r="X12" s="17">
        <f t="shared" si="5"/>
        <v>0.221404994973198</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2 to 4</v>
      </c>
      <c r="Z12" s="17">
        <f t="array" ref="Z12">_xlfn.IFS(AA12="oz",_xlfn.IFS(R12="oz",Q12,R12="fl oz",Q12*1.04,R12="ml",Q12*0.0338),AA12="fl oz",_xlfn.IFS(R12="oz",Q12/1.04,R12="fl oz",Q12,R12="ml",Q12*0.0338/1.04),AA12="ml",_xlfn.IFS(R12="oz",Q12/0.0338,R12="fl oz",Q12*1.04/0.0338,R12="ml",Q12))</f>
        <v>3.536</v>
      </c>
      <c r="AA12" s="9" t="str">
        <f>_xlfn.XLOOKUP($E12,'Copy of Raw Data'!$E:$E,'Copy of Raw Data'!AA:AA,"ERROR",0,1)</f>
        <v>oz</v>
      </c>
      <c r="AB12" s="9" t="str">
        <f>_xlfn.XLOOKUP($E12,'Copy of Raw Data'!$E:$E,'Copy of Raw Data'!AB:AB,"ERROR",0,1)</f>
        <v>Pump Bottle</v>
      </c>
      <c r="AC12" s="9" t="str">
        <f>_xlfn.XLOOKUP($E12,'Copy of Raw Data'!$E:$E,'Copy of Raw Data'!AC:AC,"ERROR",0,1)</f>
        <v>Pack of 1</v>
      </c>
      <c r="AD12" s="9" t="str">
        <f>_xlfn.XLOOKUP($E12,'Copy of Raw Data'!$E:$E,'Copy of Raw Data'!AD:AD,"ERROR",0,1)</f>
        <v>Volumizing, Anti-Frizz, Lightweight, Moisturising, Heat Protection, Flake Control, Shine</v>
      </c>
      <c r="AE12" s="9" t="str">
        <f>_xlfn.XLOOKUP($E12,'Copy of Raw Data'!$E:$E,'Copy of Raw Data'!AO:AO,"ERROR",0,1)</f>
        <v>Paraffin Free, Sulfate Free, Phthalate Free, Alcohol Free, Formaldehyde Free, Residue free</v>
      </c>
      <c r="AF12" s="9" t="str">
        <f>_xlfn.XLOOKUP($E12,'Copy of Raw Data'!$E:$E,'Copy of Raw Data'!AZ:AZ,"ERROR",0,1)</f>
        <v>Keratin, Amino Acids, Water, Glycerin, Menthol, Peppermint Oil</v>
      </c>
      <c r="AG12">
        <f>IF(SUMIF('Ingredients Backend'!$AG$1:$EM$1,AG$3,'Ingredients Backend'!$AG11:$EM11)&gt;=1,1,0)</f>
        <v>0</v>
      </c>
      <c r="AH12">
        <f>IF(SUMIF('Ingredients Backend'!$AG$1:$EM$1,AH$3,'Ingredients Backend'!$AG11:$EM11)&gt;=1,1,0)</f>
        <v>0</v>
      </c>
      <c r="AI12">
        <f>IF(SUMIF('Ingredients Backend'!$AG$1:$EM$1,AI$3,'Ingredients Backend'!$AG11:$EM11)&gt;=1,1,0)</f>
        <v>0</v>
      </c>
      <c r="AJ12">
        <f>IF(SUMIF('Ingredients Backend'!$AG$1:$EM$1,AJ$3,'Ingredients Backend'!$AG11:$EM11)&gt;=1,1,0)</f>
        <v>0</v>
      </c>
      <c r="AK12">
        <f>IF(SUMIF('Ingredients Backend'!$AG$1:$EM$1,AK$3,'Ingredients Backend'!$AG11:$EM11)&gt;=1,1,0)</f>
        <v>0</v>
      </c>
      <c r="AL12">
        <f>IF(SUMIF('Ingredients Backend'!$AG$1:$EM$1,AL$3,'Ingredients Backend'!$AG11:$EM11)&gt;=1,1,0)</f>
        <v>1</v>
      </c>
      <c r="AM12">
        <f>IF(SUMIF('Ingredients Backend'!$AG$1:$EM$1,AM$3,'Ingredients Backend'!$AG11:$EM11)&gt;=1,1,0)</f>
        <v>0</v>
      </c>
      <c r="AN12">
        <f>IF(SUMIF('Ingredients Backend'!$AG$1:$EM$1,AN$3,'Ingredients Backend'!$AG11:$EM11)&gt;=1,1,0)</f>
        <v>0</v>
      </c>
      <c r="AO12">
        <f>IF(SUMIF('Ingredients Backend'!$AG$1:$EM$1,AO$3,'Ingredients Backend'!$AG11:$EM11)&gt;=1,1,0)</f>
        <v>0</v>
      </c>
      <c r="AP12">
        <f>IF(SUMIF('Ingredients Backend'!$AG$1:$EM$1,AP$3,'Ingredients Backend'!$AG11:$EM11)&gt;=1,1,0)</f>
        <v>0</v>
      </c>
      <c r="AQ12">
        <f>IF(SUMIF('Ingredients Backend'!$AG$1:$EM$1,AQ$3,'Ingredients Backend'!$AG11:$EM11)&gt;=1,1,0)</f>
        <v>0</v>
      </c>
      <c r="AR12">
        <f>IF(SUMIF('Ingredients Backend'!$AG$1:$EM$1,AR$3,'Ingredients Backend'!$AG11:$EM11)&gt;=1,1,0)</f>
        <v>0</v>
      </c>
      <c r="AS12">
        <f>IF(SUMIF('Ingredients Backend'!$AG$1:$EM$1,AS$3,'Ingredients Backend'!$AG11:$EM11)&gt;=1,1,0)</f>
        <v>0</v>
      </c>
      <c r="AT12">
        <f>IF(SUMIF('Ingredients Backend'!$AG$1:$EM$1,AT$3,'Ingredients Backend'!$AG11:$EM11)&gt;=1,1,0)</f>
        <v>0</v>
      </c>
      <c r="AU12">
        <f>IF(SUMIF('Ingredients Backend'!$AG$1:$EM$1,AU$3,'Ingredients Backend'!$AG11:$EM11)&gt;=1,1,0)</f>
        <v>0</v>
      </c>
      <c r="AV12">
        <f>IF(SUMIF('Ingredients Backend'!$AG$1:$EM$1,AV$3,'Ingredients Backend'!$AG11:$EM11)&gt;=1,1,0)</f>
        <v>0</v>
      </c>
      <c r="AW12">
        <f>IF(SUMIF('Ingredients Backend'!$AG$1:$EM$1,AW$3,'Ingredients Backend'!$AG11:$EM11)&gt;=1,1,0)</f>
        <v>0</v>
      </c>
      <c r="AX12">
        <f>IF(SUMIF('Ingredients Backend'!$AG$1:$EM$1,AX$3,'Ingredients Backend'!$AG11:$EM11)&gt;=1,1,0)</f>
        <v>0</v>
      </c>
      <c r="AY12">
        <f>IF(SUMIF('Ingredients Backend'!$AG$1:$EM$1,AY$3,'Ingredients Backend'!$AG11:$EM11)&gt;=1,1,0)</f>
        <v>0</v>
      </c>
      <c r="AZ12">
        <f>IF(SUMIF('Ingredients Backend'!$AG$1:$EM$1,AZ$3,'Ingredients Backend'!$AG11:$EM11)&gt;=1,1,0)</f>
        <v>0</v>
      </c>
      <c r="BA12">
        <f>IF(SUMIF('Ingredients Backend'!$AG$1:$EM$1,BA$3,'Ingredients Backend'!$AG11:$EM11)&gt;=1,1,0)</f>
        <v>0</v>
      </c>
      <c r="BB12">
        <f>IF(SUMIF('Ingredients Backend'!$AG$1:$EM$1,BB$3,'Ingredients Backend'!$AG11:$EM11)&gt;=1,1,0)</f>
        <v>0</v>
      </c>
      <c r="BC12">
        <f>IF(SUMIF('Ingredients Backend'!$AG$1:$EM$1,BC$3,'Ingredients Backend'!$AG11:$EM11)&gt;=1,1,0)</f>
        <v>0</v>
      </c>
      <c r="BD12">
        <f>IF(SUMIF('Ingredients Backend'!$AG$1:$EM$1,BD$3,'Ingredients Backend'!$AG11:$EM11)&gt;=1,1,0)</f>
        <v>0</v>
      </c>
      <c r="BE12">
        <f>IF(SUMIF('Ingredients Backend'!$AG$1:$EM$1,BE$3,'Ingredients Backend'!$AG11:$EM11)&gt;=1,1,0)</f>
        <v>0</v>
      </c>
      <c r="BF12">
        <f>IF(SUMIF('Ingredients Backend'!$AG$1:$EM$1,BF$3,'Ingredients Backend'!$AG11:$EM11)&gt;=1,1,0)</f>
        <v>0</v>
      </c>
      <c r="BG12">
        <f>IF(SUMIF('Ingredients Backend'!$AG$1:$EM$1,BG$3,'Ingredients Backend'!$AG11:$EM11)&gt;=1,1,0)</f>
        <v>0</v>
      </c>
      <c r="BH12">
        <f>IF(SUMIF('Ingredients Backend'!$AG$1:$EM$1,BH$3,'Ingredients Backend'!$AG11:$EM11)&gt;=1,1,0)</f>
        <v>0</v>
      </c>
      <c r="BI12">
        <f>IF(SUMIF('Ingredients Backend'!$AG$1:$EM$1,BI$3,'Ingredients Backend'!$AG11:$EM11)&gt;=1,1,0)</f>
        <v>0</v>
      </c>
      <c r="BJ12">
        <f>IF(SUMIF('Ingredients Backend'!$AG$1:$EM$1,BJ$3,'Ingredients Backend'!$AG11:$EM11)&gt;=1,1,0)</f>
        <v>0</v>
      </c>
      <c r="BK12">
        <f>IF(SUMIF('Ingredients Backend'!$AG$1:$EM$1,BK$3,'Ingredients Backend'!$AG11:$EM11)&gt;=1,1,0)</f>
        <v>1</v>
      </c>
      <c r="BL12">
        <f>IF(SUMIF('Ingredients Backend'!$AG$1:$EM$1,BL$3,'Ingredients Backend'!$AG11:$EM11)&gt;=1,1,0)</f>
        <v>0</v>
      </c>
      <c r="BM12">
        <f>IF(SUMIF('Ingredients Backend'!$AG$1:$EM$1,BM$3,'Ingredients Backend'!$AG11:$EM11)&gt;=1,1,0)</f>
        <v>0</v>
      </c>
      <c r="BN12">
        <f>IF(SUMIF('Ingredients Backend'!$AG$1:$EM$1,BN$3,'Ingredients Backend'!$AG11:$EM11)&gt;=1,1,0)</f>
        <v>0</v>
      </c>
      <c r="BO12">
        <f>IF(SUMIF('Ingredients Backend'!$AG$1:$EM$1,BO$3,'Ingredients Backend'!$AG11:$EM11)&gt;=1,1,0)</f>
        <v>0</v>
      </c>
      <c r="BP12">
        <f>IF(SUMIF('Ingredients Backend'!$AG$1:$EM$1,BP$3,'Ingredients Backend'!$AG11:$EM11)&gt;=1,1,0)</f>
        <v>0</v>
      </c>
      <c r="BQ12">
        <f>IF(SUMIF('Ingredients Backend'!$AG$1:$EM$1,BQ$3,'Ingredients Backend'!$AG11:$EM11)&gt;=1,1,0)</f>
        <v>0</v>
      </c>
      <c r="BR12">
        <f>IF(SUMIF('Ingredients Backend'!$AG$1:$EM$1,BR$3,'Ingredients Backend'!$AG11:$EM11)&gt;=1,1,0)</f>
        <v>0</v>
      </c>
      <c r="BS12">
        <f>IF(SUMIF('Ingredients Backend'!$AG$1:$EM$1,BS$3,'Ingredients Backend'!$AG11:$EM11)&gt;=1,1,0)</f>
        <v>0</v>
      </c>
      <c r="BT12">
        <f>IF(SUMIF('Ingredients Backend'!$AG$1:$EM$1,BT$3,'Ingredients Backend'!$AG11:$EM11)&gt;=1,1,0)</f>
        <v>1</v>
      </c>
      <c r="BU12">
        <f>IF(SUMIF('Ingredients Backend'!$AG$1:$EM$1,BU$3,'Ingredients Backend'!$AG11:$EM11)&gt;=1,1,0)</f>
        <v>0</v>
      </c>
      <c r="BV12">
        <f>IF(SUMIF('Ingredients Backend'!$AG$1:$EM$1,BV$3,'Ingredients Backend'!$AG11:$EM11)&gt;=1,1,0)</f>
        <v>0</v>
      </c>
      <c r="BW12">
        <f>IF(SUMIF('Ingredients Backend'!$AG$1:$EM$1,BW$3,'Ingredients Backend'!$AG11:$EM11)&gt;=1,1,0)</f>
        <v>0</v>
      </c>
      <c r="BX12">
        <f>IF(SUMIF('Ingredients Backend'!$AG$1:$EM$1,BX$3,'Ingredients Backend'!$AG11:$EM11)&gt;=1,1,0)</f>
        <v>0</v>
      </c>
      <c r="BY12">
        <f>IF(SUMIF('Ingredients Backend'!$AG$1:$EM$1,BY$3,'Ingredients Backend'!$AG11:$EM11)&gt;=1,1,0)</f>
        <v>0</v>
      </c>
      <c r="BZ12">
        <f>IF(SUMIF('Ingredients Backend'!$AG$1:$EM$1,BZ$3,'Ingredients Backend'!$AG11:$EM11)&gt;=1,1,0)</f>
        <v>1</v>
      </c>
      <c r="CA12">
        <f>IF(SUMIF('Ingredients Backend'!$AG$1:$EM$1,CA$3,'Ingredients Backend'!$AG11:$EM11)&gt;=1,1,0)</f>
        <v>0</v>
      </c>
      <c r="CB12">
        <f>IF(SUMIF('Ingredients Backend'!$AG$1:$EM$1,CB$3,'Ingredients Backend'!$AG11:$EM11)&gt;=1,1,0)</f>
        <v>1</v>
      </c>
      <c r="CC12">
        <f>IF(SUMIF('Ingredients Backend'!$AG$1:$EM$1,CC$3,'Ingredients Backend'!$AG11:$EM11)&gt;=1,1,0)</f>
        <v>0</v>
      </c>
      <c r="CD12">
        <f>IF(SUMIF('Ingredients Backend'!$AG$1:$EM$1,CD$3,'Ingredients Backend'!$AG11:$EM11)&gt;=1,1,0)</f>
        <v>0</v>
      </c>
      <c r="CE12">
        <f>IF(SUMIF('Ingredients Backend'!$AG$1:$EM$1,CE$3,'Ingredients Backend'!$AG11:$EM11)&gt;=1,1,0)</f>
        <v>0</v>
      </c>
      <c r="CF12">
        <f>IF(SUMIF('Ingredients Backend'!$AG$1:$EM$1,CF$3,'Ingredients Backend'!$AG11:$EM11)&gt;=1,1,0)</f>
        <v>0</v>
      </c>
      <c r="CG12">
        <f>IF(SUMIF('Ingredients Backend'!$AG$1:$EM$1,CG$3,'Ingredients Backend'!$AG11:$EM11)&gt;=1,1,0)</f>
        <v>0</v>
      </c>
      <c r="CH12">
        <f>IF(SUMIF('Ingredients Backend'!$AG$1:$EM$1,CH$3,'Ingredients Backend'!$AG11:$EM11)&gt;=1,1,0)</f>
        <v>0</v>
      </c>
      <c r="CI12">
        <f>IF(SUMIF('Ingredients Backend'!$AG$1:$EM$1,CI$3,'Ingredients Backend'!$AG11:$EM11)&gt;=1,1,0)</f>
        <v>0</v>
      </c>
      <c r="CJ12">
        <f>IF(SUMIF('Ingredients Backend'!$AG$1:$EM$1,CJ$3,'Ingredients Backend'!$AG11:$EM11)&gt;=1,1,0)</f>
        <v>0</v>
      </c>
      <c r="CK12">
        <f>IF(SUMIF('Ingredients Backend'!$AG$1:$EM$1,CK$3,'Ingredients Backend'!$AG11:$EM11)&gt;=1,1,0)</f>
        <v>0</v>
      </c>
      <c r="CL12">
        <f>IF(SUMIF('Ingredients Backend'!$AG$1:$EM$1,CL$3,'Ingredients Backend'!$AG11:$EM11)&gt;=1,1,0)</f>
        <v>0</v>
      </c>
      <c r="CM12">
        <f>IF(SUMIF('Ingredients Backend'!$AG$1:$EM$1,CM$3,'Ingredients Backend'!$AG11:$EM11)&gt;=1,1,0)</f>
        <v>0</v>
      </c>
      <c r="CN12">
        <f>IF(SUMIF('Ingredients Backend'!$AG$1:$EM$1,CN$3,'Ingredients Backend'!$AG11:$EM11)&gt;=1,1,0)</f>
        <v>0</v>
      </c>
      <c r="CO12">
        <f>IF(SUMIF('Ingredients Backend'!$AG$1:$EM$1,CO$3,'Ingredients Backend'!$AG11:$EM11)&gt;=1,1,0)</f>
        <v>0</v>
      </c>
      <c r="CP12">
        <f>IF(SUMIF('Ingredients Backend'!$AG$1:$EM$1,CP$3,'Ingredients Backend'!$AG11:$EM11)&gt;=1,1,0)</f>
        <v>0</v>
      </c>
      <c r="CQ12">
        <f>IF(SUMIF('Ingredients Backend'!$AG$1:$EM$1,CQ$3,'Ingredients Backend'!$AG11:$EM11)&gt;=1,1,0)</f>
        <v>0</v>
      </c>
      <c r="CR12">
        <f>IF(SUMIF('Ingredients Backend'!$AG$1:$EM$1,CR$3,'Ingredients Backend'!$AG11:$EM11)&gt;=1,1,0)</f>
        <v>0</v>
      </c>
      <c r="CS12">
        <f>IF(SUMIF('Ingredients Backend'!$AG$1:$EM$1,CS$3,'Ingredients Backend'!$AG11:$EM11)&gt;=1,1,0)</f>
        <v>0</v>
      </c>
      <c r="CT12">
        <f>IF(SUMIF('Ingredients Backend'!$AG$1:$EM$1,CT$3,'Ingredients Backend'!$AG11:$EM11)&gt;=1,1,0)</f>
        <v>0</v>
      </c>
      <c r="CU12">
        <f>IF(SUMIF('Ingredients Backend'!$AG$1:$EM$1,CU$3,'Ingredients Backend'!$AG11:$EM11)&gt;=1,1,0)</f>
        <v>0</v>
      </c>
      <c r="CV12">
        <f>IF(SUMIF('Ingredients Backend'!$AG$1:$EM$1,CV$3,'Ingredients Backend'!$AG11:$EM11)&gt;=1,1,0)</f>
        <v>0</v>
      </c>
      <c r="CW12">
        <f>IF(SUMIF('Ingredients Backend'!$AG$1:$EM$1,CW$3,'Ingredients Backend'!$AG11:$EM11)&gt;=1,1,0)</f>
        <v>0</v>
      </c>
      <c r="CX12">
        <f>IF(SUMIF('Ingredients Backend'!$AG$1:$EM$1,CX$3,'Ingredients Backend'!$AG11:$EM11)&gt;=1,1,0)</f>
        <v>0</v>
      </c>
      <c r="CY12">
        <f>IF(SUMIF('Ingredients Backend'!$AG$1:$EM$1,CY$3,'Ingredients Backend'!$AG11:$EM11)&gt;=1,1,0)</f>
        <v>0</v>
      </c>
      <c r="CZ12">
        <f>IF(SUMIF('Ingredients Backend'!$AG$1:$EM$1,CZ$3,'Ingredients Backend'!$AG11:$EM11)&gt;=1,1,0)</f>
        <v>0</v>
      </c>
      <c r="DA12">
        <f>IF(SUMIF('Ingredients Backend'!$AG$1:$EM$1,DA$3,'Ingredients Backend'!$AG11:$EM11)&gt;=1,1,0)</f>
        <v>0</v>
      </c>
      <c r="DB12">
        <f>IF(SUMIF('Ingredients Backend'!$AG$1:$EM$1,DB$3,'Ingredients Backend'!$AG11:$EM11)&gt;=1,1,0)</f>
        <v>0</v>
      </c>
      <c r="DC12">
        <f>IF(SUMIF('Ingredients Backend'!$AG$1:$EM$1,DC$3,'Ingredients Backend'!$AG11:$EM11)&gt;=1,1,0)</f>
        <v>0</v>
      </c>
      <c r="DD12">
        <f>IF(SUMIF('Ingredients Backend'!$AG$1:$EM$1,DD$3,'Ingredients Backend'!$AG11:$EM11)&gt;=1,1,0)</f>
        <v>0</v>
      </c>
      <c r="DE12">
        <f>IF(SUMIF('Ingredients Backend'!$AG$1:$EM$1,DE$3,'Ingredients Backend'!$AG11:$EM11)&gt;=1,1,0)</f>
        <v>0</v>
      </c>
      <c r="DF12">
        <f>IF(SUMIF('Ingredients Backend'!$AG$1:$EM$1,DF$3,'Ingredients Backend'!$AG11:$EM11)&gt;=1,1,0)</f>
        <v>0</v>
      </c>
      <c r="DG12">
        <f>IF(SUMIF('Ingredients Backend'!$AG$1:$EM$1,DG$3,'Ingredients Backend'!$AG11:$EM11)&gt;=1,1,0)</f>
        <v>0</v>
      </c>
      <c r="DH12">
        <f>IF(SUMIF('Ingredients Backend'!$AG$1:$EM$1,DH$3,'Ingredients Backend'!$AG11:$EM11)&gt;=1,1,0)</f>
        <v>0</v>
      </c>
      <c r="DI12">
        <f>IF(SUMIF('Ingredients Backend'!$AG$1:$EM$1,DI$3,'Ingredients Backend'!$AG11:$EM11)&gt;=1,1,0)</f>
        <v>1</v>
      </c>
      <c r="DJ12">
        <f>IF(SUMIF('Ingredients Backend'!$AG$1:$EM$1,DJ$3,'Ingredients Backend'!$AG11:$EM11)&gt;=1,1,0)</f>
        <v>0</v>
      </c>
      <c r="DK12">
        <f>IF(SUMIF('Ingredients Backend'!$AG$1:$EM$1,DK$3,'Ingredients Backend'!$AG11:$EM11)&gt;=1,1,0)</f>
        <v>0</v>
      </c>
      <c r="DL12">
        <f>IF(SUMIF('Ingredients Backend'!$AG$1:$EM$1,DL$3,'Ingredients Backend'!$AG11:$EM11)&gt;=1,1,0)</f>
        <v>0</v>
      </c>
    </row>
    <row r="13" hidden="1" spans="1:116">
      <c r="A13" s="9" t="str">
        <f>_xlfn.XLOOKUP($E13,'Copy of Raw Data'!$E:$E,'Copy of Raw Data'!A:A,"ERROR",0,1)</f>
        <v>US</v>
      </c>
      <c r="B13" s="9" t="str">
        <f>_xlfn.XLOOKUP($E13,'Copy of Raw Data'!$E:$E,'Copy of Raw Data'!B:B,"ERROR",0,1)</f>
        <v>Hair Mousses</v>
      </c>
      <c r="C13" s="9" t="str">
        <f>_xlfn.XLOOKUP($E13,'Copy of Raw Data'!$E:$E,'Copy of Raw Data'!C:C,"ERROR",0,1)</f>
        <v>kenra</v>
      </c>
      <c r="D13" s="9" t="str">
        <f>_xlfn.XLOOKUP($E13,'Copy of Raw Data'!$E:$E,'Copy of Raw Data'!D:D,"ERROR",0,1)</f>
        <v>www.amazon.com/dp/B00J0T3LXK</v>
      </c>
      <c r="E13" s="9" t="s">
        <v>72</v>
      </c>
      <c r="F13" s="9" t="str">
        <f>_xlfn.XLOOKUP($E13,'Copy of Raw Data'!$E:$E,'Copy of Raw Data'!F:F,"ERROR",0,1)</f>
        <v>Kenra Platinum Thickening Mousse 12 | Volumizing Styler | Adds Fullness &amp; Body | Humidity Protection Up To 48 hours | Desity Plumping up tp 150% | Thermal Protection | All Hair Types</v>
      </c>
      <c r="G13" s="9">
        <f>_xlfn.XLOOKUP($E13,'Copy of Raw Data'!$E:$E,'Copy of Raw Data'!G:G,"ERROR",0,1)</f>
        <v>24306</v>
      </c>
      <c r="H13" s="9">
        <f>_xlfn.XLOOKUP($E13,'Copy of Raw Data'!$E:$E,'Copy of Raw Data'!H:H,"ERROR",0,1)</f>
        <v>513835.31</v>
      </c>
      <c r="I13" s="9">
        <f>_xlfn.XLOOKUP($E13,'Copy of Raw Data'!$E:$E,'Copy of Raw Data'!I:I,"ERROR",0,1)</f>
        <v>0.0172530396734304</v>
      </c>
      <c r="J13" s="9" t="str">
        <f>_xlfn.XLOOKUP($E13,'Copy of Raw Data'!$E:$E,'Copy of 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20 to 30</v>
      </c>
      <c r="L13" s="9">
        <f>_xlfn.XLOOKUP($E13,'Copy of Raw Data'!$E:$E,'Copy of Raw Data'!L:L,"ERROR",0,1)</f>
        <v>21.49</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20 to 30</v>
      </c>
      <c r="N13" s="9">
        <f>_xlfn.XLOOKUP($E13,'Copy of Raw Data'!$E:$E,'Copy of Raw Data'!N:N,"ERROR",0,1)</f>
        <v>23.99</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10% to 15%</v>
      </c>
      <c r="P13" s="16">
        <f t="shared" si="2"/>
        <v>0.104210087536474</v>
      </c>
      <c r="Q13" s="9">
        <f>_xlfn.XLOOKUP($E13,'Copy of Raw Data'!$E:$E,'Copy of Raw Data'!Q:Q,"ERROR",0,1)</f>
        <v>6.7</v>
      </c>
      <c r="R13" s="9" t="str">
        <f>_xlfn.XLOOKUP($E13,'Copy of Raw Data'!$E:$E,'Copy of Raw Data'!R:R,"ERROR",0,1)</f>
        <v>oz</v>
      </c>
      <c r="S13" s="17">
        <f t="shared" si="3"/>
        <v>3.20746268656716</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3 to 4</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0.1 to 0.2</v>
      </c>
      <c r="V13" s="17">
        <f t="shared" si="4"/>
        <v>0.121088840545329</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0.1 to 0.2</v>
      </c>
      <c r="X13" s="17">
        <f t="shared" si="5"/>
        <v>0.10847016187241</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17">
        <f t="array" ref="Z13">_xlfn.IFS(AA13="oz",_xlfn.IFS(R13="oz",Q13,R13="fl oz",Q13*1.04,R13="ml",Q13*0.0338),AA13="fl oz",_xlfn.IFS(R13="oz",Q13/1.04,R13="fl oz",Q13,R13="ml",Q13*0.0338/1.04),AA13="ml",_xlfn.IFS(R13="oz",Q13/0.0338,R13="fl oz",Q13*1.04/0.0338,R13="ml",Q13))</f>
        <v>6.7</v>
      </c>
      <c r="AA13" s="9" t="str">
        <f>_xlfn.XLOOKUP($E13,'Copy of Raw Data'!$E:$E,'Copy of Raw Data'!AA:AA,"ERROR",0,1)</f>
        <v>oz</v>
      </c>
      <c r="AB13" s="9" t="str">
        <f>_xlfn.XLOOKUP($E13,'Copy of Raw Data'!$E:$E,'Copy of Raw Data'!AB:AB,"ERROR",0,1)</f>
        <v>Spray Can</v>
      </c>
      <c r="AC13" s="9" t="str">
        <f>_xlfn.XLOOKUP($E13,'Copy of Raw Data'!$E:$E,'Copy of Raw Data'!AC:AC,"ERROR",0,1)</f>
        <v>Pack of 1</v>
      </c>
      <c r="AD13" s="9" t="str">
        <f>_xlfn.XLOOKUP($E13,'Copy of Raw Data'!$E:$E,'Copy of Raw Data'!AD:AD,"ERROR",0,1)</f>
        <v>Volumizing, Humidity Protection, Plumping, Heat Protection</v>
      </c>
      <c r="AE13" s="9" t="str">
        <f>_xlfn.XLOOKUP($E13,'Copy of Raw Data'!$E:$E,'Copy of Raw Data'!AO:AO,"ERROR",0,1)</f>
        <v>NA</v>
      </c>
      <c r="AF13" s="9" t="str">
        <f>_xlfn.XLOOKUP($E13,'Copy of Raw Data'!$E:$E,'Copy of Raw Data'!AZ:AZ,"ERROR",0,1)</f>
        <v>Water, Acrylate Copolymer</v>
      </c>
      <c r="AG13">
        <f>IF(SUMIF('Ingredients Backend'!$AG$1:$EM$1,AG$3,'Ingredients Backend'!$AG12:$EM12)&gt;=1,1,0)</f>
        <v>0</v>
      </c>
      <c r="AH13">
        <f>IF(SUMIF('Ingredients Backend'!$AG$1:$EM$1,AH$3,'Ingredients Backend'!$AG12:$EM12)&gt;=1,1,0)</f>
        <v>1</v>
      </c>
      <c r="AI13">
        <f>IF(SUMIF('Ingredients Backend'!$AG$1:$EM$1,AI$3,'Ingredients Backend'!$AG12:$EM12)&gt;=1,1,0)</f>
        <v>0</v>
      </c>
      <c r="AJ13">
        <f>IF(SUMIF('Ingredients Backend'!$AG$1:$EM$1,AJ$3,'Ingredients Backend'!$AG12:$EM12)&gt;=1,1,0)</f>
        <v>0</v>
      </c>
      <c r="AK13">
        <f>IF(SUMIF('Ingredients Backend'!$AG$1:$EM$1,AK$3,'Ingredients Backend'!$AG12:$EM12)&gt;=1,1,0)</f>
        <v>0</v>
      </c>
      <c r="AL13">
        <f>IF(SUMIF('Ingredients Backend'!$AG$1:$EM$1,AL$3,'Ingredients Backend'!$AG12:$EM12)&gt;=1,1,0)</f>
        <v>0</v>
      </c>
      <c r="AM13">
        <f>IF(SUMIF('Ingredients Backend'!$AG$1:$EM$1,AM$3,'Ingredients Backend'!$AG12:$EM12)&gt;=1,1,0)</f>
        <v>0</v>
      </c>
      <c r="AN13">
        <f>IF(SUMIF('Ingredients Backend'!$AG$1:$EM$1,AN$3,'Ingredients Backend'!$AG12:$EM12)&gt;=1,1,0)</f>
        <v>0</v>
      </c>
      <c r="AO13">
        <f>IF(SUMIF('Ingredients Backend'!$AG$1:$EM$1,AO$3,'Ingredients Backend'!$AG12:$EM12)&gt;=1,1,0)</f>
        <v>0</v>
      </c>
      <c r="AP13">
        <f>IF(SUMIF('Ingredients Backend'!$AG$1:$EM$1,AP$3,'Ingredients Backend'!$AG12:$EM12)&gt;=1,1,0)</f>
        <v>0</v>
      </c>
      <c r="AQ13">
        <f>IF(SUMIF('Ingredients Backend'!$AG$1:$EM$1,AQ$3,'Ingredients Backend'!$AG12:$EM12)&gt;=1,1,0)</f>
        <v>0</v>
      </c>
      <c r="AR13">
        <f>IF(SUMIF('Ingredients Backend'!$AG$1:$EM$1,AR$3,'Ingredients Backend'!$AG12:$EM12)&gt;=1,1,0)</f>
        <v>0</v>
      </c>
      <c r="AS13">
        <f>IF(SUMIF('Ingredients Backend'!$AG$1:$EM$1,AS$3,'Ingredients Backend'!$AG12:$EM12)&gt;=1,1,0)</f>
        <v>0</v>
      </c>
      <c r="AT13">
        <f>IF(SUMIF('Ingredients Backend'!$AG$1:$EM$1,AT$3,'Ingredients Backend'!$AG12:$EM12)&gt;=1,1,0)</f>
        <v>0</v>
      </c>
      <c r="AU13">
        <f>IF(SUMIF('Ingredients Backend'!$AG$1:$EM$1,AU$3,'Ingredients Backend'!$AG12:$EM12)&gt;=1,1,0)</f>
        <v>0</v>
      </c>
      <c r="AV13">
        <f>IF(SUMIF('Ingredients Backend'!$AG$1:$EM$1,AV$3,'Ingredients Backend'!$AG12:$EM12)&gt;=1,1,0)</f>
        <v>0</v>
      </c>
      <c r="AW13">
        <f>IF(SUMIF('Ingredients Backend'!$AG$1:$EM$1,AW$3,'Ingredients Backend'!$AG12:$EM12)&gt;=1,1,0)</f>
        <v>0</v>
      </c>
      <c r="AX13">
        <f>IF(SUMIF('Ingredients Backend'!$AG$1:$EM$1,AX$3,'Ingredients Backend'!$AG12:$EM12)&gt;=1,1,0)</f>
        <v>0</v>
      </c>
      <c r="AY13">
        <f>IF(SUMIF('Ingredients Backend'!$AG$1:$EM$1,AY$3,'Ingredients Backend'!$AG12:$EM12)&gt;=1,1,0)</f>
        <v>0</v>
      </c>
      <c r="AZ13">
        <f>IF(SUMIF('Ingredients Backend'!$AG$1:$EM$1,AZ$3,'Ingredients Backend'!$AG12:$EM12)&gt;=1,1,0)</f>
        <v>0</v>
      </c>
      <c r="BA13">
        <f>IF(SUMIF('Ingredients Backend'!$AG$1:$EM$1,BA$3,'Ingredients Backend'!$AG12:$EM12)&gt;=1,1,0)</f>
        <v>0</v>
      </c>
      <c r="BB13">
        <f>IF(SUMIF('Ingredients Backend'!$AG$1:$EM$1,BB$3,'Ingredients Backend'!$AG12:$EM12)&gt;=1,1,0)</f>
        <v>0</v>
      </c>
      <c r="BC13">
        <f>IF(SUMIF('Ingredients Backend'!$AG$1:$EM$1,BC$3,'Ingredients Backend'!$AG12:$EM12)&gt;=1,1,0)</f>
        <v>0</v>
      </c>
      <c r="BD13">
        <f>IF(SUMIF('Ingredients Backend'!$AG$1:$EM$1,BD$3,'Ingredients Backend'!$AG12:$EM12)&gt;=1,1,0)</f>
        <v>0</v>
      </c>
      <c r="BE13">
        <f>IF(SUMIF('Ingredients Backend'!$AG$1:$EM$1,BE$3,'Ingredients Backend'!$AG12:$EM12)&gt;=1,1,0)</f>
        <v>0</v>
      </c>
      <c r="BF13">
        <f>IF(SUMIF('Ingredients Backend'!$AG$1:$EM$1,BF$3,'Ingredients Backend'!$AG12:$EM12)&gt;=1,1,0)</f>
        <v>0</v>
      </c>
      <c r="BG13">
        <f>IF(SUMIF('Ingredients Backend'!$AG$1:$EM$1,BG$3,'Ingredients Backend'!$AG12:$EM12)&gt;=1,1,0)</f>
        <v>0</v>
      </c>
      <c r="BH13">
        <f>IF(SUMIF('Ingredients Backend'!$AG$1:$EM$1,BH$3,'Ingredients Backend'!$AG12:$EM12)&gt;=1,1,0)</f>
        <v>0</v>
      </c>
      <c r="BI13">
        <f>IF(SUMIF('Ingredients Backend'!$AG$1:$EM$1,BI$3,'Ingredients Backend'!$AG12:$EM12)&gt;=1,1,0)</f>
        <v>0</v>
      </c>
      <c r="BJ13">
        <f>IF(SUMIF('Ingredients Backend'!$AG$1:$EM$1,BJ$3,'Ingredients Backend'!$AG12:$EM12)&gt;=1,1,0)</f>
        <v>0</v>
      </c>
      <c r="BK13">
        <f>IF(SUMIF('Ingredients Backend'!$AG$1:$EM$1,BK$3,'Ingredients Backend'!$AG12:$EM12)&gt;=1,1,0)</f>
        <v>0</v>
      </c>
      <c r="BL13">
        <f>IF(SUMIF('Ingredients Backend'!$AG$1:$EM$1,BL$3,'Ingredients Backend'!$AG12:$EM12)&gt;=1,1,0)</f>
        <v>0</v>
      </c>
      <c r="BM13">
        <f>IF(SUMIF('Ingredients Backend'!$AG$1:$EM$1,BM$3,'Ingredients Backend'!$AG12:$EM12)&gt;=1,1,0)</f>
        <v>0</v>
      </c>
      <c r="BN13">
        <f>IF(SUMIF('Ingredients Backend'!$AG$1:$EM$1,BN$3,'Ingredients Backend'!$AG12:$EM12)&gt;=1,1,0)</f>
        <v>0</v>
      </c>
      <c r="BO13">
        <f>IF(SUMIF('Ingredients Backend'!$AG$1:$EM$1,BO$3,'Ingredients Backend'!$AG12:$EM12)&gt;=1,1,0)</f>
        <v>0</v>
      </c>
      <c r="BP13">
        <f>IF(SUMIF('Ingredients Backend'!$AG$1:$EM$1,BP$3,'Ingredients Backend'!$AG12:$EM12)&gt;=1,1,0)</f>
        <v>0</v>
      </c>
      <c r="BQ13">
        <f>IF(SUMIF('Ingredients Backend'!$AG$1:$EM$1,BQ$3,'Ingredients Backend'!$AG12:$EM12)&gt;=1,1,0)</f>
        <v>0</v>
      </c>
      <c r="BR13">
        <f>IF(SUMIF('Ingredients Backend'!$AG$1:$EM$1,BR$3,'Ingredients Backend'!$AG12:$EM12)&gt;=1,1,0)</f>
        <v>0</v>
      </c>
      <c r="BS13">
        <f>IF(SUMIF('Ingredients Backend'!$AG$1:$EM$1,BS$3,'Ingredients Backend'!$AG12:$EM12)&gt;=1,1,0)</f>
        <v>0</v>
      </c>
      <c r="BT13">
        <f>IF(SUMIF('Ingredients Backend'!$AG$1:$EM$1,BT$3,'Ingredients Backend'!$AG12:$EM12)&gt;=1,1,0)</f>
        <v>0</v>
      </c>
      <c r="BU13">
        <f>IF(SUMIF('Ingredients Backend'!$AG$1:$EM$1,BU$3,'Ingredients Backend'!$AG12:$EM12)&gt;=1,1,0)</f>
        <v>0</v>
      </c>
      <c r="BV13">
        <f>IF(SUMIF('Ingredients Backend'!$AG$1:$EM$1,BV$3,'Ingredients Backend'!$AG12:$EM12)&gt;=1,1,0)</f>
        <v>0</v>
      </c>
      <c r="BW13">
        <f>IF(SUMIF('Ingredients Backend'!$AG$1:$EM$1,BW$3,'Ingredients Backend'!$AG12:$EM12)&gt;=1,1,0)</f>
        <v>0</v>
      </c>
      <c r="BX13">
        <f>IF(SUMIF('Ingredients Backend'!$AG$1:$EM$1,BX$3,'Ingredients Backend'!$AG12:$EM12)&gt;=1,1,0)</f>
        <v>0</v>
      </c>
      <c r="BY13">
        <f>IF(SUMIF('Ingredients Backend'!$AG$1:$EM$1,BY$3,'Ingredients Backend'!$AG12:$EM12)&gt;=1,1,0)</f>
        <v>0</v>
      </c>
      <c r="BZ13">
        <f>IF(SUMIF('Ingredients Backend'!$AG$1:$EM$1,BZ$3,'Ingredients Backend'!$AG12:$EM12)&gt;=1,1,0)</f>
        <v>0</v>
      </c>
      <c r="CA13">
        <f>IF(SUMIF('Ingredients Backend'!$AG$1:$EM$1,CA$3,'Ingredients Backend'!$AG12:$EM12)&gt;=1,1,0)</f>
        <v>0</v>
      </c>
      <c r="CB13">
        <f>IF(SUMIF('Ingredients Backend'!$AG$1:$EM$1,CB$3,'Ingredients Backend'!$AG12:$EM12)&gt;=1,1,0)</f>
        <v>0</v>
      </c>
      <c r="CC13">
        <f>IF(SUMIF('Ingredients Backend'!$AG$1:$EM$1,CC$3,'Ingredients Backend'!$AG12:$EM12)&gt;=1,1,0)</f>
        <v>0</v>
      </c>
      <c r="CD13">
        <f>IF(SUMIF('Ingredients Backend'!$AG$1:$EM$1,CD$3,'Ingredients Backend'!$AG12:$EM12)&gt;=1,1,0)</f>
        <v>1</v>
      </c>
      <c r="CE13">
        <f>IF(SUMIF('Ingredients Backend'!$AG$1:$EM$1,CE$3,'Ingredients Backend'!$AG12:$EM12)&gt;=1,1,0)</f>
        <v>0</v>
      </c>
      <c r="CF13">
        <f>IF(SUMIF('Ingredients Backend'!$AG$1:$EM$1,CF$3,'Ingredients Backend'!$AG12:$EM12)&gt;=1,1,0)</f>
        <v>0</v>
      </c>
      <c r="CG13">
        <f>IF(SUMIF('Ingredients Backend'!$AG$1:$EM$1,CG$3,'Ingredients Backend'!$AG12:$EM12)&gt;=1,1,0)</f>
        <v>0</v>
      </c>
      <c r="CH13">
        <f>IF(SUMIF('Ingredients Backend'!$AG$1:$EM$1,CH$3,'Ingredients Backend'!$AG12:$EM12)&gt;=1,1,0)</f>
        <v>0</v>
      </c>
      <c r="CI13">
        <f>IF(SUMIF('Ingredients Backend'!$AG$1:$EM$1,CI$3,'Ingredients Backend'!$AG12:$EM12)&gt;=1,1,0)</f>
        <v>0</v>
      </c>
      <c r="CJ13">
        <f>IF(SUMIF('Ingredients Backend'!$AG$1:$EM$1,CJ$3,'Ingredients Backend'!$AG12:$EM12)&gt;=1,1,0)</f>
        <v>0</v>
      </c>
      <c r="CK13">
        <f>IF(SUMIF('Ingredients Backend'!$AG$1:$EM$1,CK$3,'Ingredients Backend'!$AG12:$EM12)&gt;=1,1,0)</f>
        <v>0</v>
      </c>
      <c r="CL13">
        <f>IF(SUMIF('Ingredients Backend'!$AG$1:$EM$1,CL$3,'Ingredients Backend'!$AG12:$EM12)&gt;=1,1,0)</f>
        <v>0</v>
      </c>
      <c r="CM13">
        <f>IF(SUMIF('Ingredients Backend'!$AG$1:$EM$1,CM$3,'Ingredients Backend'!$AG12:$EM12)&gt;=1,1,0)</f>
        <v>0</v>
      </c>
      <c r="CN13">
        <f>IF(SUMIF('Ingredients Backend'!$AG$1:$EM$1,CN$3,'Ingredients Backend'!$AG12:$EM12)&gt;=1,1,0)</f>
        <v>0</v>
      </c>
      <c r="CO13">
        <f>IF(SUMIF('Ingredients Backend'!$AG$1:$EM$1,CO$3,'Ingredients Backend'!$AG12:$EM12)&gt;=1,1,0)</f>
        <v>0</v>
      </c>
      <c r="CP13">
        <f>IF(SUMIF('Ingredients Backend'!$AG$1:$EM$1,CP$3,'Ingredients Backend'!$AG12:$EM12)&gt;=1,1,0)</f>
        <v>0</v>
      </c>
      <c r="CQ13">
        <f>IF(SUMIF('Ingredients Backend'!$AG$1:$EM$1,CQ$3,'Ingredients Backend'!$AG12:$EM12)&gt;=1,1,0)</f>
        <v>0</v>
      </c>
      <c r="CR13">
        <f>IF(SUMIF('Ingredients Backend'!$AG$1:$EM$1,CR$3,'Ingredients Backend'!$AG12:$EM12)&gt;=1,1,0)</f>
        <v>0</v>
      </c>
      <c r="CS13">
        <f>IF(SUMIF('Ingredients Backend'!$AG$1:$EM$1,CS$3,'Ingredients Backend'!$AG12:$EM12)&gt;=1,1,0)</f>
        <v>0</v>
      </c>
      <c r="CT13">
        <f>IF(SUMIF('Ingredients Backend'!$AG$1:$EM$1,CT$3,'Ingredients Backend'!$AG12:$EM12)&gt;=1,1,0)</f>
        <v>0</v>
      </c>
      <c r="CU13">
        <f>IF(SUMIF('Ingredients Backend'!$AG$1:$EM$1,CU$3,'Ingredients Backend'!$AG12:$EM12)&gt;=1,1,0)</f>
        <v>0</v>
      </c>
      <c r="CV13">
        <f>IF(SUMIF('Ingredients Backend'!$AG$1:$EM$1,CV$3,'Ingredients Backend'!$AG12:$EM12)&gt;=1,1,0)</f>
        <v>0</v>
      </c>
      <c r="CW13">
        <f>IF(SUMIF('Ingredients Backend'!$AG$1:$EM$1,CW$3,'Ingredients Backend'!$AG12:$EM12)&gt;=1,1,0)</f>
        <v>0</v>
      </c>
      <c r="CX13">
        <f>IF(SUMIF('Ingredients Backend'!$AG$1:$EM$1,CX$3,'Ingredients Backend'!$AG12:$EM12)&gt;=1,1,0)</f>
        <v>0</v>
      </c>
      <c r="CY13">
        <f>IF(SUMIF('Ingredients Backend'!$AG$1:$EM$1,CY$3,'Ingredients Backend'!$AG12:$EM12)&gt;=1,1,0)</f>
        <v>0</v>
      </c>
      <c r="CZ13">
        <f>IF(SUMIF('Ingredients Backend'!$AG$1:$EM$1,CZ$3,'Ingredients Backend'!$AG12:$EM12)&gt;=1,1,0)</f>
        <v>0</v>
      </c>
      <c r="DA13">
        <f>IF(SUMIF('Ingredients Backend'!$AG$1:$EM$1,DA$3,'Ingredients Backend'!$AG12:$EM12)&gt;=1,1,0)</f>
        <v>0</v>
      </c>
      <c r="DB13">
        <f>IF(SUMIF('Ingredients Backend'!$AG$1:$EM$1,DB$3,'Ingredients Backend'!$AG12:$EM12)&gt;=1,1,0)</f>
        <v>0</v>
      </c>
      <c r="DC13">
        <f>IF(SUMIF('Ingredients Backend'!$AG$1:$EM$1,DC$3,'Ingredients Backend'!$AG12:$EM12)&gt;=1,1,0)</f>
        <v>0</v>
      </c>
      <c r="DD13">
        <f>IF(SUMIF('Ingredients Backend'!$AG$1:$EM$1,DD$3,'Ingredients Backend'!$AG12:$EM12)&gt;=1,1,0)</f>
        <v>0</v>
      </c>
      <c r="DE13">
        <f>IF(SUMIF('Ingredients Backend'!$AG$1:$EM$1,DE$3,'Ingredients Backend'!$AG12:$EM12)&gt;=1,1,0)</f>
        <v>0</v>
      </c>
      <c r="DF13">
        <f>IF(SUMIF('Ingredients Backend'!$AG$1:$EM$1,DF$3,'Ingredients Backend'!$AG12:$EM12)&gt;=1,1,0)</f>
        <v>0</v>
      </c>
      <c r="DG13">
        <f>IF(SUMIF('Ingredients Backend'!$AG$1:$EM$1,DG$3,'Ingredients Backend'!$AG12:$EM12)&gt;=1,1,0)</f>
        <v>0</v>
      </c>
      <c r="DH13">
        <f>IF(SUMIF('Ingredients Backend'!$AG$1:$EM$1,DH$3,'Ingredients Backend'!$AG12:$EM12)&gt;=1,1,0)</f>
        <v>0</v>
      </c>
      <c r="DI13">
        <f>IF(SUMIF('Ingredients Backend'!$AG$1:$EM$1,DI$3,'Ingredients Backend'!$AG12:$EM12)&gt;=1,1,0)</f>
        <v>1</v>
      </c>
      <c r="DJ13">
        <f>IF(SUMIF('Ingredients Backend'!$AG$1:$EM$1,DJ$3,'Ingredients Backend'!$AG12:$EM12)&gt;=1,1,0)</f>
        <v>0</v>
      </c>
      <c r="DK13">
        <f>IF(SUMIF('Ingredients Backend'!$AG$1:$EM$1,DK$3,'Ingredients Backend'!$AG12:$EM12)&gt;=1,1,0)</f>
        <v>0</v>
      </c>
      <c r="DL13">
        <f>IF(SUMIF('Ingredients Backend'!$AG$1:$EM$1,DL$3,'Ingredients Backend'!$AG12:$EM12)&gt;=1,1,0)</f>
        <v>0</v>
      </c>
    </row>
    <row r="14" spans="1:116">
      <c r="A14" s="9" t="str">
        <f>_xlfn.XLOOKUP($E14,'Copy of Raw Data'!$E:$E,'Copy of Raw Data'!A:A,"ERROR",0,1)</f>
        <v>US</v>
      </c>
      <c r="B14" s="9" t="str">
        <f>_xlfn.XLOOKUP($E14,'Copy of Raw Data'!$E:$E,'Copy of Raw Data'!B:B,"ERROR",0,1)</f>
        <v>Hair Mousses</v>
      </c>
      <c r="C14" s="9" t="str">
        <f>_xlfn.XLOOKUP($E14,'Copy of Raw Data'!$E:$E,'Copy of Raw Data'!C:C,"ERROR",0,1)</f>
        <v>KERASTASE</v>
      </c>
      <c r="D14" s="9" t="str">
        <f>_xlfn.XLOOKUP($E14,'Copy of Raw Data'!$E:$E,'Copy of Raw Data'!D:D,"ERROR",0,1)</f>
        <v>www.amazon.com/dp/B00K0LUFIQ</v>
      </c>
      <c r="E14" s="9" t="s">
        <v>76</v>
      </c>
      <c r="F14" s="9" t="str">
        <f>_xlfn.XLOOKUP($E14,'Copy of Raw Data'!$E:$E,'Copy of Raw Data'!F:F,"ERROR",0,1)</f>
        <v>KERASTASE Densifique Densimorphose  Hair   Mousse  | Volumizing &amp; Thickening Styling  Mousse  | Adds Shine | With Hyaluronic Acid | For Fine, Thin &amp; Thinning  Hair  | 5.1 Fl Oz</v>
      </c>
      <c r="G14" s="9">
        <f>_xlfn.XLOOKUP($E14,'Copy of Raw Data'!$E:$E,'Copy of Raw Data'!G:G,"ERROR",0,1)</f>
        <v>9568</v>
      </c>
      <c r="H14" s="9">
        <f>_xlfn.XLOOKUP($E14,'Copy of Raw Data'!$E:$E,'Copy of Raw Data'!H:H,"ERROR",0,1)</f>
        <v>405814.94</v>
      </c>
      <c r="I14" s="9">
        <f>_xlfn.XLOOKUP($E14,'Copy of Raw Data'!$E:$E,'Copy of Raw Data'!I:I,"ERROR",0,1)</f>
        <v>0.0167881366888707</v>
      </c>
      <c r="J14" s="9" t="str">
        <f>_xlfn.XLOOKUP($E14,'Copy of Raw Data'!$E:$E,'Copy of 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40 to 50</v>
      </c>
      <c r="L14" s="9">
        <f>_xlfn.XLOOKUP($E14,'Copy of Raw Data'!$E:$E,'Copy of Raw Data'!L:L,"ERROR",0,1)</f>
        <v>40.81</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_xlfn.XLOOKUP($E14,'Copy of Raw Data'!$E:$E,'Copy of Raw Data'!N:N,"ERROR",0,1)</f>
        <v>43.83</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6% to 8%</v>
      </c>
      <c r="P14" s="16">
        <f t="shared" si="2"/>
        <v>0.0689025781428245</v>
      </c>
      <c r="Q14" s="9">
        <f>_xlfn.XLOOKUP($E14,'Copy of Raw Data'!$E:$E,'Copy of Raw Data'!Q:Q,"ERROR",0,1)</f>
        <v>5.1</v>
      </c>
      <c r="R14" s="9" t="str">
        <f>_xlfn.XLOOKUP($E14,'Copy of Raw Data'!$E:$E,'Copy of Raw Data'!R:R,"ERROR",0,1)</f>
        <v>fl oz</v>
      </c>
      <c r="S14" s="17">
        <f t="shared" si="3"/>
        <v>7.69419306184012</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5 to 10</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0.2 to 0.3</v>
      </c>
      <c r="V14" s="17">
        <f t="shared" si="4"/>
        <v>0.279458054130317</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0.2 to 0.3</v>
      </c>
      <c r="X14" s="17">
        <f t="shared" si="5"/>
        <v>0.260202673717962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4 to 6</v>
      </c>
      <c r="Z14" s="17">
        <f t="array" ref="Z14">_xlfn.IFS(AA14="oz",_xlfn.IFS(R14="oz",Q14,R14="fl oz",Q14*1.04,R14="ml",Q14*0.0338),AA14="fl oz",_xlfn.IFS(R14="oz",Q14/1.04,R14="fl oz",Q14,R14="ml",Q14*0.0338/1.04),AA14="ml",_xlfn.IFS(R14="oz",Q14/0.0338,R14="fl oz",Q14*1.04/0.0338,R14="ml",Q14))</f>
        <v>5.304</v>
      </c>
      <c r="AA14" s="9" t="str">
        <f>_xlfn.XLOOKUP($E14,'Copy of Raw Data'!$E:$E,'Copy of Raw Data'!AA:AA,"ERROR",0,1)</f>
        <v>oz</v>
      </c>
      <c r="AB14" s="9" t="str">
        <f>_xlfn.XLOOKUP($E14,'Copy of Raw Data'!$E:$E,'Copy of Raw Data'!AB:AB,"ERROR",0,1)</f>
        <v>Spray Can</v>
      </c>
      <c r="AC14" s="9" t="str">
        <f>_xlfn.XLOOKUP($E14,'Copy of Raw Data'!$E:$E,'Copy of Raw Data'!AC:AC,"ERROR",0,1)</f>
        <v>Pack of 1</v>
      </c>
      <c r="AD14" s="9" t="str">
        <f>_xlfn.XLOOKUP($E14,'Copy of Raw Data'!$E:$E,'Copy of Raw Data'!AD:AD,"ERROR",0,1)</f>
        <v>Volumizing, Shine, Softening</v>
      </c>
      <c r="AE14" s="9" t="str">
        <f>_xlfn.XLOOKUP($E14,'Copy of Raw Data'!$E:$E,'Copy of Raw Data'!AO:AO,"ERROR",0,1)</f>
        <v>Mineral Oil Free</v>
      </c>
      <c r="AF14" s="9" t="str">
        <f>_xlfn.XLOOKUP($E14,'Copy of Raw Data'!$E:$E,'Copy of Raw Data'!AZ:AZ,"ERROR",0,1)</f>
        <v>Hyalurnoic Acid, Peptides, Water, Arginine, Cetrimonium Chloride, Hydrolised Wheat Protein, Sodium Hyaluronate</v>
      </c>
      <c r="AG14">
        <f>IF(SUMIF('Ingredients Backend'!$AG$1:$EM$1,AG$3,'Ingredients Backend'!$AG13:$EM13)&gt;=1,1,0)</f>
        <v>0</v>
      </c>
      <c r="AH14">
        <f>IF(SUMIF('Ingredients Backend'!$AG$1:$EM$1,AH$3,'Ingredients Backend'!$AG13:$EM13)&gt;=1,1,0)</f>
        <v>0</v>
      </c>
      <c r="AI14">
        <f>IF(SUMIF('Ingredients Backend'!$AG$1:$EM$1,AI$3,'Ingredients Backend'!$AG13:$EM13)&gt;=1,1,0)</f>
        <v>0</v>
      </c>
      <c r="AJ14">
        <f>IF(SUMIF('Ingredients Backend'!$AG$1:$EM$1,AJ$3,'Ingredients Backend'!$AG13:$EM13)&gt;=1,1,0)</f>
        <v>0</v>
      </c>
      <c r="AK14">
        <f>IF(SUMIF('Ingredients Backend'!$AG$1:$EM$1,AK$3,'Ingredients Backend'!$AG13:$EM13)&gt;=1,1,0)</f>
        <v>0</v>
      </c>
      <c r="AL14">
        <f>IF(SUMIF('Ingredients Backend'!$AG$1:$EM$1,AL$3,'Ingredients Backend'!$AG13:$EM13)&gt;=1,1,0)</f>
        <v>0</v>
      </c>
      <c r="AM14">
        <f>IF(SUMIF('Ingredients Backend'!$AG$1:$EM$1,AM$3,'Ingredients Backend'!$AG13:$EM13)&gt;=1,1,0)</f>
        <v>1</v>
      </c>
      <c r="AN14">
        <f>IF(SUMIF('Ingredients Backend'!$AG$1:$EM$1,AN$3,'Ingredients Backend'!$AG13:$EM13)&gt;=1,1,0)</f>
        <v>0</v>
      </c>
      <c r="AO14">
        <f>IF(SUMIF('Ingredients Backend'!$AG$1:$EM$1,AO$3,'Ingredients Backend'!$AG13:$EM13)&gt;=1,1,0)</f>
        <v>0</v>
      </c>
      <c r="AP14">
        <f>IF(SUMIF('Ingredients Backend'!$AG$1:$EM$1,AP$3,'Ingredients Backend'!$AG13:$EM13)&gt;=1,1,0)</f>
        <v>0</v>
      </c>
      <c r="AQ14">
        <f>IF(SUMIF('Ingredients Backend'!$AG$1:$EM$1,AQ$3,'Ingredients Backend'!$AG13:$EM13)&gt;=1,1,0)</f>
        <v>0</v>
      </c>
      <c r="AR14">
        <f>IF(SUMIF('Ingredients Backend'!$AG$1:$EM$1,AR$3,'Ingredients Backend'!$AG13:$EM13)&gt;=1,1,0)</f>
        <v>0</v>
      </c>
      <c r="AS14">
        <f>IF(SUMIF('Ingredients Backend'!$AG$1:$EM$1,AS$3,'Ingredients Backend'!$AG13:$EM13)&gt;=1,1,0)</f>
        <v>0</v>
      </c>
      <c r="AT14">
        <f>IF(SUMIF('Ingredients Backend'!$AG$1:$EM$1,AT$3,'Ingredients Backend'!$AG13:$EM13)&gt;=1,1,0)</f>
        <v>0</v>
      </c>
      <c r="AU14">
        <f>IF(SUMIF('Ingredients Backend'!$AG$1:$EM$1,AU$3,'Ingredients Backend'!$AG13:$EM13)&gt;=1,1,0)</f>
        <v>0</v>
      </c>
      <c r="AV14">
        <f>IF(SUMIF('Ingredients Backend'!$AG$1:$EM$1,AV$3,'Ingredients Backend'!$AG13:$EM13)&gt;=1,1,0)</f>
        <v>1</v>
      </c>
      <c r="AW14">
        <f>IF(SUMIF('Ingredients Backend'!$AG$1:$EM$1,AW$3,'Ingredients Backend'!$AG13:$EM13)&gt;=1,1,0)</f>
        <v>0</v>
      </c>
      <c r="AX14">
        <f>IF(SUMIF('Ingredients Backend'!$AG$1:$EM$1,AX$3,'Ingredients Backend'!$AG13:$EM13)&gt;=1,1,0)</f>
        <v>0</v>
      </c>
      <c r="AY14">
        <f>IF(SUMIF('Ingredients Backend'!$AG$1:$EM$1,AY$3,'Ingredients Backend'!$AG13:$EM13)&gt;=1,1,0)</f>
        <v>0</v>
      </c>
      <c r="AZ14">
        <f>IF(SUMIF('Ingredients Backend'!$AG$1:$EM$1,AZ$3,'Ingredients Backend'!$AG13:$EM13)&gt;=1,1,0)</f>
        <v>0</v>
      </c>
      <c r="BA14">
        <f>IF(SUMIF('Ingredients Backend'!$AG$1:$EM$1,BA$3,'Ingredients Backend'!$AG13:$EM13)&gt;=1,1,0)</f>
        <v>0</v>
      </c>
      <c r="BB14">
        <f>IF(SUMIF('Ingredients Backend'!$AG$1:$EM$1,BB$3,'Ingredients Backend'!$AG13:$EM13)&gt;=1,1,0)</f>
        <v>0</v>
      </c>
      <c r="BC14">
        <f>IF(SUMIF('Ingredients Backend'!$AG$1:$EM$1,BC$3,'Ingredients Backend'!$AG13:$EM13)&gt;=1,1,0)</f>
        <v>0</v>
      </c>
      <c r="BD14">
        <f>IF(SUMIF('Ingredients Backend'!$AG$1:$EM$1,BD$3,'Ingredients Backend'!$AG13:$EM13)&gt;=1,1,0)</f>
        <v>0</v>
      </c>
      <c r="BE14">
        <f>IF(SUMIF('Ingredients Backend'!$AG$1:$EM$1,BE$3,'Ingredients Backend'!$AG13:$EM13)&gt;=1,1,0)</f>
        <v>0</v>
      </c>
      <c r="BF14">
        <f>IF(SUMIF('Ingredients Backend'!$AG$1:$EM$1,BF$3,'Ingredients Backend'!$AG13:$EM13)&gt;=1,1,0)</f>
        <v>0</v>
      </c>
      <c r="BG14">
        <f>IF(SUMIF('Ingredients Backend'!$AG$1:$EM$1,BG$3,'Ingredients Backend'!$AG13:$EM13)&gt;=1,1,0)</f>
        <v>0</v>
      </c>
      <c r="BH14">
        <f>IF(SUMIF('Ingredients Backend'!$AG$1:$EM$1,BH$3,'Ingredients Backend'!$AG13:$EM13)&gt;=1,1,0)</f>
        <v>0</v>
      </c>
      <c r="BI14">
        <f>IF(SUMIF('Ingredients Backend'!$AG$1:$EM$1,BI$3,'Ingredients Backend'!$AG13:$EM13)&gt;=1,1,0)</f>
        <v>0</v>
      </c>
      <c r="BJ14">
        <f>IF(SUMIF('Ingredients Backend'!$AG$1:$EM$1,BJ$3,'Ingredients Backend'!$AG13:$EM13)&gt;=1,1,0)</f>
        <v>0</v>
      </c>
      <c r="BK14">
        <f>IF(SUMIF('Ingredients Backend'!$AG$1:$EM$1,BK$3,'Ingredients Backend'!$AG13:$EM13)&gt;=1,1,0)</f>
        <v>0</v>
      </c>
      <c r="BL14">
        <f>IF(SUMIF('Ingredients Backend'!$AG$1:$EM$1,BL$3,'Ingredients Backend'!$AG13:$EM13)&gt;=1,1,0)</f>
        <v>0</v>
      </c>
      <c r="BM14">
        <f>IF(SUMIF('Ingredients Backend'!$AG$1:$EM$1,BM$3,'Ingredients Backend'!$AG13:$EM13)&gt;=1,1,0)</f>
        <v>0</v>
      </c>
      <c r="BN14">
        <f>IF(SUMIF('Ingredients Backend'!$AG$1:$EM$1,BN$3,'Ingredients Backend'!$AG13:$EM13)&gt;=1,1,0)</f>
        <v>0</v>
      </c>
      <c r="BO14">
        <f>IF(SUMIF('Ingredients Backend'!$AG$1:$EM$1,BO$3,'Ingredients Backend'!$AG13:$EM13)&gt;=1,1,0)</f>
        <v>1</v>
      </c>
      <c r="BP14">
        <f>IF(SUMIF('Ingredients Backend'!$AG$1:$EM$1,BP$3,'Ingredients Backend'!$AG13:$EM13)&gt;=1,1,0)</f>
        <v>0</v>
      </c>
      <c r="BQ14">
        <f>IF(SUMIF('Ingredients Backend'!$AG$1:$EM$1,BQ$3,'Ingredients Backend'!$AG13:$EM13)&gt;=1,1,0)</f>
        <v>0</v>
      </c>
      <c r="BR14">
        <f>IF(SUMIF('Ingredients Backend'!$AG$1:$EM$1,BR$3,'Ingredients Backend'!$AG13:$EM13)&gt;=1,1,0)</f>
        <v>0</v>
      </c>
      <c r="BS14">
        <f>IF(SUMIF('Ingredients Backend'!$AG$1:$EM$1,BS$3,'Ingredients Backend'!$AG13:$EM13)&gt;=1,1,0)</f>
        <v>0</v>
      </c>
      <c r="BT14">
        <f>IF(SUMIF('Ingredients Backend'!$AG$1:$EM$1,BT$3,'Ingredients Backend'!$AG13:$EM13)&gt;=1,1,0)</f>
        <v>0</v>
      </c>
      <c r="BU14">
        <f>IF(SUMIF('Ingredients Backend'!$AG$1:$EM$1,BU$3,'Ingredients Backend'!$AG13:$EM13)&gt;=1,1,0)</f>
        <v>0</v>
      </c>
      <c r="BV14">
        <f>IF(SUMIF('Ingredients Backend'!$AG$1:$EM$1,BV$3,'Ingredients Backend'!$AG13:$EM13)&gt;=1,1,0)</f>
        <v>0</v>
      </c>
      <c r="BW14">
        <f>IF(SUMIF('Ingredients Backend'!$AG$1:$EM$1,BW$3,'Ingredients Backend'!$AG13:$EM13)&gt;=1,1,0)</f>
        <v>0</v>
      </c>
      <c r="BX14">
        <f>IF(SUMIF('Ingredients Backend'!$AG$1:$EM$1,BX$3,'Ingredients Backend'!$AG13:$EM13)&gt;=1,1,0)</f>
        <v>0</v>
      </c>
      <c r="BY14">
        <f>IF(SUMIF('Ingredients Backend'!$AG$1:$EM$1,BY$3,'Ingredients Backend'!$AG13:$EM13)&gt;=1,1,0)</f>
        <v>0</v>
      </c>
      <c r="BZ14">
        <f>IF(SUMIF('Ingredients Backend'!$AG$1:$EM$1,BZ$3,'Ingredients Backend'!$AG13:$EM13)&gt;=1,1,0)</f>
        <v>0</v>
      </c>
      <c r="CA14">
        <f>IF(SUMIF('Ingredients Backend'!$AG$1:$EM$1,CA$3,'Ingredients Backend'!$AG13:$EM13)&gt;=1,1,0)</f>
        <v>0</v>
      </c>
      <c r="CB14">
        <f>IF(SUMIF('Ingredients Backend'!$AG$1:$EM$1,CB$3,'Ingredients Backend'!$AG13:$EM13)&gt;=1,1,0)</f>
        <v>0</v>
      </c>
      <c r="CC14">
        <f>IF(SUMIF('Ingredients Backend'!$AG$1:$EM$1,CC$3,'Ingredients Backend'!$AG13:$EM13)&gt;=1,1,0)</f>
        <v>0</v>
      </c>
      <c r="CD14">
        <f>IF(SUMIF('Ingredients Backend'!$AG$1:$EM$1,CD$3,'Ingredients Backend'!$AG13:$EM13)&gt;=1,1,0)</f>
        <v>1</v>
      </c>
      <c r="CE14">
        <f>IF(SUMIF('Ingredients Backend'!$AG$1:$EM$1,CE$3,'Ingredients Backend'!$AG13:$EM13)&gt;=1,1,0)</f>
        <v>0</v>
      </c>
      <c r="CF14">
        <f>IF(SUMIF('Ingredients Backend'!$AG$1:$EM$1,CF$3,'Ingredients Backend'!$AG13:$EM13)&gt;=1,1,0)</f>
        <v>0</v>
      </c>
      <c r="CG14">
        <f>IF(SUMIF('Ingredients Backend'!$AG$1:$EM$1,CG$3,'Ingredients Backend'!$AG13:$EM13)&gt;=1,1,0)</f>
        <v>0</v>
      </c>
      <c r="CH14">
        <f>IF(SUMIF('Ingredients Backend'!$AG$1:$EM$1,CH$3,'Ingredients Backend'!$AG13:$EM13)&gt;=1,1,0)</f>
        <v>0</v>
      </c>
      <c r="CI14">
        <f>IF(SUMIF('Ingredients Backend'!$AG$1:$EM$1,CI$3,'Ingredients Backend'!$AG13:$EM13)&gt;=1,1,0)</f>
        <v>0</v>
      </c>
      <c r="CJ14">
        <f>IF(SUMIF('Ingredients Backend'!$AG$1:$EM$1,CJ$3,'Ingredients Backend'!$AG13:$EM13)&gt;=1,1,0)</f>
        <v>0</v>
      </c>
      <c r="CK14">
        <f>IF(SUMIF('Ingredients Backend'!$AG$1:$EM$1,CK$3,'Ingredients Backend'!$AG13:$EM13)&gt;=1,1,0)</f>
        <v>1</v>
      </c>
      <c r="CL14">
        <f>IF(SUMIF('Ingredients Backend'!$AG$1:$EM$1,CL$3,'Ingredients Backend'!$AG13:$EM13)&gt;=1,1,0)</f>
        <v>0</v>
      </c>
      <c r="CM14">
        <f>IF(SUMIF('Ingredients Backend'!$AG$1:$EM$1,CM$3,'Ingredients Backend'!$AG13:$EM13)&gt;=1,1,0)</f>
        <v>0</v>
      </c>
      <c r="CN14">
        <f>IF(SUMIF('Ingredients Backend'!$AG$1:$EM$1,CN$3,'Ingredients Backend'!$AG13:$EM13)&gt;=1,1,0)</f>
        <v>0</v>
      </c>
      <c r="CO14">
        <f>IF(SUMIF('Ingredients Backend'!$AG$1:$EM$1,CO$3,'Ingredients Backend'!$AG13:$EM13)&gt;=1,1,0)</f>
        <v>0</v>
      </c>
      <c r="CP14">
        <f>IF(SUMIF('Ingredients Backend'!$AG$1:$EM$1,CP$3,'Ingredients Backend'!$AG13:$EM13)&gt;=1,1,0)</f>
        <v>0</v>
      </c>
      <c r="CQ14">
        <f>IF(SUMIF('Ingredients Backend'!$AG$1:$EM$1,CQ$3,'Ingredients Backend'!$AG13:$EM13)&gt;=1,1,0)</f>
        <v>0</v>
      </c>
      <c r="CR14">
        <f>IF(SUMIF('Ingredients Backend'!$AG$1:$EM$1,CR$3,'Ingredients Backend'!$AG13:$EM13)&gt;=1,1,0)</f>
        <v>0</v>
      </c>
      <c r="CS14">
        <f>IF(SUMIF('Ingredients Backend'!$AG$1:$EM$1,CS$3,'Ingredients Backend'!$AG13:$EM13)&gt;=1,1,0)</f>
        <v>0</v>
      </c>
      <c r="CT14">
        <f>IF(SUMIF('Ingredients Backend'!$AG$1:$EM$1,CT$3,'Ingredients Backend'!$AG13:$EM13)&gt;=1,1,0)</f>
        <v>0</v>
      </c>
      <c r="CU14">
        <f>IF(SUMIF('Ingredients Backend'!$AG$1:$EM$1,CU$3,'Ingredients Backend'!$AG13:$EM13)&gt;=1,1,0)</f>
        <v>0</v>
      </c>
      <c r="CV14">
        <f>IF(SUMIF('Ingredients Backend'!$AG$1:$EM$1,CV$3,'Ingredients Backend'!$AG13:$EM13)&gt;=1,1,0)</f>
        <v>0</v>
      </c>
      <c r="CW14">
        <f>IF(SUMIF('Ingredients Backend'!$AG$1:$EM$1,CW$3,'Ingredients Backend'!$AG13:$EM13)&gt;=1,1,0)</f>
        <v>0</v>
      </c>
      <c r="CX14">
        <f>IF(SUMIF('Ingredients Backend'!$AG$1:$EM$1,CX$3,'Ingredients Backend'!$AG13:$EM13)&gt;=1,1,0)</f>
        <v>1</v>
      </c>
      <c r="CY14">
        <f>IF(SUMIF('Ingredients Backend'!$AG$1:$EM$1,CY$3,'Ingredients Backend'!$AG13:$EM13)&gt;=1,1,0)</f>
        <v>0</v>
      </c>
      <c r="CZ14">
        <f>IF(SUMIF('Ingredients Backend'!$AG$1:$EM$1,CZ$3,'Ingredients Backend'!$AG13:$EM13)&gt;=1,1,0)</f>
        <v>0</v>
      </c>
      <c r="DA14">
        <f>IF(SUMIF('Ingredients Backend'!$AG$1:$EM$1,DA$3,'Ingredients Backend'!$AG13:$EM13)&gt;=1,1,0)</f>
        <v>0</v>
      </c>
      <c r="DB14">
        <f>IF(SUMIF('Ingredients Backend'!$AG$1:$EM$1,DB$3,'Ingredients Backend'!$AG13:$EM13)&gt;=1,1,0)</f>
        <v>0</v>
      </c>
      <c r="DC14">
        <f>IF(SUMIF('Ingredients Backend'!$AG$1:$EM$1,DC$3,'Ingredients Backend'!$AG13:$EM13)&gt;=1,1,0)</f>
        <v>0</v>
      </c>
      <c r="DD14">
        <f>IF(SUMIF('Ingredients Backend'!$AG$1:$EM$1,DD$3,'Ingredients Backend'!$AG13:$EM13)&gt;=1,1,0)</f>
        <v>0</v>
      </c>
      <c r="DE14">
        <f>IF(SUMIF('Ingredients Backend'!$AG$1:$EM$1,DE$3,'Ingredients Backend'!$AG13:$EM13)&gt;=1,1,0)</f>
        <v>0</v>
      </c>
      <c r="DF14">
        <f>IF(SUMIF('Ingredients Backend'!$AG$1:$EM$1,DF$3,'Ingredients Backend'!$AG13:$EM13)&gt;=1,1,0)</f>
        <v>0</v>
      </c>
      <c r="DG14">
        <f>IF(SUMIF('Ingredients Backend'!$AG$1:$EM$1,DG$3,'Ingredients Backend'!$AG13:$EM13)&gt;=1,1,0)</f>
        <v>0</v>
      </c>
      <c r="DH14">
        <f>IF(SUMIF('Ingredients Backend'!$AG$1:$EM$1,DH$3,'Ingredients Backend'!$AG13:$EM13)&gt;=1,1,0)</f>
        <v>0</v>
      </c>
      <c r="DI14">
        <f>IF(SUMIF('Ingredients Backend'!$AG$1:$EM$1,DI$3,'Ingredients Backend'!$AG13:$EM13)&gt;=1,1,0)</f>
        <v>1</v>
      </c>
      <c r="DJ14">
        <f>IF(SUMIF('Ingredients Backend'!$AG$1:$EM$1,DJ$3,'Ingredients Backend'!$AG13:$EM13)&gt;=1,1,0)</f>
        <v>1</v>
      </c>
      <c r="DK14">
        <f>IF(SUMIF('Ingredients Backend'!$AG$1:$EM$1,DK$3,'Ingredients Backend'!$AG13:$EM13)&gt;=1,1,0)</f>
        <v>0</v>
      </c>
      <c r="DL14">
        <f>IF(SUMIF('Ingredients Backend'!$AG$1:$EM$1,DL$3,'Ingredients Backend'!$AG13:$EM13)&gt;=1,1,0)</f>
        <v>0</v>
      </c>
    </row>
    <row r="15" hidden="1" spans="1:116">
      <c r="A15" s="9" t="str">
        <f>_xlfn.XLOOKUP($E15,'Copy of Raw Data'!$E:$E,'Copy of Raw Data'!A:A,"ERROR",0,1)</f>
        <v>US</v>
      </c>
      <c r="B15" s="9" t="str">
        <f>_xlfn.XLOOKUP($E15,'Copy of Raw Data'!$E:$E,'Copy of Raw Data'!B:B,"ERROR",0,1)</f>
        <v>Hair Mousses</v>
      </c>
      <c r="C15" s="9" t="str">
        <f>_xlfn.XLOOKUP($E15,'Copy of Raw Data'!$E:$E,'Copy of Raw Data'!C:C,"ERROR",0,1)</f>
        <v>aussie</v>
      </c>
      <c r="D15" s="9" t="str">
        <f>_xlfn.XLOOKUP($E15,'Copy of Raw Data'!$E:$E,'Copy of Raw Data'!D:D,"ERROR",0,1)</f>
        <v>www.amazon.com/dp/B07K3NC8J9</v>
      </c>
      <c r="E15" s="9" t="s">
        <v>80</v>
      </c>
      <c r="F15" s="9" t="str">
        <f>_xlfn.XLOOKUP($E15,'Copy of Raw Data'!$E:$E,'Copy of Raw Data'!F:F,"ERROR",0,1)</f>
        <v>Aussie Instant Freeze Sculpting Maximum Hold Hair Gel with Jojoba Oil, Sea Kelp and Australian Aloe, 7 Oz (Triple Pack)</v>
      </c>
      <c r="G15" s="9">
        <f>_xlfn.XLOOKUP($E15,'Copy of Raw Data'!$E:$E,'Copy of Raw Data'!G:G,"ERROR",0,1)</f>
        <v>27000</v>
      </c>
      <c r="H15" s="9">
        <f>_xlfn.XLOOKUP($E15,'Copy of Raw Data'!$E:$E,'Copy of Raw Data'!H:H,"ERROR",0,1)</f>
        <v>394879.79</v>
      </c>
      <c r="I15" s="9">
        <f>_xlfn.XLOOKUP($E15,'Copy of Raw Data'!$E:$E,'Copy of Raw Data'!I:I,"ERROR",0,1)</f>
        <v>0.0145391701219305</v>
      </c>
      <c r="J15" s="9" t="str">
        <f>_xlfn.XLOOKUP($E15,'Copy of Raw Data'!$E:$E,'Copy of 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15 to 20</v>
      </c>
      <c r="L15" s="9">
        <f>_xlfn.XLOOKUP($E15,'Copy of Raw Data'!$E:$E,'Copy of Raw Data'!L:L,"ERROR",0,1)</f>
        <v>15.06</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15 to 20</v>
      </c>
      <c r="N15" s="9">
        <f>_xlfn.XLOOKUP($E15,'Copy of Raw Data'!$E:$E,'Copy of Raw Data'!N:N,"ERROR",0,1)</f>
        <v>15.34</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2"/>
        <v>0.0182529335071708</v>
      </c>
      <c r="Q15" s="9">
        <f>_xlfn.XLOOKUP($E15,'Copy of Raw Data'!$E:$E,'Copy of Raw Data'!Q:Q,"ERROR",0,1)</f>
        <v>21</v>
      </c>
      <c r="R15" s="9" t="str">
        <f>_xlfn.XLOOKUP($E15,'Copy of Raw Data'!$E:$E,'Copy of Raw Data'!R:R,"ERROR",0,1)</f>
        <v>oz</v>
      </c>
      <c r="S15" s="17">
        <f t="shared" si="3"/>
        <v>0.717142857142857</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0.5 to 0.75</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 to 0.05</v>
      </c>
      <c r="V15" s="17">
        <f t="shared" si="4"/>
        <v>0.0247032867932428</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7">
        <f t="shared" si="5"/>
        <v>0.0242523793419972</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20 to 25</v>
      </c>
      <c r="Z15" s="17">
        <f t="array" ref="Z15">_xlfn.IFS(AA15="oz",_xlfn.IFS(R15="oz",Q15,R15="fl oz",Q15*1.04,R15="ml",Q15*0.0338),AA15="fl oz",_xlfn.IFS(R15="oz",Q15/1.04,R15="fl oz",Q15,R15="ml",Q15*0.0338/1.04),AA15="ml",_xlfn.IFS(R15="oz",Q15/0.0338,R15="fl oz",Q15*1.04/0.0338,R15="ml",Q15))</f>
        <v>21</v>
      </c>
      <c r="AA15" s="9" t="str">
        <f>_xlfn.XLOOKUP($E15,'Copy of Raw Data'!$E:$E,'Copy of Raw Data'!AA:AA,"ERROR",0,1)</f>
        <v>oz</v>
      </c>
      <c r="AB15" s="9" t="str">
        <f>_xlfn.XLOOKUP($E15,'Copy of Raw Data'!$E:$E,'Copy of Raw Data'!AB:AB,"ERROR",0,1)</f>
        <v>Tube</v>
      </c>
      <c r="AC15" s="9" t="str">
        <f>_xlfn.XLOOKUP($E15,'Copy of Raw Data'!$E:$E,'Copy of Raw Data'!AC:AC,"ERROR",0,1)</f>
        <v>Pack of 3</v>
      </c>
      <c r="AD15" s="9" t="str">
        <f>_xlfn.XLOOKUP($E15,'Copy of Raw Data'!$E:$E,'Copy of Raw Data'!AD:AD,"ERROR",0,1)</f>
        <v>Hold, Flake Control</v>
      </c>
      <c r="AE15" s="9" t="str">
        <f>_xlfn.XLOOKUP($E15,'Copy of Raw Data'!$E:$E,'Copy of Raw Data'!AO:AO,"ERROR",0,1)</f>
        <v>NA</v>
      </c>
      <c r="AF15" s="9" t="str">
        <f>_xlfn.XLOOKUP($E15,'Copy of Raw Data'!$E:$E,'Copy of Raw Data'!AZ:AZ,"ERROR",0,1)</f>
        <v>Jojoba Oil, Sea Kelp, Aloe, water, Disodium Edta, Acrylate Copolymer</v>
      </c>
      <c r="AG15">
        <f>IF(SUMIF('Ingredients Backend'!$AG$1:$EM$1,AG$3,'Ingredients Backend'!$AG14:$EM14)&gt;=1,1,0)</f>
        <v>0</v>
      </c>
      <c r="AH15">
        <f>IF(SUMIF('Ingredients Backend'!$AG$1:$EM$1,AH$3,'Ingredients Backend'!$AG14:$EM14)&gt;=1,1,0)</f>
        <v>1</v>
      </c>
      <c r="AI15">
        <f>IF(SUMIF('Ingredients Backend'!$AG$1:$EM$1,AI$3,'Ingredients Backend'!$AG14:$EM14)&gt;=1,1,0)</f>
        <v>0</v>
      </c>
      <c r="AJ15">
        <f>IF(SUMIF('Ingredients Backend'!$AG$1:$EM$1,AJ$3,'Ingredients Backend'!$AG14:$EM14)&gt;=1,1,0)</f>
        <v>0</v>
      </c>
      <c r="AK15">
        <f>IF(SUMIF('Ingredients Backend'!$AG$1:$EM$1,AK$3,'Ingredients Backend'!$AG14:$EM14)&gt;=1,1,0)</f>
        <v>1</v>
      </c>
      <c r="AL15">
        <f>IF(SUMIF('Ingredients Backend'!$AG$1:$EM$1,AL$3,'Ingredients Backend'!$AG14:$EM14)&gt;=1,1,0)</f>
        <v>0</v>
      </c>
      <c r="AM15">
        <f>IF(SUMIF('Ingredients Backend'!$AG$1:$EM$1,AM$3,'Ingredients Backend'!$AG14:$EM14)&gt;=1,1,0)</f>
        <v>0</v>
      </c>
      <c r="AN15">
        <f>IF(SUMIF('Ingredients Backend'!$AG$1:$EM$1,AN$3,'Ingredients Backend'!$AG14:$EM14)&gt;=1,1,0)</f>
        <v>0</v>
      </c>
      <c r="AO15">
        <f>IF(SUMIF('Ingredients Backend'!$AG$1:$EM$1,AO$3,'Ingredients Backend'!$AG14:$EM14)&gt;=1,1,0)</f>
        <v>0</v>
      </c>
      <c r="AP15">
        <f>IF(SUMIF('Ingredients Backend'!$AG$1:$EM$1,AP$3,'Ingredients Backend'!$AG14:$EM14)&gt;=1,1,0)</f>
        <v>0</v>
      </c>
      <c r="AQ15">
        <f>IF(SUMIF('Ingredients Backend'!$AG$1:$EM$1,AQ$3,'Ingredients Backend'!$AG14:$EM14)&gt;=1,1,0)</f>
        <v>0</v>
      </c>
      <c r="AR15">
        <f>IF(SUMIF('Ingredients Backend'!$AG$1:$EM$1,AR$3,'Ingredients Backend'!$AG14:$EM14)&gt;=1,1,0)</f>
        <v>0</v>
      </c>
      <c r="AS15">
        <f>IF(SUMIF('Ingredients Backend'!$AG$1:$EM$1,AS$3,'Ingredients Backend'!$AG14:$EM14)&gt;=1,1,0)</f>
        <v>0</v>
      </c>
      <c r="AT15">
        <f>IF(SUMIF('Ingredients Backend'!$AG$1:$EM$1,AT$3,'Ingredients Backend'!$AG14:$EM14)&gt;=1,1,0)</f>
        <v>0</v>
      </c>
      <c r="AU15">
        <f>IF(SUMIF('Ingredients Backend'!$AG$1:$EM$1,AU$3,'Ingredients Backend'!$AG14:$EM14)&gt;=1,1,0)</f>
        <v>0</v>
      </c>
      <c r="AV15">
        <f>IF(SUMIF('Ingredients Backend'!$AG$1:$EM$1,AV$3,'Ingredients Backend'!$AG14:$EM14)&gt;=1,1,0)</f>
        <v>0</v>
      </c>
      <c r="AW15">
        <f>IF(SUMIF('Ingredients Backend'!$AG$1:$EM$1,AW$3,'Ingredients Backend'!$AG14:$EM14)&gt;=1,1,0)</f>
        <v>0</v>
      </c>
      <c r="AX15">
        <f>IF(SUMIF('Ingredients Backend'!$AG$1:$EM$1,AX$3,'Ingredients Backend'!$AG14:$EM14)&gt;=1,1,0)</f>
        <v>0</v>
      </c>
      <c r="AY15">
        <f>IF(SUMIF('Ingredients Backend'!$AG$1:$EM$1,AY$3,'Ingredients Backend'!$AG14:$EM14)&gt;=1,1,0)</f>
        <v>0</v>
      </c>
      <c r="AZ15">
        <f>IF(SUMIF('Ingredients Backend'!$AG$1:$EM$1,AZ$3,'Ingredients Backend'!$AG14:$EM14)&gt;=1,1,0)</f>
        <v>0</v>
      </c>
      <c r="BA15">
        <f>IF(SUMIF('Ingredients Backend'!$AG$1:$EM$1,BA$3,'Ingredients Backend'!$AG14:$EM14)&gt;=1,1,0)</f>
        <v>0</v>
      </c>
      <c r="BB15">
        <f>IF(SUMIF('Ingredients Backend'!$AG$1:$EM$1,BB$3,'Ingredients Backend'!$AG14:$EM14)&gt;=1,1,0)</f>
        <v>0</v>
      </c>
      <c r="BC15">
        <f>IF(SUMIF('Ingredients Backend'!$AG$1:$EM$1,BC$3,'Ingredients Backend'!$AG14:$EM14)&gt;=1,1,0)</f>
        <v>0</v>
      </c>
      <c r="BD15">
        <f>IF(SUMIF('Ingredients Backend'!$AG$1:$EM$1,BD$3,'Ingredients Backend'!$AG14:$EM14)&gt;=1,1,0)</f>
        <v>0</v>
      </c>
      <c r="BE15">
        <f>IF(SUMIF('Ingredients Backend'!$AG$1:$EM$1,BE$3,'Ingredients Backend'!$AG14:$EM14)&gt;=1,1,0)</f>
        <v>0</v>
      </c>
      <c r="BF15">
        <f>IF(SUMIF('Ingredients Backend'!$AG$1:$EM$1,BF$3,'Ingredients Backend'!$AG14:$EM14)&gt;=1,1,0)</f>
        <v>0</v>
      </c>
      <c r="BG15">
        <f>IF(SUMIF('Ingredients Backend'!$AG$1:$EM$1,BG$3,'Ingredients Backend'!$AG14:$EM14)&gt;=1,1,0)</f>
        <v>0</v>
      </c>
      <c r="BH15">
        <f>IF(SUMIF('Ingredients Backend'!$AG$1:$EM$1,BH$3,'Ingredients Backend'!$AG14:$EM14)&gt;=1,1,0)</f>
        <v>0</v>
      </c>
      <c r="BI15">
        <f>IF(SUMIF('Ingredients Backend'!$AG$1:$EM$1,BI$3,'Ingredients Backend'!$AG14:$EM14)&gt;=1,1,0)</f>
        <v>0</v>
      </c>
      <c r="BJ15">
        <f>IF(SUMIF('Ingredients Backend'!$AG$1:$EM$1,BJ$3,'Ingredients Backend'!$AG14:$EM14)&gt;=1,1,0)</f>
        <v>0</v>
      </c>
      <c r="BK15">
        <f>IF(SUMIF('Ingredients Backend'!$AG$1:$EM$1,BK$3,'Ingredients Backend'!$AG14:$EM14)&gt;=1,1,0)</f>
        <v>0</v>
      </c>
      <c r="BL15">
        <f>IF(SUMIF('Ingredients Backend'!$AG$1:$EM$1,BL$3,'Ingredients Backend'!$AG14:$EM14)&gt;=1,1,0)</f>
        <v>0</v>
      </c>
      <c r="BM15">
        <f>IF(SUMIF('Ingredients Backend'!$AG$1:$EM$1,BM$3,'Ingredients Backend'!$AG14:$EM14)&gt;=1,1,0)</f>
        <v>0</v>
      </c>
      <c r="BN15">
        <f>IF(SUMIF('Ingredients Backend'!$AG$1:$EM$1,BN$3,'Ingredients Backend'!$AG14:$EM14)&gt;=1,1,0)</f>
        <v>0</v>
      </c>
      <c r="BO15">
        <f>IF(SUMIF('Ingredients Backend'!$AG$1:$EM$1,BO$3,'Ingredients Backend'!$AG14:$EM14)&gt;=1,1,0)</f>
        <v>0</v>
      </c>
      <c r="BP15">
        <f>IF(SUMIF('Ingredients Backend'!$AG$1:$EM$1,BP$3,'Ingredients Backend'!$AG14:$EM14)&gt;=1,1,0)</f>
        <v>0</v>
      </c>
      <c r="BQ15">
        <f>IF(SUMIF('Ingredients Backend'!$AG$1:$EM$1,BQ$3,'Ingredients Backend'!$AG14:$EM14)&gt;=1,1,0)</f>
        <v>1</v>
      </c>
      <c r="BR15">
        <f>IF(SUMIF('Ingredients Backend'!$AG$1:$EM$1,BR$3,'Ingredients Backend'!$AG14:$EM14)&gt;=1,1,0)</f>
        <v>0</v>
      </c>
      <c r="BS15">
        <f>IF(SUMIF('Ingredients Backend'!$AG$1:$EM$1,BS$3,'Ingredients Backend'!$AG14:$EM14)&gt;=1,1,0)</f>
        <v>0</v>
      </c>
      <c r="BT15">
        <f>IF(SUMIF('Ingredients Backend'!$AG$1:$EM$1,BT$3,'Ingredients Backend'!$AG14:$EM14)&gt;=1,1,0)</f>
        <v>0</v>
      </c>
      <c r="BU15">
        <f>IF(SUMIF('Ingredients Backend'!$AG$1:$EM$1,BU$3,'Ingredients Backend'!$AG14:$EM14)&gt;=1,1,0)</f>
        <v>0</v>
      </c>
      <c r="BV15">
        <f>IF(SUMIF('Ingredients Backend'!$AG$1:$EM$1,BV$3,'Ingredients Backend'!$AG14:$EM14)&gt;=1,1,0)</f>
        <v>0</v>
      </c>
      <c r="BW15">
        <f>IF(SUMIF('Ingredients Backend'!$AG$1:$EM$1,BW$3,'Ingredients Backend'!$AG14:$EM14)&gt;=1,1,0)</f>
        <v>0</v>
      </c>
      <c r="BX15">
        <f>IF(SUMIF('Ingredients Backend'!$AG$1:$EM$1,BX$3,'Ingredients Backend'!$AG14:$EM14)&gt;=1,1,0)</f>
        <v>0</v>
      </c>
      <c r="BY15">
        <f>IF(SUMIF('Ingredients Backend'!$AG$1:$EM$1,BY$3,'Ingredients Backend'!$AG14:$EM14)&gt;=1,1,0)</f>
        <v>0</v>
      </c>
      <c r="BZ15">
        <f>IF(SUMIF('Ingredients Backend'!$AG$1:$EM$1,BZ$3,'Ingredients Backend'!$AG14:$EM14)&gt;=1,1,0)</f>
        <v>0</v>
      </c>
      <c r="CA15">
        <f>IF(SUMIF('Ingredients Backend'!$AG$1:$EM$1,CA$3,'Ingredients Backend'!$AG14:$EM14)&gt;=1,1,0)</f>
        <v>0</v>
      </c>
      <c r="CB15">
        <f>IF(SUMIF('Ingredients Backend'!$AG$1:$EM$1,CB$3,'Ingredients Backend'!$AG14:$EM14)&gt;=1,1,0)</f>
        <v>0</v>
      </c>
      <c r="CC15">
        <f>IF(SUMIF('Ingredients Backend'!$AG$1:$EM$1,CC$3,'Ingredients Backend'!$AG14:$EM14)&gt;=1,1,0)</f>
        <v>0</v>
      </c>
      <c r="CD15">
        <f>IF(SUMIF('Ingredients Backend'!$AG$1:$EM$1,CD$3,'Ingredients Backend'!$AG14:$EM14)&gt;=1,1,0)</f>
        <v>1</v>
      </c>
      <c r="CE15">
        <f>IF(SUMIF('Ingredients Backend'!$AG$1:$EM$1,CE$3,'Ingredients Backend'!$AG14:$EM14)&gt;=1,1,0)</f>
        <v>0</v>
      </c>
      <c r="CF15">
        <f>IF(SUMIF('Ingredients Backend'!$AG$1:$EM$1,CF$3,'Ingredients Backend'!$AG14:$EM14)&gt;=1,1,0)</f>
        <v>0</v>
      </c>
      <c r="CG15">
        <f>IF(SUMIF('Ingredients Backend'!$AG$1:$EM$1,CG$3,'Ingredients Backend'!$AG14:$EM14)&gt;=1,1,0)</f>
        <v>0</v>
      </c>
      <c r="CH15">
        <f>IF(SUMIF('Ingredients Backend'!$AG$1:$EM$1,CH$3,'Ingredients Backend'!$AG14:$EM14)&gt;=1,1,0)</f>
        <v>0</v>
      </c>
      <c r="CI15">
        <f>IF(SUMIF('Ingredients Backend'!$AG$1:$EM$1,CI$3,'Ingredients Backend'!$AG14:$EM14)&gt;=1,1,0)</f>
        <v>0</v>
      </c>
      <c r="CJ15">
        <f>IF(SUMIF('Ingredients Backend'!$AG$1:$EM$1,CJ$3,'Ingredients Backend'!$AG14:$EM14)&gt;=1,1,0)</f>
        <v>0</v>
      </c>
      <c r="CK15">
        <f>IF(SUMIF('Ingredients Backend'!$AG$1:$EM$1,CK$3,'Ingredients Backend'!$AG14:$EM14)&gt;=1,1,0)</f>
        <v>0</v>
      </c>
      <c r="CL15">
        <f>IF(SUMIF('Ingredients Backend'!$AG$1:$EM$1,CL$3,'Ingredients Backend'!$AG14:$EM14)&gt;=1,1,0)</f>
        <v>0</v>
      </c>
      <c r="CM15">
        <f>IF(SUMIF('Ingredients Backend'!$AG$1:$EM$1,CM$3,'Ingredients Backend'!$AG14:$EM14)&gt;=1,1,0)</f>
        <v>0</v>
      </c>
      <c r="CN15">
        <f>IF(SUMIF('Ingredients Backend'!$AG$1:$EM$1,CN$3,'Ingredients Backend'!$AG14:$EM14)&gt;=1,1,0)</f>
        <v>0</v>
      </c>
      <c r="CO15">
        <f>IF(SUMIF('Ingredients Backend'!$AG$1:$EM$1,CO$3,'Ingredients Backend'!$AG14:$EM14)&gt;=1,1,0)</f>
        <v>0</v>
      </c>
      <c r="CP15">
        <f>IF(SUMIF('Ingredients Backend'!$AG$1:$EM$1,CP$3,'Ingredients Backend'!$AG14:$EM14)&gt;=1,1,0)</f>
        <v>0</v>
      </c>
      <c r="CQ15">
        <f>IF(SUMIF('Ingredients Backend'!$AG$1:$EM$1,CQ$3,'Ingredients Backend'!$AG14:$EM14)&gt;=1,1,0)</f>
        <v>0</v>
      </c>
      <c r="CR15">
        <f>IF(SUMIF('Ingredients Backend'!$AG$1:$EM$1,CR$3,'Ingredients Backend'!$AG14:$EM14)&gt;=1,1,0)</f>
        <v>0</v>
      </c>
      <c r="CS15">
        <f>IF(SUMIF('Ingredients Backend'!$AG$1:$EM$1,CS$3,'Ingredients Backend'!$AG14:$EM14)&gt;=1,1,0)</f>
        <v>1</v>
      </c>
      <c r="CT15">
        <f>IF(SUMIF('Ingredients Backend'!$AG$1:$EM$1,CT$3,'Ingredients Backend'!$AG14:$EM14)&gt;=1,1,0)</f>
        <v>0</v>
      </c>
      <c r="CU15">
        <f>IF(SUMIF('Ingredients Backend'!$AG$1:$EM$1,CU$3,'Ingredients Backend'!$AG14:$EM14)&gt;=1,1,0)</f>
        <v>0</v>
      </c>
      <c r="CV15">
        <f>IF(SUMIF('Ingredients Backend'!$AG$1:$EM$1,CV$3,'Ingredients Backend'!$AG14:$EM14)&gt;=1,1,0)</f>
        <v>0</v>
      </c>
      <c r="CW15">
        <f>IF(SUMIF('Ingredients Backend'!$AG$1:$EM$1,CW$3,'Ingredients Backend'!$AG14:$EM14)&gt;=1,1,0)</f>
        <v>0</v>
      </c>
      <c r="CX15">
        <f>IF(SUMIF('Ingredients Backend'!$AG$1:$EM$1,CX$3,'Ingredients Backend'!$AG14:$EM14)&gt;=1,1,0)</f>
        <v>0</v>
      </c>
      <c r="CY15">
        <f>IF(SUMIF('Ingredients Backend'!$AG$1:$EM$1,CY$3,'Ingredients Backend'!$AG14:$EM14)&gt;=1,1,0)</f>
        <v>1</v>
      </c>
      <c r="CZ15">
        <f>IF(SUMIF('Ingredients Backend'!$AG$1:$EM$1,CZ$3,'Ingredients Backend'!$AG14:$EM14)&gt;=1,1,0)</f>
        <v>0</v>
      </c>
      <c r="DA15">
        <f>IF(SUMIF('Ingredients Backend'!$AG$1:$EM$1,DA$3,'Ingredients Backend'!$AG14:$EM14)&gt;=1,1,0)</f>
        <v>0</v>
      </c>
      <c r="DB15">
        <f>IF(SUMIF('Ingredients Backend'!$AG$1:$EM$1,DB$3,'Ingredients Backend'!$AG14:$EM14)&gt;=1,1,0)</f>
        <v>0</v>
      </c>
      <c r="DC15">
        <f>IF(SUMIF('Ingredients Backend'!$AG$1:$EM$1,DC$3,'Ingredients Backend'!$AG14:$EM14)&gt;=1,1,0)</f>
        <v>0</v>
      </c>
      <c r="DD15">
        <f>IF(SUMIF('Ingredients Backend'!$AG$1:$EM$1,DD$3,'Ingredients Backend'!$AG14:$EM14)&gt;=1,1,0)</f>
        <v>0</v>
      </c>
      <c r="DE15">
        <f>IF(SUMIF('Ingredients Backend'!$AG$1:$EM$1,DE$3,'Ingredients Backend'!$AG14:$EM14)&gt;=1,1,0)</f>
        <v>0</v>
      </c>
      <c r="DF15">
        <f>IF(SUMIF('Ingredients Backend'!$AG$1:$EM$1,DF$3,'Ingredients Backend'!$AG14:$EM14)&gt;=1,1,0)</f>
        <v>0</v>
      </c>
      <c r="DG15">
        <f>IF(SUMIF('Ingredients Backend'!$AG$1:$EM$1,DG$3,'Ingredients Backend'!$AG14:$EM14)&gt;=1,1,0)</f>
        <v>0</v>
      </c>
      <c r="DH15">
        <f>IF(SUMIF('Ingredients Backend'!$AG$1:$EM$1,DH$3,'Ingredients Backend'!$AG14:$EM14)&gt;=1,1,0)</f>
        <v>0</v>
      </c>
      <c r="DI15">
        <f>IF(SUMIF('Ingredients Backend'!$AG$1:$EM$1,DI$3,'Ingredients Backend'!$AG14:$EM14)&gt;=1,1,0)</f>
        <v>1</v>
      </c>
      <c r="DJ15">
        <f>IF(SUMIF('Ingredients Backend'!$AG$1:$EM$1,DJ$3,'Ingredients Backend'!$AG14:$EM14)&gt;=1,1,0)</f>
        <v>0</v>
      </c>
      <c r="DK15">
        <f>IF(SUMIF('Ingredients Backend'!$AG$1:$EM$1,DK$3,'Ingredients Backend'!$AG14:$EM14)&gt;=1,1,0)</f>
        <v>0</v>
      </c>
      <c r="DL15">
        <f>IF(SUMIF('Ingredients Backend'!$AG$1:$EM$1,DL$3,'Ingredients Backend'!$AG14:$EM14)&gt;=1,1,0)</f>
        <v>0</v>
      </c>
    </row>
    <row r="16" hidden="1" spans="1:116">
      <c r="A16" s="9" t="str">
        <f>_xlfn.XLOOKUP($E16,'Copy of Raw Data'!$E:$E,'Copy of Raw Data'!A:A,"ERROR",0,1)</f>
        <v>US</v>
      </c>
      <c r="B16" s="9" t="str">
        <f>_xlfn.XLOOKUP($E16,'Copy of Raw Data'!$E:$E,'Copy of Raw Data'!B:B,"ERROR",0,1)</f>
        <v>Hair Mousses</v>
      </c>
      <c r="C16" s="9" t="str">
        <f>_xlfn.XLOOKUP($E16,'Copy of Raw Data'!$E:$E,'Copy of Raw Data'!C:C,"ERROR",0,1)</f>
        <v>living proof</v>
      </c>
      <c r="D16" s="9" t="str">
        <f>_xlfn.XLOOKUP($E16,'Copy of Raw Data'!$E:$E,'Copy of Raw Data'!D:D,"ERROR",0,1)</f>
        <v>www.amazon.com/dp/B00ER4SYYY</v>
      </c>
      <c r="E16" s="9" t="s">
        <v>84</v>
      </c>
      <c r="F16" s="9" t="str">
        <f>_xlfn.XLOOKUP($E16,'Copy of Raw Data'!$E:$E,'Copy of Raw Data'!F:F,"ERROR",0,1)</f>
        <v>Living proof Full Thickening Mousse</v>
      </c>
      <c r="G16" s="9">
        <f>_xlfn.XLOOKUP($E16,'Copy of Raw Data'!$E:$E,'Copy of Raw Data'!G:G,"ERROR",0,1)</f>
        <v>11481</v>
      </c>
      <c r="H16" s="9">
        <f>_xlfn.XLOOKUP($E16,'Copy of Raw Data'!$E:$E,'Copy of Raw Data'!H:H,"ERROR",0,1)</f>
        <v>341981.04</v>
      </c>
      <c r="I16" s="9">
        <f>_xlfn.XLOOKUP($E16,'Copy of Raw Data'!$E:$E,'Copy of Raw Data'!I:I,"ERROR",0,1)</f>
        <v>0.0132472575245333</v>
      </c>
      <c r="J16" s="9" t="str">
        <f>_xlfn.XLOOKUP($E16,'Copy of Raw Data'!$E:$E,'Copy of 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20 to 30</v>
      </c>
      <c r="L16" s="9">
        <f>_xlfn.XLOOKUP($E16,'Copy of Raw Data'!$E:$E,'Copy of Raw Data'!L:L,"ERROR",0,1)</f>
        <v>29.92</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20 to 30</v>
      </c>
      <c r="N16" s="9">
        <f>_xlfn.XLOOKUP($E16,'Copy of Raw Data'!$E:$E,'Copy of Raw Data'!N:N,"ERROR",0,1)</f>
        <v>30</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0% to 2%</v>
      </c>
      <c r="P16" s="16">
        <f t="shared" si="2"/>
        <v>0.00266666666666661</v>
      </c>
      <c r="Q16" s="9">
        <f>_xlfn.XLOOKUP($E16,'Copy of Raw Data'!$E:$E,'Copy of Raw Data'!Q:Q,"ERROR",0,1)</f>
        <v>149</v>
      </c>
      <c r="R16" s="9" t="str">
        <f>_xlfn.XLOOKUP($E16,'Copy of Raw Data'!$E:$E,'Copy of Raw Data'!R:R,"ERROR",0,1)</f>
        <v>ml</v>
      </c>
      <c r="S16" s="17">
        <f t="shared" si="3"/>
        <v>5.9409872522934</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5 to 10</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0.2 to 0.3</v>
      </c>
      <c r="V16" s="17">
        <f t="shared" si="4"/>
        <v>0.201449856102353</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0.2 to 0.3</v>
      </c>
      <c r="X16" s="17">
        <f t="shared" si="5"/>
        <v>0.20091265648608</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4 to 6</v>
      </c>
      <c r="Z16" s="17">
        <f t="array" ref="Z16">_xlfn.IFS(AA16="oz",_xlfn.IFS(R16="oz",Q16,R16="fl oz",Q16*1.04,R16="ml",Q16*0.0338),AA16="fl oz",_xlfn.IFS(R16="oz",Q16/1.04,R16="fl oz",Q16,R16="ml",Q16*0.0338/1.04),AA16="ml",_xlfn.IFS(R16="oz",Q16/0.0338,R16="fl oz",Q16*1.04/0.0338,R16="ml",Q16))</f>
        <v>5.0362</v>
      </c>
      <c r="AA16" s="9" t="str">
        <f>_xlfn.XLOOKUP($E16,'Copy of Raw Data'!$E:$E,'Copy of Raw Data'!AA:AA,"ERROR",0,1)</f>
        <v>oz</v>
      </c>
      <c r="AB16" s="9" t="str">
        <f>_xlfn.XLOOKUP($E16,'Copy of Raw Data'!$E:$E,'Copy of Raw Data'!AB:AB,"ERROR",0,1)</f>
        <v>Spray Can</v>
      </c>
      <c r="AC16" s="9" t="str">
        <f>_xlfn.XLOOKUP($E16,'Copy of Raw Data'!$E:$E,'Copy of Raw Data'!AC:AC,"ERROR",0,1)</f>
        <v>Pack of 1</v>
      </c>
      <c r="AD16" s="9" t="str">
        <f>_xlfn.XLOOKUP($E16,'Copy of Raw Data'!$E:$E,'Copy of Raw Data'!AD:AD,"ERROR",0,1)</f>
        <v>Lightweight, Thickening, Hold</v>
      </c>
      <c r="AE16" s="9" t="str">
        <f>_xlfn.XLOOKUP($E16,'Copy of Raw Data'!$E:$E,'Copy of Raw Data'!AO:AO,"ERROR",0,1)</f>
        <v>Cruelty free, Vegan, Gluten free, Silicone free, Phthalate Free, Parabens Free</v>
      </c>
      <c r="AF16" s="9" t="str">
        <f>_xlfn.XLOOKUP($E16,'Copy of Raw Data'!$E:$E,'Copy of Raw Data'!AZ:AZ,"ERROR",0,1)</f>
        <v>Water, Panthenol, geraniol</v>
      </c>
      <c r="AG16">
        <f>IF(SUMIF('Ingredients Backend'!$AG$1:$EM$1,AG$3,'Ingredients Backend'!$AG15:$EM15)&gt;=1,1,0)</f>
        <v>0</v>
      </c>
      <c r="AH16">
        <f>IF(SUMIF('Ingredients Backend'!$AG$1:$EM$1,AH$3,'Ingredients Backend'!$AG15:$EM15)&gt;=1,1,0)</f>
        <v>0</v>
      </c>
      <c r="AI16">
        <f>IF(SUMIF('Ingredients Backend'!$AG$1:$EM$1,AI$3,'Ingredients Backend'!$AG15:$EM15)&gt;=1,1,0)</f>
        <v>0</v>
      </c>
      <c r="AJ16">
        <f>IF(SUMIF('Ingredients Backend'!$AG$1:$EM$1,AJ$3,'Ingredients Backend'!$AG15:$EM15)&gt;=1,1,0)</f>
        <v>0</v>
      </c>
      <c r="AK16">
        <f>IF(SUMIF('Ingredients Backend'!$AG$1:$EM$1,AK$3,'Ingredients Backend'!$AG15:$EM15)&gt;=1,1,0)</f>
        <v>0</v>
      </c>
      <c r="AL16">
        <f>IF(SUMIF('Ingredients Backend'!$AG$1:$EM$1,AL$3,'Ingredients Backend'!$AG15:$EM15)&gt;=1,1,0)</f>
        <v>0</v>
      </c>
      <c r="AM16">
        <f>IF(SUMIF('Ingredients Backend'!$AG$1:$EM$1,AM$3,'Ingredients Backend'!$AG15:$EM15)&gt;=1,1,0)</f>
        <v>0</v>
      </c>
      <c r="AN16">
        <f>IF(SUMIF('Ingredients Backend'!$AG$1:$EM$1,AN$3,'Ingredients Backend'!$AG15:$EM15)&gt;=1,1,0)</f>
        <v>0</v>
      </c>
      <c r="AO16">
        <f>IF(SUMIF('Ingredients Backend'!$AG$1:$EM$1,AO$3,'Ingredients Backend'!$AG15:$EM15)&gt;=1,1,0)</f>
        <v>0</v>
      </c>
      <c r="AP16">
        <f>IF(SUMIF('Ingredients Backend'!$AG$1:$EM$1,AP$3,'Ingredients Backend'!$AG15:$EM15)&gt;=1,1,0)</f>
        <v>0</v>
      </c>
      <c r="AQ16">
        <f>IF(SUMIF('Ingredients Backend'!$AG$1:$EM$1,AQ$3,'Ingredients Backend'!$AG15:$EM15)&gt;=1,1,0)</f>
        <v>0</v>
      </c>
      <c r="AR16">
        <f>IF(SUMIF('Ingredients Backend'!$AG$1:$EM$1,AR$3,'Ingredients Backend'!$AG15:$EM15)&gt;=1,1,0)</f>
        <v>0</v>
      </c>
      <c r="AS16">
        <f>IF(SUMIF('Ingredients Backend'!$AG$1:$EM$1,AS$3,'Ingredients Backend'!$AG15:$EM15)&gt;=1,1,0)</f>
        <v>0</v>
      </c>
      <c r="AT16">
        <f>IF(SUMIF('Ingredients Backend'!$AG$1:$EM$1,AT$3,'Ingredients Backend'!$AG15:$EM15)&gt;=1,1,0)</f>
        <v>0</v>
      </c>
      <c r="AU16">
        <f>IF(SUMIF('Ingredients Backend'!$AG$1:$EM$1,AU$3,'Ingredients Backend'!$AG15:$EM15)&gt;=1,1,0)</f>
        <v>0</v>
      </c>
      <c r="AV16">
        <f>IF(SUMIF('Ingredients Backend'!$AG$1:$EM$1,AV$3,'Ingredients Backend'!$AG15:$EM15)&gt;=1,1,0)</f>
        <v>0</v>
      </c>
      <c r="AW16">
        <f>IF(SUMIF('Ingredients Backend'!$AG$1:$EM$1,AW$3,'Ingredients Backend'!$AG15:$EM15)&gt;=1,1,0)</f>
        <v>0</v>
      </c>
      <c r="AX16">
        <f>IF(SUMIF('Ingredients Backend'!$AG$1:$EM$1,AX$3,'Ingredients Backend'!$AG15:$EM15)&gt;=1,1,0)</f>
        <v>0</v>
      </c>
      <c r="AY16">
        <f>IF(SUMIF('Ingredients Backend'!$AG$1:$EM$1,AY$3,'Ingredients Backend'!$AG15:$EM15)&gt;=1,1,0)</f>
        <v>0</v>
      </c>
      <c r="AZ16">
        <f>IF(SUMIF('Ingredients Backend'!$AG$1:$EM$1,AZ$3,'Ingredients Backend'!$AG15:$EM15)&gt;=1,1,0)</f>
        <v>0</v>
      </c>
      <c r="BA16">
        <f>IF(SUMIF('Ingredients Backend'!$AG$1:$EM$1,BA$3,'Ingredients Backend'!$AG15:$EM15)&gt;=1,1,0)</f>
        <v>0</v>
      </c>
      <c r="BB16">
        <f>IF(SUMIF('Ingredients Backend'!$AG$1:$EM$1,BB$3,'Ingredients Backend'!$AG15:$EM15)&gt;=1,1,0)</f>
        <v>0</v>
      </c>
      <c r="BC16">
        <f>IF(SUMIF('Ingredients Backend'!$AG$1:$EM$1,BC$3,'Ingredients Backend'!$AG15:$EM15)&gt;=1,1,0)</f>
        <v>0</v>
      </c>
      <c r="BD16">
        <f>IF(SUMIF('Ingredients Backend'!$AG$1:$EM$1,BD$3,'Ingredients Backend'!$AG15:$EM15)&gt;=1,1,0)</f>
        <v>0</v>
      </c>
      <c r="BE16">
        <f>IF(SUMIF('Ingredients Backend'!$AG$1:$EM$1,BE$3,'Ingredients Backend'!$AG15:$EM15)&gt;=1,1,0)</f>
        <v>0</v>
      </c>
      <c r="BF16">
        <f>IF(SUMIF('Ingredients Backend'!$AG$1:$EM$1,BF$3,'Ingredients Backend'!$AG15:$EM15)&gt;=1,1,0)</f>
        <v>0</v>
      </c>
      <c r="BG16">
        <f>IF(SUMIF('Ingredients Backend'!$AG$1:$EM$1,BG$3,'Ingredients Backend'!$AG15:$EM15)&gt;=1,1,0)</f>
        <v>0</v>
      </c>
      <c r="BH16">
        <f>IF(SUMIF('Ingredients Backend'!$AG$1:$EM$1,BH$3,'Ingredients Backend'!$AG15:$EM15)&gt;=1,1,0)</f>
        <v>0</v>
      </c>
      <c r="BI16">
        <f>IF(SUMIF('Ingredients Backend'!$AG$1:$EM$1,BI$3,'Ingredients Backend'!$AG15:$EM15)&gt;=1,1,0)</f>
        <v>1</v>
      </c>
      <c r="BJ16">
        <f>IF(SUMIF('Ingredients Backend'!$AG$1:$EM$1,BJ$3,'Ingredients Backend'!$AG15:$EM15)&gt;=1,1,0)</f>
        <v>0</v>
      </c>
      <c r="BK16">
        <f>IF(SUMIF('Ingredients Backend'!$AG$1:$EM$1,BK$3,'Ingredients Backend'!$AG15:$EM15)&gt;=1,1,0)</f>
        <v>0</v>
      </c>
      <c r="BL16">
        <f>IF(SUMIF('Ingredients Backend'!$AG$1:$EM$1,BL$3,'Ingredients Backend'!$AG15:$EM15)&gt;=1,1,0)</f>
        <v>0</v>
      </c>
      <c r="BM16">
        <f>IF(SUMIF('Ingredients Backend'!$AG$1:$EM$1,BM$3,'Ingredients Backend'!$AG15:$EM15)&gt;=1,1,0)</f>
        <v>0</v>
      </c>
      <c r="BN16">
        <f>IF(SUMIF('Ingredients Backend'!$AG$1:$EM$1,BN$3,'Ingredients Backend'!$AG15:$EM15)&gt;=1,1,0)</f>
        <v>0</v>
      </c>
      <c r="BO16">
        <f>IF(SUMIF('Ingredients Backend'!$AG$1:$EM$1,BO$3,'Ingredients Backend'!$AG15:$EM15)&gt;=1,1,0)</f>
        <v>0</v>
      </c>
      <c r="BP16">
        <f>IF(SUMIF('Ingredients Backend'!$AG$1:$EM$1,BP$3,'Ingredients Backend'!$AG15:$EM15)&gt;=1,1,0)</f>
        <v>0</v>
      </c>
      <c r="BQ16">
        <f>IF(SUMIF('Ingredients Backend'!$AG$1:$EM$1,BQ$3,'Ingredients Backend'!$AG15:$EM15)&gt;=1,1,0)</f>
        <v>0</v>
      </c>
      <c r="BR16">
        <f>IF(SUMIF('Ingredients Backend'!$AG$1:$EM$1,BR$3,'Ingredients Backend'!$AG15:$EM15)&gt;=1,1,0)</f>
        <v>0</v>
      </c>
      <c r="BS16">
        <f>IF(SUMIF('Ingredients Backend'!$AG$1:$EM$1,BS$3,'Ingredients Backend'!$AG15:$EM15)&gt;=1,1,0)</f>
        <v>0</v>
      </c>
      <c r="BT16">
        <f>IF(SUMIF('Ingredients Backend'!$AG$1:$EM$1,BT$3,'Ingredients Backend'!$AG15:$EM15)&gt;=1,1,0)</f>
        <v>0</v>
      </c>
      <c r="BU16">
        <f>IF(SUMIF('Ingredients Backend'!$AG$1:$EM$1,BU$3,'Ingredients Backend'!$AG15:$EM15)&gt;=1,1,0)</f>
        <v>0</v>
      </c>
      <c r="BV16">
        <f>IF(SUMIF('Ingredients Backend'!$AG$1:$EM$1,BV$3,'Ingredients Backend'!$AG15:$EM15)&gt;=1,1,0)</f>
        <v>0</v>
      </c>
      <c r="BW16">
        <f>IF(SUMIF('Ingredients Backend'!$AG$1:$EM$1,BW$3,'Ingredients Backend'!$AG15:$EM15)&gt;=1,1,0)</f>
        <v>0</v>
      </c>
      <c r="BX16">
        <f>IF(SUMIF('Ingredients Backend'!$AG$1:$EM$1,BX$3,'Ingredients Backend'!$AG15:$EM15)&gt;=1,1,0)</f>
        <v>0</v>
      </c>
      <c r="BY16">
        <f>IF(SUMIF('Ingredients Backend'!$AG$1:$EM$1,BY$3,'Ingredients Backend'!$AG15:$EM15)&gt;=1,1,0)</f>
        <v>0</v>
      </c>
      <c r="BZ16">
        <f>IF(SUMIF('Ingredients Backend'!$AG$1:$EM$1,BZ$3,'Ingredients Backend'!$AG15:$EM15)&gt;=1,1,0)</f>
        <v>0</v>
      </c>
      <c r="CA16">
        <f>IF(SUMIF('Ingredients Backend'!$AG$1:$EM$1,CA$3,'Ingredients Backend'!$AG15:$EM15)&gt;=1,1,0)</f>
        <v>0</v>
      </c>
      <c r="CB16">
        <f>IF(SUMIF('Ingredients Backend'!$AG$1:$EM$1,CB$3,'Ingredients Backend'!$AG15:$EM15)&gt;=1,1,0)</f>
        <v>0</v>
      </c>
      <c r="CC16">
        <f>IF(SUMIF('Ingredients Backend'!$AG$1:$EM$1,CC$3,'Ingredients Backend'!$AG15:$EM15)&gt;=1,1,0)</f>
        <v>0</v>
      </c>
      <c r="CD16">
        <f>IF(SUMIF('Ingredients Backend'!$AG$1:$EM$1,CD$3,'Ingredients Backend'!$AG15:$EM15)&gt;=1,1,0)</f>
        <v>0</v>
      </c>
      <c r="CE16">
        <f>IF(SUMIF('Ingredients Backend'!$AG$1:$EM$1,CE$3,'Ingredients Backend'!$AG15:$EM15)&gt;=1,1,0)</f>
        <v>0</v>
      </c>
      <c r="CF16">
        <f>IF(SUMIF('Ingredients Backend'!$AG$1:$EM$1,CF$3,'Ingredients Backend'!$AG15:$EM15)&gt;=1,1,0)</f>
        <v>0</v>
      </c>
      <c r="CG16">
        <f>IF(SUMIF('Ingredients Backend'!$AG$1:$EM$1,CG$3,'Ingredients Backend'!$AG15:$EM15)&gt;=1,1,0)</f>
        <v>0</v>
      </c>
      <c r="CH16">
        <f>IF(SUMIF('Ingredients Backend'!$AG$1:$EM$1,CH$3,'Ingredients Backend'!$AG15:$EM15)&gt;=1,1,0)</f>
        <v>0</v>
      </c>
      <c r="CI16">
        <f>IF(SUMIF('Ingredients Backend'!$AG$1:$EM$1,CI$3,'Ingredients Backend'!$AG15:$EM15)&gt;=1,1,0)</f>
        <v>1</v>
      </c>
      <c r="CJ16">
        <f>IF(SUMIF('Ingredients Backend'!$AG$1:$EM$1,CJ$3,'Ingredients Backend'!$AG15:$EM15)&gt;=1,1,0)</f>
        <v>0</v>
      </c>
      <c r="CK16">
        <f>IF(SUMIF('Ingredients Backend'!$AG$1:$EM$1,CK$3,'Ingredients Backend'!$AG15:$EM15)&gt;=1,1,0)</f>
        <v>0</v>
      </c>
      <c r="CL16">
        <f>IF(SUMIF('Ingredients Backend'!$AG$1:$EM$1,CL$3,'Ingredients Backend'!$AG15:$EM15)&gt;=1,1,0)</f>
        <v>0</v>
      </c>
      <c r="CM16">
        <f>IF(SUMIF('Ingredients Backend'!$AG$1:$EM$1,CM$3,'Ingredients Backend'!$AG15:$EM15)&gt;=1,1,0)</f>
        <v>0</v>
      </c>
      <c r="CN16">
        <f>IF(SUMIF('Ingredients Backend'!$AG$1:$EM$1,CN$3,'Ingredients Backend'!$AG15:$EM15)&gt;=1,1,0)</f>
        <v>0</v>
      </c>
      <c r="CO16">
        <f>IF(SUMIF('Ingredients Backend'!$AG$1:$EM$1,CO$3,'Ingredients Backend'!$AG15:$EM15)&gt;=1,1,0)</f>
        <v>0</v>
      </c>
      <c r="CP16">
        <f>IF(SUMIF('Ingredients Backend'!$AG$1:$EM$1,CP$3,'Ingredients Backend'!$AG15:$EM15)&gt;=1,1,0)</f>
        <v>0</v>
      </c>
      <c r="CQ16">
        <f>IF(SUMIF('Ingredients Backend'!$AG$1:$EM$1,CQ$3,'Ingredients Backend'!$AG15:$EM15)&gt;=1,1,0)</f>
        <v>0</v>
      </c>
      <c r="CR16">
        <f>IF(SUMIF('Ingredients Backend'!$AG$1:$EM$1,CR$3,'Ingredients Backend'!$AG15:$EM15)&gt;=1,1,0)</f>
        <v>0</v>
      </c>
      <c r="CS16">
        <f>IF(SUMIF('Ingredients Backend'!$AG$1:$EM$1,CS$3,'Ingredients Backend'!$AG15:$EM15)&gt;=1,1,0)</f>
        <v>0</v>
      </c>
      <c r="CT16">
        <f>IF(SUMIF('Ingredients Backend'!$AG$1:$EM$1,CT$3,'Ingredients Backend'!$AG15:$EM15)&gt;=1,1,0)</f>
        <v>0</v>
      </c>
      <c r="CU16">
        <f>IF(SUMIF('Ingredients Backend'!$AG$1:$EM$1,CU$3,'Ingredients Backend'!$AG15:$EM15)&gt;=1,1,0)</f>
        <v>0</v>
      </c>
      <c r="CV16">
        <f>IF(SUMIF('Ingredients Backend'!$AG$1:$EM$1,CV$3,'Ingredients Backend'!$AG15:$EM15)&gt;=1,1,0)</f>
        <v>0</v>
      </c>
      <c r="CW16">
        <f>IF(SUMIF('Ingredients Backend'!$AG$1:$EM$1,CW$3,'Ingredients Backend'!$AG15:$EM15)&gt;=1,1,0)</f>
        <v>0</v>
      </c>
      <c r="CX16">
        <f>IF(SUMIF('Ingredients Backend'!$AG$1:$EM$1,CX$3,'Ingredients Backend'!$AG15:$EM15)&gt;=1,1,0)</f>
        <v>0</v>
      </c>
      <c r="CY16">
        <f>IF(SUMIF('Ingredients Backend'!$AG$1:$EM$1,CY$3,'Ingredients Backend'!$AG15:$EM15)&gt;=1,1,0)</f>
        <v>0</v>
      </c>
      <c r="CZ16">
        <f>IF(SUMIF('Ingredients Backend'!$AG$1:$EM$1,CZ$3,'Ingredients Backend'!$AG15:$EM15)&gt;=1,1,0)</f>
        <v>0</v>
      </c>
      <c r="DA16">
        <f>IF(SUMIF('Ingredients Backend'!$AG$1:$EM$1,DA$3,'Ingredients Backend'!$AG15:$EM15)&gt;=1,1,0)</f>
        <v>0</v>
      </c>
      <c r="DB16">
        <f>IF(SUMIF('Ingredients Backend'!$AG$1:$EM$1,DB$3,'Ingredients Backend'!$AG15:$EM15)&gt;=1,1,0)</f>
        <v>0</v>
      </c>
      <c r="DC16">
        <f>IF(SUMIF('Ingredients Backend'!$AG$1:$EM$1,DC$3,'Ingredients Backend'!$AG15:$EM15)&gt;=1,1,0)</f>
        <v>0</v>
      </c>
      <c r="DD16">
        <f>IF(SUMIF('Ingredients Backend'!$AG$1:$EM$1,DD$3,'Ingredients Backend'!$AG15:$EM15)&gt;=1,1,0)</f>
        <v>0</v>
      </c>
      <c r="DE16">
        <f>IF(SUMIF('Ingredients Backend'!$AG$1:$EM$1,DE$3,'Ingredients Backend'!$AG15:$EM15)&gt;=1,1,0)</f>
        <v>0</v>
      </c>
      <c r="DF16">
        <f>IF(SUMIF('Ingredients Backend'!$AG$1:$EM$1,DF$3,'Ingredients Backend'!$AG15:$EM15)&gt;=1,1,0)</f>
        <v>0</v>
      </c>
      <c r="DG16">
        <f>IF(SUMIF('Ingredients Backend'!$AG$1:$EM$1,DG$3,'Ingredients Backend'!$AG15:$EM15)&gt;=1,1,0)</f>
        <v>0</v>
      </c>
      <c r="DH16">
        <f>IF(SUMIF('Ingredients Backend'!$AG$1:$EM$1,DH$3,'Ingredients Backend'!$AG15:$EM15)&gt;=1,1,0)</f>
        <v>0</v>
      </c>
      <c r="DI16">
        <f>IF(SUMIF('Ingredients Backend'!$AG$1:$EM$1,DI$3,'Ingredients Backend'!$AG15:$EM15)&gt;=1,1,0)</f>
        <v>1</v>
      </c>
      <c r="DJ16">
        <f>IF(SUMIF('Ingredients Backend'!$AG$1:$EM$1,DJ$3,'Ingredients Backend'!$AG15:$EM15)&gt;=1,1,0)</f>
        <v>0</v>
      </c>
      <c r="DK16">
        <f>IF(SUMIF('Ingredients Backend'!$AG$1:$EM$1,DK$3,'Ingredients Backend'!$AG15:$EM15)&gt;=1,1,0)</f>
        <v>0</v>
      </c>
      <c r="DL16">
        <f>IF(SUMIF('Ingredients Backend'!$AG$1:$EM$1,DL$3,'Ingredients Backend'!$AG15:$EM15)&gt;=1,1,0)</f>
        <v>0</v>
      </c>
    </row>
    <row r="17" hidden="1" spans="1:116">
      <c r="A17" s="9" t="str">
        <f>_xlfn.XLOOKUP($E17,'Copy of Raw Data'!$E:$E,'Copy of Raw Data'!A:A,"ERROR",0,1)</f>
        <v>US</v>
      </c>
      <c r="B17" s="9" t="str">
        <f>_xlfn.XLOOKUP($E17,'Copy of Raw Data'!$E:$E,'Copy of Raw Data'!B:B,"ERROR",0,1)</f>
        <v>Hair Mousses</v>
      </c>
      <c r="C17" s="9" t="str">
        <f>_xlfn.XLOOKUP($E17,'Copy of Raw Data'!$E:$E,'Copy of Raw Data'!C:C,"ERROR",0,1)</f>
        <v>KEVIN MURPHY</v>
      </c>
      <c r="D17" s="9" t="str">
        <f>_xlfn.XLOOKUP($E17,'Copy of Raw Data'!$E:$E,'Copy of Raw Data'!D:D,"ERROR",0,1)</f>
        <v>www.amazon.com/dp/B004K033ZK</v>
      </c>
      <c r="E17" s="9" t="s">
        <v>88</v>
      </c>
      <c r="F17" s="9" t="str">
        <f>_xlfn.XLOOKUP($E17,'Copy of Raw Data'!$E:$E,'Copy of Raw Data'!F:F,"ERROR",0,1)</f>
        <v>KEVIN MURPHY Body Builder Volumising Mousse, 12 Ounce</v>
      </c>
      <c r="G17" s="9">
        <f>_xlfn.XLOOKUP($E17,'Copy of Raw Data'!$E:$E,'Copy of Raw Data'!G:G,"ERROR",0,1)</f>
        <v>9235</v>
      </c>
      <c r="H17" s="9">
        <f>_xlfn.XLOOKUP($E17,'Copy of Raw Data'!$E:$E,'Copy of Raw Data'!H:H,"ERROR",0,1)</f>
        <v>311593.5</v>
      </c>
      <c r="I17" s="9">
        <f>_xlfn.XLOOKUP($E17,'Copy of Raw Data'!$E:$E,'Copy of Raw Data'!I:I,"ERROR",0,1)</f>
        <v>0.012889737791086</v>
      </c>
      <c r="J17" s="9" t="str">
        <f>_xlfn.XLOOKUP($E17,'Copy of Raw Data'!$E:$E,'Copy of 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30 to 40</v>
      </c>
      <c r="L17" s="9">
        <f>_xlfn.XLOOKUP($E17,'Copy of Raw Data'!$E:$E,'Copy of Raw Data'!L:L,"ERROR",0,1)</f>
        <v>33.84</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30 to 40</v>
      </c>
      <c r="N17" s="9">
        <f>_xlfn.XLOOKUP($E17,'Copy of Raw Data'!$E:$E,'Copy of Raw Data'!N:N,"ERROR",0,1)</f>
        <v>34.9</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2% to 4%</v>
      </c>
      <c r="P17" s="16">
        <f t="shared" si="2"/>
        <v>0.0303724928366761</v>
      </c>
      <c r="Q17" s="9">
        <f>_xlfn.XLOOKUP($E17,'Copy of Raw Data'!$E:$E,'Copy of Raw Data'!Q:Q,"ERROR",0,1)</f>
        <v>12</v>
      </c>
      <c r="R17" s="9" t="str">
        <f>_xlfn.XLOOKUP($E17,'Copy of Raw Data'!$E:$E,'Copy of Raw Data'!R:R,"ERROR",0,1)</f>
        <v>oz</v>
      </c>
      <c r="S17" s="17">
        <f t="shared" si="3"/>
        <v>2.82</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2 to 3</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0.05 to 0.1</v>
      </c>
      <c r="V17" s="17">
        <f t="shared" si="4"/>
        <v>0.0983541878029534</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0.05 to 0.1</v>
      </c>
      <c r="X17" s="17">
        <f t="shared" si="5"/>
        <v>0.0953669259384511</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10 to 15</v>
      </c>
      <c r="Z17" s="17">
        <f t="array" ref="Z17">_xlfn.IFS(AA17="oz",_xlfn.IFS(R17="oz",Q17,R17="fl oz",Q17*1.04,R17="ml",Q17*0.0338),AA17="fl oz",_xlfn.IFS(R17="oz",Q17/1.04,R17="fl oz",Q17,R17="ml",Q17*0.0338/1.04),AA17="ml",_xlfn.IFS(R17="oz",Q17/0.0338,R17="fl oz",Q17*1.04/0.0338,R17="ml",Q17))</f>
        <v>12</v>
      </c>
      <c r="AA17" s="9" t="str">
        <f>_xlfn.XLOOKUP($E17,'Copy of Raw Data'!$E:$E,'Copy of Raw Data'!AA:AA,"ERROR",0,1)</f>
        <v>oz</v>
      </c>
      <c r="AB17" s="9" t="str">
        <f>_xlfn.XLOOKUP($E17,'Copy of Raw Data'!$E:$E,'Copy of Raw Data'!AB:AB,"ERROR",0,1)</f>
        <v>Spray Can</v>
      </c>
      <c r="AC17" s="9" t="str">
        <f>_xlfn.XLOOKUP($E17,'Copy of Raw Data'!$E:$E,'Copy of Raw Data'!AC:AC,"ERROR",0,1)</f>
        <v>Pack of 1</v>
      </c>
      <c r="AD17" s="9" t="str">
        <f>_xlfn.XLOOKUP($E17,'Copy of Raw Data'!$E:$E,'Copy of Raw Data'!AD:AD,"ERROR",0,1)</f>
        <v>Volumizing, Hold, Long Lasting</v>
      </c>
      <c r="AE17" s="9" t="str">
        <f>_xlfn.XLOOKUP($E17,'Copy of Raw Data'!$E:$E,'Copy of Raw Data'!AO:AO,"ERROR",0,1)</f>
        <v>Dairy Free</v>
      </c>
      <c r="AF17" s="9" t="str">
        <f>_xlfn.XLOOKUP($E17,'Copy of Raw Data'!$E:$E,'Copy of Raw Data'!AZ:AZ,"ERROR",0,1)</f>
        <v>Water, Almond Glycerides, Phenoxyethanol, geraniol, Panthenol</v>
      </c>
      <c r="AG17">
        <f>IF(SUMIF('Ingredients Backend'!$AG$1:$EM$1,AG$3,'Ingredients Backend'!$AG16:$EM16)&gt;=1,1,0)</f>
        <v>0</v>
      </c>
      <c r="AH17">
        <f>IF(SUMIF('Ingredients Backend'!$AG$1:$EM$1,AH$3,'Ingredients Backend'!$AG16:$EM16)&gt;=1,1,0)</f>
        <v>0</v>
      </c>
      <c r="AI17">
        <f>IF(SUMIF('Ingredients Backend'!$AG$1:$EM$1,AI$3,'Ingredients Backend'!$AG16:$EM16)&gt;=1,1,0)</f>
        <v>0</v>
      </c>
      <c r="AJ17">
        <f>IF(SUMIF('Ingredients Backend'!$AG$1:$EM$1,AJ$3,'Ingredients Backend'!$AG16:$EM16)&gt;=1,1,0)</f>
        <v>1</v>
      </c>
      <c r="AK17">
        <f>IF(SUMIF('Ingredients Backend'!$AG$1:$EM$1,AK$3,'Ingredients Backend'!$AG16:$EM16)&gt;=1,1,0)</f>
        <v>0</v>
      </c>
      <c r="AL17">
        <f>IF(SUMIF('Ingredients Backend'!$AG$1:$EM$1,AL$3,'Ingredients Backend'!$AG16:$EM16)&gt;=1,1,0)</f>
        <v>0</v>
      </c>
      <c r="AM17">
        <f>IF(SUMIF('Ingredients Backend'!$AG$1:$EM$1,AM$3,'Ingredients Backend'!$AG16:$EM16)&gt;=1,1,0)</f>
        <v>0</v>
      </c>
      <c r="AN17">
        <f>IF(SUMIF('Ingredients Backend'!$AG$1:$EM$1,AN$3,'Ingredients Backend'!$AG16:$EM16)&gt;=1,1,0)</f>
        <v>0</v>
      </c>
      <c r="AO17">
        <f>IF(SUMIF('Ingredients Backend'!$AG$1:$EM$1,AO$3,'Ingredients Backend'!$AG16:$EM16)&gt;=1,1,0)</f>
        <v>0</v>
      </c>
      <c r="AP17">
        <f>IF(SUMIF('Ingredients Backend'!$AG$1:$EM$1,AP$3,'Ingredients Backend'!$AG16:$EM16)&gt;=1,1,0)</f>
        <v>0</v>
      </c>
      <c r="AQ17">
        <f>IF(SUMIF('Ingredients Backend'!$AG$1:$EM$1,AQ$3,'Ingredients Backend'!$AG16:$EM16)&gt;=1,1,0)</f>
        <v>0</v>
      </c>
      <c r="AR17">
        <f>IF(SUMIF('Ingredients Backend'!$AG$1:$EM$1,AR$3,'Ingredients Backend'!$AG16:$EM16)&gt;=1,1,0)</f>
        <v>0</v>
      </c>
      <c r="AS17">
        <f>IF(SUMIF('Ingredients Backend'!$AG$1:$EM$1,AS$3,'Ingredients Backend'!$AG16:$EM16)&gt;=1,1,0)</f>
        <v>0</v>
      </c>
      <c r="AT17">
        <f>IF(SUMIF('Ingredients Backend'!$AG$1:$EM$1,AT$3,'Ingredients Backend'!$AG16:$EM16)&gt;=1,1,0)</f>
        <v>0</v>
      </c>
      <c r="AU17">
        <f>IF(SUMIF('Ingredients Backend'!$AG$1:$EM$1,AU$3,'Ingredients Backend'!$AG16:$EM16)&gt;=1,1,0)</f>
        <v>0</v>
      </c>
      <c r="AV17">
        <f>IF(SUMIF('Ingredients Backend'!$AG$1:$EM$1,AV$3,'Ingredients Backend'!$AG16:$EM16)&gt;=1,1,0)</f>
        <v>0</v>
      </c>
      <c r="AW17">
        <f>IF(SUMIF('Ingredients Backend'!$AG$1:$EM$1,AW$3,'Ingredients Backend'!$AG16:$EM16)&gt;=1,1,0)</f>
        <v>0</v>
      </c>
      <c r="AX17">
        <f>IF(SUMIF('Ingredients Backend'!$AG$1:$EM$1,AX$3,'Ingredients Backend'!$AG16:$EM16)&gt;=1,1,0)</f>
        <v>0</v>
      </c>
      <c r="AY17">
        <f>IF(SUMIF('Ingredients Backend'!$AG$1:$EM$1,AY$3,'Ingredients Backend'!$AG16:$EM16)&gt;=1,1,0)</f>
        <v>0</v>
      </c>
      <c r="AZ17">
        <f>IF(SUMIF('Ingredients Backend'!$AG$1:$EM$1,AZ$3,'Ingredients Backend'!$AG16:$EM16)&gt;=1,1,0)</f>
        <v>0</v>
      </c>
      <c r="BA17">
        <f>IF(SUMIF('Ingredients Backend'!$AG$1:$EM$1,BA$3,'Ingredients Backend'!$AG16:$EM16)&gt;=1,1,0)</f>
        <v>0</v>
      </c>
      <c r="BB17">
        <f>IF(SUMIF('Ingredients Backend'!$AG$1:$EM$1,BB$3,'Ingredients Backend'!$AG16:$EM16)&gt;=1,1,0)</f>
        <v>0</v>
      </c>
      <c r="BC17">
        <f>IF(SUMIF('Ingredients Backend'!$AG$1:$EM$1,BC$3,'Ingredients Backend'!$AG16:$EM16)&gt;=1,1,0)</f>
        <v>0</v>
      </c>
      <c r="BD17">
        <f>IF(SUMIF('Ingredients Backend'!$AG$1:$EM$1,BD$3,'Ingredients Backend'!$AG16:$EM16)&gt;=1,1,0)</f>
        <v>0</v>
      </c>
      <c r="BE17">
        <f>IF(SUMIF('Ingredients Backend'!$AG$1:$EM$1,BE$3,'Ingredients Backend'!$AG16:$EM16)&gt;=1,1,0)</f>
        <v>0</v>
      </c>
      <c r="BF17">
        <f>IF(SUMIF('Ingredients Backend'!$AG$1:$EM$1,BF$3,'Ingredients Backend'!$AG16:$EM16)&gt;=1,1,0)</f>
        <v>0</v>
      </c>
      <c r="BG17">
        <f>IF(SUMIF('Ingredients Backend'!$AG$1:$EM$1,BG$3,'Ingredients Backend'!$AG16:$EM16)&gt;=1,1,0)</f>
        <v>0</v>
      </c>
      <c r="BH17">
        <f>IF(SUMIF('Ingredients Backend'!$AG$1:$EM$1,BH$3,'Ingredients Backend'!$AG16:$EM16)&gt;=1,1,0)</f>
        <v>0</v>
      </c>
      <c r="BI17">
        <f>IF(SUMIF('Ingredients Backend'!$AG$1:$EM$1,BI$3,'Ingredients Backend'!$AG16:$EM16)&gt;=1,1,0)</f>
        <v>1</v>
      </c>
      <c r="BJ17">
        <f>IF(SUMIF('Ingredients Backend'!$AG$1:$EM$1,BJ$3,'Ingredients Backend'!$AG16:$EM16)&gt;=1,1,0)</f>
        <v>0</v>
      </c>
      <c r="BK17">
        <f>IF(SUMIF('Ingredients Backend'!$AG$1:$EM$1,BK$3,'Ingredients Backend'!$AG16:$EM16)&gt;=1,1,0)</f>
        <v>0</v>
      </c>
      <c r="BL17">
        <f>IF(SUMIF('Ingredients Backend'!$AG$1:$EM$1,BL$3,'Ingredients Backend'!$AG16:$EM16)&gt;=1,1,0)</f>
        <v>0</v>
      </c>
      <c r="BM17">
        <f>IF(SUMIF('Ingredients Backend'!$AG$1:$EM$1,BM$3,'Ingredients Backend'!$AG16:$EM16)&gt;=1,1,0)</f>
        <v>0</v>
      </c>
      <c r="BN17">
        <f>IF(SUMIF('Ingredients Backend'!$AG$1:$EM$1,BN$3,'Ingredients Backend'!$AG16:$EM16)&gt;=1,1,0)</f>
        <v>0</v>
      </c>
      <c r="BO17">
        <f>IF(SUMIF('Ingredients Backend'!$AG$1:$EM$1,BO$3,'Ingredients Backend'!$AG16:$EM16)&gt;=1,1,0)</f>
        <v>0</v>
      </c>
      <c r="BP17">
        <f>IF(SUMIF('Ingredients Backend'!$AG$1:$EM$1,BP$3,'Ingredients Backend'!$AG16:$EM16)&gt;=1,1,0)</f>
        <v>0</v>
      </c>
      <c r="BQ17">
        <f>IF(SUMIF('Ingredients Backend'!$AG$1:$EM$1,BQ$3,'Ingredients Backend'!$AG16:$EM16)&gt;=1,1,0)</f>
        <v>0</v>
      </c>
      <c r="BR17">
        <f>IF(SUMIF('Ingredients Backend'!$AG$1:$EM$1,BR$3,'Ingredients Backend'!$AG16:$EM16)&gt;=1,1,0)</f>
        <v>0</v>
      </c>
      <c r="BS17">
        <f>IF(SUMIF('Ingredients Backend'!$AG$1:$EM$1,BS$3,'Ingredients Backend'!$AG16:$EM16)&gt;=1,1,0)</f>
        <v>0</v>
      </c>
      <c r="BT17">
        <f>IF(SUMIF('Ingredients Backend'!$AG$1:$EM$1,BT$3,'Ingredients Backend'!$AG16:$EM16)&gt;=1,1,0)</f>
        <v>0</v>
      </c>
      <c r="BU17">
        <f>IF(SUMIF('Ingredients Backend'!$AG$1:$EM$1,BU$3,'Ingredients Backend'!$AG16:$EM16)&gt;=1,1,0)</f>
        <v>0</v>
      </c>
      <c r="BV17">
        <f>IF(SUMIF('Ingredients Backend'!$AG$1:$EM$1,BV$3,'Ingredients Backend'!$AG16:$EM16)&gt;=1,1,0)</f>
        <v>0</v>
      </c>
      <c r="BW17">
        <f>IF(SUMIF('Ingredients Backend'!$AG$1:$EM$1,BW$3,'Ingredients Backend'!$AG16:$EM16)&gt;=1,1,0)</f>
        <v>0</v>
      </c>
      <c r="BX17">
        <f>IF(SUMIF('Ingredients Backend'!$AG$1:$EM$1,BX$3,'Ingredients Backend'!$AG16:$EM16)&gt;=1,1,0)</f>
        <v>0</v>
      </c>
      <c r="BY17">
        <f>IF(SUMIF('Ingredients Backend'!$AG$1:$EM$1,BY$3,'Ingredients Backend'!$AG16:$EM16)&gt;=1,1,0)</f>
        <v>0</v>
      </c>
      <c r="BZ17">
        <f>IF(SUMIF('Ingredients Backend'!$AG$1:$EM$1,BZ$3,'Ingredients Backend'!$AG16:$EM16)&gt;=1,1,0)</f>
        <v>0</v>
      </c>
      <c r="CA17">
        <f>IF(SUMIF('Ingredients Backend'!$AG$1:$EM$1,CA$3,'Ingredients Backend'!$AG16:$EM16)&gt;=1,1,0)</f>
        <v>0</v>
      </c>
      <c r="CB17">
        <f>IF(SUMIF('Ingredients Backend'!$AG$1:$EM$1,CB$3,'Ingredients Backend'!$AG16:$EM16)&gt;=1,1,0)</f>
        <v>0</v>
      </c>
      <c r="CC17">
        <f>IF(SUMIF('Ingredients Backend'!$AG$1:$EM$1,CC$3,'Ingredients Backend'!$AG16:$EM16)&gt;=1,1,0)</f>
        <v>0</v>
      </c>
      <c r="CD17">
        <f>IF(SUMIF('Ingredients Backend'!$AG$1:$EM$1,CD$3,'Ingredients Backend'!$AG16:$EM16)&gt;=1,1,0)</f>
        <v>1</v>
      </c>
      <c r="CE17">
        <f>IF(SUMIF('Ingredients Backend'!$AG$1:$EM$1,CE$3,'Ingredients Backend'!$AG16:$EM16)&gt;=1,1,0)</f>
        <v>0</v>
      </c>
      <c r="CF17">
        <f>IF(SUMIF('Ingredients Backend'!$AG$1:$EM$1,CF$3,'Ingredients Backend'!$AG16:$EM16)&gt;=1,1,0)</f>
        <v>0</v>
      </c>
      <c r="CG17">
        <f>IF(SUMIF('Ingredients Backend'!$AG$1:$EM$1,CG$3,'Ingredients Backend'!$AG16:$EM16)&gt;=1,1,0)</f>
        <v>0</v>
      </c>
      <c r="CH17">
        <f>IF(SUMIF('Ingredients Backend'!$AG$1:$EM$1,CH$3,'Ingredients Backend'!$AG16:$EM16)&gt;=1,1,0)</f>
        <v>0</v>
      </c>
      <c r="CI17">
        <f>IF(SUMIF('Ingredients Backend'!$AG$1:$EM$1,CI$3,'Ingredients Backend'!$AG16:$EM16)&gt;=1,1,0)</f>
        <v>1</v>
      </c>
      <c r="CJ17">
        <f>IF(SUMIF('Ingredients Backend'!$AG$1:$EM$1,CJ$3,'Ingredients Backend'!$AG16:$EM16)&gt;=1,1,0)</f>
        <v>0</v>
      </c>
      <c r="CK17">
        <f>IF(SUMIF('Ingredients Backend'!$AG$1:$EM$1,CK$3,'Ingredients Backend'!$AG16:$EM16)&gt;=1,1,0)</f>
        <v>0</v>
      </c>
      <c r="CL17">
        <f>IF(SUMIF('Ingredients Backend'!$AG$1:$EM$1,CL$3,'Ingredients Backend'!$AG16:$EM16)&gt;=1,1,0)</f>
        <v>0</v>
      </c>
      <c r="CM17">
        <f>IF(SUMIF('Ingredients Backend'!$AG$1:$EM$1,CM$3,'Ingredients Backend'!$AG16:$EM16)&gt;=1,1,0)</f>
        <v>0</v>
      </c>
      <c r="CN17">
        <f>IF(SUMIF('Ingredients Backend'!$AG$1:$EM$1,CN$3,'Ingredients Backend'!$AG16:$EM16)&gt;=1,1,0)</f>
        <v>0</v>
      </c>
      <c r="CO17">
        <f>IF(SUMIF('Ingredients Backend'!$AG$1:$EM$1,CO$3,'Ingredients Backend'!$AG16:$EM16)&gt;=1,1,0)</f>
        <v>0</v>
      </c>
      <c r="CP17">
        <f>IF(SUMIF('Ingredients Backend'!$AG$1:$EM$1,CP$3,'Ingredients Backend'!$AG16:$EM16)&gt;=1,1,0)</f>
        <v>0</v>
      </c>
      <c r="CQ17">
        <f>IF(SUMIF('Ingredients Backend'!$AG$1:$EM$1,CQ$3,'Ingredients Backend'!$AG16:$EM16)&gt;=1,1,0)</f>
        <v>0</v>
      </c>
      <c r="CR17">
        <f>IF(SUMIF('Ingredients Backend'!$AG$1:$EM$1,CR$3,'Ingredients Backend'!$AG16:$EM16)&gt;=1,1,0)</f>
        <v>0</v>
      </c>
      <c r="CS17">
        <f>IF(SUMIF('Ingredients Backend'!$AG$1:$EM$1,CS$3,'Ingredients Backend'!$AG16:$EM16)&gt;=1,1,0)</f>
        <v>0</v>
      </c>
      <c r="CT17">
        <f>IF(SUMIF('Ingredients Backend'!$AG$1:$EM$1,CT$3,'Ingredients Backend'!$AG16:$EM16)&gt;=1,1,0)</f>
        <v>0</v>
      </c>
      <c r="CU17">
        <f>IF(SUMIF('Ingredients Backend'!$AG$1:$EM$1,CU$3,'Ingredients Backend'!$AG16:$EM16)&gt;=1,1,0)</f>
        <v>0</v>
      </c>
      <c r="CV17">
        <f>IF(SUMIF('Ingredients Backend'!$AG$1:$EM$1,CV$3,'Ingredients Backend'!$AG16:$EM16)&gt;=1,1,0)</f>
        <v>0</v>
      </c>
      <c r="CW17">
        <f>IF(SUMIF('Ingredients Backend'!$AG$1:$EM$1,CW$3,'Ingredients Backend'!$AG16:$EM16)&gt;=1,1,0)</f>
        <v>0</v>
      </c>
      <c r="CX17">
        <f>IF(SUMIF('Ingredients Backend'!$AG$1:$EM$1,CX$3,'Ingredients Backend'!$AG16:$EM16)&gt;=1,1,0)</f>
        <v>0</v>
      </c>
      <c r="CY17">
        <f>IF(SUMIF('Ingredients Backend'!$AG$1:$EM$1,CY$3,'Ingredients Backend'!$AG16:$EM16)&gt;=1,1,0)</f>
        <v>0</v>
      </c>
      <c r="CZ17">
        <f>IF(SUMIF('Ingredients Backend'!$AG$1:$EM$1,CZ$3,'Ingredients Backend'!$AG16:$EM16)&gt;=1,1,0)</f>
        <v>0</v>
      </c>
      <c r="DA17">
        <f>IF(SUMIF('Ingredients Backend'!$AG$1:$EM$1,DA$3,'Ingredients Backend'!$AG16:$EM16)&gt;=1,1,0)</f>
        <v>0</v>
      </c>
      <c r="DB17">
        <f>IF(SUMIF('Ingredients Backend'!$AG$1:$EM$1,DB$3,'Ingredients Backend'!$AG16:$EM16)&gt;=1,1,0)</f>
        <v>0</v>
      </c>
      <c r="DC17">
        <f>IF(SUMIF('Ingredients Backend'!$AG$1:$EM$1,DC$3,'Ingredients Backend'!$AG16:$EM16)&gt;=1,1,0)</f>
        <v>0</v>
      </c>
      <c r="DD17">
        <f>IF(SUMIF('Ingredients Backend'!$AG$1:$EM$1,DD$3,'Ingredients Backend'!$AG16:$EM16)&gt;=1,1,0)</f>
        <v>0</v>
      </c>
      <c r="DE17">
        <f>IF(SUMIF('Ingredients Backend'!$AG$1:$EM$1,DE$3,'Ingredients Backend'!$AG16:$EM16)&gt;=1,1,0)</f>
        <v>0</v>
      </c>
      <c r="DF17">
        <f>IF(SUMIF('Ingredients Backend'!$AG$1:$EM$1,DF$3,'Ingredients Backend'!$AG16:$EM16)&gt;=1,1,0)</f>
        <v>0</v>
      </c>
      <c r="DG17">
        <f>IF(SUMIF('Ingredients Backend'!$AG$1:$EM$1,DG$3,'Ingredients Backend'!$AG16:$EM16)&gt;=1,1,0)</f>
        <v>0</v>
      </c>
      <c r="DH17">
        <f>IF(SUMIF('Ingredients Backend'!$AG$1:$EM$1,DH$3,'Ingredients Backend'!$AG16:$EM16)&gt;=1,1,0)</f>
        <v>0</v>
      </c>
      <c r="DI17">
        <f>IF(SUMIF('Ingredients Backend'!$AG$1:$EM$1,DI$3,'Ingredients Backend'!$AG16:$EM16)&gt;=1,1,0)</f>
        <v>1</v>
      </c>
      <c r="DJ17">
        <f>IF(SUMIF('Ingredients Backend'!$AG$1:$EM$1,DJ$3,'Ingredients Backend'!$AG16:$EM16)&gt;=1,1,0)</f>
        <v>0</v>
      </c>
      <c r="DK17">
        <f>IF(SUMIF('Ingredients Backend'!$AG$1:$EM$1,DK$3,'Ingredients Backend'!$AG16:$EM16)&gt;=1,1,0)</f>
        <v>0</v>
      </c>
      <c r="DL17">
        <f>IF(SUMIF('Ingredients Backend'!$AG$1:$EM$1,DL$3,'Ingredients Backend'!$AG16:$EM16)&gt;=1,1,0)</f>
        <v>0</v>
      </c>
    </row>
    <row r="18" hidden="1" spans="1:116">
      <c r="A18" s="9" t="str">
        <f>_xlfn.XLOOKUP($E18,'Copy of Raw Data'!$E:$E,'Copy of Raw Data'!A:A,"ERROR",0,1)</f>
        <v>US</v>
      </c>
      <c r="B18" s="9" t="str">
        <f>_xlfn.XLOOKUP($E18,'Copy of Raw Data'!$E:$E,'Copy of Raw Data'!B:B,"ERROR",0,1)</f>
        <v>Hair Mousses</v>
      </c>
      <c r="C18" s="9" t="str">
        <f>_xlfn.XLOOKUP($E18,'Copy of Raw Data'!$E:$E,'Copy of Raw Data'!C:C,"ERROR",0,1)</f>
        <v>Aussie</v>
      </c>
      <c r="D18" s="9" t="str">
        <f>_xlfn.XLOOKUP($E18,'Copy of Raw Data'!$E:$E,'Copy of Raw Data'!D:D,"ERROR",0,1)</f>
        <v>www.amazon.com/dp/B07NFRMCFX</v>
      </c>
      <c r="E18" s="9" t="s">
        <v>91</v>
      </c>
      <c r="F18" s="9" t="str">
        <f>_xlfn.XLOOKUP($E18,'Copy of Raw Data'!$E:$E,'Copy of Raw Data'!F:F,"ERROR",0,1)</f>
        <v>Aussie Mousse, with Bamboo &amp; Kakadu Plum, Headstrong Volume, For Fine Hair, 6 fl oz, Triple Pack</v>
      </c>
      <c r="G18" s="9">
        <f>_xlfn.XLOOKUP($E18,'Copy of Raw Data'!$E:$E,'Copy of Raw Data'!G:G,"ERROR",0,1)</f>
        <v>18643</v>
      </c>
      <c r="H18" s="9">
        <f>_xlfn.XLOOKUP($E18,'Copy of Raw Data'!$E:$E,'Copy of Raw Data'!H:H,"ERROR",0,1)</f>
        <v>303184.15</v>
      </c>
      <c r="I18" s="9">
        <f>_xlfn.XLOOKUP($E18,'Copy of Raw Data'!$E:$E,'Copy of Raw Data'!I:I,"ERROR",0,1)</f>
        <v>0.0128669895306645</v>
      </c>
      <c r="J18" s="9" t="str">
        <f>_xlfn.XLOOKUP($E18,'Copy of Raw Data'!$E:$E,'Copy of 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15 to 20</v>
      </c>
      <c r="L18" s="9">
        <f>_xlfn.XLOOKUP($E18,'Copy of Raw Data'!$E:$E,'Copy of Raw Data'!L:L,"ERROR",0,1)</f>
        <v>17.02</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15 to 20</v>
      </c>
      <c r="N18" s="9">
        <f>_xlfn.XLOOKUP($E18,'Copy of Raw Data'!$E:$E,'Copy of Raw Data'!N:N,"ERROR",0,1)</f>
        <v>18.87</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8% to 10%</v>
      </c>
      <c r="P18" s="16">
        <f t="shared" si="2"/>
        <v>0.0980392156862746</v>
      </c>
      <c r="Q18" s="9">
        <f>_xlfn.XLOOKUP($E18,'Copy of Raw Data'!$E:$E,'Copy of Raw Data'!Q:Q,"ERROR",0,1)</f>
        <v>18</v>
      </c>
      <c r="R18" s="9" t="str">
        <f>_xlfn.XLOOKUP($E18,'Copy of Raw Data'!$E:$E,'Copy of Raw Data'!R:R,"ERROR",0,1)</f>
        <v>fl oz</v>
      </c>
      <c r="S18" s="17">
        <f t="shared" si="3"/>
        <v>0.909188034188034</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4"/>
        <v>0.0340890368790267</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5"/>
        <v>0.0307469744399065</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15 to 20</v>
      </c>
      <c r="Z18" s="17">
        <f t="array" ref="Z18">_xlfn.IFS(AA18="oz",_xlfn.IFS(R18="oz",Q18,R18="fl oz",Q18*1.04,R18="ml",Q18*0.0338),AA18="fl oz",_xlfn.IFS(R18="oz",Q18/1.04,R18="fl oz",Q18,R18="ml",Q18*0.0338/1.04),AA18="ml",_xlfn.IFS(R18="oz",Q18/0.0338,R18="fl oz",Q18*1.04/0.0338,R18="ml",Q18))</f>
        <v>18.72</v>
      </c>
      <c r="AA18" s="9" t="str">
        <f>_xlfn.XLOOKUP($E18,'Copy of Raw Data'!$E:$E,'Copy of Raw Data'!AA:AA,"ERROR",0,1)</f>
        <v>oz</v>
      </c>
      <c r="AB18" s="9" t="str">
        <f>_xlfn.XLOOKUP($E18,'Copy of Raw Data'!$E:$E,'Copy of Raw Data'!AB:AB,"ERROR",0,1)</f>
        <v>Spray Can</v>
      </c>
      <c r="AC18" s="9" t="str">
        <f>_xlfn.XLOOKUP($E18,'Copy of Raw Data'!$E:$E,'Copy of Raw Data'!AC:AC,"ERROR",0,1)</f>
        <v>Pack of 3</v>
      </c>
      <c r="AD18" s="9" t="str">
        <f>_xlfn.XLOOKUP($E18,'Copy of Raw Data'!$E:$E,'Copy of Raw Data'!AD:AD,"ERROR",0,1)</f>
        <v>Volumizing, Humidity Protection, Shine</v>
      </c>
      <c r="AE18" s="9" t="str">
        <f>_xlfn.XLOOKUP($E18,'Copy of Raw Data'!$E:$E,'Copy of Raw Data'!AO:AO,"ERROR",0,1)</f>
        <v>NA</v>
      </c>
      <c r="AF18" s="9" t="str">
        <f>_xlfn.XLOOKUP($E18,'Copy of Raw Data'!$E:$E,'Copy of Raw Data'!AZ:AZ,"ERROR",0,1)</f>
        <v>Bamboo, Kakadu Plum, Water, Grape, Disodium edta, citric acid</v>
      </c>
      <c r="AG18">
        <f>IF(SUMIF('Ingredients Backend'!$AG$1:$EM$1,AG$3,'Ingredients Backend'!$AG17:$EM17)&gt;=1,1,0)</f>
        <v>0</v>
      </c>
      <c r="AH18">
        <f>IF(SUMIF('Ingredients Backend'!$AG$1:$EM$1,AH$3,'Ingredients Backend'!$AG17:$EM17)&gt;=1,1,0)</f>
        <v>0</v>
      </c>
      <c r="AI18">
        <f>IF(SUMIF('Ingredients Backend'!$AG$1:$EM$1,AI$3,'Ingredients Backend'!$AG17:$EM17)&gt;=1,1,0)</f>
        <v>0</v>
      </c>
      <c r="AJ18">
        <f>IF(SUMIF('Ingredients Backend'!$AG$1:$EM$1,AJ$3,'Ingredients Backend'!$AG17:$EM17)&gt;=1,1,0)</f>
        <v>0</v>
      </c>
      <c r="AK18">
        <f>IF(SUMIF('Ingredients Backend'!$AG$1:$EM$1,AK$3,'Ingredients Backend'!$AG17:$EM17)&gt;=1,1,0)</f>
        <v>0</v>
      </c>
      <c r="AL18">
        <f>IF(SUMIF('Ingredients Backend'!$AG$1:$EM$1,AL$3,'Ingredients Backend'!$AG17:$EM17)&gt;=1,1,0)</f>
        <v>0</v>
      </c>
      <c r="AM18">
        <f>IF(SUMIF('Ingredients Backend'!$AG$1:$EM$1,AM$3,'Ingredients Backend'!$AG17:$EM17)&gt;=1,1,0)</f>
        <v>0</v>
      </c>
      <c r="AN18">
        <f>IF(SUMIF('Ingredients Backend'!$AG$1:$EM$1,AN$3,'Ingredients Backend'!$AG17:$EM17)&gt;=1,1,0)</f>
        <v>0</v>
      </c>
      <c r="AO18">
        <f>IF(SUMIF('Ingredients Backend'!$AG$1:$EM$1,AO$3,'Ingredients Backend'!$AG17:$EM17)&gt;=1,1,0)</f>
        <v>0</v>
      </c>
      <c r="AP18">
        <f>IF(SUMIF('Ingredients Backend'!$AG$1:$EM$1,AP$3,'Ingredients Backend'!$AG17:$EM17)&gt;=1,1,0)</f>
        <v>1</v>
      </c>
      <c r="AQ18">
        <f>IF(SUMIF('Ingredients Backend'!$AG$1:$EM$1,AQ$3,'Ingredients Backend'!$AG17:$EM17)&gt;=1,1,0)</f>
        <v>0</v>
      </c>
      <c r="AR18">
        <f>IF(SUMIF('Ingredients Backend'!$AG$1:$EM$1,AR$3,'Ingredients Backend'!$AG17:$EM17)&gt;=1,1,0)</f>
        <v>0</v>
      </c>
      <c r="AS18">
        <f>IF(SUMIF('Ingredients Backend'!$AG$1:$EM$1,AS$3,'Ingredients Backend'!$AG17:$EM17)&gt;=1,1,0)</f>
        <v>0</v>
      </c>
      <c r="AT18">
        <f>IF(SUMIF('Ingredients Backend'!$AG$1:$EM$1,AT$3,'Ingredients Backend'!$AG17:$EM17)&gt;=1,1,0)</f>
        <v>0</v>
      </c>
      <c r="AU18">
        <f>IF(SUMIF('Ingredients Backend'!$AG$1:$EM$1,AU$3,'Ingredients Backend'!$AG17:$EM17)&gt;=1,1,0)</f>
        <v>0</v>
      </c>
      <c r="AV18">
        <f>IF(SUMIF('Ingredients Backend'!$AG$1:$EM$1,AV$3,'Ingredients Backend'!$AG17:$EM17)&gt;=1,1,0)</f>
        <v>0</v>
      </c>
      <c r="AW18">
        <f>IF(SUMIF('Ingredients Backend'!$AG$1:$EM$1,AW$3,'Ingredients Backend'!$AG17:$EM17)&gt;=1,1,0)</f>
        <v>0</v>
      </c>
      <c r="AX18">
        <f>IF(SUMIF('Ingredients Backend'!$AG$1:$EM$1,AX$3,'Ingredients Backend'!$AG17:$EM17)&gt;=1,1,0)</f>
        <v>1</v>
      </c>
      <c r="AY18">
        <f>IF(SUMIF('Ingredients Backend'!$AG$1:$EM$1,AY$3,'Ingredients Backend'!$AG17:$EM17)&gt;=1,1,0)</f>
        <v>0</v>
      </c>
      <c r="AZ18">
        <f>IF(SUMIF('Ingredients Backend'!$AG$1:$EM$1,AZ$3,'Ingredients Backend'!$AG17:$EM17)&gt;=1,1,0)</f>
        <v>0</v>
      </c>
      <c r="BA18">
        <f>IF(SUMIF('Ingredients Backend'!$AG$1:$EM$1,BA$3,'Ingredients Backend'!$AG17:$EM17)&gt;=1,1,0)</f>
        <v>0</v>
      </c>
      <c r="BB18">
        <f>IF(SUMIF('Ingredients Backend'!$AG$1:$EM$1,BB$3,'Ingredients Backend'!$AG17:$EM17)&gt;=1,1,0)</f>
        <v>0</v>
      </c>
      <c r="BC18">
        <f>IF(SUMIF('Ingredients Backend'!$AG$1:$EM$1,BC$3,'Ingredients Backend'!$AG17:$EM17)&gt;=1,1,0)</f>
        <v>0</v>
      </c>
      <c r="BD18">
        <f>IF(SUMIF('Ingredients Backend'!$AG$1:$EM$1,BD$3,'Ingredients Backend'!$AG17:$EM17)&gt;=1,1,0)</f>
        <v>0</v>
      </c>
      <c r="BE18">
        <f>IF(SUMIF('Ingredients Backend'!$AG$1:$EM$1,BE$3,'Ingredients Backend'!$AG17:$EM17)&gt;=1,1,0)</f>
        <v>0</v>
      </c>
      <c r="BF18">
        <f>IF(SUMIF('Ingredients Backend'!$AG$1:$EM$1,BF$3,'Ingredients Backend'!$AG17:$EM17)&gt;=1,1,0)</f>
        <v>0</v>
      </c>
      <c r="BG18">
        <f>IF(SUMIF('Ingredients Backend'!$AG$1:$EM$1,BG$3,'Ingredients Backend'!$AG17:$EM17)&gt;=1,1,0)</f>
        <v>0</v>
      </c>
      <c r="BH18">
        <f>IF(SUMIF('Ingredients Backend'!$AG$1:$EM$1,BH$3,'Ingredients Backend'!$AG17:$EM17)&gt;=1,1,0)</f>
        <v>0</v>
      </c>
      <c r="BI18">
        <f>IF(SUMIF('Ingredients Backend'!$AG$1:$EM$1,BI$3,'Ingredients Backend'!$AG17:$EM17)&gt;=1,1,0)</f>
        <v>0</v>
      </c>
      <c r="BJ18">
        <f>IF(SUMIF('Ingredients Backend'!$AG$1:$EM$1,BJ$3,'Ingredients Backend'!$AG17:$EM17)&gt;=1,1,0)</f>
        <v>0</v>
      </c>
      <c r="BK18">
        <f>IF(SUMIF('Ingredients Backend'!$AG$1:$EM$1,BK$3,'Ingredients Backend'!$AG17:$EM17)&gt;=1,1,0)</f>
        <v>0</v>
      </c>
      <c r="BL18">
        <f>IF(SUMIF('Ingredients Backend'!$AG$1:$EM$1,BL$3,'Ingredients Backend'!$AG17:$EM17)&gt;=1,1,0)</f>
        <v>1</v>
      </c>
      <c r="BM18">
        <f>IF(SUMIF('Ingredients Backend'!$AG$1:$EM$1,BM$3,'Ingredients Backend'!$AG17:$EM17)&gt;=1,1,0)</f>
        <v>0</v>
      </c>
      <c r="BN18">
        <f>IF(SUMIF('Ingredients Backend'!$AG$1:$EM$1,BN$3,'Ingredients Backend'!$AG17:$EM17)&gt;=1,1,0)</f>
        <v>0</v>
      </c>
      <c r="BO18">
        <f>IF(SUMIF('Ingredients Backend'!$AG$1:$EM$1,BO$3,'Ingredients Backend'!$AG17:$EM17)&gt;=1,1,0)</f>
        <v>0</v>
      </c>
      <c r="BP18">
        <f>IF(SUMIF('Ingredients Backend'!$AG$1:$EM$1,BP$3,'Ingredients Backend'!$AG17:$EM17)&gt;=1,1,0)</f>
        <v>0</v>
      </c>
      <c r="BQ18">
        <f>IF(SUMIF('Ingredients Backend'!$AG$1:$EM$1,BQ$3,'Ingredients Backend'!$AG17:$EM17)&gt;=1,1,0)</f>
        <v>0</v>
      </c>
      <c r="BR18">
        <f>IF(SUMIF('Ingredients Backend'!$AG$1:$EM$1,BR$3,'Ingredients Backend'!$AG17:$EM17)&gt;=1,1,0)</f>
        <v>1</v>
      </c>
      <c r="BS18">
        <f>IF(SUMIF('Ingredients Backend'!$AG$1:$EM$1,BS$3,'Ingredients Backend'!$AG17:$EM17)&gt;=1,1,0)</f>
        <v>0</v>
      </c>
      <c r="BT18">
        <f>IF(SUMIF('Ingredients Backend'!$AG$1:$EM$1,BT$3,'Ingredients Backend'!$AG17:$EM17)&gt;=1,1,0)</f>
        <v>0</v>
      </c>
      <c r="BU18">
        <f>IF(SUMIF('Ingredients Backend'!$AG$1:$EM$1,BU$3,'Ingredients Backend'!$AG17:$EM17)&gt;=1,1,0)</f>
        <v>0</v>
      </c>
      <c r="BV18">
        <f>IF(SUMIF('Ingredients Backend'!$AG$1:$EM$1,BV$3,'Ingredients Backend'!$AG17:$EM17)&gt;=1,1,0)</f>
        <v>0</v>
      </c>
      <c r="BW18">
        <f>IF(SUMIF('Ingredients Backend'!$AG$1:$EM$1,BW$3,'Ingredients Backend'!$AG17:$EM17)&gt;=1,1,0)</f>
        <v>0</v>
      </c>
      <c r="BX18">
        <f>IF(SUMIF('Ingredients Backend'!$AG$1:$EM$1,BX$3,'Ingredients Backend'!$AG17:$EM17)&gt;=1,1,0)</f>
        <v>0</v>
      </c>
      <c r="BY18">
        <f>IF(SUMIF('Ingredients Backend'!$AG$1:$EM$1,BY$3,'Ingredients Backend'!$AG17:$EM17)&gt;=1,1,0)</f>
        <v>0</v>
      </c>
      <c r="BZ18">
        <f>IF(SUMIF('Ingredients Backend'!$AG$1:$EM$1,BZ$3,'Ingredients Backend'!$AG17:$EM17)&gt;=1,1,0)</f>
        <v>0</v>
      </c>
      <c r="CA18">
        <f>IF(SUMIF('Ingredients Backend'!$AG$1:$EM$1,CA$3,'Ingredients Backend'!$AG17:$EM17)&gt;=1,1,0)</f>
        <v>0</v>
      </c>
      <c r="CB18">
        <f>IF(SUMIF('Ingredients Backend'!$AG$1:$EM$1,CB$3,'Ingredients Backend'!$AG17:$EM17)&gt;=1,1,0)</f>
        <v>0</v>
      </c>
      <c r="CC18">
        <f>IF(SUMIF('Ingredients Backend'!$AG$1:$EM$1,CC$3,'Ingredients Backend'!$AG17:$EM17)&gt;=1,1,0)</f>
        <v>0</v>
      </c>
      <c r="CD18">
        <f>IF(SUMIF('Ingredients Backend'!$AG$1:$EM$1,CD$3,'Ingredients Backend'!$AG17:$EM17)&gt;=1,1,0)</f>
        <v>0</v>
      </c>
      <c r="CE18">
        <f>IF(SUMIF('Ingredients Backend'!$AG$1:$EM$1,CE$3,'Ingredients Backend'!$AG17:$EM17)&gt;=1,1,0)</f>
        <v>0</v>
      </c>
      <c r="CF18">
        <f>IF(SUMIF('Ingredients Backend'!$AG$1:$EM$1,CF$3,'Ingredients Backend'!$AG17:$EM17)&gt;=1,1,0)</f>
        <v>0</v>
      </c>
      <c r="CG18">
        <f>IF(SUMIF('Ingredients Backend'!$AG$1:$EM$1,CG$3,'Ingredients Backend'!$AG17:$EM17)&gt;=1,1,0)</f>
        <v>0</v>
      </c>
      <c r="CH18">
        <f>IF(SUMIF('Ingredients Backend'!$AG$1:$EM$1,CH$3,'Ingredients Backend'!$AG17:$EM17)&gt;=1,1,0)</f>
        <v>0</v>
      </c>
      <c r="CI18">
        <f>IF(SUMIF('Ingredients Backend'!$AG$1:$EM$1,CI$3,'Ingredients Backend'!$AG17:$EM17)&gt;=1,1,0)</f>
        <v>0</v>
      </c>
      <c r="CJ18">
        <f>IF(SUMIF('Ingredients Backend'!$AG$1:$EM$1,CJ$3,'Ingredients Backend'!$AG17:$EM17)&gt;=1,1,0)</f>
        <v>0</v>
      </c>
      <c r="CK18">
        <f>IF(SUMIF('Ingredients Backend'!$AG$1:$EM$1,CK$3,'Ingredients Backend'!$AG17:$EM17)&gt;=1,1,0)</f>
        <v>0</v>
      </c>
      <c r="CL18">
        <f>IF(SUMIF('Ingredients Backend'!$AG$1:$EM$1,CL$3,'Ingredients Backend'!$AG17:$EM17)&gt;=1,1,0)</f>
        <v>0</v>
      </c>
      <c r="CM18">
        <f>IF(SUMIF('Ingredients Backend'!$AG$1:$EM$1,CM$3,'Ingredients Backend'!$AG17:$EM17)&gt;=1,1,0)</f>
        <v>0</v>
      </c>
      <c r="CN18">
        <f>IF(SUMIF('Ingredients Backend'!$AG$1:$EM$1,CN$3,'Ingredients Backend'!$AG17:$EM17)&gt;=1,1,0)</f>
        <v>0</v>
      </c>
      <c r="CO18">
        <f>IF(SUMIF('Ingredients Backend'!$AG$1:$EM$1,CO$3,'Ingredients Backend'!$AG17:$EM17)&gt;=1,1,0)</f>
        <v>0</v>
      </c>
      <c r="CP18">
        <f>IF(SUMIF('Ingredients Backend'!$AG$1:$EM$1,CP$3,'Ingredients Backend'!$AG17:$EM17)&gt;=1,1,0)</f>
        <v>0</v>
      </c>
      <c r="CQ18">
        <f>IF(SUMIF('Ingredients Backend'!$AG$1:$EM$1,CQ$3,'Ingredients Backend'!$AG17:$EM17)&gt;=1,1,0)</f>
        <v>0</v>
      </c>
      <c r="CR18">
        <f>IF(SUMIF('Ingredients Backend'!$AG$1:$EM$1,CR$3,'Ingredients Backend'!$AG17:$EM17)&gt;=1,1,0)</f>
        <v>0</v>
      </c>
      <c r="CS18">
        <f>IF(SUMIF('Ingredients Backend'!$AG$1:$EM$1,CS$3,'Ingredients Backend'!$AG17:$EM17)&gt;=1,1,0)</f>
        <v>0</v>
      </c>
      <c r="CT18">
        <f>IF(SUMIF('Ingredients Backend'!$AG$1:$EM$1,CT$3,'Ingredients Backend'!$AG17:$EM17)&gt;=1,1,0)</f>
        <v>0</v>
      </c>
      <c r="CU18">
        <f>IF(SUMIF('Ingredients Backend'!$AG$1:$EM$1,CU$3,'Ingredients Backend'!$AG17:$EM17)&gt;=1,1,0)</f>
        <v>0</v>
      </c>
      <c r="CV18">
        <f>IF(SUMIF('Ingredients Backend'!$AG$1:$EM$1,CV$3,'Ingredients Backend'!$AG17:$EM17)&gt;=1,1,0)</f>
        <v>0</v>
      </c>
      <c r="CW18">
        <f>IF(SUMIF('Ingredients Backend'!$AG$1:$EM$1,CW$3,'Ingredients Backend'!$AG17:$EM17)&gt;=1,1,0)</f>
        <v>0</v>
      </c>
      <c r="CX18">
        <f>IF(SUMIF('Ingredients Backend'!$AG$1:$EM$1,CX$3,'Ingredients Backend'!$AG17:$EM17)&gt;=1,1,0)</f>
        <v>0</v>
      </c>
      <c r="CY18">
        <f>IF(SUMIF('Ingredients Backend'!$AG$1:$EM$1,CY$3,'Ingredients Backend'!$AG17:$EM17)&gt;=1,1,0)</f>
        <v>1</v>
      </c>
      <c r="CZ18">
        <f>IF(SUMIF('Ingredients Backend'!$AG$1:$EM$1,CZ$3,'Ingredients Backend'!$AG17:$EM17)&gt;=1,1,0)</f>
        <v>0</v>
      </c>
      <c r="DA18">
        <f>IF(SUMIF('Ingredients Backend'!$AG$1:$EM$1,DA$3,'Ingredients Backend'!$AG17:$EM17)&gt;=1,1,0)</f>
        <v>0</v>
      </c>
      <c r="DB18">
        <f>IF(SUMIF('Ingredients Backend'!$AG$1:$EM$1,DB$3,'Ingredients Backend'!$AG17:$EM17)&gt;=1,1,0)</f>
        <v>0</v>
      </c>
      <c r="DC18">
        <f>IF(SUMIF('Ingredients Backend'!$AG$1:$EM$1,DC$3,'Ingredients Backend'!$AG17:$EM17)&gt;=1,1,0)</f>
        <v>0</v>
      </c>
      <c r="DD18">
        <f>IF(SUMIF('Ingredients Backend'!$AG$1:$EM$1,DD$3,'Ingredients Backend'!$AG17:$EM17)&gt;=1,1,0)</f>
        <v>0</v>
      </c>
      <c r="DE18">
        <f>IF(SUMIF('Ingredients Backend'!$AG$1:$EM$1,DE$3,'Ingredients Backend'!$AG17:$EM17)&gt;=1,1,0)</f>
        <v>0</v>
      </c>
      <c r="DF18">
        <f>IF(SUMIF('Ingredients Backend'!$AG$1:$EM$1,DF$3,'Ingredients Backend'!$AG17:$EM17)&gt;=1,1,0)</f>
        <v>0</v>
      </c>
      <c r="DG18">
        <f>IF(SUMIF('Ingredients Backend'!$AG$1:$EM$1,DG$3,'Ingredients Backend'!$AG17:$EM17)&gt;=1,1,0)</f>
        <v>0</v>
      </c>
      <c r="DH18">
        <f>IF(SUMIF('Ingredients Backend'!$AG$1:$EM$1,DH$3,'Ingredients Backend'!$AG17:$EM17)&gt;=1,1,0)</f>
        <v>0</v>
      </c>
      <c r="DI18">
        <f>IF(SUMIF('Ingredients Backend'!$AG$1:$EM$1,DI$3,'Ingredients Backend'!$AG17:$EM17)&gt;=1,1,0)</f>
        <v>1</v>
      </c>
      <c r="DJ18">
        <f>IF(SUMIF('Ingredients Backend'!$AG$1:$EM$1,DJ$3,'Ingredients Backend'!$AG17:$EM17)&gt;=1,1,0)</f>
        <v>0</v>
      </c>
      <c r="DK18">
        <f>IF(SUMIF('Ingredients Backend'!$AG$1:$EM$1,DK$3,'Ingredients Backend'!$AG17:$EM17)&gt;=1,1,0)</f>
        <v>0</v>
      </c>
      <c r="DL18">
        <f>IF(SUMIF('Ingredients Backend'!$AG$1:$EM$1,DL$3,'Ingredients Backend'!$AG17:$EM17)&gt;=1,1,0)</f>
        <v>0</v>
      </c>
    </row>
    <row r="19" hidden="1" spans="1:116">
      <c r="A19" s="9" t="str">
        <f>_xlfn.XLOOKUP($E19,'Copy of Raw Data'!$E:$E,'Copy of Raw Data'!A:A,"ERROR",0,1)</f>
        <v>US</v>
      </c>
      <c r="B19" s="9" t="str">
        <f>_xlfn.XLOOKUP($E19,'Copy of Raw Data'!$E:$E,'Copy of Raw Data'!B:B,"ERROR",0,1)</f>
        <v>Hair Mousses</v>
      </c>
      <c r="C19" s="9" t="str">
        <f>_xlfn.XLOOKUP($E19,'Copy of Raw Data'!$E:$E,'Copy of Raw Data'!C:C,"ERROR",0,1)</f>
        <v>Maui Moisture</v>
      </c>
      <c r="D19" s="9" t="str">
        <f>_xlfn.XLOOKUP($E19,'Copy of Raw Data'!$E:$E,'Copy of Raw Data'!D:D,"ERROR",0,1)</f>
        <v>www.amazon.com/dp/B08LZ2R5MM</v>
      </c>
      <c r="E19" s="9" t="s">
        <v>95</v>
      </c>
      <c r="F19" s="9" t="str">
        <f>_xlfn.XLOOKUP($E19,'Copy of Raw Data'!$E:$E,'Copy of Raw Data'!F:F,"ERROR",0,1)</f>
        <v>Maui Moisture Flexible Hold + Coconut Milk Curl Foam Mousse, for Curly Hair Styling, No Drying Alcohols, Parabens or Silicone, 8.5oz</v>
      </c>
      <c r="G19" s="9">
        <f>_xlfn.XLOOKUP($E19,'Copy of Raw Data'!$E:$E,'Copy of Raw Data'!G:G,"ERROR",0,1)</f>
        <v>38583</v>
      </c>
      <c r="H19" s="9">
        <f>_xlfn.XLOOKUP($E19,'Copy of Raw Data'!$E:$E,'Copy of Raw Data'!H:H,"ERROR",0,1)</f>
        <v>302649.08</v>
      </c>
      <c r="I19" s="9">
        <f>_xlfn.XLOOKUP($E19,'Copy of Raw Data'!$E:$E,'Copy of Raw Data'!I:I,"ERROR",0,1)</f>
        <v>0.0121113533448471</v>
      </c>
      <c r="J19" s="9" t="str">
        <f>_xlfn.XLOOKUP($E19,'Copy of Raw Data'!$E:$E,'Copy of 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 to 10</v>
      </c>
      <c r="L19" s="9">
        <f>_xlfn.XLOOKUP($E19,'Copy of Raw Data'!$E:$E,'Copy of Raw Data'!L:L,"ERROR",0,1)</f>
        <v>7.8</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 to 10</v>
      </c>
      <c r="N19" s="9">
        <f>_xlfn.XLOOKUP($E19,'Copy of Raw Data'!$E:$E,'Copy of Raw Data'!N:N,"ERROR",0,1)</f>
        <v>10</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20% to 25%</v>
      </c>
      <c r="P19" s="16">
        <f t="shared" si="2"/>
        <v>0.22</v>
      </c>
      <c r="Q19" s="9">
        <f>_xlfn.XLOOKUP($E19,'Copy of Raw Data'!$E:$E,'Copy of Raw Data'!Q:Q,"ERROR",0,1)</f>
        <v>8.5</v>
      </c>
      <c r="R19" s="9" t="str">
        <f>_xlfn.XLOOKUP($E19,'Copy of Raw Data'!$E:$E,'Copy of Raw Data'!R:R,"ERROR",0,1)</f>
        <v>oz</v>
      </c>
      <c r="S19" s="17">
        <f t="shared" si="3"/>
        <v>0.917647058823529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0.75 to 1</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 to 0.05</v>
      </c>
      <c r="V19" s="17">
        <f t="shared" si="4"/>
        <v>0.0397859515804969</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 to 0.05</v>
      </c>
      <c r="X19" s="17">
        <f t="shared" si="5"/>
        <v>0.0310330422327876</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8.5</v>
      </c>
      <c r="AA19" s="9" t="str">
        <f>_xlfn.XLOOKUP($E19,'Copy of Raw Data'!$E:$E,'Copy of Raw Data'!AA:AA,"ERROR",0,1)</f>
        <v>oz</v>
      </c>
      <c r="AB19" s="9" t="str">
        <f>_xlfn.XLOOKUP($E19,'Copy of Raw Data'!$E:$E,'Copy of Raw Data'!AB:AB,"ERROR",0,1)</f>
        <v>Pump Bottle</v>
      </c>
      <c r="AC19" s="9" t="str">
        <f>_xlfn.XLOOKUP($E19,'Copy of Raw Data'!$E:$E,'Copy of Raw Data'!AC:AC,"ERROR",0,1)</f>
        <v>Pack of 1</v>
      </c>
      <c r="AD19" s="9" t="str">
        <f>_xlfn.XLOOKUP($E19,'Copy of Raw Data'!$E:$E,'Copy of Raw Data'!AD:AD,"ERROR",0,1)</f>
        <v>Hold, Volumizing, Nourishment, Softening, Shine, Hydration</v>
      </c>
      <c r="AE19" s="9" t="str">
        <f>_xlfn.XLOOKUP($E19,'Copy of Raw Data'!$E:$E,'Copy of Raw Data'!AO:AO,"ERROR",0,1)</f>
        <v>Alcohol Free, Paraben Free, Silicone Free, Vegan, Lightweight</v>
      </c>
      <c r="AF19" s="9" t="str">
        <f>_xlfn.XLOOKUP($E19,'Copy of Raw Data'!$E:$E,'Copy of Raw Data'!AZ:AZ,"ERROR",0,1)</f>
        <v>Aloe Vera, coconut, mango, water, guava, Glycerin, Disodium edta</v>
      </c>
      <c r="AG19">
        <f>IF(SUMIF('Ingredients Backend'!$AG$1:$EM$1,AG$3,'Ingredients Backend'!$AG18:$EM18)&gt;=1,1,0)</f>
        <v>0</v>
      </c>
      <c r="AH19">
        <f>IF(SUMIF('Ingredients Backend'!$AG$1:$EM$1,AH$3,'Ingredients Backend'!$AG18:$EM18)&gt;=1,1,0)</f>
        <v>0</v>
      </c>
      <c r="AI19">
        <f>IF(SUMIF('Ingredients Backend'!$AG$1:$EM$1,AI$3,'Ingredients Backend'!$AG18:$EM18)&gt;=1,1,0)</f>
        <v>0</v>
      </c>
      <c r="AJ19">
        <f>IF(SUMIF('Ingredients Backend'!$AG$1:$EM$1,AJ$3,'Ingredients Backend'!$AG18:$EM18)&gt;=1,1,0)</f>
        <v>0</v>
      </c>
      <c r="AK19">
        <f>IF(SUMIF('Ingredients Backend'!$AG$1:$EM$1,AK$3,'Ingredients Backend'!$AG18:$EM18)&gt;=1,1,0)</f>
        <v>1</v>
      </c>
      <c r="AL19">
        <f>IF(SUMIF('Ingredients Backend'!$AG$1:$EM$1,AL$3,'Ingredients Backend'!$AG18:$EM18)&gt;=1,1,0)</f>
        <v>0</v>
      </c>
      <c r="AM19">
        <f>IF(SUMIF('Ingredients Backend'!$AG$1:$EM$1,AM$3,'Ingredients Backend'!$AG18:$EM18)&gt;=1,1,0)</f>
        <v>0</v>
      </c>
      <c r="AN19">
        <f>IF(SUMIF('Ingredients Backend'!$AG$1:$EM$1,AN$3,'Ingredients Backend'!$AG18:$EM18)&gt;=1,1,0)</f>
        <v>0</v>
      </c>
      <c r="AO19">
        <f>IF(SUMIF('Ingredients Backend'!$AG$1:$EM$1,AO$3,'Ingredients Backend'!$AG18:$EM18)&gt;=1,1,0)</f>
        <v>0</v>
      </c>
      <c r="AP19">
        <f>IF(SUMIF('Ingredients Backend'!$AG$1:$EM$1,AP$3,'Ingredients Backend'!$AG18:$EM18)&gt;=1,1,0)</f>
        <v>0</v>
      </c>
      <c r="AQ19">
        <f>IF(SUMIF('Ingredients Backend'!$AG$1:$EM$1,AQ$3,'Ingredients Backend'!$AG18:$EM18)&gt;=1,1,0)</f>
        <v>0</v>
      </c>
      <c r="AR19">
        <f>IF(SUMIF('Ingredients Backend'!$AG$1:$EM$1,AR$3,'Ingredients Backend'!$AG18:$EM18)&gt;=1,1,0)</f>
        <v>0</v>
      </c>
      <c r="AS19">
        <f>IF(SUMIF('Ingredients Backend'!$AG$1:$EM$1,AS$3,'Ingredients Backend'!$AG18:$EM18)&gt;=1,1,0)</f>
        <v>0</v>
      </c>
      <c r="AT19">
        <f>IF(SUMIF('Ingredients Backend'!$AG$1:$EM$1,AT$3,'Ingredients Backend'!$AG18:$EM18)&gt;=1,1,0)</f>
        <v>0</v>
      </c>
      <c r="AU19">
        <f>IF(SUMIF('Ingredients Backend'!$AG$1:$EM$1,AU$3,'Ingredients Backend'!$AG18:$EM18)&gt;=1,1,0)</f>
        <v>0</v>
      </c>
      <c r="AV19">
        <f>IF(SUMIF('Ingredients Backend'!$AG$1:$EM$1,AV$3,'Ingredients Backend'!$AG18:$EM18)&gt;=1,1,0)</f>
        <v>0</v>
      </c>
      <c r="AW19">
        <f>IF(SUMIF('Ingredients Backend'!$AG$1:$EM$1,AW$3,'Ingredients Backend'!$AG18:$EM18)&gt;=1,1,0)</f>
        <v>0</v>
      </c>
      <c r="AX19">
        <f>IF(SUMIF('Ingredients Backend'!$AG$1:$EM$1,AX$3,'Ingredients Backend'!$AG18:$EM18)&gt;=1,1,0)</f>
        <v>0</v>
      </c>
      <c r="AY19">
        <f>IF(SUMIF('Ingredients Backend'!$AG$1:$EM$1,AY$3,'Ingredients Backend'!$AG18:$EM18)&gt;=1,1,0)</f>
        <v>0</v>
      </c>
      <c r="AZ19">
        <f>IF(SUMIF('Ingredients Backend'!$AG$1:$EM$1,AZ$3,'Ingredients Backend'!$AG18:$EM18)&gt;=1,1,0)</f>
        <v>1</v>
      </c>
      <c r="BA19">
        <f>IF(SUMIF('Ingredients Backend'!$AG$1:$EM$1,BA$3,'Ingredients Backend'!$AG18:$EM18)&gt;=1,1,0)</f>
        <v>0</v>
      </c>
      <c r="BB19">
        <f>IF(SUMIF('Ingredients Backend'!$AG$1:$EM$1,BB$3,'Ingredients Backend'!$AG18:$EM18)&gt;=1,1,0)</f>
        <v>0</v>
      </c>
      <c r="BC19">
        <f>IF(SUMIF('Ingredients Backend'!$AG$1:$EM$1,BC$3,'Ingredients Backend'!$AG18:$EM18)&gt;=1,1,0)</f>
        <v>0</v>
      </c>
      <c r="BD19">
        <f>IF(SUMIF('Ingredients Backend'!$AG$1:$EM$1,BD$3,'Ingredients Backend'!$AG18:$EM18)&gt;=1,1,0)</f>
        <v>0</v>
      </c>
      <c r="BE19">
        <f>IF(SUMIF('Ingredients Backend'!$AG$1:$EM$1,BE$3,'Ingredients Backend'!$AG18:$EM18)&gt;=1,1,0)</f>
        <v>0</v>
      </c>
      <c r="BF19">
        <f>IF(SUMIF('Ingredients Backend'!$AG$1:$EM$1,BF$3,'Ingredients Backend'!$AG18:$EM18)&gt;=1,1,0)</f>
        <v>0</v>
      </c>
      <c r="BG19">
        <f>IF(SUMIF('Ingredients Backend'!$AG$1:$EM$1,BG$3,'Ingredients Backend'!$AG18:$EM18)&gt;=1,1,0)</f>
        <v>0</v>
      </c>
      <c r="BH19">
        <f>IF(SUMIF('Ingredients Backend'!$AG$1:$EM$1,BH$3,'Ingredients Backend'!$AG18:$EM18)&gt;=1,1,0)</f>
        <v>0</v>
      </c>
      <c r="BI19">
        <f>IF(SUMIF('Ingredients Backend'!$AG$1:$EM$1,BI$3,'Ingredients Backend'!$AG18:$EM18)&gt;=1,1,0)</f>
        <v>0</v>
      </c>
      <c r="BJ19">
        <f>IF(SUMIF('Ingredients Backend'!$AG$1:$EM$1,BJ$3,'Ingredients Backend'!$AG18:$EM18)&gt;=1,1,0)</f>
        <v>0</v>
      </c>
      <c r="BK19">
        <f>IF(SUMIF('Ingredients Backend'!$AG$1:$EM$1,BK$3,'Ingredients Backend'!$AG18:$EM18)&gt;=1,1,0)</f>
        <v>1</v>
      </c>
      <c r="BL19">
        <f>IF(SUMIF('Ingredients Backend'!$AG$1:$EM$1,BL$3,'Ingredients Backend'!$AG18:$EM18)&gt;=1,1,0)</f>
        <v>0</v>
      </c>
      <c r="BM19">
        <f>IF(SUMIF('Ingredients Backend'!$AG$1:$EM$1,BM$3,'Ingredients Backend'!$AG18:$EM18)&gt;=1,1,0)</f>
        <v>1</v>
      </c>
      <c r="BN19">
        <f>IF(SUMIF('Ingredients Backend'!$AG$1:$EM$1,BN$3,'Ingredients Backend'!$AG18:$EM18)&gt;=1,1,0)</f>
        <v>0</v>
      </c>
      <c r="BO19">
        <f>IF(SUMIF('Ingredients Backend'!$AG$1:$EM$1,BO$3,'Ingredients Backend'!$AG18:$EM18)&gt;=1,1,0)</f>
        <v>0</v>
      </c>
      <c r="BP19">
        <f>IF(SUMIF('Ingredients Backend'!$AG$1:$EM$1,BP$3,'Ingredients Backend'!$AG18:$EM18)&gt;=1,1,0)</f>
        <v>0</v>
      </c>
      <c r="BQ19">
        <f>IF(SUMIF('Ingredients Backend'!$AG$1:$EM$1,BQ$3,'Ingredients Backend'!$AG18:$EM18)&gt;=1,1,0)</f>
        <v>0</v>
      </c>
      <c r="BR19">
        <f>IF(SUMIF('Ingredients Backend'!$AG$1:$EM$1,BR$3,'Ingredients Backend'!$AG18:$EM18)&gt;=1,1,0)</f>
        <v>0</v>
      </c>
      <c r="BS19">
        <f>IF(SUMIF('Ingredients Backend'!$AG$1:$EM$1,BS$3,'Ingredients Backend'!$AG18:$EM18)&gt;=1,1,0)</f>
        <v>0</v>
      </c>
      <c r="BT19">
        <f>IF(SUMIF('Ingredients Backend'!$AG$1:$EM$1,BT$3,'Ingredients Backend'!$AG18:$EM18)&gt;=1,1,0)</f>
        <v>0</v>
      </c>
      <c r="BU19">
        <f>IF(SUMIF('Ingredients Backend'!$AG$1:$EM$1,BU$3,'Ingredients Backend'!$AG18:$EM18)&gt;=1,1,0)</f>
        <v>0</v>
      </c>
      <c r="BV19">
        <f>IF(SUMIF('Ingredients Backend'!$AG$1:$EM$1,BV$3,'Ingredients Backend'!$AG18:$EM18)&gt;=1,1,0)</f>
        <v>0</v>
      </c>
      <c r="BW19">
        <f>IF(SUMIF('Ingredients Backend'!$AG$1:$EM$1,BW$3,'Ingredients Backend'!$AG18:$EM18)&gt;=1,1,0)</f>
        <v>0</v>
      </c>
      <c r="BX19">
        <f>IF(SUMIF('Ingredients Backend'!$AG$1:$EM$1,BX$3,'Ingredients Backend'!$AG18:$EM18)&gt;=1,1,0)</f>
        <v>1</v>
      </c>
      <c r="BY19">
        <f>IF(SUMIF('Ingredients Backend'!$AG$1:$EM$1,BY$3,'Ingredients Backend'!$AG18:$EM18)&gt;=1,1,0)</f>
        <v>0</v>
      </c>
      <c r="BZ19">
        <f>IF(SUMIF('Ingredients Backend'!$AG$1:$EM$1,BZ$3,'Ingredients Backend'!$AG18:$EM18)&gt;=1,1,0)</f>
        <v>0</v>
      </c>
      <c r="CA19">
        <f>IF(SUMIF('Ingredients Backend'!$AG$1:$EM$1,CA$3,'Ingredients Backend'!$AG18:$EM18)&gt;=1,1,0)</f>
        <v>0</v>
      </c>
      <c r="CB19">
        <f>IF(SUMIF('Ingredients Backend'!$AG$1:$EM$1,CB$3,'Ingredients Backend'!$AG18:$EM18)&gt;=1,1,0)</f>
        <v>0</v>
      </c>
      <c r="CC19">
        <f>IF(SUMIF('Ingredients Backend'!$AG$1:$EM$1,CC$3,'Ingredients Backend'!$AG18:$EM18)&gt;=1,1,0)</f>
        <v>0</v>
      </c>
      <c r="CD19">
        <f>IF(SUMIF('Ingredients Backend'!$AG$1:$EM$1,CD$3,'Ingredients Backend'!$AG18:$EM18)&gt;=1,1,0)</f>
        <v>0</v>
      </c>
      <c r="CE19">
        <f>IF(SUMIF('Ingredients Backend'!$AG$1:$EM$1,CE$3,'Ingredients Backend'!$AG18:$EM18)&gt;=1,1,0)</f>
        <v>0</v>
      </c>
      <c r="CF19">
        <f>IF(SUMIF('Ingredients Backend'!$AG$1:$EM$1,CF$3,'Ingredients Backend'!$AG18:$EM18)&gt;=1,1,0)</f>
        <v>0</v>
      </c>
      <c r="CG19">
        <f>IF(SUMIF('Ingredients Backend'!$AG$1:$EM$1,CG$3,'Ingredients Backend'!$AG18:$EM18)&gt;=1,1,0)</f>
        <v>0</v>
      </c>
      <c r="CH19">
        <f>IF(SUMIF('Ingredients Backend'!$AG$1:$EM$1,CH$3,'Ingredients Backend'!$AG18:$EM18)&gt;=1,1,0)</f>
        <v>0</v>
      </c>
      <c r="CI19">
        <f>IF(SUMIF('Ingredients Backend'!$AG$1:$EM$1,CI$3,'Ingredients Backend'!$AG18:$EM18)&gt;=1,1,0)</f>
        <v>0</v>
      </c>
      <c r="CJ19">
        <f>IF(SUMIF('Ingredients Backend'!$AG$1:$EM$1,CJ$3,'Ingredients Backend'!$AG18:$EM18)&gt;=1,1,0)</f>
        <v>0</v>
      </c>
      <c r="CK19">
        <f>IF(SUMIF('Ingredients Backend'!$AG$1:$EM$1,CK$3,'Ingredients Backend'!$AG18:$EM18)&gt;=1,1,0)</f>
        <v>0</v>
      </c>
      <c r="CL19">
        <f>IF(SUMIF('Ingredients Backend'!$AG$1:$EM$1,CL$3,'Ingredients Backend'!$AG18:$EM18)&gt;=1,1,0)</f>
        <v>0</v>
      </c>
      <c r="CM19">
        <f>IF(SUMIF('Ingredients Backend'!$AG$1:$EM$1,CM$3,'Ingredients Backend'!$AG18:$EM18)&gt;=1,1,0)</f>
        <v>0</v>
      </c>
      <c r="CN19">
        <f>IF(SUMIF('Ingredients Backend'!$AG$1:$EM$1,CN$3,'Ingredients Backend'!$AG18:$EM18)&gt;=1,1,0)</f>
        <v>0</v>
      </c>
      <c r="CO19">
        <f>IF(SUMIF('Ingredients Backend'!$AG$1:$EM$1,CO$3,'Ingredients Backend'!$AG18:$EM18)&gt;=1,1,0)</f>
        <v>0</v>
      </c>
      <c r="CP19">
        <f>IF(SUMIF('Ingredients Backend'!$AG$1:$EM$1,CP$3,'Ingredients Backend'!$AG18:$EM18)&gt;=1,1,0)</f>
        <v>0</v>
      </c>
      <c r="CQ19">
        <f>IF(SUMIF('Ingredients Backend'!$AG$1:$EM$1,CQ$3,'Ingredients Backend'!$AG18:$EM18)&gt;=1,1,0)</f>
        <v>0</v>
      </c>
      <c r="CR19">
        <f>IF(SUMIF('Ingredients Backend'!$AG$1:$EM$1,CR$3,'Ingredients Backend'!$AG18:$EM18)&gt;=1,1,0)</f>
        <v>0</v>
      </c>
      <c r="CS19">
        <f>IF(SUMIF('Ingredients Backend'!$AG$1:$EM$1,CS$3,'Ingredients Backend'!$AG18:$EM18)&gt;=1,1,0)</f>
        <v>0</v>
      </c>
      <c r="CT19">
        <f>IF(SUMIF('Ingredients Backend'!$AG$1:$EM$1,CT$3,'Ingredients Backend'!$AG18:$EM18)&gt;=1,1,0)</f>
        <v>0</v>
      </c>
      <c r="CU19">
        <f>IF(SUMIF('Ingredients Backend'!$AG$1:$EM$1,CU$3,'Ingredients Backend'!$AG18:$EM18)&gt;=1,1,0)</f>
        <v>0</v>
      </c>
      <c r="CV19">
        <f>IF(SUMIF('Ingredients Backend'!$AG$1:$EM$1,CV$3,'Ingredients Backend'!$AG18:$EM18)&gt;=1,1,0)</f>
        <v>0</v>
      </c>
      <c r="CW19">
        <f>IF(SUMIF('Ingredients Backend'!$AG$1:$EM$1,CW$3,'Ingredients Backend'!$AG18:$EM18)&gt;=1,1,0)</f>
        <v>0</v>
      </c>
      <c r="CX19">
        <f>IF(SUMIF('Ingredients Backend'!$AG$1:$EM$1,CX$3,'Ingredients Backend'!$AG18:$EM18)&gt;=1,1,0)</f>
        <v>0</v>
      </c>
      <c r="CY19">
        <f>IF(SUMIF('Ingredients Backend'!$AG$1:$EM$1,CY$3,'Ingredients Backend'!$AG18:$EM18)&gt;=1,1,0)</f>
        <v>1</v>
      </c>
      <c r="CZ19">
        <f>IF(SUMIF('Ingredients Backend'!$AG$1:$EM$1,CZ$3,'Ingredients Backend'!$AG18:$EM18)&gt;=1,1,0)</f>
        <v>0</v>
      </c>
      <c r="DA19">
        <f>IF(SUMIF('Ingredients Backend'!$AG$1:$EM$1,DA$3,'Ingredients Backend'!$AG18:$EM18)&gt;=1,1,0)</f>
        <v>0</v>
      </c>
      <c r="DB19">
        <f>IF(SUMIF('Ingredients Backend'!$AG$1:$EM$1,DB$3,'Ingredients Backend'!$AG18:$EM18)&gt;=1,1,0)</f>
        <v>0</v>
      </c>
      <c r="DC19">
        <f>IF(SUMIF('Ingredients Backend'!$AG$1:$EM$1,DC$3,'Ingredients Backend'!$AG18:$EM18)&gt;=1,1,0)</f>
        <v>0</v>
      </c>
      <c r="DD19">
        <f>IF(SUMIF('Ingredients Backend'!$AG$1:$EM$1,DD$3,'Ingredients Backend'!$AG18:$EM18)&gt;=1,1,0)</f>
        <v>0</v>
      </c>
      <c r="DE19">
        <f>IF(SUMIF('Ingredients Backend'!$AG$1:$EM$1,DE$3,'Ingredients Backend'!$AG18:$EM18)&gt;=1,1,0)</f>
        <v>0</v>
      </c>
      <c r="DF19">
        <f>IF(SUMIF('Ingredients Backend'!$AG$1:$EM$1,DF$3,'Ingredients Backend'!$AG18:$EM18)&gt;=1,1,0)</f>
        <v>0</v>
      </c>
      <c r="DG19">
        <f>IF(SUMIF('Ingredients Backend'!$AG$1:$EM$1,DG$3,'Ingredients Backend'!$AG18:$EM18)&gt;=1,1,0)</f>
        <v>0</v>
      </c>
      <c r="DH19">
        <f>IF(SUMIF('Ingredients Backend'!$AG$1:$EM$1,DH$3,'Ingredients Backend'!$AG18:$EM18)&gt;=1,1,0)</f>
        <v>0</v>
      </c>
      <c r="DI19">
        <f>IF(SUMIF('Ingredients Backend'!$AG$1:$EM$1,DI$3,'Ingredients Backend'!$AG18:$EM18)&gt;=1,1,0)</f>
        <v>1</v>
      </c>
      <c r="DJ19">
        <f>IF(SUMIF('Ingredients Backend'!$AG$1:$EM$1,DJ$3,'Ingredients Backend'!$AG18:$EM18)&gt;=1,1,0)</f>
        <v>0</v>
      </c>
      <c r="DK19">
        <f>IF(SUMIF('Ingredients Backend'!$AG$1:$EM$1,DK$3,'Ingredients Backend'!$AG18:$EM18)&gt;=1,1,0)</f>
        <v>0</v>
      </c>
      <c r="DL19">
        <f>IF(SUMIF('Ingredients Backend'!$AG$1:$EM$1,DL$3,'Ingredients Backend'!$AG18:$EM18)&gt;=1,1,0)</f>
        <v>0</v>
      </c>
    </row>
    <row r="20" hidden="1" spans="1:116">
      <c r="A20" s="9" t="str">
        <f>_xlfn.XLOOKUP($E20,'Copy of Raw Data'!$E:$E,'Copy of Raw Data'!A:A,"ERROR",0,1)</f>
        <v>US</v>
      </c>
      <c r="B20" s="9" t="str">
        <f>_xlfn.XLOOKUP($E20,'Copy of Raw Data'!$E:$E,'Copy of Raw Data'!B:B,"ERROR",0,1)</f>
        <v>Hair Mousses</v>
      </c>
      <c r="C20" s="9" t="str">
        <f>_xlfn.XLOOKUP($E20,'Copy of Raw Data'!$E:$E,'Copy of Raw Data'!C:C,"ERROR",0,1)</f>
        <v>Design Essentials</v>
      </c>
      <c r="D20" s="9" t="str">
        <f>_xlfn.XLOOKUP($E20,'Copy of Raw Data'!$E:$E,'Copy of Raw Data'!D:D,"ERROR",0,1)</f>
        <v>www.amazon.com/dp/B09V4W1P9F</v>
      </c>
      <c r="E20" s="9" t="s">
        <v>99</v>
      </c>
      <c r="F20" s="9" t="str">
        <f>_xlfn.XLOOKUP($E20,'Copy of Raw Data'!$E:$E,'Copy of Raw Data'!F:F,"ERROR",0,1)</f>
        <v>Design Essentials Curl Enhancing Mousse, Almond and Avocado Collection,10 Ounce</v>
      </c>
      <c r="G20" s="9">
        <f>_xlfn.XLOOKUP($E20,'Copy of Raw Data'!$E:$E,'Copy of Raw Data'!G:G,"ERROR",0,1)</f>
        <v>18220</v>
      </c>
      <c r="H20" s="9">
        <f>_xlfn.XLOOKUP($E20,'Copy of Raw Data'!$E:$E,'Copy of Raw Data'!H:H,"ERROR",0,1)</f>
        <v>284875.49</v>
      </c>
      <c r="I20" s="9">
        <f>_xlfn.XLOOKUP($E20,'Copy of Raw Data'!$E:$E,'Copy of Raw Data'!I:I,"ERROR",0,1)</f>
        <v>0.0114593132140026</v>
      </c>
      <c r="J20" s="9" t="str">
        <f>_xlfn.XLOOKUP($E20,'Copy of Raw Data'!$E:$E,'Copy of 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15 to 20</v>
      </c>
      <c r="L20" s="9">
        <f>_xlfn.XLOOKUP($E20,'Copy of Raw Data'!$E:$E,'Copy of Raw Data'!L:L,"ERROR",0,1)</f>
        <v>15.79</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15 to 20</v>
      </c>
      <c r="N20" s="9">
        <f>_xlfn.XLOOKUP($E20,'Copy of Raw Data'!$E:$E,'Copy of Raw Data'!N:N,"ERROR",0,1)</f>
        <v>16.99</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6% to 8%</v>
      </c>
      <c r="P20" s="16">
        <f t="shared" si="2"/>
        <v>0.0706297822248381</v>
      </c>
      <c r="Q20" s="9">
        <f>_xlfn.XLOOKUP($E20,'Copy of Raw Data'!$E:$E,'Copy of Raw Data'!Q:Q,"ERROR",0,1)</f>
        <v>10</v>
      </c>
      <c r="R20" s="9" t="str">
        <f>_xlfn.XLOOKUP($E20,'Copy of Raw Data'!$E:$E,'Copy of Raw Data'!R:R,"ERROR",0,1)</f>
        <v>oz</v>
      </c>
      <c r="S20" s="17">
        <f t="shared" si="3"/>
        <v>1.579</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1 to 2</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7">
        <f t="shared" si="4"/>
        <v>0.0574568819749746</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7">
        <f t="shared" si="5"/>
        <v>0.0533987149137639</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10</v>
      </c>
      <c r="AA20" s="9" t="str">
        <f>_xlfn.XLOOKUP($E20,'Copy of Raw Data'!$E:$E,'Copy of Raw Data'!AA:AA,"ERROR",0,1)</f>
        <v>oz</v>
      </c>
      <c r="AB20" s="9" t="str">
        <f>_xlfn.XLOOKUP($E20,'Copy of Raw Data'!$E:$E,'Copy of Raw Data'!AB:AB,"ERROR",0,1)</f>
        <v>Pump Bottle</v>
      </c>
      <c r="AC20" s="9" t="str">
        <f>_xlfn.XLOOKUP($E20,'Copy of Raw Data'!$E:$E,'Copy of Raw Data'!AC:AC,"ERROR",0,1)</f>
        <v>Pack of 1</v>
      </c>
      <c r="AD20" s="9" t="str">
        <f>_xlfn.XLOOKUP($E20,'Copy of Raw Data'!$E:$E,'Copy of Raw Data'!AD:AD,"ERROR",0,1)</f>
        <v>Curl Enhancing, Moisturizing, Fast Drying, Frizz Control, Shine</v>
      </c>
      <c r="AE20" s="9" t="str">
        <f>_xlfn.XLOOKUP($E20,'Copy of Raw Data'!$E:$E,'Copy of Raw Data'!AO:AO,"ERROR",0,1)</f>
        <v>Paraben Free, Residue free, Paraffin free, Petrolatum free, Mineral Oil Free</v>
      </c>
      <c r="AF20" s="9" t="str">
        <f>_xlfn.XLOOKUP($E20,'Copy of Raw Data'!$E:$E,'Copy of Raw Data'!AZ:AZ,"ERROR",0,1)</f>
        <v>Almond, Avocado, Olive Oil, Vitamin B, Citric Acid</v>
      </c>
      <c r="AG20">
        <f>IF(SUMIF('Ingredients Backend'!$AG$1:$EM$1,AG$3,'Ingredients Backend'!$AG19:$EM19)&gt;=1,1,0)</f>
        <v>0</v>
      </c>
      <c r="AH20">
        <f>IF(SUMIF('Ingredients Backend'!$AG$1:$EM$1,AH$3,'Ingredients Backend'!$AG19:$EM19)&gt;=1,1,0)</f>
        <v>0</v>
      </c>
      <c r="AI20">
        <f>IF(SUMIF('Ingredients Backend'!$AG$1:$EM$1,AI$3,'Ingredients Backend'!$AG19:$EM19)&gt;=1,1,0)</f>
        <v>0</v>
      </c>
      <c r="AJ20">
        <f>IF(SUMIF('Ingredients Backend'!$AG$1:$EM$1,AJ$3,'Ingredients Backend'!$AG19:$EM19)&gt;=1,1,0)</f>
        <v>1</v>
      </c>
      <c r="AK20">
        <f>IF(SUMIF('Ingredients Backend'!$AG$1:$EM$1,AK$3,'Ingredients Backend'!$AG19:$EM19)&gt;=1,1,0)</f>
        <v>0</v>
      </c>
      <c r="AL20">
        <f>IF(SUMIF('Ingredients Backend'!$AG$1:$EM$1,AL$3,'Ingredients Backend'!$AG19:$EM19)&gt;=1,1,0)</f>
        <v>0</v>
      </c>
      <c r="AM20">
        <f>IF(SUMIF('Ingredients Backend'!$AG$1:$EM$1,AM$3,'Ingredients Backend'!$AG19:$EM19)&gt;=1,1,0)</f>
        <v>0</v>
      </c>
      <c r="AN20">
        <f>IF(SUMIF('Ingredients Backend'!$AG$1:$EM$1,AN$3,'Ingredients Backend'!$AG19:$EM19)&gt;=1,1,0)</f>
        <v>1</v>
      </c>
      <c r="AO20">
        <f>IF(SUMIF('Ingredients Backend'!$AG$1:$EM$1,AO$3,'Ingredients Backend'!$AG19:$EM19)&gt;=1,1,0)</f>
        <v>0</v>
      </c>
      <c r="AP20">
        <f>IF(SUMIF('Ingredients Backend'!$AG$1:$EM$1,AP$3,'Ingredients Backend'!$AG19:$EM19)&gt;=1,1,0)</f>
        <v>0</v>
      </c>
      <c r="AQ20">
        <f>IF(SUMIF('Ingredients Backend'!$AG$1:$EM$1,AQ$3,'Ingredients Backend'!$AG19:$EM19)&gt;=1,1,0)</f>
        <v>0</v>
      </c>
      <c r="AR20">
        <f>IF(SUMIF('Ingredients Backend'!$AG$1:$EM$1,AR$3,'Ingredients Backend'!$AG19:$EM19)&gt;=1,1,0)</f>
        <v>0</v>
      </c>
      <c r="AS20">
        <f>IF(SUMIF('Ingredients Backend'!$AG$1:$EM$1,AS$3,'Ingredients Backend'!$AG19:$EM19)&gt;=1,1,0)</f>
        <v>0</v>
      </c>
      <c r="AT20">
        <f>IF(SUMIF('Ingredients Backend'!$AG$1:$EM$1,AT$3,'Ingredients Backend'!$AG19:$EM19)&gt;=1,1,0)</f>
        <v>0</v>
      </c>
      <c r="AU20">
        <f>IF(SUMIF('Ingredients Backend'!$AG$1:$EM$1,AU$3,'Ingredients Backend'!$AG19:$EM19)&gt;=1,1,0)</f>
        <v>0</v>
      </c>
      <c r="AV20">
        <f>IF(SUMIF('Ingredients Backend'!$AG$1:$EM$1,AV$3,'Ingredients Backend'!$AG19:$EM19)&gt;=1,1,0)</f>
        <v>0</v>
      </c>
      <c r="AW20">
        <f>IF(SUMIF('Ingredients Backend'!$AG$1:$EM$1,AW$3,'Ingredients Backend'!$AG19:$EM19)&gt;=1,1,0)</f>
        <v>0</v>
      </c>
      <c r="AX20">
        <f>IF(SUMIF('Ingredients Backend'!$AG$1:$EM$1,AX$3,'Ingredients Backend'!$AG19:$EM19)&gt;=1,1,0)</f>
        <v>1</v>
      </c>
      <c r="AY20">
        <f>IF(SUMIF('Ingredients Backend'!$AG$1:$EM$1,AY$3,'Ingredients Backend'!$AG19:$EM19)&gt;=1,1,0)</f>
        <v>0</v>
      </c>
      <c r="AZ20">
        <f>IF(SUMIF('Ingredients Backend'!$AG$1:$EM$1,AZ$3,'Ingredients Backend'!$AG19:$EM19)&gt;=1,1,0)</f>
        <v>0</v>
      </c>
      <c r="BA20">
        <f>IF(SUMIF('Ingredients Backend'!$AG$1:$EM$1,BA$3,'Ingredients Backend'!$AG19:$EM19)&gt;=1,1,0)</f>
        <v>0</v>
      </c>
      <c r="BB20">
        <f>IF(SUMIF('Ingredients Backend'!$AG$1:$EM$1,BB$3,'Ingredients Backend'!$AG19:$EM19)&gt;=1,1,0)</f>
        <v>0</v>
      </c>
      <c r="BC20">
        <f>IF(SUMIF('Ingredients Backend'!$AG$1:$EM$1,BC$3,'Ingredients Backend'!$AG19:$EM19)&gt;=1,1,0)</f>
        <v>0</v>
      </c>
      <c r="BD20">
        <f>IF(SUMIF('Ingredients Backend'!$AG$1:$EM$1,BD$3,'Ingredients Backend'!$AG19:$EM19)&gt;=1,1,0)</f>
        <v>0</v>
      </c>
      <c r="BE20">
        <f>IF(SUMIF('Ingredients Backend'!$AG$1:$EM$1,BE$3,'Ingredients Backend'!$AG19:$EM19)&gt;=1,1,0)</f>
        <v>0</v>
      </c>
      <c r="BF20">
        <f>IF(SUMIF('Ingredients Backend'!$AG$1:$EM$1,BF$3,'Ingredients Backend'!$AG19:$EM19)&gt;=1,1,0)</f>
        <v>0</v>
      </c>
      <c r="BG20">
        <f>IF(SUMIF('Ingredients Backend'!$AG$1:$EM$1,BG$3,'Ingredients Backend'!$AG19:$EM19)&gt;=1,1,0)</f>
        <v>0</v>
      </c>
      <c r="BH20">
        <f>IF(SUMIF('Ingredients Backend'!$AG$1:$EM$1,BH$3,'Ingredients Backend'!$AG19:$EM19)&gt;=1,1,0)</f>
        <v>0</v>
      </c>
      <c r="BI20">
        <f>IF(SUMIF('Ingredients Backend'!$AG$1:$EM$1,BI$3,'Ingredients Backend'!$AG19:$EM19)&gt;=1,1,0)</f>
        <v>0</v>
      </c>
      <c r="BJ20">
        <f>IF(SUMIF('Ingredients Backend'!$AG$1:$EM$1,BJ$3,'Ingredients Backend'!$AG19:$EM19)&gt;=1,1,0)</f>
        <v>0</v>
      </c>
      <c r="BK20">
        <f>IF(SUMIF('Ingredients Backend'!$AG$1:$EM$1,BK$3,'Ingredients Backend'!$AG19:$EM19)&gt;=1,1,0)</f>
        <v>0</v>
      </c>
      <c r="BL20">
        <f>IF(SUMIF('Ingredients Backend'!$AG$1:$EM$1,BL$3,'Ingredients Backend'!$AG19:$EM19)&gt;=1,1,0)</f>
        <v>0</v>
      </c>
      <c r="BM20">
        <f>IF(SUMIF('Ingredients Backend'!$AG$1:$EM$1,BM$3,'Ingredients Backend'!$AG19:$EM19)&gt;=1,1,0)</f>
        <v>0</v>
      </c>
      <c r="BN20">
        <f>IF(SUMIF('Ingredients Backend'!$AG$1:$EM$1,BN$3,'Ingredients Backend'!$AG19:$EM19)&gt;=1,1,0)</f>
        <v>0</v>
      </c>
      <c r="BO20">
        <f>IF(SUMIF('Ingredients Backend'!$AG$1:$EM$1,BO$3,'Ingredients Backend'!$AG19:$EM19)&gt;=1,1,0)</f>
        <v>0</v>
      </c>
      <c r="BP20">
        <f>IF(SUMIF('Ingredients Backend'!$AG$1:$EM$1,BP$3,'Ingredients Backend'!$AG19:$EM19)&gt;=1,1,0)</f>
        <v>0</v>
      </c>
      <c r="BQ20">
        <f>IF(SUMIF('Ingredients Backend'!$AG$1:$EM$1,BQ$3,'Ingredients Backend'!$AG19:$EM19)&gt;=1,1,0)</f>
        <v>0</v>
      </c>
      <c r="BR20">
        <f>IF(SUMIF('Ingredients Backend'!$AG$1:$EM$1,BR$3,'Ingredients Backend'!$AG19:$EM19)&gt;=1,1,0)</f>
        <v>0</v>
      </c>
      <c r="BS20">
        <f>IF(SUMIF('Ingredients Backend'!$AG$1:$EM$1,BS$3,'Ingredients Backend'!$AG19:$EM19)&gt;=1,1,0)</f>
        <v>0</v>
      </c>
      <c r="BT20">
        <f>IF(SUMIF('Ingredients Backend'!$AG$1:$EM$1,BT$3,'Ingredients Backend'!$AG19:$EM19)&gt;=1,1,0)</f>
        <v>0</v>
      </c>
      <c r="BU20">
        <f>IF(SUMIF('Ingredients Backend'!$AG$1:$EM$1,BU$3,'Ingredients Backend'!$AG19:$EM19)&gt;=1,1,0)</f>
        <v>0</v>
      </c>
      <c r="BV20">
        <f>IF(SUMIF('Ingredients Backend'!$AG$1:$EM$1,BV$3,'Ingredients Backend'!$AG19:$EM19)&gt;=1,1,0)</f>
        <v>0</v>
      </c>
      <c r="BW20">
        <f>IF(SUMIF('Ingredients Backend'!$AG$1:$EM$1,BW$3,'Ingredients Backend'!$AG19:$EM19)&gt;=1,1,0)</f>
        <v>0</v>
      </c>
      <c r="BX20">
        <f>IF(SUMIF('Ingredients Backend'!$AG$1:$EM$1,BX$3,'Ingredients Backend'!$AG19:$EM19)&gt;=1,1,0)</f>
        <v>0</v>
      </c>
      <c r="BY20">
        <f>IF(SUMIF('Ingredients Backend'!$AG$1:$EM$1,BY$3,'Ingredients Backend'!$AG19:$EM19)&gt;=1,1,0)</f>
        <v>0</v>
      </c>
      <c r="BZ20">
        <f>IF(SUMIF('Ingredients Backend'!$AG$1:$EM$1,BZ$3,'Ingredients Backend'!$AG19:$EM19)&gt;=1,1,0)</f>
        <v>0</v>
      </c>
      <c r="CA20">
        <f>IF(SUMIF('Ingredients Backend'!$AG$1:$EM$1,CA$3,'Ingredients Backend'!$AG19:$EM19)&gt;=1,1,0)</f>
        <v>0</v>
      </c>
      <c r="CB20">
        <f>IF(SUMIF('Ingredients Backend'!$AG$1:$EM$1,CB$3,'Ingredients Backend'!$AG19:$EM19)&gt;=1,1,0)</f>
        <v>0</v>
      </c>
      <c r="CC20">
        <f>IF(SUMIF('Ingredients Backend'!$AG$1:$EM$1,CC$3,'Ingredients Backend'!$AG19:$EM19)&gt;=1,1,0)</f>
        <v>0</v>
      </c>
      <c r="CD20">
        <f>IF(SUMIF('Ingredients Backend'!$AG$1:$EM$1,CD$3,'Ingredients Backend'!$AG19:$EM19)&gt;=1,1,0)</f>
        <v>0</v>
      </c>
      <c r="CE20">
        <f>IF(SUMIF('Ingredients Backend'!$AG$1:$EM$1,CE$3,'Ingredients Backend'!$AG19:$EM19)&gt;=1,1,0)</f>
        <v>0</v>
      </c>
      <c r="CF20">
        <f>IF(SUMIF('Ingredients Backend'!$AG$1:$EM$1,CF$3,'Ingredients Backend'!$AG19:$EM19)&gt;=1,1,0)</f>
        <v>0</v>
      </c>
      <c r="CG20">
        <f>IF(SUMIF('Ingredients Backend'!$AG$1:$EM$1,CG$3,'Ingredients Backend'!$AG19:$EM19)&gt;=1,1,0)</f>
        <v>1</v>
      </c>
      <c r="CH20">
        <f>IF(SUMIF('Ingredients Backend'!$AG$1:$EM$1,CH$3,'Ingredients Backend'!$AG19:$EM19)&gt;=1,1,0)</f>
        <v>0</v>
      </c>
      <c r="CI20">
        <f>IF(SUMIF('Ingredients Backend'!$AG$1:$EM$1,CI$3,'Ingredients Backend'!$AG19:$EM19)&gt;=1,1,0)</f>
        <v>0</v>
      </c>
      <c r="CJ20">
        <f>IF(SUMIF('Ingredients Backend'!$AG$1:$EM$1,CJ$3,'Ingredients Backend'!$AG19:$EM19)&gt;=1,1,0)</f>
        <v>0</v>
      </c>
      <c r="CK20">
        <f>IF(SUMIF('Ingredients Backend'!$AG$1:$EM$1,CK$3,'Ingredients Backend'!$AG19:$EM19)&gt;=1,1,0)</f>
        <v>0</v>
      </c>
      <c r="CL20">
        <f>IF(SUMIF('Ingredients Backend'!$AG$1:$EM$1,CL$3,'Ingredients Backend'!$AG19:$EM19)&gt;=1,1,0)</f>
        <v>0</v>
      </c>
      <c r="CM20">
        <f>IF(SUMIF('Ingredients Backend'!$AG$1:$EM$1,CM$3,'Ingredients Backend'!$AG19:$EM19)&gt;=1,1,0)</f>
        <v>0</v>
      </c>
      <c r="CN20">
        <f>IF(SUMIF('Ingredients Backend'!$AG$1:$EM$1,CN$3,'Ingredients Backend'!$AG19:$EM19)&gt;=1,1,0)</f>
        <v>0</v>
      </c>
      <c r="CO20">
        <f>IF(SUMIF('Ingredients Backend'!$AG$1:$EM$1,CO$3,'Ingredients Backend'!$AG19:$EM19)&gt;=1,1,0)</f>
        <v>0</v>
      </c>
      <c r="CP20">
        <f>IF(SUMIF('Ingredients Backend'!$AG$1:$EM$1,CP$3,'Ingredients Backend'!$AG19:$EM19)&gt;=1,1,0)</f>
        <v>0</v>
      </c>
      <c r="CQ20">
        <f>IF(SUMIF('Ingredients Backend'!$AG$1:$EM$1,CQ$3,'Ingredients Backend'!$AG19:$EM19)&gt;=1,1,0)</f>
        <v>0</v>
      </c>
      <c r="CR20">
        <f>IF(SUMIF('Ingredients Backend'!$AG$1:$EM$1,CR$3,'Ingredients Backend'!$AG19:$EM19)&gt;=1,1,0)</f>
        <v>0</v>
      </c>
      <c r="CS20">
        <f>IF(SUMIF('Ingredients Backend'!$AG$1:$EM$1,CS$3,'Ingredients Backend'!$AG19:$EM19)&gt;=1,1,0)</f>
        <v>0</v>
      </c>
      <c r="CT20">
        <f>IF(SUMIF('Ingredients Backend'!$AG$1:$EM$1,CT$3,'Ingredients Backend'!$AG19:$EM19)&gt;=1,1,0)</f>
        <v>0</v>
      </c>
      <c r="CU20">
        <f>IF(SUMIF('Ingredients Backend'!$AG$1:$EM$1,CU$3,'Ingredients Backend'!$AG19:$EM19)&gt;=1,1,0)</f>
        <v>0</v>
      </c>
      <c r="CV20">
        <f>IF(SUMIF('Ingredients Backend'!$AG$1:$EM$1,CV$3,'Ingredients Backend'!$AG19:$EM19)&gt;=1,1,0)</f>
        <v>0</v>
      </c>
      <c r="CW20">
        <f>IF(SUMIF('Ingredients Backend'!$AG$1:$EM$1,CW$3,'Ingredients Backend'!$AG19:$EM19)&gt;=1,1,0)</f>
        <v>0</v>
      </c>
      <c r="CX20">
        <f>IF(SUMIF('Ingredients Backend'!$AG$1:$EM$1,CX$3,'Ingredients Backend'!$AG19:$EM19)&gt;=1,1,0)</f>
        <v>0</v>
      </c>
      <c r="CY20">
        <f>IF(SUMIF('Ingredients Backend'!$AG$1:$EM$1,CY$3,'Ingredients Backend'!$AG19:$EM19)&gt;=1,1,0)</f>
        <v>0</v>
      </c>
      <c r="CZ20">
        <f>IF(SUMIF('Ingredients Backend'!$AG$1:$EM$1,CZ$3,'Ingredients Backend'!$AG19:$EM19)&gt;=1,1,0)</f>
        <v>0</v>
      </c>
      <c r="DA20">
        <f>IF(SUMIF('Ingredients Backend'!$AG$1:$EM$1,DA$3,'Ingredients Backend'!$AG19:$EM19)&gt;=1,1,0)</f>
        <v>0</v>
      </c>
      <c r="DB20">
        <f>IF(SUMIF('Ingredients Backend'!$AG$1:$EM$1,DB$3,'Ingredients Backend'!$AG19:$EM19)&gt;=1,1,0)</f>
        <v>0</v>
      </c>
      <c r="DC20">
        <f>IF(SUMIF('Ingredients Backend'!$AG$1:$EM$1,DC$3,'Ingredients Backend'!$AG19:$EM19)&gt;=1,1,0)</f>
        <v>0</v>
      </c>
      <c r="DD20">
        <f>IF(SUMIF('Ingredients Backend'!$AG$1:$EM$1,DD$3,'Ingredients Backend'!$AG19:$EM19)&gt;=1,1,0)</f>
        <v>0</v>
      </c>
      <c r="DE20">
        <f>IF(SUMIF('Ingredients Backend'!$AG$1:$EM$1,DE$3,'Ingredients Backend'!$AG19:$EM19)&gt;=1,1,0)</f>
        <v>0</v>
      </c>
      <c r="DF20">
        <f>IF(SUMIF('Ingredients Backend'!$AG$1:$EM$1,DF$3,'Ingredients Backend'!$AG19:$EM19)&gt;=1,1,0)</f>
        <v>0</v>
      </c>
      <c r="DG20">
        <f>IF(SUMIF('Ingredients Backend'!$AG$1:$EM$1,DG$3,'Ingredients Backend'!$AG19:$EM19)&gt;=1,1,0)</f>
        <v>1</v>
      </c>
      <c r="DH20">
        <f>IF(SUMIF('Ingredients Backend'!$AG$1:$EM$1,DH$3,'Ingredients Backend'!$AG19:$EM19)&gt;=1,1,0)</f>
        <v>0</v>
      </c>
      <c r="DI20">
        <f>IF(SUMIF('Ingredients Backend'!$AG$1:$EM$1,DI$3,'Ingredients Backend'!$AG19:$EM19)&gt;=1,1,0)</f>
        <v>0</v>
      </c>
      <c r="DJ20">
        <f>IF(SUMIF('Ingredients Backend'!$AG$1:$EM$1,DJ$3,'Ingredients Backend'!$AG19:$EM19)&gt;=1,1,0)</f>
        <v>0</v>
      </c>
      <c r="DK20">
        <f>IF(SUMIF('Ingredients Backend'!$AG$1:$EM$1,DK$3,'Ingredients Backend'!$AG19:$EM19)&gt;=1,1,0)</f>
        <v>0</v>
      </c>
      <c r="DL20">
        <f>IF(SUMIF('Ingredients Backend'!$AG$1:$EM$1,DL$3,'Ingredients Backend'!$AG19:$EM19)&gt;=1,1,0)</f>
        <v>0</v>
      </c>
    </row>
    <row r="21" hidden="1" spans="1:116">
      <c r="A21" s="9" t="str">
        <f>_xlfn.XLOOKUP($E21,'Copy of Raw Data'!$E:$E,'Copy of Raw Data'!A:A,"ERROR",0,1)</f>
        <v>US</v>
      </c>
      <c r="B21" s="9" t="str">
        <f>_xlfn.XLOOKUP($E21,'Copy of Raw Data'!$E:$E,'Copy of Raw Data'!B:B,"ERROR",0,1)</f>
        <v>Hair Mousses</v>
      </c>
      <c r="C21" s="9" t="str">
        <f>_xlfn.XLOOKUP($E21,'Copy of Raw Data'!$E:$E,'Copy of Raw Data'!C:C,"ERROR",0,1)</f>
        <v>l'oreal</v>
      </c>
      <c r="D21" s="9" t="str">
        <f>_xlfn.XLOOKUP($E21,'Copy of Raw Data'!$E:$E,'Copy of Raw Data'!D:D,"ERROR",0,1)</f>
        <v>www.amazon.com/dp/B00ID13Z2S</v>
      </c>
      <c r="E21" s="9" t="s">
        <v>103</v>
      </c>
      <c r="F21" s="9" t="str">
        <f>_xlfn.XLOOKUP($E21,'Copy of Raw Data'!$E:$E,'Copy of Raw Data'!F:F,"ERROR",0,1)</f>
        <v>L'Oreal Paris Hair Care Advanced Hairstyle Boost It Volume Inject Mousse, 8.3 Ounce</v>
      </c>
      <c r="G21" s="9">
        <f>_xlfn.XLOOKUP($E21,'Copy of Raw Data'!$E:$E,'Copy of Raw Data'!G:G,"ERROR",0,1)</f>
        <v>50469</v>
      </c>
      <c r="H21" s="9">
        <f>_xlfn.XLOOKUP($E21,'Copy of Raw Data'!$E:$E,'Copy of Raw Data'!H:H,"ERROR",0,1)</f>
        <v>269538.62</v>
      </c>
      <c r="I21" s="9">
        <f>_xlfn.XLOOKUP($E21,'Copy of Raw Data'!$E:$E,'Copy of Raw Data'!I:I,"ERROR",0,1)</f>
        <v>0.0107711323142511</v>
      </c>
      <c r="J21" s="9" t="str">
        <f>_xlfn.XLOOKUP($E21,'Copy of Raw Data'!$E:$E,'Copy of 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 to 10</v>
      </c>
      <c r="L21" s="9">
        <f>_xlfn.XLOOKUP($E21,'Copy of Raw Data'!$E:$E,'Copy of Raw Data'!L:L,"ERROR",0,1)</f>
        <v>5.5</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 to 10</v>
      </c>
      <c r="N21" s="9">
        <f>_xlfn.XLOOKUP($E21,'Copy of Raw Data'!$E:$E,'Copy of Raw Data'!N:N,"ERROR",0,1)</f>
        <v>6.95</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20% to 25%</v>
      </c>
      <c r="P21" s="16">
        <f t="shared" si="2"/>
        <v>0.20863309352518</v>
      </c>
      <c r="Q21" s="9">
        <f>_xlfn.XLOOKUP($E21,'Copy of Raw Data'!$E:$E,'Copy of Raw Data'!Q:Q,"ERROR",0,1)</f>
        <v>8.3</v>
      </c>
      <c r="R21" s="9" t="str">
        <f>_xlfn.XLOOKUP($E21,'Copy of Raw Data'!$E:$E,'Copy of Raw Data'!R:R,"ERROR",0,1)</f>
        <v>oz</v>
      </c>
      <c r="S21" s="17">
        <f t="shared" si="3"/>
        <v>0.662650602409638</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0.5 to 0.75</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7">
        <f t="shared" si="4"/>
        <v>0.0283175312002151</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7">
        <f t="shared" si="5"/>
        <v>0.0224095570649184</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8 to 10</v>
      </c>
      <c r="Z21" s="17">
        <f t="array" ref="Z21">_xlfn.IFS(AA21="oz",_xlfn.IFS(R21="oz",Q21,R21="fl oz",Q21*1.04,R21="ml",Q21*0.0338),AA21="fl oz",_xlfn.IFS(R21="oz",Q21/1.04,R21="fl oz",Q21,R21="ml",Q21*0.0338/1.04),AA21="ml",_xlfn.IFS(R21="oz",Q21/0.0338,R21="fl oz",Q21*1.04/0.0338,R21="ml",Q21))</f>
        <v>8.3</v>
      </c>
      <c r="AA21" s="9" t="str">
        <f>_xlfn.XLOOKUP($E21,'Copy of Raw Data'!$E:$E,'Copy of Raw Data'!AA:AA,"ERROR",0,1)</f>
        <v>oz</v>
      </c>
      <c r="AB21" s="9" t="str">
        <f>_xlfn.XLOOKUP($E21,'Copy of Raw Data'!$E:$E,'Copy of Raw Data'!AB:AB,"ERROR",0,1)</f>
        <v>Spray Can</v>
      </c>
      <c r="AC21" s="9" t="str">
        <f>_xlfn.XLOOKUP($E21,'Copy of Raw Data'!$E:$E,'Copy of Raw Data'!AC:AC,"ERROR",0,1)</f>
        <v>Pack of 1</v>
      </c>
      <c r="AD21" s="9" t="str">
        <f>_xlfn.XLOOKUP($E21,'Copy of Raw Data'!$E:$E,'Copy of Raw Data'!AD:AD,"ERROR",0,1)</f>
        <v>Volumizing, Lightweight, Hold, Heat Protection</v>
      </c>
      <c r="AE21" s="9" t="str">
        <f>_xlfn.XLOOKUP($E21,'Copy of Raw Data'!$E:$E,'Copy of Raw Data'!AO:AO,"ERROR",0,1)</f>
        <v>Dairy Free</v>
      </c>
      <c r="AF21" s="9" t="str">
        <f>_xlfn.XLOOKUP($E21,'Copy of Raw Data'!$E:$E,'Copy of Raw Data'!AZ:AZ,"ERROR",0,1)</f>
        <v>Water, Arginine</v>
      </c>
      <c r="AG21">
        <f>IF(SUMIF('Ingredients Backend'!$AG$1:$EM$1,AG$3,'Ingredients Backend'!$AG20:$EM20)&gt;=1,1,0)</f>
        <v>0</v>
      </c>
      <c r="AH21">
        <f>IF(SUMIF('Ingredients Backend'!$AG$1:$EM$1,AH$3,'Ingredients Backend'!$AG20:$EM20)&gt;=1,1,0)</f>
        <v>0</v>
      </c>
      <c r="AI21">
        <f>IF(SUMIF('Ingredients Backend'!$AG$1:$EM$1,AI$3,'Ingredients Backend'!$AG20:$EM20)&gt;=1,1,0)</f>
        <v>0</v>
      </c>
      <c r="AJ21">
        <f>IF(SUMIF('Ingredients Backend'!$AG$1:$EM$1,AJ$3,'Ingredients Backend'!$AG20:$EM20)&gt;=1,1,0)</f>
        <v>0</v>
      </c>
      <c r="AK21">
        <f>IF(SUMIF('Ingredients Backend'!$AG$1:$EM$1,AK$3,'Ingredients Backend'!$AG20:$EM20)&gt;=1,1,0)</f>
        <v>0</v>
      </c>
      <c r="AL21">
        <f>IF(SUMIF('Ingredients Backend'!$AG$1:$EM$1,AL$3,'Ingredients Backend'!$AG20:$EM20)&gt;=1,1,0)</f>
        <v>0</v>
      </c>
      <c r="AM21">
        <f>IF(SUMIF('Ingredients Backend'!$AG$1:$EM$1,AM$3,'Ingredients Backend'!$AG20:$EM20)&gt;=1,1,0)</f>
        <v>1</v>
      </c>
      <c r="AN21">
        <f>IF(SUMIF('Ingredients Backend'!$AG$1:$EM$1,AN$3,'Ingredients Backend'!$AG20:$EM20)&gt;=1,1,0)</f>
        <v>0</v>
      </c>
      <c r="AO21">
        <f>IF(SUMIF('Ingredients Backend'!$AG$1:$EM$1,AO$3,'Ingredients Backend'!$AG20:$EM20)&gt;=1,1,0)</f>
        <v>0</v>
      </c>
      <c r="AP21">
        <f>IF(SUMIF('Ingredients Backend'!$AG$1:$EM$1,AP$3,'Ingredients Backend'!$AG20:$EM20)&gt;=1,1,0)</f>
        <v>0</v>
      </c>
      <c r="AQ21">
        <f>IF(SUMIF('Ingredients Backend'!$AG$1:$EM$1,AQ$3,'Ingredients Backend'!$AG20:$EM20)&gt;=1,1,0)</f>
        <v>0</v>
      </c>
      <c r="AR21">
        <f>IF(SUMIF('Ingredients Backend'!$AG$1:$EM$1,AR$3,'Ingredients Backend'!$AG20:$EM20)&gt;=1,1,0)</f>
        <v>0</v>
      </c>
      <c r="AS21">
        <f>IF(SUMIF('Ingredients Backend'!$AG$1:$EM$1,AS$3,'Ingredients Backend'!$AG20:$EM20)&gt;=1,1,0)</f>
        <v>0</v>
      </c>
      <c r="AT21">
        <f>IF(SUMIF('Ingredients Backend'!$AG$1:$EM$1,AT$3,'Ingredients Backend'!$AG20:$EM20)&gt;=1,1,0)</f>
        <v>0</v>
      </c>
      <c r="AU21">
        <f>IF(SUMIF('Ingredients Backend'!$AG$1:$EM$1,AU$3,'Ingredients Backend'!$AG20:$EM20)&gt;=1,1,0)</f>
        <v>0</v>
      </c>
      <c r="AV21">
        <f>IF(SUMIF('Ingredients Backend'!$AG$1:$EM$1,AV$3,'Ingredients Backend'!$AG20:$EM20)&gt;=1,1,0)</f>
        <v>0</v>
      </c>
      <c r="AW21">
        <f>IF(SUMIF('Ingredients Backend'!$AG$1:$EM$1,AW$3,'Ingredients Backend'!$AG20:$EM20)&gt;=1,1,0)</f>
        <v>0</v>
      </c>
      <c r="AX21">
        <f>IF(SUMIF('Ingredients Backend'!$AG$1:$EM$1,AX$3,'Ingredients Backend'!$AG20:$EM20)&gt;=1,1,0)</f>
        <v>0</v>
      </c>
      <c r="AY21">
        <f>IF(SUMIF('Ingredients Backend'!$AG$1:$EM$1,AY$3,'Ingredients Backend'!$AG20:$EM20)&gt;=1,1,0)</f>
        <v>0</v>
      </c>
      <c r="AZ21">
        <f>IF(SUMIF('Ingredients Backend'!$AG$1:$EM$1,AZ$3,'Ingredients Backend'!$AG20:$EM20)&gt;=1,1,0)</f>
        <v>0</v>
      </c>
      <c r="BA21">
        <f>IF(SUMIF('Ingredients Backend'!$AG$1:$EM$1,BA$3,'Ingredients Backend'!$AG20:$EM20)&gt;=1,1,0)</f>
        <v>0</v>
      </c>
      <c r="BB21">
        <f>IF(SUMIF('Ingredients Backend'!$AG$1:$EM$1,BB$3,'Ingredients Backend'!$AG20:$EM20)&gt;=1,1,0)</f>
        <v>0</v>
      </c>
      <c r="BC21">
        <f>IF(SUMIF('Ingredients Backend'!$AG$1:$EM$1,BC$3,'Ingredients Backend'!$AG20:$EM20)&gt;=1,1,0)</f>
        <v>0</v>
      </c>
      <c r="BD21">
        <f>IF(SUMIF('Ingredients Backend'!$AG$1:$EM$1,BD$3,'Ingredients Backend'!$AG20:$EM20)&gt;=1,1,0)</f>
        <v>0</v>
      </c>
      <c r="BE21">
        <f>IF(SUMIF('Ingredients Backend'!$AG$1:$EM$1,BE$3,'Ingredients Backend'!$AG20:$EM20)&gt;=1,1,0)</f>
        <v>0</v>
      </c>
      <c r="BF21">
        <f>IF(SUMIF('Ingredients Backend'!$AG$1:$EM$1,BF$3,'Ingredients Backend'!$AG20:$EM20)&gt;=1,1,0)</f>
        <v>0</v>
      </c>
      <c r="BG21">
        <f>IF(SUMIF('Ingredients Backend'!$AG$1:$EM$1,BG$3,'Ingredients Backend'!$AG20:$EM20)&gt;=1,1,0)</f>
        <v>0</v>
      </c>
      <c r="BH21">
        <f>IF(SUMIF('Ingredients Backend'!$AG$1:$EM$1,BH$3,'Ingredients Backend'!$AG20:$EM20)&gt;=1,1,0)</f>
        <v>0</v>
      </c>
      <c r="BI21">
        <f>IF(SUMIF('Ingredients Backend'!$AG$1:$EM$1,BI$3,'Ingredients Backend'!$AG20:$EM20)&gt;=1,1,0)</f>
        <v>0</v>
      </c>
      <c r="BJ21">
        <f>IF(SUMIF('Ingredients Backend'!$AG$1:$EM$1,BJ$3,'Ingredients Backend'!$AG20:$EM20)&gt;=1,1,0)</f>
        <v>0</v>
      </c>
      <c r="BK21">
        <f>IF(SUMIF('Ingredients Backend'!$AG$1:$EM$1,BK$3,'Ingredients Backend'!$AG20:$EM20)&gt;=1,1,0)</f>
        <v>0</v>
      </c>
      <c r="BL21">
        <f>IF(SUMIF('Ingredients Backend'!$AG$1:$EM$1,BL$3,'Ingredients Backend'!$AG20:$EM20)&gt;=1,1,0)</f>
        <v>0</v>
      </c>
      <c r="BM21">
        <f>IF(SUMIF('Ingredients Backend'!$AG$1:$EM$1,BM$3,'Ingredients Backend'!$AG20:$EM20)&gt;=1,1,0)</f>
        <v>0</v>
      </c>
      <c r="BN21">
        <f>IF(SUMIF('Ingredients Backend'!$AG$1:$EM$1,BN$3,'Ingredients Backend'!$AG20:$EM20)&gt;=1,1,0)</f>
        <v>0</v>
      </c>
      <c r="BO21">
        <f>IF(SUMIF('Ingredients Backend'!$AG$1:$EM$1,BO$3,'Ingredients Backend'!$AG20:$EM20)&gt;=1,1,0)</f>
        <v>0</v>
      </c>
      <c r="BP21">
        <f>IF(SUMIF('Ingredients Backend'!$AG$1:$EM$1,BP$3,'Ingredients Backend'!$AG20:$EM20)&gt;=1,1,0)</f>
        <v>0</v>
      </c>
      <c r="BQ21">
        <f>IF(SUMIF('Ingredients Backend'!$AG$1:$EM$1,BQ$3,'Ingredients Backend'!$AG20:$EM20)&gt;=1,1,0)</f>
        <v>0</v>
      </c>
      <c r="BR21">
        <f>IF(SUMIF('Ingredients Backend'!$AG$1:$EM$1,BR$3,'Ingredients Backend'!$AG20:$EM20)&gt;=1,1,0)</f>
        <v>0</v>
      </c>
      <c r="BS21">
        <f>IF(SUMIF('Ingredients Backend'!$AG$1:$EM$1,BS$3,'Ingredients Backend'!$AG20:$EM20)&gt;=1,1,0)</f>
        <v>0</v>
      </c>
      <c r="BT21">
        <f>IF(SUMIF('Ingredients Backend'!$AG$1:$EM$1,BT$3,'Ingredients Backend'!$AG20:$EM20)&gt;=1,1,0)</f>
        <v>0</v>
      </c>
      <c r="BU21">
        <f>IF(SUMIF('Ingredients Backend'!$AG$1:$EM$1,BU$3,'Ingredients Backend'!$AG20:$EM20)&gt;=1,1,0)</f>
        <v>0</v>
      </c>
      <c r="BV21">
        <f>IF(SUMIF('Ingredients Backend'!$AG$1:$EM$1,BV$3,'Ingredients Backend'!$AG20:$EM20)&gt;=1,1,0)</f>
        <v>0</v>
      </c>
      <c r="BW21">
        <f>IF(SUMIF('Ingredients Backend'!$AG$1:$EM$1,BW$3,'Ingredients Backend'!$AG20:$EM20)&gt;=1,1,0)</f>
        <v>0</v>
      </c>
      <c r="BX21">
        <f>IF(SUMIF('Ingredients Backend'!$AG$1:$EM$1,BX$3,'Ingredients Backend'!$AG20:$EM20)&gt;=1,1,0)</f>
        <v>0</v>
      </c>
      <c r="BY21">
        <f>IF(SUMIF('Ingredients Backend'!$AG$1:$EM$1,BY$3,'Ingredients Backend'!$AG20:$EM20)&gt;=1,1,0)</f>
        <v>0</v>
      </c>
      <c r="BZ21">
        <f>IF(SUMIF('Ingredients Backend'!$AG$1:$EM$1,BZ$3,'Ingredients Backend'!$AG20:$EM20)&gt;=1,1,0)</f>
        <v>0</v>
      </c>
      <c r="CA21">
        <f>IF(SUMIF('Ingredients Backend'!$AG$1:$EM$1,CA$3,'Ingredients Backend'!$AG20:$EM20)&gt;=1,1,0)</f>
        <v>0</v>
      </c>
      <c r="CB21">
        <f>IF(SUMIF('Ingredients Backend'!$AG$1:$EM$1,CB$3,'Ingredients Backend'!$AG20:$EM20)&gt;=1,1,0)</f>
        <v>0</v>
      </c>
      <c r="CC21">
        <f>IF(SUMIF('Ingredients Backend'!$AG$1:$EM$1,CC$3,'Ingredients Backend'!$AG20:$EM20)&gt;=1,1,0)</f>
        <v>0</v>
      </c>
      <c r="CD21">
        <f>IF(SUMIF('Ingredients Backend'!$AG$1:$EM$1,CD$3,'Ingredients Backend'!$AG20:$EM20)&gt;=1,1,0)</f>
        <v>0</v>
      </c>
      <c r="CE21">
        <f>IF(SUMIF('Ingredients Backend'!$AG$1:$EM$1,CE$3,'Ingredients Backend'!$AG20:$EM20)&gt;=1,1,0)</f>
        <v>0</v>
      </c>
      <c r="CF21">
        <f>IF(SUMIF('Ingredients Backend'!$AG$1:$EM$1,CF$3,'Ingredients Backend'!$AG20:$EM20)&gt;=1,1,0)</f>
        <v>0</v>
      </c>
      <c r="CG21">
        <f>IF(SUMIF('Ingredients Backend'!$AG$1:$EM$1,CG$3,'Ingredients Backend'!$AG20:$EM20)&gt;=1,1,0)</f>
        <v>0</v>
      </c>
      <c r="CH21">
        <f>IF(SUMIF('Ingredients Backend'!$AG$1:$EM$1,CH$3,'Ingredients Backend'!$AG20:$EM20)&gt;=1,1,0)</f>
        <v>0</v>
      </c>
      <c r="CI21">
        <f>IF(SUMIF('Ingredients Backend'!$AG$1:$EM$1,CI$3,'Ingredients Backend'!$AG20:$EM20)&gt;=1,1,0)</f>
        <v>0</v>
      </c>
      <c r="CJ21">
        <f>IF(SUMIF('Ingredients Backend'!$AG$1:$EM$1,CJ$3,'Ingredients Backend'!$AG20:$EM20)&gt;=1,1,0)</f>
        <v>0</v>
      </c>
      <c r="CK21">
        <f>IF(SUMIF('Ingredients Backend'!$AG$1:$EM$1,CK$3,'Ingredients Backend'!$AG20:$EM20)&gt;=1,1,0)</f>
        <v>0</v>
      </c>
      <c r="CL21">
        <f>IF(SUMIF('Ingredients Backend'!$AG$1:$EM$1,CL$3,'Ingredients Backend'!$AG20:$EM20)&gt;=1,1,0)</f>
        <v>0</v>
      </c>
      <c r="CM21">
        <f>IF(SUMIF('Ingredients Backend'!$AG$1:$EM$1,CM$3,'Ingredients Backend'!$AG20:$EM20)&gt;=1,1,0)</f>
        <v>0</v>
      </c>
      <c r="CN21">
        <f>IF(SUMIF('Ingredients Backend'!$AG$1:$EM$1,CN$3,'Ingredients Backend'!$AG20:$EM20)&gt;=1,1,0)</f>
        <v>0</v>
      </c>
      <c r="CO21">
        <f>IF(SUMIF('Ingredients Backend'!$AG$1:$EM$1,CO$3,'Ingredients Backend'!$AG20:$EM20)&gt;=1,1,0)</f>
        <v>0</v>
      </c>
      <c r="CP21">
        <f>IF(SUMIF('Ingredients Backend'!$AG$1:$EM$1,CP$3,'Ingredients Backend'!$AG20:$EM20)&gt;=1,1,0)</f>
        <v>0</v>
      </c>
      <c r="CQ21">
        <f>IF(SUMIF('Ingredients Backend'!$AG$1:$EM$1,CQ$3,'Ingredients Backend'!$AG20:$EM20)&gt;=1,1,0)</f>
        <v>0</v>
      </c>
      <c r="CR21">
        <f>IF(SUMIF('Ingredients Backend'!$AG$1:$EM$1,CR$3,'Ingredients Backend'!$AG20:$EM20)&gt;=1,1,0)</f>
        <v>0</v>
      </c>
      <c r="CS21">
        <f>IF(SUMIF('Ingredients Backend'!$AG$1:$EM$1,CS$3,'Ingredients Backend'!$AG20:$EM20)&gt;=1,1,0)</f>
        <v>0</v>
      </c>
      <c r="CT21">
        <f>IF(SUMIF('Ingredients Backend'!$AG$1:$EM$1,CT$3,'Ingredients Backend'!$AG20:$EM20)&gt;=1,1,0)</f>
        <v>0</v>
      </c>
      <c r="CU21">
        <f>IF(SUMIF('Ingredients Backend'!$AG$1:$EM$1,CU$3,'Ingredients Backend'!$AG20:$EM20)&gt;=1,1,0)</f>
        <v>0</v>
      </c>
      <c r="CV21">
        <f>IF(SUMIF('Ingredients Backend'!$AG$1:$EM$1,CV$3,'Ingredients Backend'!$AG20:$EM20)&gt;=1,1,0)</f>
        <v>0</v>
      </c>
      <c r="CW21">
        <f>IF(SUMIF('Ingredients Backend'!$AG$1:$EM$1,CW$3,'Ingredients Backend'!$AG20:$EM20)&gt;=1,1,0)</f>
        <v>0</v>
      </c>
      <c r="CX21">
        <f>IF(SUMIF('Ingredients Backend'!$AG$1:$EM$1,CX$3,'Ingredients Backend'!$AG20:$EM20)&gt;=1,1,0)</f>
        <v>0</v>
      </c>
      <c r="CY21">
        <f>IF(SUMIF('Ingredients Backend'!$AG$1:$EM$1,CY$3,'Ingredients Backend'!$AG20:$EM20)&gt;=1,1,0)</f>
        <v>0</v>
      </c>
      <c r="CZ21">
        <f>IF(SUMIF('Ingredients Backend'!$AG$1:$EM$1,CZ$3,'Ingredients Backend'!$AG20:$EM20)&gt;=1,1,0)</f>
        <v>0</v>
      </c>
      <c r="DA21">
        <f>IF(SUMIF('Ingredients Backend'!$AG$1:$EM$1,DA$3,'Ingredients Backend'!$AG20:$EM20)&gt;=1,1,0)</f>
        <v>0</v>
      </c>
      <c r="DB21">
        <f>IF(SUMIF('Ingredients Backend'!$AG$1:$EM$1,DB$3,'Ingredients Backend'!$AG20:$EM20)&gt;=1,1,0)</f>
        <v>0</v>
      </c>
      <c r="DC21">
        <f>IF(SUMIF('Ingredients Backend'!$AG$1:$EM$1,DC$3,'Ingredients Backend'!$AG20:$EM20)&gt;=1,1,0)</f>
        <v>0</v>
      </c>
      <c r="DD21">
        <f>IF(SUMIF('Ingredients Backend'!$AG$1:$EM$1,DD$3,'Ingredients Backend'!$AG20:$EM20)&gt;=1,1,0)</f>
        <v>0</v>
      </c>
      <c r="DE21">
        <f>IF(SUMIF('Ingredients Backend'!$AG$1:$EM$1,DE$3,'Ingredients Backend'!$AG20:$EM20)&gt;=1,1,0)</f>
        <v>0</v>
      </c>
      <c r="DF21">
        <f>IF(SUMIF('Ingredients Backend'!$AG$1:$EM$1,DF$3,'Ingredients Backend'!$AG20:$EM20)&gt;=1,1,0)</f>
        <v>0</v>
      </c>
      <c r="DG21">
        <f>IF(SUMIF('Ingredients Backend'!$AG$1:$EM$1,DG$3,'Ingredients Backend'!$AG20:$EM20)&gt;=1,1,0)</f>
        <v>0</v>
      </c>
      <c r="DH21">
        <f>IF(SUMIF('Ingredients Backend'!$AG$1:$EM$1,DH$3,'Ingredients Backend'!$AG20:$EM20)&gt;=1,1,0)</f>
        <v>0</v>
      </c>
      <c r="DI21">
        <f>IF(SUMIF('Ingredients Backend'!$AG$1:$EM$1,DI$3,'Ingredients Backend'!$AG20:$EM20)&gt;=1,1,0)</f>
        <v>1</v>
      </c>
      <c r="DJ21">
        <f>IF(SUMIF('Ingredients Backend'!$AG$1:$EM$1,DJ$3,'Ingredients Backend'!$AG20:$EM20)&gt;=1,1,0)</f>
        <v>0</v>
      </c>
      <c r="DK21">
        <f>IF(SUMIF('Ingredients Backend'!$AG$1:$EM$1,DK$3,'Ingredients Backend'!$AG20:$EM20)&gt;=1,1,0)</f>
        <v>0</v>
      </c>
      <c r="DL21">
        <f>IF(SUMIF('Ingredients Backend'!$AG$1:$EM$1,DL$3,'Ingredients Backend'!$AG20:$EM20)&gt;=1,1,0)</f>
        <v>0</v>
      </c>
    </row>
    <row r="22" hidden="1" spans="1:116">
      <c r="A22" s="9" t="str">
        <f>_xlfn.XLOOKUP($E22,'Copy of Raw Data'!$E:$E,'Copy of Raw Data'!A:A,"ERROR",0,1)</f>
        <v>US</v>
      </c>
      <c r="B22" s="9" t="str">
        <f>_xlfn.XLOOKUP($E22,'Copy of Raw Data'!$E:$E,'Copy of Raw Data'!B:B,"ERROR",0,1)</f>
        <v>Hair Mousses</v>
      </c>
      <c r="C22" s="9" t="str">
        <f>_xlfn.XLOOKUP($E22,'Copy of Raw Data'!$E:$E,'Copy of Raw Data'!C:C,"ERROR",0,1)</f>
        <v>OUAI</v>
      </c>
      <c r="D22" s="9" t="str">
        <f>_xlfn.XLOOKUP($E22,'Copy of Raw Data'!$E:$E,'Copy of Raw Data'!D:D,"ERROR",0,1)</f>
        <v>www.amazon.com/dp/B07CJD1GT7</v>
      </c>
      <c r="E22" s="9" t="s">
        <v>107</v>
      </c>
      <c r="F22" s="9" t="str">
        <f>_xlfn.XLOOKUP($E22,'Copy of Raw Data'!$E:$E,'Copy of Raw Data'!F:F,"ERROR",0,1)</f>
        <v>OUAI Air Dry Foam - Hair Mousse for Perfect Beach Waves - With Kale and Carrot Extract to Condition, Detangle and Protect Hair - Paraben, Phthalate and Sulfate Free Hair Styling Products (4 Oz)</v>
      </c>
      <c r="G22" s="9">
        <f>_xlfn.XLOOKUP($E22,'Copy of Raw Data'!$E:$E,'Copy of Raw Data'!G:G,"ERROR",0,1)</f>
        <v>9209</v>
      </c>
      <c r="H22" s="9">
        <f>_xlfn.XLOOKUP($E22,'Copy of Raw Data'!$E:$E,'Copy of Raw Data'!H:H,"ERROR",0,1)</f>
        <v>253351.67</v>
      </c>
      <c r="I22" s="9">
        <f>_xlfn.XLOOKUP($E22,'Copy of Raw Data'!$E:$E,'Copy of Raw Data'!I:I,"ERROR",0,1)</f>
        <v>0.010448142048255</v>
      </c>
      <c r="J22" s="9" t="str">
        <f>_xlfn.XLOOKUP($E22,'Copy of Raw Data'!$E:$E,'Copy of 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_xlfn.XLOOKUP($E22,'Copy of Raw Data'!$E:$E,'Copy of Raw Data'!L:L,"ERROR",0,1)</f>
        <v>27.67</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_xlfn.XLOOKUP($E22,'Copy of Raw Data'!$E:$E,'Copy of Raw Data'!N:N,"ERROR",0,1)</f>
        <v>28.1</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2"/>
        <v>0.0153024911032028</v>
      </c>
      <c r="Q22" s="9">
        <f>_xlfn.XLOOKUP($E22,'Copy of Raw Data'!$E:$E,'Copy of Raw Data'!Q:Q,"ERROR",0,1)</f>
        <v>120</v>
      </c>
      <c r="R22" s="9" t="str">
        <f>_xlfn.XLOOKUP($E22,'Copy of Raw Data'!$E:$E,'Copy of Raw Data'!R:R,"ERROR",0,1)</f>
        <v>ml</v>
      </c>
      <c r="S22" s="17">
        <f t="shared" si="3"/>
        <v>6.82199211045365</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5 to 10</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0.2 to 0.3</v>
      </c>
      <c r="V22" s="17">
        <f t="shared" si="4"/>
        <v>0.234291778476373</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0.2 to 0.3</v>
      </c>
      <c r="X22" s="17">
        <f t="shared" si="5"/>
        <v>0.230706530620685</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4 to 6</v>
      </c>
      <c r="Z22" s="17">
        <f t="array" ref="Z22">_xlfn.IFS(AA22="oz",_xlfn.IFS(R22="oz",Q22,R22="fl oz",Q22*1.04,R22="ml",Q22*0.0338),AA22="fl oz",_xlfn.IFS(R22="oz",Q22/1.04,R22="fl oz",Q22,R22="ml",Q22*0.0338/1.04),AA22="ml",_xlfn.IFS(R22="oz",Q22/0.0338,R22="fl oz",Q22*1.04/0.0338,R22="ml",Q22))</f>
        <v>4.056</v>
      </c>
      <c r="AA22" s="9" t="str">
        <f>_xlfn.XLOOKUP($E22,'Copy of Raw Data'!$E:$E,'Copy of Raw Data'!AA:AA,"ERROR",0,1)</f>
        <v>oz</v>
      </c>
      <c r="AB22" s="9" t="str">
        <f>_xlfn.XLOOKUP($E22,'Copy of Raw Data'!$E:$E,'Copy of Raw Data'!AB:AB,"ERROR",0,1)</f>
        <v>Pump Bottle</v>
      </c>
      <c r="AC22" s="9" t="str">
        <f>_xlfn.XLOOKUP($E22,'Copy of Raw Data'!$E:$E,'Copy of Raw Data'!AC:AC,"ERROR",0,1)</f>
        <v>Pack of 1</v>
      </c>
      <c r="AD22" s="9" t="str">
        <f>_xlfn.XLOOKUP($E22,'Copy of Raw Data'!$E:$E,'Copy of Raw Data'!AD:AD,"ERROR",0,1)</f>
        <v>Protection, Strengthening, Shine, smoothening</v>
      </c>
      <c r="AE22" s="9" t="str">
        <f>_xlfn.XLOOKUP($E22,'Copy of Raw Data'!$E:$E,'Copy of Raw Data'!AO:AO,"ERROR",0,1)</f>
        <v>Paraben Free, Phthalate Free, Sulfate Free, Cruelty Free</v>
      </c>
      <c r="AF22" s="9" t="str">
        <f>_xlfn.XLOOKUP($E22,'Copy of Raw Data'!$E:$E,'Copy of Raw Data'!AZ:AZ,"ERROR",0,1)</f>
        <v>Kale, Carrot, Panthenol, Lemon, Ethylhexylglycerin, Glycerin, Geraniol</v>
      </c>
      <c r="AG22">
        <f>IF(SUMIF('Ingredients Backend'!$AG$1:$EM$1,AG$3,'Ingredients Backend'!$AG21:$EM21)&gt;=1,1,0)</f>
        <v>0</v>
      </c>
      <c r="AH22">
        <f>IF(SUMIF('Ingredients Backend'!$AG$1:$EM$1,AH$3,'Ingredients Backend'!$AG21:$EM21)&gt;=1,1,0)</f>
        <v>0</v>
      </c>
      <c r="AI22">
        <f>IF(SUMIF('Ingredients Backend'!$AG$1:$EM$1,AI$3,'Ingredients Backend'!$AG21:$EM21)&gt;=1,1,0)</f>
        <v>0</v>
      </c>
      <c r="AJ22">
        <f>IF(SUMIF('Ingredients Backend'!$AG$1:$EM$1,AJ$3,'Ingredients Backend'!$AG21:$EM21)&gt;=1,1,0)</f>
        <v>0</v>
      </c>
      <c r="AK22">
        <f>IF(SUMIF('Ingredients Backend'!$AG$1:$EM$1,AK$3,'Ingredients Backend'!$AG21:$EM21)&gt;=1,1,0)</f>
        <v>0</v>
      </c>
      <c r="AL22">
        <f>IF(SUMIF('Ingredients Backend'!$AG$1:$EM$1,AL$3,'Ingredients Backend'!$AG21:$EM21)&gt;=1,1,0)</f>
        <v>0</v>
      </c>
      <c r="AM22">
        <f>IF(SUMIF('Ingredients Backend'!$AG$1:$EM$1,AM$3,'Ingredients Backend'!$AG21:$EM21)&gt;=1,1,0)</f>
        <v>0</v>
      </c>
      <c r="AN22">
        <f>IF(SUMIF('Ingredients Backend'!$AG$1:$EM$1,AN$3,'Ingredients Backend'!$AG21:$EM21)&gt;=1,1,0)</f>
        <v>0</v>
      </c>
      <c r="AO22">
        <f>IF(SUMIF('Ingredients Backend'!$AG$1:$EM$1,AO$3,'Ingredients Backend'!$AG21:$EM21)&gt;=1,1,0)</f>
        <v>0</v>
      </c>
      <c r="AP22">
        <f>IF(SUMIF('Ingredients Backend'!$AG$1:$EM$1,AP$3,'Ingredients Backend'!$AG21:$EM21)&gt;=1,1,0)</f>
        <v>0</v>
      </c>
      <c r="AQ22">
        <f>IF(SUMIF('Ingredients Backend'!$AG$1:$EM$1,AQ$3,'Ingredients Backend'!$AG21:$EM21)&gt;=1,1,0)</f>
        <v>0</v>
      </c>
      <c r="AR22">
        <f>IF(SUMIF('Ingredients Backend'!$AG$1:$EM$1,AR$3,'Ingredients Backend'!$AG21:$EM21)&gt;=1,1,0)</f>
        <v>0</v>
      </c>
      <c r="AS22">
        <f>IF(SUMIF('Ingredients Backend'!$AG$1:$EM$1,AS$3,'Ingredients Backend'!$AG21:$EM21)&gt;=1,1,0)</f>
        <v>0</v>
      </c>
      <c r="AT22">
        <f>IF(SUMIF('Ingredients Backend'!$AG$1:$EM$1,AT$3,'Ingredients Backend'!$AG21:$EM21)&gt;=1,1,0)</f>
        <v>1</v>
      </c>
      <c r="AU22">
        <f>IF(SUMIF('Ingredients Backend'!$AG$1:$EM$1,AU$3,'Ingredients Backend'!$AG21:$EM21)&gt;=1,1,0)</f>
        <v>0</v>
      </c>
      <c r="AV22">
        <f>IF(SUMIF('Ingredients Backend'!$AG$1:$EM$1,AV$3,'Ingredients Backend'!$AG21:$EM21)&gt;=1,1,0)</f>
        <v>0</v>
      </c>
      <c r="AW22">
        <f>IF(SUMIF('Ingredients Backend'!$AG$1:$EM$1,AW$3,'Ingredients Backend'!$AG21:$EM21)&gt;=1,1,0)</f>
        <v>0</v>
      </c>
      <c r="AX22">
        <f>IF(SUMIF('Ingredients Backend'!$AG$1:$EM$1,AX$3,'Ingredients Backend'!$AG21:$EM21)&gt;=1,1,0)</f>
        <v>0</v>
      </c>
      <c r="AY22">
        <f>IF(SUMIF('Ingredients Backend'!$AG$1:$EM$1,AY$3,'Ingredients Backend'!$AG21:$EM21)&gt;=1,1,0)</f>
        <v>0</v>
      </c>
      <c r="AZ22">
        <f>IF(SUMIF('Ingredients Backend'!$AG$1:$EM$1,AZ$3,'Ingredients Backend'!$AG21:$EM21)&gt;=1,1,0)</f>
        <v>0</v>
      </c>
      <c r="BA22">
        <f>IF(SUMIF('Ingredients Backend'!$AG$1:$EM$1,BA$3,'Ingredients Backend'!$AG21:$EM21)&gt;=1,1,0)</f>
        <v>0</v>
      </c>
      <c r="BB22">
        <f>IF(SUMIF('Ingredients Backend'!$AG$1:$EM$1,BB$3,'Ingredients Backend'!$AG21:$EM21)&gt;=1,1,0)</f>
        <v>0</v>
      </c>
      <c r="BC22">
        <f>IF(SUMIF('Ingredients Backend'!$AG$1:$EM$1,BC$3,'Ingredients Backend'!$AG21:$EM21)&gt;=1,1,0)</f>
        <v>0</v>
      </c>
      <c r="BD22">
        <f>IF(SUMIF('Ingredients Backend'!$AG$1:$EM$1,BD$3,'Ingredients Backend'!$AG21:$EM21)&gt;=1,1,0)</f>
        <v>0</v>
      </c>
      <c r="BE22">
        <f>IF(SUMIF('Ingredients Backend'!$AG$1:$EM$1,BE$3,'Ingredients Backend'!$AG21:$EM21)&gt;=1,1,0)</f>
        <v>1</v>
      </c>
      <c r="BF22">
        <f>IF(SUMIF('Ingredients Backend'!$AG$1:$EM$1,BF$3,'Ingredients Backend'!$AG21:$EM21)&gt;=1,1,0)</f>
        <v>0</v>
      </c>
      <c r="BG22">
        <f>IF(SUMIF('Ingredients Backend'!$AG$1:$EM$1,BG$3,'Ingredients Backend'!$AG21:$EM21)&gt;=1,1,0)</f>
        <v>0</v>
      </c>
      <c r="BH22">
        <f>IF(SUMIF('Ingredients Backend'!$AG$1:$EM$1,BH$3,'Ingredients Backend'!$AG21:$EM21)&gt;=1,1,0)</f>
        <v>0</v>
      </c>
      <c r="BI22">
        <f>IF(SUMIF('Ingredients Backend'!$AG$1:$EM$1,BI$3,'Ingredients Backend'!$AG21:$EM21)&gt;=1,1,0)</f>
        <v>1</v>
      </c>
      <c r="BJ22">
        <f>IF(SUMIF('Ingredients Backend'!$AG$1:$EM$1,BJ$3,'Ingredients Backend'!$AG21:$EM21)&gt;=1,1,0)</f>
        <v>0</v>
      </c>
      <c r="BK22">
        <f>IF(SUMIF('Ingredients Backend'!$AG$1:$EM$1,BK$3,'Ingredients Backend'!$AG21:$EM21)&gt;=1,1,0)</f>
        <v>1</v>
      </c>
      <c r="BL22">
        <f>IF(SUMIF('Ingredients Backend'!$AG$1:$EM$1,BL$3,'Ingredients Backend'!$AG21:$EM21)&gt;=1,1,0)</f>
        <v>0</v>
      </c>
      <c r="BM22">
        <f>IF(SUMIF('Ingredients Backend'!$AG$1:$EM$1,BM$3,'Ingredients Backend'!$AG21:$EM21)&gt;=1,1,0)</f>
        <v>0</v>
      </c>
      <c r="BN22">
        <f>IF(SUMIF('Ingredients Backend'!$AG$1:$EM$1,BN$3,'Ingredients Backend'!$AG21:$EM21)&gt;=1,1,0)</f>
        <v>0</v>
      </c>
      <c r="BO22">
        <f>IF(SUMIF('Ingredients Backend'!$AG$1:$EM$1,BO$3,'Ingredients Backend'!$AG21:$EM21)&gt;=1,1,0)</f>
        <v>0</v>
      </c>
      <c r="BP22">
        <f>IF(SUMIF('Ingredients Backend'!$AG$1:$EM$1,BP$3,'Ingredients Backend'!$AG21:$EM21)&gt;=1,1,0)</f>
        <v>0</v>
      </c>
      <c r="BQ22">
        <f>IF(SUMIF('Ingredients Backend'!$AG$1:$EM$1,BQ$3,'Ingredients Backend'!$AG21:$EM21)&gt;=1,1,0)</f>
        <v>0</v>
      </c>
      <c r="BR22">
        <f>IF(SUMIF('Ingredients Backend'!$AG$1:$EM$1,BR$3,'Ingredients Backend'!$AG21:$EM21)&gt;=1,1,0)</f>
        <v>0</v>
      </c>
      <c r="BS22">
        <f>IF(SUMIF('Ingredients Backend'!$AG$1:$EM$1,BS$3,'Ingredients Backend'!$AG21:$EM21)&gt;=1,1,0)</f>
        <v>1</v>
      </c>
      <c r="BT22">
        <f>IF(SUMIF('Ingredients Backend'!$AG$1:$EM$1,BT$3,'Ingredients Backend'!$AG21:$EM21)&gt;=1,1,0)</f>
        <v>0</v>
      </c>
      <c r="BU22">
        <f>IF(SUMIF('Ingredients Backend'!$AG$1:$EM$1,BU$3,'Ingredients Backend'!$AG21:$EM21)&gt;=1,1,0)</f>
        <v>0</v>
      </c>
      <c r="BV22">
        <f>IF(SUMIF('Ingredients Backend'!$AG$1:$EM$1,BV$3,'Ingredients Backend'!$AG21:$EM21)&gt;=1,1,0)</f>
        <v>0</v>
      </c>
      <c r="BW22">
        <f>IF(SUMIF('Ingredients Backend'!$AG$1:$EM$1,BW$3,'Ingredients Backend'!$AG21:$EM21)&gt;=1,1,0)</f>
        <v>1</v>
      </c>
      <c r="BX22">
        <f>IF(SUMIF('Ingredients Backend'!$AG$1:$EM$1,BX$3,'Ingredients Backend'!$AG21:$EM21)&gt;=1,1,0)</f>
        <v>0</v>
      </c>
      <c r="BY22">
        <f>IF(SUMIF('Ingredients Backend'!$AG$1:$EM$1,BY$3,'Ingredients Backend'!$AG21:$EM21)&gt;=1,1,0)</f>
        <v>0</v>
      </c>
      <c r="BZ22">
        <f>IF(SUMIF('Ingredients Backend'!$AG$1:$EM$1,BZ$3,'Ingredients Backend'!$AG21:$EM21)&gt;=1,1,0)</f>
        <v>0</v>
      </c>
      <c r="CA22">
        <f>IF(SUMIF('Ingredients Backend'!$AG$1:$EM$1,CA$3,'Ingredients Backend'!$AG21:$EM21)&gt;=1,1,0)</f>
        <v>0</v>
      </c>
      <c r="CB22">
        <f>IF(SUMIF('Ingredients Backend'!$AG$1:$EM$1,CB$3,'Ingredients Backend'!$AG21:$EM21)&gt;=1,1,0)</f>
        <v>0</v>
      </c>
      <c r="CC22">
        <f>IF(SUMIF('Ingredients Backend'!$AG$1:$EM$1,CC$3,'Ingredients Backend'!$AG21:$EM21)&gt;=1,1,0)</f>
        <v>0</v>
      </c>
      <c r="CD22">
        <f>IF(SUMIF('Ingredients Backend'!$AG$1:$EM$1,CD$3,'Ingredients Backend'!$AG21:$EM21)&gt;=1,1,0)</f>
        <v>0</v>
      </c>
      <c r="CE22">
        <f>IF(SUMIF('Ingredients Backend'!$AG$1:$EM$1,CE$3,'Ingredients Backend'!$AG21:$EM21)&gt;=1,1,0)</f>
        <v>0</v>
      </c>
      <c r="CF22">
        <f>IF(SUMIF('Ingredients Backend'!$AG$1:$EM$1,CF$3,'Ingredients Backend'!$AG21:$EM21)&gt;=1,1,0)</f>
        <v>0</v>
      </c>
      <c r="CG22">
        <f>IF(SUMIF('Ingredients Backend'!$AG$1:$EM$1,CG$3,'Ingredients Backend'!$AG21:$EM21)&gt;=1,1,0)</f>
        <v>0</v>
      </c>
      <c r="CH22">
        <f>IF(SUMIF('Ingredients Backend'!$AG$1:$EM$1,CH$3,'Ingredients Backend'!$AG21:$EM21)&gt;=1,1,0)</f>
        <v>0</v>
      </c>
      <c r="CI22">
        <f>IF(SUMIF('Ingredients Backend'!$AG$1:$EM$1,CI$3,'Ingredients Backend'!$AG21:$EM21)&gt;=1,1,0)</f>
        <v>1</v>
      </c>
      <c r="CJ22">
        <f>IF(SUMIF('Ingredients Backend'!$AG$1:$EM$1,CJ$3,'Ingredients Backend'!$AG21:$EM21)&gt;=1,1,0)</f>
        <v>0</v>
      </c>
      <c r="CK22">
        <f>IF(SUMIF('Ingredients Backend'!$AG$1:$EM$1,CK$3,'Ingredients Backend'!$AG21:$EM21)&gt;=1,1,0)</f>
        <v>0</v>
      </c>
      <c r="CL22">
        <f>IF(SUMIF('Ingredients Backend'!$AG$1:$EM$1,CL$3,'Ingredients Backend'!$AG21:$EM21)&gt;=1,1,0)</f>
        <v>0</v>
      </c>
      <c r="CM22">
        <f>IF(SUMIF('Ingredients Backend'!$AG$1:$EM$1,CM$3,'Ingredients Backend'!$AG21:$EM21)&gt;=1,1,0)</f>
        <v>0</v>
      </c>
      <c r="CN22">
        <f>IF(SUMIF('Ingredients Backend'!$AG$1:$EM$1,CN$3,'Ingredients Backend'!$AG21:$EM21)&gt;=1,1,0)</f>
        <v>0</v>
      </c>
      <c r="CO22">
        <f>IF(SUMIF('Ingredients Backend'!$AG$1:$EM$1,CO$3,'Ingredients Backend'!$AG21:$EM21)&gt;=1,1,0)</f>
        <v>0</v>
      </c>
      <c r="CP22">
        <f>IF(SUMIF('Ingredients Backend'!$AG$1:$EM$1,CP$3,'Ingredients Backend'!$AG21:$EM21)&gt;=1,1,0)</f>
        <v>0</v>
      </c>
      <c r="CQ22">
        <f>IF(SUMIF('Ingredients Backend'!$AG$1:$EM$1,CQ$3,'Ingredients Backend'!$AG21:$EM21)&gt;=1,1,0)</f>
        <v>0</v>
      </c>
      <c r="CR22">
        <f>IF(SUMIF('Ingredients Backend'!$AG$1:$EM$1,CR$3,'Ingredients Backend'!$AG21:$EM21)&gt;=1,1,0)</f>
        <v>0</v>
      </c>
      <c r="CS22">
        <f>IF(SUMIF('Ingredients Backend'!$AG$1:$EM$1,CS$3,'Ingredients Backend'!$AG21:$EM21)&gt;=1,1,0)</f>
        <v>0</v>
      </c>
      <c r="CT22">
        <f>IF(SUMIF('Ingredients Backend'!$AG$1:$EM$1,CT$3,'Ingredients Backend'!$AG21:$EM21)&gt;=1,1,0)</f>
        <v>0</v>
      </c>
      <c r="CU22">
        <f>IF(SUMIF('Ingredients Backend'!$AG$1:$EM$1,CU$3,'Ingredients Backend'!$AG21:$EM21)&gt;=1,1,0)</f>
        <v>0</v>
      </c>
      <c r="CV22">
        <f>IF(SUMIF('Ingredients Backend'!$AG$1:$EM$1,CV$3,'Ingredients Backend'!$AG21:$EM21)&gt;=1,1,0)</f>
        <v>0</v>
      </c>
      <c r="CW22">
        <f>IF(SUMIF('Ingredients Backend'!$AG$1:$EM$1,CW$3,'Ingredients Backend'!$AG21:$EM21)&gt;=1,1,0)</f>
        <v>0</v>
      </c>
      <c r="CX22">
        <f>IF(SUMIF('Ingredients Backend'!$AG$1:$EM$1,CX$3,'Ingredients Backend'!$AG21:$EM21)&gt;=1,1,0)</f>
        <v>0</v>
      </c>
      <c r="CY22">
        <f>IF(SUMIF('Ingredients Backend'!$AG$1:$EM$1,CY$3,'Ingredients Backend'!$AG21:$EM21)&gt;=1,1,0)</f>
        <v>0</v>
      </c>
      <c r="CZ22">
        <f>IF(SUMIF('Ingredients Backend'!$AG$1:$EM$1,CZ$3,'Ingredients Backend'!$AG21:$EM21)&gt;=1,1,0)</f>
        <v>0</v>
      </c>
      <c r="DA22">
        <f>IF(SUMIF('Ingredients Backend'!$AG$1:$EM$1,DA$3,'Ingredients Backend'!$AG21:$EM21)&gt;=1,1,0)</f>
        <v>0</v>
      </c>
      <c r="DB22">
        <f>IF(SUMIF('Ingredients Backend'!$AG$1:$EM$1,DB$3,'Ingredients Backend'!$AG21:$EM21)&gt;=1,1,0)</f>
        <v>0</v>
      </c>
      <c r="DC22">
        <f>IF(SUMIF('Ingredients Backend'!$AG$1:$EM$1,DC$3,'Ingredients Backend'!$AG21:$EM21)&gt;=1,1,0)</f>
        <v>0</v>
      </c>
      <c r="DD22">
        <f>IF(SUMIF('Ingredients Backend'!$AG$1:$EM$1,DD$3,'Ingredients Backend'!$AG21:$EM21)&gt;=1,1,0)</f>
        <v>0</v>
      </c>
      <c r="DE22">
        <f>IF(SUMIF('Ingredients Backend'!$AG$1:$EM$1,DE$3,'Ingredients Backend'!$AG21:$EM21)&gt;=1,1,0)</f>
        <v>0</v>
      </c>
      <c r="DF22">
        <f>IF(SUMIF('Ingredients Backend'!$AG$1:$EM$1,DF$3,'Ingredients Backend'!$AG21:$EM21)&gt;=1,1,0)</f>
        <v>0</v>
      </c>
      <c r="DG22">
        <f>IF(SUMIF('Ingredients Backend'!$AG$1:$EM$1,DG$3,'Ingredients Backend'!$AG21:$EM21)&gt;=1,1,0)</f>
        <v>0</v>
      </c>
      <c r="DH22">
        <f>IF(SUMIF('Ingredients Backend'!$AG$1:$EM$1,DH$3,'Ingredients Backend'!$AG21:$EM21)&gt;=1,1,0)</f>
        <v>0</v>
      </c>
      <c r="DI22">
        <f>IF(SUMIF('Ingredients Backend'!$AG$1:$EM$1,DI$3,'Ingredients Backend'!$AG21:$EM21)&gt;=1,1,0)</f>
        <v>0</v>
      </c>
      <c r="DJ22">
        <f>IF(SUMIF('Ingredients Backend'!$AG$1:$EM$1,DJ$3,'Ingredients Backend'!$AG21:$EM21)&gt;=1,1,0)</f>
        <v>0</v>
      </c>
      <c r="DK22">
        <f>IF(SUMIF('Ingredients Backend'!$AG$1:$EM$1,DK$3,'Ingredients Backend'!$AG21:$EM21)&gt;=1,1,0)</f>
        <v>0</v>
      </c>
      <c r="DL22">
        <f>IF(SUMIF('Ingredients Backend'!$AG$1:$EM$1,DL$3,'Ingredients Backend'!$AG21:$EM21)&gt;=1,1,0)</f>
        <v>0</v>
      </c>
    </row>
    <row r="23" hidden="1" spans="1:116">
      <c r="A23" s="9" t="str">
        <f>_xlfn.XLOOKUP($E23,'Copy of Raw Data'!$E:$E,'Copy of Raw Data'!A:A,"ERROR",0,1)</f>
        <v>US</v>
      </c>
      <c r="B23" s="9" t="str">
        <f>_xlfn.XLOOKUP($E23,'Copy of Raw Data'!$E:$E,'Copy of Raw Data'!B:B,"ERROR",0,1)</f>
        <v>Hair Mousses</v>
      </c>
      <c r="C23" s="9" t="str">
        <f>_xlfn.XLOOKUP($E23,'Copy of Raw Data'!$E:$E,'Copy of Raw Data'!C:C,"ERROR",0,1)</f>
        <v>davines</v>
      </c>
      <c r="D23" s="9" t="str">
        <f>_xlfn.XLOOKUP($E23,'Copy of Raw Data'!$E:$E,'Copy of Raw Data'!D:D,"ERROR",0,1)</f>
        <v>www.amazon.com/dp/B00GNJBHPO</v>
      </c>
      <c r="E23" s="9" t="s">
        <v>112</v>
      </c>
      <c r="F23" s="9" t="str">
        <f>_xlfn.XLOOKUP($E23,'Copy of Raw Data'!$E:$E,'Copy of Raw Data'!F:F,"ERROR",0,1)</f>
        <v>Davines This Is A Volume Boosting Mousse , Add Natural Looking And Airy Volume And Body, For All Hair Types, 8.3 OZ.</v>
      </c>
      <c r="G23" s="9">
        <f>_xlfn.XLOOKUP($E23,'Copy of Raw Data'!$E:$E,'Copy of Raw Data'!G:G,"ERROR",0,1)</f>
        <v>7180</v>
      </c>
      <c r="H23" s="9">
        <f>_xlfn.XLOOKUP($E23,'Copy of Raw Data'!$E:$E,'Copy of Raw Data'!H:H,"ERROR",0,1)</f>
        <v>245754.5</v>
      </c>
      <c r="I23" s="9">
        <f>_xlfn.XLOOKUP($E23,'Copy of Raw Data'!$E:$E,'Copy of Raw Data'!I:I,"ERROR",0,1)</f>
        <v>0.0103575167574289</v>
      </c>
      <c r="J23" s="9" t="str">
        <f>_xlfn.XLOOKUP($E23,'Copy of Raw Data'!$E:$E,'Copy of 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30 to 40</v>
      </c>
      <c r="L23" s="9">
        <f>_xlfn.XLOOKUP($E23,'Copy of Raw Data'!$E:$E,'Copy of Raw Data'!L:L,"ERROR",0,1)</f>
        <v>34.01</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30 to 40</v>
      </c>
      <c r="N23" s="9">
        <f>_xlfn.XLOOKUP($E23,'Copy of Raw Data'!$E:$E,'Copy of Raw Data'!N:N,"ERROR",0,1)</f>
        <v>34.57</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0% to 2%</v>
      </c>
      <c r="P23" s="16">
        <f t="shared" si="2"/>
        <v>0.0161990164882847</v>
      </c>
      <c r="Q23" s="9">
        <f>_xlfn.XLOOKUP($E23,'Copy of Raw Data'!$E:$E,'Copy of Raw Data'!Q:Q,"ERROR",0,1)</f>
        <v>8.3</v>
      </c>
      <c r="R23" s="9" t="str">
        <f>_xlfn.XLOOKUP($E23,'Copy of Raw Data'!$E:$E,'Copy of Raw Data'!R:R,"ERROR",0,1)</f>
        <v>oz</v>
      </c>
      <c r="S23" s="17">
        <f t="shared" si="3"/>
        <v>4.09759036144578</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4 to 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7">
        <f t="shared" si="4"/>
        <v>0.140854252315315</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7">
        <f t="shared" si="5"/>
        <v>0.138572551959614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8 to 10</v>
      </c>
      <c r="Z23" s="17">
        <f t="array" ref="Z23">_xlfn.IFS(AA23="oz",_xlfn.IFS(R23="oz",Q23,R23="fl oz",Q23*1.04,R23="ml",Q23*0.0338),AA23="fl oz",_xlfn.IFS(R23="oz",Q23/1.04,R23="fl oz",Q23,R23="ml",Q23*0.0338/1.04),AA23="ml",_xlfn.IFS(R23="oz",Q23/0.0338,R23="fl oz",Q23*1.04/0.0338,R23="ml",Q23))</f>
        <v>8.3</v>
      </c>
      <c r="AA23" s="9" t="str">
        <f>_xlfn.XLOOKUP($E23,'Copy of Raw Data'!$E:$E,'Copy of Raw Data'!AA:AA,"ERROR",0,1)</f>
        <v>oz</v>
      </c>
      <c r="AB23" s="9" t="str">
        <f>_xlfn.XLOOKUP($E23,'Copy of Raw Data'!$E:$E,'Copy of Raw Data'!AB:AB,"ERROR",0,1)</f>
        <v>Spray Can</v>
      </c>
      <c r="AC23" s="9" t="str">
        <f>_xlfn.XLOOKUP($E23,'Copy of Raw Data'!$E:$E,'Copy of Raw Data'!AC:AC,"ERROR",0,1)</f>
        <v>Pack of 1</v>
      </c>
      <c r="AD23" s="9" t="str">
        <f>_xlfn.XLOOKUP($E23,'Copy of Raw Data'!$E:$E,'Copy of Raw Data'!AD:AD,"ERROR",0,1)</f>
        <v>Volumizing, Long Lasting</v>
      </c>
      <c r="AE23" s="9" t="str">
        <f>_xlfn.XLOOKUP($E23,'Copy of Raw Data'!$E:$E,'Copy of Raw Data'!AO:AO,"ERROR",0,1)</f>
        <v>Vegetarian, Harsh Chemical Free</v>
      </c>
      <c r="AF23" s="9" t="str">
        <f>_xlfn.XLOOKUP($E23,'Copy of Raw Data'!$E:$E,'Copy of Raw Data'!AZ:AZ,"ERROR",0,1)</f>
        <v>water, glycerin, panthenol</v>
      </c>
      <c r="AG23">
        <f>IF(SUMIF('Ingredients Backend'!$AG$1:$EM$1,AG$3,'Ingredients Backend'!$AG22:$EM22)&gt;=1,1,0)</f>
        <v>0</v>
      </c>
      <c r="AH23">
        <f>IF(SUMIF('Ingredients Backend'!$AG$1:$EM$1,AH$3,'Ingredients Backend'!$AG22:$EM22)&gt;=1,1,0)</f>
        <v>0</v>
      </c>
      <c r="AI23">
        <f>IF(SUMIF('Ingredients Backend'!$AG$1:$EM$1,AI$3,'Ingredients Backend'!$AG22:$EM22)&gt;=1,1,0)</f>
        <v>0</v>
      </c>
      <c r="AJ23">
        <f>IF(SUMIF('Ingredients Backend'!$AG$1:$EM$1,AJ$3,'Ingredients Backend'!$AG22:$EM22)&gt;=1,1,0)</f>
        <v>0</v>
      </c>
      <c r="AK23">
        <f>IF(SUMIF('Ingredients Backend'!$AG$1:$EM$1,AK$3,'Ingredients Backend'!$AG22:$EM22)&gt;=1,1,0)</f>
        <v>0</v>
      </c>
      <c r="AL23">
        <f>IF(SUMIF('Ingredients Backend'!$AG$1:$EM$1,AL$3,'Ingredients Backend'!$AG22:$EM22)&gt;=1,1,0)</f>
        <v>0</v>
      </c>
      <c r="AM23">
        <f>IF(SUMIF('Ingredients Backend'!$AG$1:$EM$1,AM$3,'Ingredients Backend'!$AG22:$EM22)&gt;=1,1,0)</f>
        <v>0</v>
      </c>
      <c r="AN23">
        <f>IF(SUMIF('Ingredients Backend'!$AG$1:$EM$1,AN$3,'Ingredients Backend'!$AG22:$EM22)&gt;=1,1,0)</f>
        <v>0</v>
      </c>
      <c r="AO23">
        <f>IF(SUMIF('Ingredients Backend'!$AG$1:$EM$1,AO$3,'Ingredients Backend'!$AG22:$EM22)&gt;=1,1,0)</f>
        <v>0</v>
      </c>
      <c r="AP23">
        <f>IF(SUMIF('Ingredients Backend'!$AG$1:$EM$1,AP$3,'Ingredients Backend'!$AG22:$EM22)&gt;=1,1,0)</f>
        <v>0</v>
      </c>
      <c r="AQ23">
        <f>IF(SUMIF('Ingredients Backend'!$AG$1:$EM$1,AQ$3,'Ingredients Backend'!$AG22:$EM22)&gt;=1,1,0)</f>
        <v>0</v>
      </c>
      <c r="AR23">
        <f>IF(SUMIF('Ingredients Backend'!$AG$1:$EM$1,AR$3,'Ingredients Backend'!$AG22:$EM22)&gt;=1,1,0)</f>
        <v>0</v>
      </c>
      <c r="AS23">
        <f>IF(SUMIF('Ingredients Backend'!$AG$1:$EM$1,AS$3,'Ingredients Backend'!$AG22:$EM22)&gt;=1,1,0)</f>
        <v>0</v>
      </c>
      <c r="AT23">
        <f>IF(SUMIF('Ingredients Backend'!$AG$1:$EM$1,AT$3,'Ingredients Backend'!$AG22:$EM22)&gt;=1,1,0)</f>
        <v>0</v>
      </c>
      <c r="AU23">
        <f>IF(SUMIF('Ingredients Backend'!$AG$1:$EM$1,AU$3,'Ingredients Backend'!$AG22:$EM22)&gt;=1,1,0)</f>
        <v>0</v>
      </c>
      <c r="AV23">
        <f>IF(SUMIF('Ingredients Backend'!$AG$1:$EM$1,AV$3,'Ingredients Backend'!$AG22:$EM22)&gt;=1,1,0)</f>
        <v>0</v>
      </c>
      <c r="AW23">
        <f>IF(SUMIF('Ingredients Backend'!$AG$1:$EM$1,AW$3,'Ingredients Backend'!$AG22:$EM22)&gt;=1,1,0)</f>
        <v>0</v>
      </c>
      <c r="AX23">
        <f>IF(SUMIF('Ingredients Backend'!$AG$1:$EM$1,AX$3,'Ingredients Backend'!$AG22:$EM22)&gt;=1,1,0)</f>
        <v>0</v>
      </c>
      <c r="AY23">
        <f>IF(SUMIF('Ingredients Backend'!$AG$1:$EM$1,AY$3,'Ingredients Backend'!$AG22:$EM22)&gt;=1,1,0)</f>
        <v>0</v>
      </c>
      <c r="AZ23">
        <f>IF(SUMIF('Ingredients Backend'!$AG$1:$EM$1,AZ$3,'Ingredients Backend'!$AG22:$EM22)&gt;=1,1,0)</f>
        <v>0</v>
      </c>
      <c r="BA23">
        <f>IF(SUMIF('Ingredients Backend'!$AG$1:$EM$1,BA$3,'Ingredients Backend'!$AG22:$EM22)&gt;=1,1,0)</f>
        <v>0</v>
      </c>
      <c r="BB23">
        <f>IF(SUMIF('Ingredients Backend'!$AG$1:$EM$1,BB$3,'Ingredients Backend'!$AG22:$EM22)&gt;=1,1,0)</f>
        <v>0</v>
      </c>
      <c r="BC23">
        <f>IF(SUMIF('Ingredients Backend'!$AG$1:$EM$1,BC$3,'Ingredients Backend'!$AG22:$EM22)&gt;=1,1,0)</f>
        <v>0</v>
      </c>
      <c r="BD23">
        <f>IF(SUMIF('Ingredients Backend'!$AG$1:$EM$1,BD$3,'Ingredients Backend'!$AG22:$EM22)&gt;=1,1,0)</f>
        <v>0</v>
      </c>
      <c r="BE23">
        <f>IF(SUMIF('Ingredients Backend'!$AG$1:$EM$1,BE$3,'Ingredients Backend'!$AG22:$EM22)&gt;=1,1,0)</f>
        <v>0</v>
      </c>
      <c r="BF23">
        <f>IF(SUMIF('Ingredients Backend'!$AG$1:$EM$1,BF$3,'Ingredients Backend'!$AG22:$EM22)&gt;=1,1,0)</f>
        <v>0</v>
      </c>
      <c r="BG23">
        <f>IF(SUMIF('Ingredients Backend'!$AG$1:$EM$1,BG$3,'Ingredients Backend'!$AG22:$EM22)&gt;=1,1,0)</f>
        <v>0</v>
      </c>
      <c r="BH23">
        <f>IF(SUMIF('Ingredients Backend'!$AG$1:$EM$1,BH$3,'Ingredients Backend'!$AG22:$EM22)&gt;=1,1,0)</f>
        <v>0</v>
      </c>
      <c r="BI23">
        <f>IF(SUMIF('Ingredients Backend'!$AG$1:$EM$1,BI$3,'Ingredients Backend'!$AG22:$EM22)&gt;=1,1,0)</f>
        <v>0</v>
      </c>
      <c r="BJ23">
        <f>IF(SUMIF('Ingredients Backend'!$AG$1:$EM$1,BJ$3,'Ingredients Backend'!$AG22:$EM22)&gt;=1,1,0)</f>
        <v>0</v>
      </c>
      <c r="BK23">
        <f>IF(SUMIF('Ingredients Backend'!$AG$1:$EM$1,BK$3,'Ingredients Backend'!$AG22:$EM22)&gt;=1,1,0)</f>
        <v>1</v>
      </c>
      <c r="BL23">
        <f>IF(SUMIF('Ingredients Backend'!$AG$1:$EM$1,BL$3,'Ingredients Backend'!$AG22:$EM22)&gt;=1,1,0)</f>
        <v>0</v>
      </c>
      <c r="BM23">
        <f>IF(SUMIF('Ingredients Backend'!$AG$1:$EM$1,BM$3,'Ingredients Backend'!$AG22:$EM22)&gt;=1,1,0)</f>
        <v>0</v>
      </c>
      <c r="BN23">
        <f>IF(SUMIF('Ingredients Backend'!$AG$1:$EM$1,BN$3,'Ingredients Backend'!$AG22:$EM22)&gt;=1,1,0)</f>
        <v>0</v>
      </c>
      <c r="BO23">
        <f>IF(SUMIF('Ingredients Backend'!$AG$1:$EM$1,BO$3,'Ingredients Backend'!$AG22:$EM22)&gt;=1,1,0)</f>
        <v>0</v>
      </c>
      <c r="BP23">
        <f>IF(SUMIF('Ingredients Backend'!$AG$1:$EM$1,BP$3,'Ingredients Backend'!$AG22:$EM22)&gt;=1,1,0)</f>
        <v>0</v>
      </c>
      <c r="BQ23">
        <f>IF(SUMIF('Ingredients Backend'!$AG$1:$EM$1,BQ$3,'Ingredients Backend'!$AG22:$EM22)&gt;=1,1,0)</f>
        <v>0</v>
      </c>
      <c r="BR23">
        <f>IF(SUMIF('Ingredients Backend'!$AG$1:$EM$1,BR$3,'Ingredients Backend'!$AG22:$EM22)&gt;=1,1,0)</f>
        <v>0</v>
      </c>
      <c r="BS23">
        <f>IF(SUMIF('Ingredients Backend'!$AG$1:$EM$1,BS$3,'Ingredients Backend'!$AG22:$EM22)&gt;=1,1,0)</f>
        <v>0</v>
      </c>
      <c r="BT23">
        <f>IF(SUMIF('Ingredients Backend'!$AG$1:$EM$1,BT$3,'Ingredients Backend'!$AG22:$EM22)&gt;=1,1,0)</f>
        <v>0</v>
      </c>
      <c r="BU23">
        <f>IF(SUMIF('Ingredients Backend'!$AG$1:$EM$1,BU$3,'Ingredients Backend'!$AG22:$EM22)&gt;=1,1,0)</f>
        <v>0</v>
      </c>
      <c r="BV23">
        <f>IF(SUMIF('Ingredients Backend'!$AG$1:$EM$1,BV$3,'Ingredients Backend'!$AG22:$EM22)&gt;=1,1,0)</f>
        <v>0</v>
      </c>
      <c r="BW23">
        <f>IF(SUMIF('Ingredients Backend'!$AG$1:$EM$1,BW$3,'Ingredients Backend'!$AG22:$EM22)&gt;=1,1,0)</f>
        <v>0</v>
      </c>
      <c r="BX23">
        <f>IF(SUMIF('Ingredients Backend'!$AG$1:$EM$1,BX$3,'Ingredients Backend'!$AG22:$EM22)&gt;=1,1,0)</f>
        <v>0</v>
      </c>
      <c r="BY23">
        <f>IF(SUMIF('Ingredients Backend'!$AG$1:$EM$1,BY$3,'Ingredients Backend'!$AG22:$EM22)&gt;=1,1,0)</f>
        <v>0</v>
      </c>
      <c r="BZ23">
        <f>IF(SUMIF('Ingredients Backend'!$AG$1:$EM$1,BZ$3,'Ingredients Backend'!$AG22:$EM22)&gt;=1,1,0)</f>
        <v>0</v>
      </c>
      <c r="CA23">
        <f>IF(SUMIF('Ingredients Backend'!$AG$1:$EM$1,CA$3,'Ingredients Backend'!$AG22:$EM22)&gt;=1,1,0)</f>
        <v>0</v>
      </c>
      <c r="CB23">
        <f>IF(SUMIF('Ingredients Backend'!$AG$1:$EM$1,CB$3,'Ingredients Backend'!$AG22:$EM22)&gt;=1,1,0)</f>
        <v>0</v>
      </c>
      <c r="CC23">
        <f>IF(SUMIF('Ingredients Backend'!$AG$1:$EM$1,CC$3,'Ingredients Backend'!$AG22:$EM22)&gt;=1,1,0)</f>
        <v>0</v>
      </c>
      <c r="CD23">
        <f>IF(SUMIF('Ingredients Backend'!$AG$1:$EM$1,CD$3,'Ingredients Backend'!$AG22:$EM22)&gt;=1,1,0)</f>
        <v>0</v>
      </c>
      <c r="CE23">
        <f>IF(SUMIF('Ingredients Backend'!$AG$1:$EM$1,CE$3,'Ingredients Backend'!$AG22:$EM22)&gt;=1,1,0)</f>
        <v>0</v>
      </c>
      <c r="CF23">
        <f>IF(SUMIF('Ingredients Backend'!$AG$1:$EM$1,CF$3,'Ingredients Backend'!$AG22:$EM22)&gt;=1,1,0)</f>
        <v>0</v>
      </c>
      <c r="CG23">
        <f>IF(SUMIF('Ingredients Backend'!$AG$1:$EM$1,CG$3,'Ingredients Backend'!$AG22:$EM22)&gt;=1,1,0)</f>
        <v>0</v>
      </c>
      <c r="CH23">
        <f>IF(SUMIF('Ingredients Backend'!$AG$1:$EM$1,CH$3,'Ingredients Backend'!$AG22:$EM22)&gt;=1,1,0)</f>
        <v>0</v>
      </c>
      <c r="CI23">
        <f>IF(SUMIF('Ingredients Backend'!$AG$1:$EM$1,CI$3,'Ingredients Backend'!$AG22:$EM22)&gt;=1,1,0)</f>
        <v>1</v>
      </c>
      <c r="CJ23">
        <f>IF(SUMIF('Ingredients Backend'!$AG$1:$EM$1,CJ$3,'Ingredients Backend'!$AG22:$EM22)&gt;=1,1,0)</f>
        <v>0</v>
      </c>
      <c r="CK23">
        <f>IF(SUMIF('Ingredients Backend'!$AG$1:$EM$1,CK$3,'Ingredients Backend'!$AG22:$EM22)&gt;=1,1,0)</f>
        <v>0</v>
      </c>
      <c r="CL23">
        <f>IF(SUMIF('Ingredients Backend'!$AG$1:$EM$1,CL$3,'Ingredients Backend'!$AG22:$EM22)&gt;=1,1,0)</f>
        <v>0</v>
      </c>
      <c r="CM23">
        <f>IF(SUMIF('Ingredients Backend'!$AG$1:$EM$1,CM$3,'Ingredients Backend'!$AG22:$EM22)&gt;=1,1,0)</f>
        <v>0</v>
      </c>
      <c r="CN23">
        <f>IF(SUMIF('Ingredients Backend'!$AG$1:$EM$1,CN$3,'Ingredients Backend'!$AG22:$EM22)&gt;=1,1,0)</f>
        <v>0</v>
      </c>
      <c r="CO23">
        <f>IF(SUMIF('Ingredients Backend'!$AG$1:$EM$1,CO$3,'Ingredients Backend'!$AG22:$EM22)&gt;=1,1,0)</f>
        <v>0</v>
      </c>
      <c r="CP23">
        <f>IF(SUMIF('Ingredients Backend'!$AG$1:$EM$1,CP$3,'Ingredients Backend'!$AG22:$EM22)&gt;=1,1,0)</f>
        <v>0</v>
      </c>
      <c r="CQ23">
        <f>IF(SUMIF('Ingredients Backend'!$AG$1:$EM$1,CQ$3,'Ingredients Backend'!$AG22:$EM22)&gt;=1,1,0)</f>
        <v>0</v>
      </c>
      <c r="CR23">
        <f>IF(SUMIF('Ingredients Backend'!$AG$1:$EM$1,CR$3,'Ingredients Backend'!$AG22:$EM22)&gt;=1,1,0)</f>
        <v>0</v>
      </c>
      <c r="CS23">
        <f>IF(SUMIF('Ingredients Backend'!$AG$1:$EM$1,CS$3,'Ingredients Backend'!$AG22:$EM22)&gt;=1,1,0)</f>
        <v>0</v>
      </c>
      <c r="CT23">
        <f>IF(SUMIF('Ingredients Backend'!$AG$1:$EM$1,CT$3,'Ingredients Backend'!$AG22:$EM22)&gt;=1,1,0)</f>
        <v>0</v>
      </c>
      <c r="CU23">
        <f>IF(SUMIF('Ingredients Backend'!$AG$1:$EM$1,CU$3,'Ingredients Backend'!$AG22:$EM22)&gt;=1,1,0)</f>
        <v>0</v>
      </c>
      <c r="CV23">
        <f>IF(SUMIF('Ingredients Backend'!$AG$1:$EM$1,CV$3,'Ingredients Backend'!$AG22:$EM22)&gt;=1,1,0)</f>
        <v>0</v>
      </c>
      <c r="CW23">
        <f>IF(SUMIF('Ingredients Backend'!$AG$1:$EM$1,CW$3,'Ingredients Backend'!$AG22:$EM22)&gt;=1,1,0)</f>
        <v>0</v>
      </c>
      <c r="CX23">
        <f>IF(SUMIF('Ingredients Backend'!$AG$1:$EM$1,CX$3,'Ingredients Backend'!$AG22:$EM22)&gt;=1,1,0)</f>
        <v>0</v>
      </c>
      <c r="CY23">
        <f>IF(SUMIF('Ingredients Backend'!$AG$1:$EM$1,CY$3,'Ingredients Backend'!$AG22:$EM22)&gt;=1,1,0)</f>
        <v>0</v>
      </c>
      <c r="CZ23">
        <f>IF(SUMIF('Ingredients Backend'!$AG$1:$EM$1,CZ$3,'Ingredients Backend'!$AG22:$EM22)&gt;=1,1,0)</f>
        <v>0</v>
      </c>
      <c r="DA23">
        <f>IF(SUMIF('Ingredients Backend'!$AG$1:$EM$1,DA$3,'Ingredients Backend'!$AG22:$EM22)&gt;=1,1,0)</f>
        <v>0</v>
      </c>
      <c r="DB23">
        <f>IF(SUMIF('Ingredients Backend'!$AG$1:$EM$1,DB$3,'Ingredients Backend'!$AG22:$EM22)&gt;=1,1,0)</f>
        <v>0</v>
      </c>
      <c r="DC23">
        <f>IF(SUMIF('Ingredients Backend'!$AG$1:$EM$1,DC$3,'Ingredients Backend'!$AG22:$EM22)&gt;=1,1,0)</f>
        <v>0</v>
      </c>
      <c r="DD23">
        <f>IF(SUMIF('Ingredients Backend'!$AG$1:$EM$1,DD$3,'Ingredients Backend'!$AG22:$EM22)&gt;=1,1,0)</f>
        <v>0</v>
      </c>
      <c r="DE23">
        <f>IF(SUMIF('Ingredients Backend'!$AG$1:$EM$1,DE$3,'Ingredients Backend'!$AG22:$EM22)&gt;=1,1,0)</f>
        <v>0</v>
      </c>
      <c r="DF23">
        <f>IF(SUMIF('Ingredients Backend'!$AG$1:$EM$1,DF$3,'Ingredients Backend'!$AG22:$EM22)&gt;=1,1,0)</f>
        <v>0</v>
      </c>
      <c r="DG23">
        <f>IF(SUMIF('Ingredients Backend'!$AG$1:$EM$1,DG$3,'Ingredients Backend'!$AG22:$EM22)&gt;=1,1,0)</f>
        <v>0</v>
      </c>
      <c r="DH23">
        <f>IF(SUMIF('Ingredients Backend'!$AG$1:$EM$1,DH$3,'Ingredients Backend'!$AG22:$EM22)&gt;=1,1,0)</f>
        <v>0</v>
      </c>
      <c r="DI23">
        <f>IF(SUMIF('Ingredients Backend'!$AG$1:$EM$1,DI$3,'Ingredients Backend'!$AG22:$EM22)&gt;=1,1,0)</f>
        <v>1</v>
      </c>
      <c r="DJ23">
        <f>IF(SUMIF('Ingredients Backend'!$AG$1:$EM$1,DJ$3,'Ingredients Backend'!$AG22:$EM22)&gt;=1,1,0)</f>
        <v>0</v>
      </c>
      <c r="DK23">
        <f>IF(SUMIF('Ingredients Backend'!$AG$1:$EM$1,DK$3,'Ingredients Backend'!$AG22:$EM22)&gt;=1,1,0)</f>
        <v>0</v>
      </c>
      <c r="DL23">
        <f>IF(SUMIF('Ingredients Backend'!$AG$1:$EM$1,DL$3,'Ingredients Backend'!$AG22:$EM22)&gt;=1,1,0)</f>
        <v>0</v>
      </c>
    </row>
    <row r="24" hidden="1" spans="1:116">
      <c r="A24" s="9" t="str">
        <f>_xlfn.XLOOKUP($E24,'Copy of Raw Data'!$E:$E,'Copy of Raw Data'!A:A,"ERROR",0,1)</f>
        <v>US</v>
      </c>
      <c r="B24" s="9" t="str">
        <f>_xlfn.XLOOKUP($E24,'Copy of Raw Data'!$E:$E,'Copy of Raw Data'!B:B,"ERROR",0,1)</f>
        <v>Hair Mousses</v>
      </c>
      <c r="C24" s="9" t="str">
        <f>_xlfn.XLOOKUP($E24,'Copy of Raw Data'!$E:$E,'Copy of Raw Data'!C:C,"ERROR",0,1)</f>
        <v>TRESemmé</v>
      </c>
      <c r="D24" s="9" t="str">
        <f>_xlfn.XLOOKUP($E24,'Copy of Raw Data'!$E:$E,'Copy of Raw Data'!D:D,"ERROR",0,1)</f>
        <v>www.amazon.com/dp/B09HKXBTWB</v>
      </c>
      <c r="E24" s="9" t="s">
        <v>116</v>
      </c>
      <c r="F24" s="9" t="str">
        <f>_xlfn.XLOOKUP($E24,'Copy of Raw Data'!$E:$E,'Copy of Raw Data'!F:F,"ERROR",0,1)</f>
        <v>TRESemmé Flawless Curls Mousse with Coconut and Avocado Oil, Provides Extra Hold in a Lightweight Formula, Paraben Free and Alcohol Free, Leaves Curls Soft &amp; Bouncy, 2 pk - 15 oz each</v>
      </c>
      <c r="G24" s="9">
        <f>_xlfn.XLOOKUP($E24,'Copy of Raw Data'!$E:$E,'Copy of Raw Data'!G:G,"ERROR",0,1)</f>
        <v>12882</v>
      </c>
      <c r="H24" s="9">
        <f>_xlfn.XLOOKUP($E24,'Copy of Raw Data'!$E:$E,'Copy of Raw Data'!H:H,"ERROR",0,1)</f>
        <v>243622.87</v>
      </c>
      <c r="I24" s="9">
        <f>_xlfn.XLOOKUP($E24,'Copy of Raw Data'!$E:$E,'Copy of Raw Data'!I:I,"ERROR",0,1)</f>
        <v>0.0102982612526768</v>
      </c>
      <c r="J24" s="9" t="str">
        <f>_xlfn.XLOOKUP($E24,'Copy of Raw Data'!$E:$E,'Copy of 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15 to 20</v>
      </c>
      <c r="L24" s="9">
        <f>_xlfn.XLOOKUP($E24,'Copy of Raw Data'!$E:$E,'Copy of Raw Data'!L:L,"ERROR",0,1)</f>
        <v>19.63</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_xlfn.XLOOKUP($E24,'Copy of Raw Data'!$E:$E,'Copy of Raw Data'!N:N,"ERROR",0,1)</f>
        <v>21.43</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8% to 10%</v>
      </c>
      <c r="P24" s="16">
        <f t="shared" si="2"/>
        <v>0.0839944003733085</v>
      </c>
      <c r="Q24" s="9">
        <f>_xlfn.XLOOKUP($E24,'Copy of Raw Data'!$E:$E,'Copy of Raw Data'!Q:Q,"ERROR",0,1)</f>
        <v>30</v>
      </c>
      <c r="R24" s="9" t="str">
        <f>_xlfn.XLOOKUP($E24,'Copy of Raw Data'!$E:$E,'Copy of Raw Data'!R:R,"ERROR",0,1)</f>
        <v>oz</v>
      </c>
      <c r="S24" s="17">
        <f t="shared" si="3"/>
        <v>0.654333333333333</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0.5 to 0.75</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 to 0.05</v>
      </c>
      <c r="V24" s="17">
        <f t="shared" si="4"/>
        <v>0.0241573667004847</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 to 0.05</v>
      </c>
      <c r="X24" s="17">
        <f t="shared" si="5"/>
        <v>0.0221282831698794</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25 to 30</v>
      </c>
      <c r="Z24" s="17">
        <f t="array" ref="Z24">_xlfn.IFS(AA24="oz",_xlfn.IFS(R24="oz",Q24,R24="fl oz",Q24*1.04,R24="ml",Q24*0.0338),AA24="fl oz",_xlfn.IFS(R24="oz",Q24/1.04,R24="fl oz",Q24,R24="ml",Q24*0.0338/1.04),AA24="ml",_xlfn.IFS(R24="oz",Q24/0.0338,R24="fl oz",Q24*1.04/0.0338,R24="ml",Q24))</f>
        <v>30</v>
      </c>
      <c r="AA24" s="9" t="str">
        <f>_xlfn.XLOOKUP($E24,'Copy of Raw Data'!$E:$E,'Copy of Raw Data'!AA:AA,"ERROR",0,1)</f>
        <v>oz</v>
      </c>
      <c r="AB24" s="9" t="str">
        <f>_xlfn.XLOOKUP($E24,'Copy of Raw Data'!$E:$E,'Copy of Raw Data'!AB:AB,"ERROR",0,1)</f>
        <v>Spray Can</v>
      </c>
      <c r="AC24" s="9" t="str">
        <f>_xlfn.XLOOKUP($E24,'Copy of Raw Data'!$E:$E,'Copy of Raw Data'!AC:AC,"ERROR",0,1)</f>
        <v>Pack of 2</v>
      </c>
      <c r="AD24" s="9" t="str">
        <f>_xlfn.XLOOKUP($E24,'Copy of Raw Data'!$E:$E,'Copy of Raw Data'!AD:AD,"ERROR",0,1)</f>
        <v>Curl Protection, Moisturizing, Hold, Softening</v>
      </c>
      <c r="AE24" s="9" t="str">
        <f>_xlfn.XLOOKUP($E24,'Copy of Raw Data'!$E:$E,'Copy of Raw Data'!AO:AO,"ERROR",0,1)</f>
        <v>Paraben Free, Alcohol Free</v>
      </c>
      <c r="AF24" s="9" t="str">
        <f>_xlfn.XLOOKUP($E24,'Copy of Raw Data'!$E:$E,'Copy of Raw Data'!AZ:AZ,"ERROR",0,1)</f>
        <v>Coconut, Avocado, Cocamidopropyl Betaine, Geraniol</v>
      </c>
      <c r="AG24">
        <f>IF(SUMIF('Ingredients Backend'!$AG$1:$EM$1,AG$3,'Ingredients Backend'!$AG23:$EM23)&gt;=1,1,0)</f>
        <v>0</v>
      </c>
      <c r="AH24">
        <f>IF(SUMIF('Ingredients Backend'!$AG$1:$EM$1,AH$3,'Ingredients Backend'!$AG23:$EM23)&gt;=1,1,0)</f>
        <v>0</v>
      </c>
      <c r="AI24">
        <f>IF(SUMIF('Ingredients Backend'!$AG$1:$EM$1,AI$3,'Ingredients Backend'!$AG23:$EM23)&gt;=1,1,0)</f>
        <v>0</v>
      </c>
      <c r="AJ24">
        <f>IF(SUMIF('Ingredients Backend'!$AG$1:$EM$1,AJ$3,'Ingredients Backend'!$AG23:$EM23)&gt;=1,1,0)</f>
        <v>0</v>
      </c>
      <c r="AK24">
        <f>IF(SUMIF('Ingredients Backend'!$AG$1:$EM$1,AK$3,'Ingredients Backend'!$AG23:$EM23)&gt;=1,1,0)</f>
        <v>0</v>
      </c>
      <c r="AL24">
        <f>IF(SUMIF('Ingredients Backend'!$AG$1:$EM$1,AL$3,'Ingredients Backend'!$AG23:$EM23)&gt;=1,1,0)</f>
        <v>0</v>
      </c>
      <c r="AM24">
        <f>IF(SUMIF('Ingredients Backend'!$AG$1:$EM$1,AM$3,'Ingredients Backend'!$AG23:$EM23)&gt;=1,1,0)</f>
        <v>0</v>
      </c>
      <c r="AN24">
        <f>IF(SUMIF('Ingredients Backend'!$AG$1:$EM$1,AN$3,'Ingredients Backend'!$AG23:$EM23)&gt;=1,1,0)</f>
        <v>1</v>
      </c>
      <c r="AO24">
        <f>IF(SUMIF('Ingredients Backend'!$AG$1:$EM$1,AO$3,'Ingredients Backend'!$AG23:$EM23)&gt;=1,1,0)</f>
        <v>0</v>
      </c>
      <c r="AP24">
        <f>IF(SUMIF('Ingredients Backend'!$AG$1:$EM$1,AP$3,'Ingredients Backend'!$AG23:$EM23)&gt;=1,1,0)</f>
        <v>0</v>
      </c>
      <c r="AQ24">
        <f>IF(SUMIF('Ingredients Backend'!$AG$1:$EM$1,AQ$3,'Ingredients Backend'!$AG23:$EM23)&gt;=1,1,0)</f>
        <v>0</v>
      </c>
      <c r="AR24">
        <f>IF(SUMIF('Ingredients Backend'!$AG$1:$EM$1,AR$3,'Ingredients Backend'!$AG23:$EM23)&gt;=1,1,0)</f>
        <v>0</v>
      </c>
      <c r="AS24">
        <f>IF(SUMIF('Ingredients Backend'!$AG$1:$EM$1,AS$3,'Ingredients Backend'!$AG23:$EM23)&gt;=1,1,0)</f>
        <v>0</v>
      </c>
      <c r="AT24">
        <f>IF(SUMIF('Ingredients Backend'!$AG$1:$EM$1,AT$3,'Ingredients Backend'!$AG23:$EM23)&gt;=1,1,0)</f>
        <v>0</v>
      </c>
      <c r="AU24">
        <f>IF(SUMIF('Ingredients Backend'!$AG$1:$EM$1,AU$3,'Ingredients Backend'!$AG23:$EM23)&gt;=1,1,0)</f>
        <v>0</v>
      </c>
      <c r="AV24">
        <f>IF(SUMIF('Ingredients Backend'!$AG$1:$EM$1,AV$3,'Ingredients Backend'!$AG23:$EM23)&gt;=1,1,0)</f>
        <v>0</v>
      </c>
      <c r="AW24">
        <f>IF(SUMIF('Ingredients Backend'!$AG$1:$EM$1,AW$3,'Ingredients Backend'!$AG23:$EM23)&gt;=1,1,0)</f>
        <v>0</v>
      </c>
      <c r="AX24">
        <f>IF(SUMIF('Ingredients Backend'!$AG$1:$EM$1,AX$3,'Ingredients Backend'!$AG23:$EM23)&gt;=1,1,0)</f>
        <v>0</v>
      </c>
      <c r="AY24">
        <f>IF(SUMIF('Ingredients Backend'!$AG$1:$EM$1,AY$3,'Ingredients Backend'!$AG23:$EM23)&gt;=1,1,0)</f>
        <v>1</v>
      </c>
      <c r="AZ24">
        <f>IF(SUMIF('Ingredients Backend'!$AG$1:$EM$1,AZ$3,'Ingredients Backend'!$AG23:$EM23)&gt;=1,1,0)</f>
        <v>1</v>
      </c>
      <c r="BA24">
        <f>IF(SUMIF('Ingredients Backend'!$AG$1:$EM$1,BA$3,'Ingredients Backend'!$AG23:$EM23)&gt;=1,1,0)</f>
        <v>0</v>
      </c>
      <c r="BB24">
        <f>IF(SUMIF('Ingredients Backend'!$AG$1:$EM$1,BB$3,'Ingredients Backend'!$AG23:$EM23)&gt;=1,1,0)</f>
        <v>0</v>
      </c>
      <c r="BC24">
        <f>IF(SUMIF('Ingredients Backend'!$AG$1:$EM$1,BC$3,'Ingredients Backend'!$AG23:$EM23)&gt;=1,1,0)</f>
        <v>0</v>
      </c>
      <c r="BD24">
        <f>IF(SUMIF('Ingredients Backend'!$AG$1:$EM$1,BD$3,'Ingredients Backend'!$AG23:$EM23)&gt;=1,1,0)</f>
        <v>0</v>
      </c>
      <c r="BE24">
        <f>IF(SUMIF('Ingredients Backend'!$AG$1:$EM$1,BE$3,'Ingredients Backend'!$AG23:$EM23)&gt;=1,1,0)</f>
        <v>0</v>
      </c>
      <c r="BF24">
        <f>IF(SUMIF('Ingredients Backend'!$AG$1:$EM$1,BF$3,'Ingredients Backend'!$AG23:$EM23)&gt;=1,1,0)</f>
        <v>0</v>
      </c>
      <c r="BG24">
        <f>IF(SUMIF('Ingredients Backend'!$AG$1:$EM$1,BG$3,'Ingredients Backend'!$AG23:$EM23)&gt;=1,1,0)</f>
        <v>0</v>
      </c>
      <c r="BH24">
        <f>IF(SUMIF('Ingredients Backend'!$AG$1:$EM$1,BH$3,'Ingredients Backend'!$AG23:$EM23)&gt;=1,1,0)</f>
        <v>0</v>
      </c>
      <c r="BI24">
        <f>IF(SUMIF('Ingredients Backend'!$AG$1:$EM$1,BI$3,'Ingredients Backend'!$AG23:$EM23)&gt;=1,1,0)</f>
        <v>1</v>
      </c>
      <c r="BJ24">
        <f>IF(SUMIF('Ingredients Backend'!$AG$1:$EM$1,BJ$3,'Ingredients Backend'!$AG23:$EM23)&gt;=1,1,0)</f>
        <v>0</v>
      </c>
      <c r="BK24">
        <f>IF(SUMIF('Ingredients Backend'!$AG$1:$EM$1,BK$3,'Ingredients Backend'!$AG23:$EM23)&gt;=1,1,0)</f>
        <v>0</v>
      </c>
      <c r="BL24">
        <f>IF(SUMIF('Ingredients Backend'!$AG$1:$EM$1,BL$3,'Ingredients Backend'!$AG23:$EM23)&gt;=1,1,0)</f>
        <v>0</v>
      </c>
      <c r="BM24">
        <f>IF(SUMIF('Ingredients Backend'!$AG$1:$EM$1,BM$3,'Ingredients Backend'!$AG23:$EM23)&gt;=1,1,0)</f>
        <v>0</v>
      </c>
      <c r="BN24">
        <f>IF(SUMIF('Ingredients Backend'!$AG$1:$EM$1,BN$3,'Ingredients Backend'!$AG23:$EM23)&gt;=1,1,0)</f>
        <v>0</v>
      </c>
      <c r="BO24">
        <f>IF(SUMIF('Ingredients Backend'!$AG$1:$EM$1,BO$3,'Ingredients Backend'!$AG23:$EM23)&gt;=1,1,0)</f>
        <v>0</v>
      </c>
      <c r="BP24">
        <f>IF(SUMIF('Ingredients Backend'!$AG$1:$EM$1,BP$3,'Ingredients Backend'!$AG23:$EM23)&gt;=1,1,0)</f>
        <v>0</v>
      </c>
      <c r="BQ24">
        <f>IF(SUMIF('Ingredients Backend'!$AG$1:$EM$1,BQ$3,'Ingredients Backend'!$AG23:$EM23)&gt;=1,1,0)</f>
        <v>0</v>
      </c>
      <c r="BR24">
        <f>IF(SUMIF('Ingredients Backend'!$AG$1:$EM$1,BR$3,'Ingredients Backend'!$AG23:$EM23)&gt;=1,1,0)</f>
        <v>0</v>
      </c>
      <c r="BS24">
        <f>IF(SUMIF('Ingredients Backend'!$AG$1:$EM$1,BS$3,'Ingredients Backend'!$AG23:$EM23)&gt;=1,1,0)</f>
        <v>0</v>
      </c>
      <c r="BT24">
        <f>IF(SUMIF('Ingredients Backend'!$AG$1:$EM$1,BT$3,'Ingredients Backend'!$AG23:$EM23)&gt;=1,1,0)</f>
        <v>0</v>
      </c>
      <c r="BU24">
        <f>IF(SUMIF('Ingredients Backend'!$AG$1:$EM$1,BU$3,'Ingredients Backend'!$AG23:$EM23)&gt;=1,1,0)</f>
        <v>0</v>
      </c>
      <c r="BV24">
        <f>IF(SUMIF('Ingredients Backend'!$AG$1:$EM$1,BV$3,'Ingredients Backend'!$AG23:$EM23)&gt;=1,1,0)</f>
        <v>0</v>
      </c>
      <c r="BW24">
        <f>IF(SUMIF('Ingredients Backend'!$AG$1:$EM$1,BW$3,'Ingredients Backend'!$AG23:$EM23)&gt;=1,1,0)</f>
        <v>0</v>
      </c>
      <c r="BX24">
        <f>IF(SUMIF('Ingredients Backend'!$AG$1:$EM$1,BX$3,'Ingredients Backend'!$AG23:$EM23)&gt;=1,1,0)</f>
        <v>0</v>
      </c>
      <c r="BY24">
        <f>IF(SUMIF('Ingredients Backend'!$AG$1:$EM$1,BY$3,'Ingredients Backend'!$AG23:$EM23)&gt;=1,1,0)</f>
        <v>0</v>
      </c>
      <c r="BZ24">
        <f>IF(SUMIF('Ingredients Backend'!$AG$1:$EM$1,BZ$3,'Ingredients Backend'!$AG23:$EM23)&gt;=1,1,0)</f>
        <v>0</v>
      </c>
      <c r="CA24">
        <f>IF(SUMIF('Ingredients Backend'!$AG$1:$EM$1,CA$3,'Ingredients Backend'!$AG23:$EM23)&gt;=1,1,0)</f>
        <v>0</v>
      </c>
      <c r="CB24">
        <f>IF(SUMIF('Ingredients Backend'!$AG$1:$EM$1,CB$3,'Ingredients Backend'!$AG23:$EM23)&gt;=1,1,0)</f>
        <v>0</v>
      </c>
      <c r="CC24">
        <f>IF(SUMIF('Ingredients Backend'!$AG$1:$EM$1,CC$3,'Ingredients Backend'!$AG23:$EM23)&gt;=1,1,0)</f>
        <v>0</v>
      </c>
      <c r="CD24">
        <f>IF(SUMIF('Ingredients Backend'!$AG$1:$EM$1,CD$3,'Ingredients Backend'!$AG23:$EM23)&gt;=1,1,0)</f>
        <v>0</v>
      </c>
      <c r="CE24">
        <f>IF(SUMIF('Ingredients Backend'!$AG$1:$EM$1,CE$3,'Ingredients Backend'!$AG23:$EM23)&gt;=1,1,0)</f>
        <v>0</v>
      </c>
      <c r="CF24">
        <f>IF(SUMIF('Ingredients Backend'!$AG$1:$EM$1,CF$3,'Ingredients Backend'!$AG23:$EM23)&gt;=1,1,0)</f>
        <v>0</v>
      </c>
      <c r="CG24">
        <f>IF(SUMIF('Ingredients Backend'!$AG$1:$EM$1,CG$3,'Ingredients Backend'!$AG23:$EM23)&gt;=1,1,0)</f>
        <v>0</v>
      </c>
      <c r="CH24">
        <f>IF(SUMIF('Ingredients Backend'!$AG$1:$EM$1,CH$3,'Ingredients Backend'!$AG23:$EM23)&gt;=1,1,0)</f>
        <v>0</v>
      </c>
      <c r="CI24">
        <f>IF(SUMIF('Ingredients Backend'!$AG$1:$EM$1,CI$3,'Ingredients Backend'!$AG23:$EM23)&gt;=1,1,0)</f>
        <v>0</v>
      </c>
      <c r="CJ24">
        <f>IF(SUMIF('Ingredients Backend'!$AG$1:$EM$1,CJ$3,'Ingredients Backend'!$AG23:$EM23)&gt;=1,1,0)</f>
        <v>0</v>
      </c>
      <c r="CK24">
        <f>IF(SUMIF('Ingredients Backend'!$AG$1:$EM$1,CK$3,'Ingredients Backend'!$AG23:$EM23)&gt;=1,1,0)</f>
        <v>0</v>
      </c>
      <c r="CL24">
        <f>IF(SUMIF('Ingredients Backend'!$AG$1:$EM$1,CL$3,'Ingredients Backend'!$AG23:$EM23)&gt;=1,1,0)</f>
        <v>0</v>
      </c>
      <c r="CM24">
        <f>IF(SUMIF('Ingredients Backend'!$AG$1:$EM$1,CM$3,'Ingredients Backend'!$AG23:$EM23)&gt;=1,1,0)</f>
        <v>0</v>
      </c>
      <c r="CN24">
        <f>IF(SUMIF('Ingredients Backend'!$AG$1:$EM$1,CN$3,'Ingredients Backend'!$AG23:$EM23)&gt;=1,1,0)</f>
        <v>0</v>
      </c>
      <c r="CO24">
        <f>IF(SUMIF('Ingredients Backend'!$AG$1:$EM$1,CO$3,'Ingredients Backend'!$AG23:$EM23)&gt;=1,1,0)</f>
        <v>0</v>
      </c>
      <c r="CP24">
        <f>IF(SUMIF('Ingredients Backend'!$AG$1:$EM$1,CP$3,'Ingredients Backend'!$AG23:$EM23)&gt;=1,1,0)</f>
        <v>0</v>
      </c>
      <c r="CQ24">
        <f>IF(SUMIF('Ingredients Backend'!$AG$1:$EM$1,CQ$3,'Ingredients Backend'!$AG23:$EM23)&gt;=1,1,0)</f>
        <v>0</v>
      </c>
      <c r="CR24">
        <f>IF(SUMIF('Ingredients Backend'!$AG$1:$EM$1,CR$3,'Ingredients Backend'!$AG23:$EM23)&gt;=1,1,0)</f>
        <v>0</v>
      </c>
      <c r="CS24">
        <f>IF(SUMIF('Ingredients Backend'!$AG$1:$EM$1,CS$3,'Ingredients Backend'!$AG23:$EM23)&gt;=1,1,0)</f>
        <v>0</v>
      </c>
      <c r="CT24">
        <f>IF(SUMIF('Ingredients Backend'!$AG$1:$EM$1,CT$3,'Ingredients Backend'!$AG23:$EM23)&gt;=1,1,0)</f>
        <v>0</v>
      </c>
      <c r="CU24">
        <f>IF(SUMIF('Ingredients Backend'!$AG$1:$EM$1,CU$3,'Ingredients Backend'!$AG23:$EM23)&gt;=1,1,0)</f>
        <v>0</v>
      </c>
      <c r="CV24">
        <f>IF(SUMIF('Ingredients Backend'!$AG$1:$EM$1,CV$3,'Ingredients Backend'!$AG23:$EM23)&gt;=1,1,0)</f>
        <v>0</v>
      </c>
      <c r="CW24">
        <f>IF(SUMIF('Ingredients Backend'!$AG$1:$EM$1,CW$3,'Ingredients Backend'!$AG23:$EM23)&gt;=1,1,0)</f>
        <v>0</v>
      </c>
      <c r="CX24">
        <f>IF(SUMIF('Ingredients Backend'!$AG$1:$EM$1,CX$3,'Ingredients Backend'!$AG23:$EM23)&gt;=1,1,0)</f>
        <v>0</v>
      </c>
      <c r="CY24">
        <f>IF(SUMIF('Ingredients Backend'!$AG$1:$EM$1,CY$3,'Ingredients Backend'!$AG23:$EM23)&gt;=1,1,0)</f>
        <v>0</v>
      </c>
      <c r="CZ24">
        <f>IF(SUMIF('Ingredients Backend'!$AG$1:$EM$1,CZ$3,'Ingredients Backend'!$AG23:$EM23)&gt;=1,1,0)</f>
        <v>0</v>
      </c>
      <c r="DA24">
        <f>IF(SUMIF('Ingredients Backend'!$AG$1:$EM$1,DA$3,'Ingredients Backend'!$AG23:$EM23)&gt;=1,1,0)</f>
        <v>0</v>
      </c>
      <c r="DB24">
        <f>IF(SUMIF('Ingredients Backend'!$AG$1:$EM$1,DB$3,'Ingredients Backend'!$AG23:$EM23)&gt;=1,1,0)</f>
        <v>0</v>
      </c>
      <c r="DC24">
        <f>IF(SUMIF('Ingredients Backend'!$AG$1:$EM$1,DC$3,'Ingredients Backend'!$AG23:$EM23)&gt;=1,1,0)</f>
        <v>0</v>
      </c>
      <c r="DD24">
        <f>IF(SUMIF('Ingredients Backend'!$AG$1:$EM$1,DD$3,'Ingredients Backend'!$AG23:$EM23)&gt;=1,1,0)</f>
        <v>0</v>
      </c>
      <c r="DE24">
        <f>IF(SUMIF('Ingredients Backend'!$AG$1:$EM$1,DE$3,'Ingredients Backend'!$AG23:$EM23)&gt;=1,1,0)</f>
        <v>0</v>
      </c>
      <c r="DF24">
        <f>IF(SUMIF('Ingredients Backend'!$AG$1:$EM$1,DF$3,'Ingredients Backend'!$AG23:$EM23)&gt;=1,1,0)</f>
        <v>0</v>
      </c>
      <c r="DG24">
        <f>IF(SUMIF('Ingredients Backend'!$AG$1:$EM$1,DG$3,'Ingredients Backend'!$AG23:$EM23)&gt;=1,1,0)</f>
        <v>0</v>
      </c>
      <c r="DH24">
        <f>IF(SUMIF('Ingredients Backend'!$AG$1:$EM$1,DH$3,'Ingredients Backend'!$AG23:$EM23)&gt;=1,1,0)</f>
        <v>0</v>
      </c>
      <c r="DI24">
        <f>IF(SUMIF('Ingredients Backend'!$AG$1:$EM$1,DI$3,'Ingredients Backend'!$AG23:$EM23)&gt;=1,1,0)</f>
        <v>0</v>
      </c>
      <c r="DJ24">
        <f>IF(SUMIF('Ingredients Backend'!$AG$1:$EM$1,DJ$3,'Ingredients Backend'!$AG23:$EM23)&gt;=1,1,0)</f>
        <v>0</v>
      </c>
      <c r="DK24">
        <f>IF(SUMIF('Ingredients Backend'!$AG$1:$EM$1,DK$3,'Ingredients Backend'!$AG23:$EM23)&gt;=1,1,0)</f>
        <v>0</v>
      </c>
      <c r="DL24">
        <f>IF(SUMIF('Ingredients Backend'!$AG$1:$EM$1,DL$3,'Ingredients Backend'!$AG23:$EM23)&gt;=1,1,0)</f>
        <v>0</v>
      </c>
    </row>
    <row r="25" hidden="1" spans="1:116">
      <c r="A25" s="9" t="str">
        <f>_xlfn.XLOOKUP($E25,'Copy of Raw Data'!$E:$E,'Copy of Raw Data'!A:A,"ERROR",0,1)</f>
        <v>US</v>
      </c>
      <c r="B25" s="9" t="str">
        <f>_xlfn.XLOOKUP($E25,'Copy of Raw Data'!$E:$E,'Copy of Raw Data'!B:B,"ERROR",0,1)</f>
        <v>Hair Mousses</v>
      </c>
      <c r="C25" s="9" t="str">
        <f>_xlfn.XLOOKUP($E25,'Copy of Raw Data'!$E:$E,'Copy of Raw Data'!C:C,"ERROR",0,1)</f>
        <v>biolage</v>
      </c>
      <c r="D25" s="9" t="str">
        <f>_xlfn.XLOOKUP($E25,'Copy of Raw Data'!$E:$E,'Copy of Raw Data'!D:D,"ERROR",0,1)</f>
        <v>www.amazon.com/dp/B07DNJHCKT</v>
      </c>
      <c r="E25" s="9" t="s">
        <v>120</v>
      </c>
      <c r="F25" s="9" t="str">
        <f>_xlfn.XLOOKUP($E25,'Copy of Raw Data'!$E:$E,'Copy of Raw Data'!F:F,"ERROR",0,1)</f>
        <v>Biolage Styling Whipped Volume Mousse | Provides Body, Control &amp; Shine Leaving Hair With Natural Softness | Medium Hold | Paraben-Free | Vegan | 8.5 Oz. | 8.5 Fl. Oz</v>
      </c>
      <c r="G25" s="9">
        <f>_xlfn.XLOOKUP($E25,'Copy of Raw Data'!$E:$E,'Copy of Raw Data'!G:G,"ERROR",0,1)</f>
        <v>11010</v>
      </c>
      <c r="H25" s="9">
        <f>_xlfn.XLOOKUP($E25,'Copy of Raw Data'!$E:$E,'Copy of Raw Data'!H:H,"ERROR",0,1)</f>
        <v>242229.1</v>
      </c>
      <c r="I25" s="9">
        <f>_xlfn.XLOOKUP($E25,'Copy of Raw Data'!$E:$E,'Copy of Raw Data'!I:I,"ERROR",0,1)</f>
        <v>0.0101743542964503</v>
      </c>
      <c r="J25" s="9" t="str">
        <f>_xlfn.XLOOKUP($E25,'Copy of Raw Data'!$E:$E,'Copy of 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20 to 30</v>
      </c>
      <c r="L25" s="9">
        <f>_xlfn.XLOOKUP($E25,'Copy of Raw Data'!$E:$E,'Copy of Raw Data'!L:L,"ERROR",0,1)</f>
        <v>22</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20 to 30</v>
      </c>
      <c r="N25" s="9">
        <f>_xlfn.XLOOKUP($E25,'Copy of Raw Data'!$E:$E,'Copy of Raw Data'!N:N,"ERROR",0,1)</f>
        <v>22</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No Discount</v>
      </c>
      <c r="P25" s="16">
        <f t="shared" si="2"/>
        <v>0</v>
      </c>
      <c r="Q25" s="9">
        <f>_xlfn.XLOOKUP($E25,'Copy of Raw Data'!$E:$E,'Copy of Raw Data'!Q:Q,"ERROR",0,1)</f>
        <v>8.5</v>
      </c>
      <c r="R25" s="9" t="str">
        <f>_xlfn.XLOOKUP($E25,'Copy of Raw Data'!$E:$E,'Copy of Raw Data'!R:R,"ERROR",0,1)</f>
        <v>oz</v>
      </c>
      <c r="S25" s="17">
        <f t="shared" si="3"/>
        <v>2.58823529411765</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2 to 3</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0.05 to 0.1</v>
      </c>
      <c r="V25" s="17">
        <f t="shared" si="4"/>
        <v>0.0875290934770932</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7">
        <f t="shared" si="5"/>
        <v>0.0875290934770932</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8.5</v>
      </c>
      <c r="AA25" s="9" t="str">
        <f>_xlfn.XLOOKUP($E25,'Copy of Raw Data'!$E:$E,'Copy of Raw Data'!AA:AA,"ERROR",0,1)</f>
        <v>oz</v>
      </c>
      <c r="AB25" s="9" t="str">
        <f>_xlfn.XLOOKUP($E25,'Copy of Raw Data'!$E:$E,'Copy of Raw Data'!AB:AB,"ERROR",0,1)</f>
        <v>Spray Can</v>
      </c>
      <c r="AC25" s="9" t="str">
        <f>_xlfn.XLOOKUP($E25,'Copy of Raw Data'!$E:$E,'Copy of Raw Data'!AC:AC,"ERROR",0,1)</f>
        <v>Pack of 1</v>
      </c>
      <c r="AD25" s="9" t="str">
        <f>_xlfn.XLOOKUP($E25,'Copy of Raw Data'!$E:$E,'Copy of Raw Data'!AD:AD,"ERROR",0,1)</f>
        <v>Volumizing, Shine, Softening, Hold, Lightweight</v>
      </c>
      <c r="AE25" s="9" t="str">
        <f>_xlfn.XLOOKUP($E25,'Copy of Raw Data'!$E:$E,'Copy of Raw Data'!AO:AO,"ERROR",0,1)</f>
        <v>Paraben Free, Vegan, Cruelty Free, Recycled Packaging</v>
      </c>
      <c r="AF25" s="9" t="str">
        <f>_xlfn.XLOOKUP($E25,'Copy of Raw Data'!$E:$E,'Copy of Raw Data'!AZ:AZ,"ERROR",0,1)</f>
        <v>Cocamidopropyl Betaine, Water, Geraniol, Agave, Lactic Acid</v>
      </c>
      <c r="AG25">
        <f>IF(SUMIF('Ingredients Backend'!$AG$1:$EM$1,AG$3,'Ingredients Backend'!$AG24:$EM24)&gt;=1,1,0)</f>
        <v>0</v>
      </c>
      <c r="AH25">
        <f>IF(SUMIF('Ingredients Backend'!$AG$1:$EM$1,AH$3,'Ingredients Backend'!$AG24:$EM24)&gt;=1,1,0)</f>
        <v>0</v>
      </c>
      <c r="AI25">
        <f>IF(SUMIF('Ingredients Backend'!$AG$1:$EM$1,AI$3,'Ingredients Backend'!$AG24:$EM24)&gt;=1,1,0)</f>
        <v>1</v>
      </c>
      <c r="AJ25">
        <f>IF(SUMIF('Ingredients Backend'!$AG$1:$EM$1,AJ$3,'Ingredients Backend'!$AG24:$EM24)&gt;=1,1,0)</f>
        <v>0</v>
      </c>
      <c r="AK25">
        <f>IF(SUMIF('Ingredients Backend'!$AG$1:$EM$1,AK$3,'Ingredients Backend'!$AG24:$EM24)&gt;=1,1,0)</f>
        <v>0</v>
      </c>
      <c r="AL25">
        <f>IF(SUMIF('Ingredients Backend'!$AG$1:$EM$1,AL$3,'Ingredients Backend'!$AG24:$EM24)&gt;=1,1,0)</f>
        <v>0</v>
      </c>
      <c r="AM25">
        <f>IF(SUMIF('Ingredients Backend'!$AG$1:$EM$1,AM$3,'Ingredients Backend'!$AG24:$EM24)&gt;=1,1,0)</f>
        <v>0</v>
      </c>
      <c r="AN25">
        <f>IF(SUMIF('Ingredients Backend'!$AG$1:$EM$1,AN$3,'Ingredients Backend'!$AG24:$EM24)&gt;=1,1,0)</f>
        <v>0</v>
      </c>
      <c r="AO25">
        <f>IF(SUMIF('Ingredients Backend'!$AG$1:$EM$1,AO$3,'Ingredients Backend'!$AG24:$EM24)&gt;=1,1,0)</f>
        <v>0</v>
      </c>
      <c r="AP25">
        <f>IF(SUMIF('Ingredients Backend'!$AG$1:$EM$1,AP$3,'Ingredients Backend'!$AG24:$EM24)&gt;=1,1,0)</f>
        <v>0</v>
      </c>
      <c r="AQ25">
        <f>IF(SUMIF('Ingredients Backend'!$AG$1:$EM$1,AQ$3,'Ingredients Backend'!$AG24:$EM24)&gt;=1,1,0)</f>
        <v>0</v>
      </c>
      <c r="AR25">
        <f>IF(SUMIF('Ingredients Backend'!$AG$1:$EM$1,AR$3,'Ingredients Backend'!$AG24:$EM24)&gt;=1,1,0)</f>
        <v>0</v>
      </c>
      <c r="AS25">
        <f>IF(SUMIF('Ingredients Backend'!$AG$1:$EM$1,AS$3,'Ingredients Backend'!$AG24:$EM24)&gt;=1,1,0)</f>
        <v>0</v>
      </c>
      <c r="AT25">
        <f>IF(SUMIF('Ingredients Backend'!$AG$1:$EM$1,AT$3,'Ingredients Backend'!$AG24:$EM24)&gt;=1,1,0)</f>
        <v>0</v>
      </c>
      <c r="AU25">
        <f>IF(SUMIF('Ingredients Backend'!$AG$1:$EM$1,AU$3,'Ingredients Backend'!$AG24:$EM24)&gt;=1,1,0)</f>
        <v>0</v>
      </c>
      <c r="AV25">
        <f>IF(SUMIF('Ingredients Backend'!$AG$1:$EM$1,AV$3,'Ingredients Backend'!$AG24:$EM24)&gt;=1,1,0)</f>
        <v>0</v>
      </c>
      <c r="AW25">
        <f>IF(SUMIF('Ingredients Backend'!$AG$1:$EM$1,AW$3,'Ingredients Backend'!$AG24:$EM24)&gt;=1,1,0)</f>
        <v>0</v>
      </c>
      <c r="AX25">
        <f>IF(SUMIF('Ingredients Backend'!$AG$1:$EM$1,AX$3,'Ingredients Backend'!$AG24:$EM24)&gt;=1,1,0)</f>
        <v>0</v>
      </c>
      <c r="AY25">
        <f>IF(SUMIF('Ingredients Backend'!$AG$1:$EM$1,AY$3,'Ingredients Backend'!$AG24:$EM24)&gt;=1,1,0)</f>
        <v>1</v>
      </c>
      <c r="AZ25">
        <f>IF(SUMIF('Ingredients Backend'!$AG$1:$EM$1,AZ$3,'Ingredients Backend'!$AG24:$EM24)&gt;=1,1,0)</f>
        <v>0</v>
      </c>
      <c r="BA25">
        <f>IF(SUMIF('Ingredients Backend'!$AG$1:$EM$1,BA$3,'Ingredients Backend'!$AG24:$EM24)&gt;=1,1,0)</f>
        <v>0</v>
      </c>
      <c r="BB25">
        <f>IF(SUMIF('Ingredients Backend'!$AG$1:$EM$1,BB$3,'Ingredients Backend'!$AG24:$EM24)&gt;=1,1,0)</f>
        <v>0</v>
      </c>
      <c r="BC25">
        <f>IF(SUMIF('Ingredients Backend'!$AG$1:$EM$1,BC$3,'Ingredients Backend'!$AG24:$EM24)&gt;=1,1,0)</f>
        <v>0</v>
      </c>
      <c r="BD25">
        <f>IF(SUMIF('Ingredients Backend'!$AG$1:$EM$1,BD$3,'Ingredients Backend'!$AG24:$EM24)&gt;=1,1,0)</f>
        <v>0</v>
      </c>
      <c r="BE25">
        <f>IF(SUMIF('Ingredients Backend'!$AG$1:$EM$1,BE$3,'Ingredients Backend'!$AG24:$EM24)&gt;=1,1,0)</f>
        <v>0</v>
      </c>
      <c r="BF25">
        <f>IF(SUMIF('Ingredients Backend'!$AG$1:$EM$1,BF$3,'Ingredients Backend'!$AG24:$EM24)&gt;=1,1,0)</f>
        <v>0</v>
      </c>
      <c r="BG25">
        <f>IF(SUMIF('Ingredients Backend'!$AG$1:$EM$1,BG$3,'Ingredients Backend'!$AG24:$EM24)&gt;=1,1,0)</f>
        <v>0</v>
      </c>
      <c r="BH25">
        <f>IF(SUMIF('Ingredients Backend'!$AG$1:$EM$1,BH$3,'Ingredients Backend'!$AG24:$EM24)&gt;=1,1,0)</f>
        <v>0</v>
      </c>
      <c r="BI25">
        <f>IF(SUMIF('Ingredients Backend'!$AG$1:$EM$1,BI$3,'Ingredients Backend'!$AG24:$EM24)&gt;=1,1,0)</f>
        <v>1</v>
      </c>
      <c r="BJ25">
        <f>IF(SUMIF('Ingredients Backend'!$AG$1:$EM$1,BJ$3,'Ingredients Backend'!$AG24:$EM24)&gt;=1,1,0)</f>
        <v>0</v>
      </c>
      <c r="BK25">
        <f>IF(SUMIF('Ingredients Backend'!$AG$1:$EM$1,BK$3,'Ingredients Backend'!$AG24:$EM24)&gt;=1,1,0)</f>
        <v>0</v>
      </c>
      <c r="BL25">
        <f>IF(SUMIF('Ingredients Backend'!$AG$1:$EM$1,BL$3,'Ingredients Backend'!$AG24:$EM24)&gt;=1,1,0)</f>
        <v>0</v>
      </c>
      <c r="BM25">
        <f>IF(SUMIF('Ingredients Backend'!$AG$1:$EM$1,BM$3,'Ingredients Backend'!$AG24:$EM24)&gt;=1,1,0)</f>
        <v>0</v>
      </c>
      <c r="BN25">
        <f>IF(SUMIF('Ingredients Backend'!$AG$1:$EM$1,BN$3,'Ingredients Backend'!$AG24:$EM24)&gt;=1,1,0)</f>
        <v>0</v>
      </c>
      <c r="BO25">
        <f>IF(SUMIF('Ingredients Backend'!$AG$1:$EM$1,BO$3,'Ingredients Backend'!$AG24:$EM24)&gt;=1,1,0)</f>
        <v>0</v>
      </c>
      <c r="BP25">
        <f>IF(SUMIF('Ingredients Backend'!$AG$1:$EM$1,BP$3,'Ingredients Backend'!$AG24:$EM24)&gt;=1,1,0)</f>
        <v>0</v>
      </c>
      <c r="BQ25">
        <f>IF(SUMIF('Ingredients Backend'!$AG$1:$EM$1,BQ$3,'Ingredients Backend'!$AG24:$EM24)&gt;=1,1,0)</f>
        <v>0</v>
      </c>
      <c r="BR25">
        <f>IF(SUMIF('Ingredients Backend'!$AG$1:$EM$1,BR$3,'Ingredients Backend'!$AG24:$EM24)&gt;=1,1,0)</f>
        <v>0</v>
      </c>
      <c r="BS25">
        <f>IF(SUMIF('Ingredients Backend'!$AG$1:$EM$1,BS$3,'Ingredients Backend'!$AG24:$EM24)&gt;=1,1,0)</f>
        <v>0</v>
      </c>
      <c r="BT25">
        <f>IF(SUMIF('Ingredients Backend'!$AG$1:$EM$1,BT$3,'Ingredients Backend'!$AG24:$EM24)&gt;=1,1,0)</f>
        <v>0</v>
      </c>
      <c r="BU25">
        <f>IF(SUMIF('Ingredients Backend'!$AG$1:$EM$1,BU$3,'Ingredients Backend'!$AG24:$EM24)&gt;=1,1,0)</f>
        <v>1</v>
      </c>
      <c r="BV25">
        <f>IF(SUMIF('Ingredients Backend'!$AG$1:$EM$1,BV$3,'Ingredients Backend'!$AG24:$EM24)&gt;=1,1,0)</f>
        <v>0</v>
      </c>
      <c r="BW25">
        <f>IF(SUMIF('Ingredients Backend'!$AG$1:$EM$1,BW$3,'Ingredients Backend'!$AG24:$EM24)&gt;=1,1,0)</f>
        <v>0</v>
      </c>
      <c r="BX25">
        <f>IF(SUMIF('Ingredients Backend'!$AG$1:$EM$1,BX$3,'Ingredients Backend'!$AG24:$EM24)&gt;=1,1,0)</f>
        <v>0</v>
      </c>
      <c r="BY25">
        <f>IF(SUMIF('Ingredients Backend'!$AG$1:$EM$1,BY$3,'Ingredients Backend'!$AG24:$EM24)&gt;=1,1,0)</f>
        <v>0</v>
      </c>
      <c r="BZ25">
        <f>IF(SUMIF('Ingredients Backend'!$AG$1:$EM$1,BZ$3,'Ingredients Backend'!$AG24:$EM24)&gt;=1,1,0)</f>
        <v>0</v>
      </c>
      <c r="CA25">
        <f>IF(SUMIF('Ingredients Backend'!$AG$1:$EM$1,CA$3,'Ingredients Backend'!$AG24:$EM24)&gt;=1,1,0)</f>
        <v>0</v>
      </c>
      <c r="CB25">
        <f>IF(SUMIF('Ingredients Backend'!$AG$1:$EM$1,CB$3,'Ingredients Backend'!$AG24:$EM24)&gt;=1,1,0)</f>
        <v>0</v>
      </c>
      <c r="CC25">
        <f>IF(SUMIF('Ingredients Backend'!$AG$1:$EM$1,CC$3,'Ingredients Backend'!$AG24:$EM24)&gt;=1,1,0)</f>
        <v>0</v>
      </c>
      <c r="CD25">
        <f>IF(SUMIF('Ingredients Backend'!$AG$1:$EM$1,CD$3,'Ingredients Backend'!$AG24:$EM24)&gt;=1,1,0)</f>
        <v>0</v>
      </c>
      <c r="CE25">
        <f>IF(SUMIF('Ingredients Backend'!$AG$1:$EM$1,CE$3,'Ingredients Backend'!$AG24:$EM24)&gt;=1,1,0)</f>
        <v>0</v>
      </c>
      <c r="CF25">
        <f>IF(SUMIF('Ingredients Backend'!$AG$1:$EM$1,CF$3,'Ingredients Backend'!$AG24:$EM24)&gt;=1,1,0)</f>
        <v>0</v>
      </c>
      <c r="CG25">
        <f>IF(SUMIF('Ingredients Backend'!$AG$1:$EM$1,CG$3,'Ingredients Backend'!$AG24:$EM24)&gt;=1,1,0)</f>
        <v>0</v>
      </c>
      <c r="CH25">
        <f>IF(SUMIF('Ingredients Backend'!$AG$1:$EM$1,CH$3,'Ingredients Backend'!$AG24:$EM24)&gt;=1,1,0)</f>
        <v>0</v>
      </c>
      <c r="CI25">
        <f>IF(SUMIF('Ingredients Backend'!$AG$1:$EM$1,CI$3,'Ingredients Backend'!$AG24:$EM24)&gt;=1,1,0)</f>
        <v>0</v>
      </c>
      <c r="CJ25">
        <f>IF(SUMIF('Ingredients Backend'!$AG$1:$EM$1,CJ$3,'Ingredients Backend'!$AG24:$EM24)&gt;=1,1,0)</f>
        <v>0</v>
      </c>
      <c r="CK25">
        <f>IF(SUMIF('Ingredients Backend'!$AG$1:$EM$1,CK$3,'Ingredients Backend'!$AG24:$EM24)&gt;=1,1,0)</f>
        <v>0</v>
      </c>
      <c r="CL25">
        <f>IF(SUMIF('Ingredients Backend'!$AG$1:$EM$1,CL$3,'Ingredients Backend'!$AG24:$EM24)&gt;=1,1,0)</f>
        <v>0</v>
      </c>
      <c r="CM25">
        <f>IF(SUMIF('Ingredients Backend'!$AG$1:$EM$1,CM$3,'Ingredients Backend'!$AG24:$EM24)&gt;=1,1,0)</f>
        <v>0</v>
      </c>
      <c r="CN25">
        <f>IF(SUMIF('Ingredients Backend'!$AG$1:$EM$1,CN$3,'Ingredients Backend'!$AG24:$EM24)&gt;=1,1,0)</f>
        <v>0</v>
      </c>
      <c r="CO25">
        <f>IF(SUMIF('Ingredients Backend'!$AG$1:$EM$1,CO$3,'Ingredients Backend'!$AG24:$EM24)&gt;=1,1,0)</f>
        <v>0</v>
      </c>
      <c r="CP25">
        <f>IF(SUMIF('Ingredients Backend'!$AG$1:$EM$1,CP$3,'Ingredients Backend'!$AG24:$EM24)&gt;=1,1,0)</f>
        <v>0</v>
      </c>
      <c r="CQ25">
        <f>IF(SUMIF('Ingredients Backend'!$AG$1:$EM$1,CQ$3,'Ingredients Backend'!$AG24:$EM24)&gt;=1,1,0)</f>
        <v>0</v>
      </c>
      <c r="CR25">
        <f>IF(SUMIF('Ingredients Backend'!$AG$1:$EM$1,CR$3,'Ingredients Backend'!$AG24:$EM24)&gt;=1,1,0)</f>
        <v>0</v>
      </c>
      <c r="CS25">
        <f>IF(SUMIF('Ingredients Backend'!$AG$1:$EM$1,CS$3,'Ingredients Backend'!$AG24:$EM24)&gt;=1,1,0)</f>
        <v>0</v>
      </c>
      <c r="CT25">
        <f>IF(SUMIF('Ingredients Backend'!$AG$1:$EM$1,CT$3,'Ingredients Backend'!$AG24:$EM24)&gt;=1,1,0)</f>
        <v>0</v>
      </c>
      <c r="CU25">
        <f>IF(SUMIF('Ingredients Backend'!$AG$1:$EM$1,CU$3,'Ingredients Backend'!$AG24:$EM24)&gt;=1,1,0)</f>
        <v>0</v>
      </c>
      <c r="CV25">
        <f>IF(SUMIF('Ingredients Backend'!$AG$1:$EM$1,CV$3,'Ingredients Backend'!$AG24:$EM24)&gt;=1,1,0)</f>
        <v>0</v>
      </c>
      <c r="CW25">
        <f>IF(SUMIF('Ingredients Backend'!$AG$1:$EM$1,CW$3,'Ingredients Backend'!$AG24:$EM24)&gt;=1,1,0)</f>
        <v>0</v>
      </c>
      <c r="CX25">
        <f>IF(SUMIF('Ingredients Backend'!$AG$1:$EM$1,CX$3,'Ingredients Backend'!$AG24:$EM24)&gt;=1,1,0)</f>
        <v>0</v>
      </c>
      <c r="CY25">
        <f>IF(SUMIF('Ingredients Backend'!$AG$1:$EM$1,CY$3,'Ingredients Backend'!$AG24:$EM24)&gt;=1,1,0)</f>
        <v>0</v>
      </c>
      <c r="CZ25">
        <f>IF(SUMIF('Ingredients Backend'!$AG$1:$EM$1,CZ$3,'Ingredients Backend'!$AG24:$EM24)&gt;=1,1,0)</f>
        <v>0</v>
      </c>
      <c r="DA25">
        <f>IF(SUMIF('Ingredients Backend'!$AG$1:$EM$1,DA$3,'Ingredients Backend'!$AG24:$EM24)&gt;=1,1,0)</f>
        <v>0</v>
      </c>
      <c r="DB25">
        <f>IF(SUMIF('Ingredients Backend'!$AG$1:$EM$1,DB$3,'Ingredients Backend'!$AG24:$EM24)&gt;=1,1,0)</f>
        <v>0</v>
      </c>
      <c r="DC25">
        <f>IF(SUMIF('Ingredients Backend'!$AG$1:$EM$1,DC$3,'Ingredients Backend'!$AG24:$EM24)&gt;=1,1,0)</f>
        <v>0</v>
      </c>
      <c r="DD25">
        <f>IF(SUMIF('Ingredients Backend'!$AG$1:$EM$1,DD$3,'Ingredients Backend'!$AG24:$EM24)&gt;=1,1,0)</f>
        <v>0</v>
      </c>
      <c r="DE25">
        <f>IF(SUMIF('Ingredients Backend'!$AG$1:$EM$1,DE$3,'Ingredients Backend'!$AG24:$EM24)&gt;=1,1,0)</f>
        <v>0</v>
      </c>
      <c r="DF25">
        <f>IF(SUMIF('Ingredients Backend'!$AG$1:$EM$1,DF$3,'Ingredients Backend'!$AG24:$EM24)&gt;=1,1,0)</f>
        <v>0</v>
      </c>
      <c r="DG25">
        <f>IF(SUMIF('Ingredients Backend'!$AG$1:$EM$1,DG$3,'Ingredients Backend'!$AG24:$EM24)&gt;=1,1,0)</f>
        <v>0</v>
      </c>
      <c r="DH25">
        <f>IF(SUMIF('Ingredients Backend'!$AG$1:$EM$1,DH$3,'Ingredients Backend'!$AG24:$EM24)&gt;=1,1,0)</f>
        <v>0</v>
      </c>
      <c r="DI25">
        <f>IF(SUMIF('Ingredients Backend'!$AG$1:$EM$1,DI$3,'Ingredients Backend'!$AG24:$EM24)&gt;=1,1,0)</f>
        <v>1</v>
      </c>
      <c r="DJ25">
        <f>IF(SUMIF('Ingredients Backend'!$AG$1:$EM$1,DJ$3,'Ingredients Backend'!$AG24:$EM24)&gt;=1,1,0)</f>
        <v>0</v>
      </c>
      <c r="DK25">
        <f>IF(SUMIF('Ingredients Backend'!$AG$1:$EM$1,DK$3,'Ingredients Backend'!$AG24:$EM24)&gt;=1,1,0)</f>
        <v>0</v>
      </c>
      <c r="DL25">
        <f>IF(SUMIF('Ingredients Backend'!$AG$1:$EM$1,DL$3,'Ingredients Backend'!$AG24:$EM24)&gt;=1,1,0)</f>
        <v>0</v>
      </c>
    </row>
    <row r="26" hidden="1" spans="1:116">
      <c r="A26" s="9" t="str">
        <f>_xlfn.XLOOKUP($E26,'Copy of Raw Data'!$E:$E,'Copy of Raw Data'!A:A,"ERROR",0,1)</f>
        <v>US</v>
      </c>
      <c r="B26" s="9" t="str">
        <f>_xlfn.XLOOKUP($E26,'Copy of Raw Data'!$E:$E,'Copy of Raw Data'!B:B,"ERROR",0,1)</f>
        <v>Hair Mousses</v>
      </c>
      <c r="C26" s="9" t="str">
        <f>_xlfn.XLOOKUP($E26,'Copy of Raw Data'!$E:$E,'Copy of Raw Data'!C:C,"ERROR",0,1)</f>
        <v>Cake</v>
      </c>
      <c r="D26" s="9" t="str">
        <f>_xlfn.XLOOKUP($E26,'Copy of Raw Data'!$E:$E,'Copy of Raw Data'!D:D,"ERROR",0,1)</f>
        <v>www.amazon.com/dp/B07PFY5KNL</v>
      </c>
      <c r="E26" s="9" t="s">
        <v>124</v>
      </c>
      <c r="F26" s="9" t="str">
        <f>_xlfn.XLOOKUP($E26,'Copy of Raw Data'!$E:$E,'Copy of Raw Data'!F:F,"ERROR",0,1)</f>
        <v>Cake Beauty Whipped Curl Defining &amp; Volumizing Mousse – Aloe Vera &amp; Vitamin E for Flexible Hold - Vegan No Heat Curls Mousse for Wavy &amp; Curly Hair - Sulfate &amp; Cruelty Free Hair Products For Women</v>
      </c>
      <c r="G26" s="9">
        <f>_xlfn.XLOOKUP($E26,'Copy of Raw Data'!$E:$E,'Copy of Raw Data'!G:G,"ERROR",0,1)</f>
        <v>25665</v>
      </c>
      <c r="H26" s="9">
        <f>_xlfn.XLOOKUP($E26,'Copy of Raw Data'!$E:$E,'Copy of Raw Data'!H:H,"ERROR",0,1)</f>
        <v>239314.64</v>
      </c>
      <c r="I26" s="9">
        <f>_xlfn.XLOOKUP($E26,'Copy of Raw Data'!$E:$E,'Copy of Raw Data'!I:I,"ERROR",0,1)</f>
        <v>0.010103700215621</v>
      </c>
      <c r="J26" s="9" t="str">
        <f>_xlfn.XLOOKUP($E26,'Copy of Raw Data'!$E:$E,'Copy of 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5 to 10</v>
      </c>
      <c r="L26" s="9">
        <f>_xlfn.XLOOKUP($E26,'Copy of Raw Data'!$E:$E,'Copy of Raw Data'!L:L,"ERROR",0,1)</f>
        <v>9.37</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10 to 15</v>
      </c>
      <c r="N26" s="9">
        <f>_xlfn.XLOOKUP($E26,'Copy of Raw Data'!$E:$E,'Copy of Raw Data'!N:N,"ERROR",0,1)</f>
        <v>10.65</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10% to 15%</v>
      </c>
      <c r="P26" s="16">
        <f t="shared" si="2"/>
        <v>0.12018779342723</v>
      </c>
      <c r="Q26" s="9">
        <f>_xlfn.XLOOKUP($E26,'Copy of Raw Data'!$E:$E,'Copy of Raw Data'!Q:Q,"ERROR",0,1)</f>
        <v>250</v>
      </c>
      <c r="R26" s="9" t="str">
        <f>_xlfn.XLOOKUP($E26,'Copy of Raw Data'!$E:$E,'Copy of Raw Data'!R:R,"ERROR",0,1)</f>
        <v>ml</v>
      </c>
      <c r="S26" s="17">
        <f t="shared" si="3"/>
        <v>1.10887573964497</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1 to 2</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 to 0.05</v>
      </c>
      <c r="V26" s="17">
        <f t="shared" si="4"/>
        <v>0.0426227605541359</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 to 0.05</v>
      </c>
      <c r="X26" s="17">
        <f t="shared" si="5"/>
        <v>0.0375000250133571</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8.45</v>
      </c>
      <c r="AA26" s="9" t="str">
        <f>_xlfn.XLOOKUP($E26,'Copy of Raw Data'!$E:$E,'Copy of Raw Data'!AA:AA,"ERROR",0,1)</f>
        <v>oz</v>
      </c>
      <c r="AB26" s="9" t="str">
        <f>_xlfn.XLOOKUP($E26,'Copy of Raw Data'!$E:$E,'Copy of Raw Data'!AB:AB,"ERROR",0,1)</f>
        <v>Spray Can</v>
      </c>
      <c r="AC26" s="9" t="str">
        <f>_xlfn.XLOOKUP($E26,'Copy of Raw Data'!$E:$E,'Copy of Raw Data'!AC:AC,"ERROR",0,1)</f>
        <v>Pack of 1</v>
      </c>
      <c r="AD26" s="9" t="str">
        <f>_xlfn.XLOOKUP($E26,'Copy of Raw Data'!$E:$E,'Copy of Raw Data'!AD:AD,"ERROR",0,1)</f>
        <v>Volumizing, Defining, Humidity Protection, Curl Boosting, Softening</v>
      </c>
      <c r="AE26" s="9" t="str">
        <f>_xlfn.XLOOKUP($E26,'Copy of Raw Data'!$E:$E,'Copy of Raw Data'!AO:AO,"ERROR",0,1)</f>
        <v>Vegan, Phthalate Free, Sulfate Free, Paraben Free, Talcum Free, Cruelty Free, Mineral Oil Free</v>
      </c>
      <c r="AF26" s="9" t="str">
        <f>_xlfn.XLOOKUP($E26,'Copy of Raw Data'!$E:$E,'Copy of Raw Data'!AZ:AZ,"ERROR",0,1)</f>
        <v>Aloe Vera, Vitamin E, Citric Acid, Acrylate Copolymer</v>
      </c>
      <c r="AG26">
        <f>IF(SUMIF('Ingredients Backend'!$AG$1:$EM$1,AG$3,'Ingredients Backend'!$AG25:$EM25)&gt;=1,1,0)</f>
        <v>0</v>
      </c>
      <c r="AH26">
        <f>IF(SUMIF('Ingredients Backend'!$AG$1:$EM$1,AH$3,'Ingredients Backend'!$AG25:$EM25)&gt;=1,1,0)</f>
        <v>1</v>
      </c>
      <c r="AI26">
        <f>IF(SUMIF('Ingredients Backend'!$AG$1:$EM$1,AI$3,'Ingredients Backend'!$AG25:$EM25)&gt;=1,1,0)</f>
        <v>0</v>
      </c>
      <c r="AJ26">
        <f>IF(SUMIF('Ingredients Backend'!$AG$1:$EM$1,AJ$3,'Ingredients Backend'!$AG25:$EM25)&gt;=1,1,0)</f>
        <v>0</v>
      </c>
      <c r="AK26">
        <f>IF(SUMIF('Ingredients Backend'!$AG$1:$EM$1,AK$3,'Ingredients Backend'!$AG25:$EM25)&gt;=1,1,0)</f>
        <v>1</v>
      </c>
      <c r="AL26">
        <f>IF(SUMIF('Ingredients Backend'!$AG$1:$EM$1,AL$3,'Ingredients Backend'!$AG25:$EM25)&gt;=1,1,0)</f>
        <v>0</v>
      </c>
      <c r="AM26">
        <f>IF(SUMIF('Ingredients Backend'!$AG$1:$EM$1,AM$3,'Ingredients Backend'!$AG25:$EM25)&gt;=1,1,0)</f>
        <v>0</v>
      </c>
      <c r="AN26">
        <f>IF(SUMIF('Ingredients Backend'!$AG$1:$EM$1,AN$3,'Ingredients Backend'!$AG25:$EM25)&gt;=1,1,0)</f>
        <v>0</v>
      </c>
      <c r="AO26">
        <f>IF(SUMIF('Ingredients Backend'!$AG$1:$EM$1,AO$3,'Ingredients Backend'!$AG25:$EM25)&gt;=1,1,0)</f>
        <v>0</v>
      </c>
      <c r="AP26">
        <f>IF(SUMIF('Ingredients Backend'!$AG$1:$EM$1,AP$3,'Ingredients Backend'!$AG25:$EM25)&gt;=1,1,0)</f>
        <v>0</v>
      </c>
      <c r="AQ26">
        <f>IF(SUMIF('Ingredients Backend'!$AG$1:$EM$1,AQ$3,'Ingredients Backend'!$AG25:$EM25)&gt;=1,1,0)</f>
        <v>0</v>
      </c>
      <c r="AR26">
        <f>IF(SUMIF('Ingredients Backend'!$AG$1:$EM$1,AR$3,'Ingredients Backend'!$AG25:$EM25)&gt;=1,1,0)</f>
        <v>0</v>
      </c>
      <c r="AS26">
        <f>IF(SUMIF('Ingredients Backend'!$AG$1:$EM$1,AS$3,'Ingredients Backend'!$AG25:$EM25)&gt;=1,1,0)</f>
        <v>0</v>
      </c>
      <c r="AT26">
        <f>IF(SUMIF('Ingredients Backend'!$AG$1:$EM$1,AT$3,'Ingredients Backend'!$AG25:$EM25)&gt;=1,1,0)</f>
        <v>0</v>
      </c>
      <c r="AU26">
        <f>IF(SUMIF('Ingredients Backend'!$AG$1:$EM$1,AU$3,'Ingredients Backend'!$AG25:$EM25)&gt;=1,1,0)</f>
        <v>0</v>
      </c>
      <c r="AV26">
        <f>IF(SUMIF('Ingredients Backend'!$AG$1:$EM$1,AV$3,'Ingredients Backend'!$AG25:$EM25)&gt;=1,1,0)</f>
        <v>0</v>
      </c>
      <c r="AW26">
        <f>IF(SUMIF('Ingredients Backend'!$AG$1:$EM$1,AW$3,'Ingredients Backend'!$AG25:$EM25)&gt;=1,1,0)</f>
        <v>0</v>
      </c>
      <c r="AX26">
        <f>IF(SUMIF('Ingredients Backend'!$AG$1:$EM$1,AX$3,'Ingredients Backend'!$AG25:$EM25)&gt;=1,1,0)</f>
        <v>1</v>
      </c>
      <c r="AY26">
        <f>IF(SUMIF('Ingredients Backend'!$AG$1:$EM$1,AY$3,'Ingredients Backend'!$AG25:$EM25)&gt;=1,1,0)</f>
        <v>0</v>
      </c>
      <c r="AZ26">
        <f>IF(SUMIF('Ingredients Backend'!$AG$1:$EM$1,AZ$3,'Ingredients Backend'!$AG25:$EM25)&gt;=1,1,0)</f>
        <v>0</v>
      </c>
      <c r="BA26">
        <f>IF(SUMIF('Ingredients Backend'!$AG$1:$EM$1,BA$3,'Ingredients Backend'!$AG25:$EM25)&gt;=1,1,0)</f>
        <v>0</v>
      </c>
      <c r="BB26">
        <f>IF(SUMIF('Ingredients Backend'!$AG$1:$EM$1,BB$3,'Ingredients Backend'!$AG25:$EM25)&gt;=1,1,0)</f>
        <v>0</v>
      </c>
      <c r="BC26">
        <f>IF(SUMIF('Ingredients Backend'!$AG$1:$EM$1,BC$3,'Ingredients Backend'!$AG25:$EM25)&gt;=1,1,0)</f>
        <v>0</v>
      </c>
      <c r="BD26">
        <f>IF(SUMIF('Ingredients Backend'!$AG$1:$EM$1,BD$3,'Ingredients Backend'!$AG25:$EM25)&gt;=1,1,0)</f>
        <v>0</v>
      </c>
      <c r="BE26">
        <f>IF(SUMIF('Ingredients Backend'!$AG$1:$EM$1,BE$3,'Ingredients Backend'!$AG25:$EM25)&gt;=1,1,0)</f>
        <v>0</v>
      </c>
      <c r="BF26">
        <f>IF(SUMIF('Ingredients Backend'!$AG$1:$EM$1,BF$3,'Ingredients Backend'!$AG25:$EM25)&gt;=1,1,0)</f>
        <v>0</v>
      </c>
      <c r="BG26">
        <f>IF(SUMIF('Ingredients Backend'!$AG$1:$EM$1,BG$3,'Ingredients Backend'!$AG25:$EM25)&gt;=1,1,0)</f>
        <v>0</v>
      </c>
      <c r="BH26">
        <f>IF(SUMIF('Ingredients Backend'!$AG$1:$EM$1,BH$3,'Ingredients Backend'!$AG25:$EM25)&gt;=1,1,0)</f>
        <v>0</v>
      </c>
      <c r="BI26">
        <f>IF(SUMIF('Ingredients Backend'!$AG$1:$EM$1,BI$3,'Ingredients Backend'!$AG25:$EM25)&gt;=1,1,0)</f>
        <v>0</v>
      </c>
      <c r="BJ26">
        <f>IF(SUMIF('Ingredients Backend'!$AG$1:$EM$1,BJ$3,'Ingredients Backend'!$AG25:$EM25)&gt;=1,1,0)</f>
        <v>0</v>
      </c>
      <c r="BK26">
        <f>IF(SUMIF('Ingredients Backend'!$AG$1:$EM$1,BK$3,'Ingredients Backend'!$AG25:$EM25)&gt;=1,1,0)</f>
        <v>0</v>
      </c>
      <c r="BL26">
        <f>IF(SUMIF('Ingredients Backend'!$AG$1:$EM$1,BL$3,'Ingredients Backend'!$AG25:$EM25)&gt;=1,1,0)</f>
        <v>0</v>
      </c>
      <c r="BM26">
        <f>IF(SUMIF('Ingredients Backend'!$AG$1:$EM$1,BM$3,'Ingredients Backend'!$AG25:$EM25)&gt;=1,1,0)</f>
        <v>0</v>
      </c>
      <c r="BN26">
        <f>IF(SUMIF('Ingredients Backend'!$AG$1:$EM$1,BN$3,'Ingredients Backend'!$AG25:$EM25)&gt;=1,1,0)</f>
        <v>0</v>
      </c>
      <c r="BO26">
        <f>IF(SUMIF('Ingredients Backend'!$AG$1:$EM$1,BO$3,'Ingredients Backend'!$AG25:$EM25)&gt;=1,1,0)</f>
        <v>0</v>
      </c>
      <c r="BP26">
        <f>IF(SUMIF('Ingredients Backend'!$AG$1:$EM$1,BP$3,'Ingredients Backend'!$AG25:$EM25)&gt;=1,1,0)</f>
        <v>0</v>
      </c>
      <c r="BQ26">
        <f>IF(SUMIF('Ingredients Backend'!$AG$1:$EM$1,BQ$3,'Ingredients Backend'!$AG25:$EM25)&gt;=1,1,0)</f>
        <v>0</v>
      </c>
      <c r="BR26">
        <f>IF(SUMIF('Ingredients Backend'!$AG$1:$EM$1,BR$3,'Ingredients Backend'!$AG25:$EM25)&gt;=1,1,0)</f>
        <v>0</v>
      </c>
      <c r="BS26">
        <f>IF(SUMIF('Ingredients Backend'!$AG$1:$EM$1,BS$3,'Ingredients Backend'!$AG25:$EM25)&gt;=1,1,0)</f>
        <v>0</v>
      </c>
      <c r="BT26">
        <f>IF(SUMIF('Ingredients Backend'!$AG$1:$EM$1,BT$3,'Ingredients Backend'!$AG25:$EM25)&gt;=1,1,0)</f>
        <v>0</v>
      </c>
      <c r="BU26">
        <f>IF(SUMIF('Ingredients Backend'!$AG$1:$EM$1,BU$3,'Ingredients Backend'!$AG25:$EM25)&gt;=1,1,0)</f>
        <v>0</v>
      </c>
      <c r="BV26">
        <f>IF(SUMIF('Ingredients Backend'!$AG$1:$EM$1,BV$3,'Ingredients Backend'!$AG25:$EM25)&gt;=1,1,0)</f>
        <v>0</v>
      </c>
      <c r="BW26">
        <f>IF(SUMIF('Ingredients Backend'!$AG$1:$EM$1,BW$3,'Ingredients Backend'!$AG25:$EM25)&gt;=1,1,0)</f>
        <v>0</v>
      </c>
      <c r="BX26">
        <f>IF(SUMIF('Ingredients Backend'!$AG$1:$EM$1,BX$3,'Ingredients Backend'!$AG25:$EM25)&gt;=1,1,0)</f>
        <v>0</v>
      </c>
      <c r="BY26">
        <f>IF(SUMIF('Ingredients Backend'!$AG$1:$EM$1,BY$3,'Ingredients Backend'!$AG25:$EM25)&gt;=1,1,0)</f>
        <v>0</v>
      </c>
      <c r="BZ26">
        <f>IF(SUMIF('Ingredients Backend'!$AG$1:$EM$1,BZ$3,'Ingredients Backend'!$AG25:$EM25)&gt;=1,1,0)</f>
        <v>0</v>
      </c>
      <c r="CA26">
        <f>IF(SUMIF('Ingredients Backend'!$AG$1:$EM$1,CA$3,'Ingredients Backend'!$AG25:$EM25)&gt;=1,1,0)</f>
        <v>0</v>
      </c>
      <c r="CB26">
        <f>IF(SUMIF('Ingredients Backend'!$AG$1:$EM$1,CB$3,'Ingredients Backend'!$AG25:$EM25)&gt;=1,1,0)</f>
        <v>0</v>
      </c>
      <c r="CC26">
        <f>IF(SUMIF('Ingredients Backend'!$AG$1:$EM$1,CC$3,'Ingredients Backend'!$AG25:$EM25)&gt;=1,1,0)</f>
        <v>0</v>
      </c>
      <c r="CD26">
        <f>IF(SUMIF('Ingredients Backend'!$AG$1:$EM$1,CD$3,'Ingredients Backend'!$AG25:$EM25)&gt;=1,1,0)</f>
        <v>1</v>
      </c>
      <c r="CE26">
        <f>IF(SUMIF('Ingredients Backend'!$AG$1:$EM$1,CE$3,'Ingredients Backend'!$AG25:$EM25)&gt;=1,1,0)</f>
        <v>0</v>
      </c>
      <c r="CF26">
        <f>IF(SUMIF('Ingredients Backend'!$AG$1:$EM$1,CF$3,'Ingredients Backend'!$AG25:$EM25)&gt;=1,1,0)</f>
        <v>0</v>
      </c>
      <c r="CG26">
        <f>IF(SUMIF('Ingredients Backend'!$AG$1:$EM$1,CG$3,'Ingredients Backend'!$AG25:$EM25)&gt;=1,1,0)</f>
        <v>0</v>
      </c>
      <c r="CH26">
        <f>IF(SUMIF('Ingredients Backend'!$AG$1:$EM$1,CH$3,'Ingredients Backend'!$AG25:$EM25)&gt;=1,1,0)</f>
        <v>0</v>
      </c>
      <c r="CI26">
        <f>IF(SUMIF('Ingredients Backend'!$AG$1:$EM$1,CI$3,'Ingredients Backend'!$AG25:$EM25)&gt;=1,1,0)</f>
        <v>0</v>
      </c>
      <c r="CJ26">
        <f>IF(SUMIF('Ingredients Backend'!$AG$1:$EM$1,CJ$3,'Ingredients Backend'!$AG25:$EM25)&gt;=1,1,0)</f>
        <v>0</v>
      </c>
      <c r="CK26">
        <f>IF(SUMIF('Ingredients Backend'!$AG$1:$EM$1,CK$3,'Ingredients Backend'!$AG25:$EM25)&gt;=1,1,0)</f>
        <v>0</v>
      </c>
      <c r="CL26">
        <f>IF(SUMIF('Ingredients Backend'!$AG$1:$EM$1,CL$3,'Ingredients Backend'!$AG25:$EM25)&gt;=1,1,0)</f>
        <v>0</v>
      </c>
      <c r="CM26">
        <f>IF(SUMIF('Ingredients Backend'!$AG$1:$EM$1,CM$3,'Ingredients Backend'!$AG25:$EM25)&gt;=1,1,0)</f>
        <v>0</v>
      </c>
      <c r="CN26">
        <f>IF(SUMIF('Ingredients Backend'!$AG$1:$EM$1,CN$3,'Ingredients Backend'!$AG25:$EM25)&gt;=1,1,0)</f>
        <v>0</v>
      </c>
      <c r="CO26">
        <f>IF(SUMIF('Ingredients Backend'!$AG$1:$EM$1,CO$3,'Ingredients Backend'!$AG25:$EM25)&gt;=1,1,0)</f>
        <v>0</v>
      </c>
      <c r="CP26">
        <f>IF(SUMIF('Ingredients Backend'!$AG$1:$EM$1,CP$3,'Ingredients Backend'!$AG25:$EM25)&gt;=1,1,0)</f>
        <v>0</v>
      </c>
      <c r="CQ26">
        <f>IF(SUMIF('Ingredients Backend'!$AG$1:$EM$1,CQ$3,'Ingredients Backend'!$AG25:$EM25)&gt;=1,1,0)</f>
        <v>0</v>
      </c>
      <c r="CR26">
        <f>IF(SUMIF('Ingredients Backend'!$AG$1:$EM$1,CR$3,'Ingredients Backend'!$AG25:$EM25)&gt;=1,1,0)</f>
        <v>0</v>
      </c>
      <c r="CS26">
        <f>IF(SUMIF('Ingredients Backend'!$AG$1:$EM$1,CS$3,'Ingredients Backend'!$AG25:$EM25)&gt;=1,1,0)</f>
        <v>0</v>
      </c>
      <c r="CT26">
        <f>IF(SUMIF('Ingredients Backend'!$AG$1:$EM$1,CT$3,'Ingredients Backend'!$AG25:$EM25)&gt;=1,1,0)</f>
        <v>0</v>
      </c>
      <c r="CU26">
        <f>IF(SUMIF('Ingredients Backend'!$AG$1:$EM$1,CU$3,'Ingredients Backend'!$AG25:$EM25)&gt;=1,1,0)</f>
        <v>0</v>
      </c>
      <c r="CV26">
        <f>IF(SUMIF('Ingredients Backend'!$AG$1:$EM$1,CV$3,'Ingredients Backend'!$AG25:$EM25)&gt;=1,1,0)</f>
        <v>0</v>
      </c>
      <c r="CW26">
        <f>IF(SUMIF('Ingredients Backend'!$AG$1:$EM$1,CW$3,'Ingredients Backend'!$AG25:$EM25)&gt;=1,1,0)</f>
        <v>0</v>
      </c>
      <c r="CX26">
        <f>IF(SUMIF('Ingredients Backend'!$AG$1:$EM$1,CX$3,'Ingredients Backend'!$AG25:$EM25)&gt;=1,1,0)</f>
        <v>0</v>
      </c>
      <c r="CY26">
        <f>IF(SUMIF('Ingredients Backend'!$AG$1:$EM$1,CY$3,'Ingredients Backend'!$AG25:$EM25)&gt;=1,1,0)</f>
        <v>0</v>
      </c>
      <c r="CZ26">
        <f>IF(SUMIF('Ingredients Backend'!$AG$1:$EM$1,CZ$3,'Ingredients Backend'!$AG25:$EM25)&gt;=1,1,0)</f>
        <v>0</v>
      </c>
      <c r="DA26">
        <f>IF(SUMIF('Ingredients Backend'!$AG$1:$EM$1,DA$3,'Ingredients Backend'!$AG25:$EM25)&gt;=1,1,0)</f>
        <v>0</v>
      </c>
      <c r="DB26">
        <f>IF(SUMIF('Ingredients Backend'!$AG$1:$EM$1,DB$3,'Ingredients Backend'!$AG25:$EM25)&gt;=1,1,0)</f>
        <v>0</v>
      </c>
      <c r="DC26">
        <f>IF(SUMIF('Ingredients Backend'!$AG$1:$EM$1,DC$3,'Ingredients Backend'!$AG25:$EM25)&gt;=1,1,0)</f>
        <v>0</v>
      </c>
      <c r="DD26">
        <f>IF(SUMIF('Ingredients Backend'!$AG$1:$EM$1,DD$3,'Ingredients Backend'!$AG25:$EM25)&gt;=1,1,0)</f>
        <v>0</v>
      </c>
      <c r="DE26">
        <f>IF(SUMIF('Ingredients Backend'!$AG$1:$EM$1,DE$3,'Ingredients Backend'!$AG25:$EM25)&gt;=1,1,0)</f>
        <v>0</v>
      </c>
      <c r="DF26">
        <f>IF(SUMIF('Ingredients Backend'!$AG$1:$EM$1,DF$3,'Ingredients Backend'!$AG25:$EM25)&gt;=1,1,0)</f>
        <v>0</v>
      </c>
      <c r="DG26">
        <f>IF(SUMIF('Ingredients Backend'!$AG$1:$EM$1,DG$3,'Ingredients Backend'!$AG25:$EM25)&gt;=1,1,0)</f>
        <v>0</v>
      </c>
      <c r="DH26">
        <f>IF(SUMIF('Ingredients Backend'!$AG$1:$EM$1,DH$3,'Ingredients Backend'!$AG25:$EM25)&gt;=1,1,0)</f>
        <v>1</v>
      </c>
      <c r="DI26">
        <f>IF(SUMIF('Ingredients Backend'!$AG$1:$EM$1,DI$3,'Ingredients Backend'!$AG25:$EM25)&gt;=1,1,0)</f>
        <v>0</v>
      </c>
      <c r="DJ26">
        <f>IF(SUMIF('Ingredients Backend'!$AG$1:$EM$1,DJ$3,'Ingredients Backend'!$AG25:$EM25)&gt;=1,1,0)</f>
        <v>0</v>
      </c>
      <c r="DK26">
        <f>IF(SUMIF('Ingredients Backend'!$AG$1:$EM$1,DK$3,'Ingredients Backend'!$AG25:$EM25)&gt;=1,1,0)</f>
        <v>0</v>
      </c>
      <c r="DL26">
        <f>IF(SUMIF('Ingredients Backend'!$AG$1:$EM$1,DL$3,'Ingredients Backend'!$AG25:$EM25)&gt;=1,1,0)</f>
        <v>0</v>
      </c>
    </row>
    <row r="27" hidden="1" spans="1:116">
      <c r="A27" s="9" t="str">
        <f>_xlfn.XLOOKUP($E27,'Copy of Raw Data'!$E:$E,'Copy of Raw Data'!A:A,"ERROR",0,1)</f>
        <v>US</v>
      </c>
      <c r="B27" s="9" t="str">
        <f>_xlfn.XLOOKUP($E27,'Copy of Raw Data'!$E:$E,'Copy of Raw Data'!B:B,"ERROR",0,1)</f>
        <v>Hair Mousses</v>
      </c>
      <c r="C27" s="9" t="str">
        <f>_xlfn.XLOOKUP($E27,'Copy of Raw Data'!$E:$E,'Copy of Raw Data'!C:C,"ERROR",0,1)</f>
        <v>moroccanoil</v>
      </c>
      <c r="D27" s="9" t="str">
        <f>_xlfn.XLOOKUP($E27,'Copy of Raw Data'!$E:$E,'Copy of Raw Data'!D:D,"ERROR",0,1)</f>
        <v>www.amazon.com/dp/B00DSQZL9I</v>
      </c>
      <c r="E27" s="9" t="s">
        <v>127</v>
      </c>
      <c r="F27" s="9" t="str">
        <f>_xlfn.XLOOKUP($E27,'Copy of Raw Data'!$E:$E,'Copy of Raw Data'!F:F,"ERROR",0,1)</f>
        <v>Moroccanoil Root Boost Moroccanoil Root Boost</v>
      </c>
      <c r="G27" s="9">
        <f>_xlfn.XLOOKUP($E27,'Copy of Raw Data'!$E:$E,'Copy of Raw Data'!G:G,"ERROR",0,1)</f>
        <v>7922</v>
      </c>
      <c r="H27" s="9">
        <f>_xlfn.XLOOKUP($E27,'Copy of Raw Data'!$E:$E,'Copy of Raw Data'!H:H,"ERROR",0,1)</f>
        <v>237652.76</v>
      </c>
      <c r="I27" s="9">
        <f>_xlfn.XLOOKUP($E27,'Copy of Raw Data'!$E:$E,'Copy of Raw Data'!I:I,"ERROR",0,1)</f>
        <v>0.0100324653860349</v>
      </c>
      <c r="J27" s="9" t="str">
        <f>_xlfn.XLOOKUP($E27,'Copy of Raw Data'!$E:$E,'Copy of 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20 to 30</v>
      </c>
      <c r="L27" s="9">
        <f>_xlfn.XLOOKUP($E27,'Copy of Raw Data'!$E:$E,'Copy of Raw Data'!L:L,"ERROR",0,1)</f>
        <v>30</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20 to 30</v>
      </c>
      <c r="N27" s="9">
        <f>_xlfn.XLOOKUP($E27,'Copy of Raw Data'!$E:$E,'Copy of Raw Data'!N:N,"ERROR",0,1)</f>
        <v>30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No Discount</v>
      </c>
      <c r="P27" s="16">
        <f t="shared" si="2"/>
        <v>0</v>
      </c>
      <c r="Q27" s="9">
        <f>_xlfn.XLOOKUP($E27,'Copy of Raw Data'!$E:$E,'Copy of Raw Data'!Q:Q,"ERROR",0,1)</f>
        <v>8.5</v>
      </c>
      <c r="R27" s="9" t="str">
        <f>_xlfn.XLOOKUP($E27,'Copy of Raw Data'!$E:$E,'Copy of Raw Data'!R:R,"ERROR",0,1)</f>
        <v>fl oz</v>
      </c>
      <c r="S27" s="17">
        <f t="shared" si="3"/>
        <v>3.39366515837104</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3 to 4</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0.1 to 0.2</v>
      </c>
      <c r="V27" s="17">
        <f t="shared" si="4"/>
        <v>0.114767168020664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0.1 to 0.2</v>
      </c>
      <c r="X27" s="17">
        <f t="shared" si="5"/>
        <v>0.114767168020664</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8 to 10</v>
      </c>
      <c r="Z27" s="17">
        <f t="array" ref="Z27">_xlfn.IFS(AA27="oz",_xlfn.IFS(R27="oz",Q27,R27="fl oz",Q27*1.04,R27="ml",Q27*0.0338),AA27="fl oz",_xlfn.IFS(R27="oz",Q27/1.04,R27="fl oz",Q27,R27="ml",Q27*0.0338/1.04),AA27="ml",_xlfn.IFS(R27="oz",Q27/0.0338,R27="fl oz",Q27*1.04/0.0338,R27="ml",Q27))</f>
        <v>8.84</v>
      </c>
      <c r="AA27" s="9" t="str">
        <f>_xlfn.XLOOKUP($E27,'Copy of Raw Data'!$E:$E,'Copy of Raw Data'!AA:AA,"ERROR",0,1)</f>
        <v>oz</v>
      </c>
      <c r="AB27" s="9" t="str">
        <f>_xlfn.XLOOKUP($E27,'Copy of Raw Data'!$E:$E,'Copy of Raw Data'!AB:AB,"ERROR",0,1)</f>
        <v>Spray Can</v>
      </c>
      <c r="AC27" s="9" t="str">
        <f>_xlfn.XLOOKUP($E27,'Copy of Raw Data'!$E:$E,'Copy of Raw Data'!AC:AC,"ERROR",0,1)</f>
        <v>Pack of 1</v>
      </c>
      <c r="AD27" s="9" t="str">
        <f>_xlfn.XLOOKUP($E27,'Copy of Raw Data'!$E:$E,'Copy of Raw Data'!AD:AD,"ERROR",0,1)</f>
        <v>Long Lasting, Lift, Volumizing</v>
      </c>
      <c r="AE27" s="9" t="str">
        <f>_xlfn.XLOOKUP($E27,'Copy of Raw Data'!$E:$E,'Copy of Raw Data'!AO:AO,"ERROR",0,1)</f>
        <v>Cruelty Free</v>
      </c>
      <c r="AF27" s="9" t="str">
        <f>_xlfn.XLOOKUP($E27,'Copy of Raw Data'!$E:$E,'Copy of Raw Data'!AZ:AZ,"ERROR",0,1)</f>
        <v>Argan, Water, Tetrasodium edta</v>
      </c>
      <c r="AG27">
        <f>IF(SUMIF('Ingredients Backend'!$AG$1:$EM$1,AG$3,'Ingredients Backend'!$AG26:$EM26)&gt;=1,1,0)</f>
        <v>0</v>
      </c>
      <c r="AH27">
        <f>IF(SUMIF('Ingredients Backend'!$AG$1:$EM$1,AH$3,'Ingredients Backend'!$AG26:$EM26)&gt;=1,1,0)</f>
        <v>0</v>
      </c>
      <c r="AI27">
        <f>IF(SUMIF('Ingredients Backend'!$AG$1:$EM$1,AI$3,'Ingredients Backend'!$AG26:$EM26)&gt;=1,1,0)</f>
        <v>0</v>
      </c>
      <c r="AJ27">
        <f>IF(SUMIF('Ingredients Backend'!$AG$1:$EM$1,AJ$3,'Ingredients Backend'!$AG26:$EM26)&gt;=1,1,0)</f>
        <v>0</v>
      </c>
      <c r="AK27">
        <f>IF(SUMIF('Ingredients Backend'!$AG$1:$EM$1,AK$3,'Ingredients Backend'!$AG26:$EM26)&gt;=1,1,0)</f>
        <v>0</v>
      </c>
      <c r="AL27">
        <f>IF(SUMIF('Ingredients Backend'!$AG$1:$EM$1,AL$3,'Ingredients Backend'!$AG26:$EM26)&gt;=1,1,0)</f>
        <v>0</v>
      </c>
      <c r="AM27">
        <f>IF(SUMIF('Ingredients Backend'!$AG$1:$EM$1,AM$3,'Ingredients Backend'!$AG26:$EM26)&gt;=1,1,0)</f>
        <v>1</v>
      </c>
      <c r="AN27">
        <f>IF(SUMIF('Ingredients Backend'!$AG$1:$EM$1,AN$3,'Ingredients Backend'!$AG26:$EM26)&gt;=1,1,0)</f>
        <v>0</v>
      </c>
      <c r="AO27">
        <f>IF(SUMIF('Ingredients Backend'!$AG$1:$EM$1,AO$3,'Ingredients Backend'!$AG26:$EM26)&gt;=1,1,0)</f>
        <v>0</v>
      </c>
      <c r="AP27">
        <f>IF(SUMIF('Ingredients Backend'!$AG$1:$EM$1,AP$3,'Ingredients Backend'!$AG26:$EM26)&gt;=1,1,0)</f>
        <v>0</v>
      </c>
      <c r="AQ27">
        <f>IF(SUMIF('Ingredients Backend'!$AG$1:$EM$1,AQ$3,'Ingredients Backend'!$AG26:$EM26)&gt;=1,1,0)</f>
        <v>0</v>
      </c>
      <c r="AR27">
        <f>IF(SUMIF('Ingredients Backend'!$AG$1:$EM$1,AR$3,'Ingredients Backend'!$AG26:$EM26)&gt;=1,1,0)</f>
        <v>0</v>
      </c>
      <c r="AS27">
        <f>IF(SUMIF('Ingredients Backend'!$AG$1:$EM$1,AS$3,'Ingredients Backend'!$AG26:$EM26)&gt;=1,1,0)</f>
        <v>0</v>
      </c>
      <c r="AT27">
        <f>IF(SUMIF('Ingredients Backend'!$AG$1:$EM$1,AT$3,'Ingredients Backend'!$AG26:$EM26)&gt;=1,1,0)</f>
        <v>0</v>
      </c>
      <c r="AU27">
        <f>IF(SUMIF('Ingredients Backend'!$AG$1:$EM$1,AU$3,'Ingredients Backend'!$AG26:$EM26)&gt;=1,1,0)</f>
        <v>0</v>
      </c>
      <c r="AV27">
        <f>IF(SUMIF('Ingredients Backend'!$AG$1:$EM$1,AV$3,'Ingredients Backend'!$AG26:$EM26)&gt;=1,1,0)</f>
        <v>0</v>
      </c>
      <c r="AW27">
        <f>IF(SUMIF('Ingredients Backend'!$AG$1:$EM$1,AW$3,'Ingredients Backend'!$AG26:$EM26)&gt;=1,1,0)</f>
        <v>0</v>
      </c>
      <c r="AX27">
        <f>IF(SUMIF('Ingredients Backend'!$AG$1:$EM$1,AX$3,'Ingredients Backend'!$AG26:$EM26)&gt;=1,1,0)</f>
        <v>0</v>
      </c>
      <c r="AY27">
        <f>IF(SUMIF('Ingredients Backend'!$AG$1:$EM$1,AY$3,'Ingredients Backend'!$AG26:$EM26)&gt;=1,1,0)</f>
        <v>0</v>
      </c>
      <c r="AZ27">
        <f>IF(SUMIF('Ingredients Backend'!$AG$1:$EM$1,AZ$3,'Ingredients Backend'!$AG26:$EM26)&gt;=1,1,0)</f>
        <v>0</v>
      </c>
      <c r="BA27">
        <f>IF(SUMIF('Ingredients Backend'!$AG$1:$EM$1,BA$3,'Ingredients Backend'!$AG26:$EM26)&gt;=1,1,0)</f>
        <v>0</v>
      </c>
      <c r="BB27">
        <f>IF(SUMIF('Ingredients Backend'!$AG$1:$EM$1,BB$3,'Ingredients Backend'!$AG26:$EM26)&gt;=1,1,0)</f>
        <v>0</v>
      </c>
      <c r="BC27">
        <f>IF(SUMIF('Ingredients Backend'!$AG$1:$EM$1,BC$3,'Ingredients Backend'!$AG26:$EM26)&gt;=1,1,0)</f>
        <v>0</v>
      </c>
      <c r="BD27">
        <f>IF(SUMIF('Ingredients Backend'!$AG$1:$EM$1,BD$3,'Ingredients Backend'!$AG26:$EM26)&gt;=1,1,0)</f>
        <v>0</v>
      </c>
      <c r="BE27">
        <f>IF(SUMIF('Ingredients Backend'!$AG$1:$EM$1,BE$3,'Ingredients Backend'!$AG26:$EM26)&gt;=1,1,0)</f>
        <v>0</v>
      </c>
      <c r="BF27">
        <f>IF(SUMIF('Ingredients Backend'!$AG$1:$EM$1,BF$3,'Ingredients Backend'!$AG26:$EM26)&gt;=1,1,0)</f>
        <v>0</v>
      </c>
      <c r="BG27">
        <f>IF(SUMIF('Ingredients Backend'!$AG$1:$EM$1,BG$3,'Ingredients Backend'!$AG26:$EM26)&gt;=1,1,0)</f>
        <v>0</v>
      </c>
      <c r="BH27">
        <f>IF(SUMIF('Ingredients Backend'!$AG$1:$EM$1,BH$3,'Ingredients Backend'!$AG26:$EM26)&gt;=1,1,0)</f>
        <v>0</v>
      </c>
      <c r="BI27">
        <f>IF(SUMIF('Ingredients Backend'!$AG$1:$EM$1,BI$3,'Ingredients Backend'!$AG26:$EM26)&gt;=1,1,0)</f>
        <v>0</v>
      </c>
      <c r="BJ27">
        <f>IF(SUMIF('Ingredients Backend'!$AG$1:$EM$1,BJ$3,'Ingredients Backend'!$AG26:$EM26)&gt;=1,1,0)</f>
        <v>0</v>
      </c>
      <c r="BK27">
        <f>IF(SUMIF('Ingredients Backend'!$AG$1:$EM$1,BK$3,'Ingredients Backend'!$AG26:$EM26)&gt;=1,1,0)</f>
        <v>0</v>
      </c>
      <c r="BL27">
        <f>IF(SUMIF('Ingredients Backend'!$AG$1:$EM$1,BL$3,'Ingredients Backend'!$AG26:$EM26)&gt;=1,1,0)</f>
        <v>0</v>
      </c>
      <c r="BM27">
        <f>IF(SUMIF('Ingredients Backend'!$AG$1:$EM$1,BM$3,'Ingredients Backend'!$AG26:$EM26)&gt;=1,1,0)</f>
        <v>0</v>
      </c>
      <c r="BN27">
        <f>IF(SUMIF('Ingredients Backend'!$AG$1:$EM$1,BN$3,'Ingredients Backend'!$AG26:$EM26)&gt;=1,1,0)</f>
        <v>0</v>
      </c>
      <c r="BO27">
        <f>IF(SUMIF('Ingredients Backend'!$AG$1:$EM$1,BO$3,'Ingredients Backend'!$AG26:$EM26)&gt;=1,1,0)</f>
        <v>0</v>
      </c>
      <c r="BP27">
        <f>IF(SUMIF('Ingredients Backend'!$AG$1:$EM$1,BP$3,'Ingredients Backend'!$AG26:$EM26)&gt;=1,1,0)</f>
        <v>0</v>
      </c>
      <c r="BQ27">
        <f>IF(SUMIF('Ingredients Backend'!$AG$1:$EM$1,BQ$3,'Ingredients Backend'!$AG26:$EM26)&gt;=1,1,0)</f>
        <v>0</v>
      </c>
      <c r="BR27">
        <f>IF(SUMIF('Ingredients Backend'!$AG$1:$EM$1,BR$3,'Ingredients Backend'!$AG26:$EM26)&gt;=1,1,0)</f>
        <v>0</v>
      </c>
      <c r="BS27">
        <f>IF(SUMIF('Ingredients Backend'!$AG$1:$EM$1,BS$3,'Ingredients Backend'!$AG26:$EM26)&gt;=1,1,0)</f>
        <v>0</v>
      </c>
      <c r="BT27">
        <f>IF(SUMIF('Ingredients Backend'!$AG$1:$EM$1,BT$3,'Ingredients Backend'!$AG26:$EM26)&gt;=1,1,0)</f>
        <v>0</v>
      </c>
      <c r="BU27">
        <f>IF(SUMIF('Ingredients Backend'!$AG$1:$EM$1,BU$3,'Ingredients Backend'!$AG26:$EM26)&gt;=1,1,0)</f>
        <v>0</v>
      </c>
      <c r="BV27">
        <f>IF(SUMIF('Ingredients Backend'!$AG$1:$EM$1,BV$3,'Ingredients Backend'!$AG26:$EM26)&gt;=1,1,0)</f>
        <v>0</v>
      </c>
      <c r="BW27">
        <f>IF(SUMIF('Ingredients Backend'!$AG$1:$EM$1,BW$3,'Ingredients Backend'!$AG26:$EM26)&gt;=1,1,0)</f>
        <v>0</v>
      </c>
      <c r="BX27">
        <f>IF(SUMIF('Ingredients Backend'!$AG$1:$EM$1,BX$3,'Ingredients Backend'!$AG26:$EM26)&gt;=1,1,0)</f>
        <v>0</v>
      </c>
      <c r="BY27">
        <f>IF(SUMIF('Ingredients Backend'!$AG$1:$EM$1,BY$3,'Ingredients Backend'!$AG26:$EM26)&gt;=1,1,0)</f>
        <v>0</v>
      </c>
      <c r="BZ27">
        <f>IF(SUMIF('Ingredients Backend'!$AG$1:$EM$1,BZ$3,'Ingredients Backend'!$AG26:$EM26)&gt;=1,1,0)</f>
        <v>0</v>
      </c>
      <c r="CA27">
        <f>IF(SUMIF('Ingredients Backend'!$AG$1:$EM$1,CA$3,'Ingredients Backend'!$AG26:$EM26)&gt;=1,1,0)</f>
        <v>0</v>
      </c>
      <c r="CB27">
        <f>IF(SUMIF('Ingredients Backend'!$AG$1:$EM$1,CB$3,'Ingredients Backend'!$AG26:$EM26)&gt;=1,1,0)</f>
        <v>0</v>
      </c>
      <c r="CC27">
        <f>IF(SUMIF('Ingredients Backend'!$AG$1:$EM$1,CC$3,'Ingredients Backend'!$AG26:$EM26)&gt;=1,1,0)</f>
        <v>0</v>
      </c>
      <c r="CD27">
        <f>IF(SUMIF('Ingredients Backend'!$AG$1:$EM$1,CD$3,'Ingredients Backend'!$AG26:$EM26)&gt;=1,1,0)</f>
        <v>0</v>
      </c>
      <c r="CE27">
        <f>IF(SUMIF('Ingredients Backend'!$AG$1:$EM$1,CE$3,'Ingredients Backend'!$AG26:$EM26)&gt;=1,1,0)</f>
        <v>0</v>
      </c>
      <c r="CF27">
        <f>IF(SUMIF('Ingredients Backend'!$AG$1:$EM$1,CF$3,'Ingredients Backend'!$AG26:$EM26)&gt;=1,1,0)</f>
        <v>0</v>
      </c>
      <c r="CG27">
        <f>IF(SUMIF('Ingredients Backend'!$AG$1:$EM$1,CG$3,'Ingredients Backend'!$AG26:$EM26)&gt;=1,1,0)</f>
        <v>0</v>
      </c>
      <c r="CH27">
        <f>IF(SUMIF('Ingredients Backend'!$AG$1:$EM$1,CH$3,'Ingredients Backend'!$AG26:$EM26)&gt;=1,1,0)</f>
        <v>0</v>
      </c>
      <c r="CI27">
        <f>IF(SUMIF('Ingredients Backend'!$AG$1:$EM$1,CI$3,'Ingredients Backend'!$AG26:$EM26)&gt;=1,1,0)</f>
        <v>0</v>
      </c>
      <c r="CJ27">
        <f>IF(SUMIF('Ingredients Backend'!$AG$1:$EM$1,CJ$3,'Ingredients Backend'!$AG26:$EM26)&gt;=1,1,0)</f>
        <v>0</v>
      </c>
      <c r="CK27">
        <f>IF(SUMIF('Ingredients Backend'!$AG$1:$EM$1,CK$3,'Ingredients Backend'!$AG26:$EM26)&gt;=1,1,0)</f>
        <v>0</v>
      </c>
      <c r="CL27">
        <f>IF(SUMIF('Ingredients Backend'!$AG$1:$EM$1,CL$3,'Ingredients Backend'!$AG26:$EM26)&gt;=1,1,0)</f>
        <v>0</v>
      </c>
      <c r="CM27">
        <f>IF(SUMIF('Ingredients Backend'!$AG$1:$EM$1,CM$3,'Ingredients Backend'!$AG26:$EM26)&gt;=1,1,0)</f>
        <v>0</v>
      </c>
      <c r="CN27">
        <f>IF(SUMIF('Ingredients Backend'!$AG$1:$EM$1,CN$3,'Ingredients Backend'!$AG26:$EM26)&gt;=1,1,0)</f>
        <v>0</v>
      </c>
      <c r="CO27">
        <f>IF(SUMIF('Ingredients Backend'!$AG$1:$EM$1,CO$3,'Ingredients Backend'!$AG26:$EM26)&gt;=1,1,0)</f>
        <v>0</v>
      </c>
      <c r="CP27">
        <f>IF(SUMIF('Ingredients Backend'!$AG$1:$EM$1,CP$3,'Ingredients Backend'!$AG26:$EM26)&gt;=1,1,0)</f>
        <v>0</v>
      </c>
      <c r="CQ27">
        <f>IF(SUMIF('Ingredients Backend'!$AG$1:$EM$1,CQ$3,'Ingredients Backend'!$AG26:$EM26)&gt;=1,1,0)</f>
        <v>0</v>
      </c>
      <c r="CR27">
        <f>IF(SUMIF('Ingredients Backend'!$AG$1:$EM$1,CR$3,'Ingredients Backend'!$AG26:$EM26)&gt;=1,1,0)</f>
        <v>0</v>
      </c>
      <c r="CS27">
        <f>IF(SUMIF('Ingredients Backend'!$AG$1:$EM$1,CS$3,'Ingredients Backend'!$AG26:$EM26)&gt;=1,1,0)</f>
        <v>0</v>
      </c>
      <c r="CT27">
        <f>IF(SUMIF('Ingredients Backend'!$AG$1:$EM$1,CT$3,'Ingredients Backend'!$AG26:$EM26)&gt;=1,1,0)</f>
        <v>0</v>
      </c>
      <c r="CU27">
        <f>IF(SUMIF('Ingredients Backend'!$AG$1:$EM$1,CU$3,'Ingredients Backend'!$AG26:$EM26)&gt;=1,1,0)</f>
        <v>0</v>
      </c>
      <c r="CV27">
        <f>IF(SUMIF('Ingredients Backend'!$AG$1:$EM$1,CV$3,'Ingredients Backend'!$AG26:$EM26)&gt;=1,1,0)</f>
        <v>0</v>
      </c>
      <c r="CW27">
        <f>IF(SUMIF('Ingredients Backend'!$AG$1:$EM$1,CW$3,'Ingredients Backend'!$AG26:$EM26)&gt;=1,1,0)</f>
        <v>0</v>
      </c>
      <c r="CX27">
        <f>IF(SUMIF('Ingredients Backend'!$AG$1:$EM$1,CX$3,'Ingredients Backend'!$AG26:$EM26)&gt;=1,1,0)</f>
        <v>0</v>
      </c>
      <c r="CY27">
        <f>IF(SUMIF('Ingredients Backend'!$AG$1:$EM$1,CY$3,'Ingredients Backend'!$AG26:$EM26)&gt;=1,1,0)</f>
        <v>1</v>
      </c>
      <c r="CZ27">
        <f>IF(SUMIF('Ingredients Backend'!$AG$1:$EM$1,CZ$3,'Ingredients Backend'!$AG26:$EM26)&gt;=1,1,0)</f>
        <v>0</v>
      </c>
      <c r="DA27">
        <f>IF(SUMIF('Ingredients Backend'!$AG$1:$EM$1,DA$3,'Ingredients Backend'!$AG26:$EM26)&gt;=1,1,0)</f>
        <v>0</v>
      </c>
      <c r="DB27">
        <f>IF(SUMIF('Ingredients Backend'!$AG$1:$EM$1,DB$3,'Ingredients Backend'!$AG26:$EM26)&gt;=1,1,0)</f>
        <v>0</v>
      </c>
      <c r="DC27">
        <f>IF(SUMIF('Ingredients Backend'!$AG$1:$EM$1,DC$3,'Ingredients Backend'!$AG26:$EM26)&gt;=1,1,0)</f>
        <v>0</v>
      </c>
      <c r="DD27">
        <f>IF(SUMIF('Ingredients Backend'!$AG$1:$EM$1,DD$3,'Ingredients Backend'!$AG26:$EM26)&gt;=1,1,0)</f>
        <v>0</v>
      </c>
      <c r="DE27">
        <f>IF(SUMIF('Ingredients Backend'!$AG$1:$EM$1,DE$3,'Ingredients Backend'!$AG26:$EM26)&gt;=1,1,0)</f>
        <v>0</v>
      </c>
      <c r="DF27">
        <f>IF(SUMIF('Ingredients Backend'!$AG$1:$EM$1,DF$3,'Ingredients Backend'!$AG26:$EM26)&gt;=1,1,0)</f>
        <v>0</v>
      </c>
      <c r="DG27">
        <f>IF(SUMIF('Ingredients Backend'!$AG$1:$EM$1,DG$3,'Ingredients Backend'!$AG26:$EM26)&gt;=1,1,0)</f>
        <v>0</v>
      </c>
      <c r="DH27">
        <f>IF(SUMIF('Ingredients Backend'!$AG$1:$EM$1,DH$3,'Ingredients Backend'!$AG26:$EM26)&gt;=1,1,0)</f>
        <v>0</v>
      </c>
      <c r="DI27">
        <f>IF(SUMIF('Ingredients Backend'!$AG$1:$EM$1,DI$3,'Ingredients Backend'!$AG26:$EM26)&gt;=1,1,0)</f>
        <v>1</v>
      </c>
      <c r="DJ27">
        <f>IF(SUMIF('Ingredients Backend'!$AG$1:$EM$1,DJ$3,'Ingredients Backend'!$AG26:$EM26)&gt;=1,1,0)</f>
        <v>0</v>
      </c>
      <c r="DK27">
        <f>IF(SUMIF('Ingredients Backend'!$AG$1:$EM$1,DK$3,'Ingredients Backend'!$AG26:$EM26)&gt;=1,1,0)</f>
        <v>0</v>
      </c>
      <c r="DL27">
        <f>IF(SUMIF('Ingredients Backend'!$AG$1:$EM$1,DL$3,'Ingredients Backend'!$AG26:$EM26)&gt;=1,1,0)</f>
        <v>0</v>
      </c>
    </row>
    <row r="28" hidden="1" spans="1:116">
      <c r="A28" s="9" t="str">
        <f>_xlfn.XLOOKUP($E28,'Copy of Raw Data'!$E:$E,'Copy of Raw Data'!A:A,"ERROR",0,1)</f>
        <v>US</v>
      </c>
      <c r="B28" s="9" t="str">
        <f>_xlfn.XLOOKUP($E28,'Copy of Raw Data'!$E:$E,'Copy of Raw Data'!B:B,"ERROR",0,1)</f>
        <v>Hair Mousses</v>
      </c>
      <c r="C28" s="9" t="str">
        <f>_xlfn.XLOOKUP($E28,'Copy of Raw Data'!$E:$E,'Copy of Raw Data'!C:C,"ERROR",0,1)</f>
        <v>John Frieda</v>
      </c>
      <c r="D28" s="9" t="str">
        <f>_xlfn.XLOOKUP($E28,'Copy of Raw Data'!$E:$E,'Copy of Raw Data'!D:D,"ERROR",0,1)</f>
        <v>www.amazon.com/dp/B099P7RKBV</v>
      </c>
      <c r="E28" s="9" t="s">
        <v>131</v>
      </c>
      <c r="F28" s="9" t="str">
        <f>_xlfn.XLOOKUP($E28,'Copy of Raw Data'!$E:$E,'Copy of Raw Data'!F:F,"ERROR",0,1)</f>
        <v>John Frieda Frizz Ease Curly Hair Reviver Mousse Enhances Curls, a Soft Flexible Hold for Curly or Frizzy Hair, Alcohol-Free, 7.2 oz (Pack of 2)</v>
      </c>
      <c r="G28" s="9">
        <f>_xlfn.XLOOKUP($E28,'Copy of Raw Data'!$E:$E,'Copy of Raw Data'!G:G,"ERROR",0,1)</f>
        <v>14177</v>
      </c>
      <c r="H28" s="9">
        <f>_xlfn.XLOOKUP($E28,'Copy of Raw Data'!$E:$E,'Copy of Raw Data'!H:H,"ERROR",0,1)</f>
        <v>235977.22</v>
      </c>
      <c r="I28" s="9">
        <f>_xlfn.XLOOKUP($E28,'Copy of Raw Data'!$E:$E,'Copy of Raw Data'!I:I,"ERROR",0,1)</f>
        <v>0.00991425240352822</v>
      </c>
      <c r="J28" s="9" t="str">
        <f>_xlfn.XLOOKUP($E28,'Copy of Raw Data'!$E:$E,'Copy of 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15 to 20</v>
      </c>
      <c r="L28" s="9">
        <f>_xlfn.XLOOKUP($E28,'Copy of Raw Data'!$E:$E,'Copy of Raw Data'!L:L,"ERROR",0,1)</f>
        <v>16.64</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15 to 20</v>
      </c>
      <c r="N28" s="9">
        <f>_xlfn.XLOOKUP($E28,'Copy of Raw Data'!$E:$E,'Copy of Raw Data'!N:N,"ERROR",0,1)</f>
        <v>20</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15% to 20%</v>
      </c>
      <c r="P28" s="16">
        <f t="shared" si="2"/>
        <v>0.168</v>
      </c>
      <c r="Q28" s="9">
        <f>_xlfn.XLOOKUP($E28,'Copy of Raw Data'!$E:$E,'Copy of Raw Data'!Q:Q,"ERROR",0,1)</f>
        <v>7.2</v>
      </c>
      <c r="R28" s="9" t="str">
        <f>_xlfn.XLOOKUP($E28,'Copy of Raw Data'!$E:$E,'Copy of Raw Data'!R:R,"ERROR",0,1)</f>
        <v>oz</v>
      </c>
      <c r="S28" s="17">
        <f t="shared" si="3"/>
        <v>2.31111111111111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4"/>
        <v>0.09393905234284</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5"/>
        <v>0.0781572915492428</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17">
        <f t="array" ref="Z28">_xlfn.IFS(AA28="oz",_xlfn.IFS(R28="oz",Q28,R28="fl oz",Q28*1.04,R28="ml",Q28*0.0338),AA28="fl oz",_xlfn.IFS(R28="oz",Q28/1.04,R28="fl oz",Q28,R28="ml",Q28*0.0338/1.04),AA28="ml",_xlfn.IFS(R28="oz",Q28/0.0338,R28="fl oz",Q28*1.04/0.0338,R28="ml",Q28))</f>
        <v>7.2</v>
      </c>
      <c r="AA28" s="9" t="str">
        <f>_xlfn.XLOOKUP($E28,'Copy of Raw Data'!$E:$E,'Copy of Raw Data'!AA:AA,"ERROR",0,1)</f>
        <v>oz</v>
      </c>
      <c r="AB28" s="9" t="str">
        <f>_xlfn.XLOOKUP($E28,'Copy of Raw Data'!$E:$E,'Copy of Raw Data'!AB:AB,"ERROR",0,1)</f>
        <v>Spray Can</v>
      </c>
      <c r="AC28" s="9" t="str">
        <f>_xlfn.XLOOKUP($E28,'Copy of Raw Data'!$E:$E,'Copy of Raw Data'!AC:AC,"ERROR",0,1)</f>
        <v>Pack of 2</v>
      </c>
      <c r="AD28" s="9" t="str">
        <f>_xlfn.XLOOKUP($E28,'Copy of Raw Data'!$E:$E,'Copy of Raw Data'!AD:AD,"ERROR",0,1)</f>
        <v>Frizz Control, Curl Enhancing, Softening, Hold, Nourishing</v>
      </c>
      <c r="AE28" s="9" t="str">
        <f>_xlfn.XLOOKUP($E28,'Copy of Raw Data'!$E:$E,'Copy of Raw Data'!AO:AO,"ERROR",0,1)</f>
        <v>Alcohol Free</v>
      </c>
      <c r="AF28" s="9" t="str">
        <f>_xlfn.XLOOKUP($E28,'Copy of Raw Data'!$E:$E,'Copy of Raw Data'!AZ:AZ,"ERROR",0,1)</f>
        <v>Abyssinian oil, Disodium EDTA, Rose, Water</v>
      </c>
      <c r="AG28">
        <f>IF(SUMIF('Ingredients Backend'!$AG$1:$EM$1,AG$3,'Ingredients Backend'!$AG27:$EM27)&gt;=1,1,0)</f>
        <v>1</v>
      </c>
      <c r="AH28">
        <f>IF(SUMIF('Ingredients Backend'!$AG$1:$EM$1,AH$3,'Ingredients Backend'!$AG27:$EM27)&gt;=1,1,0)</f>
        <v>0</v>
      </c>
      <c r="AI28">
        <f>IF(SUMIF('Ingredients Backend'!$AG$1:$EM$1,AI$3,'Ingredients Backend'!$AG27:$EM27)&gt;=1,1,0)</f>
        <v>0</v>
      </c>
      <c r="AJ28">
        <f>IF(SUMIF('Ingredients Backend'!$AG$1:$EM$1,AJ$3,'Ingredients Backend'!$AG27:$EM27)&gt;=1,1,0)</f>
        <v>0</v>
      </c>
      <c r="AK28">
        <f>IF(SUMIF('Ingredients Backend'!$AG$1:$EM$1,AK$3,'Ingredients Backend'!$AG27:$EM27)&gt;=1,1,0)</f>
        <v>0</v>
      </c>
      <c r="AL28">
        <f>IF(SUMIF('Ingredients Backend'!$AG$1:$EM$1,AL$3,'Ingredients Backend'!$AG27:$EM27)&gt;=1,1,0)</f>
        <v>0</v>
      </c>
      <c r="AM28">
        <f>IF(SUMIF('Ingredients Backend'!$AG$1:$EM$1,AM$3,'Ingredients Backend'!$AG27:$EM27)&gt;=1,1,0)</f>
        <v>0</v>
      </c>
      <c r="AN28">
        <f>IF(SUMIF('Ingredients Backend'!$AG$1:$EM$1,AN$3,'Ingredients Backend'!$AG27:$EM27)&gt;=1,1,0)</f>
        <v>0</v>
      </c>
      <c r="AO28">
        <f>IF(SUMIF('Ingredients Backend'!$AG$1:$EM$1,AO$3,'Ingredients Backend'!$AG27:$EM27)&gt;=1,1,0)</f>
        <v>0</v>
      </c>
      <c r="AP28">
        <f>IF(SUMIF('Ingredients Backend'!$AG$1:$EM$1,AP$3,'Ingredients Backend'!$AG27:$EM27)&gt;=1,1,0)</f>
        <v>0</v>
      </c>
      <c r="AQ28">
        <f>IF(SUMIF('Ingredients Backend'!$AG$1:$EM$1,AQ$3,'Ingredients Backend'!$AG27:$EM27)&gt;=1,1,0)</f>
        <v>0</v>
      </c>
      <c r="AR28">
        <f>IF(SUMIF('Ingredients Backend'!$AG$1:$EM$1,AR$3,'Ingredients Backend'!$AG27:$EM27)&gt;=1,1,0)</f>
        <v>0</v>
      </c>
      <c r="AS28">
        <f>IF(SUMIF('Ingredients Backend'!$AG$1:$EM$1,AS$3,'Ingredients Backend'!$AG27:$EM27)&gt;=1,1,0)</f>
        <v>0</v>
      </c>
      <c r="AT28">
        <f>IF(SUMIF('Ingredients Backend'!$AG$1:$EM$1,AT$3,'Ingredients Backend'!$AG27:$EM27)&gt;=1,1,0)</f>
        <v>0</v>
      </c>
      <c r="AU28">
        <f>IF(SUMIF('Ingredients Backend'!$AG$1:$EM$1,AU$3,'Ingredients Backend'!$AG27:$EM27)&gt;=1,1,0)</f>
        <v>0</v>
      </c>
      <c r="AV28">
        <f>IF(SUMIF('Ingredients Backend'!$AG$1:$EM$1,AV$3,'Ingredients Backend'!$AG27:$EM27)&gt;=1,1,0)</f>
        <v>0</v>
      </c>
      <c r="AW28">
        <f>IF(SUMIF('Ingredients Backend'!$AG$1:$EM$1,AW$3,'Ingredients Backend'!$AG27:$EM27)&gt;=1,1,0)</f>
        <v>0</v>
      </c>
      <c r="AX28">
        <f>IF(SUMIF('Ingredients Backend'!$AG$1:$EM$1,AX$3,'Ingredients Backend'!$AG27:$EM27)&gt;=1,1,0)</f>
        <v>0</v>
      </c>
      <c r="AY28">
        <f>IF(SUMIF('Ingredients Backend'!$AG$1:$EM$1,AY$3,'Ingredients Backend'!$AG27:$EM27)&gt;=1,1,0)</f>
        <v>0</v>
      </c>
      <c r="AZ28">
        <f>IF(SUMIF('Ingredients Backend'!$AG$1:$EM$1,AZ$3,'Ingredients Backend'!$AG27:$EM27)&gt;=1,1,0)</f>
        <v>0</v>
      </c>
      <c r="BA28">
        <f>IF(SUMIF('Ingredients Backend'!$AG$1:$EM$1,BA$3,'Ingredients Backend'!$AG27:$EM27)&gt;=1,1,0)</f>
        <v>0</v>
      </c>
      <c r="BB28">
        <f>IF(SUMIF('Ingredients Backend'!$AG$1:$EM$1,BB$3,'Ingredients Backend'!$AG27:$EM27)&gt;=1,1,0)</f>
        <v>0</v>
      </c>
      <c r="BC28">
        <f>IF(SUMIF('Ingredients Backend'!$AG$1:$EM$1,BC$3,'Ingredients Backend'!$AG27:$EM27)&gt;=1,1,0)</f>
        <v>0</v>
      </c>
      <c r="BD28">
        <f>IF(SUMIF('Ingredients Backend'!$AG$1:$EM$1,BD$3,'Ingredients Backend'!$AG27:$EM27)&gt;=1,1,0)</f>
        <v>0</v>
      </c>
      <c r="BE28">
        <f>IF(SUMIF('Ingredients Backend'!$AG$1:$EM$1,BE$3,'Ingredients Backend'!$AG27:$EM27)&gt;=1,1,0)</f>
        <v>0</v>
      </c>
      <c r="BF28">
        <f>IF(SUMIF('Ingredients Backend'!$AG$1:$EM$1,BF$3,'Ingredients Backend'!$AG27:$EM27)&gt;=1,1,0)</f>
        <v>0</v>
      </c>
      <c r="BG28">
        <f>IF(SUMIF('Ingredients Backend'!$AG$1:$EM$1,BG$3,'Ingredients Backend'!$AG27:$EM27)&gt;=1,1,0)</f>
        <v>0</v>
      </c>
      <c r="BH28">
        <f>IF(SUMIF('Ingredients Backend'!$AG$1:$EM$1,BH$3,'Ingredients Backend'!$AG27:$EM27)&gt;=1,1,0)</f>
        <v>0</v>
      </c>
      <c r="BI28">
        <f>IF(SUMIF('Ingredients Backend'!$AG$1:$EM$1,BI$3,'Ingredients Backend'!$AG27:$EM27)&gt;=1,1,0)</f>
        <v>0</v>
      </c>
      <c r="BJ28">
        <f>IF(SUMIF('Ingredients Backend'!$AG$1:$EM$1,BJ$3,'Ingredients Backend'!$AG27:$EM27)&gt;=1,1,0)</f>
        <v>0</v>
      </c>
      <c r="BK28">
        <f>IF(SUMIF('Ingredients Backend'!$AG$1:$EM$1,BK$3,'Ingredients Backend'!$AG27:$EM27)&gt;=1,1,0)</f>
        <v>0</v>
      </c>
      <c r="BL28">
        <f>IF(SUMIF('Ingredients Backend'!$AG$1:$EM$1,BL$3,'Ingredients Backend'!$AG27:$EM27)&gt;=1,1,0)</f>
        <v>0</v>
      </c>
      <c r="BM28">
        <f>IF(SUMIF('Ingredients Backend'!$AG$1:$EM$1,BM$3,'Ingredients Backend'!$AG27:$EM27)&gt;=1,1,0)</f>
        <v>0</v>
      </c>
      <c r="BN28">
        <f>IF(SUMIF('Ingredients Backend'!$AG$1:$EM$1,BN$3,'Ingredients Backend'!$AG27:$EM27)&gt;=1,1,0)</f>
        <v>0</v>
      </c>
      <c r="BO28">
        <f>IF(SUMIF('Ingredients Backend'!$AG$1:$EM$1,BO$3,'Ingredients Backend'!$AG27:$EM27)&gt;=1,1,0)</f>
        <v>0</v>
      </c>
      <c r="BP28">
        <f>IF(SUMIF('Ingredients Backend'!$AG$1:$EM$1,BP$3,'Ingredients Backend'!$AG27:$EM27)&gt;=1,1,0)</f>
        <v>0</v>
      </c>
      <c r="BQ28">
        <f>IF(SUMIF('Ingredients Backend'!$AG$1:$EM$1,BQ$3,'Ingredients Backend'!$AG27:$EM27)&gt;=1,1,0)</f>
        <v>0</v>
      </c>
      <c r="BR28">
        <f>IF(SUMIF('Ingredients Backend'!$AG$1:$EM$1,BR$3,'Ingredients Backend'!$AG27:$EM27)&gt;=1,1,0)</f>
        <v>0</v>
      </c>
      <c r="BS28">
        <f>IF(SUMIF('Ingredients Backend'!$AG$1:$EM$1,BS$3,'Ingredients Backend'!$AG27:$EM27)&gt;=1,1,0)</f>
        <v>0</v>
      </c>
      <c r="BT28">
        <f>IF(SUMIF('Ingredients Backend'!$AG$1:$EM$1,BT$3,'Ingredients Backend'!$AG27:$EM27)&gt;=1,1,0)</f>
        <v>0</v>
      </c>
      <c r="BU28">
        <f>IF(SUMIF('Ingredients Backend'!$AG$1:$EM$1,BU$3,'Ingredients Backend'!$AG27:$EM27)&gt;=1,1,0)</f>
        <v>0</v>
      </c>
      <c r="BV28">
        <f>IF(SUMIF('Ingredients Backend'!$AG$1:$EM$1,BV$3,'Ingredients Backend'!$AG27:$EM27)&gt;=1,1,0)</f>
        <v>0</v>
      </c>
      <c r="BW28">
        <f>IF(SUMIF('Ingredients Backend'!$AG$1:$EM$1,BW$3,'Ingredients Backend'!$AG27:$EM27)&gt;=1,1,0)</f>
        <v>0</v>
      </c>
      <c r="BX28">
        <f>IF(SUMIF('Ingredients Backend'!$AG$1:$EM$1,BX$3,'Ingredients Backend'!$AG27:$EM27)&gt;=1,1,0)</f>
        <v>0</v>
      </c>
      <c r="BY28">
        <f>IF(SUMIF('Ingredients Backend'!$AG$1:$EM$1,BY$3,'Ingredients Backend'!$AG27:$EM27)&gt;=1,1,0)</f>
        <v>0</v>
      </c>
      <c r="BZ28">
        <f>IF(SUMIF('Ingredients Backend'!$AG$1:$EM$1,BZ$3,'Ingredients Backend'!$AG27:$EM27)&gt;=1,1,0)</f>
        <v>0</v>
      </c>
      <c r="CA28">
        <f>IF(SUMIF('Ingredients Backend'!$AG$1:$EM$1,CA$3,'Ingredients Backend'!$AG27:$EM27)&gt;=1,1,0)</f>
        <v>0</v>
      </c>
      <c r="CB28">
        <f>IF(SUMIF('Ingredients Backend'!$AG$1:$EM$1,CB$3,'Ingredients Backend'!$AG27:$EM27)&gt;=1,1,0)</f>
        <v>0</v>
      </c>
      <c r="CC28">
        <f>IF(SUMIF('Ingredients Backend'!$AG$1:$EM$1,CC$3,'Ingredients Backend'!$AG27:$EM27)&gt;=1,1,0)</f>
        <v>0</v>
      </c>
      <c r="CD28">
        <f>IF(SUMIF('Ingredients Backend'!$AG$1:$EM$1,CD$3,'Ingredients Backend'!$AG27:$EM27)&gt;=1,1,0)</f>
        <v>0</v>
      </c>
      <c r="CE28">
        <f>IF(SUMIF('Ingredients Backend'!$AG$1:$EM$1,CE$3,'Ingredients Backend'!$AG27:$EM27)&gt;=1,1,0)</f>
        <v>0</v>
      </c>
      <c r="CF28">
        <f>IF(SUMIF('Ingredients Backend'!$AG$1:$EM$1,CF$3,'Ingredients Backend'!$AG27:$EM27)&gt;=1,1,0)</f>
        <v>0</v>
      </c>
      <c r="CG28">
        <f>IF(SUMIF('Ingredients Backend'!$AG$1:$EM$1,CG$3,'Ingredients Backend'!$AG27:$EM27)&gt;=1,1,0)</f>
        <v>0</v>
      </c>
      <c r="CH28">
        <f>IF(SUMIF('Ingredients Backend'!$AG$1:$EM$1,CH$3,'Ingredients Backend'!$AG27:$EM27)&gt;=1,1,0)</f>
        <v>0</v>
      </c>
      <c r="CI28">
        <f>IF(SUMIF('Ingredients Backend'!$AG$1:$EM$1,CI$3,'Ingredients Backend'!$AG27:$EM27)&gt;=1,1,0)</f>
        <v>0</v>
      </c>
      <c r="CJ28">
        <f>IF(SUMIF('Ingredients Backend'!$AG$1:$EM$1,CJ$3,'Ingredients Backend'!$AG27:$EM27)&gt;=1,1,0)</f>
        <v>0</v>
      </c>
      <c r="CK28">
        <f>IF(SUMIF('Ingredients Backend'!$AG$1:$EM$1,CK$3,'Ingredients Backend'!$AG27:$EM27)&gt;=1,1,0)</f>
        <v>0</v>
      </c>
      <c r="CL28">
        <f>IF(SUMIF('Ingredients Backend'!$AG$1:$EM$1,CL$3,'Ingredients Backend'!$AG27:$EM27)&gt;=1,1,0)</f>
        <v>0</v>
      </c>
      <c r="CM28">
        <f>IF(SUMIF('Ingredients Backend'!$AG$1:$EM$1,CM$3,'Ingredients Backend'!$AG27:$EM27)&gt;=1,1,0)</f>
        <v>0</v>
      </c>
      <c r="CN28">
        <f>IF(SUMIF('Ingredients Backend'!$AG$1:$EM$1,CN$3,'Ingredients Backend'!$AG27:$EM27)&gt;=1,1,0)</f>
        <v>0</v>
      </c>
      <c r="CO28">
        <f>IF(SUMIF('Ingredients Backend'!$AG$1:$EM$1,CO$3,'Ingredients Backend'!$AG27:$EM27)&gt;=1,1,0)</f>
        <v>0</v>
      </c>
      <c r="CP28">
        <f>IF(SUMIF('Ingredients Backend'!$AG$1:$EM$1,CP$3,'Ingredients Backend'!$AG27:$EM27)&gt;=1,1,0)</f>
        <v>1</v>
      </c>
      <c r="CQ28">
        <f>IF(SUMIF('Ingredients Backend'!$AG$1:$EM$1,CQ$3,'Ingredients Backend'!$AG27:$EM27)&gt;=1,1,0)</f>
        <v>0</v>
      </c>
      <c r="CR28">
        <f>IF(SUMIF('Ingredients Backend'!$AG$1:$EM$1,CR$3,'Ingredients Backend'!$AG27:$EM27)&gt;=1,1,0)</f>
        <v>0</v>
      </c>
      <c r="CS28">
        <f>IF(SUMIF('Ingredients Backend'!$AG$1:$EM$1,CS$3,'Ingredients Backend'!$AG27:$EM27)&gt;=1,1,0)</f>
        <v>0</v>
      </c>
      <c r="CT28">
        <f>IF(SUMIF('Ingredients Backend'!$AG$1:$EM$1,CT$3,'Ingredients Backend'!$AG27:$EM27)&gt;=1,1,0)</f>
        <v>0</v>
      </c>
      <c r="CU28">
        <f>IF(SUMIF('Ingredients Backend'!$AG$1:$EM$1,CU$3,'Ingredients Backend'!$AG27:$EM27)&gt;=1,1,0)</f>
        <v>0</v>
      </c>
      <c r="CV28">
        <f>IF(SUMIF('Ingredients Backend'!$AG$1:$EM$1,CV$3,'Ingredients Backend'!$AG27:$EM27)&gt;=1,1,0)</f>
        <v>0</v>
      </c>
      <c r="CW28">
        <f>IF(SUMIF('Ingredients Backend'!$AG$1:$EM$1,CW$3,'Ingredients Backend'!$AG27:$EM27)&gt;=1,1,0)</f>
        <v>0</v>
      </c>
      <c r="CX28">
        <f>IF(SUMIF('Ingredients Backend'!$AG$1:$EM$1,CX$3,'Ingredients Backend'!$AG27:$EM27)&gt;=1,1,0)</f>
        <v>0</v>
      </c>
      <c r="CY28">
        <f>IF(SUMIF('Ingredients Backend'!$AG$1:$EM$1,CY$3,'Ingredients Backend'!$AG27:$EM27)&gt;=1,1,0)</f>
        <v>1</v>
      </c>
      <c r="CZ28">
        <f>IF(SUMIF('Ingredients Backend'!$AG$1:$EM$1,CZ$3,'Ingredients Backend'!$AG27:$EM27)&gt;=1,1,0)</f>
        <v>0</v>
      </c>
      <c r="DA28">
        <f>IF(SUMIF('Ingredients Backend'!$AG$1:$EM$1,DA$3,'Ingredients Backend'!$AG27:$EM27)&gt;=1,1,0)</f>
        <v>0</v>
      </c>
      <c r="DB28">
        <f>IF(SUMIF('Ingredients Backend'!$AG$1:$EM$1,DB$3,'Ingredients Backend'!$AG27:$EM27)&gt;=1,1,0)</f>
        <v>0</v>
      </c>
      <c r="DC28">
        <f>IF(SUMIF('Ingredients Backend'!$AG$1:$EM$1,DC$3,'Ingredients Backend'!$AG27:$EM27)&gt;=1,1,0)</f>
        <v>0</v>
      </c>
      <c r="DD28">
        <f>IF(SUMIF('Ingredients Backend'!$AG$1:$EM$1,DD$3,'Ingredients Backend'!$AG27:$EM27)&gt;=1,1,0)</f>
        <v>0</v>
      </c>
      <c r="DE28">
        <f>IF(SUMIF('Ingredients Backend'!$AG$1:$EM$1,DE$3,'Ingredients Backend'!$AG27:$EM27)&gt;=1,1,0)</f>
        <v>0</v>
      </c>
      <c r="DF28">
        <f>IF(SUMIF('Ingredients Backend'!$AG$1:$EM$1,DF$3,'Ingredients Backend'!$AG27:$EM27)&gt;=1,1,0)</f>
        <v>0</v>
      </c>
      <c r="DG28">
        <f>IF(SUMIF('Ingredients Backend'!$AG$1:$EM$1,DG$3,'Ingredients Backend'!$AG27:$EM27)&gt;=1,1,0)</f>
        <v>0</v>
      </c>
      <c r="DH28">
        <f>IF(SUMIF('Ingredients Backend'!$AG$1:$EM$1,DH$3,'Ingredients Backend'!$AG27:$EM27)&gt;=1,1,0)</f>
        <v>0</v>
      </c>
      <c r="DI28">
        <f>IF(SUMIF('Ingredients Backend'!$AG$1:$EM$1,DI$3,'Ingredients Backend'!$AG27:$EM27)&gt;=1,1,0)</f>
        <v>1</v>
      </c>
      <c r="DJ28">
        <f>IF(SUMIF('Ingredients Backend'!$AG$1:$EM$1,DJ$3,'Ingredients Backend'!$AG27:$EM27)&gt;=1,1,0)</f>
        <v>0</v>
      </c>
      <c r="DK28">
        <f>IF(SUMIF('Ingredients Backend'!$AG$1:$EM$1,DK$3,'Ingredients Backend'!$AG27:$EM27)&gt;=1,1,0)</f>
        <v>0</v>
      </c>
      <c r="DL28">
        <f>IF(SUMIF('Ingredients Backend'!$AG$1:$EM$1,DL$3,'Ingredients Backend'!$AG27:$EM27)&gt;=1,1,0)</f>
        <v>0</v>
      </c>
    </row>
    <row r="29" hidden="1" spans="1:116">
      <c r="A29" s="9" t="str">
        <f>_xlfn.XLOOKUP($E29,'Copy of Raw Data'!$E:$E,'Copy of Raw Data'!A:A,"ERROR",0,1)</f>
        <v>US</v>
      </c>
      <c r="B29" s="9" t="str">
        <f>_xlfn.XLOOKUP($E29,'Copy of Raw Data'!$E:$E,'Copy of Raw Data'!B:B,"ERROR",0,1)</f>
        <v>Hair Mousses</v>
      </c>
      <c r="C29" s="9" t="str">
        <f>_xlfn.XLOOKUP($E29,'Copy of Raw Data'!$E:$E,'Copy of Raw Data'!C:C,"ERROR",0,1)</f>
        <v>sexyhair</v>
      </c>
      <c r="D29" s="9" t="str">
        <f>_xlfn.XLOOKUP($E29,'Copy of Raw Data'!$E:$E,'Copy of Raw Data'!D:D,"ERROR",0,1)</f>
        <v>www.amazon.com/dp/B084DCSBX2</v>
      </c>
      <c r="E29" s="9" t="s">
        <v>134</v>
      </c>
      <c r="F29" s="9" t="str">
        <f>_xlfn.XLOOKUP($E29,'Copy of Raw Data'!$E:$E,'Copy of Raw Data'!F:F,"ERROR",0,1)</f>
        <v>SexyHair Big Spray &amp; Play Volumizing Hairspray | Hold and Shine | Up to 72 Hour Humidity Resistance | All Hair Types</v>
      </c>
      <c r="G29" s="9">
        <f>_xlfn.XLOOKUP($E29,'Copy of Raw Data'!$E:$E,'Copy of Raw Data'!G:G,"ERROR",0,1)</f>
        <v>11117</v>
      </c>
      <c r="H29" s="9">
        <f>_xlfn.XLOOKUP($E29,'Copy of Raw Data'!$E:$E,'Copy of Raw Data'!H:H,"ERROR",0,1)</f>
        <v>233196.69</v>
      </c>
      <c r="I29" s="9">
        <f>_xlfn.XLOOKUP($E29,'Copy of Raw Data'!$E:$E,'Copy of Raw Data'!I:I,"ERROR",0,1)</f>
        <v>0.0095916617743048</v>
      </c>
      <c r="J29" s="9" t="str">
        <f>_xlfn.XLOOKUP($E29,'Copy of Raw Data'!$E:$E,'Copy of 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20 to 30</v>
      </c>
      <c r="L29" s="9">
        <f>_xlfn.XLOOKUP($E29,'Copy of Raw Data'!$E:$E,'Copy of Raw Data'!L:L,"ERROR",0,1)</f>
        <v>21.01</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20 to 30</v>
      </c>
      <c r="N29" s="9">
        <f>_xlfn.XLOOKUP($E29,'Copy of Raw Data'!$E:$E,'Copy of Raw Data'!N:N,"ERROR",0,1)</f>
        <v>21.13</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6">
        <f t="shared" si="2"/>
        <v>0.00567912920018918</v>
      </c>
      <c r="Q29" s="9">
        <f>_xlfn.XLOOKUP($E29,'Copy of Raw Data'!$E:$E,'Copy of Raw Data'!Q:Q,"ERROR",0,1)</f>
        <v>10</v>
      </c>
      <c r="R29" s="9" t="str">
        <f>_xlfn.XLOOKUP($E29,'Copy of Raw Data'!$E:$E,'Copy of Raw Data'!R:R,"ERROR",0,1)</f>
        <v>oz</v>
      </c>
      <c r="S29" s="17">
        <f t="shared" si="3"/>
        <v>2.101</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2 to 3</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7">
        <f t="shared" si="4"/>
        <v>0.0714575583361515</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7">
        <f t="shared" si="5"/>
        <v>0.0710517416300304</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17">
        <f t="array" ref="Z29">_xlfn.IFS(AA29="oz",_xlfn.IFS(R29="oz",Q29,R29="fl oz",Q29*1.04,R29="ml",Q29*0.0338),AA29="fl oz",_xlfn.IFS(R29="oz",Q29/1.04,R29="fl oz",Q29,R29="ml",Q29*0.0338/1.04),AA29="ml",_xlfn.IFS(R29="oz",Q29/0.0338,R29="fl oz",Q29*1.04/0.0338,R29="ml",Q29))</f>
        <v>10</v>
      </c>
      <c r="AA29" s="9" t="str">
        <f>_xlfn.XLOOKUP($E29,'Copy of Raw Data'!$E:$E,'Copy of Raw Data'!AA:AA,"ERROR",0,1)</f>
        <v>oz</v>
      </c>
      <c r="AB29" s="9" t="str">
        <f>_xlfn.XLOOKUP($E29,'Copy of Raw Data'!$E:$E,'Copy of Raw Data'!AB:AB,"ERROR",0,1)</f>
        <v>Spray Can</v>
      </c>
      <c r="AC29" s="9" t="str">
        <f>_xlfn.XLOOKUP($E29,'Copy of Raw Data'!$E:$E,'Copy of Raw Data'!AC:AC,"ERROR",0,1)</f>
        <v>Pack of 1</v>
      </c>
      <c r="AD29" s="9" t="str">
        <f>_xlfn.XLOOKUP($E29,'Copy of Raw Data'!$E:$E,'Copy of Raw Data'!AD:AD,"ERROR",0,1)</f>
        <v>Volumizing, Hold, Long Lasting, Lift, Heat Protection, Humidity Protection</v>
      </c>
      <c r="AE29" s="9" t="str">
        <f>_xlfn.XLOOKUP($E29,'Copy of Raw Data'!$E:$E,'Copy of Raw Data'!AO:AO,"ERROR",0,1)</f>
        <v>Cruelty Free</v>
      </c>
      <c r="AF29" s="9" t="str">
        <f>_xlfn.XLOOKUP($E29,'Copy of Raw Data'!$E:$E,'Copy of Raw Data'!AZ:AZ,"ERROR",0,1)</f>
        <v>NA</v>
      </c>
      <c r="AG29">
        <f>IF(SUMIF('Ingredients Backend'!$AG$1:$EM$1,AG$3,'Ingredients Backend'!$AG28:$EM28)&gt;=1,1,0)</f>
        <v>0</v>
      </c>
      <c r="AH29">
        <f>IF(SUMIF('Ingredients Backend'!$AG$1:$EM$1,AH$3,'Ingredients Backend'!$AG28:$EM28)&gt;=1,1,0)</f>
        <v>0</v>
      </c>
      <c r="AI29">
        <f>IF(SUMIF('Ingredients Backend'!$AG$1:$EM$1,AI$3,'Ingredients Backend'!$AG28:$EM28)&gt;=1,1,0)</f>
        <v>0</v>
      </c>
      <c r="AJ29">
        <f>IF(SUMIF('Ingredients Backend'!$AG$1:$EM$1,AJ$3,'Ingredients Backend'!$AG28:$EM28)&gt;=1,1,0)</f>
        <v>0</v>
      </c>
      <c r="AK29">
        <f>IF(SUMIF('Ingredients Backend'!$AG$1:$EM$1,AK$3,'Ingredients Backend'!$AG28:$EM28)&gt;=1,1,0)</f>
        <v>0</v>
      </c>
      <c r="AL29">
        <f>IF(SUMIF('Ingredients Backend'!$AG$1:$EM$1,AL$3,'Ingredients Backend'!$AG28:$EM28)&gt;=1,1,0)</f>
        <v>0</v>
      </c>
      <c r="AM29">
        <f>IF(SUMIF('Ingredients Backend'!$AG$1:$EM$1,AM$3,'Ingredients Backend'!$AG28:$EM28)&gt;=1,1,0)</f>
        <v>0</v>
      </c>
      <c r="AN29">
        <f>IF(SUMIF('Ingredients Backend'!$AG$1:$EM$1,AN$3,'Ingredients Backend'!$AG28:$EM28)&gt;=1,1,0)</f>
        <v>0</v>
      </c>
      <c r="AO29">
        <f>IF(SUMIF('Ingredients Backend'!$AG$1:$EM$1,AO$3,'Ingredients Backend'!$AG28:$EM28)&gt;=1,1,0)</f>
        <v>0</v>
      </c>
      <c r="AP29">
        <f>IF(SUMIF('Ingredients Backend'!$AG$1:$EM$1,AP$3,'Ingredients Backend'!$AG28:$EM28)&gt;=1,1,0)</f>
        <v>0</v>
      </c>
      <c r="AQ29">
        <f>IF(SUMIF('Ingredients Backend'!$AG$1:$EM$1,AQ$3,'Ingredients Backend'!$AG28:$EM28)&gt;=1,1,0)</f>
        <v>0</v>
      </c>
      <c r="AR29">
        <f>IF(SUMIF('Ingredients Backend'!$AG$1:$EM$1,AR$3,'Ingredients Backend'!$AG28:$EM28)&gt;=1,1,0)</f>
        <v>0</v>
      </c>
      <c r="AS29">
        <f>IF(SUMIF('Ingredients Backend'!$AG$1:$EM$1,AS$3,'Ingredients Backend'!$AG28:$EM28)&gt;=1,1,0)</f>
        <v>0</v>
      </c>
      <c r="AT29">
        <f>IF(SUMIF('Ingredients Backend'!$AG$1:$EM$1,AT$3,'Ingredients Backend'!$AG28:$EM28)&gt;=1,1,0)</f>
        <v>0</v>
      </c>
      <c r="AU29">
        <f>IF(SUMIF('Ingredients Backend'!$AG$1:$EM$1,AU$3,'Ingredients Backend'!$AG28:$EM28)&gt;=1,1,0)</f>
        <v>0</v>
      </c>
      <c r="AV29">
        <f>IF(SUMIF('Ingredients Backend'!$AG$1:$EM$1,AV$3,'Ingredients Backend'!$AG28:$EM28)&gt;=1,1,0)</f>
        <v>0</v>
      </c>
      <c r="AW29">
        <f>IF(SUMIF('Ingredients Backend'!$AG$1:$EM$1,AW$3,'Ingredients Backend'!$AG28:$EM28)&gt;=1,1,0)</f>
        <v>0</v>
      </c>
      <c r="AX29">
        <f>IF(SUMIF('Ingredients Backend'!$AG$1:$EM$1,AX$3,'Ingredients Backend'!$AG28:$EM28)&gt;=1,1,0)</f>
        <v>0</v>
      </c>
      <c r="AY29">
        <f>IF(SUMIF('Ingredients Backend'!$AG$1:$EM$1,AY$3,'Ingredients Backend'!$AG28:$EM28)&gt;=1,1,0)</f>
        <v>0</v>
      </c>
      <c r="AZ29">
        <f>IF(SUMIF('Ingredients Backend'!$AG$1:$EM$1,AZ$3,'Ingredients Backend'!$AG28:$EM28)&gt;=1,1,0)</f>
        <v>0</v>
      </c>
      <c r="BA29">
        <f>IF(SUMIF('Ingredients Backend'!$AG$1:$EM$1,BA$3,'Ingredients Backend'!$AG28:$EM28)&gt;=1,1,0)</f>
        <v>0</v>
      </c>
      <c r="BB29">
        <f>IF(SUMIF('Ingredients Backend'!$AG$1:$EM$1,BB$3,'Ingredients Backend'!$AG28:$EM28)&gt;=1,1,0)</f>
        <v>0</v>
      </c>
      <c r="BC29">
        <f>IF(SUMIF('Ingredients Backend'!$AG$1:$EM$1,BC$3,'Ingredients Backend'!$AG28:$EM28)&gt;=1,1,0)</f>
        <v>0</v>
      </c>
      <c r="BD29">
        <f>IF(SUMIF('Ingredients Backend'!$AG$1:$EM$1,BD$3,'Ingredients Backend'!$AG28:$EM28)&gt;=1,1,0)</f>
        <v>0</v>
      </c>
      <c r="BE29">
        <f>IF(SUMIF('Ingredients Backend'!$AG$1:$EM$1,BE$3,'Ingredients Backend'!$AG28:$EM28)&gt;=1,1,0)</f>
        <v>0</v>
      </c>
      <c r="BF29">
        <f>IF(SUMIF('Ingredients Backend'!$AG$1:$EM$1,BF$3,'Ingredients Backend'!$AG28:$EM28)&gt;=1,1,0)</f>
        <v>0</v>
      </c>
      <c r="BG29">
        <f>IF(SUMIF('Ingredients Backend'!$AG$1:$EM$1,BG$3,'Ingredients Backend'!$AG28:$EM28)&gt;=1,1,0)</f>
        <v>0</v>
      </c>
      <c r="BH29">
        <f>IF(SUMIF('Ingredients Backend'!$AG$1:$EM$1,BH$3,'Ingredients Backend'!$AG28:$EM28)&gt;=1,1,0)</f>
        <v>0</v>
      </c>
      <c r="BI29">
        <f>IF(SUMIF('Ingredients Backend'!$AG$1:$EM$1,BI$3,'Ingredients Backend'!$AG28:$EM28)&gt;=1,1,0)</f>
        <v>0</v>
      </c>
      <c r="BJ29">
        <f>IF(SUMIF('Ingredients Backend'!$AG$1:$EM$1,BJ$3,'Ingredients Backend'!$AG28:$EM28)&gt;=1,1,0)</f>
        <v>0</v>
      </c>
      <c r="BK29">
        <f>IF(SUMIF('Ingredients Backend'!$AG$1:$EM$1,BK$3,'Ingredients Backend'!$AG28:$EM28)&gt;=1,1,0)</f>
        <v>0</v>
      </c>
      <c r="BL29">
        <f>IF(SUMIF('Ingredients Backend'!$AG$1:$EM$1,BL$3,'Ingredients Backend'!$AG28:$EM28)&gt;=1,1,0)</f>
        <v>0</v>
      </c>
      <c r="BM29">
        <f>IF(SUMIF('Ingredients Backend'!$AG$1:$EM$1,BM$3,'Ingredients Backend'!$AG28:$EM28)&gt;=1,1,0)</f>
        <v>0</v>
      </c>
      <c r="BN29">
        <f>IF(SUMIF('Ingredients Backend'!$AG$1:$EM$1,BN$3,'Ingredients Backend'!$AG28:$EM28)&gt;=1,1,0)</f>
        <v>0</v>
      </c>
      <c r="BO29">
        <f>IF(SUMIF('Ingredients Backend'!$AG$1:$EM$1,BO$3,'Ingredients Backend'!$AG28:$EM28)&gt;=1,1,0)</f>
        <v>0</v>
      </c>
      <c r="BP29">
        <f>IF(SUMIF('Ingredients Backend'!$AG$1:$EM$1,BP$3,'Ingredients Backend'!$AG28:$EM28)&gt;=1,1,0)</f>
        <v>0</v>
      </c>
      <c r="BQ29">
        <f>IF(SUMIF('Ingredients Backend'!$AG$1:$EM$1,BQ$3,'Ingredients Backend'!$AG28:$EM28)&gt;=1,1,0)</f>
        <v>0</v>
      </c>
      <c r="BR29">
        <f>IF(SUMIF('Ingredients Backend'!$AG$1:$EM$1,BR$3,'Ingredients Backend'!$AG28:$EM28)&gt;=1,1,0)</f>
        <v>0</v>
      </c>
      <c r="BS29">
        <f>IF(SUMIF('Ingredients Backend'!$AG$1:$EM$1,BS$3,'Ingredients Backend'!$AG28:$EM28)&gt;=1,1,0)</f>
        <v>0</v>
      </c>
      <c r="BT29">
        <f>IF(SUMIF('Ingredients Backend'!$AG$1:$EM$1,BT$3,'Ingredients Backend'!$AG28:$EM28)&gt;=1,1,0)</f>
        <v>0</v>
      </c>
      <c r="BU29">
        <f>IF(SUMIF('Ingredients Backend'!$AG$1:$EM$1,BU$3,'Ingredients Backend'!$AG28:$EM28)&gt;=1,1,0)</f>
        <v>0</v>
      </c>
      <c r="BV29">
        <f>IF(SUMIF('Ingredients Backend'!$AG$1:$EM$1,BV$3,'Ingredients Backend'!$AG28:$EM28)&gt;=1,1,0)</f>
        <v>0</v>
      </c>
      <c r="BW29">
        <f>IF(SUMIF('Ingredients Backend'!$AG$1:$EM$1,BW$3,'Ingredients Backend'!$AG28:$EM28)&gt;=1,1,0)</f>
        <v>0</v>
      </c>
      <c r="BX29">
        <f>IF(SUMIF('Ingredients Backend'!$AG$1:$EM$1,BX$3,'Ingredients Backend'!$AG28:$EM28)&gt;=1,1,0)</f>
        <v>0</v>
      </c>
      <c r="BY29">
        <f>IF(SUMIF('Ingredients Backend'!$AG$1:$EM$1,BY$3,'Ingredients Backend'!$AG28:$EM28)&gt;=1,1,0)</f>
        <v>0</v>
      </c>
      <c r="BZ29">
        <f>IF(SUMIF('Ingredients Backend'!$AG$1:$EM$1,BZ$3,'Ingredients Backend'!$AG28:$EM28)&gt;=1,1,0)</f>
        <v>0</v>
      </c>
      <c r="CA29">
        <f>IF(SUMIF('Ingredients Backend'!$AG$1:$EM$1,CA$3,'Ingredients Backend'!$AG28:$EM28)&gt;=1,1,0)</f>
        <v>0</v>
      </c>
      <c r="CB29">
        <f>IF(SUMIF('Ingredients Backend'!$AG$1:$EM$1,CB$3,'Ingredients Backend'!$AG28:$EM28)&gt;=1,1,0)</f>
        <v>0</v>
      </c>
      <c r="CC29">
        <f>IF(SUMIF('Ingredients Backend'!$AG$1:$EM$1,CC$3,'Ingredients Backend'!$AG28:$EM28)&gt;=1,1,0)</f>
        <v>0</v>
      </c>
      <c r="CD29">
        <f>IF(SUMIF('Ingredients Backend'!$AG$1:$EM$1,CD$3,'Ingredients Backend'!$AG28:$EM28)&gt;=1,1,0)</f>
        <v>1</v>
      </c>
      <c r="CE29">
        <f>IF(SUMIF('Ingredients Backend'!$AG$1:$EM$1,CE$3,'Ingredients Backend'!$AG28:$EM28)&gt;=1,1,0)</f>
        <v>0</v>
      </c>
      <c r="CF29">
        <f>IF(SUMIF('Ingredients Backend'!$AG$1:$EM$1,CF$3,'Ingredients Backend'!$AG28:$EM28)&gt;=1,1,0)</f>
        <v>0</v>
      </c>
      <c r="CG29">
        <f>IF(SUMIF('Ingredients Backend'!$AG$1:$EM$1,CG$3,'Ingredients Backend'!$AG28:$EM28)&gt;=1,1,0)</f>
        <v>0</v>
      </c>
      <c r="CH29">
        <f>IF(SUMIF('Ingredients Backend'!$AG$1:$EM$1,CH$3,'Ingredients Backend'!$AG28:$EM28)&gt;=1,1,0)</f>
        <v>0</v>
      </c>
      <c r="CI29">
        <f>IF(SUMIF('Ingredients Backend'!$AG$1:$EM$1,CI$3,'Ingredients Backend'!$AG28:$EM28)&gt;=1,1,0)</f>
        <v>0</v>
      </c>
      <c r="CJ29">
        <f>IF(SUMIF('Ingredients Backend'!$AG$1:$EM$1,CJ$3,'Ingredients Backend'!$AG28:$EM28)&gt;=1,1,0)</f>
        <v>0</v>
      </c>
      <c r="CK29">
        <f>IF(SUMIF('Ingredients Backend'!$AG$1:$EM$1,CK$3,'Ingredients Backend'!$AG28:$EM28)&gt;=1,1,0)</f>
        <v>0</v>
      </c>
      <c r="CL29">
        <f>IF(SUMIF('Ingredients Backend'!$AG$1:$EM$1,CL$3,'Ingredients Backend'!$AG28:$EM28)&gt;=1,1,0)</f>
        <v>0</v>
      </c>
      <c r="CM29">
        <f>IF(SUMIF('Ingredients Backend'!$AG$1:$EM$1,CM$3,'Ingredients Backend'!$AG28:$EM28)&gt;=1,1,0)</f>
        <v>0</v>
      </c>
      <c r="CN29">
        <f>IF(SUMIF('Ingredients Backend'!$AG$1:$EM$1,CN$3,'Ingredients Backend'!$AG28:$EM28)&gt;=1,1,0)</f>
        <v>0</v>
      </c>
      <c r="CO29">
        <f>IF(SUMIF('Ingredients Backend'!$AG$1:$EM$1,CO$3,'Ingredients Backend'!$AG28:$EM28)&gt;=1,1,0)</f>
        <v>0</v>
      </c>
      <c r="CP29">
        <f>IF(SUMIF('Ingredients Backend'!$AG$1:$EM$1,CP$3,'Ingredients Backend'!$AG28:$EM28)&gt;=1,1,0)</f>
        <v>0</v>
      </c>
      <c r="CQ29">
        <f>IF(SUMIF('Ingredients Backend'!$AG$1:$EM$1,CQ$3,'Ingredients Backend'!$AG28:$EM28)&gt;=1,1,0)</f>
        <v>0</v>
      </c>
      <c r="CR29">
        <f>IF(SUMIF('Ingredients Backend'!$AG$1:$EM$1,CR$3,'Ingredients Backend'!$AG28:$EM28)&gt;=1,1,0)</f>
        <v>0</v>
      </c>
      <c r="CS29">
        <f>IF(SUMIF('Ingredients Backend'!$AG$1:$EM$1,CS$3,'Ingredients Backend'!$AG28:$EM28)&gt;=1,1,0)</f>
        <v>0</v>
      </c>
      <c r="CT29">
        <f>IF(SUMIF('Ingredients Backend'!$AG$1:$EM$1,CT$3,'Ingredients Backend'!$AG28:$EM28)&gt;=1,1,0)</f>
        <v>0</v>
      </c>
      <c r="CU29">
        <f>IF(SUMIF('Ingredients Backend'!$AG$1:$EM$1,CU$3,'Ingredients Backend'!$AG28:$EM28)&gt;=1,1,0)</f>
        <v>0</v>
      </c>
      <c r="CV29">
        <f>IF(SUMIF('Ingredients Backend'!$AG$1:$EM$1,CV$3,'Ingredients Backend'!$AG28:$EM28)&gt;=1,1,0)</f>
        <v>0</v>
      </c>
      <c r="CW29">
        <f>IF(SUMIF('Ingredients Backend'!$AG$1:$EM$1,CW$3,'Ingredients Backend'!$AG28:$EM28)&gt;=1,1,0)</f>
        <v>0</v>
      </c>
      <c r="CX29">
        <f>IF(SUMIF('Ingredients Backend'!$AG$1:$EM$1,CX$3,'Ingredients Backend'!$AG28:$EM28)&gt;=1,1,0)</f>
        <v>0</v>
      </c>
      <c r="CY29">
        <f>IF(SUMIF('Ingredients Backend'!$AG$1:$EM$1,CY$3,'Ingredients Backend'!$AG28:$EM28)&gt;=1,1,0)</f>
        <v>0</v>
      </c>
      <c r="CZ29">
        <f>IF(SUMIF('Ingredients Backend'!$AG$1:$EM$1,CZ$3,'Ingredients Backend'!$AG28:$EM28)&gt;=1,1,0)</f>
        <v>0</v>
      </c>
      <c r="DA29">
        <f>IF(SUMIF('Ingredients Backend'!$AG$1:$EM$1,DA$3,'Ingredients Backend'!$AG28:$EM28)&gt;=1,1,0)</f>
        <v>0</v>
      </c>
      <c r="DB29">
        <f>IF(SUMIF('Ingredients Backend'!$AG$1:$EM$1,DB$3,'Ingredients Backend'!$AG28:$EM28)&gt;=1,1,0)</f>
        <v>0</v>
      </c>
      <c r="DC29">
        <f>IF(SUMIF('Ingredients Backend'!$AG$1:$EM$1,DC$3,'Ingredients Backend'!$AG28:$EM28)&gt;=1,1,0)</f>
        <v>0</v>
      </c>
      <c r="DD29">
        <f>IF(SUMIF('Ingredients Backend'!$AG$1:$EM$1,DD$3,'Ingredients Backend'!$AG28:$EM28)&gt;=1,1,0)</f>
        <v>0</v>
      </c>
      <c r="DE29">
        <f>IF(SUMIF('Ingredients Backend'!$AG$1:$EM$1,DE$3,'Ingredients Backend'!$AG28:$EM28)&gt;=1,1,0)</f>
        <v>0</v>
      </c>
      <c r="DF29">
        <f>IF(SUMIF('Ingredients Backend'!$AG$1:$EM$1,DF$3,'Ingredients Backend'!$AG28:$EM28)&gt;=1,1,0)</f>
        <v>0</v>
      </c>
      <c r="DG29">
        <f>IF(SUMIF('Ingredients Backend'!$AG$1:$EM$1,DG$3,'Ingredients Backend'!$AG28:$EM28)&gt;=1,1,0)</f>
        <v>0</v>
      </c>
      <c r="DH29">
        <f>IF(SUMIF('Ingredients Backend'!$AG$1:$EM$1,DH$3,'Ingredients Backend'!$AG28:$EM28)&gt;=1,1,0)</f>
        <v>0</v>
      </c>
      <c r="DI29">
        <f>IF(SUMIF('Ingredients Backend'!$AG$1:$EM$1,DI$3,'Ingredients Backend'!$AG28:$EM28)&gt;=1,1,0)</f>
        <v>0</v>
      </c>
      <c r="DJ29">
        <f>IF(SUMIF('Ingredients Backend'!$AG$1:$EM$1,DJ$3,'Ingredients Backend'!$AG28:$EM28)&gt;=1,1,0)</f>
        <v>0</v>
      </c>
      <c r="DK29">
        <f>IF(SUMIF('Ingredients Backend'!$AG$1:$EM$1,DK$3,'Ingredients Backend'!$AG28:$EM28)&gt;=1,1,0)</f>
        <v>0</v>
      </c>
      <c r="DL29">
        <f>IF(SUMIF('Ingredients Backend'!$AG$1:$EM$1,DL$3,'Ingredients Backend'!$AG28:$EM28)&gt;=1,1,0)</f>
        <v>0</v>
      </c>
    </row>
    <row r="30" hidden="1" spans="1:116">
      <c r="A30" s="9" t="str">
        <f>_xlfn.XLOOKUP($E30,'Copy of Raw Data'!$E:$E,'Copy of Raw Data'!A:A,"ERROR",0,1)</f>
        <v>US</v>
      </c>
      <c r="B30" s="9" t="str">
        <f>_xlfn.XLOOKUP($E30,'Copy of Raw Data'!$E:$E,'Copy of Raw Data'!B:B,"ERROR",0,1)</f>
        <v>Hair Mousses</v>
      </c>
      <c r="C30" s="9" t="str">
        <f>_xlfn.XLOOKUP($E30,'Copy of Raw Data'!$E:$E,'Copy of Raw Data'!C:C,"ERROR",0,1)</f>
        <v>Garnier</v>
      </c>
      <c r="D30" s="9" t="str">
        <f>_xlfn.XLOOKUP($E30,'Copy of Raw Data'!$E:$E,'Copy of Raw Data'!D:D,"ERROR",0,1)</f>
        <v>www.amazon.com/dp/B07BYDC94S</v>
      </c>
      <c r="E30" s="9" t="s">
        <v>137</v>
      </c>
      <c r="F30" s="9" t="str">
        <f>_xlfn.XLOOKUP($E30,'Copy of Raw Data'!$E:$E,'Copy of Raw Data'!F:F,"ERROR",0,1)</f>
        <v>Garnier Fructis Style Sky-Hi Volume Mousse, Extreme Hold, 6.4 Oz, 3 Count (Packaging May Vary)</v>
      </c>
      <c r="G30" s="9">
        <f>_xlfn.XLOOKUP($E30,'Copy of Raw Data'!$E:$E,'Copy of Raw Data'!G:G,"ERROR",0,1)</f>
        <v>14012</v>
      </c>
      <c r="H30" s="9">
        <f>_xlfn.XLOOKUP($E30,'Copy of Raw Data'!$E:$E,'Copy of Raw Data'!H:H,"ERROR",0,1)</f>
        <v>225608.92</v>
      </c>
      <c r="I30" s="9">
        <f>_xlfn.XLOOKUP($E30,'Copy of Raw Data'!$E:$E,'Copy of Raw Data'!I:I,"ERROR",0,1)</f>
        <v>0.00946194435449075</v>
      </c>
      <c r="J30" s="9" t="str">
        <f>_xlfn.XLOOKUP($E30,'Copy of Raw Data'!$E:$E,'Copy of 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15 to 20</v>
      </c>
      <c r="L30" s="9">
        <f>_xlfn.XLOOKUP($E30,'Copy of Raw Data'!$E:$E,'Copy of Raw Data'!L:L,"ERROR",0,1)</f>
        <v>16.29</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15 to 20</v>
      </c>
      <c r="N30" s="9">
        <f>_xlfn.XLOOKUP($E30,'Copy of Raw Data'!$E:$E,'Copy of Raw Data'!N:N,"ERROR",0,1)</f>
        <v>18.67</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10% to 15%</v>
      </c>
      <c r="P30" s="16">
        <f t="shared" si="2"/>
        <v>0.12747723620782</v>
      </c>
      <c r="Q30" s="9">
        <f>_xlfn.XLOOKUP($E30,'Copy of Raw Data'!$E:$E,'Copy of Raw Data'!Q:Q,"ERROR",0,1)</f>
        <v>19.2</v>
      </c>
      <c r="R30" s="9" t="str">
        <f>_xlfn.XLOOKUP($E30,'Copy of Raw Data'!$E:$E,'Copy of Raw Data'!R:R,"ERROR",0,1)</f>
        <v>oz</v>
      </c>
      <c r="S30" s="17">
        <f t="shared" si="3"/>
        <v>0.8484375</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0.75 to 1</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7">
        <f t="shared" si="4"/>
        <v>0.0328845395107654</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7">
        <f t="shared" si="5"/>
        <v>0.0286925092999662</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15 to 20</v>
      </c>
      <c r="Z30" s="17">
        <f t="array" ref="Z30">_xlfn.IFS(AA30="oz",_xlfn.IFS(R30="oz",Q30,R30="fl oz",Q30*1.04,R30="ml",Q30*0.0338),AA30="fl oz",_xlfn.IFS(R30="oz",Q30/1.04,R30="fl oz",Q30,R30="ml",Q30*0.0338/1.04),AA30="ml",_xlfn.IFS(R30="oz",Q30/0.0338,R30="fl oz",Q30*1.04/0.0338,R30="ml",Q30))</f>
        <v>19.2</v>
      </c>
      <c r="AA30" s="9" t="str">
        <f>_xlfn.XLOOKUP($E30,'Copy of Raw Data'!$E:$E,'Copy of Raw Data'!AA:AA,"ERROR",0,1)</f>
        <v>oz</v>
      </c>
      <c r="AB30" s="9" t="str">
        <f>_xlfn.XLOOKUP($E30,'Copy of Raw Data'!$E:$E,'Copy of Raw Data'!AB:AB,"ERROR",0,1)</f>
        <v>Spray Can</v>
      </c>
      <c r="AC30" s="9" t="str">
        <f>_xlfn.XLOOKUP($E30,'Copy of Raw Data'!$E:$E,'Copy of Raw Data'!AC:AC,"ERROR",0,1)</f>
        <v>Pack of 3</v>
      </c>
      <c r="AD30" s="9" t="str">
        <f>_xlfn.XLOOKUP($E30,'Copy of Raw Data'!$E:$E,'Copy of Raw Data'!AD:AD,"ERROR",0,1)</f>
        <v>Frizz Control, Volumizing, Hold</v>
      </c>
      <c r="AE30" s="9" t="str">
        <f>_xlfn.XLOOKUP($E30,'Copy of Raw Data'!$E:$E,'Copy of Raw Data'!AO:AO,"ERROR",0,1)</f>
        <v>Paraben Free, Cruelty Free</v>
      </c>
      <c r="AF30" s="9" t="str">
        <f>_xlfn.XLOOKUP($E30,'Copy of Raw Data'!$E:$E,'Copy of Raw Data'!AZ:AZ,"ERROR",0,1)</f>
        <v>Water, Triethanolamine, Castor Oil, Cocamidopropyl Betaine, Ethylhexylglycerin, Glycerin, Pomegranate, Cotton Extract, Tocopherol</v>
      </c>
      <c r="AG30">
        <f>IF(SUMIF('Ingredients Backend'!$AG$1:$EM$1,AG$3,'Ingredients Backend'!$AG29:$EM29)&gt;=1,1,0)</f>
        <v>0</v>
      </c>
      <c r="AH30">
        <f>IF(SUMIF('Ingredients Backend'!$AG$1:$EM$1,AH$3,'Ingredients Backend'!$AG29:$EM29)&gt;=1,1,0)</f>
        <v>0</v>
      </c>
      <c r="AI30">
        <f>IF(SUMIF('Ingredients Backend'!$AG$1:$EM$1,AI$3,'Ingredients Backend'!$AG29:$EM29)&gt;=1,1,0)</f>
        <v>0</v>
      </c>
      <c r="AJ30">
        <f>IF(SUMIF('Ingredients Backend'!$AG$1:$EM$1,AJ$3,'Ingredients Backend'!$AG29:$EM29)&gt;=1,1,0)</f>
        <v>0</v>
      </c>
      <c r="AK30">
        <f>IF(SUMIF('Ingredients Backend'!$AG$1:$EM$1,AK$3,'Ingredients Backend'!$AG29:$EM29)&gt;=1,1,0)</f>
        <v>0</v>
      </c>
      <c r="AL30">
        <f>IF(SUMIF('Ingredients Backend'!$AG$1:$EM$1,AL$3,'Ingredients Backend'!$AG29:$EM29)&gt;=1,1,0)</f>
        <v>0</v>
      </c>
      <c r="AM30">
        <f>IF(SUMIF('Ingredients Backend'!$AG$1:$EM$1,AM$3,'Ingredients Backend'!$AG29:$EM29)&gt;=1,1,0)</f>
        <v>0</v>
      </c>
      <c r="AN30">
        <f>IF(SUMIF('Ingredients Backend'!$AG$1:$EM$1,AN$3,'Ingredients Backend'!$AG29:$EM29)&gt;=1,1,0)</f>
        <v>0</v>
      </c>
      <c r="AO30">
        <f>IF(SUMIF('Ingredients Backend'!$AG$1:$EM$1,AO$3,'Ingredients Backend'!$AG29:$EM29)&gt;=1,1,0)</f>
        <v>0</v>
      </c>
      <c r="AP30">
        <f>IF(SUMIF('Ingredients Backend'!$AG$1:$EM$1,AP$3,'Ingredients Backend'!$AG29:$EM29)&gt;=1,1,0)</f>
        <v>0</v>
      </c>
      <c r="AQ30">
        <f>IF(SUMIF('Ingredients Backend'!$AG$1:$EM$1,AQ$3,'Ingredients Backend'!$AG29:$EM29)&gt;=1,1,0)</f>
        <v>0</v>
      </c>
      <c r="AR30">
        <f>IF(SUMIF('Ingredients Backend'!$AG$1:$EM$1,AR$3,'Ingredients Backend'!$AG29:$EM29)&gt;=1,1,0)</f>
        <v>0</v>
      </c>
      <c r="AS30">
        <f>IF(SUMIF('Ingredients Backend'!$AG$1:$EM$1,AS$3,'Ingredients Backend'!$AG29:$EM29)&gt;=1,1,0)</f>
        <v>0</v>
      </c>
      <c r="AT30">
        <f>IF(SUMIF('Ingredients Backend'!$AG$1:$EM$1,AT$3,'Ingredients Backend'!$AG29:$EM29)&gt;=1,1,0)</f>
        <v>1</v>
      </c>
      <c r="AU30">
        <f>IF(SUMIF('Ingredients Backend'!$AG$1:$EM$1,AU$3,'Ingredients Backend'!$AG29:$EM29)&gt;=1,1,0)</f>
        <v>0</v>
      </c>
      <c r="AV30">
        <f>IF(SUMIF('Ingredients Backend'!$AG$1:$EM$1,AV$3,'Ingredients Backend'!$AG29:$EM29)&gt;=1,1,0)</f>
        <v>0</v>
      </c>
      <c r="AW30">
        <f>IF(SUMIF('Ingredients Backend'!$AG$1:$EM$1,AW$3,'Ingredients Backend'!$AG29:$EM29)&gt;=1,1,0)</f>
        <v>0</v>
      </c>
      <c r="AX30">
        <f>IF(SUMIF('Ingredients Backend'!$AG$1:$EM$1,AX$3,'Ingredients Backend'!$AG29:$EM29)&gt;=1,1,0)</f>
        <v>0</v>
      </c>
      <c r="AY30">
        <f>IF(SUMIF('Ingredients Backend'!$AG$1:$EM$1,AY$3,'Ingredients Backend'!$AG29:$EM29)&gt;=1,1,0)</f>
        <v>1</v>
      </c>
      <c r="AZ30">
        <f>IF(SUMIF('Ingredients Backend'!$AG$1:$EM$1,AZ$3,'Ingredients Backend'!$AG29:$EM29)&gt;=1,1,0)</f>
        <v>0</v>
      </c>
      <c r="BA30">
        <f>IF(SUMIF('Ingredients Backend'!$AG$1:$EM$1,BA$3,'Ingredients Backend'!$AG29:$EM29)&gt;=1,1,0)</f>
        <v>0</v>
      </c>
      <c r="BB30">
        <f>IF(SUMIF('Ingredients Backend'!$AG$1:$EM$1,BB$3,'Ingredients Backend'!$AG29:$EM29)&gt;=1,1,0)</f>
        <v>1</v>
      </c>
      <c r="BC30">
        <f>IF(SUMIF('Ingredients Backend'!$AG$1:$EM$1,BC$3,'Ingredients Backend'!$AG29:$EM29)&gt;=1,1,0)</f>
        <v>0</v>
      </c>
      <c r="BD30">
        <f>IF(SUMIF('Ingredients Backend'!$AG$1:$EM$1,BD$3,'Ingredients Backend'!$AG29:$EM29)&gt;=1,1,0)</f>
        <v>0</v>
      </c>
      <c r="BE30">
        <f>IF(SUMIF('Ingredients Backend'!$AG$1:$EM$1,BE$3,'Ingredients Backend'!$AG29:$EM29)&gt;=1,1,0)</f>
        <v>1</v>
      </c>
      <c r="BF30">
        <f>IF(SUMIF('Ingredients Backend'!$AG$1:$EM$1,BF$3,'Ingredients Backend'!$AG29:$EM29)&gt;=1,1,0)</f>
        <v>0</v>
      </c>
      <c r="BG30">
        <f>IF(SUMIF('Ingredients Backend'!$AG$1:$EM$1,BG$3,'Ingredients Backend'!$AG29:$EM29)&gt;=1,1,0)</f>
        <v>0</v>
      </c>
      <c r="BH30">
        <f>IF(SUMIF('Ingredients Backend'!$AG$1:$EM$1,BH$3,'Ingredients Backend'!$AG29:$EM29)&gt;=1,1,0)</f>
        <v>0</v>
      </c>
      <c r="BI30">
        <f>IF(SUMIF('Ingredients Backend'!$AG$1:$EM$1,BI$3,'Ingredients Backend'!$AG29:$EM29)&gt;=1,1,0)</f>
        <v>0</v>
      </c>
      <c r="BJ30">
        <f>IF(SUMIF('Ingredients Backend'!$AG$1:$EM$1,BJ$3,'Ingredients Backend'!$AG29:$EM29)&gt;=1,1,0)</f>
        <v>0</v>
      </c>
      <c r="BK30">
        <f>IF(SUMIF('Ingredients Backend'!$AG$1:$EM$1,BK$3,'Ingredients Backend'!$AG29:$EM29)&gt;=1,1,0)</f>
        <v>1</v>
      </c>
      <c r="BL30">
        <f>IF(SUMIF('Ingredients Backend'!$AG$1:$EM$1,BL$3,'Ingredients Backend'!$AG29:$EM29)&gt;=1,1,0)</f>
        <v>0</v>
      </c>
      <c r="BM30">
        <f>IF(SUMIF('Ingredients Backend'!$AG$1:$EM$1,BM$3,'Ingredients Backend'!$AG29:$EM29)&gt;=1,1,0)</f>
        <v>0</v>
      </c>
      <c r="BN30">
        <f>IF(SUMIF('Ingredients Backend'!$AG$1:$EM$1,BN$3,'Ingredients Backend'!$AG29:$EM29)&gt;=1,1,0)</f>
        <v>0</v>
      </c>
      <c r="BO30">
        <f>IF(SUMIF('Ingredients Backend'!$AG$1:$EM$1,BO$3,'Ingredients Backend'!$AG29:$EM29)&gt;=1,1,0)</f>
        <v>0</v>
      </c>
      <c r="BP30">
        <f>IF(SUMIF('Ingredients Backend'!$AG$1:$EM$1,BP$3,'Ingredients Backend'!$AG29:$EM29)&gt;=1,1,0)</f>
        <v>0</v>
      </c>
      <c r="BQ30">
        <f>IF(SUMIF('Ingredients Backend'!$AG$1:$EM$1,BQ$3,'Ingredients Backend'!$AG29:$EM29)&gt;=1,1,0)</f>
        <v>0</v>
      </c>
      <c r="BR30">
        <f>IF(SUMIF('Ingredients Backend'!$AG$1:$EM$1,BR$3,'Ingredients Backend'!$AG29:$EM29)&gt;=1,1,0)</f>
        <v>0</v>
      </c>
      <c r="BS30">
        <f>IF(SUMIF('Ingredients Backend'!$AG$1:$EM$1,BS$3,'Ingredients Backend'!$AG29:$EM29)&gt;=1,1,0)</f>
        <v>0</v>
      </c>
      <c r="BT30">
        <f>IF(SUMIF('Ingredients Backend'!$AG$1:$EM$1,BT$3,'Ingredients Backend'!$AG29:$EM29)&gt;=1,1,0)</f>
        <v>0</v>
      </c>
      <c r="BU30">
        <f>IF(SUMIF('Ingredients Backend'!$AG$1:$EM$1,BU$3,'Ingredients Backend'!$AG29:$EM29)&gt;=1,1,0)</f>
        <v>0</v>
      </c>
      <c r="BV30">
        <f>IF(SUMIF('Ingredients Backend'!$AG$1:$EM$1,BV$3,'Ingredients Backend'!$AG29:$EM29)&gt;=1,1,0)</f>
        <v>0</v>
      </c>
      <c r="BW30">
        <f>IF(SUMIF('Ingredients Backend'!$AG$1:$EM$1,BW$3,'Ingredients Backend'!$AG29:$EM29)&gt;=1,1,0)</f>
        <v>0</v>
      </c>
      <c r="BX30">
        <f>IF(SUMIF('Ingredients Backend'!$AG$1:$EM$1,BX$3,'Ingredients Backend'!$AG29:$EM29)&gt;=1,1,0)</f>
        <v>0</v>
      </c>
      <c r="BY30">
        <f>IF(SUMIF('Ingredients Backend'!$AG$1:$EM$1,BY$3,'Ingredients Backend'!$AG29:$EM29)&gt;=1,1,0)</f>
        <v>0</v>
      </c>
      <c r="BZ30">
        <f>IF(SUMIF('Ingredients Backend'!$AG$1:$EM$1,BZ$3,'Ingredients Backend'!$AG29:$EM29)&gt;=1,1,0)</f>
        <v>0</v>
      </c>
      <c r="CA30">
        <f>IF(SUMIF('Ingredients Backend'!$AG$1:$EM$1,CA$3,'Ingredients Backend'!$AG29:$EM29)&gt;=1,1,0)</f>
        <v>0</v>
      </c>
      <c r="CB30">
        <f>IF(SUMIF('Ingredients Backend'!$AG$1:$EM$1,CB$3,'Ingredients Backend'!$AG29:$EM29)&gt;=1,1,0)</f>
        <v>0</v>
      </c>
      <c r="CC30">
        <f>IF(SUMIF('Ingredients Backend'!$AG$1:$EM$1,CC$3,'Ingredients Backend'!$AG29:$EM29)&gt;=1,1,0)</f>
        <v>0</v>
      </c>
      <c r="CD30">
        <f>IF(SUMIF('Ingredients Backend'!$AG$1:$EM$1,CD$3,'Ingredients Backend'!$AG29:$EM29)&gt;=1,1,0)</f>
        <v>1</v>
      </c>
      <c r="CE30">
        <f>IF(SUMIF('Ingredients Backend'!$AG$1:$EM$1,CE$3,'Ingredients Backend'!$AG29:$EM29)&gt;=1,1,0)</f>
        <v>0</v>
      </c>
      <c r="CF30">
        <f>IF(SUMIF('Ingredients Backend'!$AG$1:$EM$1,CF$3,'Ingredients Backend'!$AG29:$EM29)&gt;=1,1,0)</f>
        <v>0</v>
      </c>
      <c r="CG30">
        <f>IF(SUMIF('Ingredients Backend'!$AG$1:$EM$1,CG$3,'Ingredients Backend'!$AG29:$EM29)&gt;=1,1,0)</f>
        <v>0</v>
      </c>
      <c r="CH30">
        <f>IF(SUMIF('Ingredients Backend'!$AG$1:$EM$1,CH$3,'Ingredients Backend'!$AG29:$EM29)&gt;=1,1,0)</f>
        <v>0</v>
      </c>
      <c r="CI30">
        <f>IF(SUMIF('Ingredients Backend'!$AG$1:$EM$1,CI$3,'Ingredients Backend'!$AG29:$EM29)&gt;=1,1,0)</f>
        <v>0</v>
      </c>
      <c r="CJ30">
        <f>IF(SUMIF('Ingredients Backend'!$AG$1:$EM$1,CJ$3,'Ingredients Backend'!$AG29:$EM29)&gt;=1,1,0)</f>
        <v>0</v>
      </c>
      <c r="CK30">
        <f>IF(SUMIF('Ingredients Backend'!$AG$1:$EM$1,CK$3,'Ingredients Backend'!$AG29:$EM29)&gt;=1,1,0)</f>
        <v>0</v>
      </c>
      <c r="CL30">
        <f>IF(SUMIF('Ingredients Backend'!$AG$1:$EM$1,CL$3,'Ingredients Backend'!$AG29:$EM29)&gt;=1,1,0)</f>
        <v>0</v>
      </c>
      <c r="CM30">
        <f>IF(SUMIF('Ingredients Backend'!$AG$1:$EM$1,CM$3,'Ingredients Backend'!$AG29:$EM29)&gt;=1,1,0)</f>
        <v>1</v>
      </c>
      <c r="CN30">
        <f>IF(SUMIF('Ingredients Backend'!$AG$1:$EM$1,CN$3,'Ingredients Backend'!$AG29:$EM29)&gt;=1,1,0)</f>
        <v>0</v>
      </c>
      <c r="CO30">
        <f>IF(SUMIF('Ingredients Backend'!$AG$1:$EM$1,CO$3,'Ingredients Backend'!$AG29:$EM29)&gt;=1,1,0)</f>
        <v>0</v>
      </c>
      <c r="CP30">
        <f>IF(SUMIF('Ingredients Backend'!$AG$1:$EM$1,CP$3,'Ingredients Backend'!$AG29:$EM29)&gt;=1,1,0)</f>
        <v>0</v>
      </c>
      <c r="CQ30">
        <f>IF(SUMIF('Ingredients Backend'!$AG$1:$EM$1,CQ$3,'Ingredients Backend'!$AG29:$EM29)&gt;=1,1,0)</f>
        <v>0</v>
      </c>
      <c r="CR30">
        <f>IF(SUMIF('Ingredients Backend'!$AG$1:$EM$1,CR$3,'Ingredients Backend'!$AG29:$EM29)&gt;=1,1,0)</f>
        <v>0</v>
      </c>
      <c r="CS30">
        <f>IF(SUMIF('Ingredients Backend'!$AG$1:$EM$1,CS$3,'Ingredients Backend'!$AG29:$EM29)&gt;=1,1,0)</f>
        <v>0</v>
      </c>
      <c r="CT30">
        <f>IF(SUMIF('Ingredients Backend'!$AG$1:$EM$1,CT$3,'Ingredients Backend'!$AG29:$EM29)&gt;=1,1,0)</f>
        <v>0</v>
      </c>
      <c r="CU30">
        <f>IF(SUMIF('Ingredients Backend'!$AG$1:$EM$1,CU$3,'Ingredients Backend'!$AG29:$EM29)&gt;=1,1,0)</f>
        <v>0</v>
      </c>
      <c r="CV30">
        <f>IF(SUMIF('Ingredients Backend'!$AG$1:$EM$1,CV$3,'Ingredients Backend'!$AG29:$EM29)&gt;=1,1,0)</f>
        <v>0</v>
      </c>
      <c r="CW30">
        <f>IF(SUMIF('Ingredients Backend'!$AG$1:$EM$1,CW$3,'Ingredients Backend'!$AG29:$EM29)&gt;=1,1,0)</f>
        <v>0</v>
      </c>
      <c r="CX30">
        <f>IF(SUMIF('Ingredients Backend'!$AG$1:$EM$1,CX$3,'Ingredients Backend'!$AG29:$EM29)&gt;=1,1,0)</f>
        <v>0</v>
      </c>
      <c r="CY30">
        <f>IF(SUMIF('Ingredients Backend'!$AG$1:$EM$1,CY$3,'Ingredients Backend'!$AG29:$EM29)&gt;=1,1,0)</f>
        <v>0</v>
      </c>
      <c r="CZ30">
        <f>IF(SUMIF('Ingredients Backend'!$AG$1:$EM$1,CZ$3,'Ingredients Backend'!$AG29:$EM29)&gt;=1,1,0)</f>
        <v>0</v>
      </c>
      <c r="DA30">
        <f>IF(SUMIF('Ingredients Backend'!$AG$1:$EM$1,DA$3,'Ingredients Backend'!$AG29:$EM29)&gt;=1,1,0)</f>
        <v>0</v>
      </c>
      <c r="DB30">
        <f>IF(SUMIF('Ingredients Backend'!$AG$1:$EM$1,DB$3,'Ingredients Backend'!$AG29:$EM29)&gt;=1,1,0)</f>
        <v>0</v>
      </c>
      <c r="DC30">
        <f>IF(SUMIF('Ingredients Backend'!$AG$1:$EM$1,DC$3,'Ingredients Backend'!$AG29:$EM29)&gt;=1,1,0)</f>
        <v>1</v>
      </c>
      <c r="DD30">
        <f>IF(SUMIF('Ingredients Backend'!$AG$1:$EM$1,DD$3,'Ingredients Backend'!$AG29:$EM29)&gt;=1,1,0)</f>
        <v>0</v>
      </c>
      <c r="DE30">
        <f>IF(SUMIF('Ingredients Backend'!$AG$1:$EM$1,DE$3,'Ingredients Backend'!$AG29:$EM29)&gt;=1,1,0)</f>
        <v>1</v>
      </c>
      <c r="DF30">
        <f>IF(SUMIF('Ingredients Backend'!$AG$1:$EM$1,DF$3,'Ingredients Backend'!$AG29:$EM29)&gt;=1,1,0)</f>
        <v>0</v>
      </c>
      <c r="DG30">
        <f>IF(SUMIF('Ingredients Backend'!$AG$1:$EM$1,DG$3,'Ingredients Backend'!$AG29:$EM29)&gt;=1,1,0)</f>
        <v>0</v>
      </c>
      <c r="DH30">
        <f>IF(SUMIF('Ingredients Backend'!$AG$1:$EM$1,DH$3,'Ingredients Backend'!$AG29:$EM29)&gt;=1,1,0)</f>
        <v>0</v>
      </c>
      <c r="DI30">
        <f>IF(SUMIF('Ingredients Backend'!$AG$1:$EM$1,DI$3,'Ingredients Backend'!$AG29:$EM29)&gt;=1,1,0)</f>
        <v>1</v>
      </c>
      <c r="DJ30">
        <f>IF(SUMIF('Ingredients Backend'!$AG$1:$EM$1,DJ$3,'Ingredients Backend'!$AG29:$EM29)&gt;=1,1,0)</f>
        <v>0</v>
      </c>
      <c r="DK30">
        <f>IF(SUMIF('Ingredients Backend'!$AG$1:$EM$1,DK$3,'Ingredients Backend'!$AG29:$EM29)&gt;=1,1,0)</f>
        <v>0</v>
      </c>
      <c r="DL30">
        <f>IF(SUMIF('Ingredients Backend'!$AG$1:$EM$1,DL$3,'Ingredients Backend'!$AG29:$EM29)&gt;=1,1,0)</f>
        <v>0</v>
      </c>
    </row>
    <row r="31" spans="1:116">
      <c r="A31" s="9" t="str">
        <f>_xlfn.XLOOKUP($E31,'Copy of Raw Data'!$E:$E,'Copy of Raw Data'!A:A,"ERROR",0,1)</f>
        <v>US</v>
      </c>
      <c r="B31" s="9" t="str">
        <f>_xlfn.XLOOKUP($E31,'Copy of Raw Data'!$E:$E,'Copy of Raw Data'!B:B,"ERROR",0,1)</f>
        <v>Hair Mousses</v>
      </c>
      <c r="C31" s="9" t="str">
        <f>_xlfn.XLOOKUP($E31,'Copy of Raw Data'!$E:$E,'Copy of Raw Data'!C:C,"ERROR",0,1)</f>
        <v>Mielle Organics</v>
      </c>
      <c r="D31" s="9" t="str">
        <f>_xlfn.XLOOKUP($E31,'Copy of Raw Data'!$E:$E,'Copy of Raw Data'!D:D,"ERROR",0,1)</f>
        <v>www.amazon.com/dp/B06XQ36YK3</v>
      </c>
      <c r="E31" s="9" t="s">
        <v>141</v>
      </c>
      <c r="F31" s="9" t="str">
        <f>_xlfn.XLOOKUP($E31,'Copy of Raw Data'!$E:$E,'Copy of Raw Data'!F:F,"ERROR",0,1)</f>
        <v>Mielle Organics Babassu Brazilian Curly Cocktail Curl Mousse for Dry &amp; Curly Hair Types, Mousse for Frizzy Hair, 7.5 Ounces</v>
      </c>
      <c r="G31" s="9">
        <f>_xlfn.XLOOKUP($E31,'Copy of Raw Data'!$E:$E,'Copy of Raw Data'!G:G,"ERROR",0,1)</f>
        <v>18387</v>
      </c>
      <c r="H31" s="9">
        <f>_xlfn.XLOOKUP($E31,'Copy of Raw Data'!$E:$E,'Copy of Raw Data'!H:H,"ERROR",0,1)</f>
        <v>222557.79</v>
      </c>
      <c r="I31" s="9">
        <f>_xlfn.XLOOKUP($E31,'Copy of Raw Data'!$E:$E,'Copy of Raw Data'!I:I,"ERROR",0,1)</f>
        <v>0.00909821707155611</v>
      </c>
      <c r="J31" s="9" t="str">
        <f>_xlfn.XLOOKUP($E31,'Copy of Raw Data'!$E:$E,'Copy of 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10 to 15</v>
      </c>
      <c r="L31" s="9">
        <f>_xlfn.XLOOKUP($E31,'Copy of Raw Data'!$E:$E,'Copy of Raw Data'!L:L,"ERROR",0,1)</f>
        <v>12.07</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10 to 15</v>
      </c>
      <c r="N31" s="9">
        <f>_xlfn.XLOOKUP($E31,'Copy of Raw Data'!$E:$E,'Copy of Raw Data'!N:N,"ERROR",0,1)</f>
        <v>15</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15% to 20%</v>
      </c>
      <c r="P31" s="16">
        <f t="shared" si="2"/>
        <v>0.195333333333333</v>
      </c>
      <c r="Q31" s="9">
        <f>_xlfn.XLOOKUP($E31,'Copy of Raw Data'!$E:$E,'Copy of Raw Data'!Q:Q,"ERROR",0,1)</f>
        <v>7.5</v>
      </c>
      <c r="R31" s="9" t="str">
        <f>_xlfn.XLOOKUP($E31,'Copy of Raw Data'!$E:$E,'Copy of Raw Data'!R:R,"ERROR",0,1)</f>
        <v>oz</v>
      </c>
      <c r="S31" s="17">
        <f t="shared" si="3"/>
        <v>1.60933333333333</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1 to 2</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0.05 to 0.1</v>
      </c>
      <c r="V31" s="17">
        <f t="shared" si="4"/>
        <v>0.0676361176868448</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0.05 to 0.1</v>
      </c>
      <c r="X31" s="17">
        <f t="shared" si="5"/>
        <v>0.0544245293653478</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7.5</v>
      </c>
      <c r="AA31" s="9" t="str">
        <f>_xlfn.XLOOKUP($E31,'Copy of Raw Data'!$E:$E,'Copy of Raw Data'!AA:AA,"ERROR",0,1)</f>
        <v>oz</v>
      </c>
      <c r="AB31" s="9" t="str">
        <f>_xlfn.XLOOKUP($E31,'Copy of Raw Data'!$E:$E,'Copy of Raw Data'!AB:AB,"ERROR",0,1)</f>
        <v>Pump Bottle</v>
      </c>
      <c r="AC31" s="9" t="str">
        <f>_xlfn.XLOOKUP($E31,'Copy of Raw Data'!$E:$E,'Copy of Raw Data'!AC:AC,"ERROR",0,1)</f>
        <v>Pack of 1</v>
      </c>
      <c r="AD31" s="9" t="str">
        <f>_xlfn.XLOOKUP($E31,'Copy of Raw Data'!$E:$E,'Copy of Raw Data'!AD:AD,"ERROR",0,1)</f>
        <v>Moisturizing, Curl Enhancing, Frizz Control</v>
      </c>
      <c r="AE31" s="9" t="str">
        <f>_xlfn.XLOOKUP($E31,'Copy of Raw Data'!$E:$E,'Copy of Raw Data'!AO:AO,"ERROR",0,1)</f>
        <v>Dairy Free</v>
      </c>
      <c r="AF31" s="9" t="str">
        <f>_xlfn.XLOOKUP($E31,'Copy of Raw Data'!$E:$E,'Copy of Raw Data'!AZ:AZ,"ERROR",0,1)</f>
        <v>Coconut Oil, Babassu Oil, Palm oil, Cocamidopropyl Betaine, Panthanol, Water, Cetrimonium Choride, Hydrolised Wheat Protein, Ethylhexylglycerine, Geraniol</v>
      </c>
      <c r="AG31">
        <f>IF(SUMIF('Ingredients Backend'!$AG$1:$EM$1,AG$3,'Ingredients Backend'!$AG30:$EM30)&gt;=1,1,0)</f>
        <v>0</v>
      </c>
      <c r="AH31">
        <f>IF(SUMIF('Ingredients Backend'!$AG$1:$EM$1,AH$3,'Ingredients Backend'!$AG30:$EM30)&gt;=1,1,0)</f>
        <v>0</v>
      </c>
      <c r="AI31">
        <f>IF(SUMIF('Ingredients Backend'!$AG$1:$EM$1,AI$3,'Ingredients Backend'!$AG30:$EM30)&gt;=1,1,0)</f>
        <v>0</v>
      </c>
      <c r="AJ31">
        <f>IF(SUMIF('Ingredients Backend'!$AG$1:$EM$1,AJ$3,'Ingredients Backend'!$AG30:$EM30)&gt;=1,1,0)</f>
        <v>0</v>
      </c>
      <c r="AK31">
        <f>IF(SUMIF('Ingredients Backend'!$AG$1:$EM$1,AK$3,'Ingredients Backend'!$AG30:$EM30)&gt;=1,1,0)</f>
        <v>0</v>
      </c>
      <c r="AL31">
        <f>IF(SUMIF('Ingredients Backend'!$AG$1:$EM$1,AL$3,'Ingredients Backend'!$AG30:$EM30)&gt;=1,1,0)</f>
        <v>0</v>
      </c>
      <c r="AM31">
        <f>IF(SUMIF('Ingredients Backend'!$AG$1:$EM$1,AM$3,'Ingredients Backend'!$AG30:$EM30)&gt;=1,1,0)</f>
        <v>0</v>
      </c>
      <c r="AN31">
        <f>IF(SUMIF('Ingredients Backend'!$AG$1:$EM$1,AN$3,'Ingredients Backend'!$AG30:$EM30)&gt;=1,1,0)</f>
        <v>0</v>
      </c>
      <c r="AO31">
        <f>IF(SUMIF('Ingredients Backend'!$AG$1:$EM$1,AO$3,'Ingredients Backend'!$AG30:$EM30)&gt;=1,1,0)</f>
        <v>1</v>
      </c>
      <c r="AP31">
        <f>IF(SUMIF('Ingredients Backend'!$AG$1:$EM$1,AP$3,'Ingredients Backend'!$AG30:$EM30)&gt;=1,1,0)</f>
        <v>0</v>
      </c>
      <c r="AQ31">
        <f>IF(SUMIF('Ingredients Backend'!$AG$1:$EM$1,AQ$3,'Ingredients Backend'!$AG30:$EM30)&gt;=1,1,0)</f>
        <v>0</v>
      </c>
      <c r="AR31">
        <f>IF(SUMIF('Ingredients Backend'!$AG$1:$EM$1,AR$3,'Ingredients Backend'!$AG30:$EM30)&gt;=1,1,0)</f>
        <v>0</v>
      </c>
      <c r="AS31">
        <f>IF(SUMIF('Ingredients Backend'!$AG$1:$EM$1,AS$3,'Ingredients Backend'!$AG30:$EM30)&gt;=1,1,0)</f>
        <v>0</v>
      </c>
      <c r="AT31">
        <f>IF(SUMIF('Ingredients Backend'!$AG$1:$EM$1,AT$3,'Ingredients Backend'!$AG30:$EM30)&gt;=1,1,0)</f>
        <v>0</v>
      </c>
      <c r="AU31">
        <f>IF(SUMIF('Ingredients Backend'!$AG$1:$EM$1,AU$3,'Ingredients Backend'!$AG30:$EM30)&gt;=1,1,0)</f>
        <v>0</v>
      </c>
      <c r="AV31">
        <f>IF(SUMIF('Ingredients Backend'!$AG$1:$EM$1,AV$3,'Ingredients Backend'!$AG30:$EM30)&gt;=1,1,0)</f>
        <v>1</v>
      </c>
      <c r="AW31">
        <f>IF(SUMIF('Ingredients Backend'!$AG$1:$EM$1,AW$3,'Ingredients Backend'!$AG30:$EM30)&gt;=1,1,0)</f>
        <v>0</v>
      </c>
      <c r="AX31">
        <f>IF(SUMIF('Ingredients Backend'!$AG$1:$EM$1,AX$3,'Ingredients Backend'!$AG30:$EM30)&gt;=1,1,0)</f>
        <v>0</v>
      </c>
      <c r="AY31">
        <f>IF(SUMIF('Ingredients Backend'!$AG$1:$EM$1,AY$3,'Ingredients Backend'!$AG30:$EM30)&gt;=1,1,0)</f>
        <v>1</v>
      </c>
      <c r="AZ31">
        <f>IF(SUMIF('Ingredients Backend'!$AG$1:$EM$1,AZ$3,'Ingredients Backend'!$AG30:$EM30)&gt;=1,1,0)</f>
        <v>1</v>
      </c>
      <c r="BA31">
        <f>IF(SUMIF('Ingredients Backend'!$AG$1:$EM$1,BA$3,'Ingredients Backend'!$AG30:$EM30)&gt;=1,1,0)</f>
        <v>0</v>
      </c>
      <c r="BB31">
        <f>IF(SUMIF('Ingredients Backend'!$AG$1:$EM$1,BB$3,'Ingredients Backend'!$AG30:$EM30)&gt;=1,1,0)</f>
        <v>0</v>
      </c>
      <c r="BC31">
        <f>IF(SUMIF('Ingredients Backend'!$AG$1:$EM$1,BC$3,'Ingredients Backend'!$AG30:$EM30)&gt;=1,1,0)</f>
        <v>0</v>
      </c>
      <c r="BD31">
        <f>IF(SUMIF('Ingredients Backend'!$AG$1:$EM$1,BD$3,'Ingredients Backend'!$AG30:$EM30)&gt;=1,1,0)</f>
        <v>0</v>
      </c>
      <c r="BE31">
        <f>IF(SUMIF('Ingredients Backend'!$AG$1:$EM$1,BE$3,'Ingredients Backend'!$AG30:$EM30)&gt;=1,1,0)</f>
        <v>1</v>
      </c>
      <c r="BF31">
        <f>IF(SUMIF('Ingredients Backend'!$AG$1:$EM$1,BF$3,'Ingredients Backend'!$AG30:$EM30)&gt;=1,1,0)</f>
        <v>0</v>
      </c>
      <c r="BG31">
        <f>IF(SUMIF('Ingredients Backend'!$AG$1:$EM$1,BG$3,'Ingredients Backend'!$AG30:$EM30)&gt;=1,1,0)</f>
        <v>0</v>
      </c>
      <c r="BH31">
        <f>IF(SUMIF('Ingredients Backend'!$AG$1:$EM$1,BH$3,'Ingredients Backend'!$AG30:$EM30)&gt;=1,1,0)</f>
        <v>0</v>
      </c>
      <c r="BI31">
        <f>IF(SUMIF('Ingredients Backend'!$AG$1:$EM$1,BI$3,'Ingredients Backend'!$AG30:$EM30)&gt;=1,1,0)</f>
        <v>1</v>
      </c>
      <c r="BJ31">
        <f>IF(SUMIF('Ingredients Backend'!$AG$1:$EM$1,BJ$3,'Ingredients Backend'!$AG30:$EM30)&gt;=1,1,0)</f>
        <v>0</v>
      </c>
      <c r="BK31">
        <f>IF(SUMIF('Ingredients Backend'!$AG$1:$EM$1,BK$3,'Ingredients Backend'!$AG30:$EM30)&gt;=1,1,0)</f>
        <v>1</v>
      </c>
      <c r="BL31">
        <f>IF(SUMIF('Ingredients Backend'!$AG$1:$EM$1,BL$3,'Ingredients Backend'!$AG30:$EM30)&gt;=1,1,0)</f>
        <v>0</v>
      </c>
      <c r="BM31">
        <f>IF(SUMIF('Ingredients Backend'!$AG$1:$EM$1,BM$3,'Ingredients Backend'!$AG30:$EM30)&gt;=1,1,0)</f>
        <v>0</v>
      </c>
      <c r="BN31">
        <f>IF(SUMIF('Ingredients Backend'!$AG$1:$EM$1,BN$3,'Ingredients Backend'!$AG30:$EM30)&gt;=1,1,0)</f>
        <v>0</v>
      </c>
      <c r="BO31">
        <f>IF(SUMIF('Ingredients Backend'!$AG$1:$EM$1,BO$3,'Ingredients Backend'!$AG30:$EM30)&gt;=1,1,0)</f>
        <v>0</v>
      </c>
      <c r="BP31">
        <f>IF(SUMIF('Ingredients Backend'!$AG$1:$EM$1,BP$3,'Ingredients Backend'!$AG30:$EM30)&gt;=1,1,0)</f>
        <v>0</v>
      </c>
      <c r="BQ31">
        <f>IF(SUMIF('Ingredients Backend'!$AG$1:$EM$1,BQ$3,'Ingredients Backend'!$AG30:$EM30)&gt;=1,1,0)</f>
        <v>0</v>
      </c>
      <c r="BR31">
        <f>IF(SUMIF('Ingredients Backend'!$AG$1:$EM$1,BR$3,'Ingredients Backend'!$AG30:$EM30)&gt;=1,1,0)</f>
        <v>0</v>
      </c>
      <c r="BS31">
        <f>IF(SUMIF('Ingredients Backend'!$AG$1:$EM$1,BS$3,'Ingredients Backend'!$AG30:$EM30)&gt;=1,1,0)</f>
        <v>0</v>
      </c>
      <c r="BT31">
        <f>IF(SUMIF('Ingredients Backend'!$AG$1:$EM$1,BT$3,'Ingredients Backend'!$AG30:$EM30)&gt;=1,1,0)</f>
        <v>0</v>
      </c>
      <c r="BU31">
        <f>IF(SUMIF('Ingredients Backend'!$AG$1:$EM$1,BU$3,'Ingredients Backend'!$AG30:$EM30)&gt;=1,1,0)</f>
        <v>0</v>
      </c>
      <c r="BV31">
        <f>IF(SUMIF('Ingredients Backend'!$AG$1:$EM$1,BV$3,'Ingredients Backend'!$AG30:$EM30)&gt;=1,1,0)</f>
        <v>0</v>
      </c>
      <c r="BW31">
        <f>IF(SUMIF('Ingredients Backend'!$AG$1:$EM$1,BW$3,'Ingredients Backend'!$AG30:$EM30)&gt;=1,1,0)</f>
        <v>0</v>
      </c>
      <c r="BX31">
        <f>IF(SUMIF('Ingredients Backend'!$AG$1:$EM$1,BX$3,'Ingredients Backend'!$AG30:$EM30)&gt;=1,1,0)</f>
        <v>0</v>
      </c>
      <c r="BY31">
        <f>IF(SUMIF('Ingredients Backend'!$AG$1:$EM$1,BY$3,'Ingredients Backend'!$AG30:$EM30)&gt;=1,1,0)</f>
        <v>0</v>
      </c>
      <c r="BZ31">
        <f>IF(SUMIF('Ingredients Backend'!$AG$1:$EM$1,BZ$3,'Ingredients Backend'!$AG30:$EM30)&gt;=1,1,0)</f>
        <v>0</v>
      </c>
      <c r="CA31">
        <f>IF(SUMIF('Ingredients Backend'!$AG$1:$EM$1,CA$3,'Ingredients Backend'!$AG30:$EM30)&gt;=1,1,0)</f>
        <v>0</v>
      </c>
      <c r="CB31">
        <f>IF(SUMIF('Ingredients Backend'!$AG$1:$EM$1,CB$3,'Ingredients Backend'!$AG30:$EM30)&gt;=1,1,0)</f>
        <v>0</v>
      </c>
      <c r="CC31">
        <f>IF(SUMIF('Ingredients Backend'!$AG$1:$EM$1,CC$3,'Ingredients Backend'!$AG30:$EM30)&gt;=1,1,0)</f>
        <v>0</v>
      </c>
      <c r="CD31">
        <f>IF(SUMIF('Ingredients Backend'!$AG$1:$EM$1,CD$3,'Ingredients Backend'!$AG30:$EM30)&gt;=1,1,0)</f>
        <v>0</v>
      </c>
      <c r="CE31">
        <f>IF(SUMIF('Ingredients Backend'!$AG$1:$EM$1,CE$3,'Ingredients Backend'!$AG30:$EM30)&gt;=1,1,0)</f>
        <v>0</v>
      </c>
      <c r="CF31">
        <f>IF(SUMIF('Ingredients Backend'!$AG$1:$EM$1,CF$3,'Ingredients Backend'!$AG30:$EM30)&gt;=1,1,0)</f>
        <v>0</v>
      </c>
      <c r="CG31">
        <f>IF(SUMIF('Ingredients Backend'!$AG$1:$EM$1,CG$3,'Ingredients Backend'!$AG30:$EM30)&gt;=1,1,0)</f>
        <v>0</v>
      </c>
      <c r="CH31">
        <f>IF(SUMIF('Ingredients Backend'!$AG$1:$EM$1,CH$3,'Ingredients Backend'!$AG30:$EM30)&gt;=1,1,0)</f>
        <v>1</v>
      </c>
      <c r="CI31">
        <f>IF(SUMIF('Ingredients Backend'!$AG$1:$EM$1,CI$3,'Ingredients Backend'!$AG30:$EM30)&gt;=1,1,0)</f>
        <v>1</v>
      </c>
      <c r="CJ31">
        <f>IF(SUMIF('Ingredients Backend'!$AG$1:$EM$1,CJ$3,'Ingredients Backend'!$AG30:$EM30)&gt;=1,1,0)</f>
        <v>0</v>
      </c>
      <c r="CK31">
        <f>IF(SUMIF('Ingredients Backend'!$AG$1:$EM$1,CK$3,'Ingredients Backend'!$AG30:$EM30)&gt;=1,1,0)</f>
        <v>0</v>
      </c>
      <c r="CL31">
        <f>IF(SUMIF('Ingredients Backend'!$AG$1:$EM$1,CL$3,'Ingredients Backend'!$AG30:$EM30)&gt;=1,1,0)</f>
        <v>0</v>
      </c>
      <c r="CM31">
        <f>IF(SUMIF('Ingredients Backend'!$AG$1:$EM$1,CM$3,'Ingredients Backend'!$AG30:$EM30)&gt;=1,1,0)</f>
        <v>0</v>
      </c>
      <c r="CN31">
        <f>IF(SUMIF('Ingredients Backend'!$AG$1:$EM$1,CN$3,'Ingredients Backend'!$AG30:$EM30)&gt;=1,1,0)</f>
        <v>0</v>
      </c>
      <c r="CO31">
        <f>IF(SUMIF('Ingredients Backend'!$AG$1:$EM$1,CO$3,'Ingredients Backend'!$AG30:$EM30)&gt;=1,1,0)</f>
        <v>0</v>
      </c>
      <c r="CP31">
        <f>IF(SUMIF('Ingredients Backend'!$AG$1:$EM$1,CP$3,'Ingredients Backend'!$AG30:$EM30)&gt;=1,1,0)</f>
        <v>0</v>
      </c>
      <c r="CQ31">
        <f>IF(SUMIF('Ingredients Backend'!$AG$1:$EM$1,CQ$3,'Ingredients Backend'!$AG30:$EM30)&gt;=1,1,0)</f>
        <v>0</v>
      </c>
      <c r="CR31">
        <f>IF(SUMIF('Ingredients Backend'!$AG$1:$EM$1,CR$3,'Ingredients Backend'!$AG30:$EM30)&gt;=1,1,0)</f>
        <v>0</v>
      </c>
      <c r="CS31">
        <f>IF(SUMIF('Ingredients Backend'!$AG$1:$EM$1,CS$3,'Ingredients Backend'!$AG30:$EM30)&gt;=1,1,0)</f>
        <v>0</v>
      </c>
      <c r="CT31">
        <f>IF(SUMIF('Ingredients Backend'!$AG$1:$EM$1,CT$3,'Ingredients Backend'!$AG30:$EM30)&gt;=1,1,0)</f>
        <v>0</v>
      </c>
      <c r="CU31">
        <f>IF(SUMIF('Ingredients Backend'!$AG$1:$EM$1,CU$3,'Ingredients Backend'!$AG30:$EM30)&gt;=1,1,0)</f>
        <v>0</v>
      </c>
      <c r="CV31">
        <f>IF(SUMIF('Ingredients Backend'!$AG$1:$EM$1,CV$3,'Ingredients Backend'!$AG30:$EM30)&gt;=1,1,0)</f>
        <v>0</v>
      </c>
      <c r="CW31">
        <f>IF(SUMIF('Ingredients Backend'!$AG$1:$EM$1,CW$3,'Ingredients Backend'!$AG30:$EM30)&gt;=1,1,0)</f>
        <v>0</v>
      </c>
      <c r="CX31">
        <f>IF(SUMIF('Ingredients Backend'!$AG$1:$EM$1,CX$3,'Ingredients Backend'!$AG30:$EM30)&gt;=1,1,0)</f>
        <v>0</v>
      </c>
      <c r="CY31">
        <f>IF(SUMIF('Ingredients Backend'!$AG$1:$EM$1,CY$3,'Ingredients Backend'!$AG30:$EM30)&gt;=1,1,0)</f>
        <v>0</v>
      </c>
      <c r="CZ31">
        <f>IF(SUMIF('Ingredients Backend'!$AG$1:$EM$1,CZ$3,'Ingredients Backend'!$AG30:$EM30)&gt;=1,1,0)</f>
        <v>0</v>
      </c>
      <c r="DA31">
        <f>IF(SUMIF('Ingredients Backend'!$AG$1:$EM$1,DA$3,'Ingredients Backend'!$AG30:$EM30)&gt;=1,1,0)</f>
        <v>0</v>
      </c>
      <c r="DB31">
        <f>IF(SUMIF('Ingredients Backend'!$AG$1:$EM$1,DB$3,'Ingredients Backend'!$AG30:$EM30)&gt;=1,1,0)</f>
        <v>0</v>
      </c>
      <c r="DC31">
        <f>IF(SUMIF('Ingredients Backend'!$AG$1:$EM$1,DC$3,'Ingredients Backend'!$AG30:$EM30)&gt;=1,1,0)</f>
        <v>0</v>
      </c>
      <c r="DD31">
        <f>IF(SUMIF('Ingredients Backend'!$AG$1:$EM$1,DD$3,'Ingredients Backend'!$AG30:$EM30)&gt;=1,1,0)</f>
        <v>0</v>
      </c>
      <c r="DE31">
        <f>IF(SUMIF('Ingredients Backend'!$AG$1:$EM$1,DE$3,'Ingredients Backend'!$AG30:$EM30)&gt;=1,1,0)</f>
        <v>0</v>
      </c>
      <c r="DF31">
        <f>IF(SUMIF('Ingredients Backend'!$AG$1:$EM$1,DF$3,'Ingredients Backend'!$AG30:$EM30)&gt;=1,1,0)</f>
        <v>0</v>
      </c>
      <c r="DG31">
        <f>IF(SUMIF('Ingredients Backend'!$AG$1:$EM$1,DG$3,'Ingredients Backend'!$AG30:$EM30)&gt;=1,1,0)</f>
        <v>0</v>
      </c>
      <c r="DH31">
        <f>IF(SUMIF('Ingredients Backend'!$AG$1:$EM$1,DH$3,'Ingredients Backend'!$AG30:$EM30)&gt;=1,1,0)</f>
        <v>0</v>
      </c>
      <c r="DI31">
        <f>IF(SUMIF('Ingredients Backend'!$AG$1:$EM$1,DI$3,'Ingredients Backend'!$AG30:$EM30)&gt;=1,1,0)</f>
        <v>1</v>
      </c>
      <c r="DJ31">
        <f>IF(SUMIF('Ingredients Backend'!$AG$1:$EM$1,DJ$3,'Ingredients Backend'!$AG30:$EM30)&gt;=1,1,0)</f>
        <v>1</v>
      </c>
      <c r="DK31">
        <f>IF(SUMIF('Ingredients Backend'!$AG$1:$EM$1,DK$3,'Ingredients Backend'!$AG30:$EM30)&gt;=1,1,0)</f>
        <v>0</v>
      </c>
      <c r="DL31">
        <f>IF(SUMIF('Ingredients Backend'!$AG$1:$EM$1,DL$3,'Ingredients Backend'!$AG30:$EM30)&gt;=1,1,0)</f>
        <v>0</v>
      </c>
    </row>
    <row r="32" spans="1:116">
      <c r="A32" s="9" t="str">
        <f>_xlfn.XLOOKUP($E32,'Copy of Raw Data'!$E:$E,'Copy of Raw Data'!A:A,"ERROR",0,1)</f>
        <v>US</v>
      </c>
      <c r="B32" s="9" t="str">
        <f>_xlfn.XLOOKUP($E32,'Copy of Raw Data'!$E:$E,'Copy of Raw Data'!B:B,"ERROR",0,1)</f>
        <v>Hair Mousses</v>
      </c>
      <c r="C32" s="9" t="str">
        <f>_xlfn.XLOOKUP($E32,'Copy of Raw Data'!$E:$E,'Copy of Raw Data'!C:C,"ERROR",0,1)</f>
        <v>sexyhair</v>
      </c>
      <c r="D32" s="9" t="str">
        <f>_xlfn.XLOOKUP($E32,'Copy of Raw Data'!$E:$E,'Copy of Raw Data'!D:D,"ERROR",0,1)</f>
        <v>www.amazon.com/dp/B00BVMA9H0</v>
      </c>
      <c r="E32" s="9" t="s">
        <v>144</v>
      </c>
      <c r="F32" s="9" t="str">
        <f>_xlfn.XLOOKUP($E32,'Copy of Raw Data'!$E:$E,'Copy of Raw Data'!F:F,"ERROR",0,1)</f>
        <v>SexyHair Big Altitude Bodifying Blow Dry  Mousse , 6.8 Oz | Volume with Hold | Up to 72 Hours Humidity Resistance | Thermal Protection</v>
      </c>
      <c r="G32" s="9">
        <f>_xlfn.XLOOKUP($E32,'Copy of Raw Data'!$E:$E,'Copy of Raw Data'!G:G,"ERROR",0,1)</f>
        <v>10083</v>
      </c>
      <c r="H32" s="9">
        <f>_xlfn.XLOOKUP($E32,'Copy of Raw Data'!$E:$E,'Copy of Raw Data'!H:H,"ERROR",0,1)</f>
        <v>214002.43</v>
      </c>
      <c r="I32" s="9">
        <f>_xlfn.XLOOKUP($E32,'Copy of Raw Data'!$E:$E,'Copy of Raw Data'!I:I,"ERROR",0,1)</f>
        <v>0.00903291429717135</v>
      </c>
      <c r="J32" s="9" t="str">
        <f>_xlfn.XLOOKUP($E32,'Copy of Raw Data'!$E:$E,'Copy of 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20 to 30</v>
      </c>
      <c r="L32" s="9">
        <f>_xlfn.XLOOKUP($E32,'Copy of Raw Data'!$E:$E,'Copy of Raw Data'!L:L,"ERROR",0,1)</f>
        <v>21.15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20 to 30</v>
      </c>
      <c r="N32" s="9">
        <f>_xlfn.XLOOKUP($E32,'Copy of Raw Data'!$E:$E,'Copy of Raw Data'!N:N,"ERROR",0,1)</f>
        <v>21.2</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0% to 2%</v>
      </c>
      <c r="P32" s="16">
        <f t="shared" si="2"/>
        <v>0.00235849056603777</v>
      </c>
      <c r="Q32" s="9">
        <f>_xlfn.XLOOKUP($E32,'Copy of Raw Data'!$E:$E,'Copy of Raw Data'!Q:Q,"ERROR",0,1)</f>
        <v>6.8</v>
      </c>
      <c r="R32" s="9" t="str">
        <f>_xlfn.XLOOKUP($E32,'Copy of Raw Data'!$E:$E,'Copy of Raw Data'!R:R,"ERROR",0,1)</f>
        <v>oz</v>
      </c>
      <c r="S32" s="17">
        <f t="shared" si="3"/>
        <v>3.11029411764706</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3 to 4</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0.1 to 0.2</v>
      </c>
      <c r="V32" s="17">
        <f t="shared" si="4"/>
        <v>0.105432771688317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0.1 to 0.2</v>
      </c>
      <c r="X32" s="17">
        <f t="shared" si="5"/>
        <v>0.105184109490939</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6.8</v>
      </c>
      <c r="AA32" s="9" t="str">
        <f>_xlfn.XLOOKUP($E32,'Copy of Raw Data'!$E:$E,'Copy of Raw Data'!AA:AA,"ERROR",0,1)</f>
        <v>oz</v>
      </c>
      <c r="AB32" s="9" t="str">
        <f>_xlfn.XLOOKUP($E32,'Copy of Raw Data'!$E:$E,'Copy of Raw Data'!AB:AB,"ERROR",0,1)</f>
        <v>Spray Can</v>
      </c>
      <c r="AC32" s="9" t="str">
        <f>_xlfn.XLOOKUP($E32,'Copy of Raw Data'!$E:$E,'Copy of Raw Data'!AC:AC,"ERROR",0,1)</f>
        <v>Pack of 1</v>
      </c>
      <c r="AD32" s="9" t="str">
        <f>_xlfn.XLOOKUP($E32,'Copy of Raw Data'!$E:$E,'Copy of Raw Data'!AD:AD,"ERROR",0,1)</f>
        <v>Volumizing, Hold, Humidity Protection, Heat Protection</v>
      </c>
      <c r="AE32" s="9" t="str">
        <f>_xlfn.XLOOKUP($E32,'Copy of Raw Data'!$E:$E,'Copy of Raw Data'!AO:AO,"ERROR",0,1)</f>
        <v>Dairy Free, Cruelty Free</v>
      </c>
      <c r="AF32" s="9" t="str">
        <f>_xlfn.XLOOKUP($E32,'Copy of Raw Data'!$E:$E,'Copy of Raw Data'!AZ:AZ,"ERROR",0,1)</f>
        <v>Dimethicone, Hydrolized Wheat Protein</v>
      </c>
      <c r="AG32">
        <f>IF(SUMIF('Ingredients Backend'!$AG$1:$EM$1,AG$3,'Ingredients Backend'!$AG31:$EM31)&gt;=1,1,0)</f>
        <v>0</v>
      </c>
      <c r="AH32">
        <f>IF(SUMIF('Ingredients Backend'!$AG$1:$EM$1,AH$3,'Ingredients Backend'!$AG31:$EM31)&gt;=1,1,0)</f>
        <v>0</v>
      </c>
      <c r="AI32">
        <f>IF(SUMIF('Ingredients Backend'!$AG$1:$EM$1,AI$3,'Ingredients Backend'!$AG31:$EM31)&gt;=1,1,0)</f>
        <v>0</v>
      </c>
      <c r="AJ32">
        <f>IF(SUMIF('Ingredients Backend'!$AG$1:$EM$1,AJ$3,'Ingredients Backend'!$AG31:$EM31)&gt;=1,1,0)</f>
        <v>0</v>
      </c>
      <c r="AK32">
        <f>IF(SUMIF('Ingredients Backend'!$AG$1:$EM$1,AK$3,'Ingredients Backend'!$AG31:$EM31)&gt;=1,1,0)</f>
        <v>0</v>
      </c>
      <c r="AL32">
        <f>IF(SUMIF('Ingredients Backend'!$AG$1:$EM$1,AL$3,'Ingredients Backend'!$AG31:$EM31)&gt;=1,1,0)</f>
        <v>0</v>
      </c>
      <c r="AM32">
        <f>IF(SUMIF('Ingredients Backend'!$AG$1:$EM$1,AM$3,'Ingredients Backend'!$AG31:$EM31)&gt;=1,1,0)</f>
        <v>0</v>
      </c>
      <c r="AN32">
        <f>IF(SUMIF('Ingredients Backend'!$AG$1:$EM$1,AN$3,'Ingredients Backend'!$AG31:$EM31)&gt;=1,1,0)</f>
        <v>0</v>
      </c>
      <c r="AO32">
        <f>IF(SUMIF('Ingredients Backend'!$AG$1:$EM$1,AO$3,'Ingredients Backend'!$AG31:$EM31)&gt;=1,1,0)</f>
        <v>0</v>
      </c>
      <c r="AP32">
        <f>IF(SUMIF('Ingredients Backend'!$AG$1:$EM$1,AP$3,'Ingredients Backend'!$AG31:$EM31)&gt;=1,1,0)</f>
        <v>0</v>
      </c>
      <c r="AQ32">
        <f>IF(SUMIF('Ingredients Backend'!$AG$1:$EM$1,AQ$3,'Ingredients Backend'!$AG31:$EM31)&gt;=1,1,0)</f>
        <v>0</v>
      </c>
      <c r="AR32">
        <f>IF(SUMIF('Ingredients Backend'!$AG$1:$EM$1,AR$3,'Ingredients Backend'!$AG31:$EM31)&gt;=1,1,0)</f>
        <v>0</v>
      </c>
      <c r="AS32">
        <f>IF(SUMIF('Ingredients Backend'!$AG$1:$EM$1,AS$3,'Ingredients Backend'!$AG31:$EM31)&gt;=1,1,0)</f>
        <v>0</v>
      </c>
      <c r="AT32">
        <f>IF(SUMIF('Ingredients Backend'!$AG$1:$EM$1,AT$3,'Ingredients Backend'!$AG31:$EM31)&gt;=1,1,0)</f>
        <v>0</v>
      </c>
      <c r="AU32">
        <f>IF(SUMIF('Ingredients Backend'!$AG$1:$EM$1,AU$3,'Ingredients Backend'!$AG31:$EM31)&gt;=1,1,0)</f>
        <v>0</v>
      </c>
      <c r="AV32">
        <f>IF(SUMIF('Ingredients Backend'!$AG$1:$EM$1,AV$3,'Ingredients Backend'!$AG31:$EM31)&gt;=1,1,0)</f>
        <v>0</v>
      </c>
      <c r="AW32">
        <f>IF(SUMIF('Ingredients Backend'!$AG$1:$EM$1,AW$3,'Ingredients Backend'!$AG31:$EM31)&gt;=1,1,0)</f>
        <v>0</v>
      </c>
      <c r="AX32">
        <f>IF(SUMIF('Ingredients Backend'!$AG$1:$EM$1,AX$3,'Ingredients Backend'!$AG31:$EM31)&gt;=1,1,0)</f>
        <v>0</v>
      </c>
      <c r="AY32">
        <f>IF(SUMIF('Ingredients Backend'!$AG$1:$EM$1,AY$3,'Ingredients Backend'!$AG31:$EM31)&gt;=1,1,0)</f>
        <v>0</v>
      </c>
      <c r="AZ32">
        <f>IF(SUMIF('Ingredients Backend'!$AG$1:$EM$1,AZ$3,'Ingredients Backend'!$AG31:$EM31)&gt;=1,1,0)</f>
        <v>0</v>
      </c>
      <c r="BA32">
        <f>IF(SUMIF('Ingredients Backend'!$AG$1:$EM$1,BA$3,'Ingredients Backend'!$AG31:$EM31)&gt;=1,1,0)</f>
        <v>0</v>
      </c>
      <c r="BB32">
        <f>IF(SUMIF('Ingredients Backend'!$AG$1:$EM$1,BB$3,'Ingredients Backend'!$AG31:$EM31)&gt;=1,1,0)</f>
        <v>0</v>
      </c>
      <c r="BC32">
        <f>IF(SUMIF('Ingredients Backend'!$AG$1:$EM$1,BC$3,'Ingredients Backend'!$AG31:$EM31)&gt;=1,1,0)</f>
        <v>0</v>
      </c>
      <c r="BD32">
        <f>IF(SUMIF('Ingredients Backend'!$AG$1:$EM$1,BD$3,'Ingredients Backend'!$AG31:$EM31)&gt;=1,1,0)</f>
        <v>1</v>
      </c>
      <c r="BE32">
        <f>IF(SUMIF('Ingredients Backend'!$AG$1:$EM$1,BE$3,'Ingredients Backend'!$AG31:$EM31)&gt;=1,1,0)</f>
        <v>0</v>
      </c>
      <c r="BF32">
        <f>IF(SUMIF('Ingredients Backend'!$AG$1:$EM$1,BF$3,'Ingredients Backend'!$AG31:$EM31)&gt;=1,1,0)</f>
        <v>0</v>
      </c>
      <c r="BG32">
        <f>IF(SUMIF('Ingredients Backend'!$AG$1:$EM$1,BG$3,'Ingredients Backend'!$AG31:$EM31)&gt;=1,1,0)</f>
        <v>0</v>
      </c>
      <c r="BH32">
        <f>IF(SUMIF('Ingredients Backend'!$AG$1:$EM$1,BH$3,'Ingredients Backend'!$AG31:$EM31)&gt;=1,1,0)</f>
        <v>0</v>
      </c>
      <c r="BI32">
        <f>IF(SUMIF('Ingredients Backend'!$AG$1:$EM$1,BI$3,'Ingredients Backend'!$AG31:$EM31)&gt;=1,1,0)</f>
        <v>0</v>
      </c>
      <c r="BJ32">
        <f>IF(SUMIF('Ingredients Backend'!$AG$1:$EM$1,BJ$3,'Ingredients Backend'!$AG31:$EM31)&gt;=1,1,0)</f>
        <v>0</v>
      </c>
      <c r="BK32">
        <f>IF(SUMIF('Ingredients Backend'!$AG$1:$EM$1,BK$3,'Ingredients Backend'!$AG31:$EM31)&gt;=1,1,0)</f>
        <v>0</v>
      </c>
      <c r="BL32">
        <f>IF(SUMIF('Ingredients Backend'!$AG$1:$EM$1,BL$3,'Ingredients Backend'!$AG31:$EM31)&gt;=1,1,0)</f>
        <v>0</v>
      </c>
      <c r="BM32">
        <f>IF(SUMIF('Ingredients Backend'!$AG$1:$EM$1,BM$3,'Ingredients Backend'!$AG31:$EM31)&gt;=1,1,0)</f>
        <v>0</v>
      </c>
      <c r="BN32">
        <f>IF(SUMIF('Ingredients Backend'!$AG$1:$EM$1,BN$3,'Ingredients Backend'!$AG31:$EM31)&gt;=1,1,0)</f>
        <v>0</v>
      </c>
      <c r="BO32">
        <f>IF(SUMIF('Ingredients Backend'!$AG$1:$EM$1,BO$3,'Ingredients Backend'!$AG31:$EM31)&gt;=1,1,0)</f>
        <v>0</v>
      </c>
      <c r="BP32">
        <f>IF(SUMIF('Ingredients Backend'!$AG$1:$EM$1,BP$3,'Ingredients Backend'!$AG31:$EM31)&gt;=1,1,0)</f>
        <v>0</v>
      </c>
      <c r="BQ32">
        <f>IF(SUMIF('Ingredients Backend'!$AG$1:$EM$1,BQ$3,'Ingredients Backend'!$AG31:$EM31)&gt;=1,1,0)</f>
        <v>0</v>
      </c>
      <c r="BR32">
        <f>IF(SUMIF('Ingredients Backend'!$AG$1:$EM$1,BR$3,'Ingredients Backend'!$AG31:$EM31)&gt;=1,1,0)</f>
        <v>0</v>
      </c>
      <c r="BS32">
        <f>IF(SUMIF('Ingredients Backend'!$AG$1:$EM$1,BS$3,'Ingredients Backend'!$AG31:$EM31)&gt;=1,1,0)</f>
        <v>0</v>
      </c>
      <c r="BT32">
        <f>IF(SUMIF('Ingredients Backend'!$AG$1:$EM$1,BT$3,'Ingredients Backend'!$AG31:$EM31)&gt;=1,1,0)</f>
        <v>0</v>
      </c>
      <c r="BU32">
        <f>IF(SUMIF('Ingredients Backend'!$AG$1:$EM$1,BU$3,'Ingredients Backend'!$AG31:$EM31)&gt;=1,1,0)</f>
        <v>0</v>
      </c>
      <c r="BV32">
        <f>IF(SUMIF('Ingredients Backend'!$AG$1:$EM$1,BV$3,'Ingredients Backend'!$AG31:$EM31)&gt;=1,1,0)</f>
        <v>0</v>
      </c>
      <c r="BW32">
        <f>IF(SUMIF('Ingredients Backend'!$AG$1:$EM$1,BW$3,'Ingredients Backend'!$AG31:$EM31)&gt;=1,1,0)</f>
        <v>0</v>
      </c>
      <c r="BX32">
        <f>IF(SUMIF('Ingredients Backend'!$AG$1:$EM$1,BX$3,'Ingredients Backend'!$AG31:$EM31)&gt;=1,1,0)</f>
        <v>0</v>
      </c>
      <c r="BY32">
        <f>IF(SUMIF('Ingredients Backend'!$AG$1:$EM$1,BY$3,'Ingredients Backend'!$AG31:$EM31)&gt;=1,1,0)</f>
        <v>0</v>
      </c>
      <c r="BZ32">
        <f>IF(SUMIF('Ingredients Backend'!$AG$1:$EM$1,BZ$3,'Ingredients Backend'!$AG31:$EM31)&gt;=1,1,0)</f>
        <v>0</v>
      </c>
      <c r="CA32">
        <f>IF(SUMIF('Ingredients Backend'!$AG$1:$EM$1,CA$3,'Ingredients Backend'!$AG31:$EM31)&gt;=1,1,0)</f>
        <v>0</v>
      </c>
      <c r="CB32">
        <f>IF(SUMIF('Ingredients Backend'!$AG$1:$EM$1,CB$3,'Ingredients Backend'!$AG31:$EM31)&gt;=1,1,0)</f>
        <v>0</v>
      </c>
      <c r="CC32">
        <f>IF(SUMIF('Ingredients Backend'!$AG$1:$EM$1,CC$3,'Ingredients Backend'!$AG31:$EM31)&gt;=1,1,0)</f>
        <v>0</v>
      </c>
      <c r="CD32">
        <f>IF(SUMIF('Ingredients Backend'!$AG$1:$EM$1,CD$3,'Ingredients Backend'!$AG31:$EM31)&gt;=1,1,0)</f>
        <v>0</v>
      </c>
      <c r="CE32">
        <f>IF(SUMIF('Ingredients Backend'!$AG$1:$EM$1,CE$3,'Ingredients Backend'!$AG31:$EM31)&gt;=1,1,0)</f>
        <v>0</v>
      </c>
      <c r="CF32">
        <f>IF(SUMIF('Ingredients Backend'!$AG$1:$EM$1,CF$3,'Ingredients Backend'!$AG31:$EM31)&gt;=1,1,0)</f>
        <v>0</v>
      </c>
      <c r="CG32">
        <f>IF(SUMIF('Ingredients Backend'!$AG$1:$EM$1,CG$3,'Ingredients Backend'!$AG31:$EM31)&gt;=1,1,0)</f>
        <v>0</v>
      </c>
      <c r="CH32">
        <f>IF(SUMIF('Ingredients Backend'!$AG$1:$EM$1,CH$3,'Ingredients Backend'!$AG31:$EM31)&gt;=1,1,0)</f>
        <v>0</v>
      </c>
      <c r="CI32">
        <f>IF(SUMIF('Ingredients Backend'!$AG$1:$EM$1,CI$3,'Ingredients Backend'!$AG31:$EM31)&gt;=1,1,0)</f>
        <v>0</v>
      </c>
      <c r="CJ32">
        <f>IF(SUMIF('Ingredients Backend'!$AG$1:$EM$1,CJ$3,'Ingredients Backend'!$AG31:$EM31)&gt;=1,1,0)</f>
        <v>0</v>
      </c>
      <c r="CK32">
        <f>IF(SUMIF('Ingredients Backend'!$AG$1:$EM$1,CK$3,'Ingredients Backend'!$AG31:$EM31)&gt;=1,1,0)</f>
        <v>0</v>
      </c>
      <c r="CL32">
        <f>IF(SUMIF('Ingredients Backend'!$AG$1:$EM$1,CL$3,'Ingredients Backend'!$AG31:$EM31)&gt;=1,1,0)</f>
        <v>0</v>
      </c>
      <c r="CM32">
        <f>IF(SUMIF('Ingredients Backend'!$AG$1:$EM$1,CM$3,'Ingredients Backend'!$AG31:$EM31)&gt;=1,1,0)</f>
        <v>0</v>
      </c>
      <c r="CN32">
        <f>IF(SUMIF('Ingredients Backend'!$AG$1:$EM$1,CN$3,'Ingredients Backend'!$AG31:$EM31)&gt;=1,1,0)</f>
        <v>0</v>
      </c>
      <c r="CO32">
        <f>IF(SUMIF('Ingredients Backend'!$AG$1:$EM$1,CO$3,'Ingredients Backend'!$AG31:$EM31)&gt;=1,1,0)</f>
        <v>0</v>
      </c>
      <c r="CP32">
        <f>IF(SUMIF('Ingredients Backend'!$AG$1:$EM$1,CP$3,'Ingredients Backend'!$AG31:$EM31)&gt;=1,1,0)</f>
        <v>0</v>
      </c>
      <c r="CQ32">
        <f>IF(SUMIF('Ingredients Backend'!$AG$1:$EM$1,CQ$3,'Ingredients Backend'!$AG31:$EM31)&gt;=1,1,0)</f>
        <v>0</v>
      </c>
      <c r="CR32">
        <f>IF(SUMIF('Ingredients Backend'!$AG$1:$EM$1,CR$3,'Ingredients Backend'!$AG31:$EM31)&gt;=1,1,0)</f>
        <v>0</v>
      </c>
      <c r="CS32">
        <f>IF(SUMIF('Ingredients Backend'!$AG$1:$EM$1,CS$3,'Ingredients Backend'!$AG31:$EM31)&gt;=1,1,0)</f>
        <v>0</v>
      </c>
      <c r="CT32">
        <f>IF(SUMIF('Ingredients Backend'!$AG$1:$EM$1,CT$3,'Ingredients Backend'!$AG31:$EM31)&gt;=1,1,0)</f>
        <v>0</v>
      </c>
      <c r="CU32">
        <f>IF(SUMIF('Ingredients Backend'!$AG$1:$EM$1,CU$3,'Ingredients Backend'!$AG31:$EM31)&gt;=1,1,0)</f>
        <v>0</v>
      </c>
      <c r="CV32">
        <f>IF(SUMIF('Ingredients Backend'!$AG$1:$EM$1,CV$3,'Ingredients Backend'!$AG31:$EM31)&gt;=1,1,0)</f>
        <v>0</v>
      </c>
      <c r="CW32">
        <f>IF(SUMIF('Ingredients Backend'!$AG$1:$EM$1,CW$3,'Ingredients Backend'!$AG31:$EM31)&gt;=1,1,0)</f>
        <v>0</v>
      </c>
      <c r="CX32">
        <f>IF(SUMIF('Ingredients Backend'!$AG$1:$EM$1,CX$3,'Ingredients Backend'!$AG31:$EM31)&gt;=1,1,0)</f>
        <v>0</v>
      </c>
      <c r="CY32">
        <f>IF(SUMIF('Ingredients Backend'!$AG$1:$EM$1,CY$3,'Ingredients Backend'!$AG31:$EM31)&gt;=1,1,0)</f>
        <v>0</v>
      </c>
      <c r="CZ32">
        <f>IF(SUMIF('Ingredients Backend'!$AG$1:$EM$1,CZ$3,'Ingredients Backend'!$AG31:$EM31)&gt;=1,1,0)</f>
        <v>0</v>
      </c>
      <c r="DA32">
        <f>IF(SUMIF('Ingredients Backend'!$AG$1:$EM$1,DA$3,'Ingredients Backend'!$AG31:$EM31)&gt;=1,1,0)</f>
        <v>0</v>
      </c>
      <c r="DB32">
        <f>IF(SUMIF('Ingredients Backend'!$AG$1:$EM$1,DB$3,'Ingredients Backend'!$AG31:$EM31)&gt;=1,1,0)</f>
        <v>0</v>
      </c>
      <c r="DC32">
        <f>IF(SUMIF('Ingredients Backend'!$AG$1:$EM$1,DC$3,'Ingredients Backend'!$AG31:$EM31)&gt;=1,1,0)</f>
        <v>0</v>
      </c>
      <c r="DD32">
        <f>IF(SUMIF('Ingredients Backend'!$AG$1:$EM$1,DD$3,'Ingredients Backend'!$AG31:$EM31)&gt;=1,1,0)</f>
        <v>0</v>
      </c>
      <c r="DE32">
        <f>IF(SUMIF('Ingredients Backend'!$AG$1:$EM$1,DE$3,'Ingredients Backend'!$AG31:$EM31)&gt;=1,1,0)</f>
        <v>0</v>
      </c>
      <c r="DF32">
        <f>IF(SUMIF('Ingredients Backend'!$AG$1:$EM$1,DF$3,'Ingredients Backend'!$AG31:$EM31)&gt;=1,1,0)</f>
        <v>0</v>
      </c>
      <c r="DG32">
        <f>IF(SUMIF('Ingredients Backend'!$AG$1:$EM$1,DG$3,'Ingredients Backend'!$AG31:$EM31)&gt;=1,1,0)</f>
        <v>0</v>
      </c>
      <c r="DH32">
        <f>IF(SUMIF('Ingredients Backend'!$AG$1:$EM$1,DH$3,'Ingredients Backend'!$AG31:$EM31)&gt;=1,1,0)</f>
        <v>0</v>
      </c>
      <c r="DI32">
        <f>IF(SUMIF('Ingredients Backend'!$AG$1:$EM$1,DI$3,'Ingredients Backend'!$AG31:$EM31)&gt;=1,1,0)</f>
        <v>0</v>
      </c>
      <c r="DJ32">
        <f>IF(SUMIF('Ingredients Backend'!$AG$1:$EM$1,DJ$3,'Ingredients Backend'!$AG31:$EM31)&gt;=1,1,0)</f>
        <v>1</v>
      </c>
      <c r="DK32">
        <f>IF(SUMIF('Ingredients Backend'!$AG$1:$EM$1,DK$3,'Ingredients Backend'!$AG31:$EM31)&gt;=1,1,0)</f>
        <v>0</v>
      </c>
      <c r="DL32">
        <f>IF(SUMIF('Ingredients Backend'!$AG$1:$EM$1,DL$3,'Ingredients Backend'!$AG31:$EM31)&gt;=1,1,0)</f>
        <v>0</v>
      </c>
    </row>
    <row r="33" spans="1:116">
      <c r="A33" s="9" t="str">
        <f>_xlfn.XLOOKUP($E33,'Copy of Raw Data'!$E:$E,'Copy of Raw Data'!A:A,"ERROR",0,1)</f>
        <v>US</v>
      </c>
      <c r="B33" s="9" t="str">
        <f>_xlfn.XLOOKUP($E33,'Copy of Raw Data'!$E:$E,'Copy of Raw Data'!B:B,"ERROR",0,1)</f>
        <v>Hair Mousses</v>
      </c>
      <c r="C33" s="9" t="str">
        <f>_xlfn.XLOOKUP($E33,'Copy of Raw Data'!$E:$E,'Copy of Raw Data'!C:C,"ERROR",0,1)</f>
        <v>kenra</v>
      </c>
      <c r="D33" s="9" t="str">
        <f>_xlfn.XLOOKUP($E33,'Copy of Raw Data'!$E:$E,'Copy of Raw Data'!D:D,"ERROR",0,1)</f>
        <v>www.amazon.com/dp/B00180ZWDQ</v>
      </c>
      <c r="E33" s="9" t="s">
        <v>147</v>
      </c>
      <c r="F33" s="9" t="str">
        <f>_xlfn.XLOOKUP($E33,'Copy of Raw Data'!$E:$E,'Copy of Raw Data'!F:F,"ERROR",0,1)</f>
        <v>Kenra Volume Mousse 12 | Medium Hold Mousse | Non-Drying, Non-Flaking Lightweight Formulation |Styling Control Without Stiffness Or Stickiness | Tames Frizz &amp; Conditions | All Hair Types | 8 oz</v>
      </c>
      <c r="G33" s="9">
        <f>_xlfn.XLOOKUP($E33,'Copy of Raw Data'!$E:$E,'Copy of Raw Data'!G:G,"ERROR",0,1)</f>
        <v>11801</v>
      </c>
      <c r="H33" s="9">
        <f>_xlfn.XLOOKUP($E33,'Copy of Raw Data'!$E:$E,'Copy of Raw Data'!H:H,"ERROR",0,1)</f>
        <v>212466.42</v>
      </c>
      <c r="I33" s="9">
        <f>_xlfn.XLOOKUP($E33,'Copy of Raw Data'!$E:$E,'Copy of Raw Data'!I:I,"ERROR",0,1)</f>
        <v>0.00879720767834886</v>
      </c>
      <c r="J33" s="9" t="str">
        <f>_xlfn.XLOOKUP($E33,'Copy of Raw Data'!$E:$E,'Copy of 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15 to 20</v>
      </c>
      <c r="L33" s="9">
        <f>_xlfn.XLOOKUP($E33,'Copy of Raw Data'!$E:$E,'Copy of Raw Data'!L:L,"ERROR",0,1)</f>
        <v>18.05</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15 to 20</v>
      </c>
      <c r="N33" s="9">
        <f>_xlfn.XLOOKUP($E33,'Copy of Raw Data'!$E:$E,'Copy of Raw Data'!N:N,"ERROR",0,1)</f>
        <v>19.99</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8% to 10%</v>
      </c>
      <c r="P33" s="16">
        <f t="shared" si="2"/>
        <v>0.097048524262131</v>
      </c>
      <c r="Q33" s="9">
        <f>_xlfn.XLOOKUP($E33,'Copy of Raw Data'!$E:$E,'Copy of Raw Data'!Q:Q,"ERROR",0,1)</f>
        <v>8</v>
      </c>
      <c r="R33" s="9" t="str">
        <f>_xlfn.XLOOKUP($E33,'Copy of Raw Data'!$E:$E,'Copy of Raw Data'!R:R,"ERROR",0,1)</f>
        <v>oz</v>
      </c>
      <c r="S33" s="17">
        <f t="shared" si="3"/>
        <v>2.25625</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4"/>
        <v>0.0845028745350017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5"/>
        <v>0.0763019952654718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17">
        <f t="array" ref="Z33">_xlfn.IFS(AA33="oz",_xlfn.IFS(R33="oz",Q33,R33="fl oz",Q33*1.04,R33="ml",Q33*0.0338),AA33="fl oz",_xlfn.IFS(R33="oz",Q33/1.04,R33="fl oz",Q33,R33="ml",Q33*0.0338/1.04),AA33="ml",_xlfn.IFS(R33="oz",Q33/0.0338,R33="fl oz",Q33*1.04/0.0338,R33="ml",Q33))</f>
        <v>8</v>
      </c>
      <c r="AA33" s="9" t="str">
        <f>_xlfn.XLOOKUP($E33,'Copy of Raw Data'!$E:$E,'Copy of Raw Data'!AA:AA,"ERROR",0,1)</f>
        <v>oz</v>
      </c>
      <c r="AB33" s="9" t="str">
        <f>_xlfn.XLOOKUP($E33,'Copy of Raw Data'!$E:$E,'Copy of Raw Data'!AB:AB,"ERROR",0,1)</f>
        <v>Spray Can</v>
      </c>
      <c r="AC33" s="9" t="str">
        <f>_xlfn.XLOOKUP($E33,'Copy of Raw Data'!$E:$E,'Copy of Raw Data'!AC:AC,"ERROR",0,1)</f>
        <v>Pack of 1</v>
      </c>
      <c r="AD33" s="9" t="str">
        <f>_xlfn.XLOOKUP($E33,'Copy of Raw Data'!$E:$E,'Copy of Raw Data'!AD:AD,"ERROR",0,1)</f>
        <v>Flake Control, Non-Drying, Frizz Control, Hold, Heat Protection, Lightweight</v>
      </c>
      <c r="AE33" s="9" t="str">
        <f>_xlfn.XLOOKUP($E33,'Copy of Raw Data'!$E:$E,'Copy of Raw Data'!AO:AO,"ERROR",0,1)</f>
        <v>Alcohol Free</v>
      </c>
      <c r="AF33" s="9" t="str">
        <f>_xlfn.XLOOKUP($E33,'Copy of Raw Data'!$E:$E,'Copy of Raw Data'!AZ:AZ,"ERROR",0,1)</f>
        <v>Water, Dimethicone, Diazolidinyl Urea, Hydrolized Wheat Protein</v>
      </c>
      <c r="AG33">
        <f>IF(SUMIF('Ingredients Backend'!$AG$1:$EM$1,AG$3,'Ingredients Backend'!$AG32:$EM32)&gt;=1,1,0)</f>
        <v>0</v>
      </c>
      <c r="AH33">
        <f>IF(SUMIF('Ingredients Backend'!$AG$1:$EM$1,AH$3,'Ingredients Backend'!$AG32:$EM32)&gt;=1,1,0)</f>
        <v>0</v>
      </c>
      <c r="AI33">
        <f>IF(SUMIF('Ingredients Backend'!$AG$1:$EM$1,AI$3,'Ingredients Backend'!$AG32:$EM32)&gt;=1,1,0)</f>
        <v>0</v>
      </c>
      <c r="AJ33">
        <f>IF(SUMIF('Ingredients Backend'!$AG$1:$EM$1,AJ$3,'Ingredients Backend'!$AG32:$EM32)&gt;=1,1,0)</f>
        <v>0</v>
      </c>
      <c r="AK33">
        <f>IF(SUMIF('Ingredients Backend'!$AG$1:$EM$1,AK$3,'Ingredients Backend'!$AG32:$EM32)&gt;=1,1,0)</f>
        <v>0</v>
      </c>
      <c r="AL33">
        <f>IF(SUMIF('Ingredients Backend'!$AG$1:$EM$1,AL$3,'Ingredients Backend'!$AG32:$EM32)&gt;=1,1,0)</f>
        <v>0</v>
      </c>
      <c r="AM33">
        <f>IF(SUMIF('Ingredients Backend'!$AG$1:$EM$1,AM$3,'Ingredients Backend'!$AG32:$EM32)&gt;=1,1,0)</f>
        <v>0</v>
      </c>
      <c r="AN33">
        <f>IF(SUMIF('Ingredients Backend'!$AG$1:$EM$1,AN$3,'Ingredients Backend'!$AG32:$EM32)&gt;=1,1,0)</f>
        <v>0</v>
      </c>
      <c r="AO33">
        <f>IF(SUMIF('Ingredients Backend'!$AG$1:$EM$1,AO$3,'Ingredients Backend'!$AG32:$EM32)&gt;=1,1,0)</f>
        <v>0</v>
      </c>
      <c r="AP33">
        <f>IF(SUMIF('Ingredients Backend'!$AG$1:$EM$1,AP$3,'Ingredients Backend'!$AG32:$EM32)&gt;=1,1,0)</f>
        <v>0</v>
      </c>
      <c r="AQ33">
        <f>IF(SUMIF('Ingredients Backend'!$AG$1:$EM$1,AQ$3,'Ingredients Backend'!$AG32:$EM32)&gt;=1,1,0)</f>
        <v>0</v>
      </c>
      <c r="AR33">
        <f>IF(SUMIF('Ingredients Backend'!$AG$1:$EM$1,AR$3,'Ingredients Backend'!$AG32:$EM32)&gt;=1,1,0)</f>
        <v>0</v>
      </c>
      <c r="AS33">
        <f>IF(SUMIF('Ingredients Backend'!$AG$1:$EM$1,AS$3,'Ingredients Backend'!$AG32:$EM32)&gt;=1,1,0)</f>
        <v>0</v>
      </c>
      <c r="AT33">
        <f>IF(SUMIF('Ingredients Backend'!$AG$1:$EM$1,AT$3,'Ingredients Backend'!$AG32:$EM32)&gt;=1,1,0)</f>
        <v>0</v>
      </c>
      <c r="AU33">
        <f>IF(SUMIF('Ingredients Backend'!$AG$1:$EM$1,AU$3,'Ingredients Backend'!$AG32:$EM32)&gt;=1,1,0)</f>
        <v>0</v>
      </c>
      <c r="AV33">
        <f>IF(SUMIF('Ingredients Backend'!$AG$1:$EM$1,AV$3,'Ingredients Backend'!$AG32:$EM32)&gt;=1,1,0)</f>
        <v>0</v>
      </c>
      <c r="AW33">
        <f>IF(SUMIF('Ingredients Backend'!$AG$1:$EM$1,AW$3,'Ingredients Backend'!$AG32:$EM32)&gt;=1,1,0)</f>
        <v>0</v>
      </c>
      <c r="AX33">
        <f>IF(SUMIF('Ingredients Backend'!$AG$1:$EM$1,AX$3,'Ingredients Backend'!$AG32:$EM32)&gt;=1,1,0)</f>
        <v>0</v>
      </c>
      <c r="AY33">
        <f>IF(SUMIF('Ingredients Backend'!$AG$1:$EM$1,AY$3,'Ingredients Backend'!$AG32:$EM32)&gt;=1,1,0)</f>
        <v>0</v>
      </c>
      <c r="AZ33">
        <f>IF(SUMIF('Ingredients Backend'!$AG$1:$EM$1,AZ$3,'Ingredients Backend'!$AG32:$EM32)&gt;=1,1,0)</f>
        <v>0</v>
      </c>
      <c r="BA33">
        <f>IF(SUMIF('Ingredients Backend'!$AG$1:$EM$1,BA$3,'Ingredients Backend'!$AG32:$EM32)&gt;=1,1,0)</f>
        <v>0</v>
      </c>
      <c r="BB33">
        <f>IF(SUMIF('Ingredients Backend'!$AG$1:$EM$1,BB$3,'Ingredients Backend'!$AG32:$EM32)&gt;=1,1,0)</f>
        <v>0</v>
      </c>
      <c r="BC33">
        <f>IF(SUMIF('Ingredients Backend'!$AG$1:$EM$1,BC$3,'Ingredients Backend'!$AG32:$EM32)&gt;=1,1,0)</f>
        <v>1</v>
      </c>
      <c r="BD33">
        <f>IF(SUMIF('Ingredients Backend'!$AG$1:$EM$1,BD$3,'Ingredients Backend'!$AG32:$EM32)&gt;=1,1,0)</f>
        <v>1</v>
      </c>
      <c r="BE33">
        <f>IF(SUMIF('Ingredients Backend'!$AG$1:$EM$1,BE$3,'Ingredients Backend'!$AG32:$EM32)&gt;=1,1,0)</f>
        <v>0</v>
      </c>
      <c r="BF33">
        <f>IF(SUMIF('Ingredients Backend'!$AG$1:$EM$1,BF$3,'Ingredients Backend'!$AG32:$EM32)&gt;=1,1,0)</f>
        <v>0</v>
      </c>
      <c r="BG33">
        <f>IF(SUMIF('Ingredients Backend'!$AG$1:$EM$1,BG$3,'Ingredients Backend'!$AG32:$EM32)&gt;=1,1,0)</f>
        <v>0</v>
      </c>
      <c r="BH33">
        <f>IF(SUMIF('Ingredients Backend'!$AG$1:$EM$1,BH$3,'Ingredients Backend'!$AG32:$EM32)&gt;=1,1,0)</f>
        <v>0</v>
      </c>
      <c r="BI33">
        <f>IF(SUMIF('Ingredients Backend'!$AG$1:$EM$1,BI$3,'Ingredients Backend'!$AG32:$EM32)&gt;=1,1,0)</f>
        <v>0</v>
      </c>
      <c r="BJ33">
        <f>IF(SUMIF('Ingredients Backend'!$AG$1:$EM$1,BJ$3,'Ingredients Backend'!$AG32:$EM32)&gt;=1,1,0)</f>
        <v>0</v>
      </c>
      <c r="BK33">
        <f>IF(SUMIF('Ingredients Backend'!$AG$1:$EM$1,BK$3,'Ingredients Backend'!$AG32:$EM32)&gt;=1,1,0)</f>
        <v>0</v>
      </c>
      <c r="BL33">
        <f>IF(SUMIF('Ingredients Backend'!$AG$1:$EM$1,BL$3,'Ingredients Backend'!$AG32:$EM32)&gt;=1,1,0)</f>
        <v>0</v>
      </c>
      <c r="BM33">
        <f>IF(SUMIF('Ingredients Backend'!$AG$1:$EM$1,BM$3,'Ingredients Backend'!$AG32:$EM32)&gt;=1,1,0)</f>
        <v>0</v>
      </c>
      <c r="BN33">
        <f>IF(SUMIF('Ingredients Backend'!$AG$1:$EM$1,BN$3,'Ingredients Backend'!$AG32:$EM32)&gt;=1,1,0)</f>
        <v>0</v>
      </c>
      <c r="BO33">
        <f>IF(SUMIF('Ingredients Backend'!$AG$1:$EM$1,BO$3,'Ingredients Backend'!$AG32:$EM32)&gt;=1,1,0)</f>
        <v>0</v>
      </c>
      <c r="BP33">
        <f>IF(SUMIF('Ingredients Backend'!$AG$1:$EM$1,BP$3,'Ingredients Backend'!$AG32:$EM32)&gt;=1,1,0)</f>
        <v>0</v>
      </c>
      <c r="BQ33">
        <f>IF(SUMIF('Ingredients Backend'!$AG$1:$EM$1,BQ$3,'Ingredients Backend'!$AG32:$EM32)&gt;=1,1,0)</f>
        <v>0</v>
      </c>
      <c r="BR33">
        <f>IF(SUMIF('Ingredients Backend'!$AG$1:$EM$1,BR$3,'Ingredients Backend'!$AG32:$EM32)&gt;=1,1,0)</f>
        <v>0</v>
      </c>
      <c r="BS33">
        <f>IF(SUMIF('Ingredients Backend'!$AG$1:$EM$1,BS$3,'Ingredients Backend'!$AG32:$EM32)&gt;=1,1,0)</f>
        <v>0</v>
      </c>
      <c r="BT33">
        <f>IF(SUMIF('Ingredients Backend'!$AG$1:$EM$1,BT$3,'Ingredients Backend'!$AG32:$EM32)&gt;=1,1,0)</f>
        <v>0</v>
      </c>
      <c r="BU33">
        <f>IF(SUMIF('Ingredients Backend'!$AG$1:$EM$1,BU$3,'Ingredients Backend'!$AG32:$EM32)&gt;=1,1,0)</f>
        <v>0</v>
      </c>
      <c r="BV33">
        <f>IF(SUMIF('Ingredients Backend'!$AG$1:$EM$1,BV$3,'Ingredients Backend'!$AG32:$EM32)&gt;=1,1,0)</f>
        <v>0</v>
      </c>
      <c r="BW33">
        <f>IF(SUMIF('Ingredients Backend'!$AG$1:$EM$1,BW$3,'Ingredients Backend'!$AG32:$EM32)&gt;=1,1,0)</f>
        <v>0</v>
      </c>
      <c r="BX33">
        <f>IF(SUMIF('Ingredients Backend'!$AG$1:$EM$1,BX$3,'Ingredients Backend'!$AG32:$EM32)&gt;=1,1,0)</f>
        <v>0</v>
      </c>
      <c r="BY33">
        <f>IF(SUMIF('Ingredients Backend'!$AG$1:$EM$1,BY$3,'Ingredients Backend'!$AG32:$EM32)&gt;=1,1,0)</f>
        <v>0</v>
      </c>
      <c r="BZ33">
        <f>IF(SUMIF('Ingredients Backend'!$AG$1:$EM$1,BZ$3,'Ingredients Backend'!$AG32:$EM32)&gt;=1,1,0)</f>
        <v>0</v>
      </c>
      <c r="CA33">
        <f>IF(SUMIF('Ingredients Backend'!$AG$1:$EM$1,CA$3,'Ingredients Backend'!$AG32:$EM32)&gt;=1,1,0)</f>
        <v>0</v>
      </c>
      <c r="CB33">
        <f>IF(SUMIF('Ingredients Backend'!$AG$1:$EM$1,CB$3,'Ingredients Backend'!$AG32:$EM32)&gt;=1,1,0)</f>
        <v>0</v>
      </c>
      <c r="CC33">
        <f>IF(SUMIF('Ingredients Backend'!$AG$1:$EM$1,CC$3,'Ingredients Backend'!$AG32:$EM32)&gt;=1,1,0)</f>
        <v>0</v>
      </c>
      <c r="CD33">
        <f>IF(SUMIF('Ingredients Backend'!$AG$1:$EM$1,CD$3,'Ingredients Backend'!$AG32:$EM32)&gt;=1,1,0)</f>
        <v>0</v>
      </c>
      <c r="CE33">
        <f>IF(SUMIF('Ingredients Backend'!$AG$1:$EM$1,CE$3,'Ingredients Backend'!$AG32:$EM32)&gt;=1,1,0)</f>
        <v>0</v>
      </c>
      <c r="CF33">
        <f>IF(SUMIF('Ingredients Backend'!$AG$1:$EM$1,CF$3,'Ingredients Backend'!$AG32:$EM32)&gt;=1,1,0)</f>
        <v>0</v>
      </c>
      <c r="CG33">
        <f>IF(SUMIF('Ingredients Backend'!$AG$1:$EM$1,CG$3,'Ingredients Backend'!$AG32:$EM32)&gt;=1,1,0)</f>
        <v>0</v>
      </c>
      <c r="CH33">
        <f>IF(SUMIF('Ingredients Backend'!$AG$1:$EM$1,CH$3,'Ingredients Backend'!$AG32:$EM32)&gt;=1,1,0)</f>
        <v>0</v>
      </c>
      <c r="CI33">
        <f>IF(SUMIF('Ingredients Backend'!$AG$1:$EM$1,CI$3,'Ingredients Backend'!$AG32:$EM32)&gt;=1,1,0)</f>
        <v>0</v>
      </c>
      <c r="CJ33">
        <f>IF(SUMIF('Ingredients Backend'!$AG$1:$EM$1,CJ$3,'Ingredients Backend'!$AG32:$EM32)&gt;=1,1,0)</f>
        <v>0</v>
      </c>
      <c r="CK33">
        <f>IF(SUMIF('Ingredients Backend'!$AG$1:$EM$1,CK$3,'Ingredients Backend'!$AG32:$EM32)&gt;=1,1,0)</f>
        <v>0</v>
      </c>
      <c r="CL33">
        <f>IF(SUMIF('Ingredients Backend'!$AG$1:$EM$1,CL$3,'Ingredients Backend'!$AG32:$EM32)&gt;=1,1,0)</f>
        <v>0</v>
      </c>
      <c r="CM33">
        <f>IF(SUMIF('Ingredients Backend'!$AG$1:$EM$1,CM$3,'Ingredients Backend'!$AG32:$EM32)&gt;=1,1,0)</f>
        <v>0</v>
      </c>
      <c r="CN33">
        <f>IF(SUMIF('Ingredients Backend'!$AG$1:$EM$1,CN$3,'Ingredients Backend'!$AG32:$EM32)&gt;=1,1,0)</f>
        <v>0</v>
      </c>
      <c r="CO33">
        <f>IF(SUMIF('Ingredients Backend'!$AG$1:$EM$1,CO$3,'Ingredients Backend'!$AG32:$EM32)&gt;=1,1,0)</f>
        <v>0</v>
      </c>
      <c r="CP33">
        <f>IF(SUMIF('Ingredients Backend'!$AG$1:$EM$1,CP$3,'Ingredients Backend'!$AG32:$EM32)&gt;=1,1,0)</f>
        <v>0</v>
      </c>
      <c r="CQ33">
        <f>IF(SUMIF('Ingredients Backend'!$AG$1:$EM$1,CQ$3,'Ingredients Backend'!$AG32:$EM32)&gt;=1,1,0)</f>
        <v>0</v>
      </c>
      <c r="CR33">
        <f>IF(SUMIF('Ingredients Backend'!$AG$1:$EM$1,CR$3,'Ingredients Backend'!$AG32:$EM32)&gt;=1,1,0)</f>
        <v>0</v>
      </c>
      <c r="CS33">
        <f>IF(SUMIF('Ingredients Backend'!$AG$1:$EM$1,CS$3,'Ingredients Backend'!$AG32:$EM32)&gt;=1,1,0)</f>
        <v>0</v>
      </c>
      <c r="CT33">
        <f>IF(SUMIF('Ingredients Backend'!$AG$1:$EM$1,CT$3,'Ingredients Backend'!$AG32:$EM32)&gt;=1,1,0)</f>
        <v>0</v>
      </c>
      <c r="CU33">
        <f>IF(SUMIF('Ingredients Backend'!$AG$1:$EM$1,CU$3,'Ingredients Backend'!$AG32:$EM32)&gt;=1,1,0)</f>
        <v>0</v>
      </c>
      <c r="CV33">
        <f>IF(SUMIF('Ingredients Backend'!$AG$1:$EM$1,CV$3,'Ingredients Backend'!$AG32:$EM32)&gt;=1,1,0)</f>
        <v>0</v>
      </c>
      <c r="CW33">
        <f>IF(SUMIF('Ingredients Backend'!$AG$1:$EM$1,CW$3,'Ingredients Backend'!$AG32:$EM32)&gt;=1,1,0)</f>
        <v>0</v>
      </c>
      <c r="CX33">
        <f>IF(SUMIF('Ingredients Backend'!$AG$1:$EM$1,CX$3,'Ingredients Backend'!$AG32:$EM32)&gt;=1,1,0)</f>
        <v>0</v>
      </c>
      <c r="CY33">
        <f>IF(SUMIF('Ingredients Backend'!$AG$1:$EM$1,CY$3,'Ingredients Backend'!$AG32:$EM32)&gt;=1,1,0)</f>
        <v>0</v>
      </c>
      <c r="CZ33">
        <f>IF(SUMIF('Ingredients Backend'!$AG$1:$EM$1,CZ$3,'Ingredients Backend'!$AG32:$EM32)&gt;=1,1,0)</f>
        <v>0</v>
      </c>
      <c r="DA33">
        <f>IF(SUMIF('Ingredients Backend'!$AG$1:$EM$1,DA$3,'Ingredients Backend'!$AG32:$EM32)&gt;=1,1,0)</f>
        <v>0</v>
      </c>
      <c r="DB33">
        <f>IF(SUMIF('Ingredients Backend'!$AG$1:$EM$1,DB$3,'Ingredients Backend'!$AG32:$EM32)&gt;=1,1,0)</f>
        <v>0</v>
      </c>
      <c r="DC33">
        <f>IF(SUMIF('Ingredients Backend'!$AG$1:$EM$1,DC$3,'Ingredients Backend'!$AG32:$EM32)&gt;=1,1,0)</f>
        <v>0</v>
      </c>
      <c r="DD33">
        <f>IF(SUMIF('Ingredients Backend'!$AG$1:$EM$1,DD$3,'Ingredients Backend'!$AG32:$EM32)&gt;=1,1,0)</f>
        <v>0</v>
      </c>
      <c r="DE33">
        <f>IF(SUMIF('Ingredients Backend'!$AG$1:$EM$1,DE$3,'Ingredients Backend'!$AG32:$EM32)&gt;=1,1,0)</f>
        <v>0</v>
      </c>
      <c r="DF33">
        <f>IF(SUMIF('Ingredients Backend'!$AG$1:$EM$1,DF$3,'Ingredients Backend'!$AG32:$EM32)&gt;=1,1,0)</f>
        <v>0</v>
      </c>
      <c r="DG33">
        <f>IF(SUMIF('Ingredients Backend'!$AG$1:$EM$1,DG$3,'Ingredients Backend'!$AG32:$EM32)&gt;=1,1,0)</f>
        <v>0</v>
      </c>
      <c r="DH33">
        <f>IF(SUMIF('Ingredients Backend'!$AG$1:$EM$1,DH$3,'Ingredients Backend'!$AG32:$EM32)&gt;=1,1,0)</f>
        <v>0</v>
      </c>
      <c r="DI33">
        <f>IF(SUMIF('Ingredients Backend'!$AG$1:$EM$1,DI$3,'Ingredients Backend'!$AG32:$EM32)&gt;=1,1,0)</f>
        <v>1</v>
      </c>
      <c r="DJ33">
        <f>IF(SUMIF('Ingredients Backend'!$AG$1:$EM$1,DJ$3,'Ingredients Backend'!$AG32:$EM32)&gt;=1,1,0)</f>
        <v>1</v>
      </c>
      <c r="DK33">
        <f>IF(SUMIF('Ingredients Backend'!$AG$1:$EM$1,DK$3,'Ingredients Backend'!$AG32:$EM32)&gt;=1,1,0)</f>
        <v>0</v>
      </c>
      <c r="DL33">
        <f>IF(SUMIF('Ingredients Backend'!$AG$1:$EM$1,DL$3,'Ingredients Backend'!$AG32:$EM32)&gt;=1,1,0)</f>
        <v>0</v>
      </c>
    </row>
    <row r="34" hidden="1" spans="1:116">
      <c r="A34" s="9" t="str">
        <f>_xlfn.XLOOKUP($E34,'Copy of Raw Data'!$E:$E,'Copy of Raw Data'!A:A,"ERROR",0,1)</f>
        <v>US</v>
      </c>
      <c r="B34" s="9" t="str">
        <f>_xlfn.XLOOKUP($E34,'Copy of Raw Data'!$E:$E,'Copy of Raw Data'!B:B,"ERROR",0,1)</f>
        <v>Hair Mousses</v>
      </c>
      <c r="C34" s="9" t="str">
        <f>_xlfn.XLOOKUP($E34,'Copy of Raw Data'!$E:$E,'Copy of Raw Data'!C:C,"ERROR",0,1)</f>
        <v>biolage</v>
      </c>
      <c r="D34" s="9" t="str">
        <f>_xlfn.XLOOKUP($E34,'Copy of Raw Data'!$E:$E,'Copy of Raw Data'!D:D,"ERROR",0,1)</f>
        <v>www.amazon.com/dp/B07FKDLB89</v>
      </c>
      <c r="E34" s="9" t="s">
        <v>150</v>
      </c>
      <c r="F34" s="9" t="str">
        <f>_xlfn.XLOOKUP($E34,'Copy of Raw Data'!$E:$E,'Copy of 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4" s="9">
        <f>_xlfn.XLOOKUP($E34,'Copy of Raw Data'!$E:$E,'Copy of Raw Data'!G:G,"ERROR",0,1)</f>
        <v>9431</v>
      </c>
      <c r="H34" s="9">
        <f>_xlfn.XLOOKUP($E34,'Copy of Raw Data'!$E:$E,'Copy of Raw Data'!H:H,"ERROR",0,1)</f>
        <v>206922.28</v>
      </c>
      <c r="I34" s="9">
        <f>_xlfn.XLOOKUP($E34,'Copy of Raw Data'!$E:$E,'Copy of Raw Data'!I:I,"ERROR",0,1)</f>
        <v>0.00836871457979958</v>
      </c>
      <c r="J34" s="9" t="str">
        <f>_xlfn.XLOOKUP($E34,'Copy of Raw Data'!$E:$E,'Copy of 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20 to 30</v>
      </c>
      <c r="L34" s="9">
        <f>_xlfn.XLOOKUP($E34,'Copy of Raw Data'!$E:$E,'Copy of Raw Data'!L:L,"ERROR",0,1)</f>
        <v>21.93</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20 to 30</v>
      </c>
      <c r="N34" s="9">
        <f>_xlfn.XLOOKUP($E34,'Copy of Raw Data'!$E:$E,'Copy of Raw Data'!N:N,"ERROR",0,1)</f>
        <v>22</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0% to 2%</v>
      </c>
      <c r="P34" s="16">
        <f t="shared" si="2"/>
        <v>0.00318181818181819</v>
      </c>
      <c r="Q34" s="9">
        <f>_xlfn.XLOOKUP($E34,'Copy of Raw Data'!$E:$E,'Copy of Raw Data'!Q:Q,"ERROR",0,1)</f>
        <v>8.25</v>
      </c>
      <c r="R34" s="9" t="str">
        <f>_xlfn.XLOOKUP($E34,'Copy of Raw Data'!$E:$E,'Copy of Raw Data'!R:R,"ERROR",0,1)</f>
        <v>fl oz</v>
      </c>
      <c r="S34" s="17">
        <f t="shared" si="3"/>
        <v>2.55594405594406</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2 to 3</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7">
        <f t="shared" si="4"/>
        <v>0.0867129713933907</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7">
        <f t="shared" si="5"/>
        <v>0.0864370664844118</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17">
        <f t="array" ref="Z34">_xlfn.IFS(AA34="oz",_xlfn.IFS(R34="oz",Q34,R34="fl oz",Q34*1.04,R34="ml",Q34*0.0338),AA34="fl oz",_xlfn.IFS(R34="oz",Q34/1.04,R34="fl oz",Q34,R34="ml",Q34*0.0338/1.04),AA34="ml",_xlfn.IFS(R34="oz",Q34/0.0338,R34="fl oz",Q34*1.04/0.0338,R34="ml",Q34))</f>
        <v>8.58</v>
      </c>
      <c r="AA34" s="9" t="str">
        <f>_xlfn.XLOOKUP($E34,'Copy of Raw Data'!$E:$E,'Copy of Raw Data'!AA:AA,"ERROR",0,1)</f>
        <v>oz</v>
      </c>
      <c r="AB34" s="9" t="str">
        <f>_xlfn.XLOOKUP($E34,'Copy of Raw Data'!$E:$E,'Copy of Raw Data'!AB:AB,"ERROR",0,1)</f>
        <v>Spray Can</v>
      </c>
      <c r="AC34" s="9" t="str">
        <f>_xlfn.XLOOKUP($E34,'Copy of Raw Data'!$E:$E,'Copy of Raw Data'!AC:AC,"ERROR",0,1)</f>
        <v>Pack of 1</v>
      </c>
      <c r="AD34" s="9" t="str">
        <f>_xlfn.XLOOKUP($E34,'Copy of Raw Data'!$E:$E,'Copy of Raw Data'!AD:AD,"ERROR",0,1)</f>
        <v>Hold, UV Protection, Moisturizing</v>
      </c>
      <c r="AE34" s="9" t="str">
        <f>_xlfn.XLOOKUP($E34,'Copy of Raw Data'!$E:$E,'Copy of Raw Data'!AO:AO,"ERROR",0,1)</f>
        <v>Paraben Free, Vegan, Cruelty Free, Recycled Packaging</v>
      </c>
      <c r="AF34" s="9" t="str">
        <f>_xlfn.XLOOKUP($E34,'Copy of Raw Data'!$E:$E,'Copy of Raw Data'!AZ:AZ,"ERROR",0,1)</f>
        <v>Water, Castor Oil, Tetrasodium edta, Dimethicone, Geraniol, Agave, Citric Acid</v>
      </c>
      <c r="AG34">
        <f>IF(SUMIF('Ingredients Backend'!$AG$1:$EM$1,AG$3,'Ingredients Backend'!$AG33:$EM33)&gt;=1,1,0)</f>
        <v>0</v>
      </c>
      <c r="AH34">
        <f>IF(SUMIF('Ingredients Backend'!$AG$1:$EM$1,AH$3,'Ingredients Backend'!$AG33:$EM33)&gt;=1,1,0)</f>
        <v>0</v>
      </c>
      <c r="AI34">
        <f>IF(SUMIF('Ingredients Backend'!$AG$1:$EM$1,AI$3,'Ingredients Backend'!$AG33:$EM33)&gt;=1,1,0)</f>
        <v>1</v>
      </c>
      <c r="AJ34">
        <f>IF(SUMIF('Ingredients Backend'!$AG$1:$EM$1,AJ$3,'Ingredients Backend'!$AG33:$EM33)&gt;=1,1,0)</f>
        <v>0</v>
      </c>
      <c r="AK34">
        <f>IF(SUMIF('Ingredients Backend'!$AG$1:$EM$1,AK$3,'Ingredients Backend'!$AG33:$EM33)&gt;=1,1,0)</f>
        <v>0</v>
      </c>
      <c r="AL34">
        <f>IF(SUMIF('Ingredients Backend'!$AG$1:$EM$1,AL$3,'Ingredients Backend'!$AG33:$EM33)&gt;=1,1,0)</f>
        <v>0</v>
      </c>
      <c r="AM34">
        <f>IF(SUMIF('Ingredients Backend'!$AG$1:$EM$1,AM$3,'Ingredients Backend'!$AG33:$EM33)&gt;=1,1,0)</f>
        <v>0</v>
      </c>
      <c r="AN34">
        <f>IF(SUMIF('Ingredients Backend'!$AG$1:$EM$1,AN$3,'Ingredients Backend'!$AG33:$EM33)&gt;=1,1,0)</f>
        <v>0</v>
      </c>
      <c r="AO34">
        <f>IF(SUMIF('Ingredients Backend'!$AG$1:$EM$1,AO$3,'Ingredients Backend'!$AG33:$EM33)&gt;=1,1,0)</f>
        <v>0</v>
      </c>
      <c r="AP34">
        <f>IF(SUMIF('Ingredients Backend'!$AG$1:$EM$1,AP$3,'Ingredients Backend'!$AG33:$EM33)&gt;=1,1,0)</f>
        <v>0</v>
      </c>
      <c r="AQ34">
        <f>IF(SUMIF('Ingredients Backend'!$AG$1:$EM$1,AQ$3,'Ingredients Backend'!$AG33:$EM33)&gt;=1,1,0)</f>
        <v>0</v>
      </c>
      <c r="AR34">
        <f>IF(SUMIF('Ingredients Backend'!$AG$1:$EM$1,AR$3,'Ingredients Backend'!$AG33:$EM33)&gt;=1,1,0)</f>
        <v>0</v>
      </c>
      <c r="AS34">
        <f>IF(SUMIF('Ingredients Backend'!$AG$1:$EM$1,AS$3,'Ingredients Backend'!$AG33:$EM33)&gt;=1,1,0)</f>
        <v>0</v>
      </c>
      <c r="AT34">
        <f>IF(SUMIF('Ingredients Backend'!$AG$1:$EM$1,AT$3,'Ingredients Backend'!$AG33:$EM33)&gt;=1,1,0)</f>
        <v>1</v>
      </c>
      <c r="AU34">
        <f>IF(SUMIF('Ingredients Backend'!$AG$1:$EM$1,AU$3,'Ingredients Backend'!$AG33:$EM33)&gt;=1,1,0)</f>
        <v>0</v>
      </c>
      <c r="AV34">
        <f>IF(SUMIF('Ingredients Backend'!$AG$1:$EM$1,AV$3,'Ingredients Backend'!$AG33:$EM33)&gt;=1,1,0)</f>
        <v>0</v>
      </c>
      <c r="AW34">
        <f>IF(SUMIF('Ingredients Backend'!$AG$1:$EM$1,AW$3,'Ingredients Backend'!$AG33:$EM33)&gt;=1,1,0)</f>
        <v>0</v>
      </c>
      <c r="AX34">
        <f>IF(SUMIF('Ingredients Backend'!$AG$1:$EM$1,AX$3,'Ingredients Backend'!$AG33:$EM33)&gt;=1,1,0)</f>
        <v>1</v>
      </c>
      <c r="AY34">
        <f>IF(SUMIF('Ingredients Backend'!$AG$1:$EM$1,AY$3,'Ingredients Backend'!$AG33:$EM33)&gt;=1,1,0)</f>
        <v>0</v>
      </c>
      <c r="AZ34">
        <f>IF(SUMIF('Ingredients Backend'!$AG$1:$EM$1,AZ$3,'Ingredients Backend'!$AG33:$EM33)&gt;=1,1,0)</f>
        <v>0</v>
      </c>
      <c r="BA34">
        <f>IF(SUMIF('Ingredients Backend'!$AG$1:$EM$1,BA$3,'Ingredients Backend'!$AG33:$EM33)&gt;=1,1,0)</f>
        <v>0</v>
      </c>
      <c r="BB34">
        <f>IF(SUMIF('Ingredients Backend'!$AG$1:$EM$1,BB$3,'Ingredients Backend'!$AG33:$EM33)&gt;=1,1,0)</f>
        <v>0</v>
      </c>
      <c r="BC34">
        <f>IF(SUMIF('Ingredients Backend'!$AG$1:$EM$1,BC$3,'Ingredients Backend'!$AG33:$EM33)&gt;=1,1,0)</f>
        <v>0</v>
      </c>
      <c r="BD34">
        <f>IF(SUMIF('Ingredients Backend'!$AG$1:$EM$1,BD$3,'Ingredients Backend'!$AG33:$EM33)&gt;=1,1,0)</f>
        <v>1</v>
      </c>
      <c r="BE34">
        <f>IF(SUMIF('Ingredients Backend'!$AG$1:$EM$1,BE$3,'Ingredients Backend'!$AG33:$EM33)&gt;=1,1,0)</f>
        <v>0</v>
      </c>
      <c r="BF34">
        <f>IF(SUMIF('Ingredients Backend'!$AG$1:$EM$1,BF$3,'Ingredients Backend'!$AG33:$EM33)&gt;=1,1,0)</f>
        <v>0</v>
      </c>
      <c r="BG34">
        <f>IF(SUMIF('Ingredients Backend'!$AG$1:$EM$1,BG$3,'Ingredients Backend'!$AG33:$EM33)&gt;=1,1,0)</f>
        <v>0</v>
      </c>
      <c r="BH34">
        <f>IF(SUMIF('Ingredients Backend'!$AG$1:$EM$1,BH$3,'Ingredients Backend'!$AG33:$EM33)&gt;=1,1,0)</f>
        <v>0</v>
      </c>
      <c r="BI34">
        <f>IF(SUMIF('Ingredients Backend'!$AG$1:$EM$1,BI$3,'Ingredients Backend'!$AG33:$EM33)&gt;=1,1,0)</f>
        <v>1</v>
      </c>
      <c r="BJ34">
        <f>IF(SUMIF('Ingredients Backend'!$AG$1:$EM$1,BJ$3,'Ingredients Backend'!$AG33:$EM33)&gt;=1,1,0)</f>
        <v>0</v>
      </c>
      <c r="BK34">
        <f>IF(SUMIF('Ingredients Backend'!$AG$1:$EM$1,BK$3,'Ingredients Backend'!$AG33:$EM33)&gt;=1,1,0)</f>
        <v>0</v>
      </c>
      <c r="BL34">
        <f>IF(SUMIF('Ingredients Backend'!$AG$1:$EM$1,BL$3,'Ingredients Backend'!$AG33:$EM33)&gt;=1,1,0)</f>
        <v>0</v>
      </c>
      <c r="BM34">
        <f>IF(SUMIF('Ingredients Backend'!$AG$1:$EM$1,BM$3,'Ingredients Backend'!$AG33:$EM33)&gt;=1,1,0)</f>
        <v>0</v>
      </c>
      <c r="BN34">
        <f>IF(SUMIF('Ingredients Backend'!$AG$1:$EM$1,BN$3,'Ingredients Backend'!$AG33:$EM33)&gt;=1,1,0)</f>
        <v>0</v>
      </c>
      <c r="BO34">
        <f>IF(SUMIF('Ingredients Backend'!$AG$1:$EM$1,BO$3,'Ingredients Backend'!$AG33:$EM33)&gt;=1,1,0)</f>
        <v>0</v>
      </c>
      <c r="BP34">
        <f>IF(SUMIF('Ingredients Backend'!$AG$1:$EM$1,BP$3,'Ingredients Backend'!$AG33:$EM33)&gt;=1,1,0)</f>
        <v>0</v>
      </c>
      <c r="BQ34">
        <f>IF(SUMIF('Ingredients Backend'!$AG$1:$EM$1,BQ$3,'Ingredients Backend'!$AG33:$EM33)&gt;=1,1,0)</f>
        <v>0</v>
      </c>
      <c r="BR34">
        <f>IF(SUMIF('Ingredients Backend'!$AG$1:$EM$1,BR$3,'Ingredients Backend'!$AG33:$EM33)&gt;=1,1,0)</f>
        <v>0</v>
      </c>
      <c r="BS34">
        <f>IF(SUMIF('Ingredients Backend'!$AG$1:$EM$1,BS$3,'Ingredients Backend'!$AG33:$EM33)&gt;=1,1,0)</f>
        <v>0</v>
      </c>
      <c r="BT34">
        <f>IF(SUMIF('Ingredients Backend'!$AG$1:$EM$1,BT$3,'Ingredients Backend'!$AG33:$EM33)&gt;=1,1,0)</f>
        <v>0</v>
      </c>
      <c r="BU34">
        <f>IF(SUMIF('Ingredients Backend'!$AG$1:$EM$1,BU$3,'Ingredients Backend'!$AG33:$EM33)&gt;=1,1,0)</f>
        <v>0</v>
      </c>
      <c r="BV34">
        <f>IF(SUMIF('Ingredients Backend'!$AG$1:$EM$1,BV$3,'Ingredients Backend'!$AG33:$EM33)&gt;=1,1,0)</f>
        <v>0</v>
      </c>
      <c r="BW34">
        <f>IF(SUMIF('Ingredients Backend'!$AG$1:$EM$1,BW$3,'Ingredients Backend'!$AG33:$EM33)&gt;=1,1,0)</f>
        <v>0</v>
      </c>
      <c r="BX34">
        <f>IF(SUMIF('Ingredients Backend'!$AG$1:$EM$1,BX$3,'Ingredients Backend'!$AG33:$EM33)&gt;=1,1,0)</f>
        <v>0</v>
      </c>
      <c r="BY34">
        <f>IF(SUMIF('Ingredients Backend'!$AG$1:$EM$1,BY$3,'Ingredients Backend'!$AG33:$EM33)&gt;=1,1,0)</f>
        <v>0</v>
      </c>
      <c r="BZ34">
        <f>IF(SUMIF('Ingredients Backend'!$AG$1:$EM$1,BZ$3,'Ingredients Backend'!$AG33:$EM33)&gt;=1,1,0)</f>
        <v>0</v>
      </c>
      <c r="CA34">
        <f>IF(SUMIF('Ingredients Backend'!$AG$1:$EM$1,CA$3,'Ingredients Backend'!$AG33:$EM33)&gt;=1,1,0)</f>
        <v>0</v>
      </c>
      <c r="CB34">
        <f>IF(SUMIF('Ingredients Backend'!$AG$1:$EM$1,CB$3,'Ingredients Backend'!$AG33:$EM33)&gt;=1,1,0)</f>
        <v>0</v>
      </c>
      <c r="CC34">
        <f>IF(SUMIF('Ingredients Backend'!$AG$1:$EM$1,CC$3,'Ingredients Backend'!$AG33:$EM33)&gt;=1,1,0)</f>
        <v>0</v>
      </c>
      <c r="CD34">
        <f>IF(SUMIF('Ingredients Backend'!$AG$1:$EM$1,CD$3,'Ingredients Backend'!$AG33:$EM33)&gt;=1,1,0)</f>
        <v>0</v>
      </c>
      <c r="CE34">
        <f>IF(SUMIF('Ingredients Backend'!$AG$1:$EM$1,CE$3,'Ingredients Backend'!$AG33:$EM33)&gt;=1,1,0)</f>
        <v>0</v>
      </c>
      <c r="CF34">
        <f>IF(SUMIF('Ingredients Backend'!$AG$1:$EM$1,CF$3,'Ingredients Backend'!$AG33:$EM33)&gt;=1,1,0)</f>
        <v>0</v>
      </c>
      <c r="CG34">
        <f>IF(SUMIF('Ingredients Backend'!$AG$1:$EM$1,CG$3,'Ingredients Backend'!$AG33:$EM33)&gt;=1,1,0)</f>
        <v>0</v>
      </c>
      <c r="CH34">
        <f>IF(SUMIF('Ingredients Backend'!$AG$1:$EM$1,CH$3,'Ingredients Backend'!$AG33:$EM33)&gt;=1,1,0)</f>
        <v>0</v>
      </c>
      <c r="CI34">
        <f>IF(SUMIF('Ingredients Backend'!$AG$1:$EM$1,CI$3,'Ingredients Backend'!$AG33:$EM33)&gt;=1,1,0)</f>
        <v>0</v>
      </c>
      <c r="CJ34">
        <f>IF(SUMIF('Ingredients Backend'!$AG$1:$EM$1,CJ$3,'Ingredients Backend'!$AG33:$EM33)&gt;=1,1,0)</f>
        <v>0</v>
      </c>
      <c r="CK34">
        <f>IF(SUMIF('Ingredients Backend'!$AG$1:$EM$1,CK$3,'Ingredients Backend'!$AG33:$EM33)&gt;=1,1,0)</f>
        <v>0</v>
      </c>
      <c r="CL34">
        <f>IF(SUMIF('Ingredients Backend'!$AG$1:$EM$1,CL$3,'Ingredients Backend'!$AG33:$EM33)&gt;=1,1,0)</f>
        <v>0</v>
      </c>
      <c r="CM34">
        <f>IF(SUMIF('Ingredients Backend'!$AG$1:$EM$1,CM$3,'Ingredients Backend'!$AG33:$EM33)&gt;=1,1,0)</f>
        <v>0</v>
      </c>
      <c r="CN34">
        <f>IF(SUMIF('Ingredients Backend'!$AG$1:$EM$1,CN$3,'Ingredients Backend'!$AG33:$EM33)&gt;=1,1,0)</f>
        <v>0</v>
      </c>
      <c r="CO34">
        <f>IF(SUMIF('Ingredients Backend'!$AG$1:$EM$1,CO$3,'Ingredients Backend'!$AG33:$EM33)&gt;=1,1,0)</f>
        <v>0</v>
      </c>
      <c r="CP34">
        <f>IF(SUMIF('Ingredients Backend'!$AG$1:$EM$1,CP$3,'Ingredients Backend'!$AG33:$EM33)&gt;=1,1,0)</f>
        <v>0</v>
      </c>
      <c r="CQ34">
        <f>IF(SUMIF('Ingredients Backend'!$AG$1:$EM$1,CQ$3,'Ingredients Backend'!$AG33:$EM33)&gt;=1,1,0)</f>
        <v>0</v>
      </c>
      <c r="CR34">
        <f>IF(SUMIF('Ingredients Backend'!$AG$1:$EM$1,CR$3,'Ingredients Backend'!$AG33:$EM33)&gt;=1,1,0)</f>
        <v>0</v>
      </c>
      <c r="CS34">
        <f>IF(SUMIF('Ingredients Backend'!$AG$1:$EM$1,CS$3,'Ingredients Backend'!$AG33:$EM33)&gt;=1,1,0)</f>
        <v>0</v>
      </c>
      <c r="CT34">
        <f>IF(SUMIF('Ingredients Backend'!$AG$1:$EM$1,CT$3,'Ingredients Backend'!$AG33:$EM33)&gt;=1,1,0)</f>
        <v>0</v>
      </c>
      <c r="CU34">
        <f>IF(SUMIF('Ingredients Backend'!$AG$1:$EM$1,CU$3,'Ingredients Backend'!$AG33:$EM33)&gt;=1,1,0)</f>
        <v>0</v>
      </c>
      <c r="CV34">
        <f>IF(SUMIF('Ingredients Backend'!$AG$1:$EM$1,CV$3,'Ingredients Backend'!$AG33:$EM33)&gt;=1,1,0)</f>
        <v>0</v>
      </c>
      <c r="CW34">
        <f>IF(SUMIF('Ingredients Backend'!$AG$1:$EM$1,CW$3,'Ingredients Backend'!$AG33:$EM33)&gt;=1,1,0)</f>
        <v>0</v>
      </c>
      <c r="CX34">
        <f>IF(SUMIF('Ingredients Backend'!$AG$1:$EM$1,CX$3,'Ingredients Backend'!$AG33:$EM33)&gt;=1,1,0)</f>
        <v>0</v>
      </c>
      <c r="CY34">
        <f>IF(SUMIF('Ingredients Backend'!$AG$1:$EM$1,CY$3,'Ingredients Backend'!$AG33:$EM33)&gt;=1,1,0)</f>
        <v>1</v>
      </c>
      <c r="CZ34">
        <f>IF(SUMIF('Ingredients Backend'!$AG$1:$EM$1,CZ$3,'Ingredients Backend'!$AG33:$EM33)&gt;=1,1,0)</f>
        <v>0</v>
      </c>
      <c r="DA34">
        <f>IF(SUMIF('Ingredients Backend'!$AG$1:$EM$1,DA$3,'Ingredients Backend'!$AG33:$EM33)&gt;=1,1,0)</f>
        <v>0</v>
      </c>
      <c r="DB34">
        <f>IF(SUMIF('Ingredients Backend'!$AG$1:$EM$1,DB$3,'Ingredients Backend'!$AG33:$EM33)&gt;=1,1,0)</f>
        <v>0</v>
      </c>
      <c r="DC34">
        <f>IF(SUMIF('Ingredients Backend'!$AG$1:$EM$1,DC$3,'Ingredients Backend'!$AG33:$EM33)&gt;=1,1,0)</f>
        <v>0</v>
      </c>
      <c r="DD34">
        <f>IF(SUMIF('Ingredients Backend'!$AG$1:$EM$1,DD$3,'Ingredients Backend'!$AG33:$EM33)&gt;=1,1,0)</f>
        <v>0</v>
      </c>
      <c r="DE34">
        <f>IF(SUMIF('Ingredients Backend'!$AG$1:$EM$1,DE$3,'Ingredients Backend'!$AG33:$EM33)&gt;=1,1,0)</f>
        <v>0</v>
      </c>
      <c r="DF34">
        <f>IF(SUMIF('Ingredients Backend'!$AG$1:$EM$1,DF$3,'Ingredients Backend'!$AG33:$EM33)&gt;=1,1,0)</f>
        <v>0</v>
      </c>
      <c r="DG34">
        <f>IF(SUMIF('Ingredients Backend'!$AG$1:$EM$1,DG$3,'Ingredients Backend'!$AG33:$EM33)&gt;=1,1,0)</f>
        <v>0</v>
      </c>
      <c r="DH34">
        <f>IF(SUMIF('Ingredients Backend'!$AG$1:$EM$1,DH$3,'Ingredients Backend'!$AG33:$EM33)&gt;=1,1,0)</f>
        <v>0</v>
      </c>
      <c r="DI34">
        <f>IF(SUMIF('Ingredients Backend'!$AG$1:$EM$1,DI$3,'Ingredients Backend'!$AG33:$EM33)&gt;=1,1,0)</f>
        <v>1</v>
      </c>
      <c r="DJ34">
        <f>IF(SUMIF('Ingredients Backend'!$AG$1:$EM$1,DJ$3,'Ingredients Backend'!$AG33:$EM33)&gt;=1,1,0)</f>
        <v>0</v>
      </c>
      <c r="DK34">
        <f>IF(SUMIF('Ingredients Backend'!$AG$1:$EM$1,DK$3,'Ingredients Backend'!$AG33:$EM33)&gt;=1,1,0)</f>
        <v>0</v>
      </c>
      <c r="DL34">
        <f>IF(SUMIF('Ingredients Backend'!$AG$1:$EM$1,DL$3,'Ingredients Backend'!$AG33:$EM33)&gt;=1,1,0)</f>
        <v>0</v>
      </c>
    </row>
    <row r="35" hidden="1" spans="1:116">
      <c r="A35" s="9" t="str">
        <f>_xlfn.XLOOKUP($E35,'Copy of Raw Data'!$E:$E,'Copy of Raw Data'!A:A,"ERROR",0,1)</f>
        <v>US</v>
      </c>
      <c r="B35" s="9" t="str">
        <f>_xlfn.XLOOKUP($E35,'Copy of Raw Data'!$E:$E,'Copy of Raw Data'!B:B,"ERROR",0,1)</f>
        <v>Hair Mousses</v>
      </c>
      <c r="C35" s="9" t="str">
        <f>_xlfn.XLOOKUP($E35,'Copy of Raw Data'!$E:$E,'Copy of Raw Data'!C:C,"ERROR",0,1)</f>
        <v>OGX</v>
      </c>
      <c r="D35" s="9" t="str">
        <f>_xlfn.XLOOKUP($E35,'Copy of Raw Data'!$E:$E,'Copy of Raw Data'!D:D,"ERROR",0,1)</f>
        <v>www.amazon.com/dp/B076RW5LKG</v>
      </c>
      <c r="E35" s="9" t="s">
        <v>154</v>
      </c>
      <c r="F35" s="9" t="str">
        <f>_xlfn.XLOOKUP($E35,'Copy of Raw Data'!$E:$E,'Copy of Raw Data'!F:F,"ERROR",0,1)</f>
        <v>OGX Locking + Coconut Curls Decadent Creamy Mousse, 7.9 Ounce</v>
      </c>
      <c r="G35" s="9">
        <f>_xlfn.XLOOKUP($E35,'Copy of Raw Data'!$E:$E,'Copy of Raw Data'!G:G,"ERROR",0,1)</f>
        <v>24086</v>
      </c>
      <c r="H35" s="9">
        <f>_xlfn.XLOOKUP($E35,'Copy of Raw Data'!$E:$E,'Copy of Raw Data'!H:H,"ERROR",0,1)</f>
        <v>196843.54</v>
      </c>
      <c r="I35" s="9">
        <f>_xlfn.XLOOKUP($E35,'Copy of Raw Data'!$E:$E,'Copy of Raw Data'!I:I,"ERROR",0,1)</f>
        <v>0.00790481663920865</v>
      </c>
      <c r="J35" s="9" t="str">
        <f>_xlfn.XLOOKUP($E35,'Copy of Raw Data'!$E:$E,'Copy of 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5 to 10</v>
      </c>
      <c r="L35" s="9">
        <f>_xlfn.XLOOKUP($E35,'Copy of Raw Data'!$E:$E,'Copy of Raw Data'!L:L,"ERROR",0,1)</f>
        <v>8.66</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 to 15</v>
      </c>
      <c r="N35" s="9">
        <f>_xlfn.XLOOKUP($E35,'Copy of Raw Data'!$E:$E,'Copy of Raw Data'!N:N,"ERROR",0,1)</f>
        <v>11.36</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20% to 25%</v>
      </c>
      <c r="P35" s="16">
        <f t="shared" si="2"/>
        <v>0.237676056338028</v>
      </c>
      <c r="Q35" s="9">
        <f>_xlfn.XLOOKUP($E35,'Copy of Raw Data'!$E:$E,'Copy of Raw Data'!Q:Q,"ERROR",0,1)</f>
        <v>7.9</v>
      </c>
      <c r="R35" s="9" t="str">
        <f>_xlfn.XLOOKUP($E35,'Copy of Raw Data'!$E:$E,'Copy of Raw Data'!R:R,"ERROR",0,1)</f>
        <v>oz</v>
      </c>
      <c r="S35" s="17">
        <f t="shared" si="3"/>
        <v>1.09620253164557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1 to 2</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 to 0.05</v>
      </c>
      <c r="V35" s="17">
        <f t="shared" si="4"/>
        <v>0.0486295124634529</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 to 0.05</v>
      </c>
      <c r="X35" s="17">
        <f t="shared" si="5"/>
        <v>0.0370714417194985</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7.9</v>
      </c>
      <c r="AA35" s="9" t="str">
        <f>_xlfn.XLOOKUP($E35,'Copy of Raw Data'!$E:$E,'Copy of Raw Data'!AA:AA,"ERROR",0,1)</f>
        <v>oz</v>
      </c>
      <c r="AB35" s="9" t="str">
        <f>_xlfn.XLOOKUP($E35,'Copy of Raw Data'!$E:$E,'Copy of Raw Data'!AB:AB,"ERROR",0,1)</f>
        <v>Spray Can</v>
      </c>
      <c r="AC35" s="9" t="str">
        <f>_xlfn.XLOOKUP($E35,'Copy of Raw Data'!$E:$E,'Copy of Raw Data'!AC:AC,"ERROR",0,1)</f>
        <v>Pack of 1</v>
      </c>
      <c r="AD35" s="9" t="str">
        <f>_xlfn.XLOOKUP($E35,'Copy of Raw Data'!$E:$E,'Copy of Raw Data'!AD:AD,"ERROR",0,1)</f>
        <v>Color Protection, Curl Enhancing, Frizz Control, Hold, Shine, Moisturization
</v>
      </c>
      <c r="AE35" s="9" t="str">
        <f>_xlfn.XLOOKUP($E35,'Copy of Raw Data'!$E:$E,'Copy of Raw Data'!AO:AO,"ERROR",0,1)</f>
        <v>Dairy Free</v>
      </c>
      <c r="AF35" s="9" t="str">
        <f>_xlfn.XLOOKUP($E35,'Copy of Raw Data'!$E:$E,'Copy of Raw Data'!AZ:AZ,"ERROR",0,1)</f>
        <v>Shea Butter, Coconut Oil, Panthenol, Water, Dimethicone, Castor Oil, Diazolidinyl Urea</v>
      </c>
      <c r="AG35">
        <f>IF(SUMIF('Ingredients Backend'!$AG$1:$EM$1,AG$3,'Ingredients Backend'!$AG34:$EM34)&gt;=1,1,0)</f>
        <v>0</v>
      </c>
      <c r="AH35">
        <f>IF(SUMIF('Ingredients Backend'!$AG$1:$EM$1,AH$3,'Ingredients Backend'!$AG34:$EM34)&gt;=1,1,0)</f>
        <v>0</v>
      </c>
      <c r="AI35">
        <f>IF(SUMIF('Ingredients Backend'!$AG$1:$EM$1,AI$3,'Ingredients Backend'!$AG34:$EM34)&gt;=1,1,0)</f>
        <v>0</v>
      </c>
      <c r="AJ35">
        <f>IF(SUMIF('Ingredients Backend'!$AG$1:$EM$1,AJ$3,'Ingredients Backend'!$AG34:$EM34)&gt;=1,1,0)</f>
        <v>0</v>
      </c>
      <c r="AK35">
        <f>IF(SUMIF('Ingredients Backend'!$AG$1:$EM$1,AK$3,'Ingredients Backend'!$AG34:$EM34)&gt;=1,1,0)</f>
        <v>0</v>
      </c>
      <c r="AL35">
        <f>IF(SUMIF('Ingredients Backend'!$AG$1:$EM$1,AL$3,'Ingredients Backend'!$AG34:$EM34)&gt;=1,1,0)</f>
        <v>0</v>
      </c>
      <c r="AM35">
        <f>IF(SUMIF('Ingredients Backend'!$AG$1:$EM$1,AM$3,'Ingredients Backend'!$AG34:$EM34)&gt;=1,1,0)</f>
        <v>0</v>
      </c>
      <c r="AN35">
        <f>IF(SUMIF('Ingredients Backend'!$AG$1:$EM$1,AN$3,'Ingredients Backend'!$AG34:$EM34)&gt;=1,1,0)</f>
        <v>0</v>
      </c>
      <c r="AO35">
        <f>IF(SUMIF('Ingredients Backend'!$AG$1:$EM$1,AO$3,'Ingredients Backend'!$AG34:$EM34)&gt;=1,1,0)</f>
        <v>0</v>
      </c>
      <c r="AP35">
        <f>IF(SUMIF('Ingredients Backend'!$AG$1:$EM$1,AP$3,'Ingredients Backend'!$AG34:$EM34)&gt;=1,1,0)</f>
        <v>0</v>
      </c>
      <c r="AQ35">
        <f>IF(SUMIF('Ingredients Backend'!$AG$1:$EM$1,AQ$3,'Ingredients Backend'!$AG34:$EM34)&gt;=1,1,0)</f>
        <v>0</v>
      </c>
      <c r="AR35">
        <f>IF(SUMIF('Ingredients Backend'!$AG$1:$EM$1,AR$3,'Ingredients Backend'!$AG34:$EM34)&gt;=1,1,0)</f>
        <v>0</v>
      </c>
      <c r="AS35">
        <f>IF(SUMIF('Ingredients Backend'!$AG$1:$EM$1,AS$3,'Ingredients Backend'!$AG34:$EM34)&gt;=1,1,0)</f>
        <v>0</v>
      </c>
      <c r="AT35">
        <f>IF(SUMIF('Ingredients Backend'!$AG$1:$EM$1,AT$3,'Ingredients Backend'!$AG34:$EM34)&gt;=1,1,0)</f>
        <v>1</v>
      </c>
      <c r="AU35">
        <f>IF(SUMIF('Ingredients Backend'!$AG$1:$EM$1,AU$3,'Ingredients Backend'!$AG34:$EM34)&gt;=1,1,0)</f>
        <v>0</v>
      </c>
      <c r="AV35">
        <f>IF(SUMIF('Ingredients Backend'!$AG$1:$EM$1,AV$3,'Ingredients Backend'!$AG34:$EM34)&gt;=1,1,0)</f>
        <v>0</v>
      </c>
      <c r="AW35">
        <f>IF(SUMIF('Ingredients Backend'!$AG$1:$EM$1,AW$3,'Ingredients Backend'!$AG34:$EM34)&gt;=1,1,0)</f>
        <v>0</v>
      </c>
      <c r="AX35">
        <f>IF(SUMIF('Ingredients Backend'!$AG$1:$EM$1,AX$3,'Ingredients Backend'!$AG34:$EM34)&gt;=1,1,0)</f>
        <v>0</v>
      </c>
      <c r="AY35">
        <f>IF(SUMIF('Ingredients Backend'!$AG$1:$EM$1,AY$3,'Ingredients Backend'!$AG34:$EM34)&gt;=1,1,0)</f>
        <v>0</v>
      </c>
      <c r="AZ35">
        <f>IF(SUMIF('Ingredients Backend'!$AG$1:$EM$1,AZ$3,'Ingredients Backend'!$AG34:$EM34)&gt;=1,1,0)</f>
        <v>1</v>
      </c>
      <c r="BA35">
        <f>IF(SUMIF('Ingredients Backend'!$AG$1:$EM$1,BA$3,'Ingredients Backend'!$AG34:$EM34)&gt;=1,1,0)</f>
        <v>0</v>
      </c>
      <c r="BB35">
        <f>IF(SUMIF('Ingredients Backend'!$AG$1:$EM$1,BB$3,'Ingredients Backend'!$AG34:$EM34)&gt;=1,1,0)</f>
        <v>0</v>
      </c>
      <c r="BC35">
        <f>IF(SUMIF('Ingredients Backend'!$AG$1:$EM$1,BC$3,'Ingredients Backend'!$AG34:$EM34)&gt;=1,1,0)</f>
        <v>1</v>
      </c>
      <c r="BD35">
        <f>IF(SUMIF('Ingredients Backend'!$AG$1:$EM$1,BD$3,'Ingredients Backend'!$AG34:$EM34)&gt;=1,1,0)</f>
        <v>1</v>
      </c>
      <c r="BE35">
        <f>IF(SUMIF('Ingredients Backend'!$AG$1:$EM$1,BE$3,'Ingredients Backend'!$AG34:$EM34)&gt;=1,1,0)</f>
        <v>0</v>
      </c>
      <c r="BF35">
        <f>IF(SUMIF('Ingredients Backend'!$AG$1:$EM$1,BF$3,'Ingredients Backend'!$AG34:$EM34)&gt;=1,1,0)</f>
        <v>0</v>
      </c>
      <c r="BG35">
        <f>IF(SUMIF('Ingredients Backend'!$AG$1:$EM$1,BG$3,'Ingredients Backend'!$AG34:$EM34)&gt;=1,1,0)</f>
        <v>0</v>
      </c>
      <c r="BH35">
        <f>IF(SUMIF('Ingredients Backend'!$AG$1:$EM$1,BH$3,'Ingredients Backend'!$AG34:$EM34)&gt;=1,1,0)</f>
        <v>0</v>
      </c>
      <c r="BI35">
        <f>IF(SUMIF('Ingredients Backend'!$AG$1:$EM$1,BI$3,'Ingredients Backend'!$AG34:$EM34)&gt;=1,1,0)</f>
        <v>0</v>
      </c>
      <c r="BJ35">
        <f>IF(SUMIF('Ingredients Backend'!$AG$1:$EM$1,BJ$3,'Ingredients Backend'!$AG34:$EM34)&gt;=1,1,0)</f>
        <v>0</v>
      </c>
      <c r="BK35">
        <f>IF(SUMIF('Ingredients Backend'!$AG$1:$EM$1,BK$3,'Ingredients Backend'!$AG34:$EM34)&gt;=1,1,0)</f>
        <v>0</v>
      </c>
      <c r="BL35">
        <f>IF(SUMIF('Ingredients Backend'!$AG$1:$EM$1,BL$3,'Ingredients Backend'!$AG34:$EM34)&gt;=1,1,0)</f>
        <v>0</v>
      </c>
      <c r="BM35">
        <f>IF(SUMIF('Ingredients Backend'!$AG$1:$EM$1,BM$3,'Ingredients Backend'!$AG34:$EM34)&gt;=1,1,0)</f>
        <v>0</v>
      </c>
      <c r="BN35">
        <f>IF(SUMIF('Ingredients Backend'!$AG$1:$EM$1,BN$3,'Ingredients Backend'!$AG34:$EM34)&gt;=1,1,0)</f>
        <v>0</v>
      </c>
      <c r="BO35">
        <f>IF(SUMIF('Ingredients Backend'!$AG$1:$EM$1,BO$3,'Ingredients Backend'!$AG34:$EM34)&gt;=1,1,0)</f>
        <v>0</v>
      </c>
      <c r="BP35">
        <f>IF(SUMIF('Ingredients Backend'!$AG$1:$EM$1,BP$3,'Ingredients Backend'!$AG34:$EM34)&gt;=1,1,0)</f>
        <v>0</v>
      </c>
      <c r="BQ35">
        <f>IF(SUMIF('Ingredients Backend'!$AG$1:$EM$1,BQ$3,'Ingredients Backend'!$AG34:$EM34)&gt;=1,1,0)</f>
        <v>0</v>
      </c>
      <c r="BR35">
        <f>IF(SUMIF('Ingredients Backend'!$AG$1:$EM$1,BR$3,'Ingredients Backend'!$AG34:$EM34)&gt;=1,1,0)</f>
        <v>0</v>
      </c>
      <c r="BS35">
        <f>IF(SUMIF('Ingredients Backend'!$AG$1:$EM$1,BS$3,'Ingredients Backend'!$AG34:$EM34)&gt;=1,1,0)</f>
        <v>0</v>
      </c>
      <c r="BT35">
        <f>IF(SUMIF('Ingredients Backend'!$AG$1:$EM$1,BT$3,'Ingredients Backend'!$AG34:$EM34)&gt;=1,1,0)</f>
        <v>0</v>
      </c>
      <c r="BU35">
        <f>IF(SUMIF('Ingredients Backend'!$AG$1:$EM$1,BU$3,'Ingredients Backend'!$AG34:$EM34)&gt;=1,1,0)</f>
        <v>0</v>
      </c>
      <c r="BV35">
        <f>IF(SUMIF('Ingredients Backend'!$AG$1:$EM$1,BV$3,'Ingredients Backend'!$AG34:$EM34)&gt;=1,1,0)</f>
        <v>0</v>
      </c>
      <c r="BW35">
        <f>IF(SUMIF('Ingredients Backend'!$AG$1:$EM$1,BW$3,'Ingredients Backend'!$AG34:$EM34)&gt;=1,1,0)</f>
        <v>0</v>
      </c>
      <c r="BX35">
        <f>IF(SUMIF('Ingredients Backend'!$AG$1:$EM$1,BX$3,'Ingredients Backend'!$AG34:$EM34)&gt;=1,1,0)</f>
        <v>0</v>
      </c>
      <c r="BY35">
        <f>IF(SUMIF('Ingredients Backend'!$AG$1:$EM$1,BY$3,'Ingredients Backend'!$AG34:$EM34)&gt;=1,1,0)</f>
        <v>0</v>
      </c>
      <c r="BZ35">
        <f>IF(SUMIF('Ingredients Backend'!$AG$1:$EM$1,BZ$3,'Ingredients Backend'!$AG34:$EM34)&gt;=1,1,0)</f>
        <v>0</v>
      </c>
      <c r="CA35">
        <f>IF(SUMIF('Ingredients Backend'!$AG$1:$EM$1,CA$3,'Ingredients Backend'!$AG34:$EM34)&gt;=1,1,0)</f>
        <v>0</v>
      </c>
      <c r="CB35">
        <f>IF(SUMIF('Ingredients Backend'!$AG$1:$EM$1,CB$3,'Ingredients Backend'!$AG34:$EM34)&gt;=1,1,0)</f>
        <v>0</v>
      </c>
      <c r="CC35">
        <f>IF(SUMIF('Ingredients Backend'!$AG$1:$EM$1,CC$3,'Ingredients Backend'!$AG34:$EM34)&gt;=1,1,0)</f>
        <v>0</v>
      </c>
      <c r="CD35">
        <f>IF(SUMIF('Ingredients Backend'!$AG$1:$EM$1,CD$3,'Ingredients Backend'!$AG34:$EM34)&gt;=1,1,0)</f>
        <v>0</v>
      </c>
      <c r="CE35">
        <f>IF(SUMIF('Ingredients Backend'!$AG$1:$EM$1,CE$3,'Ingredients Backend'!$AG34:$EM34)&gt;=1,1,0)</f>
        <v>0</v>
      </c>
      <c r="CF35">
        <f>IF(SUMIF('Ingredients Backend'!$AG$1:$EM$1,CF$3,'Ingredients Backend'!$AG34:$EM34)&gt;=1,1,0)</f>
        <v>0</v>
      </c>
      <c r="CG35">
        <f>IF(SUMIF('Ingredients Backend'!$AG$1:$EM$1,CG$3,'Ingredients Backend'!$AG34:$EM34)&gt;=1,1,0)</f>
        <v>0</v>
      </c>
      <c r="CH35">
        <f>IF(SUMIF('Ingredients Backend'!$AG$1:$EM$1,CH$3,'Ingredients Backend'!$AG34:$EM34)&gt;=1,1,0)</f>
        <v>0</v>
      </c>
      <c r="CI35">
        <f>IF(SUMIF('Ingredients Backend'!$AG$1:$EM$1,CI$3,'Ingredients Backend'!$AG34:$EM34)&gt;=1,1,0)</f>
        <v>1</v>
      </c>
      <c r="CJ35">
        <f>IF(SUMIF('Ingredients Backend'!$AG$1:$EM$1,CJ$3,'Ingredients Backend'!$AG34:$EM34)&gt;=1,1,0)</f>
        <v>0</v>
      </c>
      <c r="CK35">
        <f>IF(SUMIF('Ingredients Backend'!$AG$1:$EM$1,CK$3,'Ingredients Backend'!$AG34:$EM34)&gt;=1,1,0)</f>
        <v>0</v>
      </c>
      <c r="CL35">
        <f>IF(SUMIF('Ingredients Backend'!$AG$1:$EM$1,CL$3,'Ingredients Backend'!$AG34:$EM34)&gt;=1,1,0)</f>
        <v>0</v>
      </c>
      <c r="CM35">
        <f>IF(SUMIF('Ingredients Backend'!$AG$1:$EM$1,CM$3,'Ingredients Backend'!$AG34:$EM34)&gt;=1,1,0)</f>
        <v>0</v>
      </c>
      <c r="CN35">
        <f>IF(SUMIF('Ingredients Backend'!$AG$1:$EM$1,CN$3,'Ingredients Backend'!$AG34:$EM34)&gt;=1,1,0)</f>
        <v>0</v>
      </c>
      <c r="CO35">
        <f>IF(SUMIF('Ingredients Backend'!$AG$1:$EM$1,CO$3,'Ingredients Backend'!$AG34:$EM34)&gt;=1,1,0)</f>
        <v>0</v>
      </c>
      <c r="CP35">
        <f>IF(SUMIF('Ingredients Backend'!$AG$1:$EM$1,CP$3,'Ingredients Backend'!$AG34:$EM34)&gt;=1,1,0)</f>
        <v>0</v>
      </c>
      <c r="CQ35">
        <f>IF(SUMIF('Ingredients Backend'!$AG$1:$EM$1,CQ$3,'Ingredients Backend'!$AG34:$EM34)&gt;=1,1,0)</f>
        <v>0</v>
      </c>
      <c r="CR35">
        <f>IF(SUMIF('Ingredients Backend'!$AG$1:$EM$1,CR$3,'Ingredients Backend'!$AG34:$EM34)&gt;=1,1,0)</f>
        <v>0</v>
      </c>
      <c r="CS35">
        <f>IF(SUMIF('Ingredients Backend'!$AG$1:$EM$1,CS$3,'Ingredients Backend'!$AG34:$EM34)&gt;=1,1,0)</f>
        <v>0</v>
      </c>
      <c r="CT35">
        <f>IF(SUMIF('Ingredients Backend'!$AG$1:$EM$1,CT$3,'Ingredients Backend'!$AG34:$EM34)&gt;=1,1,0)</f>
        <v>0</v>
      </c>
      <c r="CU35">
        <f>IF(SUMIF('Ingredients Backend'!$AG$1:$EM$1,CU$3,'Ingredients Backend'!$AG34:$EM34)&gt;=1,1,0)</f>
        <v>1</v>
      </c>
      <c r="CV35">
        <f>IF(SUMIF('Ingredients Backend'!$AG$1:$EM$1,CV$3,'Ingredients Backend'!$AG34:$EM34)&gt;=1,1,0)</f>
        <v>0</v>
      </c>
      <c r="CW35">
        <f>IF(SUMIF('Ingredients Backend'!$AG$1:$EM$1,CW$3,'Ingredients Backend'!$AG34:$EM34)&gt;=1,1,0)</f>
        <v>0</v>
      </c>
      <c r="CX35">
        <f>IF(SUMIF('Ingredients Backend'!$AG$1:$EM$1,CX$3,'Ingredients Backend'!$AG34:$EM34)&gt;=1,1,0)</f>
        <v>0</v>
      </c>
      <c r="CY35">
        <f>IF(SUMIF('Ingredients Backend'!$AG$1:$EM$1,CY$3,'Ingredients Backend'!$AG34:$EM34)&gt;=1,1,0)</f>
        <v>0</v>
      </c>
      <c r="CZ35">
        <f>IF(SUMIF('Ingredients Backend'!$AG$1:$EM$1,CZ$3,'Ingredients Backend'!$AG34:$EM34)&gt;=1,1,0)</f>
        <v>0</v>
      </c>
      <c r="DA35">
        <f>IF(SUMIF('Ingredients Backend'!$AG$1:$EM$1,DA$3,'Ingredients Backend'!$AG34:$EM34)&gt;=1,1,0)</f>
        <v>0</v>
      </c>
      <c r="DB35">
        <f>IF(SUMIF('Ingredients Backend'!$AG$1:$EM$1,DB$3,'Ingredients Backend'!$AG34:$EM34)&gt;=1,1,0)</f>
        <v>0</v>
      </c>
      <c r="DC35">
        <f>IF(SUMIF('Ingredients Backend'!$AG$1:$EM$1,DC$3,'Ingredients Backend'!$AG34:$EM34)&gt;=1,1,0)</f>
        <v>0</v>
      </c>
      <c r="DD35">
        <f>IF(SUMIF('Ingredients Backend'!$AG$1:$EM$1,DD$3,'Ingredients Backend'!$AG34:$EM34)&gt;=1,1,0)</f>
        <v>0</v>
      </c>
      <c r="DE35">
        <f>IF(SUMIF('Ingredients Backend'!$AG$1:$EM$1,DE$3,'Ingredients Backend'!$AG34:$EM34)&gt;=1,1,0)</f>
        <v>0</v>
      </c>
      <c r="DF35">
        <f>IF(SUMIF('Ingredients Backend'!$AG$1:$EM$1,DF$3,'Ingredients Backend'!$AG34:$EM34)&gt;=1,1,0)</f>
        <v>0</v>
      </c>
      <c r="DG35">
        <f>IF(SUMIF('Ingredients Backend'!$AG$1:$EM$1,DG$3,'Ingredients Backend'!$AG34:$EM34)&gt;=1,1,0)</f>
        <v>0</v>
      </c>
      <c r="DH35">
        <f>IF(SUMIF('Ingredients Backend'!$AG$1:$EM$1,DH$3,'Ingredients Backend'!$AG34:$EM34)&gt;=1,1,0)</f>
        <v>0</v>
      </c>
      <c r="DI35">
        <f>IF(SUMIF('Ingredients Backend'!$AG$1:$EM$1,DI$3,'Ingredients Backend'!$AG34:$EM34)&gt;=1,1,0)</f>
        <v>1</v>
      </c>
      <c r="DJ35">
        <f>IF(SUMIF('Ingredients Backend'!$AG$1:$EM$1,DJ$3,'Ingredients Backend'!$AG34:$EM34)&gt;=1,1,0)</f>
        <v>0</v>
      </c>
      <c r="DK35">
        <f>IF(SUMIF('Ingredients Backend'!$AG$1:$EM$1,DK$3,'Ingredients Backend'!$AG34:$EM34)&gt;=1,1,0)</f>
        <v>0</v>
      </c>
      <c r="DL35">
        <f>IF(SUMIF('Ingredients Backend'!$AG$1:$EM$1,DL$3,'Ingredients Backend'!$AG34:$EM34)&gt;=1,1,0)</f>
        <v>0</v>
      </c>
    </row>
    <row r="36" spans="1:116">
      <c r="A36" s="9" t="str">
        <f>_xlfn.XLOOKUP($E36,'Copy of Raw Data'!$E:$E,'Copy of Raw Data'!A:A,"ERROR",0,1)</f>
        <v>US</v>
      </c>
      <c r="B36" s="9" t="str">
        <f>_xlfn.XLOOKUP($E36,'Copy of Raw Data'!$E:$E,'Copy of Raw Data'!B:B,"ERROR",0,1)</f>
        <v>Hair Mousses</v>
      </c>
      <c r="C36" s="9" t="str">
        <f>_xlfn.XLOOKUP($E36,'Copy of Raw Data'!$E:$E,'Copy of Raw Data'!C:C,"ERROR",0,1)</f>
        <v>Awapuhi Wild Ginger</v>
      </c>
      <c r="D36" s="9" t="str">
        <f>_xlfn.XLOOKUP($E36,'Copy of Raw Data'!$E:$E,'Copy of Raw Data'!D:D,"ERROR",0,1)</f>
        <v>www.amazon.com/dp/B004ZLZR8A</v>
      </c>
      <c r="E36" s="9" t="s">
        <v>158</v>
      </c>
      <c r="F36" s="9" t="str">
        <f>_xlfn.XLOOKUP($E36,'Copy of Raw Data'!$E:$E,'Copy of Raw Data'!F:F,"ERROR",0,1)</f>
        <v>Awapuhi Wild Ginger by Paul Mitchell HydroCream Whip Mousse, Frizz Control, Touchable Hold, For All Hair Types, 6.7 oz.</v>
      </c>
      <c r="G36" s="9">
        <f>_xlfn.XLOOKUP($E36,'Copy of Raw Data'!$E:$E,'Copy of Raw Data'!G:G,"ERROR",0,1)</f>
        <v>6453</v>
      </c>
      <c r="H36" s="9">
        <f>_xlfn.XLOOKUP($E36,'Copy of Raw Data'!$E:$E,'Copy of Raw Data'!H:H,"ERROR",0,1)</f>
        <v>185932.03</v>
      </c>
      <c r="I36" s="9">
        <f>_xlfn.XLOOKUP($E36,'Copy of Raw Data'!$E:$E,'Copy of Raw Data'!I:I,"ERROR",0,1)</f>
        <v>0.00778527252613253</v>
      </c>
      <c r="J36" s="9" t="str">
        <f>_xlfn.XLOOKUP($E36,'Copy of Raw Data'!$E:$E,'Copy of 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20 to 30</v>
      </c>
      <c r="L36" s="9">
        <f>_xlfn.XLOOKUP($E36,'Copy of Raw Data'!$E:$E,'Copy of Raw Data'!L:L,"ERROR",0,1)</f>
        <v>28.71</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20 to 30</v>
      </c>
      <c r="N36" s="9">
        <f>_xlfn.XLOOKUP($E36,'Copy of Raw Data'!$E:$E,'Copy of Raw Data'!N:N,"ERROR",0,1)</f>
        <v>29.41</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2% to 4%</v>
      </c>
      <c r="P36" s="16">
        <f t="shared" si="2"/>
        <v>0.0238014280856851</v>
      </c>
      <c r="Q36" s="9">
        <f>_xlfn.XLOOKUP($E36,'Copy of Raw Data'!$E:$E,'Copy of Raw Data'!Q:Q,"ERROR",0,1)</f>
        <v>6.7</v>
      </c>
      <c r="R36" s="9" t="str">
        <f>_xlfn.XLOOKUP($E36,'Copy of Raw Data'!$E:$E,'Copy of Raw Data'!R:R,"ERROR",0,1)</f>
        <v>oz</v>
      </c>
      <c r="S36" s="17">
        <f t="shared" si="3"/>
        <v>4.28507462686567</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4 to 5</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0.1 to 0.2</v>
      </c>
      <c r="V36" s="17">
        <f t="shared" si="4"/>
        <v>0.148446135908217</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0.1 to 0.2</v>
      </c>
      <c r="X36" s="17">
        <f t="shared" si="5"/>
        <v>0.1449129058798</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17">
        <f t="array" ref="Z36">_xlfn.IFS(AA36="oz",_xlfn.IFS(R36="oz",Q36,R36="fl oz",Q36*1.04,R36="ml",Q36*0.0338),AA36="fl oz",_xlfn.IFS(R36="oz",Q36/1.04,R36="fl oz",Q36,R36="ml",Q36*0.0338/1.04),AA36="ml",_xlfn.IFS(R36="oz",Q36/0.0338,R36="fl oz",Q36*1.04/0.0338,R36="ml",Q36))</f>
        <v>6.7</v>
      </c>
      <c r="AA36" s="9" t="str">
        <f>_xlfn.XLOOKUP($E36,'Copy of Raw Data'!$E:$E,'Copy of Raw Data'!AA:AA,"ERROR",0,1)</f>
        <v>oz</v>
      </c>
      <c r="AB36" s="9" t="str">
        <f>_xlfn.XLOOKUP($E36,'Copy of Raw Data'!$E:$E,'Copy of Raw Data'!AB:AB,"ERROR",0,1)</f>
        <v>Spray Can</v>
      </c>
      <c r="AC36" s="9" t="str">
        <f>_xlfn.XLOOKUP($E36,'Copy of Raw Data'!$E:$E,'Copy of Raw Data'!AC:AC,"ERROR",0,1)</f>
        <v>Pack of 1</v>
      </c>
      <c r="AD36" s="9" t="str">
        <f>_xlfn.XLOOKUP($E36,'Copy of Raw Data'!$E:$E,'Copy of Raw Data'!AD:AD,"ERROR",0,1)</f>
        <v>Color Safe, Moisturizing, Smoothening, Frizz Control, Lightweight, Long Lasting</v>
      </c>
      <c r="AE36" s="9" t="str">
        <f>_xlfn.XLOOKUP($E36,'Copy of Raw Data'!$E:$E,'Copy of Raw Data'!AO:AO,"ERROR",0,1)</f>
        <v>Paraben Free</v>
      </c>
      <c r="AF36" s="9" t="str">
        <f>_xlfn.XLOOKUP($E36,'Copy of Raw Data'!$E:$E,'Copy of Raw Data'!AZ:AZ,"ERROR",0,1)</f>
        <v>Water, Mineral Oil, Petrolatum, Glycerin, Hydrolized Wheat Protein, Cetrimonium Choride, Argan, Ginger, Dimethicone, Keratin, Sea Salt, Citric Acid, Tetrasodium edta, Diazolidinyl Urea</v>
      </c>
      <c r="AG36">
        <f>IF(SUMIF('Ingredients Backend'!$AG$1:$EM$1,AG$3,'Ingredients Backend'!$AG35:$EM35)&gt;=1,1,0)</f>
        <v>0</v>
      </c>
      <c r="AH36">
        <f>IF(SUMIF('Ingredients Backend'!$AG$1:$EM$1,AH$3,'Ingredients Backend'!$AG35:$EM35)&gt;=1,1,0)</f>
        <v>0</v>
      </c>
      <c r="AI36">
        <f>IF(SUMIF('Ingredients Backend'!$AG$1:$EM$1,AI$3,'Ingredients Backend'!$AG35:$EM35)&gt;=1,1,0)</f>
        <v>0</v>
      </c>
      <c r="AJ36">
        <f>IF(SUMIF('Ingredients Backend'!$AG$1:$EM$1,AJ$3,'Ingredients Backend'!$AG35:$EM35)&gt;=1,1,0)</f>
        <v>0</v>
      </c>
      <c r="AK36">
        <f>IF(SUMIF('Ingredients Backend'!$AG$1:$EM$1,AK$3,'Ingredients Backend'!$AG35:$EM35)&gt;=1,1,0)</f>
        <v>0</v>
      </c>
      <c r="AL36">
        <f>IF(SUMIF('Ingredients Backend'!$AG$1:$EM$1,AL$3,'Ingredients Backend'!$AG35:$EM35)&gt;=1,1,0)</f>
        <v>0</v>
      </c>
      <c r="AM36">
        <f>IF(SUMIF('Ingredients Backend'!$AG$1:$EM$1,AM$3,'Ingredients Backend'!$AG35:$EM35)&gt;=1,1,0)</f>
        <v>1</v>
      </c>
      <c r="AN36">
        <f>IF(SUMIF('Ingredients Backend'!$AG$1:$EM$1,AN$3,'Ingredients Backend'!$AG35:$EM35)&gt;=1,1,0)</f>
        <v>0</v>
      </c>
      <c r="AO36">
        <f>IF(SUMIF('Ingredients Backend'!$AG$1:$EM$1,AO$3,'Ingredients Backend'!$AG35:$EM35)&gt;=1,1,0)</f>
        <v>0</v>
      </c>
      <c r="AP36">
        <f>IF(SUMIF('Ingredients Backend'!$AG$1:$EM$1,AP$3,'Ingredients Backend'!$AG35:$EM35)&gt;=1,1,0)</f>
        <v>0</v>
      </c>
      <c r="AQ36">
        <f>IF(SUMIF('Ingredients Backend'!$AG$1:$EM$1,AQ$3,'Ingredients Backend'!$AG35:$EM35)&gt;=1,1,0)</f>
        <v>0</v>
      </c>
      <c r="AR36">
        <f>IF(SUMIF('Ingredients Backend'!$AG$1:$EM$1,AR$3,'Ingredients Backend'!$AG35:$EM35)&gt;=1,1,0)</f>
        <v>0</v>
      </c>
      <c r="AS36">
        <f>IF(SUMIF('Ingredients Backend'!$AG$1:$EM$1,AS$3,'Ingredients Backend'!$AG35:$EM35)&gt;=1,1,0)</f>
        <v>0</v>
      </c>
      <c r="AT36">
        <f>IF(SUMIF('Ingredients Backend'!$AG$1:$EM$1,AT$3,'Ingredients Backend'!$AG35:$EM35)&gt;=1,1,0)</f>
        <v>0</v>
      </c>
      <c r="AU36">
        <f>IF(SUMIF('Ingredients Backend'!$AG$1:$EM$1,AU$3,'Ingredients Backend'!$AG35:$EM35)&gt;=1,1,0)</f>
        <v>0</v>
      </c>
      <c r="AV36">
        <f>IF(SUMIF('Ingredients Backend'!$AG$1:$EM$1,AV$3,'Ingredients Backend'!$AG35:$EM35)&gt;=1,1,0)</f>
        <v>1</v>
      </c>
      <c r="AW36">
        <f>IF(SUMIF('Ingredients Backend'!$AG$1:$EM$1,AW$3,'Ingredients Backend'!$AG35:$EM35)&gt;=1,1,0)</f>
        <v>0</v>
      </c>
      <c r="AX36">
        <f>IF(SUMIF('Ingredients Backend'!$AG$1:$EM$1,AX$3,'Ingredients Backend'!$AG35:$EM35)&gt;=1,1,0)</f>
        <v>1</v>
      </c>
      <c r="AY36">
        <f>IF(SUMIF('Ingredients Backend'!$AG$1:$EM$1,AY$3,'Ingredients Backend'!$AG35:$EM35)&gt;=1,1,0)</f>
        <v>0</v>
      </c>
      <c r="AZ36">
        <f>IF(SUMIF('Ingredients Backend'!$AG$1:$EM$1,AZ$3,'Ingredients Backend'!$AG35:$EM35)&gt;=1,1,0)</f>
        <v>0</v>
      </c>
      <c r="BA36">
        <f>IF(SUMIF('Ingredients Backend'!$AG$1:$EM$1,BA$3,'Ingredients Backend'!$AG35:$EM35)&gt;=1,1,0)</f>
        <v>0</v>
      </c>
      <c r="BB36">
        <f>IF(SUMIF('Ingredients Backend'!$AG$1:$EM$1,BB$3,'Ingredients Backend'!$AG35:$EM35)&gt;=1,1,0)</f>
        <v>0</v>
      </c>
      <c r="BC36">
        <f>IF(SUMIF('Ingredients Backend'!$AG$1:$EM$1,BC$3,'Ingredients Backend'!$AG35:$EM35)&gt;=1,1,0)</f>
        <v>1</v>
      </c>
      <c r="BD36">
        <f>IF(SUMIF('Ingredients Backend'!$AG$1:$EM$1,BD$3,'Ingredients Backend'!$AG35:$EM35)&gt;=1,1,0)</f>
        <v>1</v>
      </c>
      <c r="BE36">
        <f>IF(SUMIF('Ingredients Backend'!$AG$1:$EM$1,BE$3,'Ingredients Backend'!$AG35:$EM35)&gt;=1,1,0)</f>
        <v>0</v>
      </c>
      <c r="BF36">
        <f>IF(SUMIF('Ingredients Backend'!$AG$1:$EM$1,BF$3,'Ingredients Backend'!$AG35:$EM35)&gt;=1,1,0)</f>
        <v>0</v>
      </c>
      <c r="BG36">
        <f>IF(SUMIF('Ingredients Backend'!$AG$1:$EM$1,BG$3,'Ingredients Backend'!$AG35:$EM35)&gt;=1,1,0)</f>
        <v>0</v>
      </c>
      <c r="BH36">
        <f>IF(SUMIF('Ingredients Backend'!$AG$1:$EM$1,BH$3,'Ingredients Backend'!$AG35:$EM35)&gt;=1,1,0)</f>
        <v>0</v>
      </c>
      <c r="BI36">
        <f>IF(SUMIF('Ingredients Backend'!$AG$1:$EM$1,BI$3,'Ingredients Backend'!$AG35:$EM35)&gt;=1,1,0)</f>
        <v>0</v>
      </c>
      <c r="BJ36">
        <f>IF(SUMIF('Ingredients Backend'!$AG$1:$EM$1,BJ$3,'Ingredients Backend'!$AG35:$EM35)&gt;=1,1,0)</f>
        <v>1</v>
      </c>
      <c r="BK36">
        <f>IF(SUMIF('Ingredients Backend'!$AG$1:$EM$1,BK$3,'Ingredients Backend'!$AG35:$EM35)&gt;=1,1,0)</f>
        <v>1</v>
      </c>
      <c r="BL36">
        <f>IF(SUMIF('Ingredients Backend'!$AG$1:$EM$1,BL$3,'Ingredients Backend'!$AG35:$EM35)&gt;=1,1,0)</f>
        <v>0</v>
      </c>
      <c r="BM36">
        <f>IF(SUMIF('Ingredients Backend'!$AG$1:$EM$1,BM$3,'Ingredients Backend'!$AG35:$EM35)&gt;=1,1,0)</f>
        <v>0</v>
      </c>
      <c r="BN36">
        <f>IF(SUMIF('Ingredients Backend'!$AG$1:$EM$1,BN$3,'Ingredients Backend'!$AG35:$EM35)&gt;=1,1,0)</f>
        <v>0</v>
      </c>
      <c r="BO36">
        <f>IF(SUMIF('Ingredients Backend'!$AG$1:$EM$1,BO$3,'Ingredients Backend'!$AG35:$EM35)&gt;=1,1,0)</f>
        <v>0</v>
      </c>
      <c r="BP36">
        <f>IF(SUMIF('Ingredients Backend'!$AG$1:$EM$1,BP$3,'Ingredients Backend'!$AG35:$EM35)&gt;=1,1,0)</f>
        <v>0</v>
      </c>
      <c r="BQ36">
        <f>IF(SUMIF('Ingredients Backend'!$AG$1:$EM$1,BQ$3,'Ingredients Backend'!$AG35:$EM35)&gt;=1,1,0)</f>
        <v>0</v>
      </c>
      <c r="BR36">
        <f>IF(SUMIF('Ingredients Backend'!$AG$1:$EM$1,BR$3,'Ingredients Backend'!$AG35:$EM35)&gt;=1,1,0)</f>
        <v>0</v>
      </c>
      <c r="BS36">
        <f>IF(SUMIF('Ingredients Backend'!$AG$1:$EM$1,BS$3,'Ingredients Backend'!$AG35:$EM35)&gt;=1,1,0)</f>
        <v>0</v>
      </c>
      <c r="BT36">
        <f>IF(SUMIF('Ingredients Backend'!$AG$1:$EM$1,BT$3,'Ingredients Backend'!$AG35:$EM35)&gt;=1,1,0)</f>
        <v>1</v>
      </c>
      <c r="BU36">
        <f>IF(SUMIF('Ingredients Backend'!$AG$1:$EM$1,BU$3,'Ingredients Backend'!$AG35:$EM35)&gt;=1,1,0)</f>
        <v>0</v>
      </c>
      <c r="BV36">
        <f>IF(SUMIF('Ingredients Backend'!$AG$1:$EM$1,BV$3,'Ingredients Backend'!$AG35:$EM35)&gt;=1,1,0)</f>
        <v>0</v>
      </c>
      <c r="BW36">
        <f>IF(SUMIF('Ingredients Backend'!$AG$1:$EM$1,BW$3,'Ingredients Backend'!$AG35:$EM35)&gt;=1,1,0)</f>
        <v>0</v>
      </c>
      <c r="BX36">
        <f>IF(SUMIF('Ingredients Backend'!$AG$1:$EM$1,BX$3,'Ingredients Backend'!$AG35:$EM35)&gt;=1,1,0)</f>
        <v>0</v>
      </c>
      <c r="BY36">
        <f>IF(SUMIF('Ingredients Backend'!$AG$1:$EM$1,BY$3,'Ingredients Backend'!$AG35:$EM35)&gt;=1,1,0)</f>
        <v>0</v>
      </c>
      <c r="BZ36">
        <f>IF(SUMIF('Ingredients Backend'!$AG$1:$EM$1,BZ$3,'Ingredients Backend'!$AG35:$EM35)&gt;=1,1,0)</f>
        <v>0</v>
      </c>
      <c r="CA36">
        <f>IF(SUMIF('Ingredients Backend'!$AG$1:$EM$1,CA$3,'Ingredients Backend'!$AG35:$EM35)&gt;=1,1,0)</f>
        <v>1</v>
      </c>
      <c r="CB36">
        <f>IF(SUMIF('Ingredients Backend'!$AG$1:$EM$1,CB$3,'Ingredients Backend'!$AG35:$EM35)&gt;=1,1,0)</f>
        <v>0</v>
      </c>
      <c r="CC36">
        <f>IF(SUMIF('Ingredients Backend'!$AG$1:$EM$1,CC$3,'Ingredients Backend'!$AG35:$EM35)&gt;=1,1,0)</f>
        <v>0</v>
      </c>
      <c r="CD36">
        <f>IF(SUMIF('Ingredients Backend'!$AG$1:$EM$1,CD$3,'Ingredients Backend'!$AG35:$EM35)&gt;=1,1,0)</f>
        <v>0</v>
      </c>
      <c r="CE36">
        <f>IF(SUMIF('Ingredients Backend'!$AG$1:$EM$1,CE$3,'Ingredients Backend'!$AG35:$EM35)&gt;=1,1,0)</f>
        <v>0</v>
      </c>
      <c r="CF36">
        <f>IF(SUMIF('Ingredients Backend'!$AG$1:$EM$1,CF$3,'Ingredients Backend'!$AG35:$EM35)&gt;=1,1,0)</f>
        <v>0</v>
      </c>
      <c r="CG36">
        <f>IF(SUMIF('Ingredients Backend'!$AG$1:$EM$1,CG$3,'Ingredients Backend'!$AG35:$EM35)&gt;=1,1,0)</f>
        <v>0</v>
      </c>
      <c r="CH36">
        <f>IF(SUMIF('Ingredients Backend'!$AG$1:$EM$1,CH$3,'Ingredients Backend'!$AG35:$EM35)&gt;=1,1,0)</f>
        <v>0</v>
      </c>
      <c r="CI36">
        <f>IF(SUMIF('Ingredients Backend'!$AG$1:$EM$1,CI$3,'Ingredients Backend'!$AG35:$EM35)&gt;=1,1,0)</f>
        <v>0</v>
      </c>
      <c r="CJ36">
        <f>IF(SUMIF('Ingredients Backend'!$AG$1:$EM$1,CJ$3,'Ingredients Backend'!$AG35:$EM35)&gt;=1,1,0)</f>
        <v>0</v>
      </c>
      <c r="CK36">
        <f>IF(SUMIF('Ingredients Backend'!$AG$1:$EM$1,CK$3,'Ingredients Backend'!$AG35:$EM35)&gt;=1,1,0)</f>
        <v>0</v>
      </c>
      <c r="CL36">
        <f>IF(SUMIF('Ingredients Backend'!$AG$1:$EM$1,CL$3,'Ingredients Backend'!$AG35:$EM35)&gt;=1,1,0)</f>
        <v>1</v>
      </c>
      <c r="CM36">
        <f>IF(SUMIF('Ingredients Backend'!$AG$1:$EM$1,CM$3,'Ingredients Backend'!$AG35:$EM35)&gt;=1,1,0)</f>
        <v>0</v>
      </c>
      <c r="CN36">
        <f>IF(SUMIF('Ingredients Backend'!$AG$1:$EM$1,CN$3,'Ingredients Backend'!$AG35:$EM35)&gt;=1,1,0)</f>
        <v>0</v>
      </c>
      <c r="CO36">
        <f>IF(SUMIF('Ingredients Backend'!$AG$1:$EM$1,CO$3,'Ingredients Backend'!$AG35:$EM35)&gt;=1,1,0)</f>
        <v>0</v>
      </c>
      <c r="CP36">
        <f>IF(SUMIF('Ingredients Backend'!$AG$1:$EM$1,CP$3,'Ingredients Backend'!$AG35:$EM35)&gt;=1,1,0)</f>
        <v>0</v>
      </c>
      <c r="CQ36">
        <f>IF(SUMIF('Ingredients Backend'!$AG$1:$EM$1,CQ$3,'Ingredients Backend'!$AG35:$EM35)&gt;=1,1,0)</f>
        <v>0</v>
      </c>
      <c r="CR36">
        <f>IF(SUMIF('Ingredients Backend'!$AG$1:$EM$1,CR$3,'Ingredients Backend'!$AG35:$EM35)&gt;=1,1,0)</f>
        <v>0</v>
      </c>
      <c r="CS36">
        <f>IF(SUMIF('Ingredients Backend'!$AG$1:$EM$1,CS$3,'Ingredients Backend'!$AG35:$EM35)&gt;=1,1,0)</f>
        <v>0</v>
      </c>
      <c r="CT36">
        <f>IF(SUMIF('Ingredients Backend'!$AG$1:$EM$1,CT$3,'Ingredients Backend'!$AG35:$EM35)&gt;=1,1,0)</f>
        <v>1</v>
      </c>
      <c r="CU36">
        <f>IF(SUMIF('Ingredients Backend'!$AG$1:$EM$1,CU$3,'Ingredients Backend'!$AG35:$EM35)&gt;=1,1,0)</f>
        <v>0</v>
      </c>
      <c r="CV36">
        <f>IF(SUMIF('Ingredients Backend'!$AG$1:$EM$1,CV$3,'Ingredients Backend'!$AG35:$EM35)&gt;=1,1,0)</f>
        <v>0</v>
      </c>
      <c r="CW36">
        <f>IF(SUMIF('Ingredients Backend'!$AG$1:$EM$1,CW$3,'Ingredients Backend'!$AG35:$EM35)&gt;=1,1,0)</f>
        <v>0</v>
      </c>
      <c r="CX36">
        <f>IF(SUMIF('Ingredients Backend'!$AG$1:$EM$1,CX$3,'Ingredients Backend'!$AG35:$EM35)&gt;=1,1,0)</f>
        <v>0</v>
      </c>
      <c r="CY36">
        <f>IF(SUMIF('Ingredients Backend'!$AG$1:$EM$1,CY$3,'Ingredients Backend'!$AG35:$EM35)&gt;=1,1,0)</f>
        <v>1</v>
      </c>
      <c r="CZ36">
        <f>IF(SUMIF('Ingredients Backend'!$AG$1:$EM$1,CZ$3,'Ingredients Backend'!$AG35:$EM35)&gt;=1,1,0)</f>
        <v>0</v>
      </c>
      <c r="DA36">
        <f>IF(SUMIF('Ingredients Backend'!$AG$1:$EM$1,DA$3,'Ingredients Backend'!$AG35:$EM35)&gt;=1,1,0)</f>
        <v>0</v>
      </c>
      <c r="DB36">
        <f>IF(SUMIF('Ingredients Backend'!$AG$1:$EM$1,DB$3,'Ingredients Backend'!$AG35:$EM35)&gt;=1,1,0)</f>
        <v>0</v>
      </c>
      <c r="DC36">
        <f>IF(SUMIF('Ingredients Backend'!$AG$1:$EM$1,DC$3,'Ingredients Backend'!$AG35:$EM35)&gt;=1,1,0)</f>
        <v>0</v>
      </c>
      <c r="DD36">
        <f>IF(SUMIF('Ingredients Backend'!$AG$1:$EM$1,DD$3,'Ingredients Backend'!$AG35:$EM35)&gt;=1,1,0)</f>
        <v>0</v>
      </c>
      <c r="DE36">
        <f>IF(SUMIF('Ingredients Backend'!$AG$1:$EM$1,DE$3,'Ingredients Backend'!$AG35:$EM35)&gt;=1,1,0)</f>
        <v>0</v>
      </c>
      <c r="DF36">
        <f>IF(SUMIF('Ingredients Backend'!$AG$1:$EM$1,DF$3,'Ingredients Backend'!$AG35:$EM35)&gt;=1,1,0)</f>
        <v>0</v>
      </c>
      <c r="DG36">
        <f>IF(SUMIF('Ingredients Backend'!$AG$1:$EM$1,DG$3,'Ingredients Backend'!$AG35:$EM35)&gt;=1,1,0)</f>
        <v>0</v>
      </c>
      <c r="DH36">
        <f>IF(SUMIF('Ingredients Backend'!$AG$1:$EM$1,DH$3,'Ingredients Backend'!$AG35:$EM35)&gt;=1,1,0)</f>
        <v>0</v>
      </c>
      <c r="DI36">
        <f>IF(SUMIF('Ingredients Backend'!$AG$1:$EM$1,DI$3,'Ingredients Backend'!$AG35:$EM35)&gt;=1,1,0)</f>
        <v>1</v>
      </c>
      <c r="DJ36">
        <f>IF(SUMIF('Ingredients Backend'!$AG$1:$EM$1,DJ$3,'Ingredients Backend'!$AG35:$EM35)&gt;=1,1,0)</f>
        <v>1</v>
      </c>
      <c r="DK36">
        <f>IF(SUMIF('Ingredients Backend'!$AG$1:$EM$1,DK$3,'Ingredients Backend'!$AG35:$EM35)&gt;=1,1,0)</f>
        <v>0</v>
      </c>
      <c r="DL36">
        <f>IF(SUMIF('Ingredients Backend'!$AG$1:$EM$1,DL$3,'Ingredients Backend'!$AG35:$EM35)&gt;=1,1,0)</f>
        <v>0</v>
      </c>
    </row>
    <row r="37" hidden="1" spans="1:116">
      <c r="A37" s="9" t="str">
        <f>_xlfn.XLOOKUP($E37,'Copy of Raw Data'!$E:$E,'Copy of Raw Data'!A:A,"ERROR",0,1)</f>
        <v>US</v>
      </c>
      <c r="B37" s="9" t="str">
        <f>_xlfn.XLOOKUP($E37,'Copy of Raw Data'!$E:$E,'Copy of Raw Data'!B:B,"ERROR",0,1)</f>
        <v>Hair Mousses</v>
      </c>
      <c r="C37" s="9" t="str">
        <f>_xlfn.XLOOKUP($E37,'Copy of Raw Data'!$E:$E,'Copy of Raw Data'!C:C,"ERROR",0,1)</f>
        <v>KERASTASE</v>
      </c>
      <c r="D37" s="9" t="str">
        <f>_xlfn.XLOOKUP($E37,'Copy of Raw Data'!$E:$E,'Copy of Raw Data'!D:D,"ERROR",0,1)</f>
        <v>www.amazon.com/dp/B00JQNCIYI</v>
      </c>
      <c r="E37" s="9" t="s">
        <v>162</v>
      </c>
      <c r="F37" s="9" t="str">
        <f>_xlfn.XLOOKUP($E37,'Copy of Raw Data'!$E:$E,'Copy of Raw Data'!F:F,"ERROR",0,1)</f>
        <v>KERASTASE Mousse Bouffante Hair Mousse | Volumizing and Bodying Styling Product | Strong Hold | Heat Protectant | With Vitamins | For All Hair Types | 150ml</v>
      </c>
      <c r="G37" s="9">
        <f>_xlfn.XLOOKUP($E37,'Copy of Raw Data'!$E:$E,'Copy of Raw Data'!G:G,"ERROR",0,1)</f>
        <v>5752</v>
      </c>
      <c r="H37" s="9">
        <f>_xlfn.XLOOKUP($E37,'Copy of Raw Data'!$E:$E,'Copy of Raw Data'!H:H,"ERROR",0,1)</f>
        <v>183120.19</v>
      </c>
      <c r="I37" s="9">
        <f>_xlfn.XLOOKUP($E37,'Copy of Raw Data'!$E:$E,'Copy of Raw Data'!I:I,"ERROR",0,1)</f>
        <v>0.00761678353703968</v>
      </c>
      <c r="J37" s="9" t="str">
        <f>_xlfn.XLOOKUP($E37,'Copy of Raw Data'!$E:$E,'Copy of 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_xlfn.XLOOKUP($E37,'Copy of Raw Data'!$E:$E,'Copy of Raw Data'!L:L,"ERROR",0,1)</f>
        <v>31.59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_xlfn.XLOOKUP($E37,'Copy of Raw Data'!$E:$E,'Copy of Raw Data'!N:N,"ERROR",0,1)</f>
        <v>33.46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2"/>
        <v>0.0558876270173342</v>
      </c>
      <c r="Q37" s="9">
        <f>_xlfn.XLOOKUP($E37,'Copy of Raw Data'!$E:$E,'Copy of Raw Data'!Q:Q,"ERROR",0,1)</f>
        <v>150</v>
      </c>
      <c r="R37" s="9" t="str">
        <f>_xlfn.XLOOKUP($E37,'Copy of Raw Data'!$E:$E,'Copy of Raw Data'!R:R,"ERROR",0,1)</f>
        <v>ml</v>
      </c>
      <c r="S37" s="17">
        <f t="shared" si="3"/>
        <v>6.23076923076923</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4"/>
        <v>0.22318584790945</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5"/>
        <v>0.21071252048594</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5.07</v>
      </c>
      <c r="AA37" s="9" t="str">
        <f>_xlfn.XLOOKUP($E37,'Copy of Raw Data'!$E:$E,'Copy of Raw Data'!AA:AA,"ERROR",0,1)</f>
        <v>oz</v>
      </c>
      <c r="AB37" s="9" t="str">
        <f>_xlfn.XLOOKUP($E37,'Copy of Raw Data'!$E:$E,'Copy of Raw Data'!AB:AB,"ERROR",0,1)</f>
        <v>Spray Can</v>
      </c>
      <c r="AC37" s="9" t="str">
        <f>_xlfn.XLOOKUP($E37,'Copy of Raw Data'!$E:$E,'Copy of Raw Data'!AC:AC,"ERROR",0,1)</f>
        <v>Pack of 1</v>
      </c>
      <c r="AD37" s="9" t="str">
        <f>_xlfn.XLOOKUP($E37,'Copy of Raw Data'!$E:$E,'Copy of Raw Data'!AD:AD,"ERROR",0,1)</f>
        <v>Volumizing, Hold, Heat Protection, Long Lasting, Humidity Protection</v>
      </c>
      <c r="AE37" s="9" t="str">
        <f>_xlfn.XLOOKUP($E37,'Copy of Raw Data'!$E:$E,'Copy of Raw Data'!AO:AO,"ERROR",0,1)</f>
        <v>Paraben Free</v>
      </c>
      <c r="AF37" s="9" t="str">
        <f>_xlfn.XLOOKUP($E37,'Copy of Raw Data'!$E:$E,'Copy of Raw Data'!AZ:AZ,"ERROR",0,1)</f>
        <v>Water, Castor Oil, Tocopherol, Cetrimonium Choride, Safflower, Geraniol, Collagen</v>
      </c>
      <c r="AG37">
        <f>IF(SUMIF('Ingredients Backend'!$AG$1:$EM$1,AG$3,'Ingredients Backend'!$AG36:$EM36)&gt;=1,1,0)</f>
        <v>0</v>
      </c>
      <c r="AH37">
        <f>IF(SUMIF('Ingredients Backend'!$AG$1:$EM$1,AH$3,'Ingredients Backend'!$AG36:$EM36)&gt;=1,1,0)</f>
        <v>0</v>
      </c>
      <c r="AI37">
        <f>IF(SUMIF('Ingredients Backend'!$AG$1:$EM$1,AI$3,'Ingredients Backend'!$AG36:$EM36)&gt;=1,1,0)</f>
        <v>0</v>
      </c>
      <c r="AJ37">
        <f>IF(SUMIF('Ingredients Backend'!$AG$1:$EM$1,AJ$3,'Ingredients Backend'!$AG36:$EM36)&gt;=1,1,0)</f>
        <v>0</v>
      </c>
      <c r="AK37">
        <f>IF(SUMIF('Ingredients Backend'!$AG$1:$EM$1,AK$3,'Ingredients Backend'!$AG36:$EM36)&gt;=1,1,0)</f>
        <v>0</v>
      </c>
      <c r="AL37">
        <f>IF(SUMIF('Ingredients Backend'!$AG$1:$EM$1,AL$3,'Ingredients Backend'!$AG36:$EM36)&gt;=1,1,0)</f>
        <v>0</v>
      </c>
      <c r="AM37">
        <f>IF(SUMIF('Ingredients Backend'!$AG$1:$EM$1,AM$3,'Ingredients Backend'!$AG36:$EM36)&gt;=1,1,0)</f>
        <v>0</v>
      </c>
      <c r="AN37">
        <f>IF(SUMIF('Ingredients Backend'!$AG$1:$EM$1,AN$3,'Ingredients Backend'!$AG36:$EM36)&gt;=1,1,0)</f>
        <v>0</v>
      </c>
      <c r="AO37">
        <f>IF(SUMIF('Ingredients Backend'!$AG$1:$EM$1,AO$3,'Ingredients Backend'!$AG36:$EM36)&gt;=1,1,0)</f>
        <v>0</v>
      </c>
      <c r="AP37">
        <f>IF(SUMIF('Ingredients Backend'!$AG$1:$EM$1,AP$3,'Ingredients Backend'!$AG36:$EM36)&gt;=1,1,0)</f>
        <v>0</v>
      </c>
      <c r="AQ37">
        <f>IF(SUMIF('Ingredients Backend'!$AG$1:$EM$1,AQ$3,'Ingredients Backend'!$AG36:$EM36)&gt;=1,1,0)</f>
        <v>0</v>
      </c>
      <c r="AR37">
        <f>IF(SUMIF('Ingredients Backend'!$AG$1:$EM$1,AR$3,'Ingredients Backend'!$AG36:$EM36)&gt;=1,1,0)</f>
        <v>0</v>
      </c>
      <c r="AS37">
        <f>IF(SUMIF('Ingredients Backend'!$AG$1:$EM$1,AS$3,'Ingredients Backend'!$AG36:$EM36)&gt;=1,1,0)</f>
        <v>0</v>
      </c>
      <c r="AT37">
        <f>IF(SUMIF('Ingredients Backend'!$AG$1:$EM$1,AT$3,'Ingredients Backend'!$AG36:$EM36)&gt;=1,1,0)</f>
        <v>1</v>
      </c>
      <c r="AU37">
        <f>IF(SUMIF('Ingredients Backend'!$AG$1:$EM$1,AU$3,'Ingredients Backend'!$AG36:$EM36)&gt;=1,1,0)</f>
        <v>0</v>
      </c>
      <c r="AV37">
        <f>IF(SUMIF('Ingredients Backend'!$AG$1:$EM$1,AV$3,'Ingredients Backend'!$AG36:$EM36)&gt;=1,1,0)</f>
        <v>1</v>
      </c>
      <c r="AW37">
        <f>IF(SUMIF('Ingredients Backend'!$AG$1:$EM$1,AW$3,'Ingredients Backend'!$AG36:$EM36)&gt;=1,1,0)</f>
        <v>0</v>
      </c>
      <c r="AX37">
        <f>IF(SUMIF('Ingredients Backend'!$AG$1:$EM$1,AX$3,'Ingredients Backend'!$AG36:$EM36)&gt;=1,1,0)</f>
        <v>0</v>
      </c>
      <c r="AY37">
        <f>IF(SUMIF('Ingredients Backend'!$AG$1:$EM$1,AY$3,'Ingredients Backend'!$AG36:$EM36)&gt;=1,1,0)</f>
        <v>0</v>
      </c>
      <c r="AZ37">
        <f>IF(SUMIF('Ingredients Backend'!$AG$1:$EM$1,AZ$3,'Ingredients Backend'!$AG36:$EM36)&gt;=1,1,0)</f>
        <v>0</v>
      </c>
      <c r="BA37">
        <f>IF(SUMIF('Ingredients Backend'!$AG$1:$EM$1,BA$3,'Ingredients Backend'!$AG36:$EM36)&gt;=1,1,0)</f>
        <v>1</v>
      </c>
      <c r="BB37">
        <f>IF(SUMIF('Ingredients Backend'!$AG$1:$EM$1,BB$3,'Ingredients Backend'!$AG36:$EM36)&gt;=1,1,0)</f>
        <v>0</v>
      </c>
      <c r="BC37">
        <f>IF(SUMIF('Ingredients Backend'!$AG$1:$EM$1,BC$3,'Ingredients Backend'!$AG36:$EM36)&gt;=1,1,0)</f>
        <v>0</v>
      </c>
      <c r="BD37">
        <f>IF(SUMIF('Ingredients Backend'!$AG$1:$EM$1,BD$3,'Ingredients Backend'!$AG36:$EM36)&gt;=1,1,0)</f>
        <v>0</v>
      </c>
      <c r="BE37">
        <f>IF(SUMIF('Ingredients Backend'!$AG$1:$EM$1,BE$3,'Ingredients Backend'!$AG36:$EM36)&gt;=1,1,0)</f>
        <v>0</v>
      </c>
      <c r="BF37">
        <f>IF(SUMIF('Ingredients Backend'!$AG$1:$EM$1,BF$3,'Ingredients Backend'!$AG36:$EM36)&gt;=1,1,0)</f>
        <v>0</v>
      </c>
      <c r="BG37">
        <f>IF(SUMIF('Ingredients Backend'!$AG$1:$EM$1,BG$3,'Ingredients Backend'!$AG36:$EM36)&gt;=1,1,0)</f>
        <v>0</v>
      </c>
      <c r="BH37">
        <f>IF(SUMIF('Ingredients Backend'!$AG$1:$EM$1,BH$3,'Ingredients Backend'!$AG36:$EM36)&gt;=1,1,0)</f>
        <v>0</v>
      </c>
      <c r="BI37">
        <f>IF(SUMIF('Ingredients Backend'!$AG$1:$EM$1,BI$3,'Ingredients Backend'!$AG36:$EM36)&gt;=1,1,0)</f>
        <v>1</v>
      </c>
      <c r="BJ37">
        <f>IF(SUMIF('Ingredients Backend'!$AG$1:$EM$1,BJ$3,'Ingredients Backend'!$AG36:$EM36)&gt;=1,1,0)</f>
        <v>0</v>
      </c>
      <c r="BK37">
        <f>IF(SUMIF('Ingredients Backend'!$AG$1:$EM$1,BK$3,'Ingredients Backend'!$AG36:$EM36)&gt;=1,1,0)</f>
        <v>0</v>
      </c>
      <c r="BL37">
        <f>IF(SUMIF('Ingredients Backend'!$AG$1:$EM$1,BL$3,'Ingredients Backend'!$AG36:$EM36)&gt;=1,1,0)</f>
        <v>0</v>
      </c>
      <c r="BM37">
        <f>IF(SUMIF('Ingredients Backend'!$AG$1:$EM$1,BM$3,'Ingredients Backend'!$AG36:$EM36)&gt;=1,1,0)</f>
        <v>0</v>
      </c>
      <c r="BN37">
        <f>IF(SUMIF('Ingredients Backend'!$AG$1:$EM$1,BN$3,'Ingredients Backend'!$AG36:$EM36)&gt;=1,1,0)</f>
        <v>0</v>
      </c>
      <c r="BO37">
        <f>IF(SUMIF('Ingredients Backend'!$AG$1:$EM$1,BO$3,'Ingredients Backend'!$AG36:$EM36)&gt;=1,1,0)</f>
        <v>0</v>
      </c>
      <c r="BP37">
        <f>IF(SUMIF('Ingredients Backend'!$AG$1:$EM$1,BP$3,'Ingredients Backend'!$AG36:$EM36)&gt;=1,1,0)</f>
        <v>0</v>
      </c>
      <c r="BQ37">
        <f>IF(SUMIF('Ingredients Backend'!$AG$1:$EM$1,BQ$3,'Ingredients Backend'!$AG36:$EM36)&gt;=1,1,0)</f>
        <v>0</v>
      </c>
      <c r="BR37">
        <f>IF(SUMIF('Ingredients Backend'!$AG$1:$EM$1,BR$3,'Ingredients Backend'!$AG36:$EM36)&gt;=1,1,0)</f>
        <v>0</v>
      </c>
      <c r="BS37">
        <f>IF(SUMIF('Ingredients Backend'!$AG$1:$EM$1,BS$3,'Ingredients Backend'!$AG36:$EM36)&gt;=1,1,0)</f>
        <v>0</v>
      </c>
      <c r="BT37">
        <f>IF(SUMIF('Ingredients Backend'!$AG$1:$EM$1,BT$3,'Ingredients Backend'!$AG36:$EM36)&gt;=1,1,0)</f>
        <v>0</v>
      </c>
      <c r="BU37">
        <f>IF(SUMIF('Ingredients Backend'!$AG$1:$EM$1,BU$3,'Ingredients Backend'!$AG36:$EM36)&gt;=1,1,0)</f>
        <v>0</v>
      </c>
      <c r="BV37">
        <f>IF(SUMIF('Ingredients Backend'!$AG$1:$EM$1,BV$3,'Ingredients Backend'!$AG36:$EM36)&gt;=1,1,0)</f>
        <v>0</v>
      </c>
      <c r="BW37">
        <f>IF(SUMIF('Ingredients Backend'!$AG$1:$EM$1,BW$3,'Ingredients Backend'!$AG36:$EM36)&gt;=1,1,0)</f>
        <v>0</v>
      </c>
      <c r="BX37">
        <f>IF(SUMIF('Ingredients Backend'!$AG$1:$EM$1,BX$3,'Ingredients Backend'!$AG36:$EM36)&gt;=1,1,0)</f>
        <v>0</v>
      </c>
      <c r="BY37">
        <f>IF(SUMIF('Ingredients Backend'!$AG$1:$EM$1,BY$3,'Ingredients Backend'!$AG36:$EM36)&gt;=1,1,0)</f>
        <v>0</v>
      </c>
      <c r="BZ37">
        <f>IF(SUMIF('Ingredients Backend'!$AG$1:$EM$1,BZ$3,'Ingredients Backend'!$AG36:$EM36)&gt;=1,1,0)</f>
        <v>0</v>
      </c>
      <c r="CA37">
        <f>IF(SUMIF('Ingredients Backend'!$AG$1:$EM$1,CA$3,'Ingredients Backend'!$AG36:$EM36)&gt;=1,1,0)</f>
        <v>0</v>
      </c>
      <c r="CB37">
        <f>IF(SUMIF('Ingredients Backend'!$AG$1:$EM$1,CB$3,'Ingredients Backend'!$AG36:$EM36)&gt;=1,1,0)</f>
        <v>0</v>
      </c>
      <c r="CC37">
        <f>IF(SUMIF('Ingredients Backend'!$AG$1:$EM$1,CC$3,'Ingredients Backend'!$AG36:$EM36)&gt;=1,1,0)</f>
        <v>0</v>
      </c>
      <c r="CD37">
        <f>IF(SUMIF('Ingredients Backend'!$AG$1:$EM$1,CD$3,'Ingredients Backend'!$AG36:$EM36)&gt;=1,1,0)</f>
        <v>0</v>
      </c>
      <c r="CE37">
        <f>IF(SUMIF('Ingredients Backend'!$AG$1:$EM$1,CE$3,'Ingredients Backend'!$AG36:$EM36)&gt;=1,1,0)</f>
        <v>0</v>
      </c>
      <c r="CF37">
        <f>IF(SUMIF('Ingredients Backend'!$AG$1:$EM$1,CF$3,'Ingredients Backend'!$AG36:$EM36)&gt;=1,1,0)</f>
        <v>0</v>
      </c>
      <c r="CG37">
        <f>IF(SUMIF('Ingredients Backend'!$AG$1:$EM$1,CG$3,'Ingredients Backend'!$AG36:$EM36)&gt;=1,1,0)</f>
        <v>0</v>
      </c>
      <c r="CH37">
        <f>IF(SUMIF('Ingredients Backend'!$AG$1:$EM$1,CH$3,'Ingredients Backend'!$AG36:$EM36)&gt;=1,1,0)</f>
        <v>0</v>
      </c>
      <c r="CI37">
        <f>IF(SUMIF('Ingredients Backend'!$AG$1:$EM$1,CI$3,'Ingredients Backend'!$AG36:$EM36)&gt;=1,1,0)</f>
        <v>0</v>
      </c>
      <c r="CJ37">
        <f>IF(SUMIF('Ingredients Backend'!$AG$1:$EM$1,CJ$3,'Ingredients Backend'!$AG36:$EM36)&gt;=1,1,0)</f>
        <v>0</v>
      </c>
      <c r="CK37">
        <f>IF(SUMIF('Ingredients Backend'!$AG$1:$EM$1,CK$3,'Ingredients Backend'!$AG36:$EM36)&gt;=1,1,0)</f>
        <v>0</v>
      </c>
      <c r="CL37">
        <f>IF(SUMIF('Ingredients Backend'!$AG$1:$EM$1,CL$3,'Ingredients Backend'!$AG36:$EM36)&gt;=1,1,0)</f>
        <v>0</v>
      </c>
      <c r="CM37">
        <f>IF(SUMIF('Ingredients Backend'!$AG$1:$EM$1,CM$3,'Ingredients Backend'!$AG36:$EM36)&gt;=1,1,0)</f>
        <v>0</v>
      </c>
      <c r="CN37">
        <f>IF(SUMIF('Ingredients Backend'!$AG$1:$EM$1,CN$3,'Ingredients Backend'!$AG36:$EM36)&gt;=1,1,0)</f>
        <v>0</v>
      </c>
      <c r="CO37">
        <f>IF(SUMIF('Ingredients Backend'!$AG$1:$EM$1,CO$3,'Ingredients Backend'!$AG36:$EM36)&gt;=1,1,0)</f>
        <v>0</v>
      </c>
      <c r="CP37">
        <f>IF(SUMIF('Ingredients Backend'!$AG$1:$EM$1,CP$3,'Ingredients Backend'!$AG36:$EM36)&gt;=1,1,0)</f>
        <v>0</v>
      </c>
      <c r="CQ37">
        <f>IF(SUMIF('Ingredients Backend'!$AG$1:$EM$1,CQ$3,'Ingredients Backend'!$AG36:$EM36)&gt;=1,1,0)</f>
        <v>1</v>
      </c>
      <c r="CR37">
        <f>IF(SUMIF('Ingredients Backend'!$AG$1:$EM$1,CR$3,'Ingredients Backend'!$AG36:$EM36)&gt;=1,1,0)</f>
        <v>0</v>
      </c>
      <c r="CS37">
        <f>IF(SUMIF('Ingredients Backend'!$AG$1:$EM$1,CS$3,'Ingredients Backend'!$AG36:$EM36)&gt;=1,1,0)</f>
        <v>0</v>
      </c>
      <c r="CT37">
        <f>IF(SUMIF('Ingredients Backend'!$AG$1:$EM$1,CT$3,'Ingredients Backend'!$AG36:$EM36)&gt;=1,1,0)</f>
        <v>0</v>
      </c>
      <c r="CU37">
        <f>IF(SUMIF('Ingredients Backend'!$AG$1:$EM$1,CU$3,'Ingredients Backend'!$AG36:$EM36)&gt;=1,1,0)</f>
        <v>0</v>
      </c>
      <c r="CV37">
        <f>IF(SUMIF('Ingredients Backend'!$AG$1:$EM$1,CV$3,'Ingredients Backend'!$AG36:$EM36)&gt;=1,1,0)</f>
        <v>0</v>
      </c>
      <c r="CW37">
        <f>IF(SUMIF('Ingredients Backend'!$AG$1:$EM$1,CW$3,'Ingredients Backend'!$AG36:$EM36)&gt;=1,1,0)</f>
        <v>0</v>
      </c>
      <c r="CX37">
        <f>IF(SUMIF('Ingredients Backend'!$AG$1:$EM$1,CX$3,'Ingredients Backend'!$AG36:$EM36)&gt;=1,1,0)</f>
        <v>0</v>
      </c>
      <c r="CY37">
        <f>IF(SUMIF('Ingredients Backend'!$AG$1:$EM$1,CY$3,'Ingredients Backend'!$AG36:$EM36)&gt;=1,1,0)</f>
        <v>0</v>
      </c>
      <c r="CZ37">
        <f>IF(SUMIF('Ingredients Backend'!$AG$1:$EM$1,CZ$3,'Ingredients Backend'!$AG36:$EM36)&gt;=1,1,0)</f>
        <v>0</v>
      </c>
      <c r="DA37">
        <f>IF(SUMIF('Ingredients Backend'!$AG$1:$EM$1,DA$3,'Ingredients Backend'!$AG36:$EM36)&gt;=1,1,0)</f>
        <v>0</v>
      </c>
      <c r="DB37">
        <f>IF(SUMIF('Ingredients Backend'!$AG$1:$EM$1,DB$3,'Ingredients Backend'!$AG36:$EM36)&gt;=1,1,0)</f>
        <v>0</v>
      </c>
      <c r="DC37">
        <f>IF(SUMIF('Ingredients Backend'!$AG$1:$EM$1,DC$3,'Ingredients Backend'!$AG36:$EM36)&gt;=1,1,0)</f>
        <v>1</v>
      </c>
      <c r="DD37">
        <f>IF(SUMIF('Ingredients Backend'!$AG$1:$EM$1,DD$3,'Ingredients Backend'!$AG36:$EM36)&gt;=1,1,0)</f>
        <v>0</v>
      </c>
      <c r="DE37">
        <f>IF(SUMIF('Ingredients Backend'!$AG$1:$EM$1,DE$3,'Ingredients Backend'!$AG36:$EM36)&gt;=1,1,0)</f>
        <v>0</v>
      </c>
      <c r="DF37">
        <f>IF(SUMIF('Ingredients Backend'!$AG$1:$EM$1,DF$3,'Ingredients Backend'!$AG36:$EM36)&gt;=1,1,0)</f>
        <v>0</v>
      </c>
      <c r="DG37">
        <f>IF(SUMIF('Ingredients Backend'!$AG$1:$EM$1,DG$3,'Ingredients Backend'!$AG36:$EM36)&gt;=1,1,0)</f>
        <v>0</v>
      </c>
      <c r="DH37">
        <f>IF(SUMIF('Ingredients Backend'!$AG$1:$EM$1,DH$3,'Ingredients Backend'!$AG36:$EM36)&gt;=1,1,0)</f>
        <v>0</v>
      </c>
      <c r="DI37">
        <f>IF(SUMIF('Ingredients Backend'!$AG$1:$EM$1,DI$3,'Ingredients Backend'!$AG36:$EM36)&gt;=1,1,0)</f>
        <v>1</v>
      </c>
      <c r="DJ37">
        <f>IF(SUMIF('Ingredients Backend'!$AG$1:$EM$1,DJ$3,'Ingredients Backend'!$AG36:$EM36)&gt;=1,1,0)</f>
        <v>0</v>
      </c>
      <c r="DK37">
        <f>IF(SUMIF('Ingredients Backend'!$AG$1:$EM$1,DK$3,'Ingredients Backend'!$AG36:$EM36)&gt;=1,1,0)</f>
        <v>0</v>
      </c>
      <c r="DL37">
        <f>IF(SUMIF('Ingredients Backend'!$AG$1:$EM$1,DL$3,'Ingredients Backend'!$AG36:$EM36)&gt;=1,1,0)</f>
        <v>0</v>
      </c>
    </row>
    <row r="38" hidden="1" spans="1:116">
      <c r="A38" s="9" t="str">
        <f>_xlfn.XLOOKUP($E38,'Copy of Raw Data'!$E:$E,'Copy of Raw Data'!A:A,"ERROR",0,1)</f>
        <v>US</v>
      </c>
      <c r="B38" s="9" t="str">
        <f>_xlfn.XLOOKUP($E38,'Copy of Raw Data'!$E:$E,'Copy of Raw Data'!B:B,"ERROR",0,1)</f>
        <v>Hair Mousses</v>
      </c>
      <c r="C38" s="9" t="str">
        <f>_xlfn.XLOOKUP($E38,'Copy of Raw Data'!$E:$E,'Copy of Raw Data'!C:C,"ERROR",0,1)</f>
        <v>r+co</v>
      </c>
      <c r="D38" s="9" t="str">
        <f>_xlfn.XLOOKUP($E38,'Copy of Raw Data'!$E:$E,'Copy of Raw Data'!D:D,"ERROR",0,1)</f>
        <v>www.amazon.com/dp/B01695VXTQ</v>
      </c>
      <c r="E38" s="9" t="s">
        <v>166</v>
      </c>
      <c r="F38" s="9" t="str">
        <f>_xlfn.XLOOKUP($E38,'Copy of Raw Data'!$E:$E,'Copy of Raw Data'!F:F,"ERROR",0,1)</f>
        <v>R+Co Aircraft Pomade Mousse</v>
      </c>
      <c r="G38" s="9">
        <f>_xlfn.XLOOKUP($E38,'Copy of Raw Data'!$E:$E,'Copy of Raw Data'!G:G,"ERROR",0,1)</f>
        <v>5329</v>
      </c>
      <c r="H38" s="9">
        <f>_xlfn.XLOOKUP($E38,'Copy of Raw Data'!$E:$E,'Copy of Raw Data'!H:H,"ERROR",0,1)</f>
        <v>179157.1</v>
      </c>
      <c r="I38" s="9">
        <f>_xlfn.XLOOKUP($E38,'Copy of Raw Data'!$E:$E,'Copy of Raw Data'!I:I,"ERROR",0,1)</f>
        <v>0.00750856742588726</v>
      </c>
      <c r="J38" s="9" t="str">
        <f>_xlfn.XLOOKUP($E38,'Copy of Raw Data'!$E:$E,'Copy of 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30 to 40</v>
      </c>
      <c r="L38" s="9">
        <f>_xlfn.XLOOKUP($E38,'Copy of Raw Data'!$E:$E,'Copy of Raw Data'!L:L,"ERROR",0,1)</f>
        <v>34.19</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30 to 40</v>
      </c>
      <c r="N38" s="9">
        <f>_xlfn.XLOOKUP($E38,'Copy of Raw Data'!$E:$E,'Copy of Raw Data'!N:N,"ERROR",0,1)</f>
        <v>36</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4% to 6%</v>
      </c>
      <c r="P38" s="16">
        <f t="shared" si="2"/>
        <v>0.0502777777777778</v>
      </c>
      <c r="Q38" s="9">
        <f>_xlfn.XLOOKUP($E38,'Copy of Raw Data'!$E:$E,'Copy of Raw Data'!Q:Q,"ERROR",0,1)</f>
        <v>5.6</v>
      </c>
      <c r="R38" s="9" t="str">
        <f>_xlfn.XLOOKUP($E38,'Copy of Raw Data'!$E:$E,'Copy of Raw Data'!R:R,"ERROR",0,1)</f>
        <v>oz</v>
      </c>
      <c r="S38" s="17">
        <f t="shared" si="3"/>
        <v>6.10535714285714</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5 to 10</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0.2 to 0.3</v>
      </c>
      <c r="V38" s="17">
        <f t="shared" si="4"/>
        <v>0.217401806850573</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0.2 to 0.3</v>
      </c>
      <c r="X38" s="17">
        <f t="shared" si="5"/>
        <v>0.206471327117252</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4 to 6</v>
      </c>
      <c r="Z38" s="17">
        <f t="array" ref="Z38">_xlfn.IFS(AA38="oz",_xlfn.IFS(R38="oz",Q38,R38="fl oz",Q38*1.04,R38="ml",Q38*0.0338),AA38="fl oz",_xlfn.IFS(R38="oz",Q38/1.04,R38="fl oz",Q38,R38="ml",Q38*0.0338/1.04),AA38="ml",_xlfn.IFS(R38="oz",Q38/0.0338,R38="fl oz",Q38*1.04/0.0338,R38="ml",Q38))</f>
        <v>5.6</v>
      </c>
      <c r="AA38" s="9" t="str">
        <f>_xlfn.XLOOKUP($E38,'Copy of Raw Data'!$E:$E,'Copy of Raw Data'!AA:AA,"ERROR",0,1)</f>
        <v>oz</v>
      </c>
      <c r="AB38" s="9" t="str">
        <f>_xlfn.XLOOKUP($E38,'Copy of Raw Data'!$E:$E,'Copy of Raw Data'!AB:AB,"ERROR",0,1)</f>
        <v>Spray Can</v>
      </c>
      <c r="AC38" s="9" t="str">
        <f>_xlfn.XLOOKUP($E38,'Copy of Raw Data'!$E:$E,'Copy of Raw Data'!AC:AC,"ERROR",0,1)</f>
        <v>Pack of 1</v>
      </c>
      <c r="AD38" s="9" t="str">
        <f>_xlfn.XLOOKUP($E38,'Copy of Raw Data'!$E:$E,'Copy of Raw Data'!AD:AD,"ERROR",0,1)</f>
        <v>Curl Enhancing, Volumizing, Shine, Moisturizing</v>
      </c>
      <c r="AE38" s="9" t="str">
        <f>_xlfn.XLOOKUP($E38,'Copy of Raw Data'!$E:$E,'Copy of Raw Data'!AO:AO,"ERROR",0,1)</f>
        <v>Paraben Free, Phthalate Free, Sulfate Free, Cruelty Free, Petrolatum Free, Mineral Oil Free, Gluten Free, Vegan</v>
      </c>
      <c r="AF38" s="9" t="str">
        <f>_xlfn.XLOOKUP($E38,'Copy of Raw Data'!$E:$E,'Copy of Raw Data'!AZ:AZ,"ERROR",0,1)</f>
        <v>Vegetable Protein, Neem, Papaya</v>
      </c>
      <c r="AG38">
        <f>IF(SUMIF('Ingredients Backend'!$AG$1:$EM$1,AG$3,'Ingredients Backend'!$AG37:$EM37)&gt;=1,1,0)</f>
        <v>0</v>
      </c>
      <c r="AH38">
        <f>IF(SUMIF('Ingredients Backend'!$AG$1:$EM$1,AH$3,'Ingredients Backend'!$AG37:$EM37)&gt;=1,1,0)</f>
        <v>0</v>
      </c>
      <c r="AI38">
        <f>IF(SUMIF('Ingredients Backend'!$AG$1:$EM$1,AI$3,'Ingredients Backend'!$AG37:$EM37)&gt;=1,1,0)</f>
        <v>0</v>
      </c>
      <c r="AJ38">
        <f>IF(SUMIF('Ingredients Backend'!$AG$1:$EM$1,AJ$3,'Ingredients Backend'!$AG37:$EM37)&gt;=1,1,0)</f>
        <v>0</v>
      </c>
      <c r="AK38">
        <f>IF(SUMIF('Ingredients Backend'!$AG$1:$EM$1,AK$3,'Ingredients Backend'!$AG37:$EM37)&gt;=1,1,0)</f>
        <v>0</v>
      </c>
      <c r="AL38">
        <f>IF(SUMIF('Ingredients Backend'!$AG$1:$EM$1,AL$3,'Ingredients Backend'!$AG37:$EM37)&gt;=1,1,0)</f>
        <v>0</v>
      </c>
      <c r="AM38">
        <f>IF(SUMIF('Ingredients Backend'!$AG$1:$EM$1,AM$3,'Ingredients Backend'!$AG37:$EM37)&gt;=1,1,0)</f>
        <v>0</v>
      </c>
      <c r="AN38">
        <f>IF(SUMIF('Ingredients Backend'!$AG$1:$EM$1,AN$3,'Ingredients Backend'!$AG37:$EM37)&gt;=1,1,0)</f>
        <v>0</v>
      </c>
      <c r="AO38">
        <f>IF(SUMIF('Ingredients Backend'!$AG$1:$EM$1,AO$3,'Ingredients Backend'!$AG37:$EM37)&gt;=1,1,0)</f>
        <v>0</v>
      </c>
      <c r="AP38">
        <f>IF(SUMIF('Ingredients Backend'!$AG$1:$EM$1,AP$3,'Ingredients Backend'!$AG37:$EM37)&gt;=1,1,0)</f>
        <v>0</v>
      </c>
      <c r="AQ38">
        <f>IF(SUMIF('Ingredients Backend'!$AG$1:$EM$1,AQ$3,'Ingredients Backend'!$AG37:$EM37)&gt;=1,1,0)</f>
        <v>0</v>
      </c>
      <c r="AR38">
        <f>IF(SUMIF('Ingredients Backend'!$AG$1:$EM$1,AR$3,'Ingredients Backend'!$AG37:$EM37)&gt;=1,1,0)</f>
        <v>0</v>
      </c>
      <c r="AS38">
        <f>IF(SUMIF('Ingredients Backend'!$AG$1:$EM$1,AS$3,'Ingredients Backend'!$AG37:$EM37)&gt;=1,1,0)</f>
        <v>0</v>
      </c>
      <c r="AT38">
        <f>IF(SUMIF('Ingredients Backend'!$AG$1:$EM$1,AT$3,'Ingredients Backend'!$AG37:$EM37)&gt;=1,1,0)</f>
        <v>0</v>
      </c>
      <c r="AU38">
        <f>IF(SUMIF('Ingredients Backend'!$AG$1:$EM$1,AU$3,'Ingredients Backend'!$AG37:$EM37)&gt;=1,1,0)</f>
        <v>0</v>
      </c>
      <c r="AV38">
        <f>IF(SUMIF('Ingredients Backend'!$AG$1:$EM$1,AV$3,'Ingredients Backend'!$AG37:$EM37)&gt;=1,1,0)</f>
        <v>0</v>
      </c>
      <c r="AW38">
        <f>IF(SUMIF('Ingredients Backend'!$AG$1:$EM$1,AW$3,'Ingredients Backend'!$AG37:$EM37)&gt;=1,1,0)</f>
        <v>0</v>
      </c>
      <c r="AX38">
        <f>IF(SUMIF('Ingredients Backend'!$AG$1:$EM$1,AX$3,'Ingredients Backend'!$AG37:$EM37)&gt;=1,1,0)</f>
        <v>0</v>
      </c>
      <c r="AY38">
        <f>IF(SUMIF('Ingredients Backend'!$AG$1:$EM$1,AY$3,'Ingredients Backend'!$AG37:$EM37)&gt;=1,1,0)</f>
        <v>0</v>
      </c>
      <c r="AZ38">
        <f>IF(SUMIF('Ingredients Backend'!$AG$1:$EM$1,AZ$3,'Ingredients Backend'!$AG37:$EM37)&gt;=1,1,0)</f>
        <v>0</v>
      </c>
      <c r="BA38">
        <f>IF(SUMIF('Ingredients Backend'!$AG$1:$EM$1,BA$3,'Ingredients Backend'!$AG37:$EM37)&gt;=1,1,0)</f>
        <v>0</v>
      </c>
      <c r="BB38">
        <f>IF(SUMIF('Ingredients Backend'!$AG$1:$EM$1,BB$3,'Ingredients Backend'!$AG37:$EM37)&gt;=1,1,0)</f>
        <v>0</v>
      </c>
      <c r="BC38">
        <f>IF(SUMIF('Ingredients Backend'!$AG$1:$EM$1,BC$3,'Ingredients Backend'!$AG37:$EM37)&gt;=1,1,0)</f>
        <v>0</v>
      </c>
      <c r="BD38">
        <f>IF(SUMIF('Ingredients Backend'!$AG$1:$EM$1,BD$3,'Ingredients Backend'!$AG37:$EM37)&gt;=1,1,0)</f>
        <v>0</v>
      </c>
      <c r="BE38">
        <f>IF(SUMIF('Ingredients Backend'!$AG$1:$EM$1,BE$3,'Ingredients Backend'!$AG37:$EM37)&gt;=1,1,0)</f>
        <v>0</v>
      </c>
      <c r="BF38">
        <f>IF(SUMIF('Ingredients Backend'!$AG$1:$EM$1,BF$3,'Ingredients Backend'!$AG37:$EM37)&gt;=1,1,0)</f>
        <v>0</v>
      </c>
      <c r="BG38">
        <f>IF(SUMIF('Ingredients Backend'!$AG$1:$EM$1,BG$3,'Ingredients Backend'!$AG37:$EM37)&gt;=1,1,0)</f>
        <v>0</v>
      </c>
      <c r="BH38">
        <f>IF(SUMIF('Ingredients Backend'!$AG$1:$EM$1,BH$3,'Ingredients Backend'!$AG37:$EM37)&gt;=1,1,0)</f>
        <v>0</v>
      </c>
      <c r="BI38">
        <f>IF(SUMIF('Ingredients Backend'!$AG$1:$EM$1,BI$3,'Ingredients Backend'!$AG37:$EM37)&gt;=1,1,0)</f>
        <v>0</v>
      </c>
      <c r="BJ38">
        <f>IF(SUMIF('Ingredients Backend'!$AG$1:$EM$1,BJ$3,'Ingredients Backend'!$AG37:$EM37)&gt;=1,1,0)</f>
        <v>0</v>
      </c>
      <c r="BK38">
        <f>IF(SUMIF('Ingredients Backend'!$AG$1:$EM$1,BK$3,'Ingredients Backend'!$AG37:$EM37)&gt;=1,1,0)</f>
        <v>0</v>
      </c>
      <c r="BL38">
        <f>IF(SUMIF('Ingredients Backend'!$AG$1:$EM$1,BL$3,'Ingredients Backend'!$AG37:$EM37)&gt;=1,1,0)</f>
        <v>0</v>
      </c>
      <c r="BM38">
        <f>IF(SUMIF('Ingredients Backend'!$AG$1:$EM$1,BM$3,'Ingredients Backend'!$AG37:$EM37)&gt;=1,1,0)</f>
        <v>0</v>
      </c>
      <c r="BN38">
        <f>IF(SUMIF('Ingredients Backend'!$AG$1:$EM$1,BN$3,'Ingredients Backend'!$AG37:$EM37)&gt;=1,1,0)</f>
        <v>0</v>
      </c>
      <c r="BO38">
        <f>IF(SUMIF('Ingredients Backend'!$AG$1:$EM$1,BO$3,'Ingredients Backend'!$AG37:$EM37)&gt;=1,1,0)</f>
        <v>0</v>
      </c>
      <c r="BP38">
        <f>IF(SUMIF('Ingredients Backend'!$AG$1:$EM$1,BP$3,'Ingredients Backend'!$AG37:$EM37)&gt;=1,1,0)</f>
        <v>0</v>
      </c>
      <c r="BQ38">
        <f>IF(SUMIF('Ingredients Backend'!$AG$1:$EM$1,BQ$3,'Ingredients Backend'!$AG37:$EM37)&gt;=1,1,0)</f>
        <v>0</v>
      </c>
      <c r="BR38">
        <f>IF(SUMIF('Ingredients Backend'!$AG$1:$EM$1,BR$3,'Ingredients Backend'!$AG37:$EM37)&gt;=1,1,0)</f>
        <v>0</v>
      </c>
      <c r="BS38">
        <f>IF(SUMIF('Ingredients Backend'!$AG$1:$EM$1,BS$3,'Ingredients Backend'!$AG37:$EM37)&gt;=1,1,0)</f>
        <v>0</v>
      </c>
      <c r="BT38">
        <f>IF(SUMIF('Ingredients Backend'!$AG$1:$EM$1,BT$3,'Ingredients Backend'!$AG37:$EM37)&gt;=1,1,0)</f>
        <v>0</v>
      </c>
      <c r="BU38">
        <f>IF(SUMIF('Ingredients Backend'!$AG$1:$EM$1,BU$3,'Ingredients Backend'!$AG37:$EM37)&gt;=1,1,0)</f>
        <v>0</v>
      </c>
      <c r="BV38">
        <f>IF(SUMIF('Ingredients Backend'!$AG$1:$EM$1,BV$3,'Ingredients Backend'!$AG37:$EM37)&gt;=1,1,0)</f>
        <v>0</v>
      </c>
      <c r="BW38">
        <f>IF(SUMIF('Ingredients Backend'!$AG$1:$EM$1,BW$3,'Ingredients Backend'!$AG37:$EM37)&gt;=1,1,0)</f>
        <v>0</v>
      </c>
      <c r="BX38">
        <f>IF(SUMIF('Ingredients Backend'!$AG$1:$EM$1,BX$3,'Ingredients Backend'!$AG37:$EM37)&gt;=1,1,0)</f>
        <v>0</v>
      </c>
      <c r="BY38">
        <f>IF(SUMIF('Ingredients Backend'!$AG$1:$EM$1,BY$3,'Ingredients Backend'!$AG37:$EM37)&gt;=1,1,0)</f>
        <v>0</v>
      </c>
      <c r="BZ38">
        <f>IF(SUMIF('Ingredients Backend'!$AG$1:$EM$1,BZ$3,'Ingredients Backend'!$AG37:$EM37)&gt;=1,1,0)</f>
        <v>0</v>
      </c>
      <c r="CA38">
        <f>IF(SUMIF('Ingredients Backend'!$AG$1:$EM$1,CA$3,'Ingredients Backend'!$AG37:$EM37)&gt;=1,1,0)</f>
        <v>0</v>
      </c>
      <c r="CB38">
        <f>IF(SUMIF('Ingredients Backend'!$AG$1:$EM$1,CB$3,'Ingredients Backend'!$AG37:$EM37)&gt;=1,1,0)</f>
        <v>0</v>
      </c>
      <c r="CC38">
        <f>IF(SUMIF('Ingredients Backend'!$AG$1:$EM$1,CC$3,'Ingredients Backend'!$AG37:$EM37)&gt;=1,1,0)</f>
        <v>0</v>
      </c>
      <c r="CD38">
        <f>IF(SUMIF('Ingredients Backend'!$AG$1:$EM$1,CD$3,'Ingredients Backend'!$AG37:$EM37)&gt;=1,1,0)</f>
        <v>0</v>
      </c>
      <c r="CE38">
        <f>IF(SUMIF('Ingredients Backend'!$AG$1:$EM$1,CE$3,'Ingredients Backend'!$AG37:$EM37)&gt;=1,1,0)</f>
        <v>1</v>
      </c>
      <c r="CF38">
        <f>IF(SUMIF('Ingredients Backend'!$AG$1:$EM$1,CF$3,'Ingredients Backend'!$AG37:$EM37)&gt;=1,1,0)</f>
        <v>0</v>
      </c>
      <c r="CG38">
        <f>IF(SUMIF('Ingredients Backend'!$AG$1:$EM$1,CG$3,'Ingredients Backend'!$AG37:$EM37)&gt;=1,1,0)</f>
        <v>0</v>
      </c>
      <c r="CH38">
        <f>IF(SUMIF('Ingredients Backend'!$AG$1:$EM$1,CH$3,'Ingredients Backend'!$AG37:$EM37)&gt;=1,1,0)</f>
        <v>0</v>
      </c>
      <c r="CI38">
        <f>IF(SUMIF('Ingredients Backend'!$AG$1:$EM$1,CI$3,'Ingredients Backend'!$AG37:$EM37)&gt;=1,1,0)</f>
        <v>0</v>
      </c>
      <c r="CJ38">
        <f>IF(SUMIF('Ingredients Backend'!$AG$1:$EM$1,CJ$3,'Ingredients Backend'!$AG37:$EM37)&gt;=1,1,0)</f>
        <v>1</v>
      </c>
      <c r="CK38">
        <f>IF(SUMIF('Ingredients Backend'!$AG$1:$EM$1,CK$3,'Ingredients Backend'!$AG37:$EM37)&gt;=1,1,0)</f>
        <v>0</v>
      </c>
      <c r="CL38">
        <f>IF(SUMIF('Ingredients Backend'!$AG$1:$EM$1,CL$3,'Ingredients Backend'!$AG37:$EM37)&gt;=1,1,0)</f>
        <v>0</v>
      </c>
      <c r="CM38">
        <f>IF(SUMIF('Ingredients Backend'!$AG$1:$EM$1,CM$3,'Ingredients Backend'!$AG37:$EM37)&gt;=1,1,0)</f>
        <v>0</v>
      </c>
      <c r="CN38">
        <f>IF(SUMIF('Ingredients Backend'!$AG$1:$EM$1,CN$3,'Ingredients Backend'!$AG37:$EM37)&gt;=1,1,0)</f>
        <v>0</v>
      </c>
      <c r="CO38">
        <f>IF(SUMIF('Ingredients Backend'!$AG$1:$EM$1,CO$3,'Ingredients Backend'!$AG37:$EM37)&gt;=1,1,0)</f>
        <v>0</v>
      </c>
      <c r="CP38">
        <f>IF(SUMIF('Ingredients Backend'!$AG$1:$EM$1,CP$3,'Ingredients Backend'!$AG37:$EM37)&gt;=1,1,0)</f>
        <v>0</v>
      </c>
      <c r="CQ38">
        <f>IF(SUMIF('Ingredients Backend'!$AG$1:$EM$1,CQ$3,'Ingredients Backend'!$AG37:$EM37)&gt;=1,1,0)</f>
        <v>0</v>
      </c>
      <c r="CR38">
        <f>IF(SUMIF('Ingredients Backend'!$AG$1:$EM$1,CR$3,'Ingredients Backend'!$AG37:$EM37)&gt;=1,1,0)</f>
        <v>0</v>
      </c>
      <c r="CS38">
        <f>IF(SUMIF('Ingredients Backend'!$AG$1:$EM$1,CS$3,'Ingredients Backend'!$AG37:$EM37)&gt;=1,1,0)</f>
        <v>0</v>
      </c>
      <c r="CT38">
        <f>IF(SUMIF('Ingredients Backend'!$AG$1:$EM$1,CT$3,'Ingredients Backend'!$AG37:$EM37)&gt;=1,1,0)</f>
        <v>0</v>
      </c>
      <c r="CU38">
        <f>IF(SUMIF('Ingredients Backend'!$AG$1:$EM$1,CU$3,'Ingredients Backend'!$AG37:$EM37)&gt;=1,1,0)</f>
        <v>0</v>
      </c>
      <c r="CV38">
        <f>IF(SUMIF('Ingredients Backend'!$AG$1:$EM$1,CV$3,'Ingredients Backend'!$AG37:$EM37)&gt;=1,1,0)</f>
        <v>0</v>
      </c>
      <c r="CW38">
        <f>IF(SUMIF('Ingredients Backend'!$AG$1:$EM$1,CW$3,'Ingredients Backend'!$AG37:$EM37)&gt;=1,1,0)</f>
        <v>0</v>
      </c>
      <c r="CX38">
        <f>IF(SUMIF('Ingredients Backend'!$AG$1:$EM$1,CX$3,'Ingredients Backend'!$AG37:$EM37)&gt;=1,1,0)</f>
        <v>0</v>
      </c>
      <c r="CY38">
        <f>IF(SUMIF('Ingredients Backend'!$AG$1:$EM$1,CY$3,'Ingredients Backend'!$AG37:$EM37)&gt;=1,1,0)</f>
        <v>0</v>
      </c>
      <c r="CZ38">
        <f>IF(SUMIF('Ingredients Backend'!$AG$1:$EM$1,CZ$3,'Ingredients Backend'!$AG37:$EM37)&gt;=1,1,0)</f>
        <v>0</v>
      </c>
      <c r="DA38">
        <f>IF(SUMIF('Ingredients Backend'!$AG$1:$EM$1,DA$3,'Ingredients Backend'!$AG37:$EM37)&gt;=1,1,0)</f>
        <v>0</v>
      </c>
      <c r="DB38">
        <f>IF(SUMIF('Ingredients Backend'!$AG$1:$EM$1,DB$3,'Ingredients Backend'!$AG37:$EM37)&gt;=1,1,0)</f>
        <v>0</v>
      </c>
      <c r="DC38">
        <f>IF(SUMIF('Ingredients Backend'!$AG$1:$EM$1,DC$3,'Ingredients Backend'!$AG37:$EM37)&gt;=1,1,0)</f>
        <v>0</v>
      </c>
      <c r="DD38">
        <f>IF(SUMIF('Ingredients Backend'!$AG$1:$EM$1,DD$3,'Ingredients Backend'!$AG37:$EM37)&gt;=1,1,0)</f>
        <v>0</v>
      </c>
      <c r="DE38">
        <f>IF(SUMIF('Ingredients Backend'!$AG$1:$EM$1,DE$3,'Ingredients Backend'!$AG37:$EM37)&gt;=1,1,0)</f>
        <v>0</v>
      </c>
      <c r="DF38">
        <f>IF(SUMIF('Ingredients Backend'!$AG$1:$EM$1,DF$3,'Ingredients Backend'!$AG37:$EM37)&gt;=1,1,0)</f>
        <v>1</v>
      </c>
      <c r="DG38">
        <f>IF(SUMIF('Ingredients Backend'!$AG$1:$EM$1,DG$3,'Ingredients Backend'!$AG37:$EM37)&gt;=1,1,0)</f>
        <v>0</v>
      </c>
      <c r="DH38">
        <f>IF(SUMIF('Ingredients Backend'!$AG$1:$EM$1,DH$3,'Ingredients Backend'!$AG37:$EM37)&gt;=1,1,0)</f>
        <v>0</v>
      </c>
      <c r="DI38">
        <f>IF(SUMIF('Ingredients Backend'!$AG$1:$EM$1,DI$3,'Ingredients Backend'!$AG37:$EM37)&gt;=1,1,0)</f>
        <v>0</v>
      </c>
      <c r="DJ38">
        <f>IF(SUMIF('Ingredients Backend'!$AG$1:$EM$1,DJ$3,'Ingredients Backend'!$AG37:$EM37)&gt;=1,1,0)</f>
        <v>0</v>
      </c>
      <c r="DK38">
        <f>IF(SUMIF('Ingredients Backend'!$AG$1:$EM$1,DK$3,'Ingredients Backend'!$AG37:$EM37)&gt;=1,1,0)</f>
        <v>0</v>
      </c>
      <c r="DL38">
        <f>IF(SUMIF('Ingredients Backend'!$AG$1:$EM$1,DL$3,'Ingredients Backend'!$AG37:$EM37)&gt;=1,1,0)</f>
        <v>0</v>
      </c>
    </row>
    <row r="39" hidden="1" spans="1:116">
      <c r="A39" s="9" t="str">
        <f>_xlfn.XLOOKUP($E39,'Copy of Raw Data'!$E:$E,'Copy of Raw Data'!A:A,"ERROR",0,1)</f>
        <v>US</v>
      </c>
      <c r="B39" s="9" t="str">
        <f>_xlfn.XLOOKUP($E39,'Copy of Raw Data'!$E:$E,'Copy of Raw Data'!B:B,"ERROR",0,1)</f>
        <v>Hair Mousses</v>
      </c>
      <c r="C39" s="9" t="str">
        <f>_xlfn.XLOOKUP($E39,'Copy of Raw Data'!$E:$E,'Copy of Raw Data'!C:C,"ERROR",0,1)</f>
        <v>PATTERN</v>
      </c>
      <c r="D39" s="9" t="str">
        <f>_xlfn.XLOOKUP($E39,'Copy of Raw Data'!$E:$E,'Copy of Raw Data'!D:D,"ERROR",0,1)</f>
        <v>www.amazon.com/dp/B0C1HGJ2HN</v>
      </c>
      <c r="E39" s="9" t="s">
        <v>170</v>
      </c>
      <c r="F39" s="9" t="str">
        <f>_xlfn.XLOOKUP($E39,'Copy of Raw Data'!$E:$E,'Copy of Raw Data'!F:F,"ERROR",0,1)</f>
        <v>PATTERN Beauty by Tracee Ellis Ross Curl Mousse 8 oz / 236.6 mL</v>
      </c>
      <c r="G39" s="9">
        <f>_xlfn.XLOOKUP($E39,'Copy of Raw Data'!$E:$E,'Copy of Raw Data'!G:G,"ERROR",0,1)</f>
        <v>8789</v>
      </c>
      <c r="H39" s="9">
        <f>_xlfn.XLOOKUP($E39,'Copy of Raw Data'!$E:$E,'Copy of Raw Data'!H:H,"ERROR",0,1)</f>
        <v>176611.71</v>
      </c>
      <c r="I39" s="9">
        <f>_xlfn.XLOOKUP($E39,'Copy of Raw Data'!$E:$E,'Copy of Raw Data'!I:I,"ERROR",0,1)</f>
        <v>0.00728778001305112</v>
      </c>
      <c r="J39" s="9" t="str">
        <f>_xlfn.XLOOKUP($E39,'Copy of Raw Data'!$E:$E,'Copy of 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20 to 30</v>
      </c>
      <c r="L39" s="9">
        <f>_xlfn.XLOOKUP($E39,'Copy of Raw Data'!$E:$E,'Copy of Raw Data'!L:L,"ERROR",0,1)</f>
        <v>20.18</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20 to 30</v>
      </c>
      <c r="N39" s="9">
        <f>_xlfn.XLOOKUP($E39,'Copy of Raw Data'!$E:$E,'Copy of Raw Data'!N:N,"ERROR",0,1)</f>
        <v>20.28</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6">
        <f t="shared" si="2"/>
        <v>0.00493096646942808</v>
      </c>
      <c r="Q39" s="9">
        <f>_xlfn.XLOOKUP($E39,'Copy of Raw Data'!$E:$E,'Copy of Raw Data'!Q:Q,"ERROR",0,1)</f>
        <v>8</v>
      </c>
      <c r="R39" s="9" t="str">
        <f>_xlfn.XLOOKUP($E39,'Copy of Raw Data'!$E:$E,'Copy of Raw Data'!R:R,"ERROR",0,1)</f>
        <v>oz</v>
      </c>
      <c r="S39" s="17">
        <f t="shared" si="3"/>
        <v>2.5225</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2 to 3</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7">
        <f t="shared" si="4"/>
        <v>0.0857287791680758</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7">
        <f t="shared" si="5"/>
        <v>0.085306053432533</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17">
        <f t="array" ref="Z39">_xlfn.IFS(AA39="oz",_xlfn.IFS(R39="oz",Q39,R39="fl oz",Q39*1.04,R39="ml",Q39*0.0338),AA39="fl oz",_xlfn.IFS(R39="oz",Q39/1.04,R39="fl oz",Q39,R39="ml",Q39*0.0338/1.04),AA39="ml",_xlfn.IFS(R39="oz",Q39/0.0338,R39="fl oz",Q39*1.04/0.0338,R39="ml",Q39))</f>
        <v>8</v>
      </c>
      <c r="AA39" s="9" t="str">
        <f>_xlfn.XLOOKUP($E39,'Copy of Raw Data'!$E:$E,'Copy of Raw Data'!AA:AA,"ERROR",0,1)</f>
        <v>oz</v>
      </c>
      <c r="AB39" s="9" t="str">
        <f>_xlfn.XLOOKUP($E39,'Copy of Raw Data'!$E:$E,'Copy of Raw Data'!AB:AB,"ERROR",0,1)</f>
        <v>Pump Bottle</v>
      </c>
      <c r="AC39" s="9" t="str">
        <f>_xlfn.XLOOKUP($E39,'Copy of Raw Data'!$E:$E,'Copy of Raw Data'!AC:AC,"ERROR",0,1)</f>
        <v>Pack of 1</v>
      </c>
      <c r="AD39" s="9" t="str">
        <f>_xlfn.XLOOKUP($E39,'Copy of Raw Data'!$E:$E,'Copy of Raw Data'!AD:AD,"ERROR",0,1)</f>
        <v>Lightweight, Hold, Fast Drying, Flake Control, Shine, Moisturizing</v>
      </c>
      <c r="AE39" s="9" t="str">
        <f>_xlfn.XLOOKUP($E39,'Copy of Raw Data'!$E:$E,'Copy of Raw Data'!AO:AO,"ERROR",0,1)</f>
        <v>NA</v>
      </c>
      <c r="AF39" s="9" t="str">
        <f>_xlfn.XLOOKUP($E39,'Copy of Raw Data'!$E:$E,'Copy of Raw Data'!AZ:AZ,"ERROR",0,1)</f>
        <v>Argan oil, Marshmallow root, Castor Oil, Glycerin, Biotin, Ethylhexylglycerin, Geraniol</v>
      </c>
      <c r="AG39">
        <f>IF(SUMIF('Ingredients Backend'!$AG$1:$EM$1,AG$3,'Ingredients Backend'!$AG38:$EM38)&gt;=1,1,0)</f>
        <v>0</v>
      </c>
      <c r="AH39">
        <f>IF(SUMIF('Ingredients Backend'!$AG$1:$EM$1,AH$3,'Ingredients Backend'!$AG38:$EM38)&gt;=1,1,0)</f>
        <v>0</v>
      </c>
      <c r="AI39">
        <f>IF(SUMIF('Ingredients Backend'!$AG$1:$EM$1,AI$3,'Ingredients Backend'!$AG38:$EM38)&gt;=1,1,0)</f>
        <v>0</v>
      </c>
      <c r="AJ39">
        <f>IF(SUMIF('Ingredients Backend'!$AG$1:$EM$1,AJ$3,'Ingredients Backend'!$AG38:$EM38)&gt;=1,1,0)</f>
        <v>0</v>
      </c>
      <c r="AK39">
        <f>IF(SUMIF('Ingredients Backend'!$AG$1:$EM$1,AK$3,'Ingredients Backend'!$AG38:$EM38)&gt;=1,1,0)</f>
        <v>0</v>
      </c>
      <c r="AL39">
        <f>IF(SUMIF('Ingredients Backend'!$AG$1:$EM$1,AL$3,'Ingredients Backend'!$AG38:$EM38)&gt;=1,1,0)</f>
        <v>0</v>
      </c>
      <c r="AM39">
        <f>IF(SUMIF('Ingredients Backend'!$AG$1:$EM$1,AM$3,'Ingredients Backend'!$AG38:$EM38)&gt;=1,1,0)</f>
        <v>1</v>
      </c>
      <c r="AN39">
        <f>IF(SUMIF('Ingredients Backend'!$AG$1:$EM$1,AN$3,'Ingredients Backend'!$AG38:$EM38)&gt;=1,1,0)</f>
        <v>0</v>
      </c>
      <c r="AO39">
        <f>IF(SUMIF('Ingredients Backend'!$AG$1:$EM$1,AO$3,'Ingredients Backend'!$AG38:$EM38)&gt;=1,1,0)</f>
        <v>0</v>
      </c>
      <c r="AP39">
        <f>IF(SUMIF('Ingredients Backend'!$AG$1:$EM$1,AP$3,'Ingredients Backend'!$AG38:$EM38)&gt;=1,1,0)</f>
        <v>0</v>
      </c>
      <c r="AQ39">
        <f>IF(SUMIF('Ingredients Backend'!$AG$1:$EM$1,AQ$3,'Ingredients Backend'!$AG38:$EM38)&gt;=1,1,0)</f>
        <v>0</v>
      </c>
      <c r="AR39">
        <f>IF(SUMIF('Ingredients Backend'!$AG$1:$EM$1,AR$3,'Ingredients Backend'!$AG38:$EM38)&gt;=1,1,0)</f>
        <v>1</v>
      </c>
      <c r="AS39">
        <f>IF(SUMIF('Ingredients Backend'!$AG$1:$EM$1,AS$3,'Ingredients Backend'!$AG38:$EM38)&gt;=1,1,0)</f>
        <v>0</v>
      </c>
      <c r="AT39">
        <f>IF(SUMIF('Ingredients Backend'!$AG$1:$EM$1,AT$3,'Ingredients Backend'!$AG38:$EM38)&gt;=1,1,0)</f>
        <v>1</v>
      </c>
      <c r="AU39">
        <f>IF(SUMIF('Ingredients Backend'!$AG$1:$EM$1,AU$3,'Ingredients Backend'!$AG38:$EM38)&gt;=1,1,0)</f>
        <v>0</v>
      </c>
      <c r="AV39">
        <f>IF(SUMIF('Ingredients Backend'!$AG$1:$EM$1,AV$3,'Ingredients Backend'!$AG38:$EM38)&gt;=1,1,0)</f>
        <v>0</v>
      </c>
      <c r="AW39">
        <f>IF(SUMIF('Ingredients Backend'!$AG$1:$EM$1,AW$3,'Ingredients Backend'!$AG38:$EM38)&gt;=1,1,0)</f>
        <v>0</v>
      </c>
      <c r="AX39">
        <f>IF(SUMIF('Ingredients Backend'!$AG$1:$EM$1,AX$3,'Ingredients Backend'!$AG38:$EM38)&gt;=1,1,0)</f>
        <v>0</v>
      </c>
      <c r="AY39">
        <f>IF(SUMIF('Ingredients Backend'!$AG$1:$EM$1,AY$3,'Ingredients Backend'!$AG38:$EM38)&gt;=1,1,0)</f>
        <v>0</v>
      </c>
      <c r="AZ39">
        <f>IF(SUMIF('Ingredients Backend'!$AG$1:$EM$1,AZ$3,'Ingredients Backend'!$AG38:$EM38)&gt;=1,1,0)</f>
        <v>0</v>
      </c>
      <c r="BA39">
        <f>IF(SUMIF('Ingredients Backend'!$AG$1:$EM$1,BA$3,'Ingredients Backend'!$AG38:$EM38)&gt;=1,1,0)</f>
        <v>0</v>
      </c>
      <c r="BB39">
        <f>IF(SUMIF('Ingredients Backend'!$AG$1:$EM$1,BB$3,'Ingredients Backend'!$AG38:$EM38)&gt;=1,1,0)</f>
        <v>0</v>
      </c>
      <c r="BC39">
        <f>IF(SUMIF('Ingredients Backend'!$AG$1:$EM$1,BC$3,'Ingredients Backend'!$AG38:$EM38)&gt;=1,1,0)</f>
        <v>0</v>
      </c>
      <c r="BD39">
        <f>IF(SUMIF('Ingredients Backend'!$AG$1:$EM$1,BD$3,'Ingredients Backend'!$AG38:$EM38)&gt;=1,1,0)</f>
        <v>0</v>
      </c>
      <c r="BE39">
        <f>IF(SUMIF('Ingredients Backend'!$AG$1:$EM$1,BE$3,'Ingredients Backend'!$AG38:$EM38)&gt;=1,1,0)</f>
        <v>1</v>
      </c>
      <c r="BF39">
        <f>IF(SUMIF('Ingredients Backend'!$AG$1:$EM$1,BF$3,'Ingredients Backend'!$AG38:$EM38)&gt;=1,1,0)</f>
        <v>0</v>
      </c>
      <c r="BG39">
        <f>IF(SUMIF('Ingredients Backend'!$AG$1:$EM$1,BG$3,'Ingredients Backend'!$AG38:$EM38)&gt;=1,1,0)</f>
        <v>0</v>
      </c>
      <c r="BH39">
        <f>IF(SUMIF('Ingredients Backend'!$AG$1:$EM$1,BH$3,'Ingredients Backend'!$AG38:$EM38)&gt;=1,1,0)</f>
        <v>0</v>
      </c>
      <c r="BI39">
        <f>IF(SUMIF('Ingredients Backend'!$AG$1:$EM$1,BI$3,'Ingredients Backend'!$AG38:$EM38)&gt;=1,1,0)</f>
        <v>1</v>
      </c>
      <c r="BJ39">
        <f>IF(SUMIF('Ingredients Backend'!$AG$1:$EM$1,BJ$3,'Ingredients Backend'!$AG38:$EM38)&gt;=1,1,0)</f>
        <v>0</v>
      </c>
      <c r="BK39">
        <f>IF(SUMIF('Ingredients Backend'!$AG$1:$EM$1,BK$3,'Ingredients Backend'!$AG38:$EM38)&gt;=1,1,0)</f>
        <v>1</v>
      </c>
      <c r="BL39">
        <f>IF(SUMIF('Ingredients Backend'!$AG$1:$EM$1,BL$3,'Ingredients Backend'!$AG38:$EM38)&gt;=1,1,0)</f>
        <v>0</v>
      </c>
      <c r="BM39">
        <f>IF(SUMIF('Ingredients Backend'!$AG$1:$EM$1,BM$3,'Ingredients Backend'!$AG38:$EM38)&gt;=1,1,0)</f>
        <v>0</v>
      </c>
      <c r="BN39">
        <f>IF(SUMIF('Ingredients Backend'!$AG$1:$EM$1,BN$3,'Ingredients Backend'!$AG38:$EM38)&gt;=1,1,0)</f>
        <v>0</v>
      </c>
      <c r="BO39">
        <f>IF(SUMIF('Ingredients Backend'!$AG$1:$EM$1,BO$3,'Ingredients Backend'!$AG38:$EM38)&gt;=1,1,0)</f>
        <v>0</v>
      </c>
      <c r="BP39">
        <f>IF(SUMIF('Ingredients Backend'!$AG$1:$EM$1,BP$3,'Ingredients Backend'!$AG38:$EM38)&gt;=1,1,0)</f>
        <v>0</v>
      </c>
      <c r="BQ39">
        <f>IF(SUMIF('Ingredients Backend'!$AG$1:$EM$1,BQ$3,'Ingredients Backend'!$AG38:$EM38)&gt;=1,1,0)</f>
        <v>0</v>
      </c>
      <c r="BR39">
        <f>IF(SUMIF('Ingredients Backend'!$AG$1:$EM$1,BR$3,'Ingredients Backend'!$AG38:$EM38)&gt;=1,1,0)</f>
        <v>0</v>
      </c>
      <c r="BS39">
        <f>IF(SUMIF('Ingredients Backend'!$AG$1:$EM$1,BS$3,'Ingredients Backend'!$AG38:$EM38)&gt;=1,1,0)</f>
        <v>0</v>
      </c>
      <c r="BT39">
        <f>IF(SUMIF('Ingredients Backend'!$AG$1:$EM$1,BT$3,'Ingredients Backend'!$AG38:$EM38)&gt;=1,1,0)</f>
        <v>0</v>
      </c>
      <c r="BU39">
        <f>IF(SUMIF('Ingredients Backend'!$AG$1:$EM$1,BU$3,'Ingredients Backend'!$AG38:$EM38)&gt;=1,1,0)</f>
        <v>0</v>
      </c>
      <c r="BV39">
        <f>IF(SUMIF('Ingredients Backend'!$AG$1:$EM$1,BV$3,'Ingredients Backend'!$AG38:$EM38)&gt;=1,1,0)</f>
        <v>0</v>
      </c>
      <c r="BW39">
        <f>IF(SUMIF('Ingredients Backend'!$AG$1:$EM$1,BW$3,'Ingredients Backend'!$AG38:$EM38)&gt;=1,1,0)</f>
        <v>0</v>
      </c>
      <c r="BX39">
        <f>IF(SUMIF('Ingredients Backend'!$AG$1:$EM$1,BX$3,'Ingredients Backend'!$AG38:$EM38)&gt;=1,1,0)</f>
        <v>0</v>
      </c>
      <c r="BY39">
        <f>IF(SUMIF('Ingredients Backend'!$AG$1:$EM$1,BY$3,'Ingredients Backend'!$AG38:$EM38)&gt;=1,1,0)</f>
        <v>1</v>
      </c>
      <c r="BZ39">
        <f>IF(SUMIF('Ingredients Backend'!$AG$1:$EM$1,BZ$3,'Ingredients Backend'!$AG38:$EM38)&gt;=1,1,0)</f>
        <v>0</v>
      </c>
      <c r="CA39">
        <f>IF(SUMIF('Ingredients Backend'!$AG$1:$EM$1,CA$3,'Ingredients Backend'!$AG38:$EM38)&gt;=1,1,0)</f>
        <v>0</v>
      </c>
      <c r="CB39">
        <f>IF(SUMIF('Ingredients Backend'!$AG$1:$EM$1,CB$3,'Ingredients Backend'!$AG38:$EM38)&gt;=1,1,0)</f>
        <v>0</v>
      </c>
      <c r="CC39">
        <f>IF(SUMIF('Ingredients Backend'!$AG$1:$EM$1,CC$3,'Ingredients Backend'!$AG38:$EM38)&gt;=1,1,0)</f>
        <v>0</v>
      </c>
      <c r="CD39">
        <f>IF(SUMIF('Ingredients Backend'!$AG$1:$EM$1,CD$3,'Ingredients Backend'!$AG38:$EM38)&gt;=1,1,0)</f>
        <v>0</v>
      </c>
      <c r="CE39">
        <f>IF(SUMIF('Ingredients Backend'!$AG$1:$EM$1,CE$3,'Ingredients Backend'!$AG38:$EM38)&gt;=1,1,0)</f>
        <v>0</v>
      </c>
      <c r="CF39">
        <f>IF(SUMIF('Ingredients Backend'!$AG$1:$EM$1,CF$3,'Ingredients Backend'!$AG38:$EM38)&gt;=1,1,0)</f>
        <v>0</v>
      </c>
      <c r="CG39">
        <f>IF(SUMIF('Ingredients Backend'!$AG$1:$EM$1,CG$3,'Ingredients Backend'!$AG38:$EM38)&gt;=1,1,0)</f>
        <v>0</v>
      </c>
      <c r="CH39">
        <f>IF(SUMIF('Ingredients Backend'!$AG$1:$EM$1,CH$3,'Ingredients Backend'!$AG38:$EM38)&gt;=1,1,0)</f>
        <v>0</v>
      </c>
      <c r="CI39">
        <f>IF(SUMIF('Ingredients Backend'!$AG$1:$EM$1,CI$3,'Ingredients Backend'!$AG38:$EM38)&gt;=1,1,0)</f>
        <v>0</v>
      </c>
      <c r="CJ39">
        <f>IF(SUMIF('Ingredients Backend'!$AG$1:$EM$1,CJ$3,'Ingredients Backend'!$AG38:$EM38)&gt;=1,1,0)</f>
        <v>0</v>
      </c>
      <c r="CK39">
        <f>IF(SUMIF('Ingredients Backend'!$AG$1:$EM$1,CK$3,'Ingredients Backend'!$AG38:$EM38)&gt;=1,1,0)</f>
        <v>0</v>
      </c>
      <c r="CL39">
        <f>IF(SUMIF('Ingredients Backend'!$AG$1:$EM$1,CL$3,'Ingredients Backend'!$AG38:$EM38)&gt;=1,1,0)</f>
        <v>0</v>
      </c>
      <c r="CM39">
        <f>IF(SUMIF('Ingredients Backend'!$AG$1:$EM$1,CM$3,'Ingredients Backend'!$AG38:$EM38)&gt;=1,1,0)</f>
        <v>0</v>
      </c>
      <c r="CN39">
        <f>IF(SUMIF('Ingredients Backend'!$AG$1:$EM$1,CN$3,'Ingredients Backend'!$AG38:$EM38)&gt;=1,1,0)</f>
        <v>0</v>
      </c>
      <c r="CO39">
        <f>IF(SUMIF('Ingredients Backend'!$AG$1:$EM$1,CO$3,'Ingredients Backend'!$AG38:$EM38)&gt;=1,1,0)</f>
        <v>0</v>
      </c>
      <c r="CP39">
        <f>IF(SUMIF('Ingredients Backend'!$AG$1:$EM$1,CP$3,'Ingredients Backend'!$AG38:$EM38)&gt;=1,1,0)</f>
        <v>0</v>
      </c>
      <c r="CQ39">
        <f>IF(SUMIF('Ingredients Backend'!$AG$1:$EM$1,CQ$3,'Ingredients Backend'!$AG38:$EM38)&gt;=1,1,0)</f>
        <v>0</v>
      </c>
      <c r="CR39">
        <f>IF(SUMIF('Ingredients Backend'!$AG$1:$EM$1,CR$3,'Ingredients Backend'!$AG38:$EM38)&gt;=1,1,0)</f>
        <v>0</v>
      </c>
      <c r="CS39">
        <f>IF(SUMIF('Ingredients Backend'!$AG$1:$EM$1,CS$3,'Ingredients Backend'!$AG38:$EM38)&gt;=1,1,0)</f>
        <v>0</v>
      </c>
      <c r="CT39">
        <f>IF(SUMIF('Ingredients Backend'!$AG$1:$EM$1,CT$3,'Ingredients Backend'!$AG38:$EM38)&gt;=1,1,0)</f>
        <v>0</v>
      </c>
      <c r="CU39">
        <f>IF(SUMIF('Ingredients Backend'!$AG$1:$EM$1,CU$3,'Ingredients Backend'!$AG38:$EM38)&gt;=1,1,0)</f>
        <v>0</v>
      </c>
      <c r="CV39">
        <f>IF(SUMIF('Ingredients Backend'!$AG$1:$EM$1,CV$3,'Ingredients Backend'!$AG38:$EM38)&gt;=1,1,0)</f>
        <v>0</v>
      </c>
      <c r="CW39">
        <f>IF(SUMIF('Ingredients Backend'!$AG$1:$EM$1,CW$3,'Ingredients Backend'!$AG38:$EM38)&gt;=1,1,0)</f>
        <v>0</v>
      </c>
      <c r="CX39">
        <f>IF(SUMIF('Ingredients Backend'!$AG$1:$EM$1,CX$3,'Ingredients Backend'!$AG38:$EM38)&gt;=1,1,0)</f>
        <v>0</v>
      </c>
      <c r="CY39">
        <f>IF(SUMIF('Ingredients Backend'!$AG$1:$EM$1,CY$3,'Ingredients Backend'!$AG38:$EM38)&gt;=1,1,0)</f>
        <v>0</v>
      </c>
      <c r="CZ39">
        <f>IF(SUMIF('Ingredients Backend'!$AG$1:$EM$1,CZ$3,'Ingredients Backend'!$AG38:$EM38)&gt;=1,1,0)</f>
        <v>0</v>
      </c>
      <c r="DA39">
        <f>IF(SUMIF('Ingredients Backend'!$AG$1:$EM$1,DA$3,'Ingredients Backend'!$AG38:$EM38)&gt;=1,1,0)</f>
        <v>0</v>
      </c>
      <c r="DB39">
        <f>IF(SUMIF('Ingredients Backend'!$AG$1:$EM$1,DB$3,'Ingredients Backend'!$AG38:$EM38)&gt;=1,1,0)</f>
        <v>0</v>
      </c>
      <c r="DC39">
        <f>IF(SUMIF('Ingredients Backend'!$AG$1:$EM$1,DC$3,'Ingredients Backend'!$AG38:$EM38)&gt;=1,1,0)</f>
        <v>0</v>
      </c>
      <c r="DD39">
        <f>IF(SUMIF('Ingredients Backend'!$AG$1:$EM$1,DD$3,'Ingredients Backend'!$AG38:$EM38)&gt;=1,1,0)</f>
        <v>0</v>
      </c>
      <c r="DE39">
        <f>IF(SUMIF('Ingredients Backend'!$AG$1:$EM$1,DE$3,'Ingredients Backend'!$AG38:$EM38)&gt;=1,1,0)</f>
        <v>0</v>
      </c>
      <c r="DF39">
        <f>IF(SUMIF('Ingredients Backend'!$AG$1:$EM$1,DF$3,'Ingredients Backend'!$AG38:$EM38)&gt;=1,1,0)</f>
        <v>0</v>
      </c>
      <c r="DG39">
        <f>IF(SUMIF('Ingredients Backend'!$AG$1:$EM$1,DG$3,'Ingredients Backend'!$AG38:$EM38)&gt;=1,1,0)</f>
        <v>0</v>
      </c>
      <c r="DH39">
        <f>IF(SUMIF('Ingredients Backend'!$AG$1:$EM$1,DH$3,'Ingredients Backend'!$AG38:$EM38)&gt;=1,1,0)</f>
        <v>0</v>
      </c>
      <c r="DI39">
        <f>IF(SUMIF('Ingredients Backend'!$AG$1:$EM$1,DI$3,'Ingredients Backend'!$AG38:$EM38)&gt;=1,1,0)</f>
        <v>0</v>
      </c>
      <c r="DJ39">
        <f>IF(SUMIF('Ingredients Backend'!$AG$1:$EM$1,DJ$3,'Ingredients Backend'!$AG38:$EM38)&gt;=1,1,0)</f>
        <v>0</v>
      </c>
      <c r="DK39">
        <f>IF(SUMIF('Ingredients Backend'!$AG$1:$EM$1,DK$3,'Ingredients Backend'!$AG38:$EM38)&gt;=1,1,0)</f>
        <v>0</v>
      </c>
      <c r="DL39">
        <f>IF(SUMIF('Ingredients Backend'!$AG$1:$EM$1,DL$3,'Ingredients Backend'!$AG38:$EM38)&gt;=1,1,0)</f>
        <v>0</v>
      </c>
    </row>
    <row r="40" hidden="1" spans="1:116">
      <c r="A40" s="9" t="str">
        <f>_xlfn.XLOOKUP($E40,'Copy of Raw Data'!$E:$E,'Copy of Raw Data'!A:A,"ERROR",0,1)</f>
        <v>US</v>
      </c>
      <c r="B40" s="9" t="str">
        <f>_xlfn.XLOOKUP($E40,'Copy of Raw Data'!$E:$E,'Copy of Raw Data'!B:B,"ERROR",0,1)</f>
        <v>Hair Mousses</v>
      </c>
      <c r="C40" s="9" t="str">
        <f>_xlfn.XLOOKUP($E40,'Copy of Raw Data'!$E:$E,'Copy of Raw Data'!C:C,"ERROR",0,1)</f>
        <v>Herbal Essences</v>
      </c>
      <c r="D40" s="9" t="str">
        <f>_xlfn.XLOOKUP($E40,'Copy of Raw Data'!$E:$E,'Copy of Raw Data'!D:D,"ERROR",0,1)</f>
        <v>www.amazon.com/dp/B0B995XZ6T</v>
      </c>
      <c r="E40" s="9" t="s">
        <v>174</v>
      </c>
      <c r="F40" s="9" t="str">
        <f>_xlfn.XLOOKUP($E40,'Copy of Raw Data'!$E:$E,'Copy of Raw Data'!F:F,"ERROR",0,1)</f>
        <v>Herbal Essences Curl Boosting Mousse for Curly Hair and Wavy Hair, Anti Frizz, All Day Hold, Pack of 3, 20.4 oz Total</v>
      </c>
      <c r="G40" s="9">
        <f>_xlfn.XLOOKUP($E40,'Copy of Raw Data'!$E:$E,'Copy of Raw Data'!G:G,"ERROR",0,1)</f>
        <v>14059</v>
      </c>
      <c r="H40" s="9">
        <f>_xlfn.XLOOKUP($E40,'Copy of Raw Data'!$E:$E,'Copy of Raw Data'!H:H,"ERROR",0,1)</f>
        <v>171418.49</v>
      </c>
      <c r="I40" s="9">
        <f>_xlfn.XLOOKUP($E40,'Copy of Raw Data'!$E:$E,'Copy of Raw Data'!I:I,"ERROR",0,1)</f>
        <v>0.00716868272789851</v>
      </c>
      <c r="J40" s="9" t="str">
        <f>_xlfn.XLOOKUP($E40,'Copy of Raw Data'!$E:$E,'Copy of 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10 to 15</v>
      </c>
      <c r="L40" s="9">
        <f>_xlfn.XLOOKUP($E40,'Copy of Raw Data'!$E:$E,'Copy of Raw Data'!L:L,"ERROR",0,1)</f>
        <v>12.41</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10 to 15</v>
      </c>
      <c r="N40" s="9">
        <f>_xlfn.XLOOKUP($E40,'Copy of Raw Data'!$E:$E,'Copy of Raw Data'!N:N,"ERROR",0,1)</f>
        <v>14.99</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15% to 20%</v>
      </c>
      <c r="P40" s="16">
        <f t="shared" si="2"/>
        <v>0.172114743162108</v>
      </c>
      <c r="Q40" s="9">
        <f>_xlfn.XLOOKUP($E40,'Copy of Raw Data'!$E:$E,'Copy of Raw Data'!Q:Q,"ERROR",0,1)</f>
        <v>20.4</v>
      </c>
      <c r="R40" s="9" t="str">
        <f>_xlfn.XLOOKUP($E40,'Copy of Raw Data'!$E:$E,'Copy of Raw Data'!R:R,"ERROR",0,1)</f>
        <v>oz</v>
      </c>
      <c r="S40" s="17">
        <f t="shared" si="3"/>
        <v>0.608333333333333</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0.5 to 0.75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 to 0.05</v>
      </c>
      <c r="V40" s="17">
        <f t="shared" si="4"/>
        <v>0.0248496422579854</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 to 0.05</v>
      </c>
      <c r="X40" s="17">
        <f t="shared" si="5"/>
        <v>0.020572652463082</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20 to 25</v>
      </c>
      <c r="Z40" s="17">
        <f t="array" ref="Z40">_xlfn.IFS(AA40="oz",_xlfn.IFS(R40="oz",Q40,R40="fl oz",Q40*1.04,R40="ml",Q40*0.0338),AA40="fl oz",_xlfn.IFS(R40="oz",Q40/1.04,R40="fl oz",Q40,R40="ml",Q40*0.0338/1.04),AA40="ml",_xlfn.IFS(R40="oz",Q40/0.0338,R40="fl oz",Q40*1.04/0.0338,R40="ml",Q40))</f>
        <v>20.4</v>
      </c>
      <c r="AA40" s="9" t="str">
        <f>_xlfn.XLOOKUP($E40,'Copy of Raw Data'!$E:$E,'Copy of Raw Data'!AA:AA,"ERROR",0,1)</f>
        <v>oz</v>
      </c>
      <c r="AB40" s="9" t="str">
        <f>_xlfn.XLOOKUP($E40,'Copy of Raw Data'!$E:$E,'Copy of Raw Data'!AB:AB,"ERROR",0,1)</f>
        <v>Spray Can</v>
      </c>
      <c r="AC40" s="9" t="str">
        <f>_xlfn.XLOOKUP($E40,'Copy of Raw Data'!$E:$E,'Copy of Raw Data'!AC:AC,"ERROR",0,1)</f>
        <v>Pack of 3</v>
      </c>
      <c r="AD40" s="9" t="str">
        <f>_xlfn.XLOOKUP($E40,'Copy of Raw Data'!$E:$E,'Copy of Raw Data'!AD:AD,"ERROR",0,1)</f>
        <v>Frizz Control, Hold, Curl Enhancing, Color Safe</v>
      </c>
      <c r="AE40" s="9" t="str">
        <f>_xlfn.XLOOKUP($E40,'Copy of Raw Data'!$E:$E,'Copy of Raw Data'!AO:AO,"ERROR",0,1)</f>
        <v>Cruelty Free, Paraben Free, Dye Free</v>
      </c>
      <c r="AF40" s="9" t="str">
        <f>_xlfn.XLOOKUP($E40,'Copy of Raw Data'!$E:$E,'Copy of Raw Data'!AZ:AZ,"ERROR",0,1)</f>
        <v>Jojoba Oil, Lavender, Disodium edta, Citric Acid</v>
      </c>
      <c r="AG40">
        <f>IF(SUMIF('Ingredients Backend'!$AG$1:$EM$1,AG$3,'Ingredients Backend'!$AG39:$EM39)&gt;=1,1,0)</f>
        <v>0</v>
      </c>
      <c r="AH40">
        <f>IF(SUMIF('Ingredients Backend'!$AG$1:$EM$1,AH$3,'Ingredients Backend'!$AG39:$EM39)&gt;=1,1,0)</f>
        <v>0</v>
      </c>
      <c r="AI40">
        <f>IF(SUMIF('Ingredients Backend'!$AG$1:$EM$1,AI$3,'Ingredients Backend'!$AG39:$EM39)&gt;=1,1,0)</f>
        <v>0</v>
      </c>
      <c r="AJ40">
        <f>IF(SUMIF('Ingredients Backend'!$AG$1:$EM$1,AJ$3,'Ingredients Backend'!$AG39:$EM39)&gt;=1,1,0)</f>
        <v>0</v>
      </c>
      <c r="AK40">
        <f>IF(SUMIF('Ingredients Backend'!$AG$1:$EM$1,AK$3,'Ingredients Backend'!$AG39:$EM39)&gt;=1,1,0)</f>
        <v>0</v>
      </c>
      <c r="AL40">
        <f>IF(SUMIF('Ingredients Backend'!$AG$1:$EM$1,AL$3,'Ingredients Backend'!$AG39:$EM39)&gt;=1,1,0)</f>
        <v>0</v>
      </c>
      <c r="AM40">
        <f>IF(SUMIF('Ingredients Backend'!$AG$1:$EM$1,AM$3,'Ingredients Backend'!$AG39:$EM39)&gt;=1,1,0)</f>
        <v>0</v>
      </c>
      <c r="AN40">
        <f>IF(SUMIF('Ingredients Backend'!$AG$1:$EM$1,AN$3,'Ingredients Backend'!$AG39:$EM39)&gt;=1,1,0)</f>
        <v>0</v>
      </c>
      <c r="AO40">
        <f>IF(SUMIF('Ingredients Backend'!$AG$1:$EM$1,AO$3,'Ingredients Backend'!$AG39:$EM39)&gt;=1,1,0)</f>
        <v>0</v>
      </c>
      <c r="AP40">
        <f>IF(SUMIF('Ingredients Backend'!$AG$1:$EM$1,AP$3,'Ingredients Backend'!$AG39:$EM39)&gt;=1,1,0)</f>
        <v>0</v>
      </c>
      <c r="AQ40">
        <f>IF(SUMIF('Ingredients Backend'!$AG$1:$EM$1,AQ$3,'Ingredients Backend'!$AG39:$EM39)&gt;=1,1,0)</f>
        <v>0</v>
      </c>
      <c r="AR40">
        <f>IF(SUMIF('Ingredients Backend'!$AG$1:$EM$1,AR$3,'Ingredients Backend'!$AG39:$EM39)&gt;=1,1,0)</f>
        <v>0</v>
      </c>
      <c r="AS40">
        <f>IF(SUMIF('Ingredients Backend'!$AG$1:$EM$1,AS$3,'Ingredients Backend'!$AG39:$EM39)&gt;=1,1,0)</f>
        <v>0</v>
      </c>
      <c r="AT40">
        <f>IF(SUMIF('Ingredients Backend'!$AG$1:$EM$1,AT$3,'Ingredients Backend'!$AG39:$EM39)&gt;=1,1,0)</f>
        <v>0</v>
      </c>
      <c r="AU40">
        <f>IF(SUMIF('Ingredients Backend'!$AG$1:$EM$1,AU$3,'Ingredients Backend'!$AG39:$EM39)&gt;=1,1,0)</f>
        <v>0</v>
      </c>
      <c r="AV40">
        <f>IF(SUMIF('Ingredients Backend'!$AG$1:$EM$1,AV$3,'Ingredients Backend'!$AG39:$EM39)&gt;=1,1,0)</f>
        <v>0</v>
      </c>
      <c r="AW40">
        <f>IF(SUMIF('Ingredients Backend'!$AG$1:$EM$1,AW$3,'Ingredients Backend'!$AG39:$EM39)&gt;=1,1,0)</f>
        <v>0</v>
      </c>
      <c r="AX40">
        <f>IF(SUMIF('Ingredients Backend'!$AG$1:$EM$1,AX$3,'Ingredients Backend'!$AG39:$EM39)&gt;=1,1,0)</f>
        <v>1</v>
      </c>
      <c r="AY40">
        <f>IF(SUMIF('Ingredients Backend'!$AG$1:$EM$1,AY$3,'Ingredients Backend'!$AG39:$EM39)&gt;=1,1,0)</f>
        <v>0</v>
      </c>
      <c r="AZ40">
        <f>IF(SUMIF('Ingredients Backend'!$AG$1:$EM$1,AZ$3,'Ingredients Backend'!$AG39:$EM39)&gt;=1,1,0)</f>
        <v>0</v>
      </c>
      <c r="BA40">
        <f>IF(SUMIF('Ingredients Backend'!$AG$1:$EM$1,BA$3,'Ingredients Backend'!$AG39:$EM39)&gt;=1,1,0)</f>
        <v>0</v>
      </c>
      <c r="BB40">
        <f>IF(SUMIF('Ingredients Backend'!$AG$1:$EM$1,BB$3,'Ingredients Backend'!$AG39:$EM39)&gt;=1,1,0)</f>
        <v>0</v>
      </c>
      <c r="BC40">
        <f>IF(SUMIF('Ingredients Backend'!$AG$1:$EM$1,BC$3,'Ingredients Backend'!$AG39:$EM39)&gt;=1,1,0)</f>
        <v>0</v>
      </c>
      <c r="BD40">
        <f>IF(SUMIF('Ingredients Backend'!$AG$1:$EM$1,BD$3,'Ingredients Backend'!$AG39:$EM39)&gt;=1,1,0)</f>
        <v>0</v>
      </c>
      <c r="BE40">
        <f>IF(SUMIF('Ingredients Backend'!$AG$1:$EM$1,BE$3,'Ingredients Backend'!$AG39:$EM39)&gt;=1,1,0)</f>
        <v>0</v>
      </c>
      <c r="BF40">
        <f>IF(SUMIF('Ingredients Backend'!$AG$1:$EM$1,BF$3,'Ingredients Backend'!$AG39:$EM39)&gt;=1,1,0)</f>
        <v>0</v>
      </c>
      <c r="BG40">
        <f>IF(SUMIF('Ingredients Backend'!$AG$1:$EM$1,BG$3,'Ingredients Backend'!$AG39:$EM39)&gt;=1,1,0)</f>
        <v>0</v>
      </c>
      <c r="BH40">
        <f>IF(SUMIF('Ingredients Backend'!$AG$1:$EM$1,BH$3,'Ingredients Backend'!$AG39:$EM39)&gt;=1,1,0)</f>
        <v>0</v>
      </c>
      <c r="BI40">
        <f>IF(SUMIF('Ingredients Backend'!$AG$1:$EM$1,BI$3,'Ingredients Backend'!$AG39:$EM39)&gt;=1,1,0)</f>
        <v>0</v>
      </c>
      <c r="BJ40">
        <f>IF(SUMIF('Ingredients Backend'!$AG$1:$EM$1,BJ$3,'Ingredients Backend'!$AG39:$EM39)&gt;=1,1,0)</f>
        <v>0</v>
      </c>
      <c r="BK40">
        <f>IF(SUMIF('Ingredients Backend'!$AG$1:$EM$1,BK$3,'Ingredients Backend'!$AG39:$EM39)&gt;=1,1,0)</f>
        <v>0</v>
      </c>
      <c r="BL40">
        <f>IF(SUMIF('Ingredients Backend'!$AG$1:$EM$1,BL$3,'Ingredients Backend'!$AG39:$EM39)&gt;=1,1,0)</f>
        <v>0</v>
      </c>
      <c r="BM40">
        <f>IF(SUMIF('Ingredients Backend'!$AG$1:$EM$1,BM$3,'Ingredients Backend'!$AG39:$EM39)&gt;=1,1,0)</f>
        <v>0</v>
      </c>
      <c r="BN40">
        <f>IF(SUMIF('Ingredients Backend'!$AG$1:$EM$1,BN$3,'Ingredients Backend'!$AG39:$EM39)&gt;=1,1,0)</f>
        <v>0</v>
      </c>
      <c r="BO40">
        <f>IF(SUMIF('Ingredients Backend'!$AG$1:$EM$1,BO$3,'Ingredients Backend'!$AG39:$EM39)&gt;=1,1,0)</f>
        <v>0</v>
      </c>
      <c r="BP40">
        <f>IF(SUMIF('Ingredients Backend'!$AG$1:$EM$1,BP$3,'Ingredients Backend'!$AG39:$EM39)&gt;=1,1,0)</f>
        <v>0</v>
      </c>
      <c r="BQ40">
        <f>IF(SUMIF('Ingredients Backend'!$AG$1:$EM$1,BQ$3,'Ingredients Backend'!$AG39:$EM39)&gt;=1,1,0)</f>
        <v>1</v>
      </c>
      <c r="BR40">
        <f>IF(SUMIF('Ingredients Backend'!$AG$1:$EM$1,BR$3,'Ingredients Backend'!$AG39:$EM39)&gt;=1,1,0)</f>
        <v>0</v>
      </c>
      <c r="BS40">
        <f>IF(SUMIF('Ingredients Backend'!$AG$1:$EM$1,BS$3,'Ingredients Backend'!$AG39:$EM39)&gt;=1,1,0)</f>
        <v>0</v>
      </c>
      <c r="BT40">
        <f>IF(SUMIF('Ingredients Backend'!$AG$1:$EM$1,BT$3,'Ingredients Backend'!$AG39:$EM39)&gt;=1,1,0)</f>
        <v>0</v>
      </c>
      <c r="BU40">
        <f>IF(SUMIF('Ingredients Backend'!$AG$1:$EM$1,BU$3,'Ingredients Backend'!$AG39:$EM39)&gt;=1,1,0)</f>
        <v>0</v>
      </c>
      <c r="BV40">
        <f>IF(SUMIF('Ingredients Backend'!$AG$1:$EM$1,BV$3,'Ingredients Backend'!$AG39:$EM39)&gt;=1,1,0)</f>
        <v>1</v>
      </c>
      <c r="BW40">
        <f>IF(SUMIF('Ingredients Backend'!$AG$1:$EM$1,BW$3,'Ingredients Backend'!$AG39:$EM39)&gt;=1,1,0)</f>
        <v>0</v>
      </c>
      <c r="BX40">
        <f>IF(SUMIF('Ingredients Backend'!$AG$1:$EM$1,BX$3,'Ingredients Backend'!$AG39:$EM39)&gt;=1,1,0)</f>
        <v>0</v>
      </c>
      <c r="BY40">
        <f>IF(SUMIF('Ingredients Backend'!$AG$1:$EM$1,BY$3,'Ingredients Backend'!$AG39:$EM39)&gt;=1,1,0)</f>
        <v>0</v>
      </c>
      <c r="BZ40">
        <f>IF(SUMIF('Ingredients Backend'!$AG$1:$EM$1,BZ$3,'Ingredients Backend'!$AG39:$EM39)&gt;=1,1,0)</f>
        <v>0</v>
      </c>
      <c r="CA40">
        <f>IF(SUMIF('Ingredients Backend'!$AG$1:$EM$1,CA$3,'Ingredients Backend'!$AG39:$EM39)&gt;=1,1,0)</f>
        <v>0</v>
      </c>
      <c r="CB40">
        <f>IF(SUMIF('Ingredients Backend'!$AG$1:$EM$1,CB$3,'Ingredients Backend'!$AG39:$EM39)&gt;=1,1,0)</f>
        <v>0</v>
      </c>
      <c r="CC40">
        <f>IF(SUMIF('Ingredients Backend'!$AG$1:$EM$1,CC$3,'Ingredients Backend'!$AG39:$EM39)&gt;=1,1,0)</f>
        <v>0</v>
      </c>
      <c r="CD40">
        <f>IF(SUMIF('Ingredients Backend'!$AG$1:$EM$1,CD$3,'Ingredients Backend'!$AG39:$EM39)&gt;=1,1,0)</f>
        <v>0</v>
      </c>
      <c r="CE40">
        <f>IF(SUMIF('Ingredients Backend'!$AG$1:$EM$1,CE$3,'Ingredients Backend'!$AG39:$EM39)&gt;=1,1,0)</f>
        <v>0</v>
      </c>
      <c r="CF40">
        <f>IF(SUMIF('Ingredients Backend'!$AG$1:$EM$1,CF$3,'Ingredients Backend'!$AG39:$EM39)&gt;=1,1,0)</f>
        <v>0</v>
      </c>
      <c r="CG40">
        <f>IF(SUMIF('Ingredients Backend'!$AG$1:$EM$1,CG$3,'Ingredients Backend'!$AG39:$EM39)&gt;=1,1,0)</f>
        <v>0</v>
      </c>
      <c r="CH40">
        <f>IF(SUMIF('Ingredients Backend'!$AG$1:$EM$1,CH$3,'Ingredients Backend'!$AG39:$EM39)&gt;=1,1,0)</f>
        <v>0</v>
      </c>
      <c r="CI40">
        <f>IF(SUMIF('Ingredients Backend'!$AG$1:$EM$1,CI$3,'Ingredients Backend'!$AG39:$EM39)&gt;=1,1,0)</f>
        <v>0</v>
      </c>
      <c r="CJ40">
        <f>IF(SUMIF('Ingredients Backend'!$AG$1:$EM$1,CJ$3,'Ingredients Backend'!$AG39:$EM39)&gt;=1,1,0)</f>
        <v>0</v>
      </c>
      <c r="CK40">
        <f>IF(SUMIF('Ingredients Backend'!$AG$1:$EM$1,CK$3,'Ingredients Backend'!$AG39:$EM39)&gt;=1,1,0)</f>
        <v>0</v>
      </c>
      <c r="CL40">
        <f>IF(SUMIF('Ingredients Backend'!$AG$1:$EM$1,CL$3,'Ingredients Backend'!$AG39:$EM39)&gt;=1,1,0)</f>
        <v>0</v>
      </c>
      <c r="CM40">
        <f>IF(SUMIF('Ingredients Backend'!$AG$1:$EM$1,CM$3,'Ingredients Backend'!$AG39:$EM39)&gt;=1,1,0)</f>
        <v>0</v>
      </c>
      <c r="CN40">
        <f>IF(SUMIF('Ingredients Backend'!$AG$1:$EM$1,CN$3,'Ingredients Backend'!$AG39:$EM39)&gt;=1,1,0)</f>
        <v>0</v>
      </c>
      <c r="CO40">
        <f>IF(SUMIF('Ingredients Backend'!$AG$1:$EM$1,CO$3,'Ingredients Backend'!$AG39:$EM39)&gt;=1,1,0)</f>
        <v>0</v>
      </c>
      <c r="CP40">
        <f>IF(SUMIF('Ingredients Backend'!$AG$1:$EM$1,CP$3,'Ingredients Backend'!$AG39:$EM39)&gt;=1,1,0)</f>
        <v>0</v>
      </c>
      <c r="CQ40">
        <f>IF(SUMIF('Ingredients Backend'!$AG$1:$EM$1,CQ$3,'Ingredients Backend'!$AG39:$EM39)&gt;=1,1,0)</f>
        <v>0</v>
      </c>
      <c r="CR40">
        <f>IF(SUMIF('Ingredients Backend'!$AG$1:$EM$1,CR$3,'Ingredients Backend'!$AG39:$EM39)&gt;=1,1,0)</f>
        <v>0</v>
      </c>
      <c r="CS40">
        <f>IF(SUMIF('Ingredients Backend'!$AG$1:$EM$1,CS$3,'Ingredients Backend'!$AG39:$EM39)&gt;=1,1,0)</f>
        <v>0</v>
      </c>
      <c r="CT40">
        <f>IF(SUMIF('Ingredients Backend'!$AG$1:$EM$1,CT$3,'Ingredients Backend'!$AG39:$EM39)&gt;=1,1,0)</f>
        <v>0</v>
      </c>
      <c r="CU40">
        <f>IF(SUMIF('Ingredients Backend'!$AG$1:$EM$1,CU$3,'Ingredients Backend'!$AG39:$EM39)&gt;=1,1,0)</f>
        <v>0</v>
      </c>
      <c r="CV40">
        <f>IF(SUMIF('Ingredients Backend'!$AG$1:$EM$1,CV$3,'Ingredients Backend'!$AG39:$EM39)&gt;=1,1,0)</f>
        <v>0</v>
      </c>
      <c r="CW40">
        <f>IF(SUMIF('Ingredients Backend'!$AG$1:$EM$1,CW$3,'Ingredients Backend'!$AG39:$EM39)&gt;=1,1,0)</f>
        <v>0</v>
      </c>
      <c r="CX40">
        <f>IF(SUMIF('Ingredients Backend'!$AG$1:$EM$1,CX$3,'Ingredients Backend'!$AG39:$EM39)&gt;=1,1,0)</f>
        <v>0</v>
      </c>
      <c r="CY40">
        <f>IF(SUMIF('Ingredients Backend'!$AG$1:$EM$1,CY$3,'Ingredients Backend'!$AG39:$EM39)&gt;=1,1,0)</f>
        <v>1</v>
      </c>
      <c r="CZ40">
        <f>IF(SUMIF('Ingredients Backend'!$AG$1:$EM$1,CZ$3,'Ingredients Backend'!$AG39:$EM39)&gt;=1,1,0)</f>
        <v>0</v>
      </c>
      <c r="DA40">
        <f>IF(SUMIF('Ingredients Backend'!$AG$1:$EM$1,DA$3,'Ingredients Backend'!$AG39:$EM39)&gt;=1,1,0)</f>
        <v>0</v>
      </c>
      <c r="DB40">
        <f>IF(SUMIF('Ingredients Backend'!$AG$1:$EM$1,DB$3,'Ingredients Backend'!$AG39:$EM39)&gt;=1,1,0)</f>
        <v>0</v>
      </c>
      <c r="DC40">
        <f>IF(SUMIF('Ingredients Backend'!$AG$1:$EM$1,DC$3,'Ingredients Backend'!$AG39:$EM39)&gt;=1,1,0)</f>
        <v>0</v>
      </c>
      <c r="DD40">
        <f>IF(SUMIF('Ingredients Backend'!$AG$1:$EM$1,DD$3,'Ingredients Backend'!$AG39:$EM39)&gt;=1,1,0)</f>
        <v>0</v>
      </c>
      <c r="DE40">
        <f>IF(SUMIF('Ingredients Backend'!$AG$1:$EM$1,DE$3,'Ingredients Backend'!$AG39:$EM39)&gt;=1,1,0)</f>
        <v>0</v>
      </c>
      <c r="DF40">
        <f>IF(SUMIF('Ingredients Backend'!$AG$1:$EM$1,DF$3,'Ingredients Backend'!$AG39:$EM39)&gt;=1,1,0)</f>
        <v>0</v>
      </c>
      <c r="DG40">
        <f>IF(SUMIF('Ingredients Backend'!$AG$1:$EM$1,DG$3,'Ingredients Backend'!$AG39:$EM39)&gt;=1,1,0)</f>
        <v>0</v>
      </c>
      <c r="DH40">
        <f>IF(SUMIF('Ingredients Backend'!$AG$1:$EM$1,DH$3,'Ingredients Backend'!$AG39:$EM39)&gt;=1,1,0)</f>
        <v>0</v>
      </c>
      <c r="DI40">
        <f>IF(SUMIF('Ingredients Backend'!$AG$1:$EM$1,DI$3,'Ingredients Backend'!$AG39:$EM39)&gt;=1,1,0)</f>
        <v>0</v>
      </c>
      <c r="DJ40">
        <f>IF(SUMIF('Ingredients Backend'!$AG$1:$EM$1,DJ$3,'Ingredients Backend'!$AG39:$EM39)&gt;=1,1,0)</f>
        <v>0</v>
      </c>
      <c r="DK40">
        <f>IF(SUMIF('Ingredients Backend'!$AG$1:$EM$1,DK$3,'Ingredients Backend'!$AG39:$EM39)&gt;=1,1,0)</f>
        <v>0</v>
      </c>
      <c r="DL40">
        <f>IF(SUMIF('Ingredients Backend'!$AG$1:$EM$1,DL$3,'Ingredients Backend'!$AG39:$EM39)&gt;=1,1,0)</f>
        <v>0</v>
      </c>
    </row>
    <row r="41" hidden="1" spans="1:116">
      <c r="A41" s="9" t="str">
        <f>_xlfn.XLOOKUP($E41,'Copy of Raw Data'!$E:$E,'Copy of Raw Data'!A:A,"ERROR",0,1)</f>
        <v>US</v>
      </c>
      <c r="B41" s="9" t="str">
        <f>_xlfn.XLOOKUP($E41,'Copy of Raw Data'!$E:$E,'Copy of Raw Data'!B:B,"ERROR",0,1)</f>
        <v>Hair Mousses</v>
      </c>
      <c r="C41" s="9" t="str">
        <f>_xlfn.XLOOKUP($E41,'Copy of Raw Data'!$E:$E,'Copy of Raw Data'!C:C,"ERROR",0,1)</f>
        <v>igk</v>
      </c>
      <c r="D41" s="9" t="str">
        <f>_xlfn.XLOOKUP($E41,'Copy of Raw Data'!$E:$E,'Copy of Raw Data'!D:D,"ERROR",0,1)</f>
        <v>www.amazon.com/dp/B091MJ3P9X</v>
      </c>
      <c r="E41" s="9" t="s">
        <v>178</v>
      </c>
      <c r="F41" s="9" t="str">
        <f>_xlfn.XLOOKUP($E41,'Copy of Raw Data'!$E:$E,'Copy of Raw Data'!F:F,"ERROR",0,1)</f>
        <v>IGK BIG TIME Volume &amp; Thickening Mousse | Moveable + Fullness + Frizz Control | Vegan + Cruelty Free | 6.2 Oz</v>
      </c>
      <c r="G41" s="9">
        <f>_xlfn.XLOOKUP($E41,'Copy of Raw Data'!$E:$E,'Copy of Raw Data'!G:G,"ERROR",0,1)</f>
        <v>5500</v>
      </c>
      <c r="H41" s="9">
        <f>_xlfn.XLOOKUP($E41,'Copy of Raw Data'!$E:$E,'Copy of Raw Data'!H:H,"ERROR",0,1)</f>
        <v>168617.16</v>
      </c>
      <c r="I41" s="9">
        <f>_xlfn.XLOOKUP($E41,'Copy of Raw Data'!$E:$E,'Copy of Raw Data'!I:I,"ERROR",0,1)</f>
        <v>0.00715997149654491</v>
      </c>
      <c r="J41" s="9" t="str">
        <f>_xlfn.XLOOKUP($E41,'Copy of Raw Data'!$E:$E,'Copy of 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_xlfn.XLOOKUP($E41,'Copy of Raw Data'!$E:$E,'Copy of Raw Data'!L:L,"ERROR",0,1)</f>
        <v>30.92</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_xlfn.XLOOKUP($E41,'Copy of Raw Data'!$E:$E,'Copy of Raw Data'!N:N,"ERROR",0,1)</f>
        <v>31.28</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6">
        <f t="shared" si="2"/>
        <v>0.0115089514066496</v>
      </c>
      <c r="Q41" s="9">
        <f>_xlfn.XLOOKUP($E41,'Copy of Raw Data'!$E:$E,'Copy of Raw Data'!Q:Q,"ERROR",0,1)</f>
        <v>6.2</v>
      </c>
      <c r="R41" s="9" t="str">
        <f>_xlfn.XLOOKUP($E41,'Copy of Raw Data'!$E:$E,'Copy of Raw Data'!R:R,"ERROR",0,1)</f>
        <v>oz</v>
      </c>
      <c r="S41" s="17">
        <f t="shared" si="3"/>
        <v>4.98709677419355</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4 to 5</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0.1 to 0.2</v>
      </c>
      <c r="V41" s="17">
        <f t="shared" si="4"/>
        <v>0.170617561390686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0.1 to 0.2</v>
      </c>
      <c r="X41" s="17">
        <f t="shared" si="5"/>
        <v>0.168653932167519</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6 to 8</v>
      </c>
      <c r="Z41" s="17">
        <f t="array" ref="Z41">_xlfn.IFS(AA41="oz",_xlfn.IFS(R41="oz",Q41,R41="fl oz",Q41*1.04,R41="ml",Q41*0.0338),AA41="fl oz",_xlfn.IFS(R41="oz",Q41/1.04,R41="fl oz",Q41,R41="ml",Q41*0.0338/1.04),AA41="ml",_xlfn.IFS(R41="oz",Q41/0.0338,R41="fl oz",Q41*1.04/0.0338,R41="ml",Q41))</f>
        <v>6.2</v>
      </c>
      <c r="AA41" s="9" t="str">
        <f>_xlfn.XLOOKUP($E41,'Copy of Raw Data'!$E:$E,'Copy of Raw Data'!AA:AA,"ERROR",0,1)</f>
        <v>oz</v>
      </c>
      <c r="AB41" s="9" t="str">
        <f>_xlfn.XLOOKUP($E41,'Copy of Raw Data'!$E:$E,'Copy of Raw Data'!AB:AB,"ERROR",0,1)</f>
        <v>Spray Can</v>
      </c>
      <c r="AC41" s="9" t="str">
        <f>_xlfn.XLOOKUP($E41,'Copy of Raw Data'!$E:$E,'Copy of Raw Data'!AC:AC,"ERROR",0,1)</f>
        <v>Pack of 1</v>
      </c>
      <c r="AD41" s="9" t="str">
        <f>_xlfn.XLOOKUP($E41,'Copy of Raw Data'!$E:$E,'Copy of Raw Data'!AD:AD,"ERROR",0,1)</f>
        <v>Frizz Control, Heat Protection, Lift</v>
      </c>
      <c r="AE41" s="9" t="str">
        <f>_xlfn.XLOOKUP($E41,'Copy of Raw Data'!$E:$E,'Copy of Raw Data'!AO:AO,"ERROR",0,1)</f>
        <v>Vegan, Cruelty Free</v>
      </c>
      <c r="AF41" s="9" t="str">
        <f>_xlfn.XLOOKUP($E41,'Copy of Raw Data'!$E:$E,'Copy of Raw Data'!AZ:AZ,"ERROR",0,1)</f>
        <v>Cotton, Castor Oil, Palm, Panthenol, Sunflower, Quinoa, Glycerin, Ethylhexylglycerin, Disodium edta, Geraniol</v>
      </c>
      <c r="AG41">
        <f>IF(SUMIF('Ingredients Backend'!$AG$1:$EM$1,AG$3,'Ingredients Backend'!$AG40:$EM40)&gt;=1,1,0)</f>
        <v>0</v>
      </c>
      <c r="AH41">
        <f>IF(SUMIF('Ingredients Backend'!$AG$1:$EM$1,AH$3,'Ingredients Backend'!$AG40:$EM40)&gt;=1,1,0)</f>
        <v>0</v>
      </c>
      <c r="AI41">
        <f>IF(SUMIF('Ingredients Backend'!$AG$1:$EM$1,AI$3,'Ingredients Backend'!$AG40:$EM40)&gt;=1,1,0)</f>
        <v>0</v>
      </c>
      <c r="AJ41">
        <f>IF(SUMIF('Ingredients Backend'!$AG$1:$EM$1,AJ$3,'Ingredients Backend'!$AG40:$EM40)&gt;=1,1,0)</f>
        <v>0</v>
      </c>
      <c r="AK41">
        <f>IF(SUMIF('Ingredients Backend'!$AG$1:$EM$1,AK$3,'Ingredients Backend'!$AG40:$EM40)&gt;=1,1,0)</f>
        <v>0</v>
      </c>
      <c r="AL41">
        <f>IF(SUMIF('Ingredients Backend'!$AG$1:$EM$1,AL$3,'Ingredients Backend'!$AG40:$EM40)&gt;=1,1,0)</f>
        <v>0</v>
      </c>
      <c r="AM41">
        <f>IF(SUMIF('Ingredients Backend'!$AG$1:$EM$1,AM$3,'Ingredients Backend'!$AG40:$EM40)&gt;=1,1,0)</f>
        <v>0</v>
      </c>
      <c r="AN41">
        <f>IF(SUMIF('Ingredients Backend'!$AG$1:$EM$1,AN$3,'Ingredients Backend'!$AG40:$EM40)&gt;=1,1,0)</f>
        <v>0</v>
      </c>
      <c r="AO41">
        <f>IF(SUMIF('Ingredients Backend'!$AG$1:$EM$1,AO$3,'Ingredients Backend'!$AG40:$EM40)&gt;=1,1,0)</f>
        <v>0</v>
      </c>
      <c r="AP41">
        <f>IF(SUMIF('Ingredients Backend'!$AG$1:$EM$1,AP$3,'Ingredients Backend'!$AG40:$EM40)&gt;=1,1,0)</f>
        <v>0</v>
      </c>
      <c r="AQ41">
        <f>IF(SUMIF('Ingredients Backend'!$AG$1:$EM$1,AQ$3,'Ingredients Backend'!$AG40:$EM40)&gt;=1,1,0)</f>
        <v>0</v>
      </c>
      <c r="AR41">
        <f>IF(SUMIF('Ingredients Backend'!$AG$1:$EM$1,AR$3,'Ingredients Backend'!$AG40:$EM40)&gt;=1,1,0)</f>
        <v>0</v>
      </c>
      <c r="AS41">
        <f>IF(SUMIF('Ingredients Backend'!$AG$1:$EM$1,AS$3,'Ingredients Backend'!$AG40:$EM40)&gt;=1,1,0)</f>
        <v>0</v>
      </c>
      <c r="AT41">
        <f>IF(SUMIF('Ingredients Backend'!$AG$1:$EM$1,AT$3,'Ingredients Backend'!$AG40:$EM40)&gt;=1,1,0)</f>
        <v>1</v>
      </c>
      <c r="AU41">
        <f>IF(SUMIF('Ingredients Backend'!$AG$1:$EM$1,AU$3,'Ingredients Backend'!$AG40:$EM40)&gt;=1,1,0)</f>
        <v>0</v>
      </c>
      <c r="AV41">
        <f>IF(SUMIF('Ingredients Backend'!$AG$1:$EM$1,AV$3,'Ingredients Backend'!$AG40:$EM40)&gt;=1,1,0)</f>
        <v>0</v>
      </c>
      <c r="AW41">
        <f>IF(SUMIF('Ingredients Backend'!$AG$1:$EM$1,AW$3,'Ingredients Backend'!$AG40:$EM40)&gt;=1,1,0)</f>
        <v>0</v>
      </c>
      <c r="AX41">
        <f>IF(SUMIF('Ingredients Backend'!$AG$1:$EM$1,AX$3,'Ingredients Backend'!$AG40:$EM40)&gt;=1,1,0)</f>
        <v>0</v>
      </c>
      <c r="AY41">
        <f>IF(SUMIF('Ingredients Backend'!$AG$1:$EM$1,AY$3,'Ingredients Backend'!$AG40:$EM40)&gt;=1,1,0)</f>
        <v>0</v>
      </c>
      <c r="AZ41">
        <f>IF(SUMIF('Ingredients Backend'!$AG$1:$EM$1,AZ$3,'Ingredients Backend'!$AG40:$EM40)&gt;=1,1,0)</f>
        <v>0</v>
      </c>
      <c r="BA41">
        <f>IF(SUMIF('Ingredients Backend'!$AG$1:$EM$1,BA$3,'Ingredients Backend'!$AG40:$EM40)&gt;=1,1,0)</f>
        <v>0</v>
      </c>
      <c r="BB41">
        <f>IF(SUMIF('Ingredients Backend'!$AG$1:$EM$1,BB$3,'Ingredients Backend'!$AG40:$EM40)&gt;=1,1,0)</f>
        <v>1</v>
      </c>
      <c r="BC41">
        <f>IF(SUMIF('Ingredients Backend'!$AG$1:$EM$1,BC$3,'Ingredients Backend'!$AG40:$EM40)&gt;=1,1,0)</f>
        <v>0</v>
      </c>
      <c r="BD41">
        <f>IF(SUMIF('Ingredients Backend'!$AG$1:$EM$1,BD$3,'Ingredients Backend'!$AG40:$EM40)&gt;=1,1,0)</f>
        <v>0</v>
      </c>
      <c r="BE41">
        <f>IF(SUMIF('Ingredients Backend'!$AG$1:$EM$1,BE$3,'Ingredients Backend'!$AG40:$EM40)&gt;=1,1,0)</f>
        <v>1</v>
      </c>
      <c r="BF41">
        <f>IF(SUMIF('Ingredients Backend'!$AG$1:$EM$1,BF$3,'Ingredients Backend'!$AG40:$EM40)&gt;=1,1,0)</f>
        <v>0</v>
      </c>
      <c r="BG41">
        <f>IF(SUMIF('Ingredients Backend'!$AG$1:$EM$1,BG$3,'Ingredients Backend'!$AG40:$EM40)&gt;=1,1,0)</f>
        <v>0</v>
      </c>
      <c r="BH41">
        <f>IF(SUMIF('Ingredients Backend'!$AG$1:$EM$1,BH$3,'Ingredients Backend'!$AG40:$EM40)&gt;=1,1,0)</f>
        <v>0</v>
      </c>
      <c r="BI41">
        <f>IF(SUMIF('Ingredients Backend'!$AG$1:$EM$1,BI$3,'Ingredients Backend'!$AG40:$EM40)&gt;=1,1,0)</f>
        <v>1</v>
      </c>
      <c r="BJ41">
        <f>IF(SUMIF('Ingredients Backend'!$AG$1:$EM$1,BJ$3,'Ingredients Backend'!$AG40:$EM40)&gt;=1,1,0)</f>
        <v>0</v>
      </c>
      <c r="BK41">
        <f>IF(SUMIF('Ingredients Backend'!$AG$1:$EM$1,BK$3,'Ingredients Backend'!$AG40:$EM40)&gt;=1,1,0)</f>
        <v>1</v>
      </c>
      <c r="BL41">
        <f>IF(SUMIF('Ingredients Backend'!$AG$1:$EM$1,BL$3,'Ingredients Backend'!$AG40:$EM40)&gt;=1,1,0)</f>
        <v>0</v>
      </c>
      <c r="BM41">
        <f>IF(SUMIF('Ingredients Backend'!$AG$1:$EM$1,BM$3,'Ingredients Backend'!$AG40:$EM40)&gt;=1,1,0)</f>
        <v>0</v>
      </c>
      <c r="BN41">
        <f>IF(SUMIF('Ingredients Backend'!$AG$1:$EM$1,BN$3,'Ingredients Backend'!$AG40:$EM40)&gt;=1,1,0)</f>
        <v>0</v>
      </c>
      <c r="BO41">
        <f>IF(SUMIF('Ingredients Backend'!$AG$1:$EM$1,BO$3,'Ingredients Backend'!$AG40:$EM40)&gt;=1,1,0)</f>
        <v>0</v>
      </c>
      <c r="BP41">
        <f>IF(SUMIF('Ingredients Backend'!$AG$1:$EM$1,BP$3,'Ingredients Backend'!$AG40:$EM40)&gt;=1,1,0)</f>
        <v>0</v>
      </c>
      <c r="BQ41">
        <f>IF(SUMIF('Ingredients Backend'!$AG$1:$EM$1,BQ$3,'Ingredients Backend'!$AG40:$EM40)&gt;=1,1,0)</f>
        <v>0</v>
      </c>
      <c r="BR41">
        <f>IF(SUMIF('Ingredients Backend'!$AG$1:$EM$1,BR$3,'Ingredients Backend'!$AG40:$EM40)&gt;=1,1,0)</f>
        <v>0</v>
      </c>
      <c r="BS41">
        <f>IF(SUMIF('Ingredients Backend'!$AG$1:$EM$1,BS$3,'Ingredients Backend'!$AG40:$EM40)&gt;=1,1,0)</f>
        <v>0</v>
      </c>
      <c r="BT41">
        <f>IF(SUMIF('Ingredients Backend'!$AG$1:$EM$1,BT$3,'Ingredients Backend'!$AG40:$EM40)&gt;=1,1,0)</f>
        <v>0</v>
      </c>
      <c r="BU41">
        <f>IF(SUMIF('Ingredients Backend'!$AG$1:$EM$1,BU$3,'Ingredients Backend'!$AG40:$EM40)&gt;=1,1,0)</f>
        <v>0</v>
      </c>
      <c r="BV41">
        <f>IF(SUMIF('Ingredients Backend'!$AG$1:$EM$1,BV$3,'Ingredients Backend'!$AG40:$EM40)&gt;=1,1,0)</f>
        <v>0</v>
      </c>
      <c r="BW41">
        <f>IF(SUMIF('Ingredients Backend'!$AG$1:$EM$1,BW$3,'Ingredients Backend'!$AG40:$EM40)&gt;=1,1,0)</f>
        <v>0</v>
      </c>
      <c r="BX41">
        <f>IF(SUMIF('Ingredients Backend'!$AG$1:$EM$1,BX$3,'Ingredients Backend'!$AG40:$EM40)&gt;=1,1,0)</f>
        <v>0</v>
      </c>
      <c r="BY41">
        <f>IF(SUMIF('Ingredients Backend'!$AG$1:$EM$1,BY$3,'Ingredients Backend'!$AG40:$EM40)&gt;=1,1,0)</f>
        <v>0</v>
      </c>
      <c r="BZ41">
        <f>IF(SUMIF('Ingredients Backend'!$AG$1:$EM$1,BZ$3,'Ingredients Backend'!$AG40:$EM40)&gt;=1,1,0)</f>
        <v>0</v>
      </c>
      <c r="CA41">
        <f>IF(SUMIF('Ingredients Backend'!$AG$1:$EM$1,CA$3,'Ingredients Backend'!$AG40:$EM40)&gt;=1,1,0)</f>
        <v>0</v>
      </c>
      <c r="CB41">
        <f>IF(SUMIF('Ingredients Backend'!$AG$1:$EM$1,CB$3,'Ingredients Backend'!$AG40:$EM40)&gt;=1,1,0)</f>
        <v>0</v>
      </c>
      <c r="CC41">
        <f>IF(SUMIF('Ingredients Backend'!$AG$1:$EM$1,CC$3,'Ingredients Backend'!$AG40:$EM40)&gt;=1,1,0)</f>
        <v>0</v>
      </c>
      <c r="CD41">
        <f>IF(SUMIF('Ingredients Backend'!$AG$1:$EM$1,CD$3,'Ingredients Backend'!$AG40:$EM40)&gt;=1,1,0)</f>
        <v>0</v>
      </c>
      <c r="CE41">
        <f>IF(SUMIF('Ingredients Backend'!$AG$1:$EM$1,CE$3,'Ingredients Backend'!$AG40:$EM40)&gt;=1,1,0)</f>
        <v>0</v>
      </c>
      <c r="CF41">
        <f>IF(SUMIF('Ingredients Backend'!$AG$1:$EM$1,CF$3,'Ingredients Backend'!$AG40:$EM40)&gt;=1,1,0)</f>
        <v>0</v>
      </c>
      <c r="CG41">
        <f>IF(SUMIF('Ingredients Backend'!$AG$1:$EM$1,CG$3,'Ingredients Backend'!$AG40:$EM40)&gt;=1,1,0)</f>
        <v>0</v>
      </c>
      <c r="CH41">
        <f>IF(SUMIF('Ingredients Backend'!$AG$1:$EM$1,CH$3,'Ingredients Backend'!$AG40:$EM40)&gt;=1,1,0)</f>
        <v>1</v>
      </c>
      <c r="CI41">
        <f>IF(SUMIF('Ingredients Backend'!$AG$1:$EM$1,CI$3,'Ingredients Backend'!$AG40:$EM40)&gt;=1,1,0)</f>
        <v>1</v>
      </c>
      <c r="CJ41">
        <f>IF(SUMIF('Ingredients Backend'!$AG$1:$EM$1,CJ$3,'Ingredients Backend'!$AG40:$EM40)&gt;=1,1,0)</f>
        <v>0</v>
      </c>
      <c r="CK41">
        <f>IF(SUMIF('Ingredients Backend'!$AG$1:$EM$1,CK$3,'Ingredients Backend'!$AG40:$EM40)&gt;=1,1,0)</f>
        <v>0</v>
      </c>
      <c r="CL41">
        <f>IF(SUMIF('Ingredients Backend'!$AG$1:$EM$1,CL$3,'Ingredients Backend'!$AG40:$EM40)&gt;=1,1,0)</f>
        <v>0</v>
      </c>
      <c r="CM41">
        <f>IF(SUMIF('Ingredients Backend'!$AG$1:$EM$1,CM$3,'Ingredients Backend'!$AG40:$EM40)&gt;=1,1,0)</f>
        <v>0</v>
      </c>
      <c r="CN41">
        <f>IF(SUMIF('Ingredients Backend'!$AG$1:$EM$1,CN$3,'Ingredients Backend'!$AG40:$EM40)&gt;=1,1,0)</f>
        <v>1</v>
      </c>
      <c r="CO41">
        <f>IF(SUMIF('Ingredients Backend'!$AG$1:$EM$1,CO$3,'Ingredients Backend'!$AG40:$EM40)&gt;=1,1,0)</f>
        <v>0</v>
      </c>
      <c r="CP41">
        <f>IF(SUMIF('Ingredients Backend'!$AG$1:$EM$1,CP$3,'Ingredients Backend'!$AG40:$EM40)&gt;=1,1,0)</f>
        <v>0</v>
      </c>
      <c r="CQ41">
        <f>IF(SUMIF('Ingredients Backend'!$AG$1:$EM$1,CQ$3,'Ingredients Backend'!$AG40:$EM40)&gt;=1,1,0)</f>
        <v>0</v>
      </c>
      <c r="CR41">
        <f>IF(SUMIF('Ingredients Backend'!$AG$1:$EM$1,CR$3,'Ingredients Backend'!$AG40:$EM40)&gt;=1,1,0)</f>
        <v>0</v>
      </c>
      <c r="CS41">
        <f>IF(SUMIF('Ingredients Backend'!$AG$1:$EM$1,CS$3,'Ingredients Backend'!$AG40:$EM40)&gt;=1,1,0)</f>
        <v>0</v>
      </c>
      <c r="CT41">
        <f>IF(SUMIF('Ingredients Backend'!$AG$1:$EM$1,CT$3,'Ingredients Backend'!$AG40:$EM40)&gt;=1,1,0)</f>
        <v>0</v>
      </c>
      <c r="CU41">
        <f>IF(SUMIF('Ingredients Backend'!$AG$1:$EM$1,CU$3,'Ingredients Backend'!$AG40:$EM40)&gt;=1,1,0)</f>
        <v>0</v>
      </c>
      <c r="CV41">
        <f>IF(SUMIF('Ingredients Backend'!$AG$1:$EM$1,CV$3,'Ingredients Backend'!$AG40:$EM40)&gt;=1,1,0)</f>
        <v>0</v>
      </c>
      <c r="CW41">
        <f>IF(SUMIF('Ingredients Backend'!$AG$1:$EM$1,CW$3,'Ingredients Backend'!$AG40:$EM40)&gt;=1,1,0)</f>
        <v>0</v>
      </c>
      <c r="CX41">
        <f>IF(SUMIF('Ingredients Backend'!$AG$1:$EM$1,CX$3,'Ingredients Backend'!$AG40:$EM40)&gt;=1,1,0)</f>
        <v>0</v>
      </c>
      <c r="CY41">
        <f>IF(SUMIF('Ingredients Backend'!$AG$1:$EM$1,CY$3,'Ingredients Backend'!$AG40:$EM40)&gt;=1,1,0)</f>
        <v>1</v>
      </c>
      <c r="CZ41">
        <f>IF(SUMIF('Ingredients Backend'!$AG$1:$EM$1,CZ$3,'Ingredients Backend'!$AG40:$EM40)&gt;=1,1,0)</f>
        <v>0</v>
      </c>
      <c r="DA41">
        <f>IF(SUMIF('Ingredients Backend'!$AG$1:$EM$1,DA$3,'Ingredients Backend'!$AG40:$EM40)&gt;=1,1,0)</f>
        <v>1</v>
      </c>
      <c r="DB41">
        <f>IF(SUMIF('Ingredients Backend'!$AG$1:$EM$1,DB$3,'Ingredients Backend'!$AG40:$EM40)&gt;=1,1,0)</f>
        <v>0</v>
      </c>
      <c r="DC41">
        <f>IF(SUMIF('Ingredients Backend'!$AG$1:$EM$1,DC$3,'Ingredients Backend'!$AG40:$EM40)&gt;=1,1,0)</f>
        <v>0</v>
      </c>
      <c r="DD41">
        <f>IF(SUMIF('Ingredients Backend'!$AG$1:$EM$1,DD$3,'Ingredients Backend'!$AG40:$EM40)&gt;=1,1,0)</f>
        <v>0</v>
      </c>
      <c r="DE41">
        <f>IF(SUMIF('Ingredients Backend'!$AG$1:$EM$1,DE$3,'Ingredients Backend'!$AG40:$EM40)&gt;=1,1,0)</f>
        <v>0</v>
      </c>
      <c r="DF41">
        <f>IF(SUMIF('Ingredients Backend'!$AG$1:$EM$1,DF$3,'Ingredients Backend'!$AG40:$EM40)&gt;=1,1,0)</f>
        <v>0</v>
      </c>
      <c r="DG41">
        <f>IF(SUMIF('Ingredients Backend'!$AG$1:$EM$1,DG$3,'Ingredients Backend'!$AG40:$EM40)&gt;=1,1,0)</f>
        <v>0</v>
      </c>
      <c r="DH41">
        <f>IF(SUMIF('Ingredients Backend'!$AG$1:$EM$1,DH$3,'Ingredients Backend'!$AG40:$EM40)&gt;=1,1,0)</f>
        <v>0</v>
      </c>
      <c r="DI41">
        <f>IF(SUMIF('Ingredients Backend'!$AG$1:$EM$1,DI$3,'Ingredients Backend'!$AG40:$EM40)&gt;=1,1,0)</f>
        <v>0</v>
      </c>
      <c r="DJ41">
        <f>IF(SUMIF('Ingredients Backend'!$AG$1:$EM$1,DJ$3,'Ingredients Backend'!$AG40:$EM40)&gt;=1,1,0)</f>
        <v>0</v>
      </c>
      <c r="DK41">
        <f>IF(SUMIF('Ingredients Backend'!$AG$1:$EM$1,DK$3,'Ingredients Backend'!$AG40:$EM40)&gt;=1,1,0)</f>
        <v>0</v>
      </c>
      <c r="DL41">
        <f>IF(SUMIF('Ingredients Backend'!$AG$1:$EM$1,DL$3,'Ingredients Backend'!$AG40:$EM40)&gt;=1,1,0)</f>
        <v>0</v>
      </c>
    </row>
    <row r="42" hidden="1" spans="1:116">
      <c r="A42" s="9" t="str">
        <f>_xlfn.XLOOKUP($E42,'Copy of Raw Data'!$E:$E,'Copy of Raw Data'!A:A,"ERROR",0,1)</f>
        <v>US</v>
      </c>
      <c r="B42" s="9" t="str">
        <f>_xlfn.XLOOKUP($E42,'Copy of Raw Data'!$E:$E,'Copy of Raw Data'!B:B,"ERROR",0,1)</f>
        <v>Hair Mousses</v>
      </c>
      <c r="C42" s="9" t="str">
        <f>_xlfn.XLOOKUP($E42,'Copy of Raw Data'!$E:$E,'Copy of Raw Data'!C:C,"ERROR",0,1)</f>
        <v>r+co</v>
      </c>
      <c r="D42" s="9" t="str">
        <f>_xlfn.XLOOKUP($E42,'Copy of Raw Data'!$E:$E,'Copy of Raw Data'!D:D,"ERROR",0,1)</f>
        <v>www.amazon.com/dp/B00X2YPP6U</v>
      </c>
      <c r="E42" s="9" t="s">
        <v>181</v>
      </c>
      <c r="F42" s="9" t="str">
        <f>_xlfn.XLOOKUP($E42,'Copy of Raw Data'!$E:$E,'Copy of Raw Data'!F:F,"ERROR",0,1)</f>
        <v>R+Co Park Ave Blowout Balm, Vitamin-Rich Hair Balm for Smooth Blowouts</v>
      </c>
      <c r="G42" s="9">
        <f>_xlfn.XLOOKUP($E42,'Copy of Raw Data'!$E:$E,'Copy of Raw Data'!G:G,"ERROR",0,1)</f>
        <v>5460</v>
      </c>
      <c r="H42" s="9">
        <f>_xlfn.XLOOKUP($E42,'Copy of Raw Data'!$E:$E,'Copy of Raw Data'!H:H,"ERROR",0,1)</f>
        <v>168412.26</v>
      </c>
      <c r="I42" s="9">
        <f>_xlfn.XLOOKUP($E42,'Copy of Raw Data'!$E:$E,'Copy of Raw Data'!I:I,"ERROR",0,1)</f>
        <v>0.00706937001386697</v>
      </c>
      <c r="J42" s="9" t="str">
        <f>_xlfn.XLOOKUP($E42,'Copy of Raw Data'!$E:$E,'Copy of 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30 to 40</v>
      </c>
      <c r="L42" s="9">
        <f>_xlfn.XLOOKUP($E42,'Copy of Raw Data'!$E:$E,'Copy of Raw Data'!L:L,"ERROR",0,1)</f>
        <v>32.75</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30 to 40</v>
      </c>
      <c r="N42" s="9">
        <f>_xlfn.XLOOKUP($E42,'Copy of Raw Data'!$E:$E,'Copy of Raw Data'!N:N,"ERROR",0,1)</f>
        <v>34</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2% to 4%</v>
      </c>
      <c r="P42" s="16">
        <f t="shared" si="2"/>
        <v>0.0367647058823529</v>
      </c>
      <c r="Q42" s="9">
        <f>_xlfn.XLOOKUP($E42,'Copy of Raw Data'!$E:$E,'Copy of Raw Data'!Q:Q,"ERROR",0,1)</f>
        <v>5</v>
      </c>
      <c r="R42" s="9" t="str">
        <f>_xlfn.XLOOKUP($E42,'Copy of Raw Data'!$E:$E,'Copy of Raw Data'!R:R,"ERROR",0,1)</f>
        <v>fl oz</v>
      </c>
      <c r="S42" s="17">
        <f t="shared" si="3"/>
        <v>6.29807692307692</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5 to 10</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7">
        <f t="shared" si="4"/>
        <v>0.221118077053146</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7">
        <f t="shared" si="5"/>
        <v>0.212988735985016</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17">
        <f t="array" ref="Z42">_xlfn.IFS(AA42="oz",_xlfn.IFS(R42="oz",Q42,R42="fl oz",Q42*1.04,R42="ml",Q42*0.0338),AA42="fl oz",_xlfn.IFS(R42="oz",Q42/1.04,R42="fl oz",Q42,R42="ml",Q42*0.0338/1.04),AA42="ml",_xlfn.IFS(R42="oz",Q42/0.0338,R42="fl oz",Q42*1.04/0.0338,R42="ml",Q42))</f>
        <v>5.2</v>
      </c>
      <c r="AA42" s="9" t="str">
        <f>_xlfn.XLOOKUP($E42,'Copy of Raw Data'!$E:$E,'Copy of Raw Data'!AA:AA,"ERROR",0,1)</f>
        <v>oz</v>
      </c>
      <c r="AB42" s="9" t="str">
        <f>_xlfn.XLOOKUP($E42,'Copy of Raw Data'!$E:$E,'Copy of Raw Data'!AB:AB,"ERROR",0,1)</f>
        <v>Tube</v>
      </c>
      <c r="AC42" s="9" t="str">
        <f>_xlfn.XLOOKUP($E42,'Copy of Raw Data'!$E:$E,'Copy of Raw Data'!AC:AC,"ERROR",0,1)</f>
        <v>Pack of 1</v>
      </c>
      <c r="AD42" s="9" t="str">
        <f>_xlfn.XLOOKUP($E42,'Copy of Raw Data'!$E:$E,'Copy of Raw Data'!AD:AD,"ERROR",0,1)</f>
        <v>Nourishing, Strengthening, Shine, Thickening, Moisturizing</v>
      </c>
      <c r="AE42" s="9" t="str">
        <f>_xlfn.XLOOKUP($E42,'Copy of Raw Data'!$E:$E,'Copy of Raw Data'!AO:AO,"ERROR",0,1)</f>
        <v>Paraben-Free, Sulfate-Free, Petrolatum Free, Mineral Oil Free, Cruelty-Free, Gluten Free, Vegan</v>
      </c>
      <c r="AF42" s="9" t="str">
        <f>_xlfn.XLOOKUP($E42,'Copy of Raw Data'!$E:$E,'Copy of Raw Data'!AZ:AZ,"ERROR",0,1)</f>
        <v>Rice, Vitamin E, Pro Vitamin B5, Soy</v>
      </c>
      <c r="AG42">
        <f>IF(SUMIF('Ingredients Backend'!$AG$1:$EM$1,AG$3,'Ingredients Backend'!$AG41:$EM41)&gt;=1,1,0)</f>
        <v>0</v>
      </c>
      <c r="AH42">
        <f>IF(SUMIF('Ingredients Backend'!$AG$1:$EM$1,AH$3,'Ingredients Backend'!$AG41:$EM41)&gt;=1,1,0)</f>
        <v>0</v>
      </c>
      <c r="AI42">
        <f>IF(SUMIF('Ingredients Backend'!$AG$1:$EM$1,AI$3,'Ingredients Backend'!$AG41:$EM41)&gt;=1,1,0)</f>
        <v>0</v>
      </c>
      <c r="AJ42">
        <f>IF(SUMIF('Ingredients Backend'!$AG$1:$EM$1,AJ$3,'Ingredients Backend'!$AG41:$EM41)&gt;=1,1,0)</f>
        <v>0</v>
      </c>
      <c r="AK42">
        <f>IF(SUMIF('Ingredients Backend'!$AG$1:$EM$1,AK$3,'Ingredients Backend'!$AG41:$EM41)&gt;=1,1,0)</f>
        <v>0</v>
      </c>
      <c r="AL42">
        <f>IF(SUMIF('Ingredients Backend'!$AG$1:$EM$1,AL$3,'Ingredients Backend'!$AG41:$EM41)&gt;=1,1,0)</f>
        <v>0</v>
      </c>
      <c r="AM42">
        <f>IF(SUMIF('Ingredients Backend'!$AG$1:$EM$1,AM$3,'Ingredients Backend'!$AG41:$EM41)&gt;=1,1,0)</f>
        <v>0</v>
      </c>
      <c r="AN42">
        <f>IF(SUMIF('Ingredients Backend'!$AG$1:$EM$1,AN$3,'Ingredients Backend'!$AG41:$EM41)&gt;=1,1,0)</f>
        <v>0</v>
      </c>
      <c r="AO42">
        <f>IF(SUMIF('Ingredients Backend'!$AG$1:$EM$1,AO$3,'Ingredients Backend'!$AG41:$EM41)&gt;=1,1,0)</f>
        <v>0</v>
      </c>
      <c r="AP42">
        <f>IF(SUMIF('Ingredients Backend'!$AG$1:$EM$1,AP$3,'Ingredients Backend'!$AG41:$EM41)&gt;=1,1,0)</f>
        <v>0</v>
      </c>
      <c r="AQ42">
        <f>IF(SUMIF('Ingredients Backend'!$AG$1:$EM$1,AQ$3,'Ingredients Backend'!$AG41:$EM41)&gt;=1,1,0)</f>
        <v>0</v>
      </c>
      <c r="AR42">
        <f>IF(SUMIF('Ingredients Backend'!$AG$1:$EM$1,AR$3,'Ingredients Backend'!$AG41:$EM41)&gt;=1,1,0)</f>
        <v>0</v>
      </c>
      <c r="AS42">
        <f>IF(SUMIF('Ingredients Backend'!$AG$1:$EM$1,AS$3,'Ingredients Backend'!$AG41:$EM41)&gt;=1,1,0)</f>
        <v>0</v>
      </c>
      <c r="AT42">
        <f>IF(SUMIF('Ingredients Backend'!$AG$1:$EM$1,AT$3,'Ingredients Backend'!$AG41:$EM41)&gt;=1,1,0)</f>
        <v>0</v>
      </c>
      <c r="AU42">
        <f>IF(SUMIF('Ingredients Backend'!$AG$1:$EM$1,AU$3,'Ingredients Backend'!$AG41:$EM41)&gt;=1,1,0)</f>
        <v>0</v>
      </c>
      <c r="AV42">
        <f>IF(SUMIF('Ingredients Backend'!$AG$1:$EM$1,AV$3,'Ingredients Backend'!$AG41:$EM41)&gt;=1,1,0)</f>
        <v>0</v>
      </c>
      <c r="AW42">
        <f>IF(SUMIF('Ingredients Backend'!$AG$1:$EM$1,AW$3,'Ingredients Backend'!$AG41:$EM41)&gt;=1,1,0)</f>
        <v>0</v>
      </c>
      <c r="AX42">
        <f>IF(SUMIF('Ingredients Backend'!$AG$1:$EM$1,AX$3,'Ingredients Backend'!$AG41:$EM41)&gt;=1,1,0)</f>
        <v>0</v>
      </c>
      <c r="AY42">
        <f>IF(SUMIF('Ingredients Backend'!$AG$1:$EM$1,AY$3,'Ingredients Backend'!$AG41:$EM41)&gt;=1,1,0)</f>
        <v>0</v>
      </c>
      <c r="AZ42">
        <f>IF(SUMIF('Ingredients Backend'!$AG$1:$EM$1,AZ$3,'Ingredients Backend'!$AG41:$EM41)&gt;=1,1,0)</f>
        <v>0</v>
      </c>
      <c r="BA42">
        <f>IF(SUMIF('Ingredients Backend'!$AG$1:$EM$1,BA$3,'Ingredients Backend'!$AG41:$EM41)&gt;=1,1,0)</f>
        <v>0</v>
      </c>
      <c r="BB42">
        <f>IF(SUMIF('Ingredients Backend'!$AG$1:$EM$1,BB$3,'Ingredients Backend'!$AG41:$EM41)&gt;=1,1,0)</f>
        <v>0</v>
      </c>
      <c r="BC42">
        <f>IF(SUMIF('Ingredients Backend'!$AG$1:$EM$1,BC$3,'Ingredients Backend'!$AG41:$EM41)&gt;=1,1,0)</f>
        <v>0</v>
      </c>
      <c r="BD42">
        <f>IF(SUMIF('Ingredients Backend'!$AG$1:$EM$1,BD$3,'Ingredients Backend'!$AG41:$EM41)&gt;=1,1,0)</f>
        <v>0</v>
      </c>
      <c r="BE42">
        <f>IF(SUMIF('Ingredients Backend'!$AG$1:$EM$1,BE$3,'Ingredients Backend'!$AG41:$EM41)&gt;=1,1,0)</f>
        <v>0</v>
      </c>
      <c r="BF42">
        <f>IF(SUMIF('Ingredients Backend'!$AG$1:$EM$1,BF$3,'Ingredients Backend'!$AG41:$EM41)&gt;=1,1,0)</f>
        <v>0</v>
      </c>
      <c r="BG42">
        <f>IF(SUMIF('Ingredients Backend'!$AG$1:$EM$1,BG$3,'Ingredients Backend'!$AG41:$EM41)&gt;=1,1,0)</f>
        <v>0</v>
      </c>
      <c r="BH42">
        <f>IF(SUMIF('Ingredients Backend'!$AG$1:$EM$1,BH$3,'Ingredients Backend'!$AG41:$EM41)&gt;=1,1,0)</f>
        <v>0</v>
      </c>
      <c r="BI42">
        <f>IF(SUMIF('Ingredients Backend'!$AG$1:$EM$1,BI$3,'Ingredients Backend'!$AG41:$EM41)&gt;=1,1,0)</f>
        <v>0</v>
      </c>
      <c r="BJ42">
        <f>IF(SUMIF('Ingredients Backend'!$AG$1:$EM$1,BJ$3,'Ingredients Backend'!$AG41:$EM41)&gt;=1,1,0)</f>
        <v>0</v>
      </c>
      <c r="BK42">
        <f>IF(SUMIF('Ingredients Backend'!$AG$1:$EM$1,BK$3,'Ingredients Backend'!$AG41:$EM41)&gt;=1,1,0)</f>
        <v>0</v>
      </c>
      <c r="BL42">
        <f>IF(SUMIF('Ingredients Backend'!$AG$1:$EM$1,BL$3,'Ingredients Backend'!$AG41:$EM41)&gt;=1,1,0)</f>
        <v>0</v>
      </c>
      <c r="BM42">
        <f>IF(SUMIF('Ingredients Backend'!$AG$1:$EM$1,BM$3,'Ingredients Backend'!$AG41:$EM41)&gt;=1,1,0)</f>
        <v>0</v>
      </c>
      <c r="BN42">
        <f>IF(SUMIF('Ingredients Backend'!$AG$1:$EM$1,BN$3,'Ingredients Backend'!$AG41:$EM41)&gt;=1,1,0)</f>
        <v>0</v>
      </c>
      <c r="BO42">
        <f>IF(SUMIF('Ingredients Backend'!$AG$1:$EM$1,BO$3,'Ingredients Backend'!$AG41:$EM41)&gt;=1,1,0)</f>
        <v>0</v>
      </c>
      <c r="BP42">
        <f>IF(SUMIF('Ingredients Backend'!$AG$1:$EM$1,BP$3,'Ingredients Backend'!$AG41:$EM41)&gt;=1,1,0)</f>
        <v>0</v>
      </c>
      <c r="BQ42">
        <f>IF(SUMIF('Ingredients Backend'!$AG$1:$EM$1,BQ$3,'Ingredients Backend'!$AG41:$EM41)&gt;=1,1,0)</f>
        <v>0</v>
      </c>
      <c r="BR42">
        <f>IF(SUMIF('Ingredients Backend'!$AG$1:$EM$1,BR$3,'Ingredients Backend'!$AG41:$EM41)&gt;=1,1,0)</f>
        <v>0</v>
      </c>
      <c r="BS42">
        <f>IF(SUMIF('Ingredients Backend'!$AG$1:$EM$1,BS$3,'Ingredients Backend'!$AG41:$EM41)&gt;=1,1,0)</f>
        <v>0</v>
      </c>
      <c r="BT42">
        <f>IF(SUMIF('Ingredients Backend'!$AG$1:$EM$1,BT$3,'Ingredients Backend'!$AG41:$EM41)&gt;=1,1,0)</f>
        <v>0</v>
      </c>
      <c r="BU42">
        <f>IF(SUMIF('Ingredients Backend'!$AG$1:$EM$1,BU$3,'Ingredients Backend'!$AG41:$EM41)&gt;=1,1,0)</f>
        <v>0</v>
      </c>
      <c r="BV42">
        <f>IF(SUMIF('Ingredients Backend'!$AG$1:$EM$1,BV$3,'Ingredients Backend'!$AG41:$EM41)&gt;=1,1,0)</f>
        <v>0</v>
      </c>
      <c r="BW42">
        <f>IF(SUMIF('Ingredients Backend'!$AG$1:$EM$1,BW$3,'Ingredients Backend'!$AG41:$EM41)&gt;=1,1,0)</f>
        <v>0</v>
      </c>
      <c r="BX42">
        <f>IF(SUMIF('Ingredients Backend'!$AG$1:$EM$1,BX$3,'Ingredients Backend'!$AG41:$EM41)&gt;=1,1,0)</f>
        <v>0</v>
      </c>
      <c r="BY42">
        <f>IF(SUMIF('Ingredients Backend'!$AG$1:$EM$1,BY$3,'Ingredients Backend'!$AG41:$EM41)&gt;=1,1,0)</f>
        <v>0</v>
      </c>
      <c r="BZ42">
        <f>IF(SUMIF('Ingredients Backend'!$AG$1:$EM$1,BZ$3,'Ingredients Backend'!$AG41:$EM41)&gt;=1,1,0)</f>
        <v>0</v>
      </c>
      <c r="CA42">
        <f>IF(SUMIF('Ingredients Backend'!$AG$1:$EM$1,CA$3,'Ingredients Backend'!$AG41:$EM41)&gt;=1,1,0)</f>
        <v>0</v>
      </c>
      <c r="CB42">
        <f>IF(SUMIF('Ingredients Backend'!$AG$1:$EM$1,CB$3,'Ingredients Backend'!$AG41:$EM41)&gt;=1,1,0)</f>
        <v>0</v>
      </c>
      <c r="CC42">
        <f>IF(SUMIF('Ingredients Backend'!$AG$1:$EM$1,CC$3,'Ingredients Backend'!$AG41:$EM41)&gt;=1,1,0)</f>
        <v>0</v>
      </c>
      <c r="CD42">
        <f>IF(SUMIF('Ingredients Backend'!$AG$1:$EM$1,CD$3,'Ingredients Backend'!$AG41:$EM41)&gt;=1,1,0)</f>
        <v>0</v>
      </c>
      <c r="CE42">
        <f>IF(SUMIF('Ingredients Backend'!$AG$1:$EM$1,CE$3,'Ingredients Backend'!$AG41:$EM41)&gt;=1,1,0)</f>
        <v>0</v>
      </c>
      <c r="CF42">
        <f>IF(SUMIF('Ingredients Backend'!$AG$1:$EM$1,CF$3,'Ingredients Backend'!$AG41:$EM41)&gt;=1,1,0)</f>
        <v>0</v>
      </c>
      <c r="CG42">
        <f>IF(SUMIF('Ingredients Backend'!$AG$1:$EM$1,CG$3,'Ingredients Backend'!$AG41:$EM41)&gt;=1,1,0)</f>
        <v>0</v>
      </c>
      <c r="CH42">
        <f>IF(SUMIF('Ingredients Backend'!$AG$1:$EM$1,CH$3,'Ingredients Backend'!$AG41:$EM41)&gt;=1,1,0)</f>
        <v>0</v>
      </c>
      <c r="CI42">
        <f>IF(SUMIF('Ingredients Backend'!$AG$1:$EM$1,CI$3,'Ingredients Backend'!$AG41:$EM41)&gt;=1,1,0)</f>
        <v>0</v>
      </c>
      <c r="CJ42">
        <f>IF(SUMIF('Ingredients Backend'!$AG$1:$EM$1,CJ$3,'Ingredients Backend'!$AG41:$EM41)&gt;=1,1,0)</f>
        <v>0</v>
      </c>
      <c r="CK42">
        <f>IF(SUMIF('Ingredients Backend'!$AG$1:$EM$1,CK$3,'Ingredients Backend'!$AG41:$EM41)&gt;=1,1,0)</f>
        <v>0</v>
      </c>
      <c r="CL42">
        <f>IF(SUMIF('Ingredients Backend'!$AG$1:$EM$1,CL$3,'Ingredients Backend'!$AG41:$EM41)&gt;=1,1,0)</f>
        <v>0</v>
      </c>
      <c r="CM42">
        <f>IF(SUMIF('Ingredients Backend'!$AG$1:$EM$1,CM$3,'Ingredients Backend'!$AG41:$EM41)&gt;=1,1,0)</f>
        <v>0</v>
      </c>
      <c r="CN42">
        <f>IF(SUMIF('Ingredients Backend'!$AG$1:$EM$1,CN$3,'Ingredients Backend'!$AG41:$EM41)&gt;=1,1,0)</f>
        <v>0</v>
      </c>
      <c r="CO42">
        <f>IF(SUMIF('Ingredients Backend'!$AG$1:$EM$1,CO$3,'Ingredients Backend'!$AG41:$EM41)&gt;=1,1,0)</f>
        <v>1</v>
      </c>
      <c r="CP42">
        <f>IF(SUMIF('Ingredients Backend'!$AG$1:$EM$1,CP$3,'Ingredients Backend'!$AG41:$EM41)&gt;=1,1,0)</f>
        <v>0</v>
      </c>
      <c r="CQ42">
        <f>IF(SUMIF('Ingredients Backend'!$AG$1:$EM$1,CQ$3,'Ingredients Backend'!$AG41:$EM41)&gt;=1,1,0)</f>
        <v>0</v>
      </c>
      <c r="CR42">
        <f>IF(SUMIF('Ingredients Backend'!$AG$1:$EM$1,CR$3,'Ingredients Backend'!$AG41:$EM41)&gt;=1,1,0)</f>
        <v>0</v>
      </c>
      <c r="CS42">
        <f>IF(SUMIF('Ingredients Backend'!$AG$1:$EM$1,CS$3,'Ingredients Backend'!$AG41:$EM41)&gt;=1,1,0)</f>
        <v>0</v>
      </c>
      <c r="CT42">
        <f>IF(SUMIF('Ingredients Backend'!$AG$1:$EM$1,CT$3,'Ingredients Backend'!$AG41:$EM41)&gt;=1,1,0)</f>
        <v>0</v>
      </c>
      <c r="CU42">
        <f>IF(SUMIF('Ingredients Backend'!$AG$1:$EM$1,CU$3,'Ingredients Backend'!$AG41:$EM41)&gt;=1,1,0)</f>
        <v>0</v>
      </c>
      <c r="CV42">
        <f>IF(SUMIF('Ingredients Backend'!$AG$1:$EM$1,CV$3,'Ingredients Backend'!$AG41:$EM41)&gt;=1,1,0)</f>
        <v>0</v>
      </c>
      <c r="CW42">
        <f>IF(SUMIF('Ingredients Backend'!$AG$1:$EM$1,CW$3,'Ingredients Backend'!$AG41:$EM41)&gt;=1,1,0)</f>
        <v>0</v>
      </c>
      <c r="CX42">
        <f>IF(SUMIF('Ingredients Backend'!$AG$1:$EM$1,CX$3,'Ingredients Backend'!$AG41:$EM41)&gt;=1,1,0)</f>
        <v>0</v>
      </c>
      <c r="CY42">
        <f>IF(SUMIF('Ingredients Backend'!$AG$1:$EM$1,CY$3,'Ingredients Backend'!$AG41:$EM41)&gt;=1,1,0)</f>
        <v>0</v>
      </c>
      <c r="CZ42">
        <f>IF(SUMIF('Ingredients Backend'!$AG$1:$EM$1,CZ$3,'Ingredients Backend'!$AG41:$EM41)&gt;=1,1,0)</f>
        <v>1</v>
      </c>
      <c r="DA42">
        <f>IF(SUMIF('Ingredients Backend'!$AG$1:$EM$1,DA$3,'Ingredients Backend'!$AG41:$EM41)&gt;=1,1,0)</f>
        <v>0</v>
      </c>
      <c r="DB42">
        <f>IF(SUMIF('Ingredients Backend'!$AG$1:$EM$1,DB$3,'Ingredients Backend'!$AG41:$EM41)&gt;=1,1,0)</f>
        <v>0</v>
      </c>
      <c r="DC42">
        <f>IF(SUMIF('Ingredients Backend'!$AG$1:$EM$1,DC$3,'Ingredients Backend'!$AG41:$EM41)&gt;=1,1,0)</f>
        <v>0</v>
      </c>
      <c r="DD42">
        <f>IF(SUMIF('Ingredients Backend'!$AG$1:$EM$1,DD$3,'Ingredients Backend'!$AG41:$EM41)&gt;=1,1,0)</f>
        <v>0</v>
      </c>
      <c r="DE42">
        <f>IF(SUMIF('Ingredients Backend'!$AG$1:$EM$1,DE$3,'Ingredients Backend'!$AG41:$EM41)&gt;=1,1,0)</f>
        <v>0</v>
      </c>
      <c r="DF42">
        <f>IF(SUMIF('Ingredients Backend'!$AG$1:$EM$1,DF$3,'Ingredients Backend'!$AG41:$EM41)&gt;=1,1,0)</f>
        <v>0</v>
      </c>
      <c r="DG42">
        <f>IF(SUMIF('Ingredients Backend'!$AG$1:$EM$1,DG$3,'Ingredients Backend'!$AG41:$EM41)&gt;=1,1,0)</f>
        <v>1</v>
      </c>
      <c r="DH42">
        <f>IF(SUMIF('Ingredients Backend'!$AG$1:$EM$1,DH$3,'Ingredients Backend'!$AG41:$EM41)&gt;=1,1,0)</f>
        <v>1</v>
      </c>
      <c r="DI42">
        <f>IF(SUMIF('Ingredients Backend'!$AG$1:$EM$1,DI$3,'Ingredients Backend'!$AG41:$EM41)&gt;=1,1,0)</f>
        <v>0</v>
      </c>
      <c r="DJ42">
        <f>IF(SUMIF('Ingredients Backend'!$AG$1:$EM$1,DJ$3,'Ingredients Backend'!$AG41:$EM41)&gt;=1,1,0)</f>
        <v>0</v>
      </c>
      <c r="DK42">
        <f>IF(SUMIF('Ingredients Backend'!$AG$1:$EM$1,DK$3,'Ingredients Backend'!$AG41:$EM41)&gt;=1,1,0)</f>
        <v>0</v>
      </c>
      <c r="DL42">
        <f>IF(SUMIF('Ingredients Backend'!$AG$1:$EM$1,DL$3,'Ingredients Backend'!$AG41:$EM41)&gt;=1,1,0)</f>
        <v>0</v>
      </c>
    </row>
    <row r="43" hidden="1" spans="1:116">
      <c r="A43" s="9" t="str">
        <f>_xlfn.XLOOKUP($E43,'Copy of Raw Data'!$E:$E,'Copy of Raw Data'!A:A,"ERROR",0,1)</f>
        <v>US</v>
      </c>
      <c r="B43" s="9" t="str">
        <f>_xlfn.XLOOKUP($E43,'Copy of Raw Data'!$E:$E,'Copy of Raw Data'!B:B,"ERROR",0,1)</f>
        <v>Hair Mousses</v>
      </c>
      <c r="C43" s="9" t="str">
        <f>_xlfn.XLOOKUP($E43,'Copy of Raw Data'!$E:$E,'Copy of Raw Data'!C:C,"ERROR",0,1)</f>
        <v>Pantene</v>
      </c>
      <c r="D43" s="9" t="str">
        <f>_xlfn.XLOOKUP($E43,'Copy of Raw Data'!$E:$E,'Copy of Raw Data'!D:D,"ERROR",0,1)</f>
        <v>www.amazon.com/dp/B07NFRL4M5</v>
      </c>
      <c r="E43" s="9" t="s">
        <v>185</v>
      </c>
      <c r="F43" s="9" t="str">
        <f>_xlfn.XLOOKUP($E43,'Copy of Raw Data'!$E:$E,'Copy of Raw Data'!F:F,"ERROR",0,1)</f>
        <v>Pantene Curl Mousse For Curly Hair, Tames Frizz for Soft Touchable Curls, 6.6 Ounce (Pack of 3)</v>
      </c>
      <c r="G43" s="9">
        <f>_xlfn.XLOOKUP($E43,'Copy of Raw Data'!$E:$E,'Copy of Raw Data'!G:G,"ERROR",0,1)</f>
        <v>9625</v>
      </c>
      <c r="H43" s="9">
        <f>_xlfn.XLOOKUP($E43,'Copy of Raw Data'!$E:$E,'Copy of Raw Data'!H:H,"ERROR",0,1)</f>
        <v>166281.19</v>
      </c>
      <c r="I43" s="9">
        <f>_xlfn.XLOOKUP($E43,'Copy of Raw Data'!$E:$E,'Copy of Raw Data'!I:I,"ERROR",0,1)</f>
        <v>0.00696148211504276</v>
      </c>
      <c r="J43" s="9" t="str">
        <f>_xlfn.XLOOKUP($E43,'Copy of Raw Data'!$E:$E,'Copy of 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_xlfn.XLOOKUP($E43,'Copy of Raw Data'!$E:$E,'Copy of Raw Data'!L:L,"ERROR",0,1)</f>
        <v>17.64</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_xlfn.XLOOKUP($E43,'Copy of Raw Data'!$E:$E,'Copy of Raw Data'!N:N,"ERROR",0,1)</f>
        <v>19.46</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8% to 10%</v>
      </c>
      <c r="P43" s="16">
        <f t="shared" si="2"/>
        <v>0.0935251798561151</v>
      </c>
      <c r="Q43" s="9">
        <f>_xlfn.XLOOKUP($E43,'Copy of Raw Data'!$E:$E,'Copy of Raw Data'!Q:Q,"ERROR",0,1)</f>
        <v>19.2</v>
      </c>
      <c r="R43" s="9" t="str">
        <f>_xlfn.XLOOKUP($E43,'Copy of Raw Data'!$E:$E,'Copy of Raw Data'!R:R,"ERROR",0,1)</f>
        <v>oz</v>
      </c>
      <c r="S43" s="17">
        <f t="shared" si="3"/>
        <v>0.91875</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0.75 to 1</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 to 0.05</v>
      </c>
      <c r="V43" s="17">
        <f t="shared" si="4"/>
        <v>0.0342760117235937</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7">
        <f t="shared" si="5"/>
        <v>0.0310703415623943</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15 to 20</v>
      </c>
      <c r="Z43" s="17">
        <f t="array" ref="Z43">_xlfn.IFS(AA43="oz",_xlfn.IFS(R43="oz",Q43,R43="fl oz",Q43*1.04,R43="ml",Q43*0.0338),AA43="fl oz",_xlfn.IFS(R43="oz",Q43/1.04,R43="fl oz",Q43,R43="ml",Q43*0.0338/1.04),AA43="ml",_xlfn.IFS(R43="oz",Q43/0.0338,R43="fl oz",Q43*1.04/0.0338,R43="ml",Q43))</f>
        <v>19.2</v>
      </c>
      <c r="AA43" s="9" t="str">
        <f>_xlfn.XLOOKUP($E43,'Copy of Raw Data'!$E:$E,'Copy of Raw Data'!AA:AA,"ERROR",0,1)</f>
        <v>oz</v>
      </c>
      <c r="AB43" s="9" t="str">
        <f>_xlfn.XLOOKUP($E43,'Copy of Raw Data'!$E:$E,'Copy of Raw Data'!AB:AB,"ERROR",0,1)</f>
        <v>Spray Can</v>
      </c>
      <c r="AC43" s="9" t="str">
        <f>_xlfn.XLOOKUP($E43,'Copy of Raw Data'!$E:$E,'Copy of Raw Data'!AC:AC,"ERROR",0,1)</f>
        <v>Pack of 3</v>
      </c>
      <c r="AD43" s="9" t="str">
        <f>_xlfn.XLOOKUP($E43,'Copy of Raw Data'!$E:$E,'Copy of Raw Data'!AD:AD,"ERROR",0,1)</f>
        <v>Frizz Control, Curl Enhancing, Humidity Protection, Lightweight, Nourishing, Shine</v>
      </c>
      <c r="AE43" s="9" t="str">
        <f>_xlfn.XLOOKUP($E43,'Copy of Raw Data'!$E:$E,'Copy of Raw Data'!AO:AO,"ERROR",0,1)</f>
        <v>Dairy Free</v>
      </c>
      <c r="AF43" s="9" t="str">
        <f>_xlfn.XLOOKUP($E43,'Copy of Raw Data'!$E:$E,'Copy of Raw Data'!AZ:AZ,"ERROR",0,1)</f>
        <v>Pro Vitamin B5, Disodium edta, Cetrimonium Choride, Panthenol</v>
      </c>
      <c r="AG43">
        <f>IF(SUMIF('Ingredients Backend'!$AG$1:$EM$1,AG$3,'Ingredients Backend'!$AG42:$EM42)&gt;=1,1,0)</f>
        <v>0</v>
      </c>
      <c r="AH43">
        <f>IF(SUMIF('Ingredients Backend'!$AG$1:$EM$1,AH$3,'Ingredients Backend'!$AG42:$EM42)&gt;=1,1,0)</f>
        <v>0</v>
      </c>
      <c r="AI43">
        <f>IF(SUMIF('Ingredients Backend'!$AG$1:$EM$1,AI$3,'Ingredients Backend'!$AG42:$EM42)&gt;=1,1,0)</f>
        <v>0</v>
      </c>
      <c r="AJ43">
        <f>IF(SUMIF('Ingredients Backend'!$AG$1:$EM$1,AJ$3,'Ingredients Backend'!$AG42:$EM42)&gt;=1,1,0)</f>
        <v>0</v>
      </c>
      <c r="AK43">
        <f>IF(SUMIF('Ingredients Backend'!$AG$1:$EM$1,AK$3,'Ingredients Backend'!$AG42:$EM42)&gt;=1,1,0)</f>
        <v>0</v>
      </c>
      <c r="AL43">
        <f>IF(SUMIF('Ingredients Backend'!$AG$1:$EM$1,AL$3,'Ingredients Backend'!$AG42:$EM42)&gt;=1,1,0)</f>
        <v>0</v>
      </c>
      <c r="AM43">
        <f>IF(SUMIF('Ingredients Backend'!$AG$1:$EM$1,AM$3,'Ingredients Backend'!$AG42:$EM42)&gt;=1,1,0)</f>
        <v>0</v>
      </c>
      <c r="AN43">
        <f>IF(SUMIF('Ingredients Backend'!$AG$1:$EM$1,AN$3,'Ingredients Backend'!$AG42:$EM42)&gt;=1,1,0)</f>
        <v>0</v>
      </c>
      <c r="AO43">
        <f>IF(SUMIF('Ingredients Backend'!$AG$1:$EM$1,AO$3,'Ingredients Backend'!$AG42:$EM42)&gt;=1,1,0)</f>
        <v>0</v>
      </c>
      <c r="AP43">
        <f>IF(SUMIF('Ingredients Backend'!$AG$1:$EM$1,AP$3,'Ingredients Backend'!$AG42:$EM42)&gt;=1,1,0)</f>
        <v>0</v>
      </c>
      <c r="AQ43">
        <f>IF(SUMIF('Ingredients Backend'!$AG$1:$EM$1,AQ$3,'Ingredients Backend'!$AG42:$EM42)&gt;=1,1,0)</f>
        <v>0</v>
      </c>
      <c r="AR43">
        <f>IF(SUMIF('Ingredients Backend'!$AG$1:$EM$1,AR$3,'Ingredients Backend'!$AG42:$EM42)&gt;=1,1,0)</f>
        <v>0</v>
      </c>
      <c r="AS43">
        <f>IF(SUMIF('Ingredients Backend'!$AG$1:$EM$1,AS$3,'Ingredients Backend'!$AG42:$EM42)&gt;=1,1,0)</f>
        <v>0</v>
      </c>
      <c r="AT43">
        <f>IF(SUMIF('Ingredients Backend'!$AG$1:$EM$1,AT$3,'Ingredients Backend'!$AG42:$EM42)&gt;=1,1,0)</f>
        <v>0</v>
      </c>
      <c r="AU43">
        <f>IF(SUMIF('Ingredients Backend'!$AG$1:$EM$1,AU$3,'Ingredients Backend'!$AG42:$EM42)&gt;=1,1,0)</f>
        <v>0</v>
      </c>
      <c r="AV43">
        <f>IF(SUMIF('Ingredients Backend'!$AG$1:$EM$1,AV$3,'Ingredients Backend'!$AG42:$EM42)&gt;=1,1,0)</f>
        <v>1</v>
      </c>
      <c r="AW43">
        <f>IF(SUMIF('Ingredients Backend'!$AG$1:$EM$1,AW$3,'Ingredients Backend'!$AG42:$EM42)&gt;=1,1,0)</f>
        <v>0</v>
      </c>
      <c r="AX43">
        <f>IF(SUMIF('Ingredients Backend'!$AG$1:$EM$1,AX$3,'Ingredients Backend'!$AG42:$EM42)&gt;=1,1,0)</f>
        <v>0</v>
      </c>
      <c r="AY43">
        <f>IF(SUMIF('Ingredients Backend'!$AG$1:$EM$1,AY$3,'Ingredients Backend'!$AG42:$EM42)&gt;=1,1,0)</f>
        <v>0</v>
      </c>
      <c r="AZ43">
        <f>IF(SUMIF('Ingredients Backend'!$AG$1:$EM$1,AZ$3,'Ingredients Backend'!$AG42:$EM42)&gt;=1,1,0)</f>
        <v>0</v>
      </c>
      <c r="BA43">
        <f>IF(SUMIF('Ingredients Backend'!$AG$1:$EM$1,BA$3,'Ingredients Backend'!$AG42:$EM42)&gt;=1,1,0)</f>
        <v>0</v>
      </c>
      <c r="BB43">
        <f>IF(SUMIF('Ingredients Backend'!$AG$1:$EM$1,BB$3,'Ingredients Backend'!$AG42:$EM42)&gt;=1,1,0)</f>
        <v>0</v>
      </c>
      <c r="BC43">
        <f>IF(SUMIF('Ingredients Backend'!$AG$1:$EM$1,BC$3,'Ingredients Backend'!$AG42:$EM42)&gt;=1,1,0)</f>
        <v>0</v>
      </c>
      <c r="BD43">
        <f>IF(SUMIF('Ingredients Backend'!$AG$1:$EM$1,BD$3,'Ingredients Backend'!$AG42:$EM42)&gt;=1,1,0)</f>
        <v>0</v>
      </c>
      <c r="BE43">
        <f>IF(SUMIF('Ingredients Backend'!$AG$1:$EM$1,BE$3,'Ingredients Backend'!$AG42:$EM42)&gt;=1,1,0)</f>
        <v>0</v>
      </c>
      <c r="BF43">
        <f>IF(SUMIF('Ingredients Backend'!$AG$1:$EM$1,BF$3,'Ingredients Backend'!$AG42:$EM42)&gt;=1,1,0)</f>
        <v>0</v>
      </c>
      <c r="BG43">
        <f>IF(SUMIF('Ingredients Backend'!$AG$1:$EM$1,BG$3,'Ingredients Backend'!$AG42:$EM42)&gt;=1,1,0)</f>
        <v>0</v>
      </c>
      <c r="BH43">
        <f>IF(SUMIF('Ingredients Backend'!$AG$1:$EM$1,BH$3,'Ingredients Backend'!$AG42:$EM42)&gt;=1,1,0)</f>
        <v>0</v>
      </c>
      <c r="BI43">
        <f>IF(SUMIF('Ingredients Backend'!$AG$1:$EM$1,BI$3,'Ingredients Backend'!$AG42:$EM42)&gt;=1,1,0)</f>
        <v>0</v>
      </c>
      <c r="BJ43">
        <f>IF(SUMIF('Ingredients Backend'!$AG$1:$EM$1,BJ$3,'Ingredients Backend'!$AG42:$EM42)&gt;=1,1,0)</f>
        <v>0</v>
      </c>
      <c r="BK43">
        <f>IF(SUMIF('Ingredients Backend'!$AG$1:$EM$1,BK$3,'Ingredients Backend'!$AG42:$EM42)&gt;=1,1,0)</f>
        <v>0</v>
      </c>
      <c r="BL43">
        <f>IF(SUMIF('Ingredients Backend'!$AG$1:$EM$1,BL$3,'Ingredients Backend'!$AG42:$EM42)&gt;=1,1,0)</f>
        <v>0</v>
      </c>
      <c r="BM43">
        <f>IF(SUMIF('Ingredients Backend'!$AG$1:$EM$1,BM$3,'Ingredients Backend'!$AG42:$EM42)&gt;=1,1,0)</f>
        <v>0</v>
      </c>
      <c r="BN43">
        <f>IF(SUMIF('Ingredients Backend'!$AG$1:$EM$1,BN$3,'Ingredients Backend'!$AG42:$EM42)&gt;=1,1,0)</f>
        <v>0</v>
      </c>
      <c r="BO43">
        <f>IF(SUMIF('Ingredients Backend'!$AG$1:$EM$1,BO$3,'Ingredients Backend'!$AG42:$EM42)&gt;=1,1,0)</f>
        <v>0</v>
      </c>
      <c r="BP43">
        <f>IF(SUMIF('Ingredients Backend'!$AG$1:$EM$1,BP$3,'Ingredients Backend'!$AG42:$EM42)&gt;=1,1,0)</f>
        <v>0</v>
      </c>
      <c r="BQ43">
        <f>IF(SUMIF('Ingredients Backend'!$AG$1:$EM$1,BQ$3,'Ingredients Backend'!$AG42:$EM42)&gt;=1,1,0)</f>
        <v>0</v>
      </c>
      <c r="BR43">
        <f>IF(SUMIF('Ingredients Backend'!$AG$1:$EM$1,BR$3,'Ingredients Backend'!$AG42:$EM42)&gt;=1,1,0)</f>
        <v>0</v>
      </c>
      <c r="BS43">
        <f>IF(SUMIF('Ingredients Backend'!$AG$1:$EM$1,BS$3,'Ingredients Backend'!$AG42:$EM42)&gt;=1,1,0)</f>
        <v>0</v>
      </c>
      <c r="BT43">
        <f>IF(SUMIF('Ingredients Backend'!$AG$1:$EM$1,BT$3,'Ingredients Backend'!$AG42:$EM42)&gt;=1,1,0)</f>
        <v>0</v>
      </c>
      <c r="BU43">
        <f>IF(SUMIF('Ingredients Backend'!$AG$1:$EM$1,BU$3,'Ingredients Backend'!$AG42:$EM42)&gt;=1,1,0)</f>
        <v>0</v>
      </c>
      <c r="BV43">
        <f>IF(SUMIF('Ingredients Backend'!$AG$1:$EM$1,BV$3,'Ingredients Backend'!$AG42:$EM42)&gt;=1,1,0)</f>
        <v>0</v>
      </c>
      <c r="BW43">
        <f>IF(SUMIF('Ingredients Backend'!$AG$1:$EM$1,BW$3,'Ingredients Backend'!$AG42:$EM42)&gt;=1,1,0)</f>
        <v>0</v>
      </c>
      <c r="BX43">
        <f>IF(SUMIF('Ingredients Backend'!$AG$1:$EM$1,BX$3,'Ingredients Backend'!$AG42:$EM42)&gt;=1,1,0)</f>
        <v>0</v>
      </c>
      <c r="BY43">
        <f>IF(SUMIF('Ingredients Backend'!$AG$1:$EM$1,BY$3,'Ingredients Backend'!$AG42:$EM42)&gt;=1,1,0)</f>
        <v>0</v>
      </c>
      <c r="BZ43">
        <f>IF(SUMIF('Ingredients Backend'!$AG$1:$EM$1,BZ$3,'Ingredients Backend'!$AG42:$EM42)&gt;=1,1,0)</f>
        <v>0</v>
      </c>
      <c r="CA43">
        <f>IF(SUMIF('Ingredients Backend'!$AG$1:$EM$1,CA$3,'Ingredients Backend'!$AG42:$EM42)&gt;=1,1,0)</f>
        <v>0</v>
      </c>
      <c r="CB43">
        <f>IF(SUMIF('Ingredients Backend'!$AG$1:$EM$1,CB$3,'Ingredients Backend'!$AG42:$EM42)&gt;=1,1,0)</f>
        <v>0</v>
      </c>
      <c r="CC43">
        <f>IF(SUMIF('Ingredients Backend'!$AG$1:$EM$1,CC$3,'Ingredients Backend'!$AG42:$EM42)&gt;=1,1,0)</f>
        <v>0</v>
      </c>
      <c r="CD43">
        <f>IF(SUMIF('Ingredients Backend'!$AG$1:$EM$1,CD$3,'Ingredients Backend'!$AG42:$EM42)&gt;=1,1,0)</f>
        <v>0</v>
      </c>
      <c r="CE43">
        <f>IF(SUMIF('Ingredients Backend'!$AG$1:$EM$1,CE$3,'Ingredients Backend'!$AG42:$EM42)&gt;=1,1,0)</f>
        <v>0</v>
      </c>
      <c r="CF43">
        <f>IF(SUMIF('Ingredients Backend'!$AG$1:$EM$1,CF$3,'Ingredients Backend'!$AG42:$EM42)&gt;=1,1,0)</f>
        <v>0</v>
      </c>
      <c r="CG43">
        <f>IF(SUMIF('Ingredients Backend'!$AG$1:$EM$1,CG$3,'Ingredients Backend'!$AG42:$EM42)&gt;=1,1,0)</f>
        <v>0</v>
      </c>
      <c r="CH43">
        <f>IF(SUMIF('Ingredients Backend'!$AG$1:$EM$1,CH$3,'Ingredients Backend'!$AG42:$EM42)&gt;=1,1,0)</f>
        <v>0</v>
      </c>
      <c r="CI43">
        <f>IF(SUMIF('Ingredients Backend'!$AG$1:$EM$1,CI$3,'Ingredients Backend'!$AG42:$EM42)&gt;=1,1,0)</f>
        <v>1</v>
      </c>
      <c r="CJ43">
        <f>IF(SUMIF('Ingredients Backend'!$AG$1:$EM$1,CJ$3,'Ingredients Backend'!$AG42:$EM42)&gt;=1,1,0)</f>
        <v>0</v>
      </c>
      <c r="CK43">
        <f>IF(SUMIF('Ingredients Backend'!$AG$1:$EM$1,CK$3,'Ingredients Backend'!$AG42:$EM42)&gt;=1,1,0)</f>
        <v>0</v>
      </c>
      <c r="CL43">
        <f>IF(SUMIF('Ingredients Backend'!$AG$1:$EM$1,CL$3,'Ingredients Backend'!$AG42:$EM42)&gt;=1,1,0)</f>
        <v>0</v>
      </c>
      <c r="CM43">
        <f>IF(SUMIF('Ingredients Backend'!$AG$1:$EM$1,CM$3,'Ingredients Backend'!$AG42:$EM42)&gt;=1,1,0)</f>
        <v>0</v>
      </c>
      <c r="CN43">
        <f>IF(SUMIF('Ingredients Backend'!$AG$1:$EM$1,CN$3,'Ingredients Backend'!$AG42:$EM42)&gt;=1,1,0)</f>
        <v>0</v>
      </c>
      <c r="CO43">
        <f>IF(SUMIF('Ingredients Backend'!$AG$1:$EM$1,CO$3,'Ingredients Backend'!$AG42:$EM42)&gt;=1,1,0)</f>
        <v>0</v>
      </c>
      <c r="CP43">
        <f>IF(SUMIF('Ingredients Backend'!$AG$1:$EM$1,CP$3,'Ingredients Backend'!$AG42:$EM42)&gt;=1,1,0)</f>
        <v>0</v>
      </c>
      <c r="CQ43">
        <f>IF(SUMIF('Ingredients Backend'!$AG$1:$EM$1,CQ$3,'Ingredients Backend'!$AG42:$EM42)&gt;=1,1,0)</f>
        <v>0</v>
      </c>
      <c r="CR43">
        <f>IF(SUMIF('Ingredients Backend'!$AG$1:$EM$1,CR$3,'Ingredients Backend'!$AG42:$EM42)&gt;=1,1,0)</f>
        <v>0</v>
      </c>
      <c r="CS43">
        <f>IF(SUMIF('Ingredients Backend'!$AG$1:$EM$1,CS$3,'Ingredients Backend'!$AG42:$EM42)&gt;=1,1,0)</f>
        <v>0</v>
      </c>
      <c r="CT43">
        <f>IF(SUMIF('Ingredients Backend'!$AG$1:$EM$1,CT$3,'Ingredients Backend'!$AG42:$EM42)&gt;=1,1,0)</f>
        <v>0</v>
      </c>
      <c r="CU43">
        <f>IF(SUMIF('Ingredients Backend'!$AG$1:$EM$1,CU$3,'Ingredients Backend'!$AG42:$EM42)&gt;=1,1,0)</f>
        <v>0</v>
      </c>
      <c r="CV43">
        <f>IF(SUMIF('Ingredients Backend'!$AG$1:$EM$1,CV$3,'Ingredients Backend'!$AG42:$EM42)&gt;=1,1,0)</f>
        <v>0</v>
      </c>
      <c r="CW43">
        <f>IF(SUMIF('Ingredients Backend'!$AG$1:$EM$1,CW$3,'Ingredients Backend'!$AG42:$EM42)&gt;=1,1,0)</f>
        <v>0</v>
      </c>
      <c r="CX43">
        <f>IF(SUMIF('Ingredients Backend'!$AG$1:$EM$1,CX$3,'Ingredients Backend'!$AG42:$EM42)&gt;=1,1,0)</f>
        <v>0</v>
      </c>
      <c r="CY43">
        <f>IF(SUMIF('Ingredients Backend'!$AG$1:$EM$1,CY$3,'Ingredients Backend'!$AG42:$EM42)&gt;=1,1,0)</f>
        <v>1</v>
      </c>
      <c r="CZ43">
        <f>IF(SUMIF('Ingredients Backend'!$AG$1:$EM$1,CZ$3,'Ingredients Backend'!$AG42:$EM42)&gt;=1,1,0)</f>
        <v>0</v>
      </c>
      <c r="DA43">
        <f>IF(SUMIF('Ingredients Backend'!$AG$1:$EM$1,DA$3,'Ingredients Backend'!$AG42:$EM42)&gt;=1,1,0)</f>
        <v>0</v>
      </c>
      <c r="DB43">
        <f>IF(SUMIF('Ingredients Backend'!$AG$1:$EM$1,DB$3,'Ingredients Backend'!$AG42:$EM42)&gt;=1,1,0)</f>
        <v>0</v>
      </c>
      <c r="DC43">
        <f>IF(SUMIF('Ingredients Backend'!$AG$1:$EM$1,DC$3,'Ingredients Backend'!$AG42:$EM42)&gt;=1,1,0)</f>
        <v>0</v>
      </c>
      <c r="DD43">
        <f>IF(SUMIF('Ingredients Backend'!$AG$1:$EM$1,DD$3,'Ingredients Backend'!$AG42:$EM42)&gt;=1,1,0)</f>
        <v>0</v>
      </c>
      <c r="DE43">
        <f>IF(SUMIF('Ingredients Backend'!$AG$1:$EM$1,DE$3,'Ingredients Backend'!$AG42:$EM42)&gt;=1,1,0)</f>
        <v>0</v>
      </c>
      <c r="DF43">
        <f>IF(SUMIF('Ingredients Backend'!$AG$1:$EM$1,DF$3,'Ingredients Backend'!$AG42:$EM42)&gt;=1,1,0)</f>
        <v>0</v>
      </c>
      <c r="DG43">
        <f>IF(SUMIF('Ingredients Backend'!$AG$1:$EM$1,DG$3,'Ingredients Backend'!$AG42:$EM42)&gt;=1,1,0)</f>
        <v>1</v>
      </c>
      <c r="DH43">
        <f>IF(SUMIF('Ingredients Backend'!$AG$1:$EM$1,DH$3,'Ingredients Backend'!$AG42:$EM42)&gt;=1,1,0)</f>
        <v>0</v>
      </c>
      <c r="DI43">
        <f>IF(SUMIF('Ingredients Backend'!$AG$1:$EM$1,DI$3,'Ingredients Backend'!$AG42:$EM42)&gt;=1,1,0)</f>
        <v>0</v>
      </c>
      <c r="DJ43">
        <f>IF(SUMIF('Ingredients Backend'!$AG$1:$EM$1,DJ$3,'Ingredients Backend'!$AG42:$EM42)&gt;=1,1,0)</f>
        <v>0</v>
      </c>
      <c r="DK43">
        <f>IF(SUMIF('Ingredients Backend'!$AG$1:$EM$1,DK$3,'Ingredients Backend'!$AG42:$EM42)&gt;=1,1,0)</f>
        <v>0</v>
      </c>
      <c r="DL43">
        <f>IF(SUMIF('Ingredients Backend'!$AG$1:$EM$1,DL$3,'Ingredients Backend'!$AG42:$EM42)&gt;=1,1,0)</f>
        <v>0</v>
      </c>
    </row>
    <row r="44" hidden="1" spans="1:116">
      <c r="A44" s="9" t="str">
        <f>_xlfn.XLOOKUP($E44,'Copy of Raw Data'!$E:$E,'Copy of Raw Data'!A:A,"ERROR",0,1)</f>
        <v>US</v>
      </c>
      <c r="B44" s="9" t="str">
        <f>_xlfn.XLOOKUP($E44,'Copy of Raw Data'!$E:$E,'Copy of Raw Data'!B:B,"ERROR",0,1)</f>
        <v>Hair Mousses</v>
      </c>
      <c r="C44" s="9" t="str">
        <f>_xlfn.XLOOKUP($E44,'Copy of Raw Data'!$E:$E,'Copy of Raw Data'!C:C,"ERROR",0,1)</f>
        <v>rusk</v>
      </c>
      <c r="D44" s="9" t="str">
        <f>_xlfn.XLOOKUP($E44,'Copy of Raw Data'!$E:$E,'Copy of Raw Data'!D:D,"ERROR",0,1)</f>
        <v>www.amazon.com/dp/B00176SJPY</v>
      </c>
      <c r="E44" s="9" t="s">
        <v>189</v>
      </c>
      <c r="F44" s="9" t="str">
        <f>_xlfn.XLOOKUP($E44,'Copy of Raw Data'!$E:$E,'Copy of Raw Data'!F:F,"ERROR",0,1)</f>
        <v>RUSK Designer Collection Thicker Thickening Mousse for Fine or Thin Hair, 8.8 Oz, Thickening Mousse that Provides Body, Texture, and Hold Without Buildup, 8.8 Ounce (Pack of 1)</v>
      </c>
      <c r="G44" s="9">
        <f>_xlfn.XLOOKUP($E44,'Copy of Raw Data'!$E:$E,'Copy of Raw Data'!G:G,"ERROR",0,1)</f>
        <v>10136</v>
      </c>
      <c r="H44" s="9">
        <f>_xlfn.XLOOKUP($E44,'Copy of Raw Data'!$E:$E,'Copy of Raw Data'!H:H,"ERROR",0,1)</f>
        <v>163743.52</v>
      </c>
      <c r="I44" s="9">
        <f>_xlfn.XLOOKUP($E44,'Copy of Raw Data'!$E:$E,'Copy of Raw Data'!I:I,"ERROR",0,1)</f>
        <v>0.0066656152818381</v>
      </c>
      <c r="J44" s="9" t="str">
        <f>_xlfn.XLOOKUP($E44,'Copy of Raw Data'!$E:$E,'Copy of 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15 to 20</v>
      </c>
      <c r="L44" s="9">
        <f>_xlfn.XLOOKUP($E44,'Copy of Raw Data'!$E:$E,'Copy of Raw Data'!L:L,"ERROR",0,1)</f>
        <v>16.67</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15 to 20</v>
      </c>
      <c r="N44" s="9">
        <f>_xlfn.XLOOKUP($E44,'Copy of Raw Data'!$E:$E,'Copy of Raw Data'!N:N,"ERROR",0,1)</f>
        <v>17.18</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 to 4%</v>
      </c>
      <c r="P44" s="16">
        <f t="shared" si="2"/>
        <v>0.0296856810244469</v>
      </c>
      <c r="Q44" s="9">
        <f>_xlfn.XLOOKUP($E44,'Copy of Raw Data'!$E:$E,'Copy of Raw Data'!Q:Q,"ERROR",0,1)</f>
        <v>8.8</v>
      </c>
      <c r="R44" s="9" t="str">
        <f>_xlfn.XLOOKUP($E44,'Copy of Raw Data'!$E:$E,'Copy of Raw Data'!R:R,"ERROR",0,1)</f>
        <v>oz</v>
      </c>
      <c r="S44" s="17">
        <f t="shared" si="3"/>
        <v>1.89431818181818</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1 to 2</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7">
        <f t="shared" si="4"/>
        <v>0.0660220739693178</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0.05 to 0.1</v>
      </c>
      <c r="X44" s="17">
        <f t="shared" si="5"/>
        <v>0.0640621637408922</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17">
        <f t="array" ref="Z44">_xlfn.IFS(AA44="oz",_xlfn.IFS(R44="oz",Q44,R44="fl oz",Q44*1.04,R44="ml",Q44*0.0338),AA44="fl oz",_xlfn.IFS(R44="oz",Q44/1.04,R44="fl oz",Q44,R44="ml",Q44*0.0338/1.04),AA44="ml",_xlfn.IFS(R44="oz",Q44/0.0338,R44="fl oz",Q44*1.04/0.0338,R44="ml",Q44))</f>
        <v>8.8</v>
      </c>
      <c r="AA44" s="9" t="str">
        <f>_xlfn.XLOOKUP($E44,'Copy of Raw Data'!$E:$E,'Copy of Raw Data'!AA:AA,"ERROR",0,1)</f>
        <v>oz</v>
      </c>
      <c r="AB44" s="9" t="str">
        <f>_xlfn.XLOOKUP($E44,'Copy of Raw Data'!$E:$E,'Copy of Raw Data'!AB:AB,"ERROR",0,1)</f>
        <v>Spray Can</v>
      </c>
      <c r="AC44" s="9" t="str">
        <f>_xlfn.XLOOKUP($E44,'Copy of Raw Data'!$E:$E,'Copy of Raw Data'!AC:AC,"ERROR",0,1)</f>
        <v>Pack of 1</v>
      </c>
      <c r="AD44" s="9" t="str">
        <f>_xlfn.XLOOKUP($E44,'Copy of Raw Data'!$E:$E,'Copy of Raw Data'!AD:AD,"ERROR",0,1)</f>
        <v>Thickening, Hold, Moisturizing</v>
      </c>
      <c r="AE44" s="9" t="str">
        <f>_xlfn.XLOOKUP($E44,'Copy of Raw Data'!$E:$E,'Copy of Raw Data'!AO:AO,"ERROR",0,1)</f>
        <v>NA</v>
      </c>
      <c r="AF44" s="9" t="str">
        <f>_xlfn.XLOOKUP($E44,'Copy of Raw Data'!$E:$E,'Copy of Raw Data'!AZ:AZ,"ERROR",0,1)</f>
        <v>Water, Acrylate Copolymer, Glycerin, Castor Oil, Honey</v>
      </c>
      <c r="AG44">
        <f>IF(SUMIF('Ingredients Backend'!$AG$1:$EM$1,AG$3,'Ingredients Backend'!$AG43:$EM43)&gt;=1,1,0)</f>
        <v>0</v>
      </c>
      <c r="AH44">
        <f>IF(SUMIF('Ingredients Backend'!$AG$1:$EM$1,AH$3,'Ingredients Backend'!$AG43:$EM43)&gt;=1,1,0)</f>
        <v>1</v>
      </c>
      <c r="AI44">
        <f>IF(SUMIF('Ingredients Backend'!$AG$1:$EM$1,AI$3,'Ingredients Backend'!$AG43:$EM43)&gt;=1,1,0)</f>
        <v>0</v>
      </c>
      <c r="AJ44">
        <f>IF(SUMIF('Ingredients Backend'!$AG$1:$EM$1,AJ$3,'Ingredients Backend'!$AG43:$EM43)&gt;=1,1,0)</f>
        <v>0</v>
      </c>
      <c r="AK44">
        <f>IF(SUMIF('Ingredients Backend'!$AG$1:$EM$1,AK$3,'Ingredients Backend'!$AG43:$EM43)&gt;=1,1,0)</f>
        <v>0</v>
      </c>
      <c r="AL44">
        <f>IF(SUMIF('Ingredients Backend'!$AG$1:$EM$1,AL$3,'Ingredients Backend'!$AG43:$EM43)&gt;=1,1,0)</f>
        <v>0</v>
      </c>
      <c r="AM44">
        <f>IF(SUMIF('Ingredients Backend'!$AG$1:$EM$1,AM$3,'Ingredients Backend'!$AG43:$EM43)&gt;=1,1,0)</f>
        <v>0</v>
      </c>
      <c r="AN44">
        <f>IF(SUMIF('Ingredients Backend'!$AG$1:$EM$1,AN$3,'Ingredients Backend'!$AG43:$EM43)&gt;=1,1,0)</f>
        <v>0</v>
      </c>
      <c r="AO44">
        <f>IF(SUMIF('Ingredients Backend'!$AG$1:$EM$1,AO$3,'Ingredients Backend'!$AG43:$EM43)&gt;=1,1,0)</f>
        <v>0</v>
      </c>
      <c r="AP44">
        <f>IF(SUMIF('Ingredients Backend'!$AG$1:$EM$1,AP$3,'Ingredients Backend'!$AG43:$EM43)&gt;=1,1,0)</f>
        <v>0</v>
      </c>
      <c r="AQ44">
        <f>IF(SUMIF('Ingredients Backend'!$AG$1:$EM$1,AQ$3,'Ingredients Backend'!$AG43:$EM43)&gt;=1,1,0)</f>
        <v>0</v>
      </c>
      <c r="AR44">
        <f>IF(SUMIF('Ingredients Backend'!$AG$1:$EM$1,AR$3,'Ingredients Backend'!$AG43:$EM43)&gt;=1,1,0)</f>
        <v>0</v>
      </c>
      <c r="AS44">
        <f>IF(SUMIF('Ingredients Backend'!$AG$1:$EM$1,AS$3,'Ingredients Backend'!$AG43:$EM43)&gt;=1,1,0)</f>
        <v>0</v>
      </c>
      <c r="AT44">
        <f>IF(SUMIF('Ingredients Backend'!$AG$1:$EM$1,AT$3,'Ingredients Backend'!$AG43:$EM43)&gt;=1,1,0)</f>
        <v>1</v>
      </c>
      <c r="AU44">
        <f>IF(SUMIF('Ingredients Backend'!$AG$1:$EM$1,AU$3,'Ingredients Backend'!$AG43:$EM43)&gt;=1,1,0)</f>
        <v>0</v>
      </c>
      <c r="AV44">
        <f>IF(SUMIF('Ingredients Backend'!$AG$1:$EM$1,AV$3,'Ingredients Backend'!$AG43:$EM43)&gt;=1,1,0)</f>
        <v>0</v>
      </c>
      <c r="AW44">
        <f>IF(SUMIF('Ingredients Backend'!$AG$1:$EM$1,AW$3,'Ingredients Backend'!$AG43:$EM43)&gt;=1,1,0)</f>
        <v>0</v>
      </c>
      <c r="AX44">
        <f>IF(SUMIF('Ingredients Backend'!$AG$1:$EM$1,AX$3,'Ingredients Backend'!$AG43:$EM43)&gt;=1,1,0)</f>
        <v>0</v>
      </c>
      <c r="AY44">
        <f>IF(SUMIF('Ingredients Backend'!$AG$1:$EM$1,AY$3,'Ingredients Backend'!$AG43:$EM43)&gt;=1,1,0)</f>
        <v>0</v>
      </c>
      <c r="AZ44">
        <f>IF(SUMIF('Ingredients Backend'!$AG$1:$EM$1,AZ$3,'Ingredients Backend'!$AG43:$EM43)&gt;=1,1,0)</f>
        <v>0</v>
      </c>
      <c r="BA44">
        <f>IF(SUMIF('Ingredients Backend'!$AG$1:$EM$1,BA$3,'Ingredients Backend'!$AG43:$EM43)&gt;=1,1,0)</f>
        <v>0</v>
      </c>
      <c r="BB44">
        <f>IF(SUMIF('Ingredients Backend'!$AG$1:$EM$1,BB$3,'Ingredients Backend'!$AG43:$EM43)&gt;=1,1,0)</f>
        <v>0</v>
      </c>
      <c r="BC44">
        <f>IF(SUMIF('Ingredients Backend'!$AG$1:$EM$1,BC$3,'Ingredients Backend'!$AG43:$EM43)&gt;=1,1,0)</f>
        <v>0</v>
      </c>
      <c r="BD44">
        <f>IF(SUMIF('Ingredients Backend'!$AG$1:$EM$1,BD$3,'Ingredients Backend'!$AG43:$EM43)&gt;=1,1,0)</f>
        <v>0</v>
      </c>
      <c r="BE44">
        <f>IF(SUMIF('Ingredients Backend'!$AG$1:$EM$1,BE$3,'Ingredients Backend'!$AG43:$EM43)&gt;=1,1,0)</f>
        <v>0</v>
      </c>
      <c r="BF44">
        <f>IF(SUMIF('Ingredients Backend'!$AG$1:$EM$1,BF$3,'Ingredients Backend'!$AG43:$EM43)&gt;=1,1,0)</f>
        <v>0</v>
      </c>
      <c r="BG44">
        <f>IF(SUMIF('Ingredients Backend'!$AG$1:$EM$1,BG$3,'Ingredients Backend'!$AG43:$EM43)&gt;=1,1,0)</f>
        <v>0</v>
      </c>
      <c r="BH44">
        <f>IF(SUMIF('Ingredients Backend'!$AG$1:$EM$1,BH$3,'Ingredients Backend'!$AG43:$EM43)&gt;=1,1,0)</f>
        <v>0</v>
      </c>
      <c r="BI44">
        <f>IF(SUMIF('Ingredients Backend'!$AG$1:$EM$1,BI$3,'Ingredients Backend'!$AG43:$EM43)&gt;=1,1,0)</f>
        <v>0</v>
      </c>
      <c r="BJ44">
        <f>IF(SUMIF('Ingredients Backend'!$AG$1:$EM$1,BJ$3,'Ingredients Backend'!$AG43:$EM43)&gt;=1,1,0)</f>
        <v>0</v>
      </c>
      <c r="BK44">
        <f>IF(SUMIF('Ingredients Backend'!$AG$1:$EM$1,BK$3,'Ingredients Backend'!$AG43:$EM43)&gt;=1,1,0)</f>
        <v>1</v>
      </c>
      <c r="BL44">
        <f>IF(SUMIF('Ingredients Backend'!$AG$1:$EM$1,BL$3,'Ingredients Backend'!$AG43:$EM43)&gt;=1,1,0)</f>
        <v>0</v>
      </c>
      <c r="BM44">
        <f>IF(SUMIF('Ingredients Backend'!$AG$1:$EM$1,BM$3,'Ingredients Backend'!$AG43:$EM43)&gt;=1,1,0)</f>
        <v>0</v>
      </c>
      <c r="BN44">
        <f>IF(SUMIF('Ingredients Backend'!$AG$1:$EM$1,BN$3,'Ingredients Backend'!$AG43:$EM43)&gt;=1,1,0)</f>
        <v>1</v>
      </c>
      <c r="BO44">
        <f>IF(SUMIF('Ingredients Backend'!$AG$1:$EM$1,BO$3,'Ingredients Backend'!$AG43:$EM43)&gt;=1,1,0)</f>
        <v>0</v>
      </c>
      <c r="BP44">
        <f>IF(SUMIF('Ingredients Backend'!$AG$1:$EM$1,BP$3,'Ingredients Backend'!$AG43:$EM43)&gt;=1,1,0)</f>
        <v>0</v>
      </c>
      <c r="BQ44">
        <f>IF(SUMIF('Ingredients Backend'!$AG$1:$EM$1,BQ$3,'Ingredients Backend'!$AG43:$EM43)&gt;=1,1,0)</f>
        <v>0</v>
      </c>
      <c r="BR44">
        <f>IF(SUMIF('Ingredients Backend'!$AG$1:$EM$1,BR$3,'Ingredients Backend'!$AG43:$EM43)&gt;=1,1,0)</f>
        <v>0</v>
      </c>
      <c r="BS44">
        <f>IF(SUMIF('Ingredients Backend'!$AG$1:$EM$1,BS$3,'Ingredients Backend'!$AG43:$EM43)&gt;=1,1,0)</f>
        <v>0</v>
      </c>
      <c r="BT44">
        <f>IF(SUMIF('Ingredients Backend'!$AG$1:$EM$1,BT$3,'Ingredients Backend'!$AG43:$EM43)&gt;=1,1,0)</f>
        <v>0</v>
      </c>
      <c r="BU44">
        <f>IF(SUMIF('Ingredients Backend'!$AG$1:$EM$1,BU$3,'Ingredients Backend'!$AG43:$EM43)&gt;=1,1,0)</f>
        <v>0</v>
      </c>
      <c r="BV44">
        <f>IF(SUMIF('Ingredients Backend'!$AG$1:$EM$1,BV$3,'Ingredients Backend'!$AG43:$EM43)&gt;=1,1,0)</f>
        <v>0</v>
      </c>
      <c r="BW44">
        <f>IF(SUMIF('Ingredients Backend'!$AG$1:$EM$1,BW$3,'Ingredients Backend'!$AG43:$EM43)&gt;=1,1,0)</f>
        <v>0</v>
      </c>
      <c r="BX44">
        <f>IF(SUMIF('Ingredients Backend'!$AG$1:$EM$1,BX$3,'Ingredients Backend'!$AG43:$EM43)&gt;=1,1,0)</f>
        <v>0</v>
      </c>
      <c r="BY44">
        <f>IF(SUMIF('Ingredients Backend'!$AG$1:$EM$1,BY$3,'Ingredients Backend'!$AG43:$EM43)&gt;=1,1,0)</f>
        <v>0</v>
      </c>
      <c r="BZ44">
        <f>IF(SUMIF('Ingredients Backend'!$AG$1:$EM$1,BZ$3,'Ingredients Backend'!$AG43:$EM43)&gt;=1,1,0)</f>
        <v>0</v>
      </c>
      <c r="CA44">
        <f>IF(SUMIF('Ingredients Backend'!$AG$1:$EM$1,CA$3,'Ingredients Backend'!$AG43:$EM43)&gt;=1,1,0)</f>
        <v>0</v>
      </c>
      <c r="CB44">
        <f>IF(SUMIF('Ingredients Backend'!$AG$1:$EM$1,CB$3,'Ingredients Backend'!$AG43:$EM43)&gt;=1,1,0)</f>
        <v>0</v>
      </c>
      <c r="CC44">
        <f>IF(SUMIF('Ingredients Backend'!$AG$1:$EM$1,CC$3,'Ingredients Backend'!$AG43:$EM43)&gt;=1,1,0)</f>
        <v>0</v>
      </c>
      <c r="CD44">
        <f>IF(SUMIF('Ingredients Backend'!$AG$1:$EM$1,CD$3,'Ingredients Backend'!$AG43:$EM43)&gt;=1,1,0)</f>
        <v>1</v>
      </c>
      <c r="CE44">
        <f>IF(SUMIF('Ingredients Backend'!$AG$1:$EM$1,CE$3,'Ingredients Backend'!$AG43:$EM43)&gt;=1,1,0)</f>
        <v>0</v>
      </c>
      <c r="CF44">
        <f>IF(SUMIF('Ingredients Backend'!$AG$1:$EM$1,CF$3,'Ingredients Backend'!$AG43:$EM43)&gt;=1,1,0)</f>
        <v>0</v>
      </c>
      <c r="CG44">
        <f>IF(SUMIF('Ingredients Backend'!$AG$1:$EM$1,CG$3,'Ingredients Backend'!$AG43:$EM43)&gt;=1,1,0)</f>
        <v>0</v>
      </c>
      <c r="CH44">
        <f>IF(SUMIF('Ingredients Backend'!$AG$1:$EM$1,CH$3,'Ingredients Backend'!$AG43:$EM43)&gt;=1,1,0)</f>
        <v>0</v>
      </c>
      <c r="CI44">
        <f>IF(SUMIF('Ingredients Backend'!$AG$1:$EM$1,CI$3,'Ingredients Backend'!$AG43:$EM43)&gt;=1,1,0)</f>
        <v>0</v>
      </c>
      <c r="CJ44">
        <f>IF(SUMIF('Ingredients Backend'!$AG$1:$EM$1,CJ$3,'Ingredients Backend'!$AG43:$EM43)&gt;=1,1,0)</f>
        <v>0</v>
      </c>
      <c r="CK44">
        <f>IF(SUMIF('Ingredients Backend'!$AG$1:$EM$1,CK$3,'Ingredients Backend'!$AG43:$EM43)&gt;=1,1,0)</f>
        <v>0</v>
      </c>
      <c r="CL44">
        <f>IF(SUMIF('Ingredients Backend'!$AG$1:$EM$1,CL$3,'Ingredients Backend'!$AG43:$EM43)&gt;=1,1,0)</f>
        <v>0</v>
      </c>
      <c r="CM44">
        <f>IF(SUMIF('Ingredients Backend'!$AG$1:$EM$1,CM$3,'Ingredients Backend'!$AG43:$EM43)&gt;=1,1,0)</f>
        <v>0</v>
      </c>
      <c r="CN44">
        <f>IF(SUMIF('Ingredients Backend'!$AG$1:$EM$1,CN$3,'Ingredients Backend'!$AG43:$EM43)&gt;=1,1,0)</f>
        <v>0</v>
      </c>
      <c r="CO44">
        <f>IF(SUMIF('Ingredients Backend'!$AG$1:$EM$1,CO$3,'Ingredients Backend'!$AG43:$EM43)&gt;=1,1,0)</f>
        <v>0</v>
      </c>
      <c r="CP44">
        <f>IF(SUMIF('Ingredients Backend'!$AG$1:$EM$1,CP$3,'Ingredients Backend'!$AG43:$EM43)&gt;=1,1,0)</f>
        <v>0</v>
      </c>
      <c r="CQ44">
        <f>IF(SUMIF('Ingredients Backend'!$AG$1:$EM$1,CQ$3,'Ingredients Backend'!$AG43:$EM43)&gt;=1,1,0)</f>
        <v>0</v>
      </c>
      <c r="CR44">
        <f>IF(SUMIF('Ingredients Backend'!$AG$1:$EM$1,CR$3,'Ingredients Backend'!$AG43:$EM43)&gt;=1,1,0)</f>
        <v>0</v>
      </c>
      <c r="CS44">
        <f>IF(SUMIF('Ingredients Backend'!$AG$1:$EM$1,CS$3,'Ingredients Backend'!$AG43:$EM43)&gt;=1,1,0)</f>
        <v>0</v>
      </c>
      <c r="CT44">
        <f>IF(SUMIF('Ingredients Backend'!$AG$1:$EM$1,CT$3,'Ingredients Backend'!$AG43:$EM43)&gt;=1,1,0)</f>
        <v>0</v>
      </c>
      <c r="CU44">
        <f>IF(SUMIF('Ingredients Backend'!$AG$1:$EM$1,CU$3,'Ingredients Backend'!$AG43:$EM43)&gt;=1,1,0)</f>
        <v>0</v>
      </c>
      <c r="CV44">
        <f>IF(SUMIF('Ingredients Backend'!$AG$1:$EM$1,CV$3,'Ingredients Backend'!$AG43:$EM43)&gt;=1,1,0)</f>
        <v>0</v>
      </c>
      <c r="CW44">
        <f>IF(SUMIF('Ingredients Backend'!$AG$1:$EM$1,CW$3,'Ingredients Backend'!$AG43:$EM43)&gt;=1,1,0)</f>
        <v>0</v>
      </c>
      <c r="CX44">
        <f>IF(SUMIF('Ingredients Backend'!$AG$1:$EM$1,CX$3,'Ingredients Backend'!$AG43:$EM43)&gt;=1,1,0)</f>
        <v>0</v>
      </c>
      <c r="CY44">
        <f>IF(SUMIF('Ingredients Backend'!$AG$1:$EM$1,CY$3,'Ingredients Backend'!$AG43:$EM43)&gt;=1,1,0)</f>
        <v>0</v>
      </c>
      <c r="CZ44">
        <f>IF(SUMIF('Ingredients Backend'!$AG$1:$EM$1,CZ$3,'Ingredients Backend'!$AG43:$EM43)&gt;=1,1,0)</f>
        <v>0</v>
      </c>
      <c r="DA44">
        <f>IF(SUMIF('Ingredients Backend'!$AG$1:$EM$1,DA$3,'Ingredients Backend'!$AG43:$EM43)&gt;=1,1,0)</f>
        <v>0</v>
      </c>
      <c r="DB44">
        <f>IF(SUMIF('Ingredients Backend'!$AG$1:$EM$1,DB$3,'Ingredients Backend'!$AG43:$EM43)&gt;=1,1,0)</f>
        <v>0</v>
      </c>
      <c r="DC44">
        <f>IF(SUMIF('Ingredients Backend'!$AG$1:$EM$1,DC$3,'Ingredients Backend'!$AG43:$EM43)&gt;=1,1,0)</f>
        <v>0</v>
      </c>
      <c r="DD44">
        <f>IF(SUMIF('Ingredients Backend'!$AG$1:$EM$1,DD$3,'Ingredients Backend'!$AG43:$EM43)&gt;=1,1,0)</f>
        <v>0</v>
      </c>
      <c r="DE44">
        <f>IF(SUMIF('Ingredients Backend'!$AG$1:$EM$1,DE$3,'Ingredients Backend'!$AG43:$EM43)&gt;=1,1,0)</f>
        <v>0</v>
      </c>
      <c r="DF44">
        <f>IF(SUMIF('Ingredients Backend'!$AG$1:$EM$1,DF$3,'Ingredients Backend'!$AG43:$EM43)&gt;=1,1,0)</f>
        <v>0</v>
      </c>
      <c r="DG44">
        <f>IF(SUMIF('Ingredients Backend'!$AG$1:$EM$1,DG$3,'Ingredients Backend'!$AG43:$EM43)&gt;=1,1,0)</f>
        <v>0</v>
      </c>
      <c r="DH44">
        <f>IF(SUMIF('Ingredients Backend'!$AG$1:$EM$1,DH$3,'Ingredients Backend'!$AG43:$EM43)&gt;=1,1,0)</f>
        <v>0</v>
      </c>
      <c r="DI44">
        <f>IF(SUMIF('Ingredients Backend'!$AG$1:$EM$1,DI$3,'Ingredients Backend'!$AG43:$EM43)&gt;=1,1,0)</f>
        <v>1</v>
      </c>
      <c r="DJ44">
        <f>IF(SUMIF('Ingredients Backend'!$AG$1:$EM$1,DJ$3,'Ingredients Backend'!$AG43:$EM43)&gt;=1,1,0)</f>
        <v>0</v>
      </c>
      <c r="DK44">
        <f>IF(SUMIF('Ingredients Backend'!$AG$1:$EM$1,DK$3,'Ingredients Backend'!$AG43:$EM43)&gt;=1,1,0)</f>
        <v>0</v>
      </c>
      <c r="DL44">
        <f>IF(SUMIF('Ingredients Backend'!$AG$1:$EM$1,DL$3,'Ingredients Backend'!$AG43:$EM43)&gt;=1,1,0)</f>
        <v>0</v>
      </c>
    </row>
    <row r="45" hidden="1" spans="1:116">
      <c r="A45" s="9" t="str">
        <f>_xlfn.XLOOKUP($E45,'Copy of Raw Data'!$E:$E,'Copy of Raw Data'!A:A,"ERROR",0,1)</f>
        <v>US</v>
      </c>
      <c r="B45" s="9" t="str">
        <f>_xlfn.XLOOKUP($E45,'Copy of Raw Data'!$E:$E,'Copy of Raw Data'!B:B,"ERROR",0,1)</f>
        <v>Hair Mousses</v>
      </c>
      <c r="C45" s="9" t="str">
        <f>_xlfn.XLOOKUP($E45,'Copy of Raw Data'!$E:$E,'Copy of Raw Data'!C:C,"ERROR",0,1)</f>
        <v>Garnier</v>
      </c>
      <c r="D45" s="9" t="str">
        <f>_xlfn.XLOOKUP($E45,'Copy of Raw Data'!$E:$E,'Copy of Raw Data'!D:D,"ERROR",0,1)</f>
        <v>www.amazon.com/dp/B000JEAYT4</v>
      </c>
      <c r="E45" s="9" t="s">
        <v>192</v>
      </c>
      <c r="F45" s="9" t="str">
        <f>_xlfn.XLOOKUP($E45,'Copy of Raw Data'!$E:$E,'Copy of Raw Data'!F:F,"ERROR",0,1)</f>
        <v>Garnier Fructis Style Curl Construct Creation Mousse, 6.8 Oz, 1 Count (Packaging May Vary)</v>
      </c>
      <c r="G45" s="9">
        <f>_xlfn.XLOOKUP($E45,'Copy of Raw Data'!$E:$E,'Copy of Raw Data'!G:G,"ERROR",0,1)</f>
        <v>34474</v>
      </c>
      <c r="H45" s="9">
        <f>_xlfn.XLOOKUP($E45,'Copy of Raw Data'!$E:$E,'Copy of Raw Data'!H:H,"ERROR",0,1)</f>
        <v>156784.33</v>
      </c>
      <c r="I45" s="9">
        <f>_xlfn.XLOOKUP($E45,'Copy of Raw Data'!$E:$E,'Copy of Raw Data'!I:I,"ERROR",0,1)</f>
        <v>0.00636626905783803</v>
      </c>
      <c r="J45" s="9" t="str">
        <f>_xlfn.XLOOKUP($E45,'Copy of Raw Data'!$E:$E,'Copy of 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0 to 5</v>
      </c>
      <c r="L45" s="9">
        <f>_xlfn.XLOOKUP($E45,'Copy of Raw Data'!$E:$E,'Copy of Raw Data'!L:L,"ERROR",0,1)</f>
        <v>4.59</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5 to 10</v>
      </c>
      <c r="N45" s="9">
        <f>_xlfn.XLOOKUP($E45,'Copy of Raw Data'!$E:$E,'Copy of Raw Data'!N:N,"ERROR",0,1)</f>
        <v>5.86</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6">
        <f t="shared" si="2"/>
        <v>0.216723549488055</v>
      </c>
      <c r="Q45" s="9">
        <f>_xlfn.XLOOKUP($E45,'Copy of Raw Data'!$E:$E,'Copy of Raw Data'!Q:Q,"ERROR",0,1)</f>
        <v>13.6</v>
      </c>
      <c r="R45" s="9" t="str">
        <f>_xlfn.XLOOKUP($E45,'Copy of Raw Data'!$E:$E,'Copy of Raw Data'!R:R,"ERROR",0,1)</f>
        <v>oz</v>
      </c>
      <c r="S45" s="17">
        <f t="shared" si="3"/>
        <v>0.3375</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0.3 to 0.4</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7">
        <f t="shared" si="4"/>
        <v>0.014571604766357</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7">
        <f t="shared" si="5"/>
        <v>0.0114135948596551</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10 to 15</v>
      </c>
      <c r="Z45" s="17">
        <f t="array" ref="Z45">_xlfn.IFS(AA45="oz",_xlfn.IFS(R45="oz",Q45,R45="fl oz",Q45*1.04,R45="ml",Q45*0.0338),AA45="fl oz",_xlfn.IFS(R45="oz",Q45/1.04,R45="fl oz",Q45,R45="ml",Q45*0.0338/1.04),AA45="ml",_xlfn.IFS(R45="oz",Q45/0.0338,R45="fl oz",Q45*1.04/0.0338,R45="ml",Q45))</f>
        <v>13.6</v>
      </c>
      <c r="AA45" s="9" t="str">
        <f>_xlfn.XLOOKUP($E45,'Copy of Raw Data'!$E:$E,'Copy of Raw Data'!AA:AA,"ERROR",0,1)</f>
        <v>oz</v>
      </c>
      <c r="AB45" s="9" t="str">
        <f>_xlfn.XLOOKUP($E45,'Copy of Raw Data'!$E:$E,'Copy of Raw Data'!AB:AB,"ERROR",0,1)</f>
        <v>Spray Can</v>
      </c>
      <c r="AC45" s="9" t="str">
        <f>_xlfn.XLOOKUP($E45,'Copy of Raw Data'!$E:$E,'Copy of Raw Data'!AC:AC,"ERROR",0,1)</f>
        <v>Pack of 1</v>
      </c>
      <c r="AD45" s="9" t="str">
        <f>_xlfn.XLOOKUP($E45,'Copy of Raw Data'!$E:$E,'Copy of Raw Data'!AD:AD,"ERROR",0,1)</f>
        <v>Curl Enhancing, Lightweight, Hold, Long-Lasting, Shine</v>
      </c>
      <c r="AE45" s="9" t="str">
        <f>_xlfn.XLOOKUP($E45,'Copy of Raw Data'!$E:$E,'Copy of Raw Data'!AO:AO,"ERROR",0,1)</f>
        <v>Cruelty Free, Residue Free, Vegan, Recycled Packaging</v>
      </c>
      <c r="AF45" s="9" t="str">
        <f>_xlfn.XLOOKUP($E45,'Copy of Raw Data'!$E:$E,'Copy of Raw Data'!AZ:AZ,"ERROR",0,1)</f>
        <v>Shea Butter, Dimethicone, Ethylhexylglycerin</v>
      </c>
      <c r="AG45">
        <f>IF(SUMIF('Ingredients Backend'!$AG$1:$EM$1,AG$3,'Ingredients Backend'!$AG44:$EM44)&gt;=1,1,0)</f>
        <v>0</v>
      </c>
      <c r="AH45">
        <f>IF(SUMIF('Ingredients Backend'!$AG$1:$EM$1,AH$3,'Ingredients Backend'!$AG44:$EM44)&gt;=1,1,0)</f>
        <v>0</v>
      </c>
      <c r="AI45">
        <f>IF(SUMIF('Ingredients Backend'!$AG$1:$EM$1,AI$3,'Ingredients Backend'!$AG44:$EM44)&gt;=1,1,0)</f>
        <v>0</v>
      </c>
      <c r="AJ45">
        <f>IF(SUMIF('Ingredients Backend'!$AG$1:$EM$1,AJ$3,'Ingredients Backend'!$AG44:$EM44)&gt;=1,1,0)</f>
        <v>0</v>
      </c>
      <c r="AK45">
        <f>IF(SUMIF('Ingredients Backend'!$AG$1:$EM$1,AK$3,'Ingredients Backend'!$AG44:$EM44)&gt;=1,1,0)</f>
        <v>0</v>
      </c>
      <c r="AL45">
        <f>IF(SUMIF('Ingredients Backend'!$AG$1:$EM$1,AL$3,'Ingredients Backend'!$AG44:$EM44)&gt;=1,1,0)</f>
        <v>0</v>
      </c>
      <c r="AM45">
        <f>IF(SUMIF('Ingredients Backend'!$AG$1:$EM$1,AM$3,'Ingredients Backend'!$AG44:$EM44)&gt;=1,1,0)</f>
        <v>0</v>
      </c>
      <c r="AN45">
        <f>IF(SUMIF('Ingredients Backend'!$AG$1:$EM$1,AN$3,'Ingredients Backend'!$AG44:$EM44)&gt;=1,1,0)</f>
        <v>0</v>
      </c>
      <c r="AO45">
        <f>IF(SUMIF('Ingredients Backend'!$AG$1:$EM$1,AO$3,'Ingredients Backend'!$AG44:$EM44)&gt;=1,1,0)</f>
        <v>0</v>
      </c>
      <c r="AP45">
        <f>IF(SUMIF('Ingredients Backend'!$AG$1:$EM$1,AP$3,'Ingredients Backend'!$AG44:$EM44)&gt;=1,1,0)</f>
        <v>0</v>
      </c>
      <c r="AQ45">
        <f>IF(SUMIF('Ingredients Backend'!$AG$1:$EM$1,AQ$3,'Ingredients Backend'!$AG44:$EM44)&gt;=1,1,0)</f>
        <v>0</v>
      </c>
      <c r="AR45">
        <f>IF(SUMIF('Ingredients Backend'!$AG$1:$EM$1,AR$3,'Ingredients Backend'!$AG44:$EM44)&gt;=1,1,0)</f>
        <v>0</v>
      </c>
      <c r="AS45">
        <f>IF(SUMIF('Ingredients Backend'!$AG$1:$EM$1,AS$3,'Ingredients Backend'!$AG44:$EM44)&gt;=1,1,0)</f>
        <v>0</v>
      </c>
      <c r="AT45">
        <f>IF(SUMIF('Ingredients Backend'!$AG$1:$EM$1,AT$3,'Ingredients Backend'!$AG44:$EM44)&gt;=1,1,0)</f>
        <v>0</v>
      </c>
      <c r="AU45">
        <f>IF(SUMIF('Ingredients Backend'!$AG$1:$EM$1,AU$3,'Ingredients Backend'!$AG44:$EM44)&gt;=1,1,0)</f>
        <v>0</v>
      </c>
      <c r="AV45">
        <f>IF(SUMIF('Ingredients Backend'!$AG$1:$EM$1,AV$3,'Ingredients Backend'!$AG44:$EM44)&gt;=1,1,0)</f>
        <v>0</v>
      </c>
      <c r="AW45">
        <f>IF(SUMIF('Ingredients Backend'!$AG$1:$EM$1,AW$3,'Ingredients Backend'!$AG44:$EM44)&gt;=1,1,0)</f>
        <v>0</v>
      </c>
      <c r="AX45">
        <f>IF(SUMIF('Ingredients Backend'!$AG$1:$EM$1,AX$3,'Ingredients Backend'!$AG44:$EM44)&gt;=1,1,0)</f>
        <v>0</v>
      </c>
      <c r="AY45">
        <f>IF(SUMIF('Ingredients Backend'!$AG$1:$EM$1,AY$3,'Ingredients Backend'!$AG44:$EM44)&gt;=1,1,0)</f>
        <v>0</v>
      </c>
      <c r="AZ45">
        <f>IF(SUMIF('Ingredients Backend'!$AG$1:$EM$1,AZ$3,'Ingredients Backend'!$AG44:$EM44)&gt;=1,1,0)</f>
        <v>0</v>
      </c>
      <c r="BA45">
        <f>IF(SUMIF('Ingredients Backend'!$AG$1:$EM$1,BA$3,'Ingredients Backend'!$AG44:$EM44)&gt;=1,1,0)</f>
        <v>0</v>
      </c>
      <c r="BB45">
        <f>IF(SUMIF('Ingredients Backend'!$AG$1:$EM$1,BB$3,'Ingredients Backend'!$AG44:$EM44)&gt;=1,1,0)</f>
        <v>0</v>
      </c>
      <c r="BC45">
        <f>IF(SUMIF('Ingredients Backend'!$AG$1:$EM$1,BC$3,'Ingredients Backend'!$AG44:$EM44)&gt;=1,1,0)</f>
        <v>0</v>
      </c>
      <c r="BD45">
        <f>IF(SUMIF('Ingredients Backend'!$AG$1:$EM$1,BD$3,'Ingredients Backend'!$AG44:$EM44)&gt;=1,1,0)</f>
        <v>1</v>
      </c>
      <c r="BE45">
        <f>IF(SUMIF('Ingredients Backend'!$AG$1:$EM$1,BE$3,'Ingredients Backend'!$AG44:$EM44)&gt;=1,1,0)</f>
        <v>1</v>
      </c>
      <c r="BF45">
        <f>IF(SUMIF('Ingredients Backend'!$AG$1:$EM$1,BF$3,'Ingredients Backend'!$AG44:$EM44)&gt;=1,1,0)</f>
        <v>0</v>
      </c>
      <c r="BG45">
        <f>IF(SUMIF('Ingredients Backend'!$AG$1:$EM$1,BG$3,'Ingredients Backend'!$AG44:$EM44)&gt;=1,1,0)</f>
        <v>0</v>
      </c>
      <c r="BH45">
        <f>IF(SUMIF('Ingredients Backend'!$AG$1:$EM$1,BH$3,'Ingredients Backend'!$AG44:$EM44)&gt;=1,1,0)</f>
        <v>0</v>
      </c>
      <c r="BI45">
        <f>IF(SUMIF('Ingredients Backend'!$AG$1:$EM$1,BI$3,'Ingredients Backend'!$AG44:$EM44)&gt;=1,1,0)</f>
        <v>0</v>
      </c>
      <c r="BJ45">
        <f>IF(SUMIF('Ingredients Backend'!$AG$1:$EM$1,BJ$3,'Ingredients Backend'!$AG44:$EM44)&gt;=1,1,0)</f>
        <v>0</v>
      </c>
      <c r="BK45">
        <f>IF(SUMIF('Ingredients Backend'!$AG$1:$EM$1,BK$3,'Ingredients Backend'!$AG44:$EM44)&gt;=1,1,0)</f>
        <v>1</v>
      </c>
      <c r="BL45">
        <f>IF(SUMIF('Ingredients Backend'!$AG$1:$EM$1,BL$3,'Ingredients Backend'!$AG44:$EM44)&gt;=1,1,0)</f>
        <v>0</v>
      </c>
      <c r="BM45">
        <f>IF(SUMIF('Ingredients Backend'!$AG$1:$EM$1,BM$3,'Ingredients Backend'!$AG44:$EM44)&gt;=1,1,0)</f>
        <v>0</v>
      </c>
      <c r="BN45">
        <f>IF(SUMIF('Ingredients Backend'!$AG$1:$EM$1,BN$3,'Ingredients Backend'!$AG44:$EM44)&gt;=1,1,0)</f>
        <v>0</v>
      </c>
      <c r="BO45">
        <f>IF(SUMIF('Ingredients Backend'!$AG$1:$EM$1,BO$3,'Ingredients Backend'!$AG44:$EM44)&gt;=1,1,0)</f>
        <v>0</v>
      </c>
      <c r="BP45">
        <f>IF(SUMIF('Ingredients Backend'!$AG$1:$EM$1,BP$3,'Ingredients Backend'!$AG44:$EM44)&gt;=1,1,0)</f>
        <v>0</v>
      </c>
      <c r="BQ45">
        <f>IF(SUMIF('Ingredients Backend'!$AG$1:$EM$1,BQ$3,'Ingredients Backend'!$AG44:$EM44)&gt;=1,1,0)</f>
        <v>0</v>
      </c>
      <c r="BR45">
        <f>IF(SUMIF('Ingredients Backend'!$AG$1:$EM$1,BR$3,'Ingredients Backend'!$AG44:$EM44)&gt;=1,1,0)</f>
        <v>0</v>
      </c>
      <c r="BS45">
        <f>IF(SUMIF('Ingredients Backend'!$AG$1:$EM$1,BS$3,'Ingredients Backend'!$AG44:$EM44)&gt;=1,1,0)</f>
        <v>0</v>
      </c>
      <c r="BT45">
        <f>IF(SUMIF('Ingredients Backend'!$AG$1:$EM$1,BT$3,'Ingredients Backend'!$AG44:$EM44)&gt;=1,1,0)</f>
        <v>0</v>
      </c>
      <c r="BU45">
        <f>IF(SUMIF('Ingredients Backend'!$AG$1:$EM$1,BU$3,'Ingredients Backend'!$AG44:$EM44)&gt;=1,1,0)</f>
        <v>0</v>
      </c>
      <c r="BV45">
        <f>IF(SUMIF('Ingredients Backend'!$AG$1:$EM$1,BV$3,'Ingredients Backend'!$AG44:$EM44)&gt;=1,1,0)</f>
        <v>0</v>
      </c>
      <c r="BW45">
        <f>IF(SUMIF('Ingredients Backend'!$AG$1:$EM$1,BW$3,'Ingredients Backend'!$AG44:$EM44)&gt;=1,1,0)</f>
        <v>0</v>
      </c>
      <c r="BX45">
        <f>IF(SUMIF('Ingredients Backend'!$AG$1:$EM$1,BX$3,'Ingredients Backend'!$AG44:$EM44)&gt;=1,1,0)</f>
        <v>0</v>
      </c>
      <c r="BY45">
        <f>IF(SUMIF('Ingredients Backend'!$AG$1:$EM$1,BY$3,'Ingredients Backend'!$AG44:$EM44)&gt;=1,1,0)</f>
        <v>0</v>
      </c>
      <c r="BZ45">
        <f>IF(SUMIF('Ingredients Backend'!$AG$1:$EM$1,BZ$3,'Ingredients Backend'!$AG44:$EM44)&gt;=1,1,0)</f>
        <v>0</v>
      </c>
      <c r="CA45">
        <f>IF(SUMIF('Ingredients Backend'!$AG$1:$EM$1,CA$3,'Ingredients Backend'!$AG44:$EM44)&gt;=1,1,0)</f>
        <v>0</v>
      </c>
      <c r="CB45">
        <f>IF(SUMIF('Ingredients Backend'!$AG$1:$EM$1,CB$3,'Ingredients Backend'!$AG44:$EM44)&gt;=1,1,0)</f>
        <v>0</v>
      </c>
      <c r="CC45">
        <f>IF(SUMIF('Ingredients Backend'!$AG$1:$EM$1,CC$3,'Ingredients Backend'!$AG44:$EM44)&gt;=1,1,0)</f>
        <v>0</v>
      </c>
      <c r="CD45">
        <f>IF(SUMIF('Ingredients Backend'!$AG$1:$EM$1,CD$3,'Ingredients Backend'!$AG44:$EM44)&gt;=1,1,0)</f>
        <v>0</v>
      </c>
      <c r="CE45">
        <f>IF(SUMIF('Ingredients Backend'!$AG$1:$EM$1,CE$3,'Ingredients Backend'!$AG44:$EM44)&gt;=1,1,0)</f>
        <v>0</v>
      </c>
      <c r="CF45">
        <f>IF(SUMIF('Ingredients Backend'!$AG$1:$EM$1,CF$3,'Ingredients Backend'!$AG44:$EM44)&gt;=1,1,0)</f>
        <v>0</v>
      </c>
      <c r="CG45">
        <f>IF(SUMIF('Ingredients Backend'!$AG$1:$EM$1,CG$3,'Ingredients Backend'!$AG44:$EM44)&gt;=1,1,0)</f>
        <v>0</v>
      </c>
      <c r="CH45">
        <f>IF(SUMIF('Ingredients Backend'!$AG$1:$EM$1,CH$3,'Ingredients Backend'!$AG44:$EM44)&gt;=1,1,0)</f>
        <v>0</v>
      </c>
      <c r="CI45">
        <f>IF(SUMIF('Ingredients Backend'!$AG$1:$EM$1,CI$3,'Ingredients Backend'!$AG44:$EM44)&gt;=1,1,0)</f>
        <v>0</v>
      </c>
      <c r="CJ45">
        <f>IF(SUMIF('Ingredients Backend'!$AG$1:$EM$1,CJ$3,'Ingredients Backend'!$AG44:$EM44)&gt;=1,1,0)</f>
        <v>0</v>
      </c>
      <c r="CK45">
        <f>IF(SUMIF('Ingredients Backend'!$AG$1:$EM$1,CK$3,'Ingredients Backend'!$AG44:$EM44)&gt;=1,1,0)</f>
        <v>0</v>
      </c>
      <c r="CL45">
        <f>IF(SUMIF('Ingredients Backend'!$AG$1:$EM$1,CL$3,'Ingredients Backend'!$AG44:$EM44)&gt;=1,1,0)</f>
        <v>0</v>
      </c>
      <c r="CM45">
        <f>IF(SUMIF('Ingredients Backend'!$AG$1:$EM$1,CM$3,'Ingredients Backend'!$AG44:$EM44)&gt;=1,1,0)</f>
        <v>0</v>
      </c>
      <c r="CN45">
        <f>IF(SUMIF('Ingredients Backend'!$AG$1:$EM$1,CN$3,'Ingredients Backend'!$AG44:$EM44)&gt;=1,1,0)</f>
        <v>0</v>
      </c>
      <c r="CO45">
        <f>IF(SUMIF('Ingredients Backend'!$AG$1:$EM$1,CO$3,'Ingredients Backend'!$AG44:$EM44)&gt;=1,1,0)</f>
        <v>0</v>
      </c>
      <c r="CP45">
        <f>IF(SUMIF('Ingredients Backend'!$AG$1:$EM$1,CP$3,'Ingredients Backend'!$AG44:$EM44)&gt;=1,1,0)</f>
        <v>0</v>
      </c>
      <c r="CQ45">
        <f>IF(SUMIF('Ingredients Backend'!$AG$1:$EM$1,CQ$3,'Ingredients Backend'!$AG44:$EM44)&gt;=1,1,0)</f>
        <v>0</v>
      </c>
      <c r="CR45">
        <f>IF(SUMIF('Ingredients Backend'!$AG$1:$EM$1,CR$3,'Ingredients Backend'!$AG44:$EM44)&gt;=1,1,0)</f>
        <v>0</v>
      </c>
      <c r="CS45">
        <f>IF(SUMIF('Ingredients Backend'!$AG$1:$EM$1,CS$3,'Ingredients Backend'!$AG44:$EM44)&gt;=1,1,0)</f>
        <v>0</v>
      </c>
      <c r="CT45">
        <f>IF(SUMIF('Ingredients Backend'!$AG$1:$EM$1,CT$3,'Ingredients Backend'!$AG44:$EM44)&gt;=1,1,0)</f>
        <v>0</v>
      </c>
      <c r="CU45">
        <f>IF(SUMIF('Ingredients Backend'!$AG$1:$EM$1,CU$3,'Ingredients Backend'!$AG44:$EM44)&gt;=1,1,0)</f>
        <v>1</v>
      </c>
      <c r="CV45">
        <f>IF(SUMIF('Ingredients Backend'!$AG$1:$EM$1,CV$3,'Ingredients Backend'!$AG44:$EM44)&gt;=1,1,0)</f>
        <v>0</v>
      </c>
      <c r="CW45">
        <f>IF(SUMIF('Ingredients Backend'!$AG$1:$EM$1,CW$3,'Ingredients Backend'!$AG44:$EM44)&gt;=1,1,0)</f>
        <v>0</v>
      </c>
      <c r="CX45">
        <f>IF(SUMIF('Ingredients Backend'!$AG$1:$EM$1,CX$3,'Ingredients Backend'!$AG44:$EM44)&gt;=1,1,0)</f>
        <v>0</v>
      </c>
      <c r="CY45">
        <f>IF(SUMIF('Ingredients Backend'!$AG$1:$EM$1,CY$3,'Ingredients Backend'!$AG44:$EM44)&gt;=1,1,0)</f>
        <v>0</v>
      </c>
      <c r="CZ45">
        <f>IF(SUMIF('Ingredients Backend'!$AG$1:$EM$1,CZ$3,'Ingredients Backend'!$AG44:$EM44)&gt;=1,1,0)</f>
        <v>0</v>
      </c>
      <c r="DA45">
        <f>IF(SUMIF('Ingredients Backend'!$AG$1:$EM$1,DA$3,'Ingredients Backend'!$AG44:$EM44)&gt;=1,1,0)</f>
        <v>0</v>
      </c>
      <c r="DB45">
        <f>IF(SUMIF('Ingredients Backend'!$AG$1:$EM$1,DB$3,'Ingredients Backend'!$AG44:$EM44)&gt;=1,1,0)</f>
        <v>0</v>
      </c>
      <c r="DC45">
        <f>IF(SUMIF('Ingredients Backend'!$AG$1:$EM$1,DC$3,'Ingredients Backend'!$AG44:$EM44)&gt;=1,1,0)</f>
        <v>0</v>
      </c>
      <c r="DD45">
        <f>IF(SUMIF('Ingredients Backend'!$AG$1:$EM$1,DD$3,'Ingredients Backend'!$AG44:$EM44)&gt;=1,1,0)</f>
        <v>0</v>
      </c>
      <c r="DE45">
        <f>IF(SUMIF('Ingredients Backend'!$AG$1:$EM$1,DE$3,'Ingredients Backend'!$AG44:$EM44)&gt;=1,1,0)</f>
        <v>0</v>
      </c>
      <c r="DF45">
        <f>IF(SUMIF('Ingredients Backend'!$AG$1:$EM$1,DF$3,'Ingredients Backend'!$AG44:$EM44)&gt;=1,1,0)</f>
        <v>0</v>
      </c>
      <c r="DG45">
        <f>IF(SUMIF('Ingredients Backend'!$AG$1:$EM$1,DG$3,'Ingredients Backend'!$AG44:$EM44)&gt;=1,1,0)</f>
        <v>0</v>
      </c>
      <c r="DH45">
        <f>IF(SUMIF('Ingredients Backend'!$AG$1:$EM$1,DH$3,'Ingredients Backend'!$AG44:$EM44)&gt;=1,1,0)</f>
        <v>0</v>
      </c>
      <c r="DI45">
        <f>IF(SUMIF('Ingredients Backend'!$AG$1:$EM$1,DI$3,'Ingredients Backend'!$AG44:$EM44)&gt;=1,1,0)</f>
        <v>0</v>
      </c>
      <c r="DJ45">
        <f>IF(SUMIF('Ingredients Backend'!$AG$1:$EM$1,DJ$3,'Ingredients Backend'!$AG44:$EM44)&gt;=1,1,0)</f>
        <v>0</v>
      </c>
      <c r="DK45">
        <f>IF(SUMIF('Ingredients Backend'!$AG$1:$EM$1,DK$3,'Ingredients Backend'!$AG44:$EM44)&gt;=1,1,0)</f>
        <v>0</v>
      </c>
      <c r="DL45">
        <f>IF(SUMIF('Ingredients Backend'!$AG$1:$EM$1,DL$3,'Ingredients Backend'!$AG44:$EM44)&gt;=1,1,0)</f>
        <v>0</v>
      </c>
    </row>
    <row r="46" spans="1:116">
      <c r="A46" s="9" t="str">
        <f>_xlfn.XLOOKUP($E46,'Copy of Raw Data'!$E:$E,'Copy of Raw Data'!A:A,"ERROR",0,1)</f>
        <v>US</v>
      </c>
      <c r="B46" s="9" t="str">
        <f>_xlfn.XLOOKUP($E46,'Copy of Raw Data'!$E:$E,'Copy of Raw Data'!B:B,"ERROR",0,1)</f>
        <v>Hair Mousses</v>
      </c>
      <c r="C46" s="9" t="str">
        <f>_xlfn.XLOOKUP($E46,'Copy of Raw Data'!$E:$E,'Copy of Raw Data'!C:C,"ERROR",0,1)</f>
        <v>bumble and bumble</v>
      </c>
      <c r="D46" s="9" t="str">
        <f>_xlfn.XLOOKUP($E46,'Copy of Raw Data'!$E:$E,'Copy of Raw Data'!D:D,"ERROR",0,1)</f>
        <v>www.amazon.com/dp/B00BM1WDB0</v>
      </c>
      <c r="E46" s="9" t="s">
        <v>196</v>
      </c>
      <c r="F46" s="9" t="str">
        <f>_xlfn.XLOOKUP($E46,'Copy of Raw Data'!$E:$E,'Copy of Raw Data'!F:F,"ERROR",0,1)</f>
        <v>Bumble and Bumble Thickening Full Form Soft Mousse 5 oz.</v>
      </c>
      <c r="G46" s="9">
        <f>_xlfn.XLOOKUP($E46,'Copy of Raw Data'!$E:$E,'Copy of Raw Data'!G:G,"ERROR",0,1)</f>
        <v>5072</v>
      </c>
      <c r="H46" s="9">
        <f>_xlfn.XLOOKUP($E46,'Copy of Raw Data'!$E:$E,'Copy of Raw Data'!H:H,"ERROR",0,1)</f>
        <v>149743.3</v>
      </c>
      <c r="I46" s="9">
        <f>_xlfn.XLOOKUP($E46,'Copy of Raw Data'!$E:$E,'Copy of Raw Data'!I:I,"ERROR",0,1)</f>
        <v>0.00631295836265243</v>
      </c>
      <c r="J46" s="9" t="str">
        <f>_xlfn.XLOOKUP($E46,'Copy of Raw Data'!$E:$E,'Copy of 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_xlfn.XLOOKUP($E46,'Copy of Raw Data'!$E:$E,'Copy of Raw Data'!L:L,"ERROR",0,1)</f>
        <v>29.34</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_xlfn.XLOOKUP($E46,'Copy of Raw Data'!$E:$E,'Copy of Raw Data'!N:N,"ERROR",0,1)</f>
        <v>30.85</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4% to 6%</v>
      </c>
      <c r="P46" s="16">
        <f t="shared" si="2"/>
        <v>0.0489465153970827</v>
      </c>
      <c r="Q46" s="9">
        <f>_xlfn.XLOOKUP($E46,'Copy of Raw Data'!$E:$E,'Copy of Raw Data'!Q:Q,"ERROR",0,1)</f>
        <v>150</v>
      </c>
      <c r="R46" s="9" t="str">
        <f>_xlfn.XLOOKUP($E46,'Copy of Raw Data'!$E:$E,'Copy of Raw Data'!R:R,"ERROR",0,1)</f>
        <v>ml</v>
      </c>
      <c r="S46" s="17">
        <f t="shared" si="3"/>
        <v>5.78698224852071</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5 to 10</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0.2 to 0.3</v>
      </c>
      <c r="V46" s="17">
        <f t="shared" si="4"/>
        <v>0.205776551345085</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5"/>
        <v>0.195704506206314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4 to 6</v>
      </c>
      <c r="Z46" s="17">
        <f t="array" ref="Z46">_xlfn.IFS(AA46="oz",_xlfn.IFS(R46="oz",Q46,R46="fl oz",Q46*1.04,R46="ml",Q46*0.0338),AA46="fl oz",_xlfn.IFS(R46="oz",Q46/1.04,R46="fl oz",Q46,R46="ml",Q46*0.0338/1.04),AA46="ml",_xlfn.IFS(R46="oz",Q46/0.0338,R46="fl oz",Q46*1.04/0.0338,R46="ml",Q46))</f>
        <v>5.07</v>
      </c>
      <c r="AA46" s="9" t="str">
        <f>_xlfn.XLOOKUP($E46,'Copy of Raw Data'!$E:$E,'Copy of Raw Data'!AA:AA,"ERROR",0,1)</f>
        <v>oz</v>
      </c>
      <c r="AB46" s="9" t="str">
        <f>_xlfn.XLOOKUP($E46,'Copy of Raw Data'!$E:$E,'Copy of Raw Data'!AB:AB,"ERROR",0,1)</f>
        <v>Spray Can</v>
      </c>
      <c r="AC46" s="9" t="str">
        <f>_xlfn.XLOOKUP($E46,'Copy of Raw Data'!$E:$E,'Copy of Raw Data'!AC:AC,"ERROR",0,1)</f>
        <v>Pack of 1</v>
      </c>
      <c r="AD46" s="9" t="str">
        <f>_xlfn.XLOOKUP($E46,'Copy of Raw Data'!$E:$E,'Copy of Raw Data'!AD:AD,"ERROR",0,1)</f>
        <v>Thickening, Moisturizing</v>
      </c>
      <c r="AE46" s="9" t="str">
        <f>_xlfn.XLOOKUP($E46,'Copy of Raw Data'!$E:$E,'Copy of Raw Data'!AO:AO,"ERROR",0,1)</f>
        <v>Cruelty Free</v>
      </c>
      <c r="AF46" s="9" t="str">
        <f>_xlfn.XLOOKUP($E46,'Copy of Raw Data'!$E:$E,'Copy of Raw Data'!AZ:AZ,"ERROR",0,1)</f>
        <v>Water, Soy, Wheat, Dimethicone, Panthenol, Ethylhexylglycerin, Arginine, Cetrimonium Choride, Tocopherol, Castor Oil, Disodium edta</v>
      </c>
      <c r="AG46">
        <f>IF(SUMIF('Ingredients Backend'!$AG$1:$EM$1,AG$3,'Ingredients Backend'!$AG45:$EM45)&gt;=1,1,0)</f>
        <v>0</v>
      </c>
      <c r="AH46">
        <f>IF(SUMIF('Ingredients Backend'!$AG$1:$EM$1,AH$3,'Ingredients Backend'!$AG45:$EM45)&gt;=1,1,0)</f>
        <v>0</v>
      </c>
      <c r="AI46">
        <f>IF(SUMIF('Ingredients Backend'!$AG$1:$EM$1,AI$3,'Ingredients Backend'!$AG45:$EM45)&gt;=1,1,0)</f>
        <v>0</v>
      </c>
      <c r="AJ46">
        <f>IF(SUMIF('Ingredients Backend'!$AG$1:$EM$1,AJ$3,'Ingredients Backend'!$AG45:$EM45)&gt;=1,1,0)</f>
        <v>0</v>
      </c>
      <c r="AK46">
        <f>IF(SUMIF('Ingredients Backend'!$AG$1:$EM$1,AK$3,'Ingredients Backend'!$AG45:$EM45)&gt;=1,1,0)</f>
        <v>0</v>
      </c>
      <c r="AL46">
        <f>IF(SUMIF('Ingredients Backend'!$AG$1:$EM$1,AL$3,'Ingredients Backend'!$AG45:$EM45)&gt;=1,1,0)</f>
        <v>0</v>
      </c>
      <c r="AM46">
        <f>IF(SUMIF('Ingredients Backend'!$AG$1:$EM$1,AM$3,'Ingredients Backend'!$AG45:$EM45)&gt;=1,1,0)</f>
        <v>1</v>
      </c>
      <c r="AN46">
        <f>IF(SUMIF('Ingredients Backend'!$AG$1:$EM$1,AN$3,'Ingredients Backend'!$AG45:$EM45)&gt;=1,1,0)</f>
        <v>0</v>
      </c>
      <c r="AO46">
        <f>IF(SUMIF('Ingredients Backend'!$AG$1:$EM$1,AO$3,'Ingredients Backend'!$AG45:$EM45)&gt;=1,1,0)</f>
        <v>0</v>
      </c>
      <c r="AP46">
        <f>IF(SUMIF('Ingredients Backend'!$AG$1:$EM$1,AP$3,'Ingredients Backend'!$AG45:$EM45)&gt;=1,1,0)</f>
        <v>0</v>
      </c>
      <c r="AQ46">
        <f>IF(SUMIF('Ingredients Backend'!$AG$1:$EM$1,AQ$3,'Ingredients Backend'!$AG45:$EM45)&gt;=1,1,0)</f>
        <v>0</v>
      </c>
      <c r="AR46">
        <f>IF(SUMIF('Ingredients Backend'!$AG$1:$EM$1,AR$3,'Ingredients Backend'!$AG45:$EM45)&gt;=1,1,0)</f>
        <v>0</v>
      </c>
      <c r="AS46">
        <f>IF(SUMIF('Ingredients Backend'!$AG$1:$EM$1,AS$3,'Ingredients Backend'!$AG45:$EM45)&gt;=1,1,0)</f>
        <v>0</v>
      </c>
      <c r="AT46">
        <f>IF(SUMIF('Ingredients Backend'!$AG$1:$EM$1,AT$3,'Ingredients Backend'!$AG45:$EM45)&gt;=1,1,0)</f>
        <v>1</v>
      </c>
      <c r="AU46">
        <f>IF(SUMIF('Ingredients Backend'!$AG$1:$EM$1,AU$3,'Ingredients Backend'!$AG45:$EM45)&gt;=1,1,0)</f>
        <v>0</v>
      </c>
      <c r="AV46">
        <f>IF(SUMIF('Ingredients Backend'!$AG$1:$EM$1,AV$3,'Ingredients Backend'!$AG45:$EM45)&gt;=1,1,0)</f>
        <v>1</v>
      </c>
      <c r="AW46">
        <f>IF(SUMIF('Ingredients Backend'!$AG$1:$EM$1,AW$3,'Ingredients Backend'!$AG45:$EM45)&gt;=1,1,0)</f>
        <v>0</v>
      </c>
      <c r="AX46">
        <f>IF(SUMIF('Ingredients Backend'!$AG$1:$EM$1,AX$3,'Ingredients Backend'!$AG45:$EM45)&gt;=1,1,0)</f>
        <v>0</v>
      </c>
      <c r="AY46">
        <f>IF(SUMIF('Ingredients Backend'!$AG$1:$EM$1,AY$3,'Ingredients Backend'!$AG45:$EM45)&gt;=1,1,0)</f>
        <v>0</v>
      </c>
      <c r="AZ46">
        <f>IF(SUMIF('Ingredients Backend'!$AG$1:$EM$1,AZ$3,'Ingredients Backend'!$AG45:$EM45)&gt;=1,1,0)</f>
        <v>0</v>
      </c>
      <c r="BA46">
        <f>IF(SUMIF('Ingredients Backend'!$AG$1:$EM$1,BA$3,'Ingredients Backend'!$AG45:$EM45)&gt;=1,1,0)</f>
        <v>0</v>
      </c>
      <c r="BB46">
        <f>IF(SUMIF('Ingredients Backend'!$AG$1:$EM$1,BB$3,'Ingredients Backend'!$AG45:$EM45)&gt;=1,1,0)</f>
        <v>0</v>
      </c>
      <c r="BC46">
        <f>IF(SUMIF('Ingredients Backend'!$AG$1:$EM$1,BC$3,'Ingredients Backend'!$AG45:$EM45)&gt;=1,1,0)</f>
        <v>0</v>
      </c>
      <c r="BD46">
        <f>IF(SUMIF('Ingredients Backend'!$AG$1:$EM$1,BD$3,'Ingredients Backend'!$AG45:$EM45)&gt;=1,1,0)</f>
        <v>1</v>
      </c>
      <c r="BE46">
        <f>IF(SUMIF('Ingredients Backend'!$AG$1:$EM$1,BE$3,'Ingredients Backend'!$AG45:$EM45)&gt;=1,1,0)</f>
        <v>1</v>
      </c>
      <c r="BF46">
        <f>IF(SUMIF('Ingredients Backend'!$AG$1:$EM$1,BF$3,'Ingredients Backend'!$AG45:$EM45)&gt;=1,1,0)</f>
        <v>0</v>
      </c>
      <c r="BG46">
        <f>IF(SUMIF('Ingredients Backend'!$AG$1:$EM$1,BG$3,'Ingredients Backend'!$AG45:$EM45)&gt;=1,1,0)</f>
        <v>0</v>
      </c>
      <c r="BH46">
        <f>IF(SUMIF('Ingredients Backend'!$AG$1:$EM$1,BH$3,'Ingredients Backend'!$AG45:$EM45)&gt;=1,1,0)</f>
        <v>0</v>
      </c>
      <c r="BI46">
        <f>IF(SUMIF('Ingredients Backend'!$AG$1:$EM$1,BI$3,'Ingredients Backend'!$AG45:$EM45)&gt;=1,1,0)</f>
        <v>0</v>
      </c>
      <c r="BJ46">
        <f>IF(SUMIF('Ingredients Backend'!$AG$1:$EM$1,BJ$3,'Ingredients Backend'!$AG45:$EM45)&gt;=1,1,0)</f>
        <v>0</v>
      </c>
      <c r="BK46">
        <f>IF(SUMIF('Ingredients Backend'!$AG$1:$EM$1,BK$3,'Ingredients Backend'!$AG45:$EM45)&gt;=1,1,0)</f>
        <v>1</v>
      </c>
      <c r="BL46">
        <f>IF(SUMIF('Ingredients Backend'!$AG$1:$EM$1,BL$3,'Ingredients Backend'!$AG45:$EM45)&gt;=1,1,0)</f>
        <v>0</v>
      </c>
      <c r="BM46">
        <f>IF(SUMIF('Ingredients Backend'!$AG$1:$EM$1,BM$3,'Ingredients Backend'!$AG45:$EM45)&gt;=1,1,0)</f>
        <v>0</v>
      </c>
      <c r="BN46">
        <f>IF(SUMIF('Ingredients Backend'!$AG$1:$EM$1,BN$3,'Ingredients Backend'!$AG45:$EM45)&gt;=1,1,0)</f>
        <v>0</v>
      </c>
      <c r="BO46">
        <f>IF(SUMIF('Ingredients Backend'!$AG$1:$EM$1,BO$3,'Ingredients Backend'!$AG45:$EM45)&gt;=1,1,0)</f>
        <v>0</v>
      </c>
      <c r="BP46">
        <f>IF(SUMIF('Ingredients Backend'!$AG$1:$EM$1,BP$3,'Ingredients Backend'!$AG45:$EM45)&gt;=1,1,0)</f>
        <v>0</v>
      </c>
      <c r="BQ46">
        <f>IF(SUMIF('Ingredients Backend'!$AG$1:$EM$1,BQ$3,'Ingredients Backend'!$AG45:$EM45)&gt;=1,1,0)</f>
        <v>0</v>
      </c>
      <c r="BR46">
        <f>IF(SUMIF('Ingredients Backend'!$AG$1:$EM$1,BR$3,'Ingredients Backend'!$AG45:$EM45)&gt;=1,1,0)</f>
        <v>0</v>
      </c>
      <c r="BS46">
        <f>IF(SUMIF('Ingredients Backend'!$AG$1:$EM$1,BS$3,'Ingredients Backend'!$AG45:$EM45)&gt;=1,1,0)</f>
        <v>0</v>
      </c>
      <c r="BT46">
        <f>IF(SUMIF('Ingredients Backend'!$AG$1:$EM$1,BT$3,'Ingredients Backend'!$AG45:$EM45)&gt;=1,1,0)</f>
        <v>0</v>
      </c>
      <c r="BU46">
        <f>IF(SUMIF('Ingredients Backend'!$AG$1:$EM$1,BU$3,'Ingredients Backend'!$AG45:$EM45)&gt;=1,1,0)</f>
        <v>0</v>
      </c>
      <c r="BV46">
        <f>IF(SUMIF('Ingredients Backend'!$AG$1:$EM$1,BV$3,'Ingredients Backend'!$AG45:$EM45)&gt;=1,1,0)</f>
        <v>0</v>
      </c>
      <c r="BW46">
        <f>IF(SUMIF('Ingredients Backend'!$AG$1:$EM$1,BW$3,'Ingredients Backend'!$AG45:$EM45)&gt;=1,1,0)</f>
        <v>0</v>
      </c>
      <c r="BX46">
        <f>IF(SUMIF('Ingredients Backend'!$AG$1:$EM$1,BX$3,'Ingredients Backend'!$AG45:$EM45)&gt;=1,1,0)</f>
        <v>0</v>
      </c>
      <c r="BY46">
        <f>IF(SUMIF('Ingredients Backend'!$AG$1:$EM$1,BY$3,'Ingredients Backend'!$AG45:$EM45)&gt;=1,1,0)</f>
        <v>0</v>
      </c>
      <c r="BZ46">
        <f>IF(SUMIF('Ingredients Backend'!$AG$1:$EM$1,BZ$3,'Ingredients Backend'!$AG45:$EM45)&gt;=1,1,0)</f>
        <v>0</v>
      </c>
      <c r="CA46">
        <f>IF(SUMIF('Ingredients Backend'!$AG$1:$EM$1,CA$3,'Ingredients Backend'!$AG45:$EM45)&gt;=1,1,0)</f>
        <v>0</v>
      </c>
      <c r="CB46">
        <f>IF(SUMIF('Ingredients Backend'!$AG$1:$EM$1,CB$3,'Ingredients Backend'!$AG45:$EM45)&gt;=1,1,0)</f>
        <v>0</v>
      </c>
      <c r="CC46">
        <f>IF(SUMIF('Ingredients Backend'!$AG$1:$EM$1,CC$3,'Ingredients Backend'!$AG45:$EM45)&gt;=1,1,0)</f>
        <v>0</v>
      </c>
      <c r="CD46">
        <f>IF(SUMIF('Ingredients Backend'!$AG$1:$EM$1,CD$3,'Ingredients Backend'!$AG45:$EM45)&gt;=1,1,0)</f>
        <v>0</v>
      </c>
      <c r="CE46">
        <f>IF(SUMIF('Ingredients Backend'!$AG$1:$EM$1,CE$3,'Ingredients Backend'!$AG45:$EM45)&gt;=1,1,0)</f>
        <v>0</v>
      </c>
      <c r="CF46">
        <f>IF(SUMIF('Ingredients Backend'!$AG$1:$EM$1,CF$3,'Ingredients Backend'!$AG45:$EM45)&gt;=1,1,0)</f>
        <v>0</v>
      </c>
      <c r="CG46">
        <f>IF(SUMIF('Ingredients Backend'!$AG$1:$EM$1,CG$3,'Ingredients Backend'!$AG45:$EM45)&gt;=1,1,0)</f>
        <v>0</v>
      </c>
      <c r="CH46">
        <f>IF(SUMIF('Ingredients Backend'!$AG$1:$EM$1,CH$3,'Ingredients Backend'!$AG45:$EM45)&gt;=1,1,0)</f>
        <v>0</v>
      </c>
      <c r="CI46">
        <f>IF(SUMIF('Ingredients Backend'!$AG$1:$EM$1,CI$3,'Ingredients Backend'!$AG45:$EM45)&gt;=1,1,0)</f>
        <v>1</v>
      </c>
      <c r="CJ46">
        <f>IF(SUMIF('Ingredients Backend'!$AG$1:$EM$1,CJ$3,'Ingredients Backend'!$AG45:$EM45)&gt;=1,1,0)</f>
        <v>0</v>
      </c>
      <c r="CK46">
        <f>IF(SUMIF('Ingredients Backend'!$AG$1:$EM$1,CK$3,'Ingredients Backend'!$AG45:$EM45)&gt;=1,1,0)</f>
        <v>0</v>
      </c>
      <c r="CL46">
        <f>IF(SUMIF('Ingredients Backend'!$AG$1:$EM$1,CL$3,'Ingredients Backend'!$AG45:$EM45)&gt;=1,1,0)</f>
        <v>0</v>
      </c>
      <c r="CM46">
        <f>IF(SUMIF('Ingredients Backend'!$AG$1:$EM$1,CM$3,'Ingredients Backend'!$AG45:$EM45)&gt;=1,1,0)</f>
        <v>0</v>
      </c>
      <c r="CN46">
        <f>IF(SUMIF('Ingredients Backend'!$AG$1:$EM$1,CN$3,'Ingredients Backend'!$AG45:$EM45)&gt;=1,1,0)</f>
        <v>0</v>
      </c>
      <c r="CO46">
        <f>IF(SUMIF('Ingredients Backend'!$AG$1:$EM$1,CO$3,'Ingredients Backend'!$AG45:$EM45)&gt;=1,1,0)</f>
        <v>0</v>
      </c>
      <c r="CP46">
        <f>IF(SUMIF('Ingredients Backend'!$AG$1:$EM$1,CP$3,'Ingredients Backend'!$AG45:$EM45)&gt;=1,1,0)</f>
        <v>0</v>
      </c>
      <c r="CQ46">
        <f>IF(SUMIF('Ingredients Backend'!$AG$1:$EM$1,CQ$3,'Ingredients Backend'!$AG45:$EM45)&gt;=1,1,0)</f>
        <v>0</v>
      </c>
      <c r="CR46">
        <f>IF(SUMIF('Ingredients Backend'!$AG$1:$EM$1,CR$3,'Ingredients Backend'!$AG45:$EM45)&gt;=1,1,0)</f>
        <v>0</v>
      </c>
      <c r="CS46">
        <f>IF(SUMIF('Ingredients Backend'!$AG$1:$EM$1,CS$3,'Ingredients Backend'!$AG45:$EM45)&gt;=1,1,0)</f>
        <v>0</v>
      </c>
      <c r="CT46">
        <f>IF(SUMIF('Ingredients Backend'!$AG$1:$EM$1,CT$3,'Ingredients Backend'!$AG45:$EM45)&gt;=1,1,0)</f>
        <v>0</v>
      </c>
      <c r="CU46">
        <f>IF(SUMIF('Ingredients Backend'!$AG$1:$EM$1,CU$3,'Ingredients Backend'!$AG45:$EM45)&gt;=1,1,0)</f>
        <v>0</v>
      </c>
      <c r="CV46">
        <f>IF(SUMIF('Ingredients Backend'!$AG$1:$EM$1,CV$3,'Ingredients Backend'!$AG45:$EM45)&gt;=1,1,0)</f>
        <v>0</v>
      </c>
      <c r="CW46">
        <f>IF(SUMIF('Ingredients Backend'!$AG$1:$EM$1,CW$3,'Ingredients Backend'!$AG45:$EM45)&gt;=1,1,0)</f>
        <v>0</v>
      </c>
      <c r="CX46">
        <f>IF(SUMIF('Ingredients Backend'!$AG$1:$EM$1,CX$3,'Ingredients Backend'!$AG45:$EM45)&gt;=1,1,0)</f>
        <v>0</v>
      </c>
      <c r="CY46">
        <f>IF(SUMIF('Ingredients Backend'!$AG$1:$EM$1,CY$3,'Ingredients Backend'!$AG45:$EM45)&gt;=1,1,0)</f>
        <v>1</v>
      </c>
      <c r="CZ46">
        <f>IF(SUMIF('Ingredients Backend'!$AG$1:$EM$1,CZ$3,'Ingredients Backend'!$AG45:$EM45)&gt;=1,1,0)</f>
        <v>1</v>
      </c>
      <c r="DA46">
        <f>IF(SUMIF('Ingredients Backend'!$AG$1:$EM$1,DA$3,'Ingredients Backend'!$AG45:$EM45)&gt;=1,1,0)</f>
        <v>0</v>
      </c>
      <c r="DB46">
        <f>IF(SUMIF('Ingredients Backend'!$AG$1:$EM$1,DB$3,'Ingredients Backend'!$AG45:$EM45)&gt;=1,1,0)</f>
        <v>0</v>
      </c>
      <c r="DC46">
        <f>IF(SUMIF('Ingredients Backend'!$AG$1:$EM$1,DC$3,'Ingredients Backend'!$AG45:$EM45)&gt;=1,1,0)</f>
        <v>1</v>
      </c>
      <c r="DD46">
        <f>IF(SUMIF('Ingredients Backend'!$AG$1:$EM$1,DD$3,'Ingredients Backend'!$AG45:$EM45)&gt;=1,1,0)</f>
        <v>0</v>
      </c>
      <c r="DE46">
        <f>IF(SUMIF('Ingredients Backend'!$AG$1:$EM$1,DE$3,'Ingredients Backend'!$AG45:$EM45)&gt;=1,1,0)</f>
        <v>0</v>
      </c>
      <c r="DF46">
        <f>IF(SUMIF('Ingredients Backend'!$AG$1:$EM$1,DF$3,'Ingredients Backend'!$AG45:$EM45)&gt;=1,1,0)</f>
        <v>0</v>
      </c>
      <c r="DG46">
        <f>IF(SUMIF('Ingredients Backend'!$AG$1:$EM$1,DG$3,'Ingredients Backend'!$AG45:$EM45)&gt;=1,1,0)</f>
        <v>0</v>
      </c>
      <c r="DH46">
        <f>IF(SUMIF('Ingredients Backend'!$AG$1:$EM$1,DH$3,'Ingredients Backend'!$AG45:$EM45)&gt;=1,1,0)</f>
        <v>0</v>
      </c>
      <c r="DI46">
        <f>IF(SUMIF('Ingredients Backend'!$AG$1:$EM$1,DI$3,'Ingredients Backend'!$AG45:$EM45)&gt;=1,1,0)</f>
        <v>1</v>
      </c>
      <c r="DJ46">
        <f>IF(SUMIF('Ingredients Backend'!$AG$1:$EM$1,DJ$3,'Ingredients Backend'!$AG45:$EM45)&gt;=1,1,0)</f>
        <v>1</v>
      </c>
      <c r="DK46">
        <f>IF(SUMIF('Ingredients Backend'!$AG$1:$EM$1,DK$3,'Ingredients Backend'!$AG45:$EM45)&gt;=1,1,0)</f>
        <v>0</v>
      </c>
      <c r="DL46">
        <f>IF(SUMIF('Ingredients Backend'!$AG$1:$EM$1,DL$3,'Ingredients Backend'!$AG45:$EM45)&gt;=1,1,0)</f>
        <v>0</v>
      </c>
    </row>
    <row r="47" hidden="1" spans="1:116">
      <c r="A47" s="9" t="str">
        <f>_xlfn.XLOOKUP($E47,'Copy of Raw Data'!$E:$E,'Copy of Raw Data'!A:A,"ERROR",0,1)</f>
        <v>US</v>
      </c>
      <c r="B47" s="9" t="str">
        <f>_xlfn.XLOOKUP($E47,'Copy of Raw Data'!$E:$E,'Copy of Raw Data'!B:B,"ERROR",0,1)</f>
        <v>Hair Mousses</v>
      </c>
      <c r="C47" s="9" t="str">
        <f>_xlfn.XLOOKUP($E47,'Copy of Raw Data'!$E:$E,'Copy of Raw Data'!C:C,"ERROR",0,1)</f>
        <v>no nothing</v>
      </c>
      <c r="D47" s="9" t="str">
        <f>_xlfn.XLOOKUP($E47,'Copy of Raw Data'!$E:$E,'Copy of Raw Data'!D:D,"ERROR",0,1)</f>
        <v>www.amazon.com/dp/B07C89VC6H</v>
      </c>
      <c r="E47" s="9" t="s">
        <v>200</v>
      </c>
      <c r="F47" s="9" t="str">
        <f>_xlfn.XLOOKUP($E47,'Copy of Raw Data'!$E:$E,'Copy of Raw Data'!F:F,"ERROR",0,1)</f>
        <v>No nothing Very Sensitive Strong Mousse - Fragrance Free, Hypoallergenic, Alcohol Free, Unscented Styling Mousse for Volume - Gluten Free, Soy Free, Paraben Free - 6.8 oz (Strong Mousse)</v>
      </c>
      <c r="G47" s="9">
        <f>_xlfn.XLOOKUP($E47,'Copy of Raw Data'!$E:$E,'Copy of Raw Data'!G:G,"ERROR",0,1)</f>
        <v>5085</v>
      </c>
      <c r="H47" s="9">
        <f>_xlfn.XLOOKUP($E47,'Copy of Raw Data'!$E:$E,'Copy of Raw Data'!H:H,"ERROR",0,1)</f>
        <v>148489.36</v>
      </c>
      <c r="I47" s="9">
        <f>_xlfn.XLOOKUP($E47,'Copy of Raw Data'!$E:$E,'Copy of Raw Data'!I:I,"ERROR",0,1)</f>
        <v>0.00597155079347244</v>
      </c>
      <c r="J47" s="9" t="str">
        <f>_xlfn.XLOOKUP($E47,'Copy of Raw Data'!$E:$E,'Copy of 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20 to 30</v>
      </c>
      <c r="L47" s="9">
        <f>_xlfn.XLOOKUP($E47,'Copy of Raw Data'!$E:$E,'Copy of Raw Data'!L:L,"ERROR",0,1)</f>
        <v>29.45</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_xlfn.XLOOKUP($E47,'Copy of Raw Data'!$E:$E,'Copy of Raw Data'!N:N,"ERROR",0,1)</f>
        <v>31.47</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6% to 8%</v>
      </c>
      <c r="P47" s="16">
        <f t="shared" si="2"/>
        <v>0.0641881156657134</v>
      </c>
      <c r="Q47" s="9">
        <f>_xlfn.XLOOKUP($E47,'Copy of Raw Data'!$E:$E,'Copy of Raw Data'!Q:Q,"ERROR",0,1)</f>
        <v>6.8</v>
      </c>
      <c r="R47" s="9" t="str">
        <f>_xlfn.XLOOKUP($E47,'Copy of Raw Data'!$E:$E,'Copy of Raw Data'!R:R,"ERROR",0,1)</f>
        <v>oz</v>
      </c>
      <c r="S47" s="17">
        <f t="shared" si="3"/>
        <v>4.33088235294118</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4 to 5</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7">
        <f t="shared" si="4"/>
        <v>0.15650798702978</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7">
        <f t="shared" si="5"/>
        <v>0.146462034255704</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6 to 8</v>
      </c>
      <c r="Z47" s="17">
        <f t="array" ref="Z47">_xlfn.IFS(AA47="oz",_xlfn.IFS(R47="oz",Q47,R47="fl oz",Q47*1.04,R47="ml",Q47*0.0338),AA47="fl oz",_xlfn.IFS(R47="oz",Q47/1.04,R47="fl oz",Q47,R47="ml",Q47*0.0338/1.04),AA47="ml",_xlfn.IFS(R47="oz",Q47/0.0338,R47="fl oz",Q47*1.04/0.0338,R47="ml",Q47))</f>
        <v>6.8</v>
      </c>
      <c r="AA47" s="9" t="str">
        <f>_xlfn.XLOOKUP($E47,'Copy of Raw Data'!$E:$E,'Copy of Raw Data'!AA:AA,"ERROR",0,1)</f>
        <v>oz</v>
      </c>
      <c r="AB47" s="9" t="str">
        <f>_xlfn.XLOOKUP($E47,'Copy of Raw Data'!$E:$E,'Copy of Raw Data'!AB:AB,"ERROR",0,1)</f>
        <v>Spray Can</v>
      </c>
      <c r="AC47" s="9" t="str">
        <f>_xlfn.XLOOKUP($E47,'Copy of Raw Data'!$E:$E,'Copy of Raw Data'!AC:AC,"ERROR",0,1)</f>
        <v>Pack of 1</v>
      </c>
      <c r="AD47" s="9" t="str">
        <f>_xlfn.XLOOKUP($E47,'Copy of Raw Data'!$E:$E,'Copy of Raw Data'!AD:AD,"ERROR",0,1)</f>
        <v>Volumizing, Shine, Frizz Control, Humidity Protection</v>
      </c>
      <c r="AE47" s="9" t="str">
        <f>_xlfn.XLOOKUP($E47,'Copy of Raw Data'!$E:$E,'Copy of Raw Data'!AO:AO,"ERROR",0,1)</f>
        <v>Fragrance Free, Paraben Free, Alcohol Free, Gluten Free, Soy Free, Cruelty Free, Vegan, Allergen free, Eco friendly, Phthalate Free</v>
      </c>
      <c r="AF47" s="9" t="str">
        <f>_xlfn.XLOOKUP($E47,'Copy of Raw Data'!$E:$E,'Copy of Raw Data'!AZ:AZ,"ERROR",0,1)</f>
        <v>NA</v>
      </c>
      <c r="AG47">
        <f>IF(SUMIF('Ingredients Backend'!$AG$1:$EM$1,AG$3,'Ingredients Backend'!$AG46:$EM46)&gt;=1,1,0)</f>
        <v>0</v>
      </c>
      <c r="AH47">
        <f>IF(SUMIF('Ingredients Backend'!$AG$1:$EM$1,AH$3,'Ingredients Backend'!$AG46:$EM46)&gt;=1,1,0)</f>
        <v>0</v>
      </c>
      <c r="AI47">
        <f>IF(SUMIF('Ingredients Backend'!$AG$1:$EM$1,AI$3,'Ingredients Backend'!$AG46:$EM46)&gt;=1,1,0)</f>
        <v>0</v>
      </c>
      <c r="AJ47">
        <f>IF(SUMIF('Ingredients Backend'!$AG$1:$EM$1,AJ$3,'Ingredients Backend'!$AG46:$EM46)&gt;=1,1,0)</f>
        <v>0</v>
      </c>
      <c r="AK47">
        <f>IF(SUMIF('Ingredients Backend'!$AG$1:$EM$1,AK$3,'Ingredients Backend'!$AG46:$EM46)&gt;=1,1,0)</f>
        <v>0</v>
      </c>
      <c r="AL47">
        <f>IF(SUMIF('Ingredients Backend'!$AG$1:$EM$1,AL$3,'Ingredients Backend'!$AG46:$EM46)&gt;=1,1,0)</f>
        <v>0</v>
      </c>
      <c r="AM47">
        <f>IF(SUMIF('Ingredients Backend'!$AG$1:$EM$1,AM$3,'Ingredients Backend'!$AG46:$EM46)&gt;=1,1,0)</f>
        <v>0</v>
      </c>
      <c r="AN47">
        <f>IF(SUMIF('Ingredients Backend'!$AG$1:$EM$1,AN$3,'Ingredients Backend'!$AG46:$EM46)&gt;=1,1,0)</f>
        <v>0</v>
      </c>
      <c r="AO47">
        <f>IF(SUMIF('Ingredients Backend'!$AG$1:$EM$1,AO$3,'Ingredients Backend'!$AG46:$EM46)&gt;=1,1,0)</f>
        <v>0</v>
      </c>
      <c r="AP47">
        <f>IF(SUMIF('Ingredients Backend'!$AG$1:$EM$1,AP$3,'Ingredients Backend'!$AG46:$EM46)&gt;=1,1,0)</f>
        <v>0</v>
      </c>
      <c r="AQ47">
        <f>IF(SUMIF('Ingredients Backend'!$AG$1:$EM$1,AQ$3,'Ingredients Backend'!$AG46:$EM46)&gt;=1,1,0)</f>
        <v>0</v>
      </c>
      <c r="AR47">
        <f>IF(SUMIF('Ingredients Backend'!$AG$1:$EM$1,AR$3,'Ingredients Backend'!$AG46:$EM46)&gt;=1,1,0)</f>
        <v>0</v>
      </c>
      <c r="AS47">
        <f>IF(SUMIF('Ingredients Backend'!$AG$1:$EM$1,AS$3,'Ingredients Backend'!$AG46:$EM46)&gt;=1,1,0)</f>
        <v>0</v>
      </c>
      <c r="AT47">
        <f>IF(SUMIF('Ingredients Backend'!$AG$1:$EM$1,AT$3,'Ingredients Backend'!$AG46:$EM46)&gt;=1,1,0)</f>
        <v>0</v>
      </c>
      <c r="AU47">
        <f>IF(SUMIF('Ingredients Backend'!$AG$1:$EM$1,AU$3,'Ingredients Backend'!$AG46:$EM46)&gt;=1,1,0)</f>
        <v>0</v>
      </c>
      <c r="AV47">
        <f>IF(SUMIF('Ingredients Backend'!$AG$1:$EM$1,AV$3,'Ingredients Backend'!$AG46:$EM46)&gt;=1,1,0)</f>
        <v>0</v>
      </c>
      <c r="AW47">
        <f>IF(SUMIF('Ingredients Backend'!$AG$1:$EM$1,AW$3,'Ingredients Backend'!$AG46:$EM46)&gt;=1,1,0)</f>
        <v>0</v>
      </c>
      <c r="AX47">
        <f>IF(SUMIF('Ingredients Backend'!$AG$1:$EM$1,AX$3,'Ingredients Backend'!$AG46:$EM46)&gt;=1,1,0)</f>
        <v>0</v>
      </c>
      <c r="AY47">
        <f>IF(SUMIF('Ingredients Backend'!$AG$1:$EM$1,AY$3,'Ingredients Backend'!$AG46:$EM46)&gt;=1,1,0)</f>
        <v>0</v>
      </c>
      <c r="AZ47">
        <f>IF(SUMIF('Ingredients Backend'!$AG$1:$EM$1,AZ$3,'Ingredients Backend'!$AG46:$EM46)&gt;=1,1,0)</f>
        <v>0</v>
      </c>
      <c r="BA47">
        <f>IF(SUMIF('Ingredients Backend'!$AG$1:$EM$1,BA$3,'Ingredients Backend'!$AG46:$EM46)&gt;=1,1,0)</f>
        <v>0</v>
      </c>
      <c r="BB47">
        <f>IF(SUMIF('Ingredients Backend'!$AG$1:$EM$1,BB$3,'Ingredients Backend'!$AG46:$EM46)&gt;=1,1,0)</f>
        <v>0</v>
      </c>
      <c r="BC47">
        <f>IF(SUMIF('Ingredients Backend'!$AG$1:$EM$1,BC$3,'Ingredients Backend'!$AG46:$EM46)&gt;=1,1,0)</f>
        <v>0</v>
      </c>
      <c r="BD47">
        <f>IF(SUMIF('Ingredients Backend'!$AG$1:$EM$1,BD$3,'Ingredients Backend'!$AG46:$EM46)&gt;=1,1,0)</f>
        <v>0</v>
      </c>
      <c r="BE47">
        <f>IF(SUMIF('Ingredients Backend'!$AG$1:$EM$1,BE$3,'Ingredients Backend'!$AG46:$EM46)&gt;=1,1,0)</f>
        <v>0</v>
      </c>
      <c r="BF47">
        <f>IF(SUMIF('Ingredients Backend'!$AG$1:$EM$1,BF$3,'Ingredients Backend'!$AG46:$EM46)&gt;=1,1,0)</f>
        <v>0</v>
      </c>
      <c r="BG47">
        <f>IF(SUMIF('Ingredients Backend'!$AG$1:$EM$1,BG$3,'Ingredients Backend'!$AG46:$EM46)&gt;=1,1,0)</f>
        <v>0</v>
      </c>
      <c r="BH47">
        <f>IF(SUMIF('Ingredients Backend'!$AG$1:$EM$1,BH$3,'Ingredients Backend'!$AG46:$EM46)&gt;=1,1,0)</f>
        <v>0</v>
      </c>
      <c r="BI47">
        <f>IF(SUMIF('Ingredients Backend'!$AG$1:$EM$1,BI$3,'Ingredients Backend'!$AG46:$EM46)&gt;=1,1,0)</f>
        <v>0</v>
      </c>
      <c r="BJ47">
        <f>IF(SUMIF('Ingredients Backend'!$AG$1:$EM$1,BJ$3,'Ingredients Backend'!$AG46:$EM46)&gt;=1,1,0)</f>
        <v>0</v>
      </c>
      <c r="BK47">
        <f>IF(SUMIF('Ingredients Backend'!$AG$1:$EM$1,BK$3,'Ingredients Backend'!$AG46:$EM46)&gt;=1,1,0)</f>
        <v>0</v>
      </c>
      <c r="BL47">
        <f>IF(SUMIF('Ingredients Backend'!$AG$1:$EM$1,BL$3,'Ingredients Backend'!$AG46:$EM46)&gt;=1,1,0)</f>
        <v>0</v>
      </c>
      <c r="BM47">
        <f>IF(SUMIF('Ingredients Backend'!$AG$1:$EM$1,BM$3,'Ingredients Backend'!$AG46:$EM46)&gt;=1,1,0)</f>
        <v>0</v>
      </c>
      <c r="BN47">
        <f>IF(SUMIF('Ingredients Backend'!$AG$1:$EM$1,BN$3,'Ingredients Backend'!$AG46:$EM46)&gt;=1,1,0)</f>
        <v>0</v>
      </c>
      <c r="BO47">
        <f>IF(SUMIF('Ingredients Backend'!$AG$1:$EM$1,BO$3,'Ingredients Backend'!$AG46:$EM46)&gt;=1,1,0)</f>
        <v>0</v>
      </c>
      <c r="BP47">
        <f>IF(SUMIF('Ingredients Backend'!$AG$1:$EM$1,BP$3,'Ingredients Backend'!$AG46:$EM46)&gt;=1,1,0)</f>
        <v>0</v>
      </c>
      <c r="BQ47">
        <f>IF(SUMIF('Ingredients Backend'!$AG$1:$EM$1,BQ$3,'Ingredients Backend'!$AG46:$EM46)&gt;=1,1,0)</f>
        <v>0</v>
      </c>
      <c r="BR47">
        <f>IF(SUMIF('Ingredients Backend'!$AG$1:$EM$1,BR$3,'Ingredients Backend'!$AG46:$EM46)&gt;=1,1,0)</f>
        <v>0</v>
      </c>
      <c r="BS47">
        <f>IF(SUMIF('Ingredients Backend'!$AG$1:$EM$1,BS$3,'Ingredients Backend'!$AG46:$EM46)&gt;=1,1,0)</f>
        <v>0</v>
      </c>
      <c r="BT47">
        <f>IF(SUMIF('Ingredients Backend'!$AG$1:$EM$1,BT$3,'Ingredients Backend'!$AG46:$EM46)&gt;=1,1,0)</f>
        <v>0</v>
      </c>
      <c r="BU47">
        <f>IF(SUMIF('Ingredients Backend'!$AG$1:$EM$1,BU$3,'Ingredients Backend'!$AG46:$EM46)&gt;=1,1,0)</f>
        <v>0</v>
      </c>
      <c r="BV47">
        <f>IF(SUMIF('Ingredients Backend'!$AG$1:$EM$1,BV$3,'Ingredients Backend'!$AG46:$EM46)&gt;=1,1,0)</f>
        <v>0</v>
      </c>
      <c r="BW47">
        <f>IF(SUMIF('Ingredients Backend'!$AG$1:$EM$1,BW$3,'Ingredients Backend'!$AG46:$EM46)&gt;=1,1,0)</f>
        <v>0</v>
      </c>
      <c r="BX47">
        <f>IF(SUMIF('Ingredients Backend'!$AG$1:$EM$1,BX$3,'Ingredients Backend'!$AG46:$EM46)&gt;=1,1,0)</f>
        <v>0</v>
      </c>
      <c r="BY47">
        <f>IF(SUMIF('Ingredients Backend'!$AG$1:$EM$1,BY$3,'Ingredients Backend'!$AG46:$EM46)&gt;=1,1,0)</f>
        <v>0</v>
      </c>
      <c r="BZ47">
        <f>IF(SUMIF('Ingredients Backend'!$AG$1:$EM$1,BZ$3,'Ingredients Backend'!$AG46:$EM46)&gt;=1,1,0)</f>
        <v>0</v>
      </c>
      <c r="CA47">
        <f>IF(SUMIF('Ingredients Backend'!$AG$1:$EM$1,CA$3,'Ingredients Backend'!$AG46:$EM46)&gt;=1,1,0)</f>
        <v>0</v>
      </c>
      <c r="CB47">
        <f>IF(SUMIF('Ingredients Backend'!$AG$1:$EM$1,CB$3,'Ingredients Backend'!$AG46:$EM46)&gt;=1,1,0)</f>
        <v>0</v>
      </c>
      <c r="CC47">
        <f>IF(SUMIF('Ingredients Backend'!$AG$1:$EM$1,CC$3,'Ingredients Backend'!$AG46:$EM46)&gt;=1,1,0)</f>
        <v>0</v>
      </c>
      <c r="CD47">
        <f>IF(SUMIF('Ingredients Backend'!$AG$1:$EM$1,CD$3,'Ingredients Backend'!$AG46:$EM46)&gt;=1,1,0)</f>
        <v>1</v>
      </c>
      <c r="CE47">
        <f>IF(SUMIF('Ingredients Backend'!$AG$1:$EM$1,CE$3,'Ingredients Backend'!$AG46:$EM46)&gt;=1,1,0)</f>
        <v>0</v>
      </c>
      <c r="CF47">
        <f>IF(SUMIF('Ingredients Backend'!$AG$1:$EM$1,CF$3,'Ingredients Backend'!$AG46:$EM46)&gt;=1,1,0)</f>
        <v>0</v>
      </c>
      <c r="CG47">
        <f>IF(SUMIF('Ingredients Backend'!$AG$1:$EM$1,CG$3,'Ingredients Backend'!$AG46:$EM46)&gt;=1,1,0)</f>
        <v>0</v>
      </c>
      <c r="CH47">
        <f>IF(SUMIF('Ingredients Backend'!$AG$1:$EM$1,CH$3,'Ingredients Backend'!$AG46:$EM46)&gt;=1,1,0)</f>
        <v>0</v>
      </c>
      <c r="CI47">
        <f>IF(SUMIF('Ingredients Backend'!$AG$1:$EM$1,CI$3,'Ingredients Backend'!$AG46:$EM46)&gt;=1,1,0)</f>
        <v>0</v>
      </c>
      <c r="CJ47">
        <f>IF(SUMIF('Ingredients Backend'!$AG$1:$EM$1,CJ$3,'Ingredients Backend'!$AG46:$EM46)&gt;=1,1,0)</f>
        <v>0</v>
      </c>
      <c r="CK47">
        <f>IF(SUMIF('Ingredients Backend'!$AG$1:$EM$1,CK$3,'Ingredients Backend'!$AG46:$EM46)&gt;=1,1,0)</f>
        <v>0</v>
      </c>
      <c r="CL47">
        <f>IF(SUMIF('Ingredients Backend'!$AG$1:$EM$1,CL$3,'Ingredients Backend'!$AG46:$EM46)&gt;=1,1,0)</f>
        <v>0</v>
      </c>
      <c r="CM47">
        <f>IF(SUMIF('Ingredients Backend'!$AG$1:$EM$1,CM$3,'Ingredients Backend'!$AG46:$EM46)&gt;=1,1,0)</f>
        <v>0</v>
      </c>
      <c r="CN47">
        <f>IF(SUMIF('Ingredients Backend'!$AG$1:$EM$1,CN$3,'Ingredients Backend'!$AG46:$EM46)&gt;=1,1,0)</f>
        <v>0</v>
      </c>
      <c r="CO47">
        <f>IF(SUMIF('Ingredients Backend'!$AG$1:$EM$1,CO$3,'Ingredients Backend'!$AG46:$EM46)&gt;=1,1,0)</f>
        <v>0</v>
      </c>
      <c r="CP47">
        <f>IF(SUMIF('Ingredients Backend'!$AG$1:$EM$1,CP$3,'Ingredients Backend'!$AG46:$EM46)&gt;=1,1,0)</f>
        <v>0</v>
      </c>
      <c r="CQ47">
        <f>IF(SUMIF('Ingredients Backend'!$AG$1:$EM$1,CQ$3,'Ingredients Backend'!$AG46:$EM46)&gt;=1,1,0)</f>
        <v>0</v>
      </c>
      <c r="CR47">
        <f>IF(SUMIF('Ingredients Backend'!$AG$1:$EM$1,CR$3,'Ingredients Backend'!$AG46:$EM46)&gt;=1,1,0)</f>
        <v>0</v>
      </c>
      <c r="CS47">
        <f>IF(SUMIF('Ingredients Backend'!$AG$1:$EM$1,CS$3,'Ingredients Backend'!$AG46:$EM46)&gt;=1,1,0)</f>
        <v>0</v>
      </c>
      <c r="CT47">
        <f>IF(SUMIF('Ingredients Backend'!$AG$1:$EM$1,CT$3,'Ingredients Backend'!$AG46:$EM46)&gt;=1,1,0)</f>
        <v>0</v>
      </c>
      <c r="CU47">
        <f>IF(SUMIF('Ingredients Backend'!$AG$1:$EM$1,CU$3,'Ingredients Backend'!$AG46:$EM46)&gt;=1,1,0)</f>
        <v>0</v>
      </c>
      <c r="CV47">
        <f>IF(SUMIF('Ingredients Backend'!$AG$1:$EM$1,CV$3,'Ingredients Backend'!$AG46:$EM46)&gt;=1,1,0)</f>
        <v>0</v>
      </c>
      <c r="CW47">
        <f>IF(SUMIF('Ingredients Backend'!$AG$1:$EM$1,CW$3,'Ingredients Backend'!$AG46:$EM46)&gt;=1,1,0)</f>
        <v>0</v>
      </c>
      <c r="CX47">
        <f>IF(SUMIF('Ingredients Backend'!$AG$1:$EM$1,CX$3,'Ingredients Backend'!$AG46:$EM46)&gt;=1,1,0)</f>
        <v>0</v>
      </c>
      <c r="CY47">
        <f>IF(SUMIF('Ingredients Backend'!$AG$1:$EM$1,CY$3,'Ingredients Backend'!$AG46:$EM46)&gt;=1,1,0)</f>
        <v>0</v>
      </c>
      <c r="CZ47">
        <f>IF(SUMIF('Ingredients Backend'!$AG$1:$EM$1,CZ$3,'Ingredients Backend'!$AG46:$EM46)&gt;=1,1,0)</f>
        <v>0</v>
      </c>
      <c r="DA47">
        <f>IF(SUMIF('Ingredients Backend'!$AG$1:$EM$1,DA$3,'Ingredients Backend'!$AG46:$EM46)&gt;=1,1,0)</f>
        <v>0</v>
      </c>
      <c r="DB47">
        <f>IF(SUMIF('Ingredients Backend'!$AG$1:$EM$1,DB$3,'Ingredients Backend'!$AG46:$EM46)&gt;=1,1,0)</f>
        <v>0</v>
      </c>
      <c r="DC47">
        <f>IF(SUMIF('Ingredients Backend'!$AG$1:$EM$1,DC$3,'Ingredients Backend'!$AG46:$EM46)&gt;=1,1,0)</f>
        <v>0</v>
      </c>
      <c r="DD47">
        <f>IF(SUMIF('Ingredients Backend'!$AG$1:$EM$1,DD$3,'Ingredients Backend'!$AG46:$EM46)&gt;=1,1,0)</f>
        <v>0</v>
      </c>
      <c r="DE47">
        <f>IF(SUMIF('Ingredients Backend'!$AG$1:$EM$1,DE$3,'Ingredients Backend'!$AG46:$EM46)&gt;=1,1,0)</f>
        <v>0</v>
      </c>
      <c r="DF47">
        <f>IF(SUMIF('Ingredients Backend'!$AG$1:$EM$1,DF$3,'Ingredients Backend'!$AG46:$EM46)&gt;=1,1,0)</f>
        <v>0</v>
      </c>
      <c r="DG47">
        <f>IF(SUMIF('Ingredients Backend'!$AG$1:$EM$1,DG$3,'Ingredients Backend'!$AG46:$EM46)&gt;=1,1,0)</f>
        <v>0</v>
      </c>
      <c r="DH47">
        <f>IF(SUMIF('Ingredients Backend'!$AG$1:$EM$1,DH$3,'Ingredients Backend'!$AG46:$EM46)&gt;=1,1,0)</f>
        <v>0</v>
      </c>
      <c r="DI47">
        <f>IF(SUMIF('Ingredients Backend'!$AG$1:$EM$1,DI$3,'Ingredients Backend'!$AG46:$EM46)&gt;=1,1,0)</f>
        <v>0</v>
      </c>
      <c r="DJ47">
        <f>IF(SUMIF('Ingredients Backend'!$AG$1:$EM$1,DJ$3,'Ingredients Backend'!$AG46:$EM46)&gt;=1,1,0)</f>
        <v>0</v>
      </c>
      <c r="DK47">
        <f>IF(SUMIF('Ingredients Backend'!$AG$1:$EM$1,DK$3,'Ingredients Backend'!$AG46:$EM46)&gt;=1,1,0)</f>
        <v>0</v>
      </c>
      <c r="DL47">
        <f>IF(SUMIF('Ingredients Backend'!$AG$1:$EM$1,DL$3,'Ingredients Backend'!$AG46:$EM46)&gt;=1,1,0)</f>
        <v>0</v>
      </c>
    </row>
    <row r="48" hidden="1" spans="1:116">
      <c r="A48" s="9" t="str">
        <f>_xlfn.XLOOKUP($E48,'Copy of Raw Data'!$E:$E,'Copy of Raw Data'!A:A,"ERROR",0,1)</f>
        <v>US</v>
      </c>
      <c r="B48" s="9" t="str">
        <f>_xlfn.XLOOKUP($E48,'Copy of Raw Data'!$E:$E,'Copy of Raw Data'!B:B,"ERROR",0,1)</f>
        <v>Hair Mousses</v>
      </c>
      <c r="C48" s="9" t="str">
        <f>_xlfn.XLOOKUP($E48,'Copy of Raw Data'!$E:$E,'Copy of Raw Data'!C:C,"ERROR",0,1)</f>
        <v>r+co</v>
      </c>
      <c r="D48" s="9" t="str">
        <f>_xlfn.XLOOKUP($E48,'Copy of Raw Data'!$E:$E,'Copy of Raw Data'!D:D,"ERROR",0,1)</f>
        <v>www.amazon.com/dp/B01A7QACAY</v>
      </c>
      <c r="E48" s="9" t="s">
        <v>203</v>
      </c>
      <c r="F48" s="9" t="str">
        <f>_xlfn.XLOOKUP($E48,'Copy of Raw Data'!$E:$E,'Copy of Raw Data'!F:F,"ERROR",0,1)</f>
        <v>R+Co Chiffon Styling Mousse | Shapeable Body + Volume + Shine | Vegan + Cruelty-Free | 5.6 Oz</v>
      </c>
      <c r="G48" s="9">
        <f>_xlfn.XLOOKUP($E48,'Copy of Raw Data'!$E:$E,'Copy of Raw Data'!G:G,"ERROR",0,1)</f>
        <v>4077</v>
      </c>
      <c r="H48" s="9">
        <f>_xlfn.XLOOKUP($E48,'Copy of Raw Data'!$E:$E,'Copy of Raw Data'!H:H,"ERROR",0,1)</f>
        <v>140458.99</v>
      </c>
      <c r="I48" s="9">
        <f>_xlfn.XLOOKUP($E48,'Copy of Raw Data'!$E:$E,'Copy of Raw Data'!I:I,"ERROR",0,1)</f>
        <v>0.00588429818192053</v>
      </c>
      <c r="J48" s="9" t="str">
        <f>_xlfn.XLOOKUP($E48,'Copy of Raw Data'!$E:$E,'Copy of 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30 to 40</v>
      </c>
      <c r="L48" s="9">
        <f>_xlfn.XLOOKUP($E48,'Copy of Raw Data'!$E:$E,'Copy of Raw Data'!L:L,"ERROR",0,1)</f>
        <v>34.51</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30 to 40</v>
      </c>
      <c r="N48" s="9">
        <f>_xlfn.XLOOKUP($E48,'Copy of Raw Data'!$E:$E,'Copy of Raw Data'!N:N,"ERROR",0,1)</f>
        <v>35.98</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4% to 6%</v>
      </c>
      <c r="P48" s="16">
        <f t="shared" si="2"/>
        <v>0.0408560311284046</v>
      </c>
      <c r="Q48" s="9">
        <f>_xlfn.XLOOKUP($E48,'Copy of Raw Data'!$E:$E,'Copy of Raw Data'!Q:Q,"ERROR",0,1)</f>
        <v>5.6</v>
      </c>
      <c r="R48" s="9" t="str">
        <f>_xlfn.XLOOKUP($E48,'Copy of Raw Data'!$E:$E,'Copy of Raw Data'!R:R,"ERROR",0,1)</f>
        <v>oz</v>
      </c>
      <c r="S48" s="17">
        <f t="shared" si="3"/>
        <v>6.1625</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5 to 10</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0.2 to 0.3</v>
      </c>
      <c r="V48" s="17">
        <f t="shared" si="4"/>
        <v>0.217281028068989</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0.2 to 0.3</v>
      </c>
      <c r="X48" s="17">
        <f t="shared" si="5"/>
        <v>0.20840378762259</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4 to 6</v>
      </c>
      <c r="Z48" s="17">
        <f t="array" ref="Z48">_xlfn.IFS(AA48="oz",_xlfn.IFS(R48="oz",Q48,R48="fl oz",Q48*1.04,R48="ml",Q48*0.0338),AA48="fl oz",_xlfn.IFS(R48="oz",Q48/1.04,R48="fl oz",Q48,R48="ml",Q48*0.0338/1.04),AA48="ml",_xlfn.IFS(R48="oz",Q48/0.0338,R48="fl oz",Q48*1.04/0.0338,R48="ml",Q48))</f>
        <v>5.6</v>
      </c>
      <c r="AA48" s="9" t="str">
        <f>_xlfn.XLOOKUP($E48,'Copy of Raw Data'!$E:$E,'Copy of Raw Data'!AA:AA,"ERROR",0,1)</f>
        <v>oz</v>
      </c>
      <c r="AB48" s="9" t="str">
        <f>_xlfn.XLOOKUP($E48,'Copy of Raw Data'!$E:$E,'Copy of Raw Data'!AB:AB,"ERROR",0,1)</f>
        <v>Spray Can</v>
      </c>
      <c r="AC48" s="9" t="str">
        <f>_xlfn.XLOOKUP($E48,'Copy of Raw Data'!$E:$E,'Copy of Raw Data'!AC:AC,"ERROR",0,1)</f>
        <v>Pack of 1</v>
      </c>
      <c r="AD48" s="9" t="str">
        <f>_xlfn.XLOOKUP($E48,'Copy of Raw Data'!$E:$E,'Copy of Raw Data'!AD:AD,"ERROR",0,1)</f>
        <v>Volumizing, Shine, UV protection, Heat Protection</v>
      </c>
      <c r="AE48" s="9" t="str">
        <f>_xlfn.XLOOKUP($E48,'Copy of Raw Data'!$E:$E,'Copy of Raw Data'!AO:AO,"ERROR",0,1)</f>
        <v>Vegan, Cruelty Free, Gluten Free, Paraben Free, Sulfate Free, Mineral oil free, Petrolatum free</v>
      </c>
      <c r="AF48" s="9" t="str">
        <f>_xlfn.XLOOKUP($E48,'Copy of Raw Data'!$E:$E,'Copy of Raw Data'!AZ:AZ,"ERROR",0,1)</f>
        <v>Mustard oil, Silk, Volcanic Sand</v>
      </c>
      <c r="AG48">
        <f>IF(SUMIF('Ingredients Backend'!$AG$1:$EM$1,AG$3,'Ingredients Backend'!$AG47:$EM47)&gt;=1,1,0)</f>
        <v>0</v>
      </c>
      <c r="AH48">
        <f>IF(SUMIF('Ingredients Backend'!$AG$1:$EM$1,AH$3,'Ingredients Backend'!$AG47:$EM47)&gt;=1,1,0)</f>
        <v>0</v>
      </c>
      <c r="AI48">
        <f>IF(SUMIF('Ingredients Backend'!$AG$1:$EM$1,AI$3,'Ingredients Backend'!$AG47:$EM47)&gt;=1,1,0)</f>
        <v>0</v>
      </c>
      <c r="AJ48">
        <f>IF(SUMIF('Ingredients Backend'!$AG$1:$EM$1,AJ$3,'Ingredients Backend'!$AG47:$EM47)&gt;=1,1,0)</f>
        <v>0</v>
      </c>
      <c r="AK48">
        <f>IF(SUMIF('Ingredients Backend'!$AG$1:$EM$1,AK$3,'Ingredients Backend'!$AG47:$EM47)&gt;=1,1,0)</f>
        <v>0</v>
      </c>
      <c r="AL48">
        <f>IF(SUMIF('Ingredients Backend'!$AG$1:$EM$1,AL$3,'Ingredients Backend'!$AG47:$EM47)&gt;=1,1,0)</f>
        <v>0</v>
      </c>
      <c r="AM48">
        <f>IF(SUMIF('Ingredients Backend'!$AG$1:$EM$1,AM$3,'Ingredients Backend'!$AG47:$EM47)&gt;=1,1,0)</f>
        <v>0</v>
      </c>
      <c r="AN48">
        <f>IF(SUMIF('Ingredients Backend'!$AG$1:$EM$1,AN$3,'Ingredients Backend'!$AG47:$EM47)&gt;=1,1,0)</f>
        <v>0</v>
      </c>
      <c r="AO48">
        <f>IF(SUMIF('Ingredients Backend'!$AG$1:$EM$1,AO$3,'Ingredients Backend'!$AG47:$EM47)&gt;=1,1,0)</f>
        <v>0</v>
      </c>
      <c r="AP48">
        <f>IF(SUMIF('Ingredients Backend'!$AG$1:$EM$1,AP$3,'Ingredients Backend'!$AG47:$EM47)&gt;=1,1,0)</f>
        <v>0</v>
      </c>
      <c r="AQ48">
        <f>IF(SUMIF('Ingredients Backend'!$AG$1:$EM$1,AQ$3,'Ingredients Backend'!$AG47:$EM47)&gt;=1,1,0)</f>
        <v>0</v>
      </c>
      <c r="AR48">
        <f>IF(SUMIF('Ingredients Backend'!$AG$1:$EM$1,AR$3,'Ingredients Backend'!$AG47:$EM47)&gt;=1,1,0)</f>
        <v>0</v>
      </c>
      <c r="AS48">
        <f>IF(SUMIF('Ingredients Backend'!$AG$1:$EM$1,AS$3,'Ingredients Backend'!$AG47:$EM47)&gt;=1,1,0)</f>
        <v>0</v>
      </c>
      <c r="AT48">
        <f>IF(SUMIF('Ingredients Backend'!$AG$1:$EM$1,AT$3,'Ingredients Backend'!$AG47:$EM47)&gt;=1,1,0)</f>
        <v>0</v>
      </c>
      <c r="AU48">
        <f>IF(SUMIF('Ingredients Backend'!$AG$1:$EM$1,AU$3,'Ingredients Backend'!$AG47:$EM47)&gt;=1,1,0)</f>
        <v>0</v>
      </c>
      <c r="AV48">
        <f>IF(SUMIF('Ingredients Backend'!$AG$1:$EM$1,AV$3,'Ingredients Backend'!$AG47:$EM47)&gt;=1,1,0)</f>
        <v>0</v>
      </c>
      <c r="AW48">
        <f>IF(SUMIF('Ingredients Backend'!$AG$1:$EM$1,AW$3,'Ingredients Backend'!$AG47:$EM47)&gt;=1,1,0)</f>
        <v>0</v>
      </c>
      <c r="AX48">
        <f>IF(SUMIF('Ingredients Backend'!$AG$1:$EM$1,AX$3,'Ingredients Backend'!$AG47:$EM47)&gt;=1,1,0)</f>
        <v>0</v>
      </c>
      <c r="AY48">
        <f>IF(SUMIF('Ingredients Backend'!$AG$1:$EM$1,AY$3,'Ingredients Backend'!$AG47:$EM47)&gt;=1,1,0)</f>
        <v>0</v>
      </c>
      <c r="AZ48">
        <f>IF(SUMIF('Ingredients Backend'!$AG$1:$EM$1,AZ$3,'Ingredients Backend'!$AG47:$EM47)&gt;=1,1,0)</f>
        <v>0</v>
      </c>
      <c r="BA48">
        <f>IF(SUMIF('Ingredients Backend'!$AG$1:$EM$1,BA$3,'Ingredients Backend'!$AG47:$EM47)&gt;=1,1,0)</f>
        <v>0</v>
      </c>
      <c r="BB48">
        <f>IF(SUMIF('Ingredients Backend'!$AG$1:$EM$1,BB$3,'Ingredients Backend'!$AG47:$EM47)&gt;=1,1,0)</f>
        <v>0</v>
      </c>
      <c r="BC48">
        <f>IF(SUMIF('Ingredients Backend'!$AG$1:$EM$1,BC$3,'Ingredients Backend'!$AG47:$EM47)&gt;=1,1,0)</f>
        <v>0</v>
      </c>
      <c r="BD48">
        <f>IF(SUMIF('Ingredients Backend'!$AG$1:$EM$1,BD$3,'Ingredients Backend'!$AG47:$EM47)&gt;=1,1,0)</f>
        <v>0</v>
      </c>
      <c r="BE48">
        <f>IF(SUMIF('Ingredients Backend'!$AG$1:$EM$1,BE$3,'Ingredients Backend'!$AG47:$EM47)&gt;=1,1,0)</f>
        <v>0</v>
      </c>
      <c r="BF48">
        <f>IF(SUMIF('Ingredients Backend'!$AG$1:$EM$1,BF$3,'Ingredients Backend'!$AG47:$EM47)&gt;=1,1,0)</f>
        <v>0</v>
      </c>
      <c r="BG48">
        <f>IF(SUMIF('Ingredients Backend'!$AG$1:$EM$1,BG$3,'Ingredients Backend'!$AG47:$EM47)&gt;=1,1,0)</f>
        <v>0</v>
      </c>
      <c r="BH48">
        <f>IF(SUMIF('Ingredients Backend'!$AG$1:$EM$1,BH$3,'Ingredients Backend'!$AG47:$EM47)&gt;=1,1,0)</f>
        <v>0</v>
      </c>
      <c r="BI48">
        <f>IF(SUMIF('Ingredients Backend'!$AG$1:$EM$1,BI$3,'Ingredients Backend'!$AG47:$EM47)&gt;=1,1,0)</f>
        <v>0</v>
      </c>
      <c r="BJ48">
        <f>IF(SUMIF('Ingredients Backend'!$AG$1:$EM$1,BJ$3,'Ingredients Backend'!$AG47:$EM47)&gt;=1,1,0)</f>
        <v>0</v>
      </c>
      <c r="BK48">
        <f>IF(SUMIF('Ingredients Backend'!$AG$1:$EM$1,BK$3,'Ingredients Backend'!$AG47:$EM47)&gt;=1,1,0)</f>
        <v>0</v>
      </c>
      <c r="BL48">
        <f>IF(SUMIF('Ingredients Backend'!$AG$1:$EM$1,BL$3,'Ingredients Backend'!$AG47:$EM47)&gt;=1,1,0)</f>
        <v>0</v>
      </c>
      <c r="BM48">
        <f>IF(SUMIF('Ingredients Backend'!$AG$1:$EM$1,BM$3,'Ingredients Backend'!$AG47:$EM47)&gt;=1,1,0)</f>
        <v>0</v>
      </c>
      <c r="BN48">
        <f>IF(SUMIF('Ingredients Backend'!$AG$1:$EM$1,BN$3,'Ingredients Backend'!$AG47:$EM47)&gt;=1,1,0)</f>
        <v>0</v>
      </c>
      <c r="BO48">
        <f>IF(SUMIF('Ingredients Backend'!$AG$1:$EM$1,BO$3,'Ingredients Backend'!$AG47:$EM47)&gt;=1,1,0)</f>
        <v>0</v>
      </c>
      <c r="BP48">
        <f>IF(SUMIF('Ingredients Backend'!$AG$1:$EM$1,BP$3,'Ingredients Backend'!$AG47:$EM47)&gt;=1,1,0)</f>
        <v>0</v>
      </c>
      <c r="BQ48">
        <f>IF(SUMIF('Ingredients Backend'!$AG$1:$EM$1,BQ$3,'Ingredients Backend'!$AG47:$EM47)&gt;=1,1,0)</f>
        <v>0</v>
      </c>
      <c r="BR48">
        <f>IF(SUMIF('Ingredients Backend'!$AG$1:$EM$1,BR$3,'Ingredients Backend'!$AG47:$EM47)&gt;=1,1,0)</f>
        <v>0</v>
      </c>
      <c r="BS48">
        <f>IF(SUMIF('Ingredients Backend'!$AG$1:$EM$1,BS$3,'Ingredients Backend'!$AG47:$EM47)&gt;=1,1,0)</f>
        <v>0</v>
      </c>
      <c r="BT48">
        <f>IF(SUMIF('Ingredients Backend'!$AG$1:$EM$1,BT$3,'Ingredients Backend'!$AG47:$EM47)&gt;=1,1,0)</f>
        <v>0</v>
      </c>
      <c r="BU48">
        <f>IF(SUMIF('Ingredients Backend'!$AG$1:$EM$1,BU$3,'Ingredients Backend'!$AG47:$EM47)&gt;=1,1,0)</f>
        <v>0</v>
      </c>
      <c r="BV48">
        <f>IF(SUMIF('Ingredients Backend'!$AG$1:$EM$1,BV$3,'Ingredients Backend'!$AG47:$EM47)&gt;=1,1,0)</f>
        <v>0</v>
      </c>
      <c r="BW48">
        <f>IF(SUMIF('Ingredients Backend'!$AG$1:$EM$1,BW$3,'Ingredients Backend'!$AG47:$EM47)&gt;=1,1,0)</f>
        <v>0</v>
      </c>
      <c r="BX48">
        <f>IF(SUMIF('Ingredients Backend'!$AG$1:$EM$1,BX$3,'Ingredients Backend'!$AG47:$EM47)&gt;=1,1,0)</f>
        <v>0</v>
      </c>
      <c r="BY48">
        <f>IF(SUMIF('Ingredients Backend'!$AG$1:$EM$1,BY$3,'Ingredients Backend'!$AG47:$EM47)&gt;=1,1,0)</f>
        <v>0</v>
      </c>
      <c r="BZ48">
        <f>IF(SUMIF('Ingredients Backend'!$AG$1:$EM$1,BZ$3,'Ingredients Backend'!$AG47:$EM47)&gt;=1,1,0)</f>
        <v>0</v>
      </c>
      <c r="CA48">
        <f>IF(SUMIF('Ingredients Backend'!$AG$1:$EM$1,CA$3,'Ingredients Backend'!$AG47:$EM47)&gt;=1,1,0)</f>
        <v>0</v>
      </c>
      <c r="CB48">
        <f>IF(SUMIF('Ingredients Backend'!$AG$1:$EM$1,CB$3,'Ingredients Backend'!$AG47:$EM47)&gt;=1,1,0)</f>
        <v>0</v>
      </c>
      <c r="CC48">
        <f>IF(SUMIF('Ingredients Backend'!$AG$1:$EM$1,CC$3,'Ingredients Backend'!$AG47:$EM47)&gt;=1,1,0)</f>
        <v>1</v>
      </c>
      <c r="CD48">
        <f>IF(SUMIF('Ingredients Backend'!$AG$1:$EM$1,CD$3,'Ingredients Backend'!$AG47:$EM47)&gt;=1,1,0)</f>
        <v>1</v>
      </c>
      <c r="CE48">
        <f>IF(SUMIF('Ingredients Backend'!$AG$1:$EM$1,CE$3,'Ingredients Backend'!$AG47:$EM47)&gt;=1,1,0)</f>
        <v>0</v>
      </c>
      <c r="CF48">
        <f>IF(SUMIF('Ingredients Backend'!$AG$1:$EM$1,CF$3,'Ingredients Backend'!$AG47:$EM47)&gt;=1,1,0)</f>
        <v>0</v>
      </c>
      <c r="CG48">
        <f>IF(SUMIF('Ingredients Backend'!$AG$1:$EM$1,CG$3,'Ingredients Backend'!$AG47:$EM47)&gt;=1,1,0)</f>
        <v>0</v>
      </c>
      <c r="CH48">
        <f>IF(SUMIF('Ingredients Backend'!$AG$1:$EM$1,CH$3,'Ingredients Backend'!$AG47:$EM47)&gt;=1,1,0)</f>
        <v>0</v>
      </c>
      <c r="CI48">
        <f>IF(SUMIF('Ingredients Backend'!$AG$1:$EM$1,CI$3,'Ingredients Backend'!$AG47:$EM47)&gt;=1,1,0)</f>
        <v>0</v>
      </c>
      <c r="CJ48">
        <f>IF(SUMIF('Ingredients Backend'!$AG$1:$EM$1,CJ$3,'Ingredients Backend'!$AG47:$EM47)&gt;=1,1,0)</f>
        <v>0</v>
      </c>
      <c r="CK48">
        <f>IF(SUMIF('Ingredients Backend'!$AG$1:$EM$1,CK$3,'Ingredients Backend'!$AG47:$EM47)&gt;=1,1,0)</f>
        <v>0</v>
      </c>
      <c r="CL48">
        <f>IF(SUMIF('Ingredients Backend'!$AG$1:$EM$1,CL$3,'Ingredients Backend'!$AG47:$EM47)&gt;=1,1,0)</f>
        <v>0</v>
      </c>
      <c r="CM48">
        <f>IF(SUMIF('Ingredients Backend'!$AG$1:$EM$1,CM$3,'Ingredients Backend'!$AG47:$EM47)&gt;=1,1,0)</f>
        <v>0</v>
      </c>
      <c r="CN48">
        <f>IF(SUMIF('Ingredients Backend'!$AG$1:$EM$1,CN$3,'Ingredients Backend'!$AG47:$EM47)&gt;=1,1,0)</f>
        <v>0</v>
      </c>
      <c r="CO48">
        <f>IF(SUMIF('Ingredients Backend'!$AG$1:$EM$1,CO$3,'Ingredients Backend'!$AG47:$EM47)&gt;=1,1,0)</f>
        <v>0</v>
      </c>
      <c r="CP48">
        <f>IF(SUMIF('Ingredients Backend'!$AG$1:$EM$1,CP$3,'Ingredients Backend'!$AG47:$EM47)&gt;=1,1,0)</f>
        <v>0</v>
      </c>
      <c r="CQ48">
        <f>IF(SUMIF('Ingredients Backend'!$AG$1:$EM$1,CQ$3,'Ingredients Backend'!$AG47:$EM47)&gt;=1,1,0)</f>
        <v>0</v>
      </c>
      <c r="CR48">
        <f>IF(SUMIF('Ingredients Backend'!$AG$1:$EM$1,CR$3,'Ingredients Backend'!$AG47:$EM47)&gt;=1,1,0)</f>
        <v>0</v>
      </c>
      <c r="CS48">
        <f>IF(SUMIF('Ingredients Backend'!$AG$1:$EM$1,CS$3,'Ingredients Backend'!$AG47:$EM47)&gt;=1,1,0)</f>
        <v>0</v>
      </c>
      <c r="CT48">
        <f>IF(SUMIF('Ingredients Backend'!$AG$1:$EM$1,CT$3,'Ingredients Backend'!$AG47:$EM47)&gt;=1,1,0)</f>
        <v>0</v>
      </c>
      <c r="CU48">
        <f>IF(SUMIF('Ingredients Backend'!$AG$1:$EM$1,CU$3,'Ingredients Backend'!$AG47:$EM47)&gt;=1,1,0)</f>
        <v>0</v>
      </c>
      <c r="CV48">
        <f>IF(SUMIF('Ingredients Backend'!$AG$1:$EM$1,CV$3,'Ingredients Backend'!$AG47:$EM47)&gt;=1,1,0)</f>
        <v>0</v>
      </c>
      <c r="CW48">
        <f>IF(SUMIF('Ingredients Backend'!$AG$1:$EM$1,CW$3,'Ingredients Backend'!$AG47:$EM47)&gt;=1,1,0)</f>
        <v>1</v>
      </c>
      <c r="CX48">
        <f>IF(SUMIF('Ingredients Backend'!$AG$1:$EM$1,CX$3,'Ingredients Backend'!$AG47:$EM47)&gt;=1,1,0)</f>
        <v>0</v>
      </c>
      <c r="CY48">
        <f>IF(SUMIF('Ingredients Backend'!$AG$1:$EM$1,CY$3,'Ingredients Backend'!$AG47:$EM47)&gt;=1,1,0)</f>
        <v>0</v>
      </c>
      <c r="CZ48">
        <f>IF(SUMIF('Ingredients Backend'!$AG$1:$EM$1,CZ$3,'Ingredients Backend'!$AG47:$EM47)&gt;=1,1,0)</f>
        <v>0</v>
      </c>
      <c r="DA48">
        <f>IF(SUMIF('Ingredients Backend'!$AG$1:$EM$1,DA$3,'Ingredients Backend'!$AG47:$EM47)&gt;=1,1,0)</f>
        <v>0</v>
      </c>
      <c r="DB48">
        <f>IF(SUMIF('Ingredients Backend'!$AG$1:$EM$1,DB$3,'Ingredients Backend'!$AG47:$EM47)&gt;=1,1,0)</f>
        <v>0</v>
      </c>
      <c r="DC48">
        <f>IF(SUMIF('Ingredients Backend'!$AG$1:$EM$1,DC$3,'Ingredients Backend'!$AG47:$EM47)&gt;=1,1,0)</f>
        <v>0</v>
      </c>
      <c r="DD48">
        <f>IF(SUMIF('Ingredients Backend'!$AG$1:$EM$1,DD$3,'Ingredients Backend'!$AG47:$EM47)&gt;=1,1,0)</f>
        <v>0</v>
      </c>
      <c r="DE48">
        <f>IF(SUMIF('Ingredients Backend'!$AG$1:$EM$1,DE$3,'Ingredients Backend'!$AG47:$EM47)&gt;=1,1,0)</f>
        <v>0</v>
      </c>
      <c r="DF48">
        <f>IF(SUMIF('Ingredients Backend'!$AG$1:$EM$1,DF$3,'Ingredients Backend'!$AG47:$EM47)&gt;=1,1,0)</f>
        <v>0</v>
      </c>
      <c r="DG48">
        <f>IF(SUMIF('Ingredients Backend'!$AG$1:$EM$1,DG$3,'Ingredients Backend'!$AG47:$EM47)&gt;=1,1,0)</f>
        <v>0</v>
      </c>
      <c r="DH48">
        <f>IF(SUMIF('Ingredients Backend'!$AG$1:$EM$1,DH$3,'Ingredients Backend'!$AG47:$EM47)&gt;=1,1,0)</f>
        <v>0</v>
      </c>
      <c r="DI48">
        <f>IF(SUMIF('Ingredients Backend'!$AG$1:$EM$1,DI$3,'Ingredients Backend'!$AG47:$EM47)&gt;=1,1,0)</f>
        <v>0</v>
      </c>
      <c r="DJ48">
        <f>IF(SUMIF('Ingredients Backend'!$AG$1:$EM$1,DJ$3,'Ingredients Backend'!$AG47:$EM47)&gt;=1,1,0)</f>
        <v>0</v>
      </c>
      <c r="DK48">
        <f>IF(SUMIF('Ingredients Backend'!$AG$1:$EM$1,DK$3,'Ingredients Backend'!$AG47:$EM47)&gt;=1,1,0)</f>
        <v>0</v>
      </c>
      <c r="DL48">
        <f>IF(SUMIF('Ingredients Backend'!$AG$1:$EM$1,DL$3,'Ingredients Backend'!$AG47:$EM47)&gt;=1,1,0)</f>
        <v>0</v>
      </c>
    </row>
    <row r="49" hidden="1" spans="1:116">
      <c r="A49" s="9" t="str">
        <f>_xlfn.XLOOKUP($E49,'Copy of Raw Data'!$E:$E,'Copy of Raw Data'!A:A,"ERROR",0,1)</f>
        <v>US</v>
      </c>
      <c r="B49" s="9" t="str">
        <f>_xlfn.XLOOKUP($E49,'Copy of Raw Data'!$E:$E,'Copy of Raw Data'!B:B,"ERROR",0,1)</f>
        <v>Hair Mousses</v>
      </c>
      <c r="C49" s="9" t="str">
        <f>_xlfn.XLOOKUP($E49,'Copy of Raw Data'!$E:$E,'Copy of Raw Data'!C:C,"ERROR",0,1)</f>
        <v>kenra</v>
      </c>
      <c r="D49" s="9" t="str">
        <f>_xlfn.XLOOKUP($E49,'Copy of Raw Data'!$E:$E,'Copy of Raw Data'!D:D,"ERROR",0,1)</f>
        <v>www.amazon.com/dp/B00481PTDU</v>
      </c>
      <c r="E49" s="9" t="s">
        <v>206</v>
      </c>
      <c r="F49" s="9" t="str">
        <f>_xlfn.XLOOKUP($E49,'Copy of Raw Data'!$E:$E,'Copy of Raw Data'!F:F,"ERROR",0,1)</f>
        <v>Kenra Curl Glaze Mousse 13 | Curl Control Glaze | Provides Frizz Control &amp; Humidity Resistance | All Hair Types</v>
      </c>
      <c r="G49" s="9">
        <f>_xlfn.XLOOKUP($E49,'Copy of Raw Data'!$E:$E,'Copy of Raw Data'!G:G,"ERROR",0,1)</f>
        <v>7705</v>
      </c>
      <c r="H49" s="9">
        <f>_xlfn.XLOOKUP($E49,'Copy of Raw Data'!$E:$E,'Copy of Raw Data'!H:H,"ERROR",0,1)</f>
        <v>138406.69</v>
      </c>
      <c r="I49" s="9">
        <f>_xlfn.XLOOKUP($E49,'Copy of Raw Data'!$E:$E,'Copy of Raw Data'!I:I,"ERROR",0,1)</f>
        <v>0.00580168900955085</v>
      </c>
      <c r="J49" s="9" t="str">
        <f>_xlfn.XLOOKUP($E49,'Copy of Raw Data'!$E:$E,'Copy of 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15 to 20</v>
      </c>
      <c r="L49" s="9">
        <f>_xlfn.XLOOKUP($E49,'Copy of Raw Data'!$E:$E,'Copy of Raw Data'!L:L,"ERROR",0,1)</f>
        <v>18.02</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15 to 20</v>
      </c>
      <c r="N49" s="9">
        <f>_xlfn.XLOOKUP($E49,'Copy of Raw Data'!$E:$E,'Copy of Raw Data'!N:N,"ERROR",0,1)</f>
        <v>19.99</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6">
        <f t="shared" si="2"/>
        <v>0.0985492746373186</v>
      </c>
      <c r="Q49" s="9">
        <f>_xlfn.XLOOKUP($E49,'Copy of Raw Data'!$E:$E,'Copy of Raw Data'!Q:Q,"ERROR",0,1)</f>
        <v>6.75</v>
      </c>
      <c r="R49" s="9" t="str">
        <f>_xlfn.XLOOKUP($E49,'Copy of Raw Data'!$E:$E,'Copy of Raw Data'!R:R,"ERROR",0,1)</f>
        <v>oz</v>
      </c>
      <c r="S49" s="17">
        <f t="shared" si="3"/>
        <v>2.66962962962963</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4"/>
        <v>0.100151555004446</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5"/>
        <v>0.0902816919049587</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6.75</v>
      </c>
      <c r="AA49" s="9" t="str">
        <f>_xlfn.XLOOKUP($E49,'Copy of Raw Data'!$E:$E,'Copy of Raw Data'!AA:AA,"ERROR",0,1)</f>
        <v>oz</v>
      </c>
      <c r="AB49" s="9" t="str">
        <f>_xlfn.XLOOKUP($E49,'Copy of Raw Data'!$E:$E,'Copy of Raw Data'!AB:AB,"ERROR",0,1)</f>
        <v>Spray Can</v>
      </c>
      <c r="AC49" s="9" t="str">
        <f>_xlfn.XLOOKUP($E49,'Copy of Raw Data'!$E:$E,'Copy of Raw Data'!AC:AC,"ERROR",0,1)</f>
        <v>Pack of 1</v>
      </c>
      <c r="AD49" s="9" t="str">
        <f>_xlfn.XLOOKUP($E49,'Copy of Raw Data'!$E:$E,'Copy of Raw Data'!AD:AD,"ERROR",0,1)</f>
        <v>Frizz Control, Humidity Protection, Curl Enhancement, Long Lasting, Shine</v>
      </c>
      <c r="AE49" s="9" t="str">
        <f>_xlfn.XLOOKUP($E49,'Copy of Raw Data'!$E:$E,'Copy of Raw Data'!AO:AO,"ERROR",0,1)</f>
        <v>Cruelty Free, Residue Free, </v>
      </c>
      <c r="AF49" s="9" t="str">
        <f>_xlfn.XLOOKUP($E49,'Copy of Raw Data'!$E:$E,'Copy of Raw Data'!AZ:AZ,"ERROR",0,1)</f>
        <v>Water, Glycerin, panthenol, Palm, Iodopropynyl Butylcarbamate, Jojoba seed oil, Tetrasodium edta, Oat, Diazolidinyl Urea , Aloe Vera, Sunflower, Dimethicone</v>
      </c>
      <c r="AG49">
        <f>IF(SUMIF('Ingredients Backend'!$AG$1:$EM$1,AG$3,'Ingredients Backend'!$AG48:$EM48)&gt;=1,1,0)</f>
        <v>0</v>
      </c>
      <c r="AH49">
        <f>IF(SUMIF('Ingredients Backend'!$AG$1:$EM$1,AH$3,'Ingredients Backend'!$AG48:$EM48)&gt;=1,1,0)</f>
        <v>0</v>
      </c>
      <c r="AI49">
        <f>IF(SUMIF('Ingredients Backend'!$AG$1:$EM$1,AI$3,'Ingredients Backend'!$AG48:$EM48)&gt;=1,1,0)</f>
        <v>0</v>
      </c>
      <c r="AJ49">
        <f>IF(SUMIF('Ingredients Backend'!$AG$1:$EM$1,AJ$3,'Ingredients Backend'!$AG48:$EM48)&gt;=1,1,0)</f>
        <v>0</v>
      </c>
      <c r="AK49">
        <f>IF(SUMIF('Ingredients Backend'!$AG$1:$EM$1,AK$3,'Ingredients Backend'!$AG48:$EM48)&gt;=1,1,0)</f>
        <v>1</v>
      </c>
      <c r="AL49">
        <f>IF(SUMIF('Ingredients Backend'!$AG$1:$EM$1,AL$3,'Ingredients Backend'!$AG48:$EM48)&gt;=1,1,0)</f>
        <v>0</v>
      </c>
      <c r="AM49">
        <f>IF(SUMIF('Ingredients Backend'!$AG$1:$EM$1,AM$3,'Ingredients Backend'!$AG48:$EM48)&gt;=1,1,0)</f>
        <v>0</v>
      </c>
      <c r="AN49">
        <f>IF(SUMIF('Ingredients Backend'!$AG$1:$EM$1,AN$3,'Ingredients Backend'!$AG48:$EM48)&gt;=1,1,0)</f>
        <v>0</v>
      </c>
      <c r="AO49">
        <f>IF(SUMIF('Ingredients Backend'!$AG$1:$EM$1,AO$3,'Ingredients Backend'!$AG48:$EM48)&gt;=1,1,0)</f>
        <v>0</v>
      </c>
      <c r="AP49">
        <f>IF(SUMIF('Ingredients Backend'!$AG$1:$EM$1,AP$3,'Ingredients Backend'!$AG48:$EM48)&gt;=1,1,0)</f>
        <v>0</v>
      </c>
      <c r="AQ49">
        <f>IF(SUMIF('Ingredients Backend'!$AG$1:$EM$1,AQ$3,'Ingredients Backend'!$AG48:$EM48)&gt;=1,1,0)</f>
        <v>0</v>
      </c>
      <c r="AR49">
        <f>IF(SUMIF('Ingredients Backend'!$AG$1:$EM$1,AR$3,'Ingredients Backend'!$AG48:$EM48)&gt;=1,1,0)</f>
        <v>0</v>
      </c>
      <c r="AS49">
        <f>IF(SUMIF('Ingredients Backend'!$AG$1:$EM$1,AS$3,'Ingredients Backend'!$AG48:$EM48)&gt;=1,1,0)</f>
        <v>0</v>
      </c>
      <c r="AT49">
        <f>IF(SUMIF('Ingredients Backend'!$AG$1:$EM$1,AT$3,'Ingredients Backend'!$AG48:$EM48)&gt;=1,1,0)</f>
        <v>0</v>
      </c>
      <c r="AU49">
        <f>IF(SUMIF('Ingredients Backend'!$AG$1:$EM$1,AU$3,'Ingredients Backend'!$AG48:$EM48)&gt;=1,1,0)</f>
        <v>0</v>
      </c>
      <c r="AV49">
        <f>IF(SUMIF('Ingredients Backend'!$AG$1:$EM$1,AV$3,'Ingredients Backend'!$AG48:$EM48)&gt;=1,1,0)</f>
        <v>0</v>
      </c>
      <c r="AW49">
        <f>IF(SUMIF('Ingredients Backend'!$AG$1:$EM$1,AW$3,'Ingredients Backend'!$AG48:$EM48)&gt;=1,1,0)</f>
        <v>0</v>
      </c>
      <c r="AX49">
        <f>IF(SUMIF('Ingredients Backend'!$AG$1:$EM$1,AX$3,'Ingredients Backend'!$AG48:$EM48)&gt;=1,1,0)</f>
        <v>0</v>
      </c>
      <c r="AY49">
        <f>IF(SUMIF('Ingredients Backend'!$AG$1:$EM$1,AY$3,'Ingredients Backend'!$AG48:$EM48)&gt;=1,1,0)</f>
        <v>0</v>
      </c>
      <c r="AZ49">
        <f>IF(SUMIF('Ingredients Backend'!$AG$1:$EM$1,AZ$3,'Ingredients Backend'!$AG48:$EM48)&gt;=1,1,0)</f>
        <v>0</v>
      </c>
      <c r="BA49">
        <f>IF(SUMIF('Ingredients Backend'!$AG$1:$EM$1,BA$3,'Ingredients Backend'!$AG48:$EM48)&gt;=1,1,0)</f>
        <v>0</v>
      </c>
      <c r="BB49">
        <f>IF(SUMIF('Ingredients Backend'!$AG$1:$EM$1,BB$3,'Ingredients Backend'!$AG48:$EM48)&gt;=1,1,0)</f>
        <v>0</v>
      </c>
      <c r="BC49">
        <f>IF(SUMIF('Ingredients Backend'!$AG$1:$EM$1,BC$3,'Ingredients Backend'!$AG48:$EM48)&gt;=1,1,0)</f>
        <v>1</v>
      </c>
      <c r="BD49">
        <f>IF(SUMIF('Ingredients Backend'!$AG$1:$EM$1,BD$3,'Ingredients Backend'!$AG48:$EM48)&gt;=1,1,0)</f>
        <v>1</v>
      </c>
      <c r="BE49">
        <f>IF(SUMIF('Ingredients Backend'!$AG$1:$EM$1,BE$3,'Ingredients Backend'!$AG48:$EM48)&gt;=1,1,0)</f>
        <v>0</v>
      </c>
      <c r="BF49">
        <f>IF(SUMIF('Ingredients Backend'!$AG$1:$EM$1,BF$3,'Ingredients Backend'!$AG48:$EM48)&gt;=1,1,0)</f>
        <v>0</v>
      </c>
      <c r="BG49">
        <f>IF(SUMIF('Ingredients Backend'!$AG$1:$EM$1,BG$3,'Ingredients Backend'!$AG48:$EM48)&gt;=1,1,0)</f>
        <v>0</v>
      </c>
      <c r="BH49">
        <f>IF(SUMIF('Ingredients Backend'!$AG$1:$EM$1,BH$3,'Ingredients Backend'!$AG48:$EM48)&gt;=1,1,0)</f>
        <v>0</v>
      </c>
      <c r="BI49">
        <f>IF(SUMIF('Ingredients Backend'!$AG$1:$EM$1,BI$3,'Ingredients Backend'!$AG48:$EM48)&gt;=1,1,0)</f>
        <v>0</v>
      </c>
      <c r="BJ49">
        <f>IF(SUMIF('Ingredients Backend'!$AG$1:$EM$1,BJ$3,'Ingredients Backend'!$AG48:$EM48)&gt;=1,1,0)</f>
        <v>0</v>
      </c>
      <c r="BK49">
        <f>IF(SUMIF('Ingredients Backend'!$AG$1:$EM$1,BK$3,'Ingredients Backend'!$AG48:$EM48)&gt;=1,1,0)</f>
        <v>1</v>
      </c>
      <c r="BL49">
        <f>IF(SUMIF('Ingredients Backend'!$AG$1:$EM$1,BL$3,'Ingredients Backend'!$AG48:$EM48)&gt;=1,1,0)</f>
        <v>0</v>
      </c>
      <c r="BM49">
        <f>IF(SUMIF('Ingredients Backend'!$AG$1:$EM$1,BM$3,'Ingredients Backend'!$AG48:$EM48)&gt;=1,1,0)</f>
        <v>0</v>
      </c>
      <c r="BN49">
        <f>IF(SUMIF('Ingredients Backend'!$AG$1:$EM$1,BN$3,'Ingredients Backend'!$AG48:$EM48)&gt;=1,1,0)</f>
        <v>0</v>
      </c>
      <c r="BO49">
        <f>IF(SUMIF('Ingredients Backend'!$AG$1:$EM$1,BO$3,'Ingredients Backend'!$AG48:$EM48)&gt;=1,1,0)</f>
        <v>0</v>
      </c>
      <c r="BP49">
        <f>IF(SUMIF('Ingredients Backend'!$AG$1:$EM$1,BP$3,'Ingredients Backend'!$AG48:$EM48)&gt;=1,1,0)</f>
        <v>1</v>
      </c>
      <c r="BQ49">
        <f>IF(SUMIF('Ingredients Backend'!$AG$1:$EM$1,BQ$3,'Ingredients Backend'!$AG48:$EM48)&gt;=1,1,0)</f>
        <v>1</v>
      </c>
      <c r="BR49">
        <f>IF(SUMIF('Ingredients Backend'!$AG$1:$EM$1,BR$3,'Ingredients Backend'!$AG48:$EM48)&gt;=1,1,0)</f>
        <v>0</v>
      </c>
      <c r="BS49">
        <f>IF(SUMIF('Ingredients Backend'!$AG$1:$EM$1,BS$3,'Ingredients Backend'!$AG48:$EM48)&gt;=1,1,0)</f>
        <v>0</v>
      </c>
      <c r="BT49">
        <f>IF(SUMIF('Ingredients Backend'!$AG$1:$EM$1,BT$3,'Ingredients Backend'!$AG48:$EM48)&gt;=1,1,0)</f>
        <v>0</v>
      </c>
      <c r="BU49">
        <f>IF(SUMIF('Ingredients Backend'!$AG$1:$EM$1,BU$3,'Ingredients Backend'!$AG48:$EM48)&gt;=1,1,0)</f>
        <v>0</v>
      </c>
      <c r="BV49">
        <f>IF(SUMIF('Ingredients Backend'!$AG$1:$EM$1,BV$3,'Ingredients Backend'!$AG48:$EM48)&gt;=1,1,0)</f>
        <v>0</v>
      </c>
      <c r="BW49">
        <f>IF(SUMIF('Ingredients Backend'!$AG$1:$EM$1,BW$3,'Ingredients Backend'!$AG48:$EM48)&gt;=1,1,0)</f>
        <v>0</v>
      </c>
      <c r="BX49">
        <f>IF(SUMIF('Ingredients Backend'!$AG$1:$EM$1,BX$3,'Ingredients Backend'!$AG48:$EM48)&gt;=1,1,0)</f>
        <v>0</v>
      </c>
      <c r="BY49">
        <f>IF(SUMIF('Ingredients Backend'!$AG$1:$EM$1,BY$3,'Ingredients Backend'!$AG48:$EM48)&gt;=1,1,0)</f>
        <v>0</v>
      </c>
      <c r="BZ49">
        <f>IF(SUMIF('Ingredients Backend'!$AG$1:$EM$1,BZ$3,'Ingredients Backend'!$AG48:$EM48)&gt;=1,1,0)</f>
        <v>0</v>
      </c>
      <c r="CA49">
        <f>IF(SUMIF('Ingredients Backend'!$AG$1:$EM$1,CA$3,'Ingredients Backend'!$AG48:$EM48)&gt;=1,1,0)</f>
        <v>0</v>
      </c>
      <c r="CB49">
        <f>IF(SUMIF('Ingredients Backend'!$AG$1:$EM$1,CB$3,'Ingredients Backend'!$AG48:$EM48)&gt;=1,1,0)</f>
        <v>0</v>
      </c>
      <c r="CC49">
        <f>IF(SUMIF('Ingredients Backend'!$AG$1:$EM$1,CC$3,'Ingredients Backend'!$AG48:$EM48)&gt;=1,1,0)</f>
        <v>0</v>
      </c>
      <c r="CD49">
        <f>IF(SUMIF('Ingredients Backend'!$AG$1:$EM$1,CD$3,'Ingredients Backend'!$AG48:$EM48)&gt;=1,1,0)</f>
        <v>0</v>
      </c>
      <c r="CE49">
        <f>IF(SUMIF('Ingredients Backend'!$AG$1:$EM$1,CE$3,'Ingredients Backend'!$AG48:$EM48)&gt;=1,1,0)</f>
        <v>0</v>
      </c>
      <c r="CF49">
        <f>IF(SUMIF('Ingredients Backend'!$AG$1:$EM$1,CF$3,'Ingredients Backend'!$AG48:$EM48)&gt;=1,1,0)</f>
        <v>1</v>
      </c>
      <c r="CG49">
        <f>IF(SUMIF('Ingredients Backend'!$AG$1:$EM$1,CG$3,'Ingredients Backend'!$AG48:$EM48)&gt;=1,1,0)</f>
        <v>0</v>
      </c>
      <c r="CH49">
        <f>IF(SUMIF('Ingredients Backend'!$AG$1:$EM$1,CH$3,'Ingredients Backend'!$AG48:$EM48)&gt;=1,1,0)</f>
        <v>1</v>
      </c>
      <c r="CI49">
        <f>IF(SUMIF('Ingredients Backend'!$AG$1:$EM$1,CI$3,'Ingredients Backend'!$AG48:$EM48)&gt;=1,1,0)</f>
        <v>1</v>
      </c>
      <c r="CJ49">
        <f>IF(SUMIF('Ingredients Backend'!$AG$1:$EM$1,CJ$3,'Ingredients Backend'!$AG48:$EM48)&gt;=1,1,0)</f>
        <v>0</v>
      </c>
      <c r="CK49">
        <f>IF(SUMIF('Ingredients Backend'!$AG$1:$EM$1,CK$3,'Ingredients Backend'!$AG48:$EM48)&gt;=1,1,0)</f>
        <v>0</v>
      </c>
      <c r="CL49">
        <f>IF(SUMIF('Ingredients Backend'!$AG$1:$EM$1,CL$3,'Ingredients Backend'!$AG48:$EM48)&gt;=1,1,0)</f>
        <v>0</v>
      </c>
      <c r="CM49">
        <f>IF(SUMIF('Ingredients Backend'!$AG$1:$EM$1,CM$3,'Ingredients Backend'!$AG48:$EM48)&gt;=1,1,0)</f>
        <v>0</v>
      </c>
      <c r="CN49">
        <f>IF(SUMIF('Ingredients Backend'!$AG$1:$EM$1,CN$3,'Ingredients Backend'!$AG48:$EM48)&gt;=1,1,0)</f>
        <v>0</v>
      </c>
      <c r="CO49">
        <f>IF(SUMIF('Ingredients Backend'!$AG$1:$EM$1,CO$3,'Ingredients Backend'!$AG48:$EM48)&gt;=1,1,0)</f>
        <v>0</v>
      </c>
      <c r="CP49">
        <f>IF(SUMIF('Ingredients Backend'!$AG$1:$EM$1,CP$3,'Ingredients Backend'!$AG48:$EM48)&gt;=1,1,0)</f>
        <v>0</v>
      </c>
      <c r="CQ49">
        <f>IF(SUMIF('Ingredients Backend'!$AG$1:$EM$1,CQ$3,'Ingredients Backend'!$AG48:$EM48)&gt;=1,1,0)</f>
        <v>0</v>
      </c>
      <c r="CR49">
        <f>IF(SUMIF('Ingredients Backend'!$AG$1:$EM$1,CR$3,'Ingredients Backend'!$AG48:$EM48)&gt;=1,1,0)</f>
        <v>0</v>
      </c>
      <c r="CS49">
        <f>IF(SUMIF('Ingredients Backend'!$AG$1:$EM$1,CS$3,'Ingredients Backend'!$AG48:$EM48)&gt;=1,1,0)</f>
        <v>0</v>
      </c>
      <c r="CT49">
        <f>IF(SUMIF('Ingredients Backend'!$AG$1:$EM$1,CT$3,'Ingredients Backend'!$AG48:$EM48)&gt;=1,1,0)</f>
        <v>0</v>
      </c>
      <c r="CU49">
        <f>IF(SUMIF('Ingredients Backend'!$AG$1:$EM$1,CU$3,'Ingredients Backend'!$AG48:$EM48)&gt;=1,1,0)</f>
        <v>0</v>
      </c>
      <c r="CV49">
        <f>IF(SUMIF('Ingredients Backend'!$AG$1:$EM$1,CV$3,'Ingredients Backend'!$AG48:$EM48)&gt;=1,1,0)</f>
        <v>0</v>
      </c>
      <c r="CW49">
        <f>IF(SUMIF('Ingredients Backend'!$AG$1:$EM$1,CW$3,'Ingredients Backend'!$AG48:$EM48)&gt;=1,1,0)</f>
        <v>0</v>
      </c>
      <c r="CX49">
        <f>IF(SUMIF('Ingredients Backend'!$AG$1:$EM$1,CX$3,'Ingredients Backend'!$AG48:$EM48)&gt;=1,1,0)</f>
        <v>0</v>
      </c>
      <c r="CY49">
        <f>IF(SUMIF('Ingredients Backend'!$AG$1:$EM$1,CY$3,'Ingredients Backend'!$AG48:$EM48)&gt;=1,1,0)</f>
        <v>1</v>
      </c>
      <c r="CZ49">
        <f>IF(SUMIF('Ingredients Backend'!$AG$1:$EM$1,CZ$3,'Ingredients Backend'!$AG48:$EM48)&gt;=1,1,0)</f>
        <v>0</v>
      </c>
      <c r="DA49">
        <f>IF(SUMIF('Ingredients Backend'!$AG$1:$EM$1,DA$3,'Ingredients Backend'!$AG48:$EM48)&gt;=1,1,0)</f>
        <v>1</v>
      </c>
      <c r="DB49">
        <f>IF(SUMIF('Ingredients Backend'!$AG$1:$EM$1,DB$3,'Ingredients Backend'!$AG48:$EM48)&gt;=1,1,0)</f>
        <v>0</v>
      </c>
      <c r="DC49">
        <f>IF(SUMIF('Ingredients Backend'!$AG$1:$EM$1,DC$3,'Ingredients Backend'!$AG48:$EM48)&gt;=1,1,0)</f>
        <v>0</v>
      </c>
      <c r="DD49">
        <f>IF(SUMIF('Ingredients Backend'!$AG$1:$EM$1,DD$3,'Ingredients Backend'!$AG48:$EM48)&gt;=1,1,0)</f>
        <v>0</v>
      </c>
      <c r="DE49">
        <f>IF(SUMIF('Ingredients Backend'!$AG$1:$EM$1,DE$3,'Ingredients Backend'!$AG48:$EM48)&gt;=1,1,0)</f>
        <v>0</v>
      </c>
      <c r="DF49">
        <f>IF(SUMIF('Ingredients Backend'!$AG$1:$EM$1,DF$3,'Ingredients Backend'!$AG48:$EM48)&gt;=1,1,0)</f>
        <v>0</v>
      </c>
      <c r="DG49">
        <f>IF(SUMIF('Ingredients Backend'!$AG$1:$EM$1,DG$3,'Ingredients Backend'!$AG48:$EM48)&gt;=1,1,0)</f>
        <v>0</v>
      </c>
      <c r="DH49">
        <f>IF(SUMIF('Ingredients Backend'!$AG$1:$EM$1,DH$3,'Ingredients Backend'!$AG48:$EM48)&gt;=1,1,0)</f>
        <v>0</v>
      </c>
      <c r="DI49">
        <f>IF(SUMIF('Ingredients Backend'!$AG$1:$EM$1,DI$3,'Ingredients Backend'!$AG48:$EM48)&gt;=1,1,0)</f>
        <v>1</v>
      </c>
      <c r="DJ49">
        <f>IF(SUMIF('Ingredients Backend'!$AG$1:$EM$1,DJ$3,'Ingredients Backend'!$AG48:$EM48)&gt;=1,1,0)</f>
        <v>0</v>
      </c>
      <c r="DK49">
        <f>IF(SUMIF('Ingredients Backend'!$AG$1:$EM$1,DK$3,'Ingredients Backend'!$AG48:$EM48)&gt;=1,1,0)</f>
        <v>0</v>
      </c>
      <c r="DL49">
        <f>IF(SUMIF('Ingredients Backend'!$AG$1:$EM$1,DL$3,'Ingredients Backend'!$AG48:$EM48)&gt;=1,1,0)</f>
        <v>0</v>
      </c>
    </row>
    <row r="50" spans="1:116">
      <c r="A50" s="9" t="str">
        <f>_xlfn.XLOOKUP($E50,'Copy of Raw Data'!$E:$E,'Copy of Raw Data'!A:A,"ERROR",0,1)</f>
        <v>US</v>
      </c>
      <c r="B50" s="9" t="str">
        <f>_xlfn.XLOOKUP($E50,'Copy of Raw Data'!$E:$E,'Copy of Raw Data'!B:B,"ERROR",0,1)</f>
        <v>Hair Mousses</v>
      </c>
      <c r="C50" s="9" t="str">
        <f>_xlfn.XLOOKUP($E50,'Copy of Raw Data'!$E:$E,'Copy of Raw Data'!C:C,"ERROR",0,1)</f>
        <v>Avenue Man</v>
      </c>
      <c r="D50" s="9" t="str">
        <f>_xlfn.XLOOKUP($E50,'Copy of Raw Data'!$E:$E,'Copy of Raw Data'!D:D,"ERROR",0,1)</f>
        <v>www.amazon.com/dp/B07VDGFBDF</v>
      </c>
      <c r="E50" s="9" t="s">
        <v>210</v>
      </c>
      <c r="F50" s="9" t="str">
        <f>_xlfn.XLOOKUP($E50,'Copy of Raw Data'!$E:$E,'Copy of Raw Data'!F:F,"ERROR",0,1)</f>
        <v>Avenue Man Sculpting Foam for Men (7oz) - Firm Hold Volumizing Hair Mousse with Herbal Extracts Styling Hair Products - Alcohol and Paraben-Free Hair Volumizer - Made in the USA (7.0 oz)</v>
      </c>
      <c r="G50" s="9">
        <f>_xlfn.XLOOKUP($E50,'Copy of Raw Data'!$E:$E,'Copy of Raw Data'!G:G,"ERROR",0,1)</f>
        <v>6701</v>
      </c>
      <c r="H50" s="9">
        <f>_xlfn.XLOOKUP($E50,'Copy of Raw Data'!$E:$E,'Copy of Raw Data'!H:H,"ERROR",0,1)</f>
        <v>136463.61</v>
      </c>
      <c r="I50" s="9">
        <f>_xlfn.XLOOKUP($E50,'Copy of Raw Data'!$E:$E,'Copy of Raw Data'!I:I,"ERROR",0,1)</f>
        <v>0.00541573937118174</v>
      </c>
      <c r="J50" s="9" t="str">
        <f>_xlfn.XLOOKUP($E50,'Copy of Raw Data'!$E:$E,'Copy of 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20 to 30</v>
      </c>
      <c r="L50" s="9">
        <f>_xlfn.XLOOKUP($E50,'Copy of Raw Data'!$E:$E,'Copy of Raw Data'!L:L,"ERROR",0,1)</f>
        <v>20.38</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20 to 30</v>
      </c>
      <c r="N50" s="9">
        <f>_xlfn.XLOOKUP($E50,'Copy of Raw Data'!$E:$E,'Copy of Raw Data'!N:N,"ERROR",0,1)</f>
        <v>28.94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25% to 30%</v>
      </c>
      <c r="P50" s="16">
        <f t="shared" si="2"/>
        <v>0.295784381478922</v>
      </c>
      <c r="Q50" s="9">
        <f>_xlfn.XLOOKUP($E50,'Copy of Raw Data'!$E:$E,'Copy of Raw Data'!Q:Q,"ERROR",0,1)</f>
        <v>7</v>
      </c>
      <c r="R50" s="9" t="str">
        <f>_xlfn.XLOOKUP($E50,'Copy of Raw Data'!$E:$E,'Copy of Raw Data'!R:R,"ERROR",0,1)</f>
        <v>oz</v>
      </c>
      <c r="S50" s="17">
        <f t="shared" si="3"/>
        <v>2.91142857142857</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2 to 3</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0.1 to 0.2</v>
      </c>
      <c r="V50" s="17">
        <f t="shared" si="4"/>
        <v>0.139813517561235</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7">
        <f t="shared" si="5"/>
        <v>0.0984588627469926</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v>
      </c>
      <c r="AA50" s="9" t="str">
        <f>_xlfn.XLOOKUP($E50,'Copy of Raw Data'!$E:$E,'Copy of Raw Data'!AA:AA,"ERROR",0,1)</f>
        <v>oz</v>
      </c>
      <c r="AB50" s="9" t="str">
        <f>_xlfn.XLOOKUP($E50,'Copy of Raw Data'!$E:$E,'Copy of Raw Data'!AB:AB,"ERROR",0,1)</f>
        <v>Pump Bottle</v>
      </c>
      <c r="AC50" s="9" t="str">
        <f>_xlfn.XLOOKUP($E50,'Copy of Raw Data'!$E:$E,'Copy of Raw Data'!AC:AC,"ERROR",0,1)</f>
        <v>Pack of 1</v>
      </c>
      <c r="AD50" s="9" t="str">
        <f>_xlfn.XLOOKUP($E50,'Copy of Raw Data'!$E:$E,'Copy of Raw Data'!AD:AD,"ERROR",0,1)</f>
        <v>Hold, Volumizing, Thickening, Fast Drying, Nourishing, Frizz Control, Color Protection, UV Protection</v>
      </c>
      <c r="AE50" s="9" t="str">
        <f>_xlfn.XLOOKUP($E50,'Copy of Raw Data'!$E:$E,'Copy of Raw Data'!AO:AO,"ERROR",0,1)</f>
        <v>Paraben Free, Alcohol Free, Sulfate Free</v>
      </c>
      <c r="AF50" s="9" t="str">
        <f>_xlfn.XLOOKUP($E50,'Copy of Raw Data'!$E:$E,'Copy of Raw Data'!AZ:AZ,"ERROR",0,1)</f>
        <v>Lemon, Tea, Wheat, Sunflower, Palm</v>
      </c>
      <c r="AG50">
        <f>IF(SUMIF('Ingredients Backend'!$AG$1:$EM$1,AG$3,'Ingredients Backend'!$AG49:$EM49)&gt;=1,1,0)</f>
        <v>0</v>
      </c>
      <c r="AH50">
        <f>IF(SUMIF('Ingredients Backend'!$AG$1:$EM$1,AH$3,'Ingredients Backend'!$AG49:$EM49)&gt;=1,1,0)</f>
        <v>0</v>
      </c>
      <c r="AI50">
        <f>IF(SUMIF('Ingredients Backend'!$AG$1:$EM$1,AI$3,'Ingredients Backend'!$AG49:$EM49)&gt;=1,1,0)</f>
        <v>0</v>
      </c>
      <c r="AJ50">
        <f>IF(SUMIF('Ingredients Backend'!$AG$1:$EM$1,AJ$3,'Ingredients Backend'!$AG49:$EM49)&gt;=1,1,0)</f>
        <v>0</v>
      </c>
      <c r="AK50">
        <f>IF(SUMIF('Ingredients Backend'!$AG$1:$EM$1,AK$3,'Ingredients Backend'!$AG49:$EM49)&gt;=1,1,0)</f>
        <v>0</v>
      </c>
      <c r="AL50">
        <f>IF(SUMIF('Ingredients Backend'!$AG$1:$EM$1,AL$3,'Ingredients Backend'!$AG49:$EM49)&gt;=1,1,0)</f>
        <v>0</v>
      </c>
      <c r="AM50">
        <f>IF(SUMIF('Ingredients Backend'!$AG$1:$EM$1,AM$3,'Ingredients Backend'!$AG49:$EM49)&gt;=1,1,0)</f>
        <v>0</v>
      </c>
      <c r="AN50">
        <f>IF(SUMIF('Ingredients Backend'!$AG$1:$EM$1,AN$3,'Ingredients Backend'!$AG49:$EM49)&gt;=1,1,0)</f>
        <v>0</v>
      </c>
      <c r="AO50">
        <f>IF(SUMIF('Ingredients Backend'!$AG$1:$EM$1,AO$3,'Ingredients Backend'!$AG49:$EM49)&gt;=1,1,0)</f>
        <v>0</v>
      </c>
      <c r="AP50">
        <f>IF(SUMIF('Ingredients Backend'!$AG$1:$EM$1,AP$3,'Ingredients Backend'!$AG49:$EM49)&gt;=1,1,0)</f>
        <v>0</v>
      </c>
      <c r="AQ50">
        <f>IF(SUMIF('Ingredients Backend'!$AG$1:$EM$1,AQ$3,'Ingredients Backend'!$AG49:$EM49)&gt;=1,1,0)</f>
        <v>0</v>
      </c>
      <c r="AR50">
        <f>IF(SUMIF('Ingredients Backend'!$AG$1:$EM$1,AR$3,'Ingredients Backend'!$AG49:$EM49)&gt;=1,1,0)</f>
        <v>0</v>
      </c>
      <c r="AS50">
        <f>IF(SUMIF('Ingredients Backend'!$AG$1:$EM$1,AS$3,'Ingredients Backend'!$AG49:$EM49)&gt;=1,1,0)</f>
        <v>0</v>
      </c>
      <c r="AT50">
        <f>IF(SUMIF('Ingredients Backend'!$AG$1:$EM$1,AT$3,'Ingredients Backend'!$AG49:$EM49)&gt;=1,1,0)</f>
        <v>0</v>
      </c>
      <c r="AU50">
        <f>IF(SUMIF('Ingredients Backend'!$AG$1:$EM$1,AU$3,'Ingredients Backend'!$AG49:$EM49)&gt;=1,1,0)</f>
        <v>0</v>
      </c>
      <c r="AV50">
        <f>IF(SUMIF('Ingredients Backend'!$AG$1:$EM$1,AV$3,'Ingredients Backend'!$AG49:$EM49)&gt;=1,1,0)</f>
        <v>0</v>
      </c>
      <c r="AW50">
        <f>IF(SUMIF('Ingredients Backend'!$AG$1:$EM$1,AW$3,'Ingredients Backend'!$AG49:$EM49)&gt;=1,1,0)</f>
        <v>0</v>
      </c>
      <c r="AX50">
        <f>IF(SUMIF('Ingredients Backend'!$AG$1:$EM$1,AX$3,'Ingredients Backend'!$AG49:$EM49)&gt;=1,1,0)</f>
        <v>0</v>
      </c>
      <c r="AY50">
        <f>IF(SUMIF('Ingredients Backend'!$AG$1:$EM$1,AY$3,'Ingredients Backend'!$AG49:$EM49)&gt;=1,1,0)</f>
        <v>0</v>
      </c>
      <c r="AZ50">
        <f>IF(SUMIF('Ingredients Backend'!$AG$1:$EM$1,AZ$3,'Ingredients Backend'!$AG49:$EM49)&gt;=1,1,0)</f>
        <v>0</v>
      </c>
      <c r="BA50">
        <f>IF(SUMIF('Ingredients Backend'!$AG$1:$EM$1,BA$3,'Ingredients Backend'!$AG49:$EM49)&gt;=1,1,0)</f>
        <v>0</v>
      </c>
      <c r="BB50">
        <f>IF(SUMIF('Ingredients Backend'!$AG$1:$EM$1,BB$3,'Ingredients Backend'!$AG49:$EM49)&gt;=1,1,0)</f>
        <v>0</v>
      </c>
      <c r="BC50">
        <f>IF(SUMIF('Ingredients Backend'!$AG$1:$EM$1,BC$3,'Ingredients Backend'!$AG49:$EM49)&gt;=1,1,0)</f>
        <v>0</v>
      </c>
      <c r="BD50">
        <f>IF(SUMIF('Ingredients Backend'!$AG$1:$EM$1,BD$3,'Ingredients Backend'!$AG49:$EM49)&gt;=1,1,0)</f>
        <v>0</v>
      </c>
      <c r="BE50">
        <f>IF(SUMIF('Ingredients Backend'!$AG$1:$EM$1,BE$3,'Ingredients Backend'!$AG49:$EM49)&gt;=1,1,0)</f>
        <v>0</v>
      </c>
      <c r="BF50">
        <f>IF(SUMIF('Ingredients Backend'!$AG$1:$EM$1,BF$3,'Ingredients Backend'!$AG49:$EM49)&gt;=1,1,0)</f>
        <v>0</v>
      </c>
      <c r="BG50">
        <f>IF(SUMIF('Ingredients Backend'!$AG$1:$EM$1,BG$3,'Ingredients Backend'!$AG49:$EM49)&gt;=1,1,0)</f>
        <v>0</v>
      </c>
      <c r="BH50">
        <f>IF(SUMIF('Ingredients Backend'!$AG$1:$EM$1,BH$3,'Ingredients Backend'!$AG49:$EM49)&gt;=1,1,0)</f>
        <v>0</v>
      </c>
      <c r="BI50">
        <f>IF(SUMIF('Ingredients Backend'!$AG$1:$EM$1,BI$3,'Ingredients Backend'!$AG49:$EM49)&gt;=1,1,0)</f>
        <v>0</v>
      </c>
      <c r="BJ50">
        <f>IF(SUMIF('Ingredients Backend'!$AG$1:$EM$1,BJ$3,'Ingredients Backend'!$AG49:$EM49)&gt;=1,1,0)</f>
        <v>0</v>
      </c>
      <c r="BK50">
        <f>IF(SUMIF('Ingredients Backend'!$AG$1:$EM$1,BK$3,'Ingredients Backend'!$AG49:$EM49)&gt;=1,1,0)</f>
        <v>0</v>
      </c>
      <c r="BL50">
        <f>IF(SUMIF('Ingredients Backend'!$AG$1:$EM$1,BL$3,'Ingredients Backend'!$AG49:$EM49)&gt;=1,1,0)</f>
        <v>0</v>
      </c>
      <c r="BM50">
        <f>IF(SUMIF('Ingredients Backend'!$AG$1:$EM$1,BM$3,'Ingredients Backend'!$AG49:$EM49)&gt;=1,1,0)</f>
        <v>0</v>
      </c>
      <c r="BN50">
        <f>IF(SUMIF('Ingredients Backend'!$AG$1:$EM$1,BN$3,'Ingredients Backend'!$AG49:$EM49)&gt;=1,1,0)</f>
        <v>0</v>
      </c>
      <c r="BO50">
        <f>IF(SUMIF('Ingredients Backend'!$AG$1:$EM$1,BO$3,'Ingredients Backend'!$AG49:$EM49)&gt;=1,1,0)</f>
        <v>0</v>
      </c>
      <c r="BP50">
        <f>IF(SUMIF('Ingredients Backend'!$AG$1:$EM$1,BP$3,'Ingredients Backend'!$AG49:$EM49)&gt;=1,1,0)</f>
        <v>0</v>
      </c>
      <c r="BQ50">
        <f>IF(SUMIF('Ingredients Backend'!$AG$1:$EM$1,BQ$3,'Ingredients Backend'!$AG49:$EM49)&gt;=1,1,0)</f>
        <v>0</v>
      </c>
      <c r="BR50">
        <f>IF(SUMIF('Ingredients Backend'!$AG$1:$EM$1,BR$3,'Ingredients Backend'!$AG49:$EM49)&gt;=1,1,0)</f>
        <v>0</v>
      </c>
      <c r="BS50">
        <f>IF(SUMIF('Ingredients Backend'!$AG$1:$EM$1,BS$3,'Ingredients Backend'!$AG49:$EM49)&gt;=1,1,0)</f>
        <v>0</v>
      </c>
      <c r="BT50">
        <f>IF(SUMIF('Ingredients Backend'!$AG$1:$EM$1,BT$3,'Ingredients Backend'!$AG49:$EM49)&gt;=1,1,0)</f>
        <v>0</v>
      </c>
      <c r="BU50">
        <f>IF(SUMIF('Ingredients Backend'!$AG$1:$EM$1,BU$3,'Ingredients Backend'!$AG49:$EM49)&gt;=1,1,0)</f>
        <v>0</v>
      </c>
      <c r="BV50">
        <f>IF(SUMIF('Ingredients Backend'!$AG$1:$EM$1,BV$3,'Ingredients Backend'!$AG49:$EM49)&gt;=1,1,0)</f>
        <v>0</v>
      </c>
      <c r="BW50">
        <f>IF(SUMIF('Ingredients Backend'!$AG$1:$EM$1,BW$3,'Ingredients Backend'!$AG49:$EM49)&gt;=1,1,0)</f>
        <v>1</v>
      </c>
      <c r="BX50">
        <f>IF(SUMIF('Ingredients Backend'!$AG$1:$EM$1,BX$3,'Ingredients Backend'!$AG49:$EM49)&gt;=1,1,0)</f>
        <v>0</v>
      </c>
      <c r="BY50">
        <f>IF(SUMIF('Ingredients Backend'!$AG$1:$EM$1,BY$3,'Ingredients Backend'!$AG49:$EM49)&gt;=1,1,0)</f>
        <v>0</v>
      </c>
      <c r="BZ50">
        <f>IF(SUMIF('Ingredients Backend'!$AG$1:$EM$1,BZ$3,'Ingredients Backend'!$AG49:$EM49)&gt;=1,1,0)</f>
        <v>0</v>
      </c>
      <c r="CA50">
        <f>IF(SUMIF('Ingredients Backend'!$AG$1:$EM$1,CA$3,'Ingredients Backend'!$AG49:$EM49)&gt;=1,1,0)</f>
        <v>0</v>
      </c>
      <c r="CB50">
        <f>IF(SUMIF('Ingredients Backend'!$AG$1:$EM$1,CB$3,'Ingredients Backend'!$AG49:$EM49)&gt;=1,1,0)</f>
        <v>0</v>
      </c>
      <c r="CC50">
        <f>IF(SUMIF('Ingredients Backend'!$AG$1:$EM$1,CC$3,'Ingredients Backend'!$AG49:$EM49)&gt;=1,1,0)</f>
        <v>0</v>
      </c>
      <c r="CD50">
        <f>IF(SUMIF('Ingredients Backend'!$AG$1:$EM$1,CD$3,'Ingredients Backend'!$AG49:$EM49)&gt;=1,1,0)</f>
        <v>0</v>
      </c>
      <c r="CE50">
        <f>IF(SUMIF('Ingredients Backend'!$AG$1:$EM$1,CE$3,'Ingredients Backend'!$AG49:$EM49)&gt;=1,1,0)</f>
        <v>0</v>
      </c>
      <c r="CF50">
        <f>IF(SUMIF('Ingredients Backend'!$AG$1:$EM$1,CF$3,'Ingredients Backend'!$AG49:$EM49)&gt;=1,1,0)</f>
        <v>0</v>
      </c>
      <c r="CG50">
        <f>IF(SUMIF('Ingredients Backend'!$AG$1:$EM$1,CG$3,'Ingredients Backend'!$AG49:$EM49)&gt;=1,1,0)</f>
        <v>0</v>
      </c>
      <c r="CH50">
        <f>IF(SUMIF('Ingredients Backend'!$AG$1:$EM$1,CH$3,'Ingredients Backend'!$AG49:$EM49)&gt;=1,1,0)</f>
        <v>1</v>
      </c>
      <c r="CI50">
        <f>IF(SUMIF('Ingredients Backend'!$AG$1:$EM$1,CI$3,'Ingredients Backend'!$AG49:$EM49)&gt;=1,1,0)</f>
        <v>0</v>
      </c>
      <c r="CJ50">
        <f>IF(SUMIF('Ingredients Backend'!$AG$1:$EM$1,CJ$3,'Ingredients Backend'!$AG49:$EM49)&gt;=1,1,0)</f>
        <v>0</v>
      </c>
      <c r="CK50">
        <f>IF(SUMIF('Ingredients Backend'!$AG$1:$EM$1,CK$3,'Ingredients Backend'!$AG49:$EM49)&gt;=1,1,0)</f>
        <v>0</v>
      </c>
      <c r="CL50">
        <f>IF(SUMIF('Ingredients Backend'!$AG$1:$EM$1,CL$3,'Ingredients Backend'!$AG49:$EM49)&gt;=1,1,0)</f>
        <v>0</v>
      </c>
      <c r="CM50">
        <f>IF(SUMIF('Ingredients Backend'!$AG$1:$EM$1,CM$3,'Ingredients Backend'!$AG49:$EM49)&gt;=1,1,0)</f>
        <v>0</v>
      </c>
      <c r="CN50">
        <f>IF(SUMIF('Ingredients Backend'!$AG$1:$EM$1,CN$3,'Ingredients Backend'!$AG49:$EM49)&gt;=1,1,0)</f>
        <v>0</v>
      </c>
      <c r="CO50">
        <f>IF(SUMIF('Ingredients Backend'!$AG$1:$EM$1,CO$3,'Ingredients Backend'!$AG49:$EM49)&gt;=1,1,0)</f>
        <v>0</v>
      </c>
      <c r="CP50">
        <f>IF(SUMIF('Ingredients Backend'!$AG$1:$EM$1,CP$3,'Ingredients Backend'!$AG49:$EM49)&gt;=1,1,0)</f>
        <v>0</v>
      </c>
      <c r="CQ50">
        <f>IF(SUMIF('Ingredients Backend'!$AG$1:$EM$1,CQ$3,'Ingredients Backend'!$AG49:$EM49)&gt;=1,1,0)</f>
        <v>0</v>
      </c>
      <c r="CR50">
        <f>IF(SUMIF('Ingredients Backend'!$AG$1:$EM$1,CR$3,'Ingredients Backend'!$AG49:$EM49)&gt;=1,1,0)</f>
        <v>0</v>
      </c>
      <c r="CS50">
        <f>IF(SUMIF('Ingredients Backend'!$AG$1:$EM$1,CS$3,'Ingredients Backend'!$AG49:$EM49)&gt;=1,1,0)</f>
        <v>0</v>
      </c>
      <c r="CT50">
        <f>IF(SUMIF('Ingredients Backend'!$AG$1:$EM$1,CT$3,'Ingredients Backend'!$AG49:$EM49)&gt;=1,1,0)</f>
        <v>0</v>
      </c>
      <c r="CU50">
        <f>IF(SUMIF('Ingredients Backend'!$AG$1:$EM$1,CU$3,'Ingredients Backend'!$AG49:$EM49)&gt;=1,1,0)</f>
        <v>0</v>
      </c>
      <c r="CV50">
        <f>IF(SUMIF('Ingredients Backend'!$AG$1:$EM$1,CV$3,'Ingredients Backend'!$AG49:$EM49)&gt;=1,1,0)</f>
        <v>0</v>
      </c>
      <c r="CW50">
        <f>IF(SUMIF('Ingredients Backend'!$AG$1:$EM$1,CW$3,'Ingredients Backend'!$AG49:$EM49)&gt;=1,1,0)</f>
        <v>0</v>
      </c>
      <c r="CX50">
        <f>IF(SUMIF('Ingredients Backend'!$AG$1:$EM$1,CX$3,'Ingredients Backend'!$AG49:$EM49)&gt;=1,1,0)</f>
        <v>0</v>
      </c>
      <c r="CY50">
        <f>IF(SUMIF('Ingredients Backend'!$AG$1:$EM$1,CY$3,'Ingredients Backend'!$AG49:$EM49)&gt;=1,1,0)</f>
        <v>0</v>
      </c>
      <c r="CZ50">
        <f>IF(SUMIF('Ingredients Backend'!$AG$1:$EM$1,CZ$3,'Ingredients Backend'!$AG49:$EM49)&gt;=1,1,0)</f>
        <v>0</v>
      </c>
      <c r="DA50">
        <f>IF(SUMIF('Ingredients Backend'!$AG$1:$EM$1,DA$3,'Ingredients Backend'!$AG49:$EM49)&gt;=1,1,0)</f>
        <v>1</v>
      </c>
      <c r="DB50">
        <f>IF(SUMIF('Ingredients Backend'!$AG$1:$EM$1,DB$3,'Ingredients Backend'!$AG49:$EM49)&gt;=1,1,0)</f>
        <v>1</v>
      </c>
      <c r="DC50">
        <f>IF(SUMIF('Ingredients Backend'!$AG$1:$EM$1,DC$3,'Ingredients Backend'!$AG49:$EM49)&gt;=1,1,0)</f>
        <v>0</v>
      </c>
      <c r="DD50">
        <f>IF(SUMIF('Ingredients Backend'!$AG$1:$EM$1,DD$3,'Ingredients Backend'!$AG49:$EM49)&gt;=1,1,0)</f>
        <v>0</v>
      </c>
      <c r="DE50">
        <f>IF(SUMIF('Ingredients Backend'!$AG$1:$EM$1,DE$3,'Ingredients Backend'!$AG49:$EM49)&gt;=1,1,0)</f>
        <v>0</v>
      </c>
      <c r="DF50">
        <f>IF(SUMIF('Ingredients Backend'!$AG$1:$EM$1,DF$3,'Ingredients Backend'!$AG49:$EM49)&gt;=1,1,0)</f>
        <v>0</v>
      </c>
      <c r="DG50">
        <f>IF(SUMIF('Ingredients Backend'!$AG$1:$EM$1,DG$3,'Ingredients Backend'!$AG49:$EM49)&gt;=1,1,0)</f>
        <v>0</v>
      </c>
      <c r="DH50">
        <f>IF(SUMIF('Ingredients Backend'!$AG$1:$EM$1,DH$3,'Ingredients Backend'!$AG49:$EM49)&gt;=1,1,0)</f>
        <v>0</v>
      </c>
      <c r="DI50">
        <f>IF(SUMIF('Ingredients Backend'!$AG$1:$EM$1,DI$3,'Ingredients Backend'!$AG49:$EM49)&gt;=1,1,0)</f>
        <v>0</v>
      </c>
      <c r="DJ50">
        <f>IF(SUMIF('Ingredients Backend'!$AG$1:$EM$1,DJ$3,'Ingredients Backend'!$AG49:$EM49)&gt;=1,1,0)</f>
        <v>1</v>
      </c>
      <c r="DK50">
        <f>IF(SUMIF('Ingredients Backend'!$AG$1:$EM$1,DK$3,'Ingredients Backend'!$AG49:$EM49)&gt;=1,1,0)</f>
        <v>0</v>
      </c>
      <c r="DL50">
        <f>IF(SUMIF('Ingredients Backend'!$AG$1:$EM$1,DL$3,'Ingredients Backend'!$AG49:$EM49)&gt;=1,1,0)</f>
        <v>0</v>
      </c>
    </row>
    <row r="51" hidden="1" spans="1:116">
      <c r="A51" s="9" t="str">
        <f>_xlfn.XLOOKUP($E51,'Copy of Raw Data'!$E:$E,'Copy of Raw Data'!A:A,"ERROR",0,1)</f>
        <v>US</v>
      </c>
      <c r="B51" s="9" t="str">
        <f>_xlfn.XLOOKUP($E51,'Copy of Raw Data'!$E:$E,'Copy of Raw Data'!B:B,"ERROR",0,1)</f>
        <v>Hair Mousses</v>
      </c>
      <c r="C51" s="9" t="str">
        <f>_xlfn.XLOOKUP($E51,'Copy of Raw Data'!$E:$E,'Copy of Raw Data'!C:C,"ERROR",0,1)</f>
        <v>SheaMoisture</v>
      </c>
      <c r="D51" s="9" t="str">
        <f>_xlfn.XLOOKUP($E51,'Copy of Raw Data'!$E:$E,'Copy of Raw Data'!D:D,"ERROR",0,1)</f>
        <v>www.amazon.com/dp/B08P5XYLYZ</v>
      </c>
      <c r="E51" s="9" t="s">
        <v>213</v>
      </c>
      <c r="F51" s="9" t="str">
        <f>_xlfn.XLOOKUP($E51,'Copy of Raw Data'!$E:$E,'Copy of Raw Data'!F:F,"ERROR",0,1)</f>
        <v>SheaMoisture Mousse for Curly Hair, Wig or Weave, Tea Tree and Borage Seed Oil, Paraben-free Styling Mousse, 7.5 Ounce</v>
      </c>
      <c r="G51" s="9">
        <f>_xlfn.XLOOKUP($E51,'Copy of Raw Data'!$E:$E,'Copy of Raw Data'!G:G,"ERROR",0,1)</f>
        <v>11898</v>
      </c>
      <c r="H51" s="9">
        <f>_xlfn.XLOOKUP($E51,'Copy of Raw Data'!$E:$E,'Copy of Raw Data'!H:H,"ERROR",0,1)</f>
        <v>127385.55</v>
      </c>
      <c r="I51" s="9">
        <f>_xlfn.XLOOKUP($E51,'Copy of Raw Data'!$E:$E,'Copy of Raw Data'!I:I,"ERROR",0,1)</f>
        <v>0.00538621429144464</v>
      </c>
      <c r="J51" s="9" t="str">
        <f>_xlfn.XLOOKUP($E51,'Copy of Raw Data'!$E:$E,'Copy of 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10 to 15</v>
      </c>
      <c r="L51" s="9">
        <f>_xlfn.XLOOKUP($E51,'Copy of Raw Data'!$E:$E,'Copy of Raw Data'!L:L,"ERROR",0,1)</f>
        <v>10.65</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10 to 15</v>
      </c>
      <c r="N51" s="9">
        <f>_xlfn.XLOOKUP($E51,'Copy of Raw Data'!$E:$E,'Copy of Raw Data'!N:N,"ERROR",0,1)</f>
        <v>11.54</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6% to 8%</v>
      </c>
      <c r="P51" s="16">
        <f t="shared" si="2"/>
        <v>0.0771230502599652</v>
      </c>
      <c r="Q51" s="9">
        <f>_xlfn.XLOOKUP($E51,'Copy of Raw Data'!$E:$E,'Copy of Raw Data'!Q:Q,"ERROR",0,1)</f>
        <v>7.5</v>
      </c>
      <c r="R51" s="9" t="str">
        <f>_xlfn.XLOOKUP($E51,'Copy of Raw Data'!$E:$E,'Copy of Raw Data'!R:R,"ERROR",0,1)</f>
        <v>oz</v>
      </c>
      <c r="S51" s="17">
        <f t="shared" si="3"/>
        <v>1.42</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1 to 2</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0.05 to 0.1</v>
      </c>
      <c r="V51" s="17">
        <f t="shared" si="4"/>
        <v>0.0520347198737459</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5"/>
        <v>0.0480216435576598</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6 to 8</v>
      </c>
      <c r="Z51" s="17">
        <f t="array" ref="Z51">_xlfn.IFS(AA51="oz",_xlfn.IFS(R51="oz",Q51,R51="fl oz",Q51*1.04,R51="ml",Q51*0.0338),AA51="fl oz",_xlfn.IFS(R51="oz",Q51/1.04,R51="fl oz",Q51,R51="ml",Q51*0.0338/1.04),AA51="ml",_xlfn.IFS(R51="oz",Q51/0.0338,R51="fl oz",Q51*1.04/0.0338,R51="ml",Q51))</f>
        <v>7.5</v>
      </c>
      <c r="AA51" s="9" t="str">
        <f>_xlfn.XLOOKUP($E51,'Copy of Raw Data'!$E:$E,'Copy of Raw Data'!AA:AA,"ERROR",0,1)</f>
        <v>oz</v>
      </c>
      <c r="AB51" s="9" t="str">
        <f>_xlfn.XLOOKUP($E51,'Copy of Raw Data'!$E:$E,'Copy of Raw Data'!AB:AB,"ERROR",0,1)</f>
        <v>Pump Bottle</v>
      </c>
      <c r="AC51" s="9" t="str">
        <f>_xlfn.XLOOKUP($E51,'Copy of Raw Data'!$E:$E,'Copy of Raw Data'!AC:AC,"ERROR",0,1)</f>
        <v>Pack of 1</v>
      </c>
      <c r="AD51" s="9" t="str">
        <f>_xlfn.XLOOKUP($E51,'Copy of Raw Data'!$E:$E,'Copy of Raw Data'!AD:AD,"ERROR",0,1)</f>
        <v>Curl Enhancing, Volumizing</v>
      </c>
      <c r="AE51" s="9" t="str">
        <f>_xlfn.XLOOKUP($E51,'Copy of Raw Data'!$E:$E,'Copy of Raw Data'!AO:AO,"ERROR",0,1)</f>
        <v>Silicone Free, Mineral Oil Free, Sulfate Free, Phthalate Free, Paraben Free, Cruelty Free, Petrolatum free</v>
      </c>
      <c r="AF51" s="9" t="str">
        <f>_xlfn.XLOOKUP($E51,'Copy of Raw Data'!$E:$E,'Copy of Raw Data'!AZ:AZ,"ERROR",0,1)</f>
        <v>Shea Butter, Tea, Borage, Aloe Vera</v>
      </c>
      <c r="AG51">
        <f>IF(SUMIF('Ingredients Backend'!$AG$1:$EM$1,AG$3,'Ingredients Backend'!$AG50:$EM50)&gt;=1,1,0)</f>
        <v>0</v>
      </c>
      <c r="AH51">
        <f>IF(SUMIF('Ingredients Backend'!$AG$1:$EM$1,AH$3,'Ingredients Backend'!$AG50:$EM50)&gt;=1,1,0)</f>
        <v>0</v>
      </c>
      <c r="AI51">
        <f>IF(SUMIF('Ingredients Backend'!$AG$1:$EM$1,AI$3,'Ingredients Backend'!$AG50:$EM50)&gt;=1,1,0)</f>
        <v>0</v>
      </c>
      <c r="AJ51">
        <f>IF(SUMIF('Ingredients Backend'!$AG$1:$EM$1,AJ$3,'Ingredients Backend'!$AG50:$EM50)&gt;=1,1,0)</f>
        <v>0</v>
      </c>
      <c r="AK51">
        <f>IF(SUMIF('Ingredients Backend'!$AG$1:$EM$1,AK$3,'Ingredients Backend'!$AG50:$EM50)&gt;=1,1,0)</f>
        <v>1</v>
      </c>
      <c r="AL51">
        <f>IF(SUMIF('Ingredients Backend'!$AG$1:$EM$1,AL$3,'Ingredients Backend'!$AG50:$EM50)&gt;=1,1,0)</f>
        <v>0</v>
      </c>
      <c r="AM51">
        <f>IF(SUMIF('Ingredients Backend'!$AG$1:$EM$1,AM$3,'Ingredients Backend'!$AG50:$EM50)&gt;=1,1,0)</f>
        <v>0</v>
      </c>
      <c r="AN51">
        <f>IF(SUMIF('Ingredients Backend'!$AG$1:$EM$1,AN$3,'Ingredients Backend'!$AG50:$EM50)&gt;=1,1,0)</f>
        <v>0</v>
      </c>
      <c r="AO51">
        <f>IF(SUMIF('Ingredients Backend'!$AG$1:$EM$1,AO$3,'Ingredients Backend'!$AG50:$EM50)&gt;=1,1,0)</f>
        <v>0</v>
      </c>
      <c r="AP51">
        <f>IF(SUMIF('Ingredients Backend'!$AG$1:$EM$1,AP$3,'Ingredients Backend'!$AG50:$EM50)&gt;=1,1,0)</f>
        <v>0</v>
      </c>
      <c r="AQ51">
        <f>IF(SUMIF('Ingredients Backend'!$AG$1:$EM$1,AQ$3,'Ingredients Backend'!$AG50:$EM50)&gt;=1,1,0)</f>
        <v>0</v>
      </c>
      <c r="AR51">
        <f>IF(SUMIF('Ingredients Backend'!$AG$1:$EM$1,AR$3,'Ingredients Backend'!$AG50:$EM50)&gt;=1,1,0)</f>
        <v>0</v>
      </c>
      <c r="AS51">
        <f>IF(SUMIF('Ingredients Backend'!$AG$1:$EM$1,AS$3,'Ingredients Backend'!$AG50:$EM50)&gt;=1,1,0)</f>
        <v>1</v>
      </c>
      <c r="AT51">
        <f>IF(SUMIF('Ingredients Backend'!$AG$1:$EM$1,AT$3,'Ingredients Backend'!$AG50:$EM50)&gt;=1,1,0)</f>
        <v>0</v>
      </c>
      <c r="AU51">
        <f>IF(SUMIF('Ingredients Backend'!$AG$1:$EM$1,AU$3,'Ingredients Backend'!$AG50:$EM50)&gt;=1,1,0)</f>
        <v>0</v>
      </c>
      <c r="AV51">
        <f>IF(SUMIF('Ingredients Backend'!$AG$1:$EM$1,AV$3,'Ingredients Backend'!$AG50:$EM50)&gt;=1,1,0)</f>
        <v>0</v>
      </c>
      <c r="AW51">
        <f>IF(SUMIF('Ingredients Backend'!$AG$1:$EM$1,AW$3,'Ingredients Backend'!$AG50:$EM50)&gt;=1,1,0)</f>
        <v>0</v>
      </c>
      <c r="AX51">
        <f>IF(SUMIF('Ingredients Backend'!$AG$1:$EM$1,AX$3,'Ingredients Backend'!$AG50:$EM50)&gt;=1,1,0)</f>
        <v>0</v>
      </c>
      <c r="AY51">
        <f>IF(SUMIF('Ingredients Backend'!$AG$1:$EM$1,AY$3,'Ingredients Backend'!$AG50:$EM50)&gt;=1,1,0)</f>
        <v>0</v>
      </c>
      <c r="AZ51">
        <f>IF(SUMIF('Ingredients Backend'!$AG$1:$EM$1,AZ$3,'Ingredients Backend'!$AG50:$EM50)&gt;=1,1,0)</f>
        <v>0</v>
      </c>
      <c r="BA51">
        <f>IF(SUMIF('Ingredients Backend'!$AG$1:$EM$1,BA$3,'Ingredients Backend'!$AG50:$EM50)&gt;=1,1,0)</f>
        <v>0</v>
      </c>
      <c r="BB51">
        <f>IF(SUMIF('Ingredients Backend'!$AG$1:$EM$1,BB$3,'Ingredients Backend'!$AG50:$EM50)&gt;=1,1,0)</f>
        <v>0</v>
      </c>
      <c r="BC51">
        <f>IF(SUMIF('Ingredients Backend'!$AG$1:$EM$1,BC$3,'Ingredients Backend'!$AG50:$EM50)&gt;=1,1,0)</f>
        <v>0</v>
      </c>
      <c r="BD51">
        <f>IF(SUMIF('Ingredients Backend'!$AG$1:$EM$1,BD$3,'Ingredients Backend'!$AG50:$EM50)&gt;=1,1,0)</f>
        <v>0</v>
      </c>
      <c r="BE51">
        <f>IF(SUMIF('Ingredients Backend'!$AG$1:$EM$1,BE$3,'Ingredients Backend'!$AG50:$EM50)&gt;=1,1,0)</f>
        <v>0</v>
      </c>
      <c r="BF51">
        <f>IF(SUMIF('Ingredients Backend'!$AG$1:$EM$1,BF$3,'Ingredients Backend'!$AG50:$EM50)&gt;=1,1,0)</f>
        <v>0</v>
      </c>
      <c r="BG51">
        <f>IF(SUMIF('Ingredients Backend'!$AG$1:$EM$1,BG$3,'Ingredients Backend'!$AG50:$EM50)&gt;=1,1,0)</f>
        <v>0</v>
      </c>
      <c r="BH51">
        <f>IF(SUMIF('Ingredients Backend'!$AG$1:$EM$1,BH$3,'Ingredients Backend'!$AG50:$EM50)&gt;=1,1,0)</f>
        <v>0</v>
      </c>
      <c r="BI51">
        <f>IF(SUMIF('Ingredients Backend'!$AG$1:$EM$1,BI$3,'Ingredients Backend'!$AG50:$EM50)&gt;=1,1,0)</f>
        <v>0</v>
      </c>
      <c r="BJ51">
        <f>IF(SUMIF('Ingredients Backend'!$AG$1:$EM$1,BJ$3,'Ingredients Backend'!$AG50:$EM50)&gt;=1,1,0)</f>
        <v>0</v>
      </c>
      <c r="BK51">
        <f>IF(SUMIF('Ingredients Backend'!$AG$1:$EM$1,BK$3,'Ingredients Backend'!$AG50:$EM50)&gt;=1,1,0)</f>
        <v>0</v>
      </c>
      <c r="BL51">
        <f>IF(SUMIF('Ingredients Backend'!$AG$1:$EM$1,BL$3,'Ingredients Backend'!$AG50:$EM50)&gt;=1,1,0)</f>
        <v>0</v>
      </c>
      <c r="BM51">
        <f>IF(SUMIF('Ingredients Backend'!$AG$1:$EM$1,BM$3,'Ingredients Backend'!$AG50:$EM50)&gt;=1,1,0)</f>
        <v>0</v>
      </c>
      <c r="BN51">
        <f>IF(SUMIF('Ingredients Backend'!$AG$1:$EM$1,BN$3,'Ingredients Backend'!$AG50:$EM50)&gt;=1,1,0)</f>
        <v>0</v>
      </c>
      <c r="BO51">
        <f>IF(SUMIF('Ingredients Backend'!$AG$1:$EM$1,BO$3,'Ingredients Backend'!$AG50:$EM50)&gt;=1,1,0)</f>
        <v>0</v>
      </c>
      <c r="BP51">
        <f>IF(SUMIF('Ingredients Backend'!$AG$1:$EM$1,BP$3,'Ingredients Backend'!$AG50:$EM50)&gt;=1,1,0)</f>
        <v>0</v>
      </c>
      <c r="BQ51">
        <f>IF(SUMIF('Ingredients Backend'!$AG$1:$EM$1,BQ$3,'Ingredients Backend'!$AG50:$EM50)&gt;=1,1,0)</f>
        <v>0</v>
      </c>
      <c r="BR51">
        <f>IF(SUMIF('Ingredients Backend'!$AG$1:$EM$1,BR$3,'Ingredients Backend'!$AG50:$EM50)&gt;=1,1,0)</f>
        <v>0</v>
      </c>
      <c r="BS51">
        <f>IF(SUMIF('Ingredients Backend'!$AG$1:$EM$1,BS$3,'Ingredients Backend'!$AG50:$EM50)&gt;=1,1,0)</f>
        <v>0</v>
      </c>
      <c r="BT51">
        <f>IF(SUMIF('Ingredients Backend'!$AG$1:$EM$1,BT$3,'Ingredients Backend'!$AG50:$EM50)&gt;=1,1,0)</f>
        <v>0</v>
      </c>
      <c r="BU51">
        <f>IF(SUMIF('Ingredients Backend'!$AG$1:$EM$1,BU$3,'Ingredients Backend'!$AG50:$EM50)&gt;=1,1,0)</f>
        <v>0</v>
      </c>
      <c r="BV51">
        <f>IF(SUMIF('Ingredients Backend'!$AG$1:$EM$1,BV$3,'Ingredients Backend'!$AG50:$EM50)&gt;=1,1,0)</f>
        <v>0</v>
      </c>
      <c r="BW51">
        <f>IF(SUMIF('Ingredients Backend'!$AG$1:$EM$1,BW$3,'Ingredients Backend'!$AG50:$EM50)&gt;=1,1,0)</f>
        <v>0</v>
      </c>
      <c r="BX51">
        <f>IF(SUMIF('Ingredients Backend'!$AG$1:$EM$1,BX$3,'Ingredients Backend'!$AG50:$EM50)&gt;=1,1,0)</f>
        <v>0</v>
      </c>
      <c r="BY51">
        <f>IF(SUMIF('Ingredients Backend'!$AG$1:$EM$1,BY$3,'Ingredients Backend'!$AG50:$EM50)&gt;=1,1,0)</f>
        <v>0</v>
      </c>
      <c r="BZ51">
        <f>IF(SUMIF('Ingredients Backend'!$AG$1:$EM$1,BZ$3,'Ingredients Backend'!$AG50:$EM50)&gt;=1,1,0)</f>
        <v>0</v>
      </c>
      <c r="CA51">
        <f>IF(SUMIF('Ingredients Backend'!$AG$1:$EM$1,CA$3,'Ingredients Backend'!$AG50:$EM50)&gt;=1,1,0)</f>
        <v>0</v>
      </c>
      <c r="CB51">
        <f>IF(SUMIF('Ingredients Backend'!$AG$1:$EM$1,CB$3,'Ingredients Backend'!$AG50:$EM50)&gt;=1,1,0)</f>
        <v>0</v>
      </c>
      <c r="CC51">
        <f>IF(SUMIF('Ingredients Backend'!$AG$1:$EM$1,CC$3,'Ingredients Backend'!$AG50:$EM50)&gt;=1,1,0)</f>
        <v>0</v>
      </c>
      <c r="CD51">
        <f>IF(SUMIF('Ingredients Backend'!$AG$1:$EM$1,CD$3,'Ingredients Backend'!$AG50:$EM50)&gt;=1,1,0)</f>
        <v>0</v>
      </c>
      <c r="CE51">
        <f>IF(SUMIF('Ingredients Backend'!$AG$1:$EM$1,CE$3,'Ingredients Backend'!$AG50:$EM50)&gt;=1,1,0)</f>
        <v>0</v>
      </c>
      <c r="CF51">
        <f>IF(SUMIF('Ingredients Backend'!$AG$1:$EM$1,CF$3,'Ingredients Backend'!$AG50:$EM50)&gt;=1,1,0)</f>
        <v>0</v>
      </c>
      <c r="CG51">
        <f>IF(SUMIF('Ingredients Backend'!$AG$1:$EM$1,CG$3,'Ingredients Backend'!$AG50:$EM50)&gt;=1,1,0)</f>
        <v>0</v>
      </c>
      <c r="CH51">
        <f>IF(SUMIF('Ingredients Backend'!$AG$1:$EM$1,CH$3,'Ingredients Backend'!$AG50:$EM50)&gt;=1,1,0)</f>
        <v>0</v>
      </c>
      <c r="CI51">
        <f>IF(SUMIF('Ingredients Backend'!$AG$1:$EM$1,CI$3,'Ingredients Backend'!$AG50:$EM50)&gt;=1,1,0)</f>
        <v>0</v>
      </c>
      <c r="CJ51">
        <f>IF(SUMIF('Ingredients Backend'!$AG$1:$EM$1,CJ$3,'Ingredients Backend'!$AG50:$EM50)&gt;=1,1,0)</f>
        <v>0</v>
      </c>
      <c r="CK51">
        <f>IF(SUMIF('Ingredients Backend'!$AG$1:$EM$1,CK$3,'Ingredients Backend'!$AG50:$EM50)&gt;=1,1,0)</f>
        <v>0</v>
      </c>
      <c r="CL51">
        <f>IF(SUMIF('Ingredients Backend'!$AG$1:$EM$1,CL$3,'Ingredients Backend'!$AG50:$EM50)&gt;=1,1,0)</f>
        <v>0</v>
      </c>
      <c r="CM51">
        <f>IF(SUMIF('Ingredients Backend'!$AG$1:$EM$1,CM$3,'Ingredients Backend'!$AG50:$EM50)&gt;=1,1,0)</f>
        <v>0</v>
      </c>
      <c r="CN51">
        <f>IF(SUMIF('Ingredients Backend'!$AG$1:$EM$1,CN$3,'Ingredients Backend'!$AG50:$EM50)&gt;=1,1,0)</f>
        <v>0</v>
      </c>
      <c r="CO51">
        <f>IF(SUMIF('Ingredients Backend'!$AG$1:$EM$1,CO$3,'Ingredients Backend'!$AG50:$EM50)&gt;=1,1,0)</f>
        <v>0</v>
      </c>
      <c r="CP51">
        <f>IF(SUMIF('Ingredients Backend'!$AG$1:$EM$1,CP$3,'Ingredients Backend'!$AG50:$EM50)&gt;=1,1,0)</f>
        <v>0</v>
      </c>
      <c r="CQ51">
        <f>IF(SUMIF('Ingredients Backend'!$AG$1:$EM$1,CQ$3,'Ingredients Backend'!$AG50:$EM50)&gt;=1,1,0)</f>
        <v>0</v>
      </c>
      <c r="CR51">
        <f>IF(SUMIF('Ingredients Backend'!$AG$1:$EM$1,CR$3,'Ingredients Backend'!$AG50:$EM50)&gt;=1,1,0)</f>
        <v>0</v>
      </c>
      <c r="CS51">
        <f>IF(SUMIF('Ingredients Backend'!$AG$1:$EM$1,CS$3,'Ingredients Backend'!$AG50:$EM50)&gt;=1,1,0)</f>
        <v>0</v>
      </c>
      <c r="CT51">
        <f>IF(SUMIF('Ingredients Backend'!$AG$1:$EM$1,CT$3,'Ingredients Backend'!$AG50:$EM50)&gt;=1,1,0)</f>
        <v>0</v>
      </c>
      <c r="CU51">
        <f>IF(SUMIF('Ingredients Backend'!$AG$1:$EM$1,CU$3,'Ingredients Backend'!$AG50:$EM50)&gt;=1,1,0)</f>
        <v>1</v>
      </c>
      <c r="CV51">
        <f>IF(SUMIF('Ingredients Backend'!$AG$1:$EM$1,CV$3,'Ingredients Backend'!$AG50:$EM50)&gt;=1,1,0)</f>
        <v>0</v>
      </c>
      <c r="CW51">
        <f>IF(SUMIF('Ingredients Backend'!$AG$1:$EM$1,CW$3,'Ingredients Backend'!$AG50:$EM50)&gt;=1,1,0)</f>
        <v>0</v>
      </c>
      <c r="CX51">
        <f>IF(SUMIF('Ingredients Backend'!$AG$1:$EM$1,CX$3,'Ingredients Backend'!$AG50:$EM50)&gt;=1,1,0)</f>
        <v>0</v>
      </c>
      <c r="CY51">
        <f>IF(SUMIF('Ingredients Backend'!$AG$1:$EM$1,CY$3,'Ingredients Backend'!$AG50:$EM50)&gt;=1,1,0)</f>
        <v>0</v>
      </c>
      <c r="CZ51">
        <f>IF(SUMIF('Ingredients Backend'!$AG$1:$EM$1,CZ$3,'Ingredients Backend'!$AG50:$EM50)&gt;=1,1,0)</f>
        <v>0</v>
      </c>
      <c r="DA51">
        <f>IF(SUMIF('Ingredients Backend'!$AG$1:$EM$1,DA$3,'Ingredients Backend'!$AG50:$EM50)&gt;=1,1,0)</f>
        <v>0</v>
      </c>
      <c r="DB51">
        <f>IF(SUMIF('Ingredients Backend'!$AG$1:$EM$1,DB$3,'Ingredients Backend'!$AG50:$EM50)&gt;=1,1,0)</f>
        <v>1</v>
      </c>
      <c r="DC51">
        <f>IF(SUMIF('Ingredients Backend'!$AG$1:$EM$1,DC$3,'Ingredients Backend'!$AG50:$EM50)&gt;=1,1,0)</f>
        <v>0</v>
      </c>
      <c r="DD51">
        <f>IF(SUMIF('Ingredients Backend'!$AG$1:$EM$1,DD$3,'Ingredients Backend'!$AG50:$EM50)&gt;=1,1,0)</f>
        <v>0</v>
      </c>
      <c r="DE51">
        <f>IF(SUMIF('Ingredients Backend'!$AG$1:$EM$1,DE$3,'Ingredients Backend'!$AG50:$EM50)&gt;=1,1,0)</f>
        <v>0</v>
      </c>
      <c r="DF51">
        <f>IF(SUMIF('Ingredients Backend'!$AG$1:$EM$1,DF$3,'Ingredients Backend'!$AG50:$EM50)&gt;=1,1,0)</f>
        <v>0</v>
      </c>
      <c r="DG51">
        <f>IF(SUMIF('Ingredients Backend'!$AG$1:$EM$1,DG$3,'Ingredients Backend'!$AG50:$EM50)&gt;=1,1,0)</f>
        <v>0</v>
      </c>
      <c r="DH51">
        <f>IF(SUMIF('Ingredients Backend'!$AG$1:$EM$1,DH$3,'Ingredients Backend'!$AG50:$EM50)&gt;=1,1,0)</f>
        <v>0</v>
      </c>
      <c r="DI51">
        <f>IF(SUMIF('Ingredients Backend'!$AG$1:$EM$1,DI$3,'Ingredients Backend'!$AG50:$EM50)&gt;=1,1,0)</f>
        <v>0</v>
      </c>
      <c r="DJ51">
        <f>IF(SUMIF('Ingredients Backend'!$AG$1:$EM$1,DJ$3,'Ingredients Backend'!$AG50:$EM50)&gt;=1,1,0)</f>
        <v>0</v>
      </c>
      <c r="DK51">
        <f>IF(SUMIF('Ingredients Backend'!$AG$1:$EM$1,DK$3,'Ingredients Backend'!$AG50:$EM50)&gt;=1,1,0)</f>
        <v>0</v>
      </c>
      <c r="DL51">
        <f>IF(SUMIF('Ingredients Backend'!$AG$1:$EM$1,DL$3,'Ingredients Backend'!$AG50:$EM50)&gt;=1,1,0)</f>
        <v>0</v>
      </c>
    </row>
    <row r="52" hidden="1" spans="1:116">
      <c r="A52" s="9" t="str">
        <f>_xlfn.XLOOKUP($E52,'Copy of Raw Data'!$E:$E,'Copy of Raw Data'!A:A,"ERROR",0,1)</f>
        <v>US</v>
      </c>
      <c r="B52" s="9" t="str">
        <f>_xlfn.XLOOKUP($E52,'Copy of Raw Data'!$E:$E,'Copy of Raw Data'!B:B,"ERROR",0,1)</f>
        <v>Hair Mousses</v>
      </c>
      <c r="C52" s="9" t="str">
        <f>_xlfn.XLOOKUP($E52,'Copy of Raw Data'!$E:$E,'Copy of Raw Data'!C:C,"ERROR",0,1)</f>
        <v>Goiple</v>
      </c>
      <c r="D52" s="9" t="str">
        <f>_xlfn.XLOOKUP($E52,'Copy of Raw Data'!$E:$E,'Copy of Raw Data'!D:D,"ERROR",0,1)</f>
        <v>www.amazon.com/dp/B0BGPCCW5H</v>
      </c>
      <c r="E52" s="9" t="s">
        <v>217</v>
      </c>
      <c r="F52" s="9" t="str">
        <f>_xlfn.XLOOKUP($E52,'Copy of Raw Data'!$E:$E,'Copy of Raw Data'!F:F,"ERROR",0,1)</f>
        <v>Braid Foam Control Mousse Braiding Mousse for Braids Twist, Locs, No Flake Extra Hold High Shine Style and Moisturizes, Hair Mousse for Braids High Shine, Lightweight Easy to Apply 8fl oz</v>
      </c>
      <c r="G52" s="9">
        <f>_xlfn.XLOOKUP($E52,'Copy of Raw Data'!$E:$E,'Copy of Raw Data'!G:G,"ERROR",0,1)</f>
        <v>15826</v>
      </c>
      <c r="H52" s="9">
        <f>_xlfn.XLOOKUP($E52,'Copy of Raw Data'!$E:$E,'Copy of Raw Data'!H:H,"ERROR",0,1)</f>
        <v>126691.08</v>
      </c>
      <c r="I52" s="9">
        <f>_xlfn.XLOOKUP($E52,'Copy of Raw Data'!$E:$E,'Copy of Raw Data'!I:I,"ERROR",0,1)</f>
        <v>0.00510088043807333</v>
      </c>
      <c r="J52" s="9" t="str">
        <f>_xlfn.XLOOKUP($E52,'Copy of Raw Data'!$E:$E,'Copy of 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_xlfn.XLOOKUP($E52,'Copy of Raw Data'!$E:$E,'Copy of Raw Data'!L:L,"ERROR",0,1)</f>
        <v>8.16</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_xlfn.XLOOKUP($E52,'Copy of Raw Data'!$E:$E,'Copy of Raw Data'!N:N,"ERROR",0,1)</f>
        <v>8.57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6">
        <f t="shared" si="2"/>
        <v>0.0478413068844808</v>
      </c>
      <c r="Q52" s="9">
        <f>_xlfn.XLOOKUP($E52,'Copy of Raw Data'!$E:$E,'Copy of Raw Data'!Q:Q,"ERROR",0,1)</f>
        <v>8</v>
      </c>
      <c r="R52" s="9" t="str">
        <f>_xlfn.XLOOKUP($E52,'Copy of Raw Data'!$E:$E,'Copy of Raw Data'!R:R,"ERROR",0,1)</f>
        <v>fl oz</v>
      </c>
      <c r="S52" s="17">
        <f t="shared" si="3"/>
        <v>0.980769230769231</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0.75 to 1</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4"/>
        <v>0.0348342264769387</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5"/>
        <v>0.033167711557972</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8 to 10</v>
      </c>
      <c r="Z52" s="17">
        <f t="array" ref="Z52">_xlfn.IFS(AA52="oz",_xlfn.IFS(R52="oz",Q52,R52="fl oz",Q52*1.04,R52="ml",Q52*0.0338),AA52="fl oz",_xlfn.IFS(R52="oz",Q52/1.04,R52="fl oz",Q52,R52="ml",Q52*0.0338/1.04),AA52="ml",_xlfn.IFS(R52="oz",Q52/0.0338,R52="fl oz",Q52*1.04/0.0338,R52="ml",Q52))</f>
        <v>8.32</v>
      </c>
      <c r="AA52" s="9" t="str">
        <f>_xlfn.XLOOKUP($E52,'Copy of Raw Data'!$E:$E,'Copy of Raw Data'!AA:AA,"ERROR",0,1)</f>
        <v>oz</v>
      </c>
      <c r="AB52" s="9" t="str">
        <f>_xlfn.XLOOKUP($E52,'Copy of Raw Data'!$E:$E,'Copy of Raw Data'!AB:AB,"ERROR",0,1)</f>
        <v>Pump Bottle</v>
      </c>
      <c r="AC52" s="9" t="str">
        <f>_xlfn.XLOOKUP($E52,'Copy of Raw Data'!$E:$E,'Copy of Raw Data'!AC:AC,"ERROR",0,1)</f>
        <v>Pack of 1</v>
      </c>
      <c r="AD52" s="9" t="str">
        <f>_xlfn.XLOOKUP($E52,'Copy of Raw Data'!$E:$E,'Copy of Raw Data'!AD:AD,"ERROR",0,1)</f>
        <v>Flake Control, Shine, Hold, Moisturizing, Frizz Control, Long Lasting, Nourishing</v>
      </c>
      <c r="AE52" s="9" t="str">
        <f>_xlfn.XLOOKUP($E52,'Copy of Raw Data'!$E:$E,'Copy of Raw Data'!AO:AO,"ERROR",0,1)</f>
        <v>Alcohol Free, Preservative Free, Dye Free, Sulfate Free, Residue Free</v>
      </c>
      <c r="AF52" s="9" t="str">
        <f>_xlfn.XLOOKUP($E52,'Copy of Raw Data'!$E:$E,'Copy of Raw Data'!AZ:AZ,"ERROR",0,1)</f>
        <v>Lavender, Willow, Collagen</v>
      </c>
      <c r="AG52">
        <f>IF(SUMIF('Ingredients Backend'!$AG$1:$EM$1,AG$3,'Ingredients Backend'!$AG51:$EM51)&gt;=1,1,0)</f>
        <v>0</v>
      </c>
      <c r="AH52">
        <f>IF(SUMIF('Ingredients Backend'!$AG$1:$EM$1,AH$3,'Ingredients Backend'!$AG51:$EM51)&gt;=1,1,0)</f>
        <v>0</v>
      </c>
      <c r="AI52">
        <f>IF(SUMIF('Ingredients Backend'!$AG$1:$EM$1,AI$3,'Ingredients Backend'!$AG51:$EM51)&gt;=1,1,0)</f>
        <v>0</v>
      </c>
      <c r="AJ52">
        <f>IF(SUMIF('Ingredients Backend'!$AG$1:$EM$1,AJ$3,'Ingredients Backend'!$AG51:$EM51)&gt;=1,1,0)</f>
        <v>0</v>
      </c>
      <c r="AK52">
        <f>IF(SUMIF('Ingredients Backend'!$AG$1:$EM$1,AK$3,'Ingredients Backend'!$AG51:$EM51)&gt;=1,1,0)</f>
        <v>0</v>
      </c>
      <c r="AL52">
        <f>IF(SUMIF('Ingredients Backend'!$AG$1:$EM$1,AL$3,'Ingredients Backend'!$AG51:$EM51)&gt;=1,1,0)</f>
        <v>0</v>
      </c>
      <c r="AM52">
        <f>IF(SUMIF('Ingredients Backend'!$AG$1:$EM$1,AM$3,'Ingredients Backend'!$AG51:$EM51)&gt;=1,1,0)</f>
        <v>0</v>
      </c>
      <c r="AN52">
        <f>IF(SUMIF('Ingredients Backend'!$AG$1:$EM$1,AN$3,'Ingredients Backend'!$AG51:$EM51)&gt;=1,1,0)</f>
        <v>0</v>
      </c>
      <c r="AO52">
        <f>IF(SUMIF('Ingredients Backend'!$AG$1:$EM$1,AO$3,'Ingredients Backend'!$AG51:$EM51)&gt;=1,1,0)</f>
        <v>0</v>
      </c>
      <c r="AP52">
        <f>IF(SUMIF('Ingredients Backend'!$AG$1:$EM$1,AP$3,'Ingredients Backend'!$AG51:$EM51)&gt;=1,1,0)</f>
        <v>0</v>
      </c>
      <c r="AQ52">
        <f>IF(SUMIF('Ingredients Backend'!$AG$1:$EM$1,AQ$3,'Ingredients Backend'!$AG51:$EM51)&gt;=1,1,0)</f>
        <v>0</v>
      </c>
      <c r="AR52">
        <f>IF(SUMIF('Ingredients Backend'!$AG$1:$EM$1,AR$3,'Ingredients Backend'!$AG51:$EM51)&gt;=1,1,0)</f>
        <v>0</v>
      </c>
      <c r="AS52">
        <f>IF(SUMIF('Ingredients Backend'!$AG$1:$EM$1,AS$3,'Ingredients Backend'!$AG51:$EM51)&gt;=1,1,0)</f>
        <v>0</v>
      </c>
      <c r="AT52">
        <f>IF(SUMIF('Ingredients Backend'!$AG$1:$EM$1,AT$3,'Ingredients Backend'!$AG51:$EM51)&gt;=1,1,0)</f>
        <v>0</v>
      </c>
      <c r="AU52">
        <f>IF(SUMIF('Ingredients Backend'!$AG$1:$EM$1,AU$3,'Ingredients Backend'!$AG51:$EM51)&gt;=1,1,0)</f>
        <v>0</v>
      </c>
      <c r="AV52">
        <f>IF(SUMIF('Ingredients Backend'!$AG$1:$EM$1,AV$3,'Ingredients Backend'!$AG51:$EM51)&gt;=1,1,0)</f>
        <v>0</v>
      </c>
      <c r="AW52">
        <f>IF(SUMIF('Ingredients Backend'!$AG$1:$EM$1,AW$3,'Ingredients Backend'!$AG51:$EM51)&gt;=1,1,0)</f>
        <v>0</v>
      </c>
      <c r="AX52">
        <f>IF(SUMIF('Ingredients Backend'!$AG$1:$EM$1,AX$3,'Ingredients Backend'!$AG51:$EM51)&gt;=1,1,0)</f>
        <v>0</v>
      </c>
      <c r="AY52">
        <f>IF(SUMIF('Ingredients Backend'!$AG$1:$EM$1,AY$3,'Ingredients Backend'!$AG51:$EM51)&gt;=1,1,0)</f>
        <v>0</v>
      </c>
      <c r="AZ52">
        <f>IF(SUMIF('Ingredients Backend'!$AG$1:$EM$1,AZ$3,'Ingredients Backend'!$AG51:$EM51)&gt;=1,1,0)</f>
        <v>0</v>
      </c>
      <c r="BA52">
        <f>IF(SUMIF('Ingredients Backend'!$AG$1:$EM$1,BA$3,'Ingredients Backend'!$AG51:$EM51)&gt;=1,1,0)</f>
        <v>1</v>
      </c>
      <c r="BB52">
        <f>IF(SUMIF('Ingredients Backend'!$AG$1:$EM$1,BB$3,'Ingredients Backend'!$AG51:$EM51)&gt;=1,1,0)</f>
        <v>0</v>
      </c>
      <c r="BC52">
        <f>IF(SUMIF('Ingredients Backend'!$AG$1:$EM$1,BC$3,'Ingredients Backend'!$AG51:$EM51)&gt;=1,1,0)</f>
        <v>0</v>
      </c>
      <c r="BD52">
        <f>IF(SUMIF('Ingredients Backend'!$AG$1:$EM$1,BD$3,'Ingredients Backend'!$AG51:$EM51)&gt;=1,1,0)</f>
        <v>0</v>
      </c>
      <c r="BE52">
        <f>IF(SUMIF('Ingredients Backend'!$AG$1:$EM$1,BE$3,'Ingredients Backend'!$AG51:$EM51)&gt;=1,1,0)</f>
        <v>0</v>
      </c>
      <c r="BF52">
        <f>IF(SUMIF('Ingredients Backend'!$AG$1:$EM$1,BF$3,'Ingredients Backend'!$AG51:$EM51)&gt;=1,1,0)</f>
        <v>0</v>
      </c>
      <c r="BG52">
        <f>IF(SUMIF('Ingredients Backend'!$AG$1:$EM$1,BG$3,'Ingredients Backend'!$AG51:$EM51)&gt;=1,1,0)</f>
        <v>0</v>
      </c>
      <c r="BH52">
        <f>IF(SUMIF('Ingredients Backend'!$AG$1:$EM$1,BH$3,'Ingredients Backend'!$AG51:$EM51)&gt;=1,1,0)</f>
        <v>0</v>
      </c>
      <c r="BI52">
        <f>IF(SUMIF('Ingredients Backend'!$AG$1:$EM$1,BI$3,'Ingredients Backend'!$AG51:$EM51)&gt;=1,1,0)</f>
        <v>0</v>
      </c>
      <c r="BJ52">
        <f>IF(SUMIF('Ingredients Backend'!$AG$1:$EM$1,BJ$3,'Ingredients Backend'!$AG51:$EM51)&gt;=1,1,0)</f>
        <v>0</v>
      </c>
      <c r="BK52">
        <f>IF(SUMIF('Ingredients Backend'!$AG$1:$EM$1,BK$3,'Ingredients Backend'!$AG51:$EM51)&gt;=1,1,0)</f>
        <v>0</v>
      </c>
      <c r="BL52">
        <f>IF(SUMIF('Ingredients Backend'!$AG$1:$EM$1,BL$3,'Ingredients Backend'!$AG51:$EM51)&gt;=1,1,0)</f>
        <v>0</v>
      </c>
      <c r="BM52">
        <f>IF(SUMIF('Ingredients Backend'!$AG$1:$EM$1,BM$3,'Ingredients Backend'!$AG51:$EM51)&gt;=1,1,0)</f>
        <v>0</v>
      </c>
      <c r="BN52">
        <f>IF(SUMIF('Ingredients Backend'!$AG$1:$EM$1,BN$3,'Ingredients Backend'!$AG51:$EM51)&gt;=1,1,0)</f>
        <v>0</v>
      </c>
      <c r="BO52">
        <f>IF(SUMIF('Ingredients Backend'!$AG$1:$EM$1,BO$3,'Ingredients Backend'!$AG51:$EM51)&gt;=1,1,0)</f>
        <v>0</v>
      </c>
      <c r="BP52">
        <f>IF(SUMIF('Ingredients Backend'!$AG$1:$EM$1,BP$3,'Ingredients Backend'!$AG51:$EM51)&gt;=1,1,0)</f>
        <v>0</v>
      </c>
      <c r="BQ52">
        <f>IF(SUMIF('Ingredients Backend'!$AG$1:$EM$1,BQ$3,'Ingredients Backend'!$AG51:$EM51)&gt;=1,1,0)</f>
        <v>0</v>
      </c>
      <c r="BR52">
        <f>IF(SUMIF('Ingredients Backend'!$AG$1:$EM$1,BR$3,'Ingredients Backend'!$AG51:$EM51)&gt;=1,1,0)</f>
        <v>0</v>
      </c>
      <c r="BS52">
        <f>IF(SUMIF('Ingredients Backend'!$AG$1:$EM$1,BS$3,'Ingredients Backend'!$AG51:$EM51)&gt;=1,1,0)</f>
        <v>0</v>
      </c>
      <c r="BT52">
        <f>IF(SUMIF('Ingredients Backend'!$AG$1:$EM$1,BT$3,'Ingredients Backend'!$AG51:$EM51)&gt;=1,1,0)</f>
        <v>0</v>
      </c>
      <c r="BU52">
        <f>IF(SUMIF('Ingredients Backend'!$AG$1:$EM$1,BU$3,'Ingredients Backend'!$AG51:$EM51)&gt;=1,1,0)</f>
        <v>0</v>
      </c>
      <c r="BV52">
        <f>IF(SUMIF('Ingredients Backend'!$AG$1:$EM$1,BV$3,'Ingredients Backend'!$AG51:$EM51)&gt;=1,1,0)</f>
        <v>1</v>
      </c>
      <c r="BW52">
        <f>IF(SUMIF('Ingredients Backend'!$AG$1:$EM$1,BW$3,'Ingredients Backend'!$AG51:$EM51)&gt;=1,1,0)</f>
        <v>0</v>
      </c>
      <c r="BX52">
        <f>IF(SUMIF('Ingredients Backend'!$AG$1:$EM$1,BX$3,'Ingredients Backend'!$AG51:$EM51)&gt;=1,1,0)</f>
        <v>0</v>
      </c>
      <c r="BY52">
        <f>IF(SUMIF('Ingredients Backend'!$AG$1:$EM$1,BY$3,'Ingredients Backend'!$AG51:$EM51)&gt;=1,1,0)</f>
        <v>0</v>
      </c>
      <c r="BZ52">
        <f>IF(SUMIF('Ingredients Backend'!$AG$1:$EM$1,BZ$3,'Ingredients Backend'!$AG51:$EM51)&gt;=1,1,0)</f>
        <v>0</v>
      </c>
      <c r="CA52">
        <f>IF(SUMIF('Ingredients Backend'!$AG$1:$EM$1,CA$3,'Ingredients Backend'!$AG51:$EM51)&gt;=1,1,0)</f>
        <v>0</v>
      </c>
      <c r="CB52">
        <f>IF(SUMIF('Ingredients Backend'!$AG$1:$EM$1,CB$3,'Ingredients Backend'!$AG51:$EM51)&gt;=1,1,0)</f>
        <v>0</v>
      </c>
      <c r="CC52">
        <f>IF(SUMIF('Ingredients Backend'!$AG$1:$EM$1,CC$3,'Ingredients Backend'!$AG51:$EM51)&gt;=1,1,0)</f>
        <v>0</v>
      </c>
      <c r="CD52">
        <f>IF(SUMIF('Ingredients Backend'!$AG$1:$EM$1,CD$3,'Ingredients Backend'!$AG51:$EM51)&gt;=1,1,0)</f>
        <v>0</v>
      </c>
      <c r="CE52">
        <f>IF(SUMIF('Ingredients Backend'!$AG$1:$EM$1,CE$3,'Ingredients Backend'!$AG51:$EM51)&gt;=1,1,0)</f>
        <v>0</v>
      </c>
      <c r="CF52">
        <f>IF(SUMIF('Ingredients Backend'!$AG$1:$EM$1,CF$3,'Ingredients Backend'!$AG51:$EM51)&gt;=1,1,0)</f>
        <v>0</v>
      </c>
      <c r="CG52">
        <f>IF(SUMIF('Ingredients Backend'!$AG$1:$EM$1,CG$3,'Ingredients Backend'!$AG51:$EM51)&gt;=1,1,0)</f>
        <v>0</v>
      </c>
      <c r="CH52">
        <f>IF(SUMIF('Ingredients Backend'!$AG$1:$EM$1,CH$3,'Ingredients Backend'!$AG51:$EM51)&gt;=1,1,0)</f>
        <v>0</v>
      </c>
      <c r="CI52">
        <f>IF(SUMIF('Ingredients Backend'!$AG$1:$EM$1,CI$3,'Ingredients Backend'!$AG51:$EM51)&gt;=1,1,0)</f>
        <v>0</v>
      </c>
      <c r="CJ52">
        <f>IF(SUMIF('Ingredients Backend'!$AG$1:$EM$1,CJ$3,'Ingredients Backend'!$AG51:$EM51)&gt;=1,1,0)</f>
        <v>0</v>
      </c>
      <c r="CK52">
        <f>IF(SUMIF('Ingredients Backend'!$AG$1:$EM$1,CK$3,'Ingredients Backend'!$AG51:$EM51)&gt;=1,1,0)</f>
        <v>0</v>
      </c>
      <c r="CL52">
        <f>IF(SUMIF('Ingredients Backend'!$AG$1:$EM$1,CL$3,'Ingredients Backend'!$AG51:$EM51)&gt;=1,1,0)</f>
        <v>0</v>
      </c>
      <c r="CM52">
        <f>IF(SUMIF('Ingredients Backend'!$AG$1:$EM$1,CM$3,'Ingredients Backend'!$AG51:$EM51)&gt;=1,1,0)</f>
        <v>0</v>
      </c>
      <c r="CN52">
        <f>IF(SUMIF('Ingredients Backend'!$AG$1:$EM$1,CN$3,'Ingredients Backend'!$AG51:$EM51)&gt;=1,1,0)</f>
        <v>0</v>
      </c>
      <c r="CO52">
        <f>IF(SUMIF('Ingredients Backend'!$AG$1:$EM$1,CO$3,'Ingredients Backend'!$AG51:$EM51)&gt;=1,1,0)</f>
        <v>0</v>
      </c>
      <c r="CP52">
        <f>IF(SUMIF('Ingredients Backend'!$AG$1:$EM$1,CP$3,'Ingredients Backend'!$AG51:$EM51)&gt;=1,1,0)</f>
        <v>0</v>
      </c>
      <c r="CQ52">
        <f>IF(SUMIF('Ingredients Backend'!$AG$1:$EM$1,CQ$3,'Ingredients Backend'!$AG51:$EM51)&gt;=1,1,0)</f>
        <v>0</v>
      </c>
      <c r="CR52">
        <f>IF(SUMIF('Ingredients Backend'!$AG$1:$EM$1,CR$3,'Ingredients Backend'!$AG51:$EM51)&gt;=1,1,0)</f>
        <v>0</v>
      </c>
      <c r="CS52">
        <f>IF(SUMIF('Ingredients Backend'!$AG$1:$EM$1,CS$3,'Ingredients Backend'!$AG51:$EM51)&gt;=1,1,0)</f>
        <v>0</v>
      </c>
      <c r="CT52">
        <f>IF(SUMIF('Ingredients Backend'!$AG$1:$EM$1,CT$3,'Ingredients Backend'!$AG51:$EM51)&gt;=1,1,0)</f>
        <v>0</v>
      </c>
      <c r="CU52">
        <f>IF(SUMIF('Ingredients Backend'!$AG$1:$EM$1,CU$3,'Ingredients Backend'!$AG51:$EM51)&gt;=1,1,0)</f>
        <v>0</v>
      </c>
      <c r="CV52">
        <f>IF(SUMIF('Ingredients Backend'!$AG$1:$EM$1,CV$3,'Ingredients Backend'!$AG51:$EM51)&gt;=1,1,0)</f>
        <v>0</v>
      </c>
      <c r="CW52">
        <f>IF(SUMIF('Ingredients Backend'!$AG$1:$EM$1,CW$3,'Ingredients Backend'!$AG51:$EM51)&gt;=1,1,0)</f>
        <v>0</v>
      </c>
      <c r="CX52">
        <f>IF(SUMIF('Ingredients Backend'!$AG$1:$EM$1,CX$3,'Ingredients Backend'!$AG51:$EM51)&gt;=1,1,0)</f>
        <v>0</v>
      </c>
      <c r="CY52">
        <f>IF(SUMIF('Ingredients Backend'!$AG$1:$EM$1,CY$3,'Ingredients Backend'!$AG51:$EM51)&gt;=1,1,0)</f>
        <v>0</v>
      </c>
      <c r="CZ52">
        <f>IF(SUMIF('Ingredients Backend'!$AG$1:$EM$1,CZ$3,'Ingredients Backend'!$AG51:$EM51)&gt;=1,1,0)</f>
        <v>0</v>
      </c>
      <c r="DA52">
        <f>IF(SUMIF('Ingredients Backend'!$AG$1:$EM$1,DA$3,'Ingredients Backend'!$AG51:$EM51)&gt;=1,1,0)</f>
        <v>0</v>
      </c>
      <c r="DB52">
        <f>IF(SUMIF('Ingredients Backend'!$AG$1:$EM$1,DB$3,'Ingredients Backend'!$AG51:$EM51)&gt;=1,1,0)</f>
        <v>0</v>
      </c>
      <c r="DC52">
        <f>IF(SUMIF('Ingredients Backend'!$AG$1:$EM$1,DC$3,'Ingredients Backend'!$AG51:$EM51)&gt;=1,1,0)</f>
        <v>0</v>
      </c>
      <c r="DD52">
        <f>IF(SUMIF('Ingredients Backend'!$AG$1:$EM$1,DD$3,'Ingredients Backend'!$AG51:$EM51)&gt;=1,1,0)</f>
        <v>0</v>
      </c>
      <c r="DE52">
        <f>IF(SUMIF('Ingredients Backend'!$AG$1:$EM$1,DE$3,'Ingredients Backend'!$AG51:$EM51)&gt;=1,1,0)</f>
        <v>0</v>
      </c>
      <c r="DF52">
        <f>IF(SUMIF('Ingredients Backend'!$AG$1:$EM$1,DF$3,'Ingredients Backend'!$AG51:$EM51)&gt;=1,1,0)</f>
        <v>0</v>
      </c>
      <c r="DG52">
        <f>IF(SUMIF('Ingredients Backend'!$AG$1:$EM$1,DG$3,'Ingredients Backend'!$AG51:$EM51)&gt;=1,1,0)</f>
        <v>0</v>
      </c>
      <c r="DH52">
        <f>IF(SUMIF('Ingredients Backend'!$AG$1:$EM$1,DH$3,'Ingredients Backend'!$AG51:$EM51)&gt;=1,1,0)</f>
        <v>0</v>
      </c>
      <c r="DI52">
        <f>IF(SUMIF('Ingredients Backend'!$AG$1:$EM$1,DI$3,'Ingredients Backend'!$AG51:$EM51)&gt;=1,1,0)</f>
        <v>0</v>
      </c>
      <c r="DJ52">
        <f>IF(SUMIF('Ingredients Backend'!$AG$1:$EM$1,DJ$3,'Ingredients Backend'!$AG51:$EM51)&gt;=1,1,0)</f>
        <v>0</v>
      </c>
      <c r="DK52">
        <f>IF(SUMIF('Ingredients Backend'!$AG$1:$EM$1,DK$3,'Ingredients Backend'!$AG51:$EM51)&gt;=1,1,0)</f>
        <v>1</v>
      </c>
      <c r="DL52">
        <f>IF(SUMIF('Ingredients Backend'!$AG$1:$EM$1,DL$3,'Ingredients Backend'!$AG51:$EM51)&gt;=1,1,0)</f>
        <v>0</v>
      </c>
    </row>
    <row r="53" hidden="1" spans="1:116">
      <c r="A53" s="9" t="str">
        <f>_xlfn.XLOOKUP($E53,'Copy of Raw Data'!$E:$E,'Copy of Raw Data'!A:A,"ERROR",0,1)</f>
        <v>US</v>
      </c>
      <c r="B53" s="9" t="str">
        <f>_xlfn.XLOOKUP($E53,'Copy of Raw Data'!$E:$E,'Copy of Raw Data'!B:B,"ERROR",0,1)</f>
        <v>Hair Mousses</v>
      </c>
      <c r="C53" s="9" t="str">
        <f>_xlfn.XLOOKUP($E53,'Copy of Raw Data'!$E:$E,'Copy of Raw Data'!C:C,"ERROR",0,1)</f>
        <v>allday locks</v>
      </c>
      <c r="D53" s="9" t="str">
        <f>_xlfn.XLOOKUP($E53,'Copy of Raw Data'!$E:$E,'Copy of Raw Data'!D:D,"ERROR",0,1)</f>
        <v>www.amazon.com/dp/B07YNWX9WW</v>
      </c>
      <c r="E53" s="9" t="s">
        <v>221</v>
      </c>
      <c r="F53" s="9" t="str">
        <f>_xlfn.XLOOKUP($E53,'Copy of Raw Data'!$E:$E,'Copy of Raw Data'!F:F,"ERROR",0,1)</f>
        <v>AllDay Locks Braid Foam | Long Lasting Mousse for Style &amp; Shine | No Frizz or Fraying | Moisturizes &amp; Seals Braids, Locks, Twists, Cornrows | 8 oz</v>
      </c>
      <c r="G53" s="9">
        <f>_xlfn.XLOOKUP($E53,'Copy of Raw Data'!$E:$E,'Copy of Raw Data'!G:G,"ERROR",0,1)</f>
        <v>12288</v>
      </c>
      <c r="H53" s="9">
        <f>_xlfn.XLOOKUP($E53,'Copy of Raw Data'!$E:$E,'Copy of Raw Data'!H:H,"ERROR",0,1)</f>
        <v>119979.64</v>
      </c>
      <c r="I53" s="9">
        <f>_xlfn.XLOOKUP($E53,'Copy of Raw Data'!$E:$E,'Copy of Raw Data'!I:I,"ERROR",0,1)</f>
        <v>0.00505536010908213</v>
      </c>
      <c r="J53" s="9" t="str">
        <f>_xlfn.XLOOKUP($E53,'Copy of Raw Data'!$E:$E,'Copy of 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5 to 10</v>
      </c>
      <c r="L53" s="9">
        <f>_xlfn.XLOOKUP($E53,'Copy of Raw Data'!$E:$E,'Copy of Raw Data'!L:L,"ERROR",0,1)</f>
        <v>9.77</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5 to 10</v>
      </c>
      <c r="N53" s="9">
        <f>_xlfn.XLOOKUP($E53,'Copy of Raw Data'!$E:$E,'Copy of Raw Data'!N:N,"ERROR",0,1)</f>
        <v>9.77</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No Discount</v>
      </c>
      <c r="P53" s="16">
        <f t="shared" si="2"/>
        <v>0</v>
      </c>
      <c r="Q53" s="9">
        <f>_xlfn.XLOOKUP($E53,'Copy of Raw Data'!$E:$E,'Copy of Raw Data'!Q:Q,"ERROR",0,1)</f>
        <v>8</v>
      </c>
      <c r="R53" s="9" t="str">
        <f>_xlfn.XLOOKUP($E53,'Copy of Raw Data'!$E:$E,'Copy of Raw Data'!R:R,"ERROR",0,1)</f>
        <v>oz</v>
      </c>
      <c r="S53" s="17">
        <f t="shared" si="3"/>
        <v>1.22125</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1 to 2</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 to 0.05</v>
      </c>
      <c r="V53" s="17">
        <f t="shared" si="4"/>
        <v>0.0413003043625296</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 to 0.05</v>
      </c>
      <c r="X53" s="17">
        <f t="shared" si="5"/>
        <v>0.0413003043625296</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17">
        <f t="array" ref="Z53">_xlfn.IFS(AA53="oz",_xlfn.IFS(R53="oz",Q53,R53="fl oz",Q53*1.04,R53="ml",Q53*0.0338),AA53="fl oz",_xlfn.IFS(R53="oz",Q53/1.04,R53="fl oz",Q53,R53="ml",Q53*0.0338/1.04),AA53="ml",_xlfn.IFS(R53="oz",Q53/0.0338,R53="fl oz",Q53*1.04/0.0338,R53="ml",Q53))</f>
        <v>8</v>
      </c>
      <c r="AA53" s="9" t="str">
        <f>_xlfn.XLOOKUP($E53,'Copy of Raw Data'!$E:$E,'Copy of Raw Data'!AA:AA,"ERROR",0,1)</f>
        <v>oz</v>
      </c>
      <c r="AB53" s="9" t="str">
        <f>_xlfn.XLOOKUP($E53,'Copy of Raw Data'!$E:$E,'Copy of Raw Data'!AB:AB,"ERROR",0,1)</f>
        <v>Pump Bottle</v>
      </c>
      <c r="AC53" s="9" t="str">
        <f>_xlfn.XLOOKUP($E53,'Copy of Raw Data'!$E:$E,'Copy of Raw Data'!AC:AC,"ERROR",0,1)</f>
        <v>Pack of 1</v>
      </c>
      <c r="AD53" s="9" t="str">
        <f>_xlfn.XLOOKUP($E53,'Copy of Raw Data'!$E:$E,'Copy of Raw Data'!AD:AD,"ERROR",0,1)</f>
        <v>Moisturizing, Frizz Control, Shine, Flake Control</v>
      </c>
      <c r="AE53" s="9" t="str">
        <f>_xlfn.XLOOKUP($E53,'Copy of Raw Data'!$E:$E,'Copy of Raw Data'!AO:AO,"ERROR",0,1)</f>
        <v>Sulfate Free, Phthalate Free, Gluten Free, Paraben Free</v>
      </c>
      <c r="AF53" s="9" t="str">
        <f>_xlfn.XLOOKUP($E53,'Copy of Raw Data'!$E:$E,'Copy of Raw Data'!AZ:AZ,"ERROR",0,1)</f>
        <v>Lavender, Peppermint, Sage, Witch Hazel, Eucalyptus, Cocamidopropyl Betaine, Cetrimonium Chloride, Lemon</v>
      </c>
      <c r="AG53">
        <f>IF(SUMIF('Ingredients Backend'!$AG$1:$EM$1,AG$3,'Ingredients Backend'!$AG52:$EM52)&gt;=1,1,0)</f>
        <v>0</v>
      </c>
      <c r="AH53">
        <f>IF(SUMIF('Ingredients Backend'!$AG$1:$EM$1,AH$3,'Ingredients Backend'!$AG52:$EM52)&gt;=1,1,0)</f>
        <v>0</v>
      </c>
      <c r="AI53">
        <f>IF(SUMIF('Ingredients Backend'!$AG$1:$EM$1,AI$3,'Ingredients Backend'!$AG52:$EM52)&gt;=1,1,0)</f>
        <v>0</v>
      </c>
      <c r="AJ53">
        <f>IF(SUMIF('Ingredients Backend'!$AG$1:$EM$1,AJ$3,'Ingredients Backend'!$AG52:$EM52)&gt;=1,1,0)</f>
        <v>0</v>
      </c>
      <c r="AK53">
        <f>IF(SUMIF('Ingredients Backend'!$AG$1:$EM$1,AK$3,'Ingredients Backend'!$AG52:$EM52)&gt;=1,1,0)</f>
        <v>0</v>
      </c>
      <c r="AL53">
        <f>IF(SUMIF('Ingredients Backend'!$AG$1:$EM$1,AL$3,'Ingredients Backend'!$AG52:$EM52)&gt;=1,1,0)</f>
        <v>0</v>
      </c>
      <c r="AM53">
        <f>IF(SUMIF('Ingredients Backend'!$AG$1:$EM$1,AM$3,'Ingredients Backend'!$AG52:$EM52)&gt;=1,1,0)</f>
        <v>0</v>
      </c>
      <c r="AN53">
        <f>IF(SUMIF('Ingredients Backend'!$AG$1:$EM$1,AN$3,'Ingredients Backend'!$AG52:$EM52)&gt;=1,1,0)</f>
        <v>0</v>
      </c>
      <c r="AO53">
        <f>IF(SUMIF('Ingredients Backend'!$AG$1:$EM$1,AO$3,'Ingredients Backend'!$AG52:$EM52)&gt;=1,1,0)</f>
        <v>0</v>
      </c>
      <c r="AP53">
        <f>IF(SUMIF('Ingredients Backend'!$AG$1:$EM$1,AP$3,'Ingredients Backend'!$AG52:$EM52)&gt;=1,1,0)</f>
        <v>0</v>
      </c>
      <c r="AQ53">
        <f>IF(SUMIF('Ingredients Backend'!$AG$1:$EM$1,AQ$3,'Ingredients Backend'!$AG52:$EM52)&gt;=1,1,0)</f>
        <v>0</v>
      </c>
      <c r="AR53">
        <f>IF(SUMIF('Ingredients Backend'!$AG$1:$EM$1,AR$3,'Ingredients Backend'!$AG52:$EM52)&gt;=1,1,0)</f>
        <v>0</v>
      </c>
      <c r="AS53">
        <f>IF(SUMIF('Ingredients Backend'!$AG$1:$EM$1,AS$3,'Ingredients Backend'!$AG52:$EM52)&gt;=1,1,0)</f>
        <v>0</v>
      </c>
      <c r="AT53">
        <f>IF(SUMIF('Ingredients Backend'!$AG$1:$EM$1,AT$3,'Ingredients Backend'!$AG52:$EM52)&gt;=1,1,0)</f>
        <v>0</v>
      </c>
      <c r="AU53">
        <f>IF(SUMIF('Ingredients Backend'!$AG$1:$EM$1,AU$3,'Ingredients Backend'!$AG52:$EM52)&gt;=1,1,0)</f>
        <v>0</v>
      </c>
      <c r="AV53">
        <f>IF(SUMIF('Ingredients Backend'!$AG$1:$EM$1,AV$3,'Ingredients Backend'!$AG52:$EM52)&gt;=1,1,0)</f>
        <v>1</v>
      </c>
      <c r="AW53">
        <f>IF(SUMIF('Ingredients Backend'!$AG$1:$EM$1,AW$3,'Ingredients Backend'!$AG52:$EM52)&gt;=1,1,0)</f>
        <v>0</v>
      </c>
      <c r="AX53">
        <f>IF(SUMIF('Ingredients Backend'!$AG$1:$EM$1,AX$3,'Ingredients Backend'!$AG52:$EM52)&gt;=1,1,0)</f>
        <v>0</v>
      </c>
      <c r="AY53">
        <f>IF(SUMIF('Ingredients Backend'!$AG$1:$EM$1,AY$3,'Ingredients Backend'!$AG52:$EM52)&gt;=1,1,0)</f>
        <v>1</v>
      </c>
      <c r="AZ53">
        <f>IF(SUMIF('Ingredients Backend'!$AG$1:$EM$1,AZ$3,'Ingredients Backend'!$AG52:$EM52)&gt;=1,1,0)</f>
        <v>0</v>
      </c>
      <c r="BA53">
        <f>IF(SUMIF('Ingredients Backend'!$AG$1:$EM$1,BA$3,'Ingredients Backend'!$AG52:$EM52)&gt;=1,1,0)</f>
        <v>0</v>
      </c>
      <c r="BB53">
        <f>IF(SUMIF('Ingredients Backend'!$AG$1:$EM$1,BB$3,'Ingredients Backend'!$AG52:$EM52)&gt;=1,1,0)</f>
        <v>0</v>
      </c>
      <c r="BC53">
        <f>IF(SUMIF('Ingredients Backend'!$AG$1:$EM$1,BC$3,'Ingredients Backend'!$AG52:$EM52)&gt;=1,1,0)</f>
        <v>0</v>
      </c>
      <c r="BD53">
        <f>IF(SUMIF('Ingredients Backend'!$AG$1:$EM$1,BD$3,'Ingredients Backend'!$AG52:$EM52)&gt;=1,1,0)</f>
        <v>0</v>
      </c>
      <c r="BE53">
        <f>IF(SUMIF('Ingredients Backend'!$AG$1:$EM$1,BE$3,'Ingredients Backend'!$AG52:$EM52)&gt;=1,1,0)</f>
        <v>0</v>
      </c>
      <c r="BF53">
        <f>IF(SUMIF('Ingredients Backend'!$AG$1:$EM$1,BF$3,'Ingredients Backend'!$AG52:$EM52)&gt;=1,1,0)</f>
        <v>1</v>
      </c>
      <c r="BG53">
        <f>IF(SUMIF('Ingredients Backend'!$AG$1:$EM$1,BG$3,'Ingredients Backend'!$AG52:$EM52)&gt;=1,1,0)</f>
        <v>0</v>
      </c>
      <c r="BH53">
        <f>IF(SUMIF('Ingredients Backend'!$AG$1:$EM$1,BH$3,'Ingredients Backend'!$AG52:$EM52)&gt;=1,1,0)</f>
        <v>0</v>
      </c>
      <c r="BI53">
        <f>IF(SUMIF('Ingredients Backend'!$AG$1:$EM$1,BI$3,'Ingredients Backend'!$AG52:$EM52)&gt;=1,1,0)</f>
        <v>0</v>
      </c>
      <c r="BJ53">
        <f>IF(SUMIF('Ingredients Backend'!$AG$1:$EM$1,BJ$3,'Ingredients Backend'!$AG52:$EM52)&gt;=1,1,0)</f>
        <v>0</v>
      </c>
      <c r="BK53">
        <f>IF(SUMIF('Ingredients Backend'!$AG$1:$EM$1,BK$3,'Ingredients Backend'!$AG52:$EM52)&gt;=1,1,0)</f>
        <v>0</v>
      </c>
      <c r="BL53">
        <f>IF(SUMIF('Ingredients Backend'!$AG$1:$EM$1,BL$3,'Ingredients Backend'!$AG52:$EM52)&gt;=1,1,0)</f>
        <v>0</v>
      </c>
      <c r="BM53">
        <f>IF(SUMIF('Ingredients Backend'!$AG$1:$EM$1,BM$3,'Ingredients Backend'!$AG52:$EM52)&gt;=1,1,0)</f>
        <v>0</v>
      </c>
      <c r="BN53">
        <f>IF(SUMIF('Ingredients Backend'!$AG$1:$EM$1,BN$3,'Ingredients Backend'!$AG52:$EM52)&gt;=1,1,0)</f>
        <v>0</v>
      </c>
      <c r="BO53">
        <f>IF(SUMIF('Ingredients Backend'!$AG$1:$EM$1,BO$3,'Ingredients Backend'!$AG52:$EM52)&gt;=1,1,0)</f>
        <v>0</v>
      </c>
      <c r="BP53">
        <f>IF(SUMIF('Ingredients Backend'!$AG$1:$EM$1,BP$3,'Ingredients Backend'!$AG52:$EM52)&gt;=1,1,0)</f>
        <v>0</v>
      </c>
      <c r="BQ53">
        <f>IF(SUMIF('Ingredients Backend'!$AG$1:$EM$1,BQ$3,'Ingredients Backend'!$AG52:$EM52)&gt;=1,1,0)</f>
        <v>0</v>
      </c>
      <c r="BR53">
        <f>IF(SUMIF('Ingredients Backend'!$AG$1:$EM$1,BR$3,'Ingredients Backend'!$AG52:$EM52)&gt;=1,1,0)</f>
        <v>0</v>
      </c>
      <c r="BS53">
        <f>IF(SUMIF('Ingredients Backend'!$AG$1:$EM$1,BS$3,'Ingredients Backend'!$AG52:$EM52)&gt;=1,1,0)</f>
        <v>0</v>
      </c>
      <c r="BT53">
        <f>IF(SUMIF('Ingredients Backend'!$AG$1:$EM$1,BT$3,'Ingredients Backend'!$AG52:$EM52)&gt;=1,1,0)</f>
        <v>0</v>
      </c>
      <c r="BU53">
        <f>IF(SUMIF('Ingredients Backend'!$AG$1:$EM$1,BU$3,'Ingredients Backend'!$AG52:$EM52)&gt;=1,1,0)</f>
        <v>0</v>
      </c>
      <c r="BV53">
        <f>IF(SUMIF('Ingredients Backend'!$AG$1:$EM$1,BV$3,'Ingredients Backend'!$AG52:$EM52)&gt;=1,1,0)</f>
        <v>1</v>
      </c>
      <c r="BW53">
        <f>IF(SUMIF('Ingredients Backend'!$AG$1:$EM$1,BW$3,'Ingredients Backend'!$AG52:$EM52)&gt;=1,1,0)</f>
        <v>1</v>
      </c>
      <c r="BX53">
        <f>IF(SUMIF('Ingredients Backend'!$AG$1:$EM$1,BX$3,'Ingredients Backend'!$AG52:$EM52)&gt;=1,1,0)</f>
        <v>0</v>
      </c>
      <c r="BY53">
        <f>IF(SUMIF('Ingredients Backend'!$AG$1:$EM$1,BY$3,'Ingredients Backend'!$AG52:$EM52)&gt;=1,1,0)</f>
        <v>0</v>
      </c>
      <c r="BZ53">
        <f>IF(SUMIF('Ingredients Backend'!$AG$1:$EM$1,BZ$3,'Ingredients Backend'!$AG52:$EM52)&gt;=1,1,0)</f>
        <v>0</v>
      </c>
      <c r="CA53">
        <f>IF(SUMIF('Ingredients Backend'!$AG$1:$EM$1,CA$3,'Ingredients Backend'!$AG52:$EM52)&gt;=1,1,0)</f>
        <v>0</v>
      </c>
      <c r="CB53">
        <f>IF(SUMIF('Ingredients Backend'!$AG$1:$EM$1,CB$3,'Ingredients Backend'!$AG52:$EM52)&gt;=1,1,0)</f>
        <v>1</v>
      </c>
      <c r="CC53">
        <f>IF(SUMIF('Ingredients Backend'!$AG$1:$EM$1,CC$3,'Ingredients Backend'!$AG52:$EM52)&gt;=1,1,0)</f>
        <v>0</v>
      </c>
      <c r="CD53">
        <f>IF(SUMIF('Ingredients Backend'!$AG$1:$EM$1,CD$3,'Ingredients Backend'!$AG52:$EM52)&gt;=1,1,0)</f>
        <v>0</v>
      </c>
      <c r="CE53">
        <f>IF(SUMIF('Ingredients Backend'!$AG$1:$EM$1,CE$3,'Ingredients Backend'!$AG52:$EM52)&gt;=1,1,0)</f>
        <v>0</v>
      </c>
      <c r="CF53">
        <f>IF(SUMIF('Ingredients Backend'!$AG$1:$EM$1,CF$3,'Ingredients Backend'!$AG52:$EM52)&gt;=1,1,0)</f>
        <v>0</v>
      </c>
      <c r="CG53">
        <f>IF(SUMIF('Ingredients Backend'!$AG$1:$EM$1,CG$3,'Ingredients Backend'!$AG52:$EM52)&gt;=1,1,0)</f>
        <v>0</v>
      </c>
      <c r="CH53">
        <f>IF(SUMIF('Ingredients Backend'!$AG$1:$EM$1,CH$3,'Ingredients Backend'!$AG52:$EM52)&gt;=1,1,0)</f>
        <v>0</v>
      </c>
      <c r="CI53">
        <f>IF(SUMIF('Ingredients Backend'!$AG$1:$EM$1,CI$3,'Ingredients Backend'!$AG52:$EM52)&gt;=1,1,0)</f>
        <v>0</v>
      </c>
      <c r="CJ53">
        <f>IF(SUMIF('Ingredients Backend'!$AG$1:$EM$1,CJ$3,'Ingredients Backend'!$AG52:$EM52)&gt;=1,1,0)</f>
        <v>0</v>
      </c>
      <c r="CK53">
        <f>IF(SUMIF('Ingredients Backend'!$AG$1:$EM$1,CK$3,'Ingredients Backend'!$AG52:$EM52)&gt;=1,1,0)</f>
        <v>0</v>
      </c>
      <c r="CL53">
        <f>IF(SUMIF('Ingredients Backend'!$AG$1:$EM$1,CL$3,'Ingredients Backend'!$AG52:$EM52)&gt;=1,1,0)</f>
        <v>0</v>
      </c>
      <c r="CM53">
        <f>IF(SUMIF('Ingredients Backend'!$AG$1:$EM$1,CM$3,'Ingredients Backend'!$AG52:$EM52)&gt;=1,1,0)</f>
        <v>0</v>
      </c>
      <c r="CN53">
        <f>IF(SUMIF('Ingredients Backend'!$AG$1:$EM$1,CN$3,'Ingredients Backend'!$AG52:$EM52)&gt;=1,1,0)</f>
        <v>0</v>
      </c>
      <c r="CO53">
        <f>IF(SUMIF('Ingredients Backend'!$AG$1:$EM$1,CO$3,'Ingredients Backend'!$AG52:$EM52)&gt;=1,1,0)</f>
        <v>0</v>
      </c>
      <c r="CP53">
        <f>IF(SUMIF('Ingredients Backend'!$AG$1:$EM$1,CP$3,'Ingredients Backend'!$AG52:$EM52)&gt;=1,1,0)</f>
        <v>0</v>
      </c>
      <c r="CQ53">
        <f>IF(SUMIF('Ingredients Backend'!$AG$1:$EM$1,CQ$3,'Ingredients Backend'!$AG52:$EM52)&gt;=1,1,0)</f>
        <v>0</v>
      </c>
      <c r="CR53">
        <f>IF(SUMIF('Ingredients Backend'!$AG$1:$EM$1,CR$3,'Ingredients Backend'!$AG52:$EM52)&gt;=1,1,0)</f>
        <v>1</v>
      </c>
      <c r="CS53">
        <f>IF(SUMIF('Ingredients Backend'!$AG$1:$EM$1,CS$3,'Ingredients Backend'!$AG52:$EM52)&gt;=1,1,0)</f>
        <v>0</v>
      </c>
      <c r="CT53">
        <f>IF(SUMIF('Ingredients Backend'!$AG$1:$EM$1,CT$3,'Ingredients Backend'!$AG52:$EM52)&gt;=1,1,0)</f>
        <v>0</v>
      </c>
      <c r="CU53">
        <f>IF(SUMIF('Ingredients Backend'!$AG$1:$EM$1,CU$3,'Ingredients Backend'!$AG52:$EM52)&gt;=1,1,0)</f>
        <v>0</v>
      </c>
      <c r="CV53">
        <f>IF(SUMIF('Ingredients Backend'!$AG$1:$EM$1,CV$3,'Ingredients Backend'!$AG52:$EM52)&gt;=1,1,0)</f>
        <v>0</v>
      </c>
      <c r="CW53">
        <f>IF(SUMIF('Ingredients Backend'!$AG$1:$EM$1,CW$3,'Ingredients Backend'!$AG52:$EM52)&gt;=1,1,0)</f>
        <v>0</v>
      </c>
      <c r="CX53">
        <f>IF(SUMIF('Ingredients Backend'!$AG$1:$EM$1,CX$3,'Ingredients Backend'!$AG52:$EM52)&gt;=1,1,0)</f>
        <v>0</v>
      </c>
      <c r="CY53">
        <f>IF(SUMIF('Ingredients Backend'!$AG$1:$EM$1,CY$3,'Ingredients Backend'!$AG52:$EM52)&gt;=1,1,0)</f>
        <v>0</v>
      </c>
      <c r="CZ53">
        <f>IF(SUMIF('Ingredients Backend'!$AG$1:$EM$1,CZ$3,'Ingredients Backend'!$AG52:$EM52)&gt;=1,1,0)</f>
        <v>0</v>
      </c>
      <c r="DA53">
        <f>IF(SUMIF('Ingredients Backend'!$AG$1:$EM$1,DA$3,'Ingredients Backend'!$AG52:$EM52)&gt;=1,1,0)</f>
        <v>0</v>
      </c>
      <c r="DB53">
        <f>IF(SUMIF('Ingredients Backend'!$AG$1:$EM$1,DB$3,'Ingredients Backend'!$AG52:$EM52)&gt;=1,1,0)</f>
        <v>0</v>
      </c>
      <c r="DC53">
        <f>IF(SUMIF('Ingredients Backend'!$AG$1:$EM$1,DC$3,'Ingredients Backend'!$AG52:$EM52)&gt;=1,1,0)</f>
        <v>0</v>
      </c>
      <c r="DD53">
        <f>IF(SUMIF('Ingredients Backend'!$AG$1:$EM$1,DD$3,'Ingredients Backend'!$AG52:$EM52)&gt;=1,1,0)</f>
        <v>0</v>
      </c>
      <c r="DE53">
        <f>IF(SUMIF('Ingredients Backend'!$AG$1:$EM$1,DE$3,'Ingredients Backend'!$AG52:$EM52)&gt;=1,1,0)</f>
        <v>0</v>
      </c>
      <c r="DF53">
        <f>IF(SUMIF('Ingredients Backend'!$AG$1:$EM$1,DF$3,'Ingredients Backend'!$AG52:$EM52)&gt;=1,1,0)</f>
        <v>0</v>
      </c>
      <c r="DG53">
        <f>IF(SUMIF('Ingredients Backend'!$AG$1:$EM$1,DG$3,'Ingredients Backend'!$AG52:$EM52)&gt;=1,1,0)</f>
        <v>0</v>
      </c>
      <c r="DH53">
        <f>IF(SUMIF('Ingredients Backend'!$AG$1:$EM$1,DH$3,'Ingredients Backend'!$AG52:$EM52)&gt;=1,1,0)</f>
        <v>0</v>
      </c>
      <c r="DI53">
        <f>IF(SUMIF('Ingredients Backend'!$AG$1:$EM$1,DI$3,'Ingredients Backend'!$AG52:$EM52)&gt;=1,1,0)</f>
        <v>0</v>
      </c>
      <c r="DJ53">
        <f>IF(SUMIF('Ingredients Backend'!$AG$1:$EM$1,DJ$3,'Ingredients Backend'!$AG52:$EM52)&gt;=1,1,0)</f>
        <v>0</v>
      </c>
      <c r="DK53">
        <f>IF(SUMIF('Ingredients Backend'!$AG$1:$EM$1,DK$3,'Ingredients Backend'!$AG52:$EM52)&gt;=1,1,0)</f>
        <v>0</v>
      </c>
      <c r="DL53">
        <f>IF(SUMIF('Ingredients Backend'!$AG$1:$EM$1,DL$3,'Ingredients Backend'!$AG52:$EM52)&gt;=1,1,0)</f>
        <v>1</v>
      </c>
    </row>
    <row r="54" hidden="1" spans="1:116">
      <c r="A54" s="9" t="str">
        <f>_xlfn.XLOOKUP($E54,'Copy of Raw Data'!$E:$E,'Copy of Raw Data'!A:A,"ERROR",0,1)</f>
        <v>US</v>
      </c>
      <c r="B54" s="9" t="str">
        <f>_xlfn.XLOOKUP($E54,'Copy of Raw Data'!$E:$E,'Copy of Raw Data'!B:B,"ERROR",0,1)</f>
        <v>Hair Mousses</v>
      </c>
      <c r="C54" s="9" t="str">
        <f>_xlfn.XLOOKUP($E54,'Copy of Raw Data'!$E:$E,'Copy of Raw Data'!C:C,"ERROR",0,1)</f>
        <v>pureology</v>
      </c>
      <c r="D54" s="9" t="str">
        <f>_xlfn.XLOOKUP($E54,'Copy of Raw Data'!$E:$E,'Copy of Raw Data'!D:D,"ERROR",0,1)</f>
        <v>www.amazon.com/dp/B089M9SGS4</v>
      </c>
      <c r="E54" s="9" t="s">
        <v>225</v>
      </c>
      <c r="F54" s="9" t="str">
        <f>_xlfn.XLOOKUP($E54,'Copy of Raw Data'!$E:$E,'Copy of Raw Data'!F:F,"ERROR",0,1)</f>
        <v>Pureology | Clean Volume Weightless Mousse | All-day Root Lift | For Fine, Color Treated Hair | Vegan</v>
      </c>
      <c r="G54" s="9">
        <f>_xlfn.XLOOKUP($E54,'Copy of Raw Data'!$E:$E,'Copy of Raw Data'!G:G,"ERROR",0,1)</f>
        <v>3984</v>
      </c>
      <c r="H54" s="9">
        <f>_xlfn.XLOOKUP($E54,'Copy of Raw Data'!$E:$E,'Copy of Raw Data'!H:H,"ERROR",0,1)</f>
        <v>118908.94</v>
      </c>
      <c r="I54" s="9">
        <f>_xlfn.XLOOKUP($E54,'Copy of Raw Data'!$E:$E,'Copy of Raw Data'!I:I,"ERROR",0,1)</f>
        <v>0.00456108594745737</v>
      </c>
      <c r="J54" s="9" t="str">
        <f>_xlfn.XLOOKUP($E54,'Copy of Raw Data'!$E:$E,'Copy of 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30 to 40</v>
      </c>
      <c r="L54" s="9">
        <f>_xlfn.XLOOKUP($E54,'Copy of Raw Data'!$E:$E,'Copy of Raw Data'!L:L,"ERROR",0,1)</f>
        <v>30.05</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30 to 40</v>
      </c>
      <c r="N54" s="9">
        <f>_xlfn.XLOOKUP($E54,'Copy of Raw Data'!$E:$E,'Copy of Raw Data'!N:N,"ERROR",0,1)</f>
        <v>30.96</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6">
        <f t="shared" si="2"/>
        <v>0.0293927648578811</v>
      </c>
      <c r="Q54" s="9">
        <f>_xlfn.XLOOKUP($E54,'Copy of Raw Data'!$E:$E,'Copy of Raw Data'!Q:Q,"ERROR",0,1)</f>
        <v>8.4</v>
      </c>
      <c r="R54" s="9" t="str">
        <f>_xlfn.XLOOKUP($E54,'Copy of Raw Data'!$E:$E,'Copy of Raw Data'!R:R,"ERROR",0,1)</f>
        <v>fl oz</v>
      </c>
      <c r="S54" s="17">
        <f t="shared" si="3"/>
        <v>3.43978937728938</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3 to 4</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7">
        <f t="shared" si="4"/>
        <v>0.119849714033008</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7">
        <f t="shared" si="5"/>
        <v>0.116326999570151</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tr">
        <f>_xlfn.XLOOKUP($E54,'Copy of Raw Data'!$E:$E,'Copy of Raw Data'!AA:AA,"ERROR",0,1)</f>
        <v>oz</v>
      </c>
      <c r="AB54" s="9" t="str">
        <f>_xlfn.XLOOKUP($E54,'Copy of Raw Data'!$E:$E,'Copy of Raw Data'!AB:AB,"ERROR",0,1)</f>
        <v>Spray Can</v>
      </c>
      <c r="AC54" s="9" t="str">
        <f>_xlfn.XLOOKUP($E54,'Copy of Raw Data'!$E:$E,'Copy of Raw Data'!AC:AC,"ERROR",0,1)</f>
        <v>Pack of 1</v>
      </c>
      <c r="AD54" s="9" t="str">
        <f>_xlfn.XLOOKUP($E54,'Copy of Raw Data'!$E:$E,'Copy of Raw Data'!AD:AD,"ERROR",0,1)</f>
        <v>Volumizing, Lightweight, Lift, Heat Protection</v>
      </c>
      <c r="AE54" s="9" t="str">
        <f>_xlfn.XLOOKUP($E54,'Copy of Raw Data'!$E:$E,'Copy of Raw Data'!AO:AO,"ERROR",0,1)</f>
        <v>Sulfate Free, Vegan, Silicone Free</v>
      </c>
      <c r="AF54" s="9" t="str">
        <f>_xlfn.XLOOKUP($E54,'Copy of Raw Data'!$E:$E,'Copy of Raw Data'!AZ:AZ,"ERROR",0,1)</f>
        <v>Xylose, Tuberose, Almond Milk, Cedarwood, Dimethicone, Cocamidopropyl Betaine, Tocopherol, Ethylhexylglycerin, Sunflower, </v>
      </c>
      <c r="AG54">
        <f>IF(SUMIF('Ingredients Backend'!$AG$1:$EM$1,AG$3,'Ingredients Backend'!$AG53:$EM53)&gt;=1,1,0)</f>
        <v>0</v>
      </c>
      <c r="AH54">
        <f>IF(SUMIF('Ingredients Backend'!$AG$1:$EM$1,AH$3,'Ingredients Backend'!$AG53:$EM53)&gt;=1,1,0)</f>
        <v>0</v>
      </c>
      <c r="AI54">
        <f>IF(SUMIF('Ingredients Backend'!$AG$1:$EM$1,AI$3,'Ingredients Backend'!$AG53:$EM53)&gt;=1,1,0)</f>
        <v>1</v>
      </c>
      <c r="AJ54">
        <f>IF(SUMIF('Ingredients Backend'!$AG$1:$EM$1,AJ$3,'Ingredients Backend'!$AG53:$EM53)&gt;=1,1,0)</f>
        <v>1</v>
      </c>
      <c r="AK54">
        <f>IF(SUMIF('Ingredients Backend'!$AG$1:$EM$1,AK$3,'Ingredients Backend'!$AG53:$EM53)&gt;=1,1,0)</f>
        <v>0</v>
      </c>
      <c r="AL54">
        <f>IF(SUMIF('Ingredients Backend'!$AG$1:$EM$1,AL$3,'Ingredients Backend'!$AG53:$EM53)&gt;=1,1,0)</f>
        <v>0</v>
      </c>
      <c r="AM54">
        <f>IF(SUMIF('Ingredients Backend'!$AG$1:$EM$1,AM$3,'Ingredients Backend'!$AG53:$EM53)&gt;=1,1,0)</f>
        <v>0</v>
      </c>
      <c r="AN54">
        <f>IF(SUMIF('Ingredients Backend'!$AG$1:$EM$1,AN$3,'Ingredients Backend'!$AG53:$EM53)&gt;=1,1,0)</f>
        <v>0</v>
      </c>
      <c r="AO54">
        <f>IF(SUMIF('Ingredients Backend'!$AG$1:$EM$1,AO$3,'Ingredients Backend'!$AG53:$EM53)&gt;=1,1,0)</f>
        <v>0</v>
      </c>
      <c r="AP54">
        <f>IF(SUMIF('Ingredients Backend'!$AG$1:$EM$1,AP$3,'Ingredients Backend'!$AG53:$EM53)&gt;=1,1,0)</f>
        <v>0</v>
      </c>
      <c r="AQ54">
        <f>IF(SUMIF('Ingredients Backend'!$AG$1:$EM$1,AQ$3,'Ingredients Backend'!$AG53:$EM53)&gt;=1,1,0)</f>
        <v>0</v>
      </c>
      <c r="AR54">
        <f>IF(SUMIF('Ingredients Backend'!$AG$1:$EM$1,AR$3,'Ingredients Backend'!$AG53:$EM53)&gt;=1,1,0)</f>
        <v>0</v>
      </c>
      <c r="AS54">
        <f>IF(SUMIF('Ingredients Backend'!$AG$1:$EM$1,AS$3,'Ingredients Backend'!$AG53:$EM53)&gt;=1,1,0)</f>
        <v>0</v>
      </c>
      <c r="AT54">
        <f>IF(SUMIF('Ingredients Backend'!$AG$1:$EM$1,AT$3,'Ingredients Backend'!$AG53:$EM53)&gt;=1,1,0)</f>
        <v>0</v>
      </c>
      <c r="AU54">
        <f>IF(SUMIF('Ingredients Backend'!$AG$1:$EM$1,AU$3,'Ingredients Backend'!$AG53:$EM53)&gt;=1,1,0)</f>
        <v>1</v>
      </c>
      <c r="AV54">
        <f>IF(SUMIF('Ingredients Backend'!$AG$1:$EM$1,AV$3,'Ingredients Backend'!$AG53:$EM53)&gt;=1,1,0)</f>
        <v>0</v>
      </c>
      <c r="AW54">
        <f>IF(SUMIF('Ingredients Backend'!$AG$1:$EM$1,AW$3,'Ingredients Backend'!$AG53:$EM53)&gt;=1,1,0)</f>
        <v>0</v>
      </c>
      <c r="AX54">
        <f>IF(SUMIF('Ingredients Backend'!$AG$1:$EM$1,AX$3,'Ingredients Backend'!$AG53:$EM53)&gt;=1,1,0)</f>
        <v>0</v>
      </c>
      <c r="AY54">
        <f>IF(SUMIF('Ingredients Backend'!$AG$1:$EM$1,AY$3,'Ingredients Backend'!$AG53:$EM53)&gt;=1,1,0)</f>
        <v>1</v>
      </c>
      <c r="AZ54">
        <f>IF(SUMIF('Ingredients Backend'!$AG$1:$EM$1,AZ$3,'Ingredients Backend'!$AG53:$EM53)&gt;=1,1,0)</f>
        <v>0</v>
      </c>
      <c r="BA54">
        <f>IF(SUMIF('Ingredients Backend'!$AG$1:$EM$1,BA$3,'Ingredients Backend'!$AG53:$EM53)&gt;=1,1,0)</f>
        <v>0</v>
      </c>
      <c r="BB54">
        <f>IF(SUMIF('Ingredients Backend'!$AG$1:$EM$1,BB$3,'Ingredients Backend'!$AG53:$EM53)&gt;=1,1,0)</f>
        <v>0</v>
      </c>
      <c r="BC54">
        <f>IF(SUMIF('Ingredients Backend'!$AG$1:$EM$1,BC$3,'Ingredients Backend'!$AG53:$EM53)&gt;=1,1,0)</f>
        <v>0</v>
      </c>
      <c r="BD54">
        <f>IF(SUMIF('Ingredients Backend'!$AG$1:$EM$1,BD$3,'Ingredients Backend'!$AG53:$EM53)&gt;=1,1,0)</f>
        <v>1</v>
      </c>
      <c r="BE54">
        <f>IF(SUMIF('Ingredients Backend'!$AG$1:$EM$1,BE$3,'Ingredients Backend'!$AG53:$EM53)&gt;=1,1,0)</f>
        <v>1</v>
      </c>
      <c r="BF54">
        <f>IF(SUMIF('Ingredients Backend'!$AG$1:$EM$1,BF$3,'Ingredients Backend'!$AG53:$EM53)&gt;=1,1,0)</f>
        <v>0</v>
      </c>
      <c r="BG54">
        <f>IF(SUMIF('Ingredients Backend'!$AG$1:$EM$1,BG$3,'Ingredients Backend'!$AG53:$EM53)&gt;=1,1,0)</f>
        <v>0</v>
      </c>
      <c r="BH54">
        <f>IF(SUMIF('Ingredients Backend'!$AG$1:$EM$1,BH$3,'Ingredients Backend'!$AG53:$EM53)&gt;=1,1,0)</f>
        <v>0</v>
      </c>
      <c r="BI54">
        <f>IF(SUMIF('Ingredients Backend'!$AG$1:$EM$1,BI$3,'Ingredients Backend'!$AG53:$EM53)&gt;=1,1,0)</f>
        <v>0</v>
      </c>
      <c r="BJ54">
        <f>IF(SUMIF('Ingredients Backend'!$AG$1:$EM$1,BJ$3,'Ingredients Backend'!$AG53:$EM53)&gt;=1,1,0)</f>
        <v>0</v>
      </c>
      <c r="BK54">
        <f>IF(SUMIF('Ingredients Backend'!$AG$1:$EM$1,BK$3,'Ingredients Backend'!$AG53:$EM53)&gt;=1,1,0)</f>
        <v>1</v>
      </c>
      <c r="BL54">
        <f>IF(SUMIF('Ingredients Backend'!$AG$1:$EM$1,BL$3,'Ingredients Backend'!$AG53:$EM53)&gt;=1,1,0)</f>
        <v>0</v>
      </c>
      <c r="BM54">
        <f>IF(SUMIF('Ingredients Backend'!$AG$1:$EM$1,BM$3,'Ingredients Backend'!$AG53:$EM53)&gt;=1,1,0)</f>
        <v>0</v>
      </c>
      <c r="BN54">
        <f>IF(SUMIF('Ingredients Backend'!$AG$1:$EM$1,BN$3,'Ingredients Backend'!$AG53:$EM53)&gt;=1,1,0)</f>
        <v>0</v>
      </c>
      <c r="BO54">
        <f>IF(SUMIF('Ingredients Backend'!$AG$1:$EM$1,BO$3,'Ingredients Backend'!$AG53:$EM53)&gt;=1,1,0)</f>
        <v>0</v>
      </c>
      <c r="BP54">
        <f>IF(SUMIF('Ingredients Backend'!$AG$1:$EM$1,BP$3,'Ingredients Backend'!$AG53:$EM53)&gt;=1,1,0)</f>
        <v>0</v>
      </c>
      <c r="BQ54">
        <f>IF(SUMIF('Ingredients Backend'!$AG$1:$EM$1,BQ$3,'Ingredients Backend'!$AG53:$EM53)&gt;=1,1,0)</f>
        <v>0</v>
      </c>
      <c r="BR54">
        <f>IF(SUMIF('Ingredients Backend'!$AG$1:$EM$1,BR$3,'Ingredients Backend'!$AG53:$EM53)&gt;=1,1,0)</f>
        <v>0</v>
      </c>
      <c r="BS54">
        <f>IF(SUMIF('Ingredients Backend'!$AG$1:$EM$1,BS$3,'Ingredients Backend'!$AG53:$EM53)&gt;=1,1,0)</f>
        <v>0</v>
      </c>
      <c r="BT54">
        <f>IF(SUMIF('Ingredients Backend'!$AG$1:$EM$1,BT$3,'Ingredients Backend'!$AG53:$EM53)&gt;=1,1,0)</f>
        <v>0</v>
      </c>
      <c r="BU54">
        <f>IF(SUMIF('Ingredients Backend'!$AG$1:$EM$1,BU$3,'Ingredients Backend'!$AG53:$EM53)&gt;=1,1,0)</f>
        <v>0</v>
      </c>
      <c r="BV54">
        <f>IF(SUMIF('Ingredients Backend'!$AG$1:$EM$1,BV$3,'Ingredients Backend'!$AG53:$EM53)&gt;=1,1,0)</f>
        <v>0</v>
      </c>
      <c r="BW54">
        <f>IF(SUMIF('Ingredients Backend'!$AG$1:$EM$1,BW$3,'Ingredients Backend'!$AG53:$EM53)&gt;=1,1,0)</f>
        <v>0</v>
      </c>
      <c r="BX54">
        <f>IF(SUMIF('Ingredients Backend'!$AG$1:$EM$1,BX$3,'Ingredients Backend'!$AG53:$EM53)&gt;=1,1,0)</f>
        <v>0</v>
      </c>
      <c r="BY54">
        <f>IF(SUMIF('Ingredients Backend'!$AG$1:$EM$1,BY$3,'Ingredients Backend'!$AG53:$EM53)&gt;=1,1,0)</f>
        <v>0</v>
      </c>
      <c r="BZ54">
        <f>IF(SUMIF('Ingredients Backend'!$AG$1:$EM$1,BZ$3,'Ingredients Backend'!$AG53:$EM53)&gt;=1,1,0)</f>
        <v>0</v>
      </c>
      <c r="CA54">
        <f>IF(SUMIF('Ingredients Backend'!$AG$1:$EM$1,CA$3,'Ingredients Backend'!$AG53:$EM53)&gt;=1,1,0)</f>
        <v>0</v>
      </c>
      <c r="CB54">
        <f>IF(SUMIF('Ingredients Backend'!$AG$1:$EM$1,CB$3,'Ingredients Backend'!$AG53:$EM53)&gt;=1,1,0)</f>
        <v>0</v>
      </c>
      <c r="CC54">
        <f>IF(SUMIF('Ingredients Backend'!$AG$1:$EM$1,CC$3,'Ingredients Backend'!$AG53:$EM53)&gt;=1,1,0)</f>
        <v>0</v>
      </c>
      <c r="CD54">
        <f>IF(SUMIF('Ingredients Backend'!$AG$1:$EM$1,CD$3,'Ingredients Backend'!$AG53:$EM53)&gt;=1,1,0)</f>
        <v>1</v>
      </c>
      <c r="CE54">
        <f>IF(SUMIF('Ingredients Backend'!$AG$1:$EM$1,CE$3,'Ingredients Backend'!$AG53:$EM53)&gt;=1,1,0)</f>
        <v>0</v>
      </c>
      <c r="CF54">
        <f>IF(SUMIF('Ingredients Backend'!$AG$1:$EM$1,CF$3,'Ingredients Backend'!$AG53:$EM53)&gt;=1,1,0)</f>
        <v>0</v>
      </c>
      <c r="CG54">
        <f>IF(SUMIF('Ingredients Backend'!$AG$1:$EM$1,CG$3,'Ingredients Backend'!$AG53:$EM53)&gt;=1,1,0)</f>
        <v>0</v>
      </c>
      <c r="CH54">
        <f>IF(SUMIF('Ingredients Backend'!$AG$1:$EM$1,CH$3,'Ingredients Backend'!$AG53:$EM53)&gt;=1,1,0)</f>
        <v>0</v>
      </c>
      <c r="CI54">
        <f>IF(SUMIF('Ingredients Backend'!$AG$1:$EM$1,CI$3,'Ingredients Backend'!$AG53:$EM53)&gt;=1,1,0)</f>
        <v>0</v>
      </c>
      <c r="CJ54">
        <f>IF(SUMIF('Ingredients Backend'!$AG$1:$EM$1,CJ$3,'Ingredients Backend'!$AG53:$EM53)&gt;=1,1,0)</f>
        <v>0</v>
      </c>
      <c r="CK54">
        <f>IF(SUMIF('Ingredients Backend'!$AG$1:$EM$1,CK$3,'Ingredients Backend'!$AG53:$EM53)&gt;=1,1,0)</f>
        <v>0</v>
      </c>
      <c r="CL54">
        <f>IF(SUMIF('Ingredients Backend'!$AG$1:$EM$1,CL$3,'Ingredients Backend'!$AG53:$EM53)&gt;=1,1,0)</f>
        <v>0</v>
      </c>
      <c r="CM54">
        <f>IF(SUMIF('Ingredients Backend'!$AG$1:$EM$1,CM$3,'Ingredients Backend'!$AG53:$EM53)&gt;=1,1,0)</f>
        <v>0</v>
      </c>
      <c r="CN54">
        <f>IF(SUMIF('Ingredients Backend'!$AG$1:$EM$1,CN$3,'Ingredients Backend'!$AG53:$EM53)&gt;=1,1,0)</f>
        <v>0</v>
      </c>
      <c r="CO54">
        <f>IF(SUMIF('Ingredients Backend'!$AG$1:$EM$1,CO$3,'Ingredients Backend'!$AG53:$EM53)&gt;=1,1,0)</f>
        <v>0</v>
      </c>
      <c r="CP54">
        <f>IF(SUMIF('Ingredients Backend'!$AG$1:$EM$1,CP$3,'Ingredients Backend'!$AG53:$EM53)&gt;=1,1,0)</f>
        <v>1</v>
      </c>
      <c r="CQ54">
        <f>IF(SUMIF('Ingredients Backend'!$AG$1:$EM$1,CQ$3,'Ingredients Backend'!$AG53:$EM53)&gt;=1,1,0)</f>
        <v>0</v>
      </c>
      <c r="CR54">
        <f>IF(SUMIF('Ingredients Backend'!$AG$1:$EM$1,CR$3,'Ingredients Backend'!$AG53:$EM53)&gt;=1,1,0)</f>
        <v>0</v>
      </c>
      <c r="CS54">
        <f>IF(SUMIF('Ingredients Backend'!$AG$1:$EM$1,CS$3,'Ingredients Backend'!$AG53:$EM53)&gt;=1,1,0)</f>
        <v>0</v>
      </c>
      <c r="CT54">
        <f>IF(SUMIF('Ingredients Backend'!$AG$1:$EM$1,CT$3,'Ingredients Backend'!$AG53:$EM53)&gt;=1,1,0)</f>
        <v>0</v>
      </c>
      <c r="CU54">
        <f>IF(SUMIF('Ingredients Backend'!$AG$1:$EM$1,CU$3,'Ingredients Backend'!$AG53:$EM53)&gt;=1,1,0)</f>
        <v>0</v>
      </c>
      <c r="CV54">
        <f>IF(SUMIF('Ingredients Backend'!$AG$1:$EM$1,CV$3,'Ingredients Backend'!$AG53:$EM53)&gt;=1,1,0)</f>
        <v>0</v>
      </c>
      <c r="CW54">
        <f>IF(SUMIF('Ingredients Backend'!$AG$1:$EM$1,CW$3,'Ingredients Backend'!$AG53:$EM53)&gt;=1,1,0)</f>
        <v>0</v>
      </c>
      <c r="CX54">
        <f>IF(SUMIF('Ingredients Backend'!$AG$1:$EM$1,CX$3,'Ingredients Backend'!$AG53:$EM53)&gt;=1,1,0)</f>
        <v>0</v>
      </c>
      <c r="CY54">
        <f>IF(SUMIF('Ingredients Backend'!$AG$1:$EM$1,CY$3,'Ingredients Backend'!$AG53:$EM53)&gt;=1,1,0)</f>
        <v>0</v>
      </c>
      <c r="CZ54">
        <f>IF(SUMIF('Ingredients Backend'!$AG$1:$EM$1,CZ$3,'Ingredients Backend'!$AG53:$EM53)&gt;=1,1,0)</f>
        <v>0</v>
      </c>
      <c r="DA54">
        <f>IF(SUMIF('Ingredients Backend'!$AG$1:$EM$1,DA$3,'Ingredients Backend'!$AG53:$EM53)&gt;=1,1,0)</f>
        <v>1</v>
      </c>
      <c r="DB54">
        <f>IF(SUMIF('Ingredients Backend'!$AG$1:$EM$1,DB$3,'Ingredients Backend'!$AG53:$EM53)&gt;=1,1,0)</f>
        <v>0</v>
      </c>
      <c r="DC54">
        <f>IF(SUMIF('Ingredients Backend'!$AG$1:$EM$1,DC$3,'Ingredients Backend'!$AG53:$EM53)&gt;=1,1,0)</f>
        <v>1</v>
      </c>
      <c r="DD54">
        <f>IF(SUMIF('Ingredients Backend'!$AG$1:$EM$1,DD$3,'Ingredients Backend'!$AG53:$EM53)&gt;=1,1,0)</f>
        <v>0</v>
      </c>
      <c r="DE54">
        <f>IF(SUMIF('Ingredients Backend'!$AG$1:$EM$1,DE$3,'Ingredients Backend'!$AG53:$EM53)&gt;=1,1,0)</f>
        <v>0</v>
      </c>
      <c r="DF54">
        <f>IF(SUMIF('Ingredients Backend'!$AG$1:$EM$1,DF$3,'Ingredients Backend'!$AG53:$EM53)&gt;=1,1,0)</f>
        <v>0</v>
      </c>
      <c r="DG54">
        <f>IF(SUMIF('Ingredients Backend'!$AG$1:$EM$1,DG$3,'Ingredients Backend'!$AG53:$EM53)&gt;=1,1,0)</f>
        <v>0</v>
      </c>
      <c r="DH54">
        <f>IF(SUMIF('Ingredients Backend'!$AG$1:$EM$1,DH$3,'Ingredients Backend'!$AG53:$EM53)&gt;=1,1,0)</f>
        <v>0</v>
      </c>
      <c r="DI54">
        <f>IF(SUMIF('Ingredients Backend'!$AG$1:$EM$1,DI$3,'Ingredients Backend'!$AG53:$EM53)&gt;=1,1,0)</f>
        <v>0</v>
      </c>
      <c r="DJ54">
        <f>IF(SUMIF('Ingredients Backend'!$AG$1:$EM$1,DJ$3,'Ingredients Backend'!$AG53:$EM53)&gt;=1,1,0)</f>
        <v>0</v>
      </c>
      <c r="DK54">
        <f>IF(SUMIF('Ingredients Backend'!$AG$1:$EM$1,DK$3,'Ingredients Backend'!$AG53:$EM53)&gt;=1,1,0)</f>
        <v>0</v>
      </c>
      <c r="DL54">
        <f>IF(SUMIF('Ingredients Backend'!$AG$1:$EM$1,DL$3,'Ingredients Backend'!$AG53:$EM53)&gt;=1,1,0)</f>
        <v>0</v>
      </c>
    </row>
    <row r="55" hidden="1" spans="1:116">
      <c r="A55" s="9" t="str">
        <f>_xlfn.XLOOKUP($E55,'Copy of Raw Data'!$E:$E,'Copy of Raw Data'!A:A,"ERROR",0,1)</f>
        <v>US</v>
      </c>
      <c r="B55" s="9" t="str">
        <f>_xlfn.XLOOKUP($E55,'Copy of Raw Data'!$E:$E,'Copy of Raw Data'!B:B,"ERROR",0,1)</f>
        <v>Hair Mousses</v>
      </c>
      <c r="C55" s="9" t="str">
        <f>_xlfn.XLOOKUP($E55,'Copy of Raw Data'!$E:$E,'Copy of Raw Data'!C:C,"ERROR",0,1)</f>
        <v>TIGI</v>
      </c>
      <c r="D55" s="9" t="str">
        <f>_xlfn.XLOOKUP($E55,'Copy of Raw Data'!$E:$E,'Copy of Raw Data'!D:D,"ERROR",0,1)</f>
        <v>www.amazon.com/dp/B08X8WN9KZ</v>
      </c>
      <c r="E55" s="9" t="s">
        <v>229</v>
      </c>
      <c r="F55" s="9" t="str">
        <f>_xlfn.XLOOKUP($E55,'Copy of Raw Data'!$E:$E,'Copy of Raw Data'!F:F,"ERROR",0,1)</f>
        <v>TIGI Bed Head Foxy Curls Curly Hair Mousse for Strong Hold 8.4 oz</v>
      </c>
      <c r="G55" s="9">
        <f>_xlfn.XLOOKUP($E55,'Copy of Raw Data'!$E:$E,'Copy of Raw Data'!G:G,"ERROR",0,1)</f>
        <v>7136</v>
      </c>
      <c r="H55" s="9">
        <f>_xlfn.XLOOKUP($E55,'Copy of Raw Data'!$E:$E,'Copy of Raw Data'!H:H,"ERROR",0,1)</f>
        <v>107282.94</v>
      </c>
      <c r="I55" s="9">
        <f>_xlfn.XLOOKUP($E55,'Copy of Raw Data'!$E:$E,'Copy of Raw Data'!I:I,"ERROR",0,1)</f>
        <v>0.00456083596190169</v>
      </c>
      <c r="J55" s="9" t="str">
        <f>_xlfn.XLOOKUP($E55,'Copy of Raw Data'!$E:$E,'Copy of 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_xlfn.XLOOKUP($E55,'Copy of Raw Data'!$E:$E,'Copy of Raw Data'!L:L,"ERROR",0,1)</f>
        <v>15.98</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_xlfn.XLOOKUP($E55,'Copy of Raw Data'!$E:$E,'Copy of Raw Data'!N:N,"ERROR",0,1)</f>
        <v>18.2</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10% to 15%</v>
      </c>
      <c r="P55" s="16">
        <f t="shared" si="2"/>
        <v>0.121978021978022</v>
      </c>
      <c r="Q55" s="9">
        <f>_xlfn.XLOOKUP($E55,'Copy of Raw Data'!$E:$E,'Copy of Raw Data'!Q:Q,"ERROR",0,1)</f>
        <v>8.4</v>
      </c>
      <c r="R55" s="9" t="str">
        <f>_xlfn.XLOOKUP($E55,'Copy of Raw Data'!$E:$E,'Copy of Raw Data'!R:R,"ERROR",0,1)</f>
        <v>fl oz</v>
      </c>
      <c r="S55" s="17">
        <f t="shared" si="3"/>
        <v>1.82921245421245</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1 to 2</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0.05 to 0.1</v>
      </c>
      <c r="V55" s="17">
        <f t="shared" si="4"/>
        <v>0.07045428925713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0.05 to 0.1</v>
      </c>
      <c r="X55" s="17">
        <f t="shared" si="5"/>
        <v>0.0618604144136779</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8 to 10</v>
      </c>
      <c r="Z55" s="17">
        <f t="array" ref="Z55">_xlfn.IFS(AA55="oz",_xlfn.IFS(R55="oz",Q55,R55="fl oz",Q55*1.04,R55="ml",Q55*0.0338),AA55="fl oz",_xlfn.IFS(R55="oz",Q55/1.04,R55="fl oz",Q55,R55="ml",Q55*0.0338/1.04),AA55="ml",_xlfn.IFS(R55="oz",Q55/0.0338,R55="fl oz",Q55*1.04/0.0338,R55="ml",Q55))</f>
        <v>8.736</v>
      </c>
      <c r="AA55" s="9" t="str">
        <f>_xlfn.XLOOKUP($E55,'Copy of Raw Data'!$E:$E,'Copy of Raw Data'!AA:AA,"ERROR",0,1)</f>
        <v>oz</v>
      </c>
      <c r="AB55" s="9" t="str">
        <f>_xlfn.XLOOKUP($E55,'Copy of Raw Data'!$E:$E,'Copy of Raw Data'!AB:AB,"ERROR",0,1)</f>
        <v>Spray Can</v>
      </c>
      <c r="AC55" s="9" t="str">
        <f>_xlfn.XLOOKUP($E55,'Copy of Raw Data'!$E:$E,'Copy of Raw Data'!AC:AC,"ERROR",0,1)</f>
        <v>Pack of 1</v>
      </c>
      <c r="AD55" s="9" t="str">
        <f>_xlfn.XLOOKUP($E55,'Copy of Raw Data'!$E:$E,'Copy of Raw Data'!AD:AD,"ERROR",0,1)</f>
        <v>Hold, Soothing, Curl Enhancing, Long-Lasting, Frizz Free, Humidity Protection, Heat Protection</v>
      </c>
      <c r="AE55" s="9" t="str">
        <f>_xlfn.XLOOKUP($E55,'Copy of Raw Data'!$E:$E,'Copy of Raw Data'!AO:AO,"ERROR",0,1)</f>
        <v>BPA free</v>
      </c>
      <c r="AF55" s="9" t="str">
        <f>_xlfn.XLOOKUP($E55,'Copy of Raw Data'!$E:$E,'Copy of Raw Data'!AZ:AZ,"ERROR",0,1)</f>
        <v>Water, Acrylate Copolymer, Glycerin, Dimethicone, Copolymer, Tetrasodium edta</v>
      </c>
      <c r="AG55">
        <f>IF(SUMIF('Ingredients Backend'!$AG$1:$EM$1,AG$3,'Ingredients Backend'!$AG54:$EM54)&gt;=1,1,0)</f>
        <v>0</v>
      </c>
      <c r="AH55">
        <f>IF(SUMIF('Ingredients Backend'!$AG$1:$EM$1,AH$3,'Ingredients Backend'!$AG54:$EM54)&gt;=1,1,0)</f>
        <v>1</v>
      </c>
      <c r="AI55">
        <f>IF(SUMIF('Ingredients Backend'!$AG$1:$EM$1,AI$3,'Ingredients Backend'!$AG54:$EM54)&gt;=1,1,0)</f>
        <v>0</v>
      </c>
      <c r="AJ55">
        <f>IF(SUMIF('Ingredients Backend'!$AG$1:$EM$1,AJ$3,'Ingredients Backend'!$AG54:$EM54)&gt;=1,1,0)</f>
        <v>0</v>
      </c>
      <c r="AK55">
        <f>IF(SUMIF('Ingredients Backend'!$AG$1:$EM$1,AK$3,'Ingredients Backend'!$AG54:$EM54)&gt;=1,1,0)</f>
        <v>0</v>
      </c>
      <c r="AL55">
        <f>IF(SUMIF('Ingredients Backend'!$AG$1:$EM$1,AL$3,'Ingredients Backend'!$AG54:$EM54)&gt;=1,1,0)</f>
        <v>0</v>
      </c>
      <c r="AM55">
        <f>IF(SUMIF('Ingredients Backend'!$AG$1:$EM$1,AM$3,'Ingredients Backend'!$AG54:$EM54)&gt;=1,1,0)</f>
        <v>0</v>
      </c>
      <c r="AN55">
        <f>IF(SUMIF('Ingredients Backend'!$AG$1:$EM$1,AN$3,'Ingredients Backend'!$AG54:$EM54)&gt;=1,1,0)</f>
        <v>0</v>
      </c>
      <c r="AO55">
        <f>IF(SUMIF('Ingredients Backend'!$AG$1:$EM$1,AO$3,'Ingredients Backend'!$AG54:$EM54)&gt;=1,1,0)</f>
        <v>0</v>
      </c>
      <c r="AP55">
        <f>IF(SUMIF('Ingredients Backend'!$AG$1:$EM$1,AP$3,'Ingredients Backend'!$AG54:$EM54)&gt;=1,1,0)</f>
        <v>0</v>
      </c>
      <c r="AQ55">
        <f>IF(SUMIF('Ingredients Backend'!$AG$1:$EM$1,AQ$3,'Ingredients Backend'!$AG54:$EM54)&gt;=1,1,0)</f>
        <v>0</v>
      </c>
      <c r="AR55">
        <f>IF(SUMIF('Ingredients Backend'!$AG$1:$EM$1,AR$3,'Ingredients Backend'!$AG54:$EM54)&gt;=1,1,0)</f>
        <v>0</v>
      </c>
      <c r="AS55">
        <f>IF(SUMIF('Ingredients Backend'!$AG$1:$EM$1,AS$3,'Ingredients Backend'!$AG54:$EM54)&gt;=1,1,0)</f>
        <v>0</v>
      </c>
      <c r="AT55">
        <f>IF(SUMIF('Ingredients Backend'!$AG$1:$EM$1,AT$3,'Ingredients Backend'!$AG54:$EM54)&gt;=1,1,0)</f>
        <v>0</v>
      </c>
      <c r="AU55">
        <f>IF(SUMIF('Ingredients Backend'!$AG$1:$EM$1,AU$3,'Ingredients Backend'!$AG54:$EM54)&gt;=1,1,0)</f>
        <v>0</v>
      </c>
      <c r="AV55">
        <f>IF(SUMIF('Ingredients Backend'!$AG$1:$EM$1,AV$3,'Ingredients Backend'!$AG54:$EM54)&gt;=1,1,0)</f>
        <v>0</v>
      </c>
      <c r="AW55">
        <f>IF(SUMIF('Ingredients Backend'!$AG$1:$EM$1,AW$3,'Ingredients Backend'!$AG54:$EM54)&gt;=1,1,0)</f>
        <v>0</v>
      </c>
      <c r="AX55">
        <f>IF(SUMIF('Ingredients Backend'!$AG$1:$EM$1,AX$3,'Ingredients Backend'!$AG54:$EM54)&gt;=1,1,0)</f>
        <v>0</v>
      </c>
      <c r="AY55">
        <f>IF(SUMIF('Ingredients Backend'!$AG$1:$EM$1,AY$3,'Ingredients Backend'!$AG54:$EM54)&gt;=1,1,0)</f>
        <v>0</v>
      </c>
      <c r="AZ55">
        <f>IF(SUMIF('Ingredients Backend'!$AG$1:$EM$1,AZ$3,'Ingredients Backend'!$AG54:$EM54)&gt;=1,1,0)</f>
        <v>0</v>
      </c>
      <c r="BA55">
        <f>IF(SUMIF('Ingredients Backend'!$AG$1:$EM$1,BA$3,'Ingredients Backend'!$AG54:$EM54)&gt;=1,1,0)</f>
        <v>0</v>
      </c>
      <c r="BB55">
        <f>IF(SUMIF('Ingredients Backend'!$AG$1:$EM$1,BB$3,'Ingredients Backend'!$AG54:$EM54)&gt;=1,1,0)</f>
        <v>0</v>
      </c>
      <c r="BC55">
        <f>IF(SUMIF('Ingredients Backend'!$AG$1:$EM$1,BC$3,'Ingredients Backend'!$AG54:$EM54)&gt;=1,1,0)</f>
        <v>0</v>
      </c>
      <c r="BD55">
        <f>IF(SUMIF('Ingredients Backend'!$AG$1:$EM$1,BD$3,'Ingredients Backend'!$AG54:$EM54)&gt;=1,1,0)</f>
        <v>1</v>
      </c>
      <c r="BE55">
        <f>IF(SUMIF('Ingredients Backend'!$AG$1:$EM$1,BE$3,'Ingredients Backend'!$AG54:$EM54)&gt;=1,1,0)</f>
        <v>0</v>
      </c>
      <c r="BF55">
        <f>IF(SUMIF('Ingredients Backend'!$AG$1:$EM$1,BF$3,'Ingredients Backend'!$AG54:$EM54)&gt;=1,1,0)</f>
        <v>0</v>
      </c>
      <c r="BG55">
        <f>IF(SUMIF('Ingredients Backend'!$AG$1:$EM$1,BG$3,'Ingredients Backend'!$AG54:$EM54)&gt;=1,1,0)</f>
        <v>0</v>
      </c>
      <c r="BH55">
        <f>IF(SUMIF('Ingredients Backend'!$AG$1:$EM$1,BH$3,'Ingredients Backend'!$AG54:$EM54)&gt;=1,1,0)</f>
        <v>0</v>
      </c>
      <c r="BI55">
        <f>IF(SUMIF('Ingredients Backend'!$AG$1:$EM$1,BI$3,'Ingredients Backend'!$AG54:$EM54)&gt;=1,1,0)</f>
        <v>0</v>
      </c>
      <c r="BJ55">
        <f>IF(SUMIF('Ingredients Backend'!$AG$1:$EM$1,BJ$3,'Ingredients Backend'!$AG54:$EM54)&gt;=1,1,0)</f>
        <v>0</v>
      </c>
      <c r="BK55">
        <f>IF(SUMIF('Ingredients Backend'!$AG$1:$EM$1,BK$3,'Ingredients Backend'!$AG54:$EM54)&gt;=1,1,0)</f>
        <v>1</v>
      </c>
      <c r="BL55">
        <f>IF(SUMIF('Ingredients Backend'!$AG$1:$EM$1,BL$3,'Ingredients Backend'!$AG54:$EM54)&gt;=1,1,0)</f>
        <v>0</v>
      </c>
      <c r="BM55">
        <f>IF(SUMIF('Ingredients Backend'!$AG$1:$EM$1,BM$3,'Ingredients Backend'!$AG54:$EM54)&gt;=1,1,0)</f>
        <v>0</v>
      </c>
      <c r="BN55">
        <f>IF(SUMIF('Ingredients Backend'!$AG$1:$EM$1,BN$3,'Ingredients Backend'!$AG54:$EM54)&gt;=1,1,0)</f>
        <v>0</v>
      </c>
      <c r="BO55">
        <f>IF(SUMIF('Ingredients Backend'!$AG$1:$EM$1,BO$3,'Ingredients Backend'!$AG54:$EM54)&gt;=1,1,0)</f>
        <v>0</v>
      </c>
      <c r="BP55">
        <f>IF(SUMIF('Ingredients Backend'!$AG$1:$EM$1,BP$3,'Ingredients Backend'!$AG54:$EM54)&gt;=1,1,0)</f>
        <v>0</v>
      </c>
      <c r="BQ55">
        <f>IF(SUMIF('Ingredients Backend'!$AG$1:$EM$1,BQ$3,'Ingredients Backend'!$AG54:$EM54)&gt;=1,1,0)</f>
        <v>0</v>
      </c>
      <c r="BR55">
        <f>IF(SUMIF('Ingredients Backend'!$AG$1:$EM$1,BR$3,'Ingredients Backend'!$AG54:$EM54)&gt;=1,1,0)</f>
        <v>0</v>
      </c>
      <c r="BS55">
        <f>IF(SUMIF('Ingredients Backend'!$AG$1:$EM$1,BS$3,'Ingredients Backend'!$AG54:$EM54)&gt;=1,1,0)</f>
        <v>0</v>
      </c>
      <c r="BT55">
        <f>IF(SUMIF('Ingredients Backend'!$AG$1:$EM$1,BT$3,'Ingredients Backend'!$AG54:$EM54)&gt;=1,1,0)</f>
        <v>0</v>
      </c>
      <c r="BU55">
        <f>IF(SUMIF('Ingredients Backend'!$AG$1:$EM$1,BU$3,'Ingredients Backend'!$AG54:$EM54)&gt;=1,1,0)</f>
        <v>0</v>
      </c>
      <c r="BV55">
        <f>IF(SUMIF('Ingredients Backend'!$AG$1:$EM$1,BV$3,'Ingredients Backend'!$AG54:$EM54)&gt;=1,1,0)</f>
        <v>0</v>
      </c>
      <c r="BW55">
        <f>IF(SUMIF('Ingredients Backend'!$AG$1:$EM$1,BW$3,'Ingredients Backend'!$AG54:$EM54)&gt;=1,1,0)</f>
        <v>0</v>
      </c>
      <c r="BX55">
        <f>IF(SUMIF('Ingredients Backend'!$AG$1:$EM$1,BX$3,'Ingredients Backend'!$AG54:$EM54)&gt;=1,1,0)</f>
        <v>0</v>
      </c>
      <c r="BY55">
        <f>IF(SUMIF('Ingredients Backend'!$AG$1:$EM$1,BY$3,'Ingredients Backend'!$AG54:$EM54)&gt;=1,1,0)</f>
        <v>0</v>
      </c>
      <c r="BZ55">
        <f>IF(SUMIF('Ingredients Backend'!$AG$1:$EM$1,BZ$3,'Ingredients Backend'!$AG54:$EM54)&gt;=1,1,0)</f>
        <v>0</v>
      </c>
      <c r="CA55">
        <f>IF(SUMIF('Ingredients Backend'!$AG$1:$EM$1,CA$3,'Ingredients Backend'!$AG54:$EM54)&gt;=1,1,0)</f>
        <v>0</v>
      </c>
      <c r="CB55">
        <f>IF(SUMIF('Ingredients Backend'!$AG$1:$EM$1,CB$3,'Ingredients Backend'!$AG54:$EM54)&gt;=1,1,0)</f>
        <v>0</v>
      </c>
      <c r="CC55">
        <f>IF(SUMIF('Ingredients Backend'!$AG$1:$EM$1,CC$3,'Ingredients Backend'!$AG54:$EM54)&gt;=1,1,0)</f>
        <v>0</v>
      </c>
      <c r="CD55">
        <f>IF(SUMIF('Ingredients Backend'!$AG$1:$EM$1,CD$3,'Ingredients Backend'!$AG54:$EM54)&gt;=1,1,0)</f>
        <v>1</v>
      </c>
      <c r="CE55">
        <f>IF(SUMIF('Ingredients Backend'!$AG$1:$EM$1,CE$3,'Ingredients Backend'!$AG54:$EM54)&gt;=1,1,0)</f>
        <v>0</v>
      </c>
      <c r="CF55">
        <f>IF(SUMIF('Ingredients Backend'!$AG$1:$EM$1,CF$3,'Ingredients Backend'!$AG54:$EM54)&gt;=1,1,0)</f>
        <v>0</v>
      </c>
      <c r="CG55">
        <f>IF(SUMIF('Ingredients Backend'!$AG$1:$EM$1,CG$3,'Ingredients Backend'!$AG54:$EM54)&gt;=1,1,0)</f>
        <v>0</v>
      </c>
      <c r="CH55">
        <f>IF(SUMIF('Ingredients Backend'!$AG$1:$EM$1,CH$3,'Ingredients Backend'!$AG54:$EM54)&gt;=1,1,0)</f>
        <v>0</v>
      </c>
      <c r="CI55">
        <f>IF(SUMIF('Ingredients Backend'!$AG$1:$EM$1,CI$3,'Ingredients Backend'!$AG54:$EM54)&gt;=1,1,0)</f>
        <v>0</v>
      </c>
      <c r="CJ55">
        <f>IF(SUMIF('Ingredients Backend'!$AG$1:$EM$1,CJ$3,'Ingredients Backend'!$AG54:$EM54)&gt;=1,1,0)</f>
        <v>0</v>
      </c>
      <c r="CK55">
        <f>IF(SUMIF('Ingredients Backend'!$AG$1:$EM$1,CK$3,'Ingredients Backend'!$AG54:$EM54)&gt;=1,1,0)</f>
        <v>0</v>
      </c>
      <c r="CL55">
        <f>IF(SUMIF('Ingredients Backend'!$AG$1:$EM$1,CL$3,'Ingredients Backend'!$AG54:$EM54)&gt;=1,1,0)</f>
        <v>0</v>
      </c>
      <c r="CM55">
        <f>IF(SUMIF('Ingredients Backend'!$AG$1:$EM$1,CM$3,'Ingredients Backend'!$AG54:$EM54)&gt;=1,1,0)</f>
        <v>0</v>
      </c>
      <c r="CN55">
        <f>IF(SUMIF('Ingredients Backend'!$AG$1:$EM$1,CN$3,'Ingredients Backend'!$AG54:$EM54)&gt;=1,1,0)</f>
        <v>0</v>
      </c>
      <c r="CO55">
        <f>IF(SUMIF('Ingredients Backend'!$AG$1:$EM$1,CO$3,'Ingredients Backend'!$AG54:$EM54)&gt;=1,1,0)</f>
        <v>0</v>
      </c>
      <c r="CP55">
        <f>IF(SUMIF('Ingredients Backend'!$AG$1:$EM$1,CP$3,'Ingredients Backend'!$AG54:$EM54)&gt;=1,1,0)</f>
        <v>0</v>
      </c>
      <c r="CQ55">
        <f>IF(SUMIF('Ingredients Backend'!$AG$1:$EM$1,CQ$3,'Ingredients Backend'!$AG54:$EM54)&gt;=1,1,0)</f>
        <v>0</v>
      </c>
      <c r="CR55">
        <f>IF(SUMIF('Ingredients Backend'!$AG$1:$EM$1,CR$3,'Ingredients Backend'!$AG54:$EM54)&gt;=1,1,0)</f>
        <v>0</v>
      </c>
      <c r="CS55">
        <f>IF(SUMIF('Ingredients Backend'!$AG$1:$EM$1,CS$3,'Ingredients Backend'!$AG54:$EM54)&gt;=1,1,0)</f>
        <v>0</v>
      </c>
      <c r="CT55">
        <f>IF(SUMIF('Ingredients Backend'!$AG$1:$EM$1,CT$3,'Ingredients Backend'!$AG54:$EM54)&gt;=1,1,0)</f>
        <v>0</v>
      </c>
      <c r="CU55">
        <f>IF(SUMIF('Ingredients Backend'!$AG$1:$EM$1,CU$3,'Ingredients Backend'!$AG54:$EM54)&gt;=1,1,0)</f>
        <v>0</v>
      </c>
      <c r="CV55">
        <f>IF(SUMIF('Ingredients Backend'!$AG$1:$EM$1,CV$3,'Ingredients Backend'!$AG54:$EM54)&gt;=1,1,0)</f>
        <v>0</v>
      </c>
      <c r="CW55">
        <f>IF(SUMIF('Ingredients Backend'!$AG$1:$EM$1,CW$3,'Ingredients Backend'!$AG54:$EM54)&gt;=1,1,0)</f>
        <v>0</v>
      </c>
      <c r="CX55">
        <f>IF(SUMIF('Ingredients Backend'!$AG$1:$EM$1,CX$3,'Ingredients Backend'!$AG54:$EM54)&gt;=1,1,0)</f>
        <v>0</v>
      </c>
      <c r="CY55">
        <f>IF(SUMIF('Ingredients Backend'!$AG$1:$EM$1,CY$3,'Ingredients Backend'!$AG54:$EM54)&gt;=1,1,0)</f>
        <v>1</v>
      </c>
      <c r="CZ55">
        <f>IF(SUMIF('Ingredients Backend'!$AG$1:$EM$1,CZ$3,'Ingredients Backend'!$AG54:$EM54)&gt;=1,1,0)</f>
        <v>0</v>
      </c>
      <c r="DA55">
        <f>IF(SUMIF('Ingredients Backend'!$AG$1:$EM$1,DA$3,'Ingredients Backend'!$AG54:$EM54)&gt;=1,1,0)</f>
        <v>0</v>
      </c>
      <c r="DB55">
        <f>IF(SUMIF('Ingredients Backend'!$AG$1:$EM$1,DB$3,'Ingredients Backend'!$AG54:$EM54)&gt;=1,1,0)</f>
        <v>0</v>
      </c>
      <c r="DC55">
        <f>IF(SUMIF('Ingredients Backend'!$AG$1:$EM$1,DC$3,'Ingredients Backend'!$AG54:$EM54)&gt;=1,1,0)</f>
        <v>0</v>
      </c>
      <c r="DD55">
        <f>IF(SUMIF('Ingredients Backend'!$AG$1:$EM$1,DD$3,'Ingredients Backend'!$AG54:$EM54)&gt;=1,1,0)</f>
        <v>0</v>
      </c>
      <c r="DE55">
        <f>IF(SUMIF('Ingredients Backend'!$AG$1:$EM$1,DE$3,'Ingredients Backend'!$AG54:$EM54)&gt;=1,1,0)</f>
        <v>0</v>
      </c>
      <c r="DF55">
        <f>IF(SUMIF('Ingredients Backend'!$AG$1:$EM$1,DF$3,'Ingredients Backend'!$AG54:$EM54)&gt;=1,1,0)</f>
        <v>0</v>
      </c>
      <c r="DG55">
        <f>IF(SUMIF('Ingredients Backend'!$AG$1:$EM$1,DG$3,'Ingredients Backend'!$AG54:$EM54)&gt;=1,1,0)</f>
        <v>0</v>
      </c>
      <c r="DH55">
        <f>IF(SUMIF('Ingredients Backend'!$AG$1:$EM$1,DH$3,'Ingredients Backend'!$AG54:$EM54)&gt;=1,1,0)</f>
        <v>0</v>
      </c>
      <c r="DI55">
        <f>IF(SUMIF('Ingredients Backend'!$AG$1:$EM$1,DI$3,'Ingredients Backend'!$AG54:$EM54)&gt;=1,1,0)</f>
        <v>1</v>
      </c>
      <c r="DJ55">
        <f>IF(SUMIF('Ingredients Backend'!$AG$1:$EM$1,DJ$3,'Ingredients Backend'!$AG54:$EM54)&gt;=1,1,0)</f>
        <v>0</v>
      </c>
      <c r="DK55">
        <f>IF(SUMIF('Ingredients Backend'!$AG$1:$EM$1,DK$3,'Ingredients Backend'!$AG54:$EM54)&gt;=1,1,0)</f>
        <v>0</v>
      </c>
      <c r="DL55">
        <f>IF(SUMIF('Ingredients Backend'!$AG$1:$EM$1,DL$3,'Ingredients Backend'!$AG54:$EM54)&gt;=1,1,0)</f>
        <v>0</v>
      </c>
    </row>
    <row r="56" hidden="1" spans="1:116">
      <c r="A56" s="9" t="str">
        <f>_xlfn.XLOOKUP($E56,'Copy of Raw Data'!$E:$E,'Copy of Raw Data'!A:A,"ERROR",0,1)</f>
        <v>US</v>
      </c>
      <c r="B56" s="9" t="str">
        <f>_xlfn.XLOOKUP($E56,'Copy of Raw Data'!$E:$E,'Copy of Raw Data'!B:B,"ERROR",0,1)</f>
        <v>Hair Mousses</v>
      </c>
      <c r="C56" s="9" t="str">
        <f>_xlfn.XLOOKUP($E56,'Copy of Raw Data'!$E:$E,'Copy of Raw Data'!C:C,"ERROR",0,1)</f>
        <v>pantene</v>
      </c>
      <c r="D56" s="9" t="str">
        <f>_xlfn.XLOOKUP($E56,'Copy of Raw Data'!$E:$E,'Copy of Raw Data'!D:D,"ERROR",0,1)</f>
        <v>www.amazon.com/dp/B07N9K865G</v>
      </c>
      <c r="E56" s="9" t="s">
        <v>233</v>
      </c>
      <c r="F56" s="9" t="str">
        <f>_xlfn.XLOOKUP($E56,'Copy of Raw Data'!$E:$E,'Copy of Raw Data'!F:F,"ERROR",0,1)</f>
        <v>Pantene, Shampoo and Sulfate Free Conditioner Kit</v>
      </c>
      <c r="G56" s="9">
        <f>_xlfn.XLOOKUP($E56,'Copy of Raw Data'!$E:$E,'Copy of Raw Data'!G:G,"ERROR",0,1)</f>
        <v>5961</v>
      </c>
      <c r="H56" s="9">
        <f>_xlfn.XLOOKUP($E56,'Copy of Raw Data'!$E:$E,'Copy of Raw Data'!H:H,"ERROR",0,1)</f>
        <v>107277.06</v>
      </c>
      <c r="I56" s="9">
        <f>_xlfn.XLOOKUP($E56,'Copy of Raw Data'!$E:$E,'Copy of Raw Data'!I:I,"ERROR",0,1)</f>
        <v>0.0044894633851726</v>
      </c>
      <c r="J56" s="9" t="str">
        <f>_xlfn.XLOOKUP($E56,'Copy of Raw Data'!$E:$E,'Copy of 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_xlfn.XLOOKUP($E56,'Copy of Raw Data'!$E:$E,'Copy of Raw Data'!L:L,"ERROR",0,1)</f>
        <v>18.02</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_xlfn.XLOOKUP($E56,'Copy of Raw Data'!$E:$E,'Copy of Raw Data'!N:N,"ERROR",0,1)</f>
        <v>18.23</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0% to 2%</v>
      </c>
      <c r="P56" s="16">
        <f t="shared" si="2"/>
        <v>0.011519473395502</v>
      </c>
      <c r="Q56" s="9">
        <f>_xlfn.XLOOKUP($E56,'Copy of Raw Data'!$E:$E,'Copy of Raw Data'!Q:Q,"ERROR",0,1)</f>
        <v>20.4</v>
      </c>
      <c r="R56" s="9" t="str">
        <f>_xlfn.XLOOKUP($E56,'Copy of Raw Data'!$E:$E,'Copy of Raw Data'!R:R,"ERROR",0,1)</f>
        <v>fl oz</v>
      </c>
      <c r="S56" s="17">
        <f t="shared" si="3"/>
        <v>0.849358974358974</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0.75 to 1</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 to 0.05</v>
      </c>
      <c r="V56" s="17">
        <f t="shared" si="4"/>
        <v>0.0290584093474543</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 to 0.05</v>
      </c>
      <c r="X56" s="17">
        <f t="shared" si="5"/>
        <v>0.0287236717740607</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20 to 25</v>
      </c>
      <c r="Z56" s="17">
        <f t="array" ref="Z56">_xlfn.IFS(AA56="oz",_xlfn.IFS(R56="oz",Q56,R56="fl oz",Q56*1.04,R56="ml",Q56*0.0338),AA56="fl oz",_xlfn.IFS(R56="oz",Q56/1.04,R56="fl oz",Q56,R56="ml",Q56*0.0338/1.04),AA56="ml",_xlfn.IFS(R56="oz",Q56/0.0338,R56="fl oz",Q56*1.04/0.0338,R56="ml",Q56))</f>
        <v>21.216</v>
      </c>
      <c r="AA56" s="9" t="str">
        <f>_xlfn.XLOOKUP($E56,'Copy of Raw Data'!$E:$E,'Copy of Raw Data'!AA:AA,"ERROR",0,1)</f>
        <v>oz</v>
      </c>
      <c r="AB56" s="9" t="str">
        <f>_xlfn.XLOOKUP($E56,'Copy of Raw Data'!$E:$E,'Copy of Raw Data'!AB:AB,"ERROR",0,1)</f>
        <v>Tube</v>
      </c>
      <c r="AC56" s="9" t="str">
        <f>_xlfn.XLOOKUP($E56,'Copy of Raw Data'!$E:$E,'Copy of Raw Data'!AC:AC,"ERROR",0,1)</f>
        <v>Pack of 3</v>
      </c>
      <c r="AD56" s="9" t="str">
        <f>_xlfn.XLOOKUP($E56,'Copy of Raw Data'!$E:$E,'Copy of Raw Data'!AD:AD,"ERROR",0,1)</f>
        <v>Humidity Protection, Strengthening, Smoothening, Curl Enhancing, Frizz Control</v>
      </c>
      <c r="AE56" s="9" t="str">
        <f>_xlfn.XLOOKUP($E56,'Copy of Raw Data'!$E:$E,'Copy of Raw Data'!AO:AO,"ERROR",0,1)</f>
        <v>Dairy Free</v>
      </c>
      <c r="AF56" s="9" t="str">
        <f>_xlfn.XLOOKUP($E56,'Copy of Raw Data'!$E:$E,'Copy of Raw Data'!AZ:AZ,"ERROR",0,1)</f>
        <v>Water, Acrylate Copolymer, Domethicone, Panthenol, Disodium edta</v>
      </c>
      <c r="AG56">
        <f>IF(SUMIF('Ingredients Backend'!$AG$1:$EM$1,AG$3,'Ingredients Backend'!$AG55:$EM55)&gt;=1,1,0)</f>
        <v>0</v>
      </c>
      <c r="AH56">
        <f>IF(SUMIF('Ingredients Backend'!$AG$1:$EM$1,AH$3,'Ingredients Backend'!$AG55:$EM55)&gt;=1,1,0)</f>
        <v>1</v>
      </c>
      <c r="AI56">
        <f>IF(SUMIF('Ingredients Backend'!$AG$1:$EM$1,AI$3,'Ingredients Backend'!$AG55:$EM55)&gt;=1,1,0)</f>
        <v>0</v>
      </c>
      <c r="AJ56">
        <f>IF(SUMIF('Ingredients Backend'!$AG$1:$EM$1,AJ$3,'Ingredients Backend'!$AG55:$EM55)&gt;=1,1,0)</f>
        <v>0</v>
      </c>
      <c r="AK56">
        <f>IF(SUMIF('Ingredients Backend'!$AG$1:$EM$1,AK$3,'Ingredients Backend'!$AG55:$EM55)&gt;=1,1,0)</f>
        <v>0</v>
      </c>
      <c r="AL56">
        <f>IF(SUMIF('Ingredients Backend'!$AG$1:$EM$1,AL$3,'Ingredients Backend'!$AG55:$EM55)&gt;=1,1,0)</f>
        <v>0</v>
      </c>
      <c r="AM56">
        <f>IF(SUMIF('Ingredients Backend'!$AG$1:$EM$1,AM$3,'Ingredients Backend'!$AG55:$EM55)&gt;=1,1,0)</f>
        <v>0</v>
      </c>
      <c r="AN56">
        <f>IF(SUMIF('Ingredients Backend'!$AG$1:$EM$1,AN$3,'Ingredients Backend'!$AG55:$EM55)&gt;=1,1,0)</f>
        <v>0</v>
      </c>
      <c r="AO56">
        <f>IF(SUMIF('Ingredients Backend'!$AG$1:$EM$1,AO$3,'Ingredients Backend'!$AG55:$EM55)&gt;=1,1,0)</f>
        <v>0</v>
      </c>
      <c r="AP56">
        <f>IF(SUMIF('Ingredients Backend'!$AG$1:$EM$1,AP$3,'Ingredients Backend'!$AG55:$EM55)&gt;=1,1,0)</f>
        <v>0</v>
      </c>
      <c r="AQ56">
        <f>IF(SUMIF('Ingredients Backend'!$AG$1:$EM$1,AQ$3,'Ingredients Backend'!$AG55:$EM55)&gt;=1,1,0)</f>
        <v>0</v>
      </c>
      <c r="AR56">
        <f>IF(SUMIF('Ingredients Backend'!$AG$1:$EM$1,AR$3,'Ingredients Backend'!$AG55:$EM55)&gt;=1,1,0)</f>
        <v>0</v>
      </c>
      <c r="AS56">
        <f>IF(SUMIF('Ingredients Backend'!$AG$1:$EM$1,AS$3,'Ingredients Backend'!$AG55:$EM55)&gt;=1,1,0)</f>
        <v>0</v>
      </c>
      <c r="AT56">
        <f>IF(SUMIF('Ingredients Backend'!$AG$1:$EM$1,AT$3,'Ingredients Backend'!$AG55:$EM55)&gt;=1,1,0)</f>
        <v>0</v>
      </c>
      <c r="AU56">
        <f>IF(SUMIF('Ingredients Backend'!$AG$1:$EM$1,AU$3,'Ingredients Backend'!$AG55:$EM55)&gt;=1,1,0)</f>
        <v>0</v>
      </c>
      <c r="AV56">
        <f>IF(SUMIF('Ingredients Backend'!$AG$1:$EM$1,AV$3,'Ingredients Backend'!$AG55:$EM55)&gt;=1,1,0)</f>
        <v>0</v>
      </c>
      <c r="AW56">
        <f>IF(SUMIF('Ingredients Backend'!$AG$1:$EM$1,AW$3,'Ingredients Backend'!$AG55:$EM55)&gt;=1,1,0)</f>
        <v>0</v>
      </c>
      <c r="AX56">
        <f>IF(SUMIF('Ingredients Backend'!$AG$1:$EM$1,AX$3,'Ingredients Backend'!$AG55:$EM55)&gt;=1,1,0)</f>
        <v>0</v>
      </c>
      <c r="AY56">
        <f>IF(SUMIF('Ingredients Backend'!$AG$1:$EM$1,AY$3,'Ingredients Backend'!$AG55:$EM55)&gt;=1,1,0)</f>
        <v>0</v>
      </c>
      <c r="AZ56">
        <f>IF(SUMIF('Ingredients Backend'!$AG$1:$EM$1,AZ$3,'Ingredients Backend'!$AG55:$EM55)&gt;=1,1,0)</f>
        <v>0</v>
      </c>
      <c r="BA56">
        <f>IF(SUMIF('Ingredients Backend'!$AG$1:$EM$1,BA$3,'Ingredients Backend'!$AG55:$EM55)&gt;=1,1,0)</f>
        <v>0</v>
      </c>
      <c r="BB56">
        <f>IF(SUMIF('Ingredients Backend'!$AG$1:$EM$1,BB$3,'Ingredients Backend'!$AG55:$EM55)&gt;=1,1,0)</f>
        <v>0</v>
      </c>
      <c r="BC56">
        <f>IF(SUMIF('Ingredients Backend'!$AG$1:$EM$1,BC$3,'Ingredients Backend'!$AG55:$EM55)&gt;=1,1,0)</f>
        <v>0</v>
      </c>
      <c r="BD56">
        <f>IF(SUMIF('Ingredients Backend'!$AG$1:$EM$1,BD$3,'Ingredients Backend'!$AG55:$EM55)&gt;=1,1,0)</f>
        <v>1</v>
      </c>
      <c r="BE56">
        <f>IF(SUMIF('Ingredients Backend'!$AG$1:$EM$1,BE$3,'Ingredients Backend'!$AG55:$EM55)&gt;=1,1,0)</f>
        <v>0</v>
      </c>
      <c r="BF56">
        <f>IF(SUMIF('Ingredients Backend'!$AG$1:$EM$1,BF$3,'Ingredients Backend'!$AG55:$EM55)&gt;=1,1,0)</f>
        <v>0</v>
      </c>
      <c r="BG56">
        <f>IF(SUMIF('Ingredients Backend'!$AG$1:$EM$1,BG$3,'Ingredients Backend'!$AG55:$EM55)&gt;=1,1,0)</f>
        <v>0</v>
      </c>
      <c r="BH56">
        <f>IF(SUMIF('Ingredients Backend'!$AG$1:$EM$1,BH$3,'Ingredients Backend'!$AG55:$EM55)&gt;=1,1,0)</f>
        <v>0</v>
      </c>
      <c r="BI56">
        <f>IF(SUMIF('Ingredients Backend'!$AG$1:$EM$1,BI$3,'Ingredients Backend'!$AG55:$EM55)&gt;=1,1,0)</f>
        <v>0</v>
      </c>
      <c r="BJ56">
        <f>IF(SUMIF('Ingredients Backend'!$AG$1:$EM$1,BJ$3,'Ingredients Backend'!$AG55:$EM55)&gt;=1,1,0)</f>
        <v>0</v>
      </c>
      <c r="BK56">
        <f>IF(SUMIF('Ingredients Backend'!$AG$1:$EM$1,BK$3,'Ingredients Backend'!$AG55:$EM55)&gt;=1,1,0)</f>
        <v>0</v>
      </c>
      <c r="BL56">
        <f>IF(SUMIF('Ingredients Backend'!$AG$1:$EM$1,BL$3,'Ingredients Backend'!$AG55:$EM55)&gt;=1,1,0)</f>
        <v>0</v>
      </c>
      <c r="BM56">
        <f>IF(SUMIF('Ingredients Backend'!$AG$1:$EM$1,BM$3,'Ingredients Backend'!$AG55:$EM55)&gt;=1,1,0)</f>
        <v>0</v>
      </c>
      <c r="BN56">
        <f>IF(SUMIF('Ingredients Backend'!$AG$1:$EM$1,BN$3,'Ingredients Backend'!$AG55:$EM55)&gt;=1,1,0)</f>
        <v>0</v>
      </c>
      <c r="BO56">
        <f>IF(SUMIF('Ingredients Backend'!$AG$1:$EM$1,BO$3,'Ingredients Backend'!$AG55:$EM55)&gt;=1,1,0)</f>
        <v>0</v>
      </c>
      <c r="BP56">
        <f>IF(SUMIF('Ingredients Backend'!$AG$1:$EM$1,BP$3,'Ingredients Backend'!$AG55:$EM55)&gt;=1,1,0)</f>
        <v>0</v>
      </c>
      <c r="BQ56">
        <f>IF(SUMIF('Ingredients Backend'!$AG$1:$EM$1,BQ$3,'Ingredients Backend'!$AG55:$EM55)&gt;=1,1,0)</f>
        <v>0</v>
      </c>
      <c r="BR56">
        <f>IF(SUMIF('Ingredients Backend'!$AG$1:$EM$1,BR$3,'Ingredients Backend'!$AG55:$EM55)&gt;=1,1,0)</f>
        <v>0</v>
      </c>
      <c r="BS56">
        <f>IF(SUMIF('Ingredients Backend'!$AG$1:$EM$1,BS$3,'Ingredients Backend'!$AG55:$EM55)&gt;=1,1,0)</f>
        <v>0</v>
      </c>
      <c r="BT56">
        <f>IF(SUMIF('Ingredients Backend'!$AG$1:$EM$1,BT$3,'Ingredients Backend'!$AG55:$EM55)&gt;=1,1,0)</f>
        <v>0</v>
      </c>
      <c r="BU56">
        <f>IF(SUMIF('Ingredients Backend'!$AG$1:$EM$1,BU$3,'Ingredients Backend'!$AG55:$EM55)&gt;=1,1,0)</f>
        <v>0</v>
      </c>
      <c r="BV56">
        <f>IF(SUMIF('Ingredients Backend'!$AG$1:$EM$1,BV$3,'Ingredients Backend'!$AG55:$EM55)&gt;=1,1,0)</f>
        <v>0</v>
      </c>
      <c r="BW56">
        <f>IF(SUMIF('Ingredients Backend'!$AG$1:$EM$1,BW$3,'Ingredients Backend'!$AG55:$EM55)&gt;=1,1,0)</f>
        <v>0</v>
      </c>
      <c r="BX56">
        <f>IF(SUMIF('Ingredients Backend'!$AG$1:$EM$1,BX$3,'Ingredients Backend'!$AG55:$EM55)&gt;=1,1,0)</f>
        <v>0</v>
      </c>
      <c r="BY56">
        <f>IF(SUMIF('Ingredients Backend'!$AG$1:$EM$1,BY$3,'Ingredients Backend'!$AG55:$EM55)&gt;=1,1,0)</f>
        <v>0</v>
      </c>
      <c r="BZ56">
        <f>IF(SUMIF('Ingredients Backend'!$AG$1:$EM$1,BZ$3,'Ingredients Backend'!$AG55:$EM55)&gt;=1,1,0)</f>
        <v>0</v>
      </c>
      <c r="CA56">
        <f>IF(SUMIF('Ingredients Backend'!$AG$1:$EM$1,CA$3,'Ingredients Backend'!$AG55:$EM55)&gt;=1,1,0)</f>
        <v>0</v>
      </c>
      <c r="CB56">
        <f>IF(SUMIF('Ingredients Backend'!$AG$1:$EM$1,CB$3,'Ingredients Backend'!$AG55:$EM55)&gt;=1,1,0)</f>
        <v>0</v>
      </c>
      <c r="CC56">
        <f>IF(SUMIF('Ingredients Backend'!$AG$1:$EM$1,CC$3,'Ingredients Backend'!$AG55:$EM55)&gt;=1,1,0)</f>
        <v>0</v>
      </c>
      <c r="CD56">
        <f>IF(SUMIF('Ingredients Backend'!$AG$1:$EM$1,CD$3,'Ingredients Backend'!$AG55:$EM55)&gt;=1,1,0)</f>
        <v>1</v>
      </c>
      <c r="CE56">
        <f>IF(SUMIF('Ingredients Backend'!$AG$1:$EM$1,CE$3,'Ingredients Backend'!$AG55:$EM55)&gt;=1,1,0)</f>
        <v>0</v>
      </c>
      <c r="CF56">
        <f>IF(SUMIF('Ingredients Backend'!$AG$1:$EM$1,CF$3,'Ingredients Backend'!$AG55:$EM55)&gt;=1,1,0)</f>
        <v>0</v>
      </c>
      <c r="CG56">
        <f>IF(SUMIF('Ingredients Backend'!$AG$1:$EM$1,CG$3,'Ingredients Backend'!$AG55:$EM55)&gt;=1,1,0)</f>
        <v>0</v>
      </c>
      <c r="CH56">
        <f>IF(SUMIF('Ingredients Backend'!$AG$1:$EM$1,CH$3,'Ingredients Backend'!$AG55:$EM55)&gt;=1,1,0)</f>
        <v>0</v>
      </c>
      <c r="CI56">
        <f>IF(SUMIF('Ingredients Backend'!$AG$1:$EM$1,CI$3,'Ingredients Backend'!$AG55:$EM55)&gt;=1,1,0)</f>
        <v>1</v>
      </c>
      <c r="CJ56">
        <f>IF(SUMIF('Ingredients Backend'!$AG$1:$EM$1,CJ$3,'Ingredients Backend'!$AG55:$EM55)&gt;=1,1,0)</f>
        <v>0</v>
      </c>
      <c r="CK56">
        <f>IF(SUMIF('Ingredients Backend'!$AG$1:$EM$1,CK$3,'Ingredients Backend'!$AG55:$EM55)&gt;=1,1,0)</f>
        <v>0</v>
      </c>
      <c r="CL56">
        <f>IF(SUMIF('Ingredients Backend'!$AG$1:$EM$1,CL$3,'Ingredients Backend'!$AG55:$EM55)&gt;=1,1,0)</f>
        <v>0</v>
      </c>
      <c r="CM56">
        <f>IF(SUMIF('Ingredients Backend'!$AG$1:$EM$1,CM$3,'Ingredients Backend'!$AG55:$EM55)&gt;=1,1,0)</f>
        <v>0</v>
      </c>
      <c r="CN56">
        <f>IF(SUMIF('Ingredients Backend'!$AG$1:$EM$1,CN$3,'Ingredients Backend'!$AG55:$EM55)&gt;=1,1,0)</f>
        <v>0</v>
      </c>
      <c r="CO56">
        <f>IF(SUMIF('Ingredients Backend'!$AG$1:$EM$1,CO$3,'Ingredients Backend'!$AG55:$EM55)&gt;=1,1,0)</f>
        <v>0</v>
      </c>
      <c r="CP56">
        <f>IF(SUMIF('Ingredients Backend'!$AG$1:$EM$1,CP$3,'Ingredients Backend'!$AG55:$EM55)&gt;=1,1,0)</f>
        <v>0</v>
      </c>
      <c r="CQ56">
        <f>IF(SUMIF('Ingredients Backend'!$AG$1:$EM$1,CQ$3,'Ingredients Backend'!$AG55:$EM55)&gt;=1,1,0)</f>
        <v>0</v>
      </c>
      <c r="CR56">
        <f>IF(SUMIF('Ingredients Backend'!$AG$1:$EM$1,CR$3,'Ingredients Backend'!$AG55:$EM55)&gt;=1,1,0)</f>
        <v>0</v>
      </c>
      <c r="CS56">
        <f>IF(SUMIF('Ingredients Backend'!$AG$1:$EM$1,CS$3,'Ingredients Backend'!$AG55:$EM55)&gt;=1,1,0)</f>
        <v>0</v>
      </c>
      <c r="CT56">
        <f>IF(SUMIF('Ingredients Backend'!$AG$1:$EM$1,CT$3,'Ingredients Backend'!$AG55:$EM55)&gt;=1,1,0)</f>
        <v>0</v>
      </c>
      <c r="CU56">
        <f>IF(SUMIF('Ingredients Backend'!$AG$1:$EM$1,CU$3,'Ingredients Backend'!$AG55:$EM55)&gt;=1,1,0)</f>
        <v>0</v>
      </c>
      <c r="CV56">
        <f>IF(SUMIF('Ingredients Backend'!$AG$1:$EM$1,CV$3,'Ingredients Backend'!$AG55:$EM55)&gt;=1,1,0)</f>
        <v>0</v>
      </c>
      <c r="CW56">
        <f>IF(SUMIF('Ingredients Backend'!$AG$1:$EM$1,CW$3,'Ingredients Backend'!$AG55:$EM55)&gt;=1,1,0)</f>
        <v>0</v>
      </c>
      <c r="CX56">
        <f>IF(SUMIF('Ingredients Backend'!$AG$1:$EM$1,CX$3,'Ingredients Backend'!$AG55:$EM55)&gt;=1,1,0)</f>
        <v>0</v>
      </c>
      <c r="CY56">
        <f>IF(SUMIF('Ingredients Backend'!$AG$1:$EM$1,CY$3,'Ingredients Backend'!$AG55:$EM55)&gt;=1,1,0)</f>
        <v>1</v>
      </c>
      <c r="CZ56">
        <f>IF(SUMIF('Ingredients Backend'!$AG$1:$EM$1,CZ$3,'Ingredients Backend'!$AG55:$EM55)&gt;=1,1,0)</f>
        <v>0</v>
      </c>
      <c r="DA56">
        <f>IF(SUMIF('Ingredients Backend'!$AG$1:$EM$1,DA$3,'Ingredients Backend'!$AG55:$EM55)&gt;=1,1,0)</f>
        <v>0</v>
      </c>
      <c r="DB56">
        <f>IF(SUMIF('Ingredients Backend'!$AG$1:$EM$1,DB$3,'Ingredients Backend'!$AG55:$EM55)&gt;=1,1,0)</f>
        <v>0</v>
      </c>
      <c r="DC56">
        <f>IF(SUMIF('Ingredients Backend'!$AG$1:$EM$1,DC$3,'Ingredients Backend'!$AG55:$EM55)&gt;=1,1,0)</f>
        <v>0</v>
      </c>
      <c r="DD56">
        <f>IF(SUMIF('Ingredients Backend'!$AG$1:$EM$1,DD$3,'Ingredients Backend'!$AG55:$EM55)&gt;=1,1,0)</f>
        <v>0</v>
      </c>
      <c r="DE56">
        <f>IF(SUMIF('Ingredients Backend'!$AG$1:$EM$1,DE$3,'Ingredients Backend'!$AG55:$EM55)&gt;=1,1,0)</f>
        <v>0</v>
      </c>
      <c r="DF56">
        <f>IF(SUMIF('Ingredients Backend'!$AG$1:$EM$1,DF$3,'Ingredients Backend'!$AG55:$EM55)&gt;=1,1,0)</f>
        <v>0</v>
      </c>
      <c r="DG56">
        <f>IF(SUMIF('Ingredients Backend'!$AG$1:$EM$1,DG$3,'Ingredients Backend'!$AG55:$EM55)&gt;=1,1,0)</f>
        <v>0</v>
      </c>
      <c r="DH56">
        <f>IF(SUMIF('Ingredients Backend'!$AG$1:$EM$1,DH$3,'Ingredients Backend'!$AG55:$EM55)&gt;=1,1,0)</f>
        <v>0</v>
      </c>
      <c r="DI56">
        <f>IF(SUMIF('Ingredients Backend'!$AG$1:$EM$1,DI$3,'Ingredients Backend'!$AG55:$EM55)&gt;=1,1,0)</f>
        <v>1</v>
      </c>
      <c r="DJ56">
        <f>IF(SUMIF('Ingredients Backend'!$AG$1:$EM$1,DJ$3,'Ingredients Backend'!$AG55:$EM55)&gt;=1,1,0)</f>
        <v>0</v>
      </c>
      <c r="DK56">
        <f>IF(SUMIF('Ingredients Backend'!$AG$1:$EM$1,DK$3,'Ingredients Backend'!$AG55:$EM55)&gt;=1,1,0)</f>
        <v>0</v>
      </c>
      <c r="DL56">
        <f>IF(SUMIF('Ingredients Backend'!$AG$1:$EM$1,DL$3,'Ingredients Backend'!$AG55:$EM55)&gt;=1,1,0)</f>
        <v>0</v>
      </c>
    </row>
    <row r="57" hidden="1" spans="1:116">
      <c r="A57" s="9" t="str">
        <f>_xlfn.XLOOKUP($E57,'Copy of Raw Data'!$E:$E,'Copy of Raw Data'!A:A,"ERROR",0,1)</f>
        <v>US</v>
      </c>
      <c r="B57" s="9" t="str">
        <f>_xlfn.XLOOKUP($E57,'Copy of Raw Data'!$E:$E,'Copy of Raw Data'!B:B,"ERROR",0,1)</f>
        <v>Hair Mousses</v>
      </c>
      <c r="C57" s="9" t="str">
        <f>_xlfn.XLOOKUP($E57,'Copy of Raw Data'!$E:$E,'Copy of Raw Data'!C:C,"ERROR",0,1)</f>
        <v>sebastian</v>
      </c>
      <c r="D57" s="9" t="str">
        <f>_xlfn.XLOOKUP($E57,'Copy of Raw Data'!$E:$E,'Copy of Raw Data'!D:D,"ERROR",0,1)</f>
        <v>www.amazon.com/dp/B002RS6KQG</v>
      </c>
      <c r="E57" s="9" t="s">
        <v>237</v>
      </c>
      <c r="F57" s="9" t="str">
        <f>_xlfn.XLOOKUP($E57,'Copy of Raw Data'!$E:$E,'Copy of Raw Data'!F:F,"ERROR",0,1)</f>
        <v>Sebastian Professional Mousse Forte, Strong-Hold Mousse for Professional Hair Styling, 7 oz</v>
      </c>
      <c r="G57" s="9">
        <f>_xlfn.XLOOKUP($E57,'Copy of Raw Data'!$E:$E,'Copy of Raw Data'!G:G,"ERROR",0,1)</f>
        <v>5280</v>
      </c>
      <c r="H57" s="9">
        <f>_xlfn.XLOOKUP($E57,'Copy of Raw Data'!$E:$E,'Copy of Raw Data'!H:H,"ERROR",0,1)</f>
        <v>105598.28</v>
      </c>
      <c r="I57" s="9">
        <f>_xlfn.XLOOKUP($E57,'Copy of Raw Data'!$E:$E,'Copy of Raw Data'!I:I,"ERROR",0,1)</f>
        <v>0.00439279252529584</v>
      </c>
      <c r="J57" s="9" t="str">
        <f>_xlfn.XLOOKUP($E57,'Copy of Raw Data'!$E:$E,'Copy of 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15 to 20</v>
      </c>
      <c r="L57" s="9">
        <f>_xlfn.XLOOKUP($E57,'Copy of Raw Data'!$E:$E,'Copy of Raw Data'!L:L,"ERROR",0,1)</f>
        <v>20</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15 to 20</v>
      </c>
      <c r="N57" s="9">
        <f>_xlfn.XLOOKUP($E57,'Copy of Raw Data'!$E:$E,'Copy of Raw Data'!N:N,"ERROR",0,1)</f>
        <v>20</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No Discount</v>
      </c>
      <c r="P57" s="16">
        <f t="shared" si="2"/>
        <v>0</v>
      </c>
      <c r="Q57" s="9">
        <f>_xlfn.XLOOKUP($E57,'Copy of Raw Data'!$E:$E,'Copy of Raw Data'!Q:Q,"ERROR",0,1)</f>
        <v>7</v>
      </c>
      <c r="R57" s="9" t="str">
        <f>_xlfn.XLOOKUP($E57,'Copy of Raw Data'!$E:$E,'Copy of Raw Data'!R:R,"ERROR",0,1)</f>
        <v>oz</v>
      </c>
      <c r="S57" s="17">
        <f t="shared" si="3"/>
        <v>2.85714285714286</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2 to 3</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7">
        <f t="shared" si="4"/>
        <v>0.0966230252669211</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7">
        <f t="shared" si="5"/>
        <v>0.0966230252669211</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17">
        <f t="array" ref="Z57">_xlfn.IFS(AA57="oz",_xlfn.IFS(R57="oz",Q57,R57="fl oz",Q57*1.04,R57="ml",Q57*0.0338),AA57="fl oz",_xlfn.IFS(R57="oz",Q57/1.04,R57="fl oz",Q57,R57="ml",Q57*0.0338/1.04),AA57="ml",_xlfn.IFS(R57="oz",Q57/0.0338,R57="fl oz",Q57*1.04/0.0338,R57="ml",Q57))</f>
        <v>7</v>
      </c>
      <c r="AA57" s="9" t="str">
        <f>_xlfn.XLOOKUP($E57,'Copy of Raw Data'!$E:$E,'Copy of Raw Data'!AA:AA,"ERROR",0,1)</f>
        <v>oz</v>
      </c>
      <c r="AB57" s="9" t="str">
        <f>_xlfn.XLOOKUP($E57,'Copy of Raw Data'!$E:$E,'Copy of Raw Data'!AB:AB,"ERROR",0,1)</f>
        <v>Pump Bottle</v>
      </c>
      <c r="AC57" s="9" t="str">
        <f>_xlfn.XLOOKUP($E57,'Copy of Raw Data'!$E:$E,'Copy of Raw Data'!AC:AC,"ERROR",0,1)</f>
        <v>Pack of 1</v>
      </c>
      <c r="AD57" s="9" t="str">
        <f>_xlfn.XLOOKUP($E57,'Copy of Raw Data'!$E:$E,'Copy of Raw Data'!AD:AD,"ERROR",0,1)</f>
        <v>Heat Protection, Hold, Frizz Control, UV Protection, Softening, Volumizing</v>
      </c>
      <c r="AE57" s="9" t="str">
        <f>_xlfn.XLOOKUP($E57,'Copy of Raw Data'!$E:$E,'Copy of Raw Data'!AO:AO,"ERROR",0,1)</f>
        <v>Dairy Free</v>
      </c>
      <c r="AF57" s="9" t="str">
        <f>_xlfn.XLOOKUP($E57,'Copy of Raw Data'!$E:$E,'Copy of Raw Data'!AZ:AZ,"ERROR",0,1)</f>
        <v>Water, Panthenol, Cetrimonium Choride, Disodium edta</v>
      </c>
      <c r="AG57">
        <f>IF(SUMIF('Ingredients Backend'!$AG$1:$EM$1,AG$3,'Ingredients Backend'!$AG56:$EM56)&gt;=1,1,0)</f>
        <v>0</v>
      </c>
      <c r="AH57">
        <f>IF(SUMIF('Ingredients Backend'!$AG$1:$EM$1,AH$3,'Ingredients Backend'!$AG56:$EM56)&gt;=1,1,0)</f>
        <v>0</v>
      </c>
      <c r="AI57">
        <f>IF(SUMIF('Ingredients Backend'!$AG$1:$EM$1,AI$3,'Ingredients Backend'!$AG56:$EM56)&gt;=1,1,0)</f>
        <v>0</v>
      </c>
      <c r="AJ57">
        <f>IF(SUMIF('Ingredients Backend'!$AG$1:$EM$1,AJ$3,'Ingredients Backend'!$AG56:$EM56)&gt;=1,1,0)</f>
        <v>0</v>
      </c>
      <c r="AK57">
        <f>IF(SUMIF('Ingredients Backend'!$AG$1:$EM$1,AK$3,'Ingredients Backend'!$AG56:$EM56)&gt;=1,1,0)</f>
        <v>0</v>
      </c>
      <c r="AL57">
        <f>IF(SUMIF('Ingredients Backend'!$AG$1:$EM$1,AL$3,'Ingredients Backend'!$AG56:$EM56)&gt;=1,1,0)</f>
        <v>0</v>
      </c>
      <c r="AM57">
        <f>IF(SUMIF('Ingredients Backend'!$AG$1:$EM$1,AM$3,'Ingredients Backend'!$AG56:$EM56)&gt;=1,1,0)</f>
        <v>0</v>
      </c>
      <c r="AN57">
        <f>IF(SUMIF('Ingredients Backend'!$AG$1:$EM$1,AN$3,'Ingredients Backend'!$AG56:$EM56)&gt;=1,1,0)</f>
        <v>0</v>
      </c>
      <c r="AO57">
        <f>IF(SUMIF('Ingredients Backend'!$AG$1:$EM$1,AO$3,'Ingredients Backend'!$AG56:$EM56)&gt;=1,1,0)</f>
        <v>0</v>
      </c>
      <c r="AP57">
        <f>IF(SUMIF('Ingredients Backend'!$AG$1:$EM$1,AP$3,'Ingredients Backend'!$AG56:$EM56)&gt;=1,1,0)</f>
        <v>0</v>
      </c>
      <c r="AQ57">
        <f>IF(SUMIF('Ingredients Backend'!$AG$1:$EM$1,AQ$3,'Ingredients Backend'!$AG56:$EM56)&gt;=1,1,0)</f>
        <v>0</v>
      </c>
      <c r="AR57">
        <f>IF(SUMIF('Ingredients Backend'!$AG$1:$EM$1,AR$3,'Ingredients Backend'!$AG56:$EM56)&gt;=1,1,0)</f>
        <v>0</v>
      </c>
      <c r="AS57">
        <f>IF(SUMIF('Ingredients Backend'!$AG$1:$EM$1,AS$3,'Ingredients Backend'!$AG56:$EM56)&gt;=1,1,0)</f>
        <v>0</v>
      </c>
      <c r="AT57">
        <f>IF(SUMIF('Ingredients Backend'!$AG$1:$EM$1,AT$3,'Ingredients Backend'!$AG56:$EM56)&gt;=1,1,0)</f>
        <v>0</v>
      </c>
      <c r="AU57">
        <f>IF(SUMIF('Ingredients Backend'!$AG$1:$EM$1,AU$3,'Ingredients Backend'!$AG56:$EM56)&gt;=1,1,0)</f>
        <v>0</v>
      </c>
      <c r="AV57">
        <f>IF(SUMIF('Ingredients Backend'!$AG$1:$EM$1,AV$3,'Ingredients Backend'!$AG56:$EM56)&gt;=1,1,0)</f>
        <v>1</v>
      </c>
      <c r="AW57">
        <f>IF(SUMIF('Ingredients Backend'!$AG$1:$EM$1,AW$3,'Ingredients Backend'!$AG56:$EM56)&gt;=1,1,0)</f>
        <v>0</v>
      </c>
      <c r="AX57">
        <f>IF(SUMIF('Ingredients Backend'!$AG$1:$EM$1,AX$3,'Ingredients Backend'!$AG56:$EM56)&gt;=1,1,0)</f>
        <v>0</v>
      </c>
      <c r="AY57">
        <f>IF(SUMIF('Ingredients Backend'!$AG$1:$EM$1,AY$3,'Ingredients Backend'!$AG56:$EM56)&gt;=1,1,0)</f>
        <v>0</v>
      </c>
      <c r="AZ57">
        <f>IF(SUMIF('Ingredients Backend'!$AG$1:$EM$1,AZ$3,'Ingredients Backend'!$AG56:$EM56)&gt;=1,1,0)</f>
        <v>0</v>
      </c>
      <c r="BA57">
        <f>IF(SUMIF('Ingredients Backend'!$AG$1:$EM$1,BA$3,'Ingredients Backend'!$AG56:$EM56)&gt;=1,1,0)</f>
        <v>0</v>
      </c>
      <c r="BB57">
        <f>IF(SUMIF('Ingredients Backend'!$AG$1:$EM$1,BB$3,'Ingredients Backend'!$AG56:$EM56)&gt;=1,1,0)</f>
        <v>0</v>
      </c>
      <c r="BC57">
        <f>IF(SUMIF('Ingredients Backend'!$AG$1:$EM$1,BC$3,'Ingredients Backend'!$AG56:$EM56)&gt;=1,1,0)</f>
        <v>0</v>
      </c>
      <c r="BD57">
        <f>IF(SUMIF('Ingredients Backend'!$AG$1:$EM$1,BD$3,'Ingredients Backend'!$AG56:$EM56)&gt;=1,1,0)</f>
        <v>0</v>
      </c>
      <c r="BE57">
        <f>IF(SUMIF('Ingredients Backend'!$AG$1:$EM$1,BE$3,'Ingredients Backend'!$AG56:$EM56)&gt;=1,1,0)</f>
        <v>0</v>
      </c>
      <c r="BF57">
        <f>IF(SUMIF('Ingredients Backend'!$AG$1:$EM$1,BF$3,'Ingredients Backend'!$AG56:$EM56)&gt;=1,1,0)</f>
        <v>0</v>
      </c>
      <c r="BG57">
        <f>IF(SUMIF('Ingredients Backend'!$AG$1:$EM$1,BG$3,'Ingredients Backend'!$AG56:$EM56)&gt;=1,1,0)</f>
        <v>0</v>
      </c>
      <c r="BH57">
        <f>IF(SUMIF('Ingredients Backend'!$AG$1:$EM$1,BH$3,'Ingredients Backend'!$AG56:$EM56)&gt;=1,1,0)</f>
        <v>0</v>
      </c>
      <c r="BI57">
        <f>IF(SUMIF('Ingredients Backend'!$AG$1:$EM$1,BI$3,'Ingredients Backend'!$AG56:$EM56)&gt;=1,1,0)</f>
        <v>0</v>
      </c>
      <c r="BJ57">
        <f>IF(SUMIF('Ingredients Backend'!$AG$1:$EM$1,BJ$3,'Ingredients Backend'!$AG56:$EM56)&gt;=1,1,0)</f>
        <v>0</v>
      </c>
      <c r="BK57">
        <f>IF(SUMIF('Ingredients Backend'!$AG$1:$EM$1,BK$3,'Ingredients Backend'!$AG56:$EM56)&gt;=1,1,0)</f>
        <v>0</v>
      </c>
      <c r="BL57">
        <f>IF(SUMIF('Ingredients Backend'!$AG$1:$EM$1,BL$3,'Ingredients Backend'!$AG56:$EM56)&gt;=1,1,0)</f>
        <v>0</v>
      </c>
      <c r="BM57">
        <f>IF(SUMIF('Ingredients Backend'!$AG$1:$EM$1,BM$3,'Ingredients Backend'!$AG56:$EM56)&gt;=1,1,0)</f>
        <v>0</v>
      </c>
      <c r="BN57">
        <f>IF(SUMIF('Ingredients Backend'!$AG$1:$EM$1,BN$3,'Ingredients Backend'!$AG56:$EM56)&gt;=1,1,0)</f>
        <v>0</v>
      </c>
      <c r="BO57">
        <f>IF(SUMIF('Ingredients Backend'!$AG$1:$EM$1,BO$3,'Ingredients Backend'!$AG56:$EM56)&gt;=1,1,0)</f>
        <v>0</v>
      </c>
      <c r="BP57">
        <f>IF(SUMIF('Ingredients Backend'!$AG$1:$EM$1,BP$3,'Ingredients Backend'!$AG56:$EM56)&gt;=1,1,0)</f>
        <v>0</v>
      </c>
      <c r="BQ57">
        <f>IF(SUMIF('Ingredients Backend'!$AG$1:$EM$1,BQ$3,'Ingredients Backend'!$AG56:$EM56)&gt;=1,1,0)</f>
        <v>0</v>
      </c>
      <c r="BR57">
        <f>IF(SUMIF('Ingredients Backend'!$AG$1:$EM$1,BR$3,'Ingredients Backend'!$AG56:$EM56)&gt;=1,1,0)</f>
        <v>0</v>
      </c>
      <c r="BS57">
        <f>IF(SUMIF('Ingredients Backend'!$AG$1:$EM$1,BS$3,'Ingredients Backend'!$AG56:$EM56)&gt;=1,1,0)</f>
        <v>0</v>
      </c>
      <c r="BT57">
        <f>IF(SUMIF('Ingredients Backend'!$AG$1:$EM$1,BT$3,'Ingredients Backend'!$AG56:$EM56)&gt;=1,1,0)</f>
        <v>0</v>
      </c>
      <c r="BU57">
        <f>IF(SUMIF('Ingredients Backend'!$AG$1:$EM$1,BU$3,'Ingredients Backend'!$AG56:$EM56)&gt;=1,1,0)</f>
        <v>0</v>
      </c>
      <c r="BV57">
        <f>IF(SUMIF('Ingredients Backend'!$AG$1:$EM$1,BV$3,'Ingredients Backend'!$AG56:$EM56)&gt;=1,1,0)</f>
        <v>0</v>
      </c>
      <c r="BW57">
        <f>IF(SUMIF('Ingredients Backend'!$AG$1:$EM$1,BW$3,'Ingredients Backend'!$AG56:$EM56)&gt;=1,1,0)</f>
        <v>0</v>
      </c>
      <c r="BX57">
        <f>IF(SUMIF('Ingredients Backend'!$AG$1:$EM$1,BX$3,'Ingredients Backend'!$AG56:$EM56)&gt;=1,1,0)</f>
        <v>0</v>
      </c>
      <c r="BY57">
        <f>IF(SUMIF('Ingredients Backend'!$AG$1:$EM$1,BY$3,'Ingredients Backend'!$AG56:$EM56)&gt;=1,1,0)</f>
        <v>0</v>
      </c>
      <c r="BZ57">
        <f>IF(SUMIF('Ingredients Backend'!$AG$1:$EM$1,BZ$3,'Ingredients Backend'!$AG56:$EM56)&gt;=1,1,0)</f>
        <v>0</v>
      </c>
      <c r="CA57">
        <f>IF(SUMIF('Ingredients Backend'!$AG$1:$EM$1,CA$3,'Ingredients Backend'!$AG56:$EM56)&gt;=1,1,0)</f>
        <v>0</v>
      </c>
      <c r="CB57">
        <f>IF(SUMIF('Ingredients Backend'!$AG$1:$EM$1,CB$3,'Ingredients Backend'!$AG56:$EM56)&gt;=1,1,0)</f>
        <v>0</v>
      </c>
      <c r="CC57">
        <f>IF(SUMIF('Ingredients Backend'!$AG$1:$EM$1,CC$3,'Ingredients Backend'!$AG56:$EM56)&gt;=1,1,0)</f>
        <v>0</v>
      </c>
      <c r="CD57">
        <f>IF(SUMIF('Ingredients Backend'!$AG$1:$EM$1,CD$3,'Ingredients Backend'!$AG56:$EM56)&gt;=1,1,0)</f>
        <v>0</v>
      </c>
      <c r="CE57">
        <f>IF(SUMIF('Ingredients Backend'!$AG$1:$EM$1,CE$3,'Ingredients Backend'!$AG56:$EM56)&gt;=1,1,0)</f>
        <v>0</v>
      </c>
      <c r="CF57">
        <f>IF(SUMIF('Ingredients Backend'!$AG$1:$EM$1,CF$3,'Ingredients Backend'!$AG56:$EM56)&gt;=1,1,0)</f>
        <v>0</v>
      </c>
      <c r="CG57">
        <f>IF(SUMIF('Ingredients Backend'!$AG$1:$EM$1,CG$3,'Ingredients Backend'!$AG56:$EM56)&gt;=1,1,0)</f>
        <v>0</v>
      </c>
      <c r="CH57">
        <f>IF(SUMIF('Ingredients Backend'!$AG$1:$EM$1,CH$3,'Ingredients Backend'!$AG56:$EM56)&gt;=1,1,0)</f>
        <v>0</v>
      </c>
      <c r="CI57">
        <f>IF(SUMIF('Ingredients Backend'!$AG$1:$EM$1,CI$3,'Ingredients Backend'!$AG56:$EM56)&gt;=1,1,0)</f>
        <v>1</v>
      </c>
      <c r="CJ57">
        <f>IF(SUMIF('Ingredients Backend'!$AG$1:$EM$1,CJ$3,'Ingredients Backend'!$AG56:$EM56)&gt;=1,1,0)</f>
        <v>0</v>
      </c>
      <c r="CK57">
        <f>IF(SUMIF('Ingredients Backend'!$AG$1:$EM$1,CK$3,'Ingredients Backend'!$AG56:$EM56)&gt;=1,1,0)</f>
        <v>0</v>
      </c>
      <c r="CL57">
        <f>IF(SUMIF('Ingredients Backend'!$AG$1:$EM$1,CL$3,'Ingredients Backend'!$AG56:$EM56)&gt;=1,1,0)</f>
        <v>0</v>
      </c>
      <c r="CM57">
        <f>IF(SUMIF('Ingredients Backend'!$AG$1:$EM$1,CM$3,'Ingredients Backend'!$AG56:$EM56)&gt;=1,1,0)</f>
        <v>0</v>
      </c>
      <c r="CN57">
        <f>IF(SUMIF('Ingredients Backend'!$AG$1:$EM$1,CN$3,'Ingredients Backend'!$AG56:$EM56)&gt;=1,1,0)</f>
        <v>0</v>
      </c>
      <c r="CO57">
        <f>IF(SUMIF('Ingredients Backend'!$AG$1:$EM$1,CO$3,'Ingredients Backend'!$AG56:$EM56)&gt;=1,1,0)</f>
        <v>0</v>
      </c>
      <c r="CP57">
        <f>IF(SUMIF('Ingredients Backend'!$AG$1:$EM$1,CP$3,'Ingredients Backend'!$AG56:$EM56)&gt;=1,1,0)</f>
        <v>0</v>
      </c>
      <c r="CQ57">
        <f>IF(SUMIF('Ingredients Backend'!$AG$1:$EM$1,CQ$3,'Ingredients Backend'!$AG56:$EM56)&gt;=1,1,0)</f>
        <v>0</v>
      </c>
      <c r="CR57">
        <f>IF(SUMIF('Ingredients Backend'!$AG$1:$EM$1,CR$3,'Ingredients Backend'!$AG56:$EM56)&gt;=1,1,0)</f>
        <v>0</v>
      </c>
      <c r="CS57">
        <f>IF(SUMIF('Ingredients Backend'!$AG$1:$EM$1,CS$3,'Ingredients Backend'!$AG56:$EM56)&gt;=1,1,0)</f>
        <v>0</v>
      </c>
      <c r="CT57">
        <f>IF(SUMIF('Ingredients Backend'!$AG$1:$EM$1,CT$3,'Ingredients Backend'!$AG56:$EM56)&gt;=1,1,0)</f>
        <v>0</v>
      </c>
      <c r="CU57">
        <f>IF(SUMIF('Ingredients Backend'!$AG$1:$EM$1,CU$3,'Ingredients Backend'!$AG56:$EM56)&gt;=1,1,0)</f>
        <v>0</v>
      </c>
      <c r="CV57">
        <f>IF(SUMIF('Ingredients Backend'!$AG$1:$EM$1,CV$3,'Ingredients Backend'!$AG56:$EM56)&gt;=1,1,0)</f>
        <v>0</v>
      </c>
      <c r="CW57">
        <f>IF(SUMIF('Ingredients Backend'!$AG$1:$EM$1,CW$3,'Ingredients Backend'!$AG56:$EM56)&gt;=1,1,0)</f>
        <v>0</v>
      </c>
      <c r="CX57">
        <f>IF(SUMIF('Ingredients Backend'!$AG$1:$EM$1,CX$3,'Ingredients Backend'!$AG56:$EM56)&gt;=1,1,0)</f>
        <v>0</v>
      </c>
      <c r="CY57">
        <f>IF(SUMIF('Ingredients Backend'!$AG$1:$EM$1,CY$3,'Ingredients Backend'!$AG56:$EM56)&gt;=1,1,0)</f>
        <v>1</v>
      </c>
      <c r="CZ57">
        <f>IF(SUMIF('Ingredients Backend'!$AG$1:$EM$1,CZ$3,'Ingredients Backend'!$AG56:$EM56)&gt;=1,1,0)</f>
        <v>0</v>
      </c>
      <c r="DA57">
        <f>IF(SUMIF('Ingredients Backend'!$AG$1:$EM$1,DA$3,'Ingredients Backend'!$AG56:$EM56)&gt;=1,1,0)</f>
        <v>0</v>
      </c>
      <c r="DB57">
        <f>IF(SUMIF('Ingredients Backend'!$AG$1:$EM$1,DB$3,'Ingredients Backend'!$AG56:$EM56)&gt;=1,1,0)</f>
        <v>0</v>
      </c>
      <c r="DC57">
        <f>IF(SUMIF('Ingredients Backend'!$AG$1:$EM$1,DC$3,'Ingredients Backend'!$AG56:$EM56)&gt;=1,1,0)</f>
        <v>0</v>
      </c>
      <c r="DD57">
        <f>IF(SUMIF('Ingredients Backend'!$AG$1:$EM$1,DD$3,'Ingredients Backend'!$AG56:$EM56)&gt;=1,1,0)</f>
        <v>0</v>
      </c>
      <c r="DE57">
        <f>IF(SUMIF('Ingredients Backend'!$AG$1:$EM$1,DE$3,'Ingredients Backend'!$AG56:$EM56)&gt;=1,1,0)</f>
        <v>0</v>
      </c>
      <c r="DF57">
        <f>IF(SUMIF('Ingredients Backend'!$AG$1:$EM$1,DF$3,'Ingredients Backend'!$AG56:$EM56)&gt;=1,1,0)</f>
        <v>0</v>
      </c>
      <c r="DG57">
        <f>IF(SUMIF('Ingredients Backend'!$AG$1:$EM$1,DG$3,'Ingredients Backend'!$AG56:$EM56)&gt;=1,1,0)</f>
        <v>0</v>
      </c>
      <c r="DH57">
        <f>IF(SUMIF('Ingredients Backend'!$AG$1:$EM$1,DH$3,'Ingredients Backend'!$AG56:$EM56)&gt;=1,1,0)</f>
        <v>0</v>
      </c>
      <c r="DI57">
        <f>IF(SUMIF('Ingredients Backend'!$AG$1:$EM$1,DI$3,'Ingredients Backend'!$AG56:$EM56)&gt;=1,1,0)</f>
        <v>1</v>
      </c>
      <c r="DJ57">
        <f>IF(SUMIF('Ingredients Backend'!$AG$1:$EM$1,DJ$3,'Ingredients Backend'!$AG56:$EM56)&gt;=1,1,0)</f>
        <v>0</v>
      </c>
      <c r="DK57">
        <f>IF(SUMIF('Ingredients Backend'!$AG$1:$EM$1,DK$3,'Ingredients Backend'!$AG56:$EM56)&gt;=1,1,0)</f>
        <v>0</v>
      </c>
      <c r="DL57">
        <f>IF(SUMIF('Ingredients Backend'!$AG$1:$EM$1,DL$3,'Ingredients Backend'!$AG56:$EM56)&gt;=1,1,0)</f>
        <v>0</v>
      </c>
    </row>
    <row r="58" hidden="1" spans="1:116">
      <c r="A58" s="9" t="str">
        <f>_xlfn.XLOOKUP($E58,'Copy of Raw Data'!$E:$E,'Copy of Raw Data'!A:A,"ERROR",0,1)</f>
        <v>US</v>
      </c>
      <c r="B58" s="9" t="str">
        <f>_xlfn.XLOOKUP($E58,'Copy of Raw Data'!$E:$E,'Copy of Raw Data'!B:B,"ERROR",0,1)</f>
        <v>Hair Mousses</v>
      </c>
      <c r="C58" s="9" t="str">
        <f>_xlfn.XLOOKUP($E58,'Copy of Raw Data'!$E:$E,'Copy of Raw Data'!C:C,"ERROR",0,1)</f>
        <v>L'Oreal Paris</v>
      </c>
      <c r="D58" s="9" t="str">
        <f>_xlfn.XLOOKUP($E58,'Copy of Raw Data'!$E:$E,'Copy of Raw Data'!D:D,"ERROR",0,1)</f>
        <v>www.amazon.com/dp/B00ID10NYQ</v>
      </c>
      <c r="E58" s="9" t="s">
        <v>241</v>
      </c>
      <c r="F58" s="9" t="str">
        <f>_xlfn.XLOOKUP($E58,'Copy of Raw Data'!$E:$E,'Copy of Raw Data'!F:F,"ERROR",0,1)</f>
        <v>L'Oréal Paris Advanced Hairstyle CURVE IT Curl Elastic Mousse, 8.3 oz. (Packaging May Vary)</v>
      </c>
      <c r="G58" s="9">
        <f>_xlfn.XLOOKUP($E58,'Copy of Raw Data'!$E:$E,'Copy of Raw Data'!G:G,"ERROR",0,1)</f>
        <v>14715</v>
      </c>
      <c r="H58" s="9">
        <f>_xlfn.XLOOKUP($E58,'Copy of Raw Data'!$E:$E,'Copy of Raw Data'!H:H,"ERROR",0,1)</f>
        <v>103324.45</v>
      </c>
      <c r="I58" s="9">
        <f>_xlfn.XLOOKUP($E58,'Copy of Raw Data'!$E:$E,'Copy of Raw Data'!I:I,"ERROR",0,1)</f>
        <v>0.00427366930626755</v>
      </c>
      <c r="J58" s="9" t="str">
        <f>_xlfn.XLOOKUP($E58,'Copy of Raw Data'!$E:$E,'Copy of 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5 to 10</v>
      </c>
      <c r="L58" s="9">
        <f>_xlfn.XLOOKUP($E58,'Copy of Raw Data'!$E:$E,'Copy of Raw Data'!L:L,"ERROR",0,1)</f>
        <v>7.53</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5 to 10</v>
      </c>
      <c r="N58" s="9">
        <f>_xlfn.XLOOKUP($E58,'Copy of Raw Data'!$E:$E,'Copy of Raw Data'!N:N,"ERROR",0,1)</f>
        <v>8.05</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6% to 8%</v>
      </c>
      <c r="P58" s="16">
        <f t="shared" si="2"/>
        <v>0.0645962732919255</v>
      </c>
      <c r="Q58" s="9">
        <f>_xlfn.XLOOKUP($E58,'Copy of Raw Data'!$E:$E,'Copy of Raw Data'!Q:Q,"ERROR",0,1)</f>
        <v>8.3</v>
      </c>
      <c r="R58" s="9" t="str">
        <f>_xlfn.XLOOKUP($E58,'Copy of Raw Data'!$E:$E,'Copy of Raw Data'!R:R,"ERROR",0,1)</f>
        <v>oz</v>
      </c>
      <c r="S58" s="17">
        <f t="shared" si="3"/>
        <v>0.907228915662651</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0.75 to 1</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 to 0.05</v>
      </c>
      <c r="V58" s="17">
        <f t="shared" si="4"/>
        <v>0.0327994426131988</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 to 0.05</v>
      </c>
      <c r="X58" s="17">
        <f t="shared" si="5"/>
        <v>0.0306807208543338</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8 to 10</v>
      </c>
      <c r="Z58" s="17">
        <f t="array" ref="Z58">_xlfn.IFS(AA58="oz",_xlfn.IFS(R58="oz",Q58,R58="fl oz",Q58*1.04,R58="ml",Q58*0.0338),AA58="fl oz",_xlfn.IFS(R58="oz",Q58/1.04,R58="fl oz",Q58,R58="ml",Q58*0.0338/1.04),AA58="ml",_xlfn.IFS(R58="oz",Q58/0.0338,R58="fl oz",Q58*1.04/0.0338,R58="ml",Q58))</f>
        <v>8.3</v>
      </c>
      <c r="AA58" s="9" t="str">
        <f>_xlfn.XLOOKUP($E58,'Copy of Raw Data'!$E:$E,'Copy of Raw Data'!AA:AA,"ERROR",0,1)</f>
        <v>oz</v>
      </c>
      <c r="AB58" s="9" t="str">
        <f>_xlfn.XLOOKUP($E58,'Copy of Raw Data'!$E:$E,'Copy of Raw Data'!AB:AB,"ERROR",0,1)</f>
        <v>Spray Can</v>
      </c>
      <c r="AC58" s="9" t="str">
        <f>_xlfn.XLOOKUP($E58,'Copy of Raw Data'!$E:$E,'Copy of Raw Data'!AC:AC,"ERROR",0,1)</f>
        <v>Pack of 1</v>
      </c>
      <c r="AD58" s="9" t="str">
        <f>_xlfn.XLOOKUP($E58,'Copy of Raw Data'!$E:$E,'Copy of Raw Data'!AD:AD,"ERROR",0,1)</f>
        <v>Long Lasting, Hold, Heat Protection, Curl Enhancing</v>
      </c>
      <c r="AE58" s="9" t="str">
        <f>_xlfn.XLOOKUP($E58,'Copy of Raw Data'!$E:$E,'Copy of Raw Data'!AO:AO,"ERROR",0,1)</f>
        <v>Gluten Free</v>
      </c>
      <c r="AF58" s="9" t="str">
        <f>_xlfn.XLOOKUP($E58,'Copy of Raw Data'!$E:$E,'Copy of Raw Data'!AZ:AZ,"ERROR",0,1)</f>
        <v>Water, Acrylate Copolymer, Castor Oil, Arginine, Cetrimonium Choride</v>
      </c>
      <c r="AG58">
        <f>IF(SUMIF('Ingredients Backend'!$AG$1:$EM$1,AG$3,'Ingredients Backend'!$AG57:$EM57)&gt;=1,1,0)</f>
        <v>0</v>
      </c>
      <c r="AH58">
        <f>IF(SUMIF('Ingredients Backend'!$AG$1:$EM$1,AH$3,'Ingredients Backend'!$AG57:$EM57)&gt;=1,1,0)</f>
        <v>1</v>
      </c>
      <c r="AI58">
        <f>IF(SUMIF('Ingredients Backend'!$AG$1:$EM$1,AI$3,'Ingredients Backend'!$AG57:$EM57)&gt;=1,1,0)</f>
        <v>0</v>
      </c>
      <c r="AJ58">
        <f>IF(SUMIF('Ingredients Backend'!$AG$1:$EM$1,AJ$3,'Ingredients Backend'!$AG57:$EM57)&gt;=1,1,0)</f>
        <v>0</v>
      </c>
      <c r="AK58">
        <f>IF(SUMIF('Ingredients Backend'!$AG$1:$EM$1,AK$3,'Ingredients Backend'!$AG57:$EM57)&gt;=1,1,0)</f>
        <v>0</v>
      </c>
      <c r="AL58">
        <f>IF(SUMIF('Ingredients Backend'!$AG$1:$EM$1,AL$3,'Ingredients Backend'!$AG57:$EM57)&gt;=1,1,0)</f>
        <v>0</v>
      </c>
      <c r="AM58">
        <f>IF(SUMIF('Ingredients Backend'!$AG$1:$EM$1,AM$3,'Ingredients Backend'!$AG57:$EM57)&gt;=1,1,0)</f>
        <v>1</v>
      </c>
      <c r="AN58">
        <f>IF(SUMIF('Ingredients Backend'!$AG$1:$EM$1,AN$3,'Ingredients Backend'!$AG57:$EM57)&gt;=1,1,0)</f>
        <v>0</v>
      </c>
      <c r="AO58">
        <f>IF(SUMIF('Ingredients Backend'!$AG$1:$EM$1,AO$3,'Ingredients Backend'!$AG57:$EM57)&gt;=1,1,0)</f>
        <v>0</v>
      </c>
      <c r="AP58">
        <f>IF(SUMIF('Ingredients Backend'!$AG$1:$EM$1,AP$3,'Ingredients Backend'!$AG57:$EM57)&gt;=1,1,0)</f>
        <v>0</v>
      </c>
      <c r="AQ58">
        <f>IF(SUMIF('Ingredients Backend'!$AG$1:$EM$1,AQ$3,'Ingredients Backend'!$AG57:$EM57)&gt;=1,1,0)</f>
        <v>0</v>
      </c>
      <c r="AR58">
        <f>IF(SUMIF('Ingredients Backend'!$AG$1:$EM$1,AR$3,'Ingredients Backend'!$AG57:$EM57)&gt;=1,1,0)</f>
        <v>0</v>
      </c>
      <c r="AS58">
        <f>IF(SUMIF('Ingredients Backend'!$AG$1:$EM$1,AS$3,'Ingredients Backend'!$AG57:$EM57)&gt;=1,1,0)</f>
        <v>0</v>
      </c>
      <c r="AT58">
        <f>IF(SUMIF('Ingredients Backend'!$AG$1:$EM$1,AT$3,'Ingredients Backend'!$AG57:$EM57)&gt;=1,1,0)</f>
        <v>1</v>
      </c>
      <c r="AU58">
        <f>IF(SUMIF('Ingredients Backend'!$AG$1:$EM$1,AU$3,'Ingredients Backend'!$AG57:$EM57)&gt;=1,1,0)</f>
        <v>0</v>
      </c>
      <c r="AV58">
        <f>IF(SUMIF('Ingredients Backend'!$AG$1:$EM$1,AV$3,'Ingredients Backend'!$AG57:$EM57)&gt;=1,1,0)</f>
        <v>1</v>
      </c>
      <c r="AW58">
        <f>IF(SUMIF('Ingredients Backend'!$AG$1:$EM$1,AW$3,'Ingredients Backend'!$AG57:$EM57)&gt;=1,1,0)</f>
        <v>0</v>
      </c>
      <c r="AX58">
        <f>IF(SUMIF('Ingredients Backend'!$AG$1:$EM$1,AX$3,'Ingredients Backend'!$AG57:$EM57)&gt;=1,1,0)</f>
        <v>0</v>
      </c>
      <c r="AY58">
        <f>IF(SUMIF('Ingredients Backend'!$AG$1:$EM$1,AY$3,'Ingredients Backend'!$AG57:$EM57)&gt;=1,1,0)</f>
        <v>0</v>
      </c>
      <c r="AZ58">
        <f>IF(SUMIF('Ingredients Backend'!$AG$1:$EM$1,AZ$3,'Ingredients Backend'!$AG57:$EM57)&gt;=1,1,0)</f>
        <v>0</v>
      </c>
      <c r="BA58">
        <f>IF(SUMIF('Ingredients Backend'!$AG$1:$EM$1,BA$3,'Ingredients Backend'!$AG57:$EM57)&gt;=1,1,0)</f>
        <v>0</v>
      </c>
      <c r="BB58">
        <f>IF(SUMIF('Ingredients Backend'!$AG$1:$EM$1,BB$3,'Ingredients Backend'!$AG57:$EM57)&gt;=1,1,0)</f>
        <v>0</v>
      </c>
      <c r="BC58">
        <f>IF(SUMIF('Ingredients Backend'!$AG$1:$EM$1,BC$3,'Ingredients Backend'!$AG57:$EM57)&gt;=1,1,0)</f>
        <v>0</v>
      </c>
      <c r="BD58">
        <f>IF(SUMIF('Ingredients Backend'!$AG$1:$EM$1,BD$3,'Ingredients Backend'!$AG57:$EM57)&gt;=1,1,0)</f>
        <v>0</v>
      </c>
      <c r="BE58">
        <f>IF(SUMIF('Ingredients Backend'!$AG$1:$EM$1,BE$3,'Ingredients Backend'!$AG57:$EM57)&gt;=1,1,0)</f>
        <v>0</v>
      </c>
      <c r="BF58">
        <f>IF(SUMIF('Ingredients Backend'!$AG$1:$EM$1,BF$3,'Ingredients Backend'!$AG57:$EM57)&gt;=1,1,0)</f>
        <v>0</v>
      </c>
      <c r="BG58">
        <f>IF(SUMIF('Ingredients Backend'!$AG$1:$EM$1,BG$3,'Ingredients Backend'!$AG57:$EM57)&gt;=1,1,0)</f>
        <v>0</v>
      </c>
      <c r="BH58">
        <f>IF(SUMIF('Ingredients Backend'!$AG$1:$EM$1,BH$3,'Ingredients Backend'!$AG57:$EM57)&gt;=1,1,0)</f>
        <v>0</v>
      </c>
      <c r="BI58">
        <f>IF(SUMIF('Ingredients Backend'!$AG$1:$EM$1,BI$3,'Ingredients Backend'!$AG57:$EM57)&gt;=1,1,0)</f>
        <v>0</v>
      </c>
      <c r="BJ58">
        <f>IF(SUMIF('Ingredients Backend'!$AG$1:$EM$1,BJ$3,'Ingredients Backend'!$AG57:$EM57)&gt;=1,1,0)</f>
        <v>0</v>
      </c>
      <c r="BK58">
        <f>IF(SUMIF('Ingredients Backend'!$AG$1:$EM$1,BK$3,'Ingredients Backend'!$AG57:$EM57)&gt;=1,1,0)</f>
        <v>0</v>
      </c>
      <c r="BL58">
        <f>IF(SUMIF('Ingredients Backend'!$AG$1:$EM$1,BL$3,'Ingredients Backend'!$AG57:$EM57)&gt;=1,1,0)</f>
        <v>0</v>
      </c>
      <c r="BM58">
        <f>IF(SUMIF('Ingredients Backend'!$AG$1:$EM$1,BM$3,'Ingredients Backend'!$AG57:$EM57)&gt;=1,1,0)</f>
        <v>0</v>
      </c>
      <c r="BN58">
        <f>IF(SUMIF('Ingredients Backend'!$AG$1:$EM$1,BN$3,'Ingredients Backend'!$AG57:$EM57)&gt;=1,1,0)</f>
        <v>0</v>
      </c>
      <c r="BO58">
        <f>IF(SUMIF('Ingredients Backend'!$AG$1:$EM$1,BO$3,'Ingredients Backend'!$AG57:$EM57)&gt;=1,1,0)</f>
        <v>0</v>
      </c>
      <c r="BP58">
        <f>IF(SUMIF('Ingredients Backend'!$AG$1:$EM$1,BP$3,'Ingredients Backend'!$AG57:$EM57)&gt;=1,1,0)</f>
        <v>0</v>
      </c>
      <c r="BQ58">
        <f>IF(SUMIF('Ingredients Backend'!$AG$1:$EM$1,BQ$3,'Ingredients Backend'!$AG57:$EM57)&gt;=1,1,0)</f>
        <v>0</v>
      </c>
      <c r="BR58">
        <f>IF(SUMIF('Ingredients Backend'!$AG$1:$EM$1,BR$3,'Ingredients Backend'!$AG57:$EM57)&gt;=1,1,0)</f>
        <v>0</v>
      </c>
      <c r="BS58">
        <f>IF(SUMIF('Ingredients Backend'!$AG$1:$EM$1,BS$3,'Ingredients Backend'!$AG57:$EM57)&gt;=1,1,0)</f>
        <v>0</v>
      </c>
      <c r="BT58">
        <f>IF(SUMIF('Ingredients Backend'!$AG$1:$EM$1,BT$3,'Ingredients Backend'!$AG57:$EM57)&gt;=1,1,0)</f>
        <v>0</v>
      </c>
      <c r="BU58">
        <f>IF(SUMIF('Ingredients Backend'!$AG$1:$EM$1,BU$3,'Ingredients Backend'!$AG57:$EM57)&gt;=1,1,0)</f>
        <v>0</v>
      </c>
      <c r="BV58">
        <f>IF(SUMIF('Ingredients Backend'!$AG$1:$EM$1,BV$3,'Ingredients Backend'!$AG57:$EM57)&gt;=1,1,0)</f>
        <v>0</v>
      </c>
      <c r="BW58">
        <f>IF(SUMIF('Ingredients Backend'!$AG$1:$EM$1,BW$3,'Ingredients Backend'!$AG57:$EM57)&gt;=1,1,0)</f>
        <v>0</v>
      </c>
      <c r="BX58">
        <f>IF(SUMIF('Ingredients Backend'!$AG$1:$EM$1,BX$3,'Ingredients Backend'!$AG57:$EM57)&gt;=1,1,0)</f>
        <v>0</v>
      </c>
      <c r="BY58">
        <f>IF(SUMIF('Ingredients Backend'!$AG$1:$EM$1,BY$3,'Ingredients Backend'!$AG57:$EM57)&gt;=1,1,0)</f>
        <v>0</v>
      </c>
      <c r="BZ58">
        <f>IF(SUMIF('Ingredients Backend'!$AG$1:$EM$1,BZ$3,'Ingredients Backend'!$AG57:$EM57)&gt;=1,1,0)</f>
        <v>0</v>
      </c>
      <c r="CA58">
        <f>IF(SUMIF('Ingredients Backend'!$AG$1:$EM$1,CA$3,'Ingredients Backend'!$AG57:$EM57)&gt;=1,1,0)</f>
        <v>0</v>
      </c>
      <c r="CB58">
        <f>IF(SUMIF('Ingredients Backend'!$AG$1:$EM$1,CB$3,'Ingredients Backend'!$AG57:$EM57)&gt;=1,1,0)</f>
        <v>0</v>
      </c>
      <c r="CC58">
        <f>IF(SUMIF('Ingredients Backend'!$AG$1:$EM$1,CC$3,'Ingredients Backend'!$AG57:$EM57)&gt;=1,1,0)</f>
        <v>0</v>
      </c>
      <c r="CD58">
        <f>IF(SUMIF('Ingredients Backend'!$AG$1:$EM$1,CD$3,'Ingredients Backend'!$AG57:$EM57)&gt;=1,1,0)</f>
        <v>1</v>
      </c>
      <c r="CE58">
        <f>IF(SUMIF('Ingredients Backend'!$AG$1:$EM$1,CE$3,'Ingredients Backend'!$AG57:$EM57)&gt;=1,1,0)</f>
        <v>0</v>
      </c>
      <c r="CF58">
        <f>IF(SUMIF('Ingredients Backend'!$AG$1:$EM$1,CF$3,'Ingredients Backend'!$AG57:$EM57)&gt;=1,1,0)</f>
        <v>0</v>
      </c>
      <c r="CG58">
        <f>IF(SUMIF('Ingredients Backend'!$AG$1:$EM$1,CG$3,'Ingredients Backend'!$AG57:$EM57)&gt;=1,1,0)</f>
        <v>0</v>
      </c>
      <c r="CH58">
        <f>IF(SUMIF('Ingredients Backend'!$AG$1:$EM$1,CH$3,'Ingredients Backend'!$AG57:$EM57)&gt;=1,1,0)</f>
        <v>0</v>
      </c>
      <c r="CI58">
        <f>IF(SUMIF('Ingredients Backend'!$AG$1:$EM$1,CI$3,'Ingredients Backend'!$AG57:$EM57)&gt;=1,1,0)</f>
        <v>0</v>
      </c>
      <c r="CJ58">
        <f>IF(SUMIF('Ingredients Backend'!$AG$1:$EM$1,CJ$3,'Ingredients Backend'!$AG57:$EM57)&gt;=1,1,0)</f>
        <v>0</v>
      </c>
      <c r="CK58">
        <f>IF(SUMIF('Ingredients Backend'!$AG$1:$EM$1,CK$3,'Ingredients Backend'!$AG57:$EM57)&gt;=1,1,0)</f>
        <v>0</v>
      </c>
      <c r="CL58">
        <f>IF(SUMIF('Ingredients Backend'!$AG$1:$EM$1,CL$3,'Ingredients Backend'!$AG57:$EM57)&gt;=1,1,0)</f>
        <v>0</v>
      </c>
      <c r="CM58">
        <f>IF(SUMIF('Ingredients Backend'!$AG$1:$EM$1,CM$3,'Ingredients Backend'!$AG57:$EM57)&gt;=1,1,0)</f>
        <v>0</v>
      </c>
      <c r="CN58">
        <f>IF(SUMIF('Ingredients Backend'!$AG$1:$EM$1,CN$3,'Ingredients Backend'!$AG57:$EM57)&gt;=1,1,0)</f>
        <v>0</v>
      </c>
      <c r="CO58">
        <f>IF(SUMIF('Ingredients Backend'!$AG$1:$EM$1,CO$3,'Ingredients Backend'!$AG57:$EM57)&gt;=1,1,0)</f>
        <v>0</v>
      </c>
      <c r="CP58">
        <f>IF(SUMIF('Ingredients Backend'!$AG$1:$EM$1,CP$3,'Ingredients Backend'!$AG57:$EM57)&gt;=1,1,0)</f>
        <v>0</v>
      </c>
      <c r="CQ58">
        <f>IF(SUMIF('Ingredients Backend'!$AG$1:$EM$1,CQ$3,'Ingredients Backend'!$AG57:$EM57)&gt;=1,1,0)</f>
        <v>0</v>
      </c>
      <c r="CR58">
        <f>IF(SUMIF('Ingredients Backend'!$AG$1:$EM$1,CR$3,'Ingredients Backend'!$AG57:$EM57)&gt;=1,1,0)</f>
        <v>0</v>
      </c>
      <c r="CS58">
        <f>IF(SUMIF('Ingredients Backend'!$AG$1:$EM$1,CS$3,'Ingredients Backend'!$AG57:$EM57)&gt;=1,1,0)</f>
        <v>0</v>
      </c>
      <c r="CT58">
        <f>IF(SUMIF('Ingredients Backend'!$AG$1:$EM$1,CT$3,'Ingredients Backend'!$AG57:$EM57)&gt;=1,1,0)</f>
        <v>0</v>
      </c>
      <c r="CU58">
        <f>IF(SUMIF('Ingredients Backend'!$AG$1:$EM$1,CU$3,'Ingredients Backend'!$AG57:$EM57)&gt;=1,1,0)</f>
        <v>0</v>
      </c>
      <c r="CV58">
        <f>IF(SUMIF('Ingredients Backend'!$AG$1:$EM$1,CV$3,'Ingredients Backend'!$AG57:$EM57)&gt;=1,1,0)</f>
        <v>0</v>
      </c>
      <c r="CW58">
        <f>IF(SUMIF('Ingredients Backend'!$AG$1:$EM$1,CW$3,'Ingredients Backend'!$AG57:$EM57)&gt;=1,1,0)</f>
        <v>0</v>
      </c>
      <c r="CX58">
        <f>IF(SUMIF('Ingredients Backend'!$AG$1:$EM$1,CX$3,'Ingredients Backend'!$AG57:$EM57)&gt;=1,1,0)</f>
        <v>0</v>
      </c>
      <c r="CY58">
        <f>IF(SUMIF('Ingredients Backend'!$AG$1:$EM$1,CY$3,'Ingredients Backend'!$AG57:$EM57)&gt;=1,1,0)</f>
        <v>0</v>
      </c>
      <c r="CZ58">
        <f>IF(SUMIF('Ingredients Backend'!$AG$1:$EM$1,CZ$3,'Ingredients Backend'!$AG57:$EM57)&gt;=1,1,0)</f>
        <v>0</v>
      </c>
      <c r="DA58">
        <f>IF(SUMIF('Ingredients Backend'!$AG$1:$EM$1,DA$3,'Ingredients Backend'!$AG57:$EM57)&gt;=1,1,0)</f>
        <v>0</v>
      </c>
      <c r="DB58">
        <f>IF(SUMIF('Ingredients Backend'!$AG$1:$EM$1,DB$3,'Ingredients Backend'!$AG57:$EM57)&gt;=1,1,0)</f>
        <v>0</v>
      </c>
      <c r="DC58">
        <f>IF(SUMIF('Ingredients Backend'!$AG$1:$EM$1,DC$3,'Ingredients Backend'!$AG57:$EM57)&gt;=1,1,0)</f>
        <v>0</v>
      </c>
      <c r="DD58">
        <f>IF(SUMIF('Ingredients Backend'!$AG$1:$EM$1,DD$3,'Ingredients Backend'!$AG57:$EM57)&gt;=1,1,0)</f>
        <v>0</v>
      </c>
      <c r="DE58">
        <f>IF(SUMIF('Ingredients Backend'!$AG$1:$EM$1,DE$3,'Ingredients Backend'!$AG57:$EM57)&gt;=1,1,0)</f>
        <v>0</v>
      </c>
      <c r="DF58">
        <f>IF(SUMIF('Ingredients Backend'!$AG$1:$EM$1,DF$3,'Ingredients Backend'!$AG57:$EM57)&gt;=1,1,0)</f>
        <v>0</v>
      </c>
      <c r="DG58">
        <f>IF(SUMIF('Ingredients Backend'!$AG$1:$EM$1,DG$3,'Ingredients Backend'!$AG57:$EM57)&gt;=1,1,0)</f>
        <v>0</v>
      </c>
      <c r="DH58">
        <f>IF(SUMIF('Ingredients Backend'!$AG$1:$EM$1,DH$3,'Ingredients Backend'!$AG57:$EM57)&gt;=1,1,0)</f>
        <v>0</v>
      </c>
      <c r="DI58">
        <f>IF(SUMIF('Ingredients Backend'!$AG$1:$EM$1,DI$3,'Ingredients Backend'!$AG57:$EM57)&gt;=1,1,0)</f>
        <v>1</v>
      </c>
      <c r="DJ58">
        <f>IF(SUMIF('Ingredients Backend'!$AG$1:$EM$1,DJ$3,'Ingredients Backend'!$AG57:$EM57)&gt;=1,1,0)</f>
        <v>0</v>
      </c>
      <c r="DK58">
        <f>IF(SUMIF('Ingredients Backend'!$AG$1:$EM$1,DK$3,'Ingredients Backend'!$AG57:$EM57)&gt;=1,1,0)</f>
        <v>0</v>
      </c>
      <c r="DL58">
        <f>IF(SUMIF('Ingredients Backend'!$AG$1:$EM$1,DL$3,'Ingredients Backend'!$AG57:$EM57)&gt;=1,1,0)</f>
        <v>0</v>
      </c>
    </row>
    <row r="59" hidden="1" spans="1:116">
      <c r="A59" s="9" t="str">
        <f>_xlfn.XLOOKUP($E59,'Copy of Raw Data'!$E:$E,'Copy of Raw Data'!A:A,"ERROR",0,1)</f>
        <v>US</v>
      </c>
      <c r="B59" s="9" t="str">
        <f>_xlfn.XLOOKUP($E59,'Copy of Raw Data'!$E:$E,'Copy of Raw Data'!B:B,"ERROR",0,1)</f>
        <v>Hair Mousses</v>
      </c>
      <c r="C59" s="9" t="str">
        <f>_xlfn.XLOOKUP($E59,'Copy of Raw Data'!$E:$E,'Copy of Raw Data'!C:C,"ERROR",0,1)</f>
        <v>ag care</v>
      </c>
      <c r="D59" s="9" t="str">
        <f>_xlfn.XLOOKUP($E59,'Copy of Raw Data'!$E:$E,'Copy of Raw Data'!D:D,"ERROR",0,1)</f>
        <v>www.amazon.com/dp/B0B9T753LG</v>
      </c>
      <c r="E59" s="9" t="s">
        <v>245</v>
      </c>
      <c r="F59" s="9" t="str">
        <f>_xlfn.XLOOKUP($E59,'Copy of Raw Data'!$E:$E,'Copy of Raw Data'!F:F,"ERROR",0,1)</f>
        <v>AG Care Mousse Gel Extra-Firm Curl Retention, 10 Fl Oz</v>
      </c>
      <c r="G59" s="9">
        <f>_xlfn.XLOOKUP($E59,'Copy of Raw Data'!$E:$E,'Copy of Raw Data'!G:G,"ERROR",0,1)</f>
        <v>3879</v>
      </c>
      <c r="H59" s="9">
        <f>_xlfn.XLOOKUP($E59,'Copy of Raw Data'!$E:$E,'Copy of Raw Data'!H:H,"ERROR",0,1)</f>
        <v>100522.51</v>
      </c>
      <c r="I59" s="9">
        <f>_xlfn.XLOOKUP($E59,'Copy of Raw Data'!$E:$E,'Copy of Raw Data'!I:I,"ERROR",0,1)</f>
        <v>0.00415831457697661</v>
      </c>
      <c r="J59" s="9" t="str">
        <f>_xlfn.XLOOKUP($E59,'Copy of Raw Data'!$E:$E,'Copy of Raw Data'!J:J,"ERROR",0,1)</f>
        <v>Yes</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 to 30</v>
      </c>
      <c r="L59" s="9">
        <f>_xlfn.XLOOKUP($E59,'Copy of Raw Data'!$E:$E,'Copy of Raw Data'!L:L,"ERROR",0,1)</f>
        <v>26.9</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 to 30</v>
      </c>
      <c r="N59" s="9">
        <f>_xlfn.XLOOKUP($E59,'Copy of Raw Data'!$E:$E,'Copy of Raw Data'!N:N,"ERROR",0,1)</f>
        <v>28</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6">
        <f t="shared" si="2"/>
        <v>0.0392857142857143</v>
      </c>
      <c r="Q59" s="9">
        <f>_xlfn.XLOOKUP($E59,'Copy of Raw Data'!$E:$E,'Copy of Raw Data'!Q:Q,"ERROR",0,1)</f>
        <v>10</v>
      </c>
      <c r="R59" s="9" t="str">
        <f>_xlfn.XLOOKUP($E59,'Copy of Raw Data'!$E:$E,'Copy of Raw Data'!R:R,"ERROR",0,1)</f>
        <v>fl oz</v>
      </c>
      <c r="S59" s="17">
        <f t="shared" si="3"/>
        <v>2.58653846153846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4"/>
        <v>0.0910486199630603</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5"/>
        <v>0.0874717098930829</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17">
        <f t="array" ref="Z59">_xlfn.IFS(AA59="oz",_xlfn.IFS(R59="oz",Q59,R59="fl oz",Q59*1.04,R59="ml",Q59*0.0338),AA59="fl oz",_xlfn.IFS(R59="oz",Q59/1.04,R59="fl oz",Q59,R59="ml",Q59*0.0338/1.04),AA59="ml",_xlfn.IFS(R59="oz",Q59/0.0338,R59="fl oz",Q59*1.04/0.0338,R59="ml",Q59))</f>
        <v>10.4</v>
      </c>
      <c r="AA59" s="9" t="str">
        <f>_xlfn.XLOOKUP($E59,'Copy of Raw Data'!$E:$E,'Copy of Raw Data'!AA:AA,"ERROR",0,1)</f>
        <v>oz</v>
      </c>
      <c r="AB59" s="9" t="str">
        <f>_xlfn.XLOOKUP($E59,'Copy of Raw Data'!$E:$E,'Copy of Raw Data'!AB:AB,"ERROR",0,1)</f>
        <v>Spray Can</v>
      </c>
      <c r="AC59" s="9" t="str">
        <f>_xlfn.XLOOKUP($E59,'Copy of Raw Data'!$E:$E,'Copy of Raw Data'!AC:AC,"ERROR",0,1)</f>
        <v>Pack of 1</v>
      </c>
      <c r="AD59" s="9" t="str">
        <f>_xlfn.XLOOKUP($E59,'Copy of Raw Data'!$E:$E,'Copy of Raw Data'!AD:AD,"ERROR",0,1)</f>
        <v>Lightweight, Hold, Volumizing, Shine, Protection, Nourishing</v>
      </c>
      <c r="AE59" s="9" t="str">
        <f>_xlfn.XLOOKUP($E59,'Copy of Raw Data'!$E:$E,'Copy of Raw Data'!AO:AO,"ERROR",0,1)</f>
        <v>Sulfate Free, Cruelty Free, Gluten Free, Paraben Free, Vegan, Silicone Free</v>
      </c>
      <c r="AF59" s="9" t="str">
        <f>_xlfn.XLOOKUP($E59,'Copy of Raw Data'!$E:$E,'Copy of Raw Data'!AZ:AZ,"ERROR",0,1)</f>
        <v>Tomato, Rice, Chamomile, Glycerin, Panthenol, Fennel, Water</v>
      </c>
      <c r="AG59">
        <f>IF(SUMIF('Ingredients Backend'!$AG$1:$EM$1,AG$3,'Ingredients Backend'!$AG58:$EM58)&gt;=1,1,0)</f>
        <v>0</v>
      </c>
      <c r="AH59">
        <f>IF(SUMIF('Ingredients Backend'!$AG$1:$EM$1,AH$3,'Ingredients Backend'!$AG58:$EM58)&gt;=1,1,0)</f>
        <v>0</v>
      </c>
      <c r="AI59">
        <f>IF(SUMIF('Ingredients Backend'!$AG$1:$EM$1,AI$3,'Ingredients Backend'!$AG58:$EM58)&gt;=1,1,0)</f>
        <v>0</v>
      </c>
      <c r="AJ59">
        <f>IF(SUMIF('Ingredients Backend'!$AG$1:$EM$1,AJ$3,'Ingredients Backend'!$AG58:$EM58)&gt;=1,1,0)</f>
        <v>0</v>
      </c>
      <c r="AK59">
        <f>IF(SUMIF('Ingredients Backend'!$AG$1:$EM$1,AK$3,'Ingredients Backend'!$AG58:$EM58)&gt;=1,1,0)</f>
        <v>0</v>
      </c>
      <c r="AL59">
        <f>IF(SUMIF('Ingredients Backend'!$AG$1:$EM$1,AL$3,'Ingredients Backend'!$AG58:$EM58)&gt;=1,1,0)</f>
        <v>0</v>
      </c>
      <c r="AM59">
        <f>IF(SUMIF('Ingredients Backend'!$AG$1:$EM$1,AM$3,'Ingredients Backend'!$AG58:$EM58)&gt;=1,1,0)</f>
        <v>0</v>
      </c>
      <c r="AN59">
        <f>IF(SUMIF('Ingredients Backend'!$AG$1:$EM$1,AN$3,'Ingredients Backend'!$AG58:$EM58)&gt;=1,1,0)</f>
        <v>0</v>
      </c>
      <c r="AO59">
        <f>IF(SUMIF('Ingredients Backend'!$AG$1:$EM$1,AO$3,'Ingredients Backend'!$AG58:$EM58)&gt;=1,1,0)</f>
        <v>0</v>
      </c>
      <c r="AP59">
        <f>IF(SUMIF('Ingredients Backend'!$AG$1:$EM$1,AP$3,'Ingredients Backend'!$AG58:$EM58)&gt;=1,1,0)</f>
        <v>0</v>
      </c>
      <c r="AQ59">
        <f>IF(SUMIF('Ingredients Backend'!$AG$1:$EM$1,AQ$3,'Ingredients Backend'!$AG58:$EM58)&gt;=1,1,0)</f>
        <v>0</v>
      </c>
      <c r="AR59">
        <f>IF(SUMIF('Ingredients Backend'!$AG$1:$EM$1,AR$3,'Ingredients Backend'!$AG58:$EM58)&gt;=1,1,0)</f>
        <v>0</v>
      </c>
      <c r="AS59">
        <f>IF(SUMIF('Ingredients Backend'!$AG$1:$EM$1,AS$3,'Ingredients Backend'!$AG58:$EM58)&gt;=1,1,0)</f>
        <v>0</v>
      </c>
      <c r="AT59">
        <f>IF(SUMIF('Ingredients Backend'!$AG$1:$EM$1,AT$3,'Ingredients Backend'!$AG58:$EM58)&gt;=1,1,0)</f>
        <v>0</v>
      </c>
      <c r="AU59">
        <f>IF(SUMIF('Ingredients Backend'!$AG$1:$EM$1,AU$3,'Ingredients Backend'!$AG58:$EM58)&gt;=1,1,0)</f>
        <v>0</v>
      </c>
      <c r="AV59">
        <f>IF(SUMIF('Ingredients Backend'!$AG$1:$EM$1,AV$3,'Ingredients Backend'!$AG58:$EM58)&gt;=1,1,0)</f>
        <v>0</v>
      </c>
      <c r="AW59">
        <f>IF(SUMIF('Ingredients Backend'!$AG$1:$EM$1,AW$3,'Ingredients Backend'!$AG58:$EM58)&gt;=1,1,0)</f>
        <v>1</v>
      </c>
      <c r="AX59">
        <f>IF(SUMIF('Ingredients Backend'!$AG$1:$EM$1,AX$3,'Ingredients Backend'!$AG58:$EM58)&gt;=1,1,0)</f>
        <v>0</v>
      </c>
      <c r="AY59">
        <f>IF(SUMIF('Ingredients Backend'!$AG$1:$EM$1,AY$3,'Ingredients Backend'!$AG58:$EM58)&gt;=1,1,0)</f>
        <v>0</v>
      </c>
      <c r="AZ59">
        <f>IF(SUMIF('Ingredients Backend'!$AG$1:$EM$1,AZ$3,'Ingredients Backend'!$AG58:$EM58)&gt;=1,1,0)</f>
        <v>0</v>
      </c>
      <c r="BA59">
        <f>IF(SUMIF('Ingredients Backend'!$AG$1:$EM$1,BA$3,'Ingredients Backend'!$AG58:$EM58)&gt;=1,1,0)</f>
        <v>0</v>
      </c>
      <c r="BB59">
        <f>IF(SUMIF('Ingredients Backend'!$AG$1:$EM$1,BB$3,'Ingredients Backend'!$AG58:$EM58)&gt;=1,1,0)</f>
        <v>0</v>
      </c>
      <c r="BC59">
        <f>IF(SUMIF('Ingredients Backend'!$AG$1:$EM$1,BC$3,'Ingredients Backend'!$AG58:$EM58)&gt;=1,1,0)</f>
        <v>0</v>
      </c>
      <c r="BD59">
        <f>IF(SUMIF('Ingredients Backend'!$AG$1:$EM$1,BD$3,'Ingredients Backend'!$AG58:$EM58)&gt;=1,1,0)</f>
        <v>0</v>
      </c>
      <c r="BE59">
        <f>IF(SUMIF('Ingredients Backend'!$AG$1:$EM$1,BE$3,'Ingredients Backend'!$AG58:$EM58)&gt;=1,1,0)</f>
        <v>0</v>
      </c>
      <c r="BF59">
        <f>IF(SUMIF('Ingredients Backend'!$AG$1:$EM$1,BF$3,'Ingredients Backend'!$AG58:$EM58)&gt;=1,1,0)</f>
        <v>0</v>
      </c>
      <c r="BG59">
        <f>IF(SUMIF('Ingredients Backend'!$AG$1:$EM$1,BG$3,'Ingredients Backend'!$AG58:$EM58)&gt;=1,1,0)</f>
        <v>0</v>
      </c>
      <c r="BH59">
        <f>IF(SUMIF('Ingredients Backend'!$AG$1:$EM$1,BH$3,'Ingredients Backend'!$AG58:$EM58)&gt;=1,1,0)</f>
        <v>1</v>
      </c>
      <c r="BI59">
        <f>IF(SUMIF('Ingredients Backend'!$AG$1:$EM$1,BI$3,'Ingredients Backend'!$AG58:$EM58)&gt;=1,1,0)</f>
        <v>0</v>
      </c>
      <c r="BJ59">
        <f>IF(SUMIF('Ingredients Backend'!$AG$1:$EM$1,BJ$3,'Ingredients Backend'!$AG58:$EM58)&gt;=1,1,0)</f>
        <v>0</v>
      </c>
      <c r="BK59">
        <f>IF(SUMIF('Ingredients Backend'!$AG$1:$EM$1,BK$3,'Ingredients Backend'!$AG58:$EM58)&gt;=1,1,0)</f>
        <v>1</v>
      </c>
      <c r="BL59">
        <f>IF(SUMIF('Ingredients Backend'!$AG$1:$EM$1,BL$3,'Ingredients Backend'!$AG58:$EM58)&gt;=1,1,0)</f>
        <v>0</v>
      </c>
      <c r="BM59">
        <f>IF(SUMIF('Ingredients Backend'!$AG$1:$EM$1,BM$3,'Ingredients Backend'!$AG58:$EM58)&gt;=1,1,0)</f>
        <v>0</v>
      </c>
      <c r="BN59">
        <f>IF(SUMIF('Ingredients Backend'!$AG$1:$EM$1,BN$3,'Ingredients Backend'!$AG58:$EM58)&gt;=1,1,0)</f>
        <v>0</v>
      </c>
      <c r="BO59">
        <f>IF(SUMIF('Ingredients Backend'!$AG$1:$EM$1,BO$3,'Ingredients Backend'!$AG58:$EM58)&gt;=1,1,0)</f>
        <v>0</v>
      </c>
      <c r="BP59">
        <f>IF(SUMIF('Ingredients Backend'!$AG$1:$EM$1,BP$3,'Ingredients Backend'!$AG58:$EM58)&gt;=1,1,0)</f>
        <v>0</v>
      </c>
      <c r="BQ59">
        <f>IF(SUMIF('Ingredients Backend'!$AG$1:$EM$1,BQ$3,'Ingredients Backend'!$AG58:$EM58)&gt;=1,1,0)</f>
        <v>0</v>
      </c>
      <c r="BR59">
        <f>IF(SUMIF('Ingredients Backend'!$AG$1:$EM$1,BR$3,'Ingredients Backend'!$AG58:$EM58)&gt;=1,1,0)</f>
        <v>0</v>
      </c>
      <c r="BS59">
        <f>IF(SUMIF('Ingredients Backend'!$AG$1:$EM$1,BS$3,'Ingredients Backend'!$AG58:$EM58)&gt;=1,1,0)</f>
        <v>0</v>
      </c>
      <c r="BT59">
        <f>IF(SUMIF('Ingredients Backend'!$AG$1:$EM$1,BT$3,'Ingredients Backend'!$AG58:$EM58)&gt;=1,1,0)</f>
        <v>0</v>
      </c>
      <c r="BU59">
        <f>IF(SUMIF('Ingredients Backend'!$AG$1:$EM$1,BU$3,'Ingredients Backend'!$AG58:$EM58)&gt;=1,1,0)</f>
        <v>0</v>
      </c>
      <c r="BV59">
        <f>IF(SUMIF('Ingredients Backend'!$AG$1:$EM$1,BV$3,'Ingredients Backend'!$AG58:$EM58)&gt;=1,1,0)</f>
        <v>0</v>
      </c>
      <c r="BW59">
        <f>IF(SUMIF('Ingredients Backend'!$AG$1:$EM$1,BW$3,'Ingredients Backend'!$AG58:$EM58)&gt;=1,1,0)</f>
        <v>0</v>
      </c>
      <c r="BX59">
        <f>IF(SUMIF('Ingredients Backend'!$AG$1:$EM$1,BX$3,'Ingredients Backend'!$AG58:$EM58)&gt;=1,1,0)</f>
        <v>0</v>
      </c>
      <c r="BY59">
        <f>IF(SUMIF('Ingredients Backend'!$AG$1:$EM$1,BY$3,'Ingredients Backend'!$AG58:$EM58)&gt;=1,1,0)</f>
        <v>0</v>
      </c>
      <c r="BZ59">
        <f>IF(SUMIF('Ingredients Backend'!$AG$1:$EM$1,BZ$3,'Ingredients Backend'!$AG58:$EM58)&gt;=1,1,0)</f>
        <v>0</v>
      </c>
      <c r="CA59">
        <f>IF(SUMIF('Ingredients Backend'!$AG$1:$EM$1,CA$3,'Ingredients Backend'!$AG58:$EM58)&gt;=1,1,0)</f>
        <v>0</v>
      </c>
      <c r="CB59">
        <f>IF(SUMIF('Ingredients Backend'!$AG$1:$EM$1,CB$3,'Ingredients Backend'!$AG58:$EM58)&gt;=1,1,0)</f>
        <v>0</v>
      </c>
      <c r="CC59">
        <f>IF(SUMIF('Ingredients Backend'!$AG$1:$EM$1,CC$3,'Ingredients Backend'!$AG58:$EM58)&gt;=1,1,0)</f>
        <v>0</v>
      </c>
      <c r="CD59">
        <f>IF(SUMIF('Ingredients Backend'!$AG$1:$EM$1,CD$3,'Ingredients Backend'!$AG58:$EM58)&gt;=1,1,0)</f>
        <v>0</v>
      </c>
      <c r="CE59">
        <f>IF(SUMIF('Ingredients Backend'!$AG$1:$EM$1,CE$3,'Ingredients Backend'!$AG58:$EM58)&gt;=1,1,0)</f>
        <v>0</v>
      </c>
      <c r="CF59">
        <f>IF(SUMIF('Ingredients Backend'!$AG$1:$EM$1,CF$3,'Ingredients Backend'!$AG58:$EM58)&gt;=1,1,0)</f>
        <v>0</v>
      </c>
      <c r="CG59">
        <f>IF(SUMIF('Ingredients Backend'!$AG$1:$EM$1,CG$3,'Ingredients Backend'!$AG58:$EM58)&gt;=1,1,0)</f>
        <v>0</v>
      </c>
      <c r="CH59">
        <f>IF(SUMIF('Ingredients Backend'!$AG$1:$EM$1,CH$3,'Ingredients Backend'!$AG58:$EM58)&gt;=1,1,0)</f>
        <v>0</v>
      </c>
      <c r="CI59">
        <f>IF(SUMIF('Ingredients Backend'!$AG$1:$EM$1,CI$3,'Ingredients Backend'!$AG58:$EM58)&gt;=1,1,0)</f>
        <v>1</v>
      </c>
      <c r="CJ59">
        <f>IF(SUMIF('Ingredients Backend'!$AG$1:$EM$1,CJ$3,'Ingredients Backend'!$AG58:$EM58)&gt;=1,1,0)</f>
        <v>0</v>
      </c>
      <c r="CK59">
        <f>IF(SUMIF('Ingredients Backend'!$AG$1:$EM$1,CK$3,'Ingredients Backend'!$AG58:$EM58)&gt;=1,1,0)</f>
        <v>0</v>
      </c>
      <c r="CL59">
        <f>IF(SUMIF('Ingredients Backend'!$AG$1:$EM$1,CL$3,'Ingredients Backend'!$AG58:$EM58)&gt;=1,1,0)</f>
        <v>0</v>
      </c>
      <c r="CM59">
        <f>IF(SUMIF('Ingredients Backend'!$AG$1:$EM$1,CM$3,'Ingredients Backend'!$AG58:$EM58)&gt;=1,1,0)</f>
        <v>0</v>
      </c>
      <c r="CN59">
        <f>IF(SUMIF('Ingredients Backend'!$AG$1:$EM$1,CN$3,'Ingredients Backend'!$AG58:$EM58)&gt;=1,1,0)</f>
        <v>0</v>
      </c>
      <c r="CO59">
        <f>IF(SUMIF('Ingredients Backend'!$AG$1:$EM$1,CO$3,'Ingredients Backend'!$AG58:$EM58)&gt;=1,1,0)</f>
        <v>1</v>
      </c>
      <c r="CP59">
        <f>IF(SUMIF('Ingredients Backend'!$AG$1:$EM$1,CP$3,'Ingredients Backend'!$AG58:$EM58)&gt;=1,1,0)</f>
        <v>0</v>
      </c>
      <c r="CQ59">
        <f>IF(SUMIF('Ingredients Backend'!$AG$1:$EM$1,CQ$3,'Ingredients Backend'!$AG58:$EM58)&gt;=1,1,0)</f>
        <v>0</v>
      </c>
      <c r="CR59">
        <f>IF(SUMIF('Ingredients Backend'!$AG$1:$EM$1,CR$3,'Ingredients Backend'!$AG58:$EM58)&gt;=1,1,0)</f>
        <v>0</v>
      </c>
      <c r="CS59">
        <f>IF(SUMIF('Ingredients Backend'!$AG$1:$EM$1,CS$3,'Ingredients Backend'!$AG58:$EM58)&gt;=1,1,0)</f>
        <v>0</v>
      </c>
      <c r="CT59">
        <f>IF(SUMIF('Ingredients Backend'!$AG$1:$EM$1,CT$3,'Ingredients Backend'!$AG58:$EM58)&gt;=1,1,0)</f>
        <v>0</v>
      </c>
      <c r="CU59">
        <f>IF(SUMIF('Ingredients Backend'!$AG$1:$EM$1,CU$3,'Ingredients Backend'!$AG58:$EM58)&gt;=1,1,0)</f>
        <v>0</v>
      </c>
      <c r="CV59">
        <f>IF(SUMIF('Ingredients Backend'!$AG$1:$EM$1,CV$3,'Ingredients Backend'!$AG58:$EM58)&gt;=1,1,0)</f>
        <v>0</v>
      </c>
      <c r="CW59">
        <f>IF(SUMIF('Ingredients Backend'!$AG$1:$EM$1,CW$3,'Ingredients Backend'!$AG58:$EM58)&gt;=1,1,0)</f>
        <v>0</v>
      </c>
      <c r="CX59">
        <f>IF(SUMIF('Ingredients Backend'!$AG$1:$EM$1,CX$3,'Ingredients Backend'!$AG58:$EM58)&gt;=1,1,0)</f>
        <v>0</v>
      </c>
      <c r="CY59">
        <f>IF(SUMIF('Ingredients Backend'!$AG$1:$EM$1,CY$3,'Ingredients Backend'!$AG58:$EM58)&gt;=1,1,0)</f>
        <v>0</v>
      </c>
      <c r="CZ59">
        <f>IF(SUMIF('Ingredients Backend'!$AG$1:$EM$1,CZ$3,'Ingredients Backend'!$AG58:$EM58)&gt;=1,1,0)</f>
        <v>0</v>
      </c>
      <c r="DA59">
        <f>IF(SUMIF('Ingredients Backend'!$AG$1:$EM$1,DA$3,'Ingredients Backend'!$AG58:$EM58)&gt;=1,1,0)</f>
        <v>0</v>
      </c>
      <c r="DB59">
        <f>IF(SUMIF('Ingredients Backend'!$AG$1:$EM$1,DB$3,'Ingredients Backend'!$AG58:$EM58)&gt;=1,1,0)</f>
        <v>0</v>
      </c>
      <c r="DC59">
        <f>IF(SUMIF('Ingredients Backend'!$AG$1:$EM$1,DC$3,'Ingredients Backend'!$AG58:$EM58)&gt;=1,1,0)</f>
        <v>0</v>
      </c>
      <c r="DD59">
        <f>IF(SUMIF('Ingredients Backend'!$AG$1:$EM$1,DD$3,'Ingredients Backend'!$AG58:$EM58)&gt;=1,1,0)</f>
        <v>1</v>
      </c>
      <c r="DE59">
        <f>IF(SUMIF('Ingredients Backend'!$AG$1:$EM$1,DE$3,'Ingredients Backend'!$AG58:$EM58)&gt;=1,1,0)</f>
        <v>0</v>
      </c>
      <c r="DF59">
        <f>IF(SUMIF('Ingredients Backend'!$AG$1:$EM$1,DF$3,'Ingredients Backend'!$AG58:$EM58)&gt;=1,1,0)</f>
        <v>0</v>
      </c>
      <c r="DG59">
        <f>IF(SUMIF('Ingredients Backend'!$AG$1:$EM$1,DG$3,'Ingredients Backend'!$AG58:$EM58)&gt;=1,1,0)</f>
        <v>0</v>
      </c>
      <c r="DH59">
        <f>IF(SUMIF('Ingredients Backend'!$AG$1:$EM$1,DH$3,'Ingredients Backend'!$AG58:$EM58)&gt;=1,1,0)</f>
        <v>0</v>
      </c>
      <c r="DI59">
        <f>IF(SUMIF('Ingredients Backend'!$AG$1:$EM$1,DI$3,'Ingredients Backend'!$AG58:$EM58)&gt;=1,1,0)</f>
        <v>1</v>
      </c>
      <c r="DJ59">
        <f>IF(SUMIF('Ingredients Backend'!$AG$1:$EM$1,DJ$3,'Ingredients Backend'!$AG58:$EM58)&gt;=1,1,0)</f>
        <v>0</v>
      </c>
      <c r="DK59">
        <f>IF(SUMIF('Ingredients Backend'!$AG$1:$EM$1,DK$3,'Ingredients Backend'!$AG58:$EM58)&gt;=1,1,0)</f>
        <v>0</v>
      </c>
      <c r="DL59">
        <f>IF(SUMIF('Ingredients Backend'!$AG$1:$EM$1,DL$3,'Ingredients Backend'!$AG58:$EM58)&gt;=1,1,0)</f>
        <v>0</v>
      </c>
    </row>
    <row r="60" hidden="1" spans="1:32">
      <c r="A60" s="9" t="str">
        <f>_xlfn.XLOOKUP($E60,'Copy of Raw Data'!$E:$E,'Copy of Raw Data'!A:A,"ERROR",0,1)</f>
        <v>US</v>
      </c>
      <c r="B60" s="9" t="str">
        <f>_xlfn.XLOOKUP($E60,'Copy of Raw Data'!$E:$E,'Copy of Raw Data'!B:B,"ERROR",0,1)</f>
        <v>Hair Mousses</v>
      </c>
      <c r="C60" s="9" t="str">
        <f>_xlfn.XLOOKUP($E60,'Copy of Raw Data'!$E:$E,'Copy of Raw Data'!C:C,"ERROR",0,1)</f>
        <v>thedoux</v>
      </c>
      <c r="D60" s="9" t="str">
        <f>_xlfn.XLOOKUP($E60,'Copy of Raw Data'!$E:$E,'Copy of Raw Data'!D:D,"ERROR",0,1)</f>
        <v>www.amazon.com/dp/B079F4YNMS</v>
      </c>
      <c r="E60" s="9" t="s">
        <v>249</v>
      </c>
      <c r="F60" s="9" t="str">
        <f>_xlfn.XLOOKUP($E60,'Copy of Raw Data'!$E:$E,'Copy of Raw Data'!F:F,"ERROR",0,1)</f>
        <v>The Doux Mousse Def Texture Foam, Multi-Use Mousse Hair Foam to Style, Condition, Define, Volumize, and Add Shine - 7oz</v>
      </c>
      <c r="G60" s="9">
        <f>_xlfn.XLOOKUP($E60,'Copy of Raw Data'!$E:$E,'Copy of Raw Data'!G:G,"ERROR",0,1)</f>
        <v>6464</v>
      </c>
      <c r="H60" s="9">
        <f>_xlfn.XLOOKUP($E60,'Copy of Raw Data'!$E:$E,'Copy of Raw Data'!H:H,"ERROR",0,1)</f>
        <v>97809.21</v>
      </c>
      <c r="I60" s="9">
        <f>_xlfn.XLOOKUP($E60,'Copy of Raw Data'!$E:$E,'Copy of Raw Data'!I:I,"ERROR",0,1)</f>
        <v>0.0041442188778293</v>
      </c>
      <c r="J60" s="9" t="str">
        <f>_xlfn.XLOOKUP($E60,'Copy of Raw Data'!$E:$E,'Copy of 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15 to 20</v>
      </c>
      <c r="L60" s="9">
        <f>_xlfn.XLOOKUP($E60,'Copy of Raw Data'!$E:$E,'Copy of Raw Data'!L:L,"ERROR",0,1)</f>
        <v>15.12</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15 to 20</v>
      </c>
      <c r="N60" s="9">
        <f>_xlfn.XLOOKUP($E60,'Copy of Raw Data'!$E:$E,'Copy of Raw Data'!N:N,"ERROR",0,1)</f>
        <v>16.46</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8% to 10%</v>
      </c>
      <c r="P60" s="16">
        <f t="shared" si="2"/>
        <v>0.0814094775212638</v>
      </c>
      <c r="Q60" s="9">
        <f>_xlfn.XLOOKUP($E60,'Copy of Raw Data'!$E:$E,'Copy of Raw Data'!Q:Q,"ERROR",0,1)</f>
        <v>7</v>
      </c>
      <c r="R60" s="9" t="str">
        <f>_xlfn.XLOOKUP($E60,'Copy of Raw Data'!$E:$E,'Copy of Raw Data'!R:R,"ERROR",0,1)</f>
        <v>oz</v>
      </c>
      <c r="S60" s="17">
        <f t="shared" si="3"/>
        <v>2.16</v>
      </c>
      <c r="T60" s="9" t="str">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2 to 3</v>
      </c>
      <c r="U60" s="17"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0.05 to 0.1</v>
      </c>
      <c r="V60" s="17">
        <f t="shared" si="4"/>
        <v>0.0795207497946761</v>
      </c>
      <c r="W60" s="17"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0.05 to 0.1</v>
      </c>
      <c r="X60" s="17">
        <f t="shared" si="5"/>
        <v>0.0730470071017923</v>
      </c>
      <c r="Y60" s="9"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17">
        <f t="array" ref="Z60">_xlfn.IFS(AA60="oz",_xlfn.IFS(R60="oz",Q60,R60="fl oz",Q60*1.04,R60="ml",Q60*0.0338),AA60="fl oz",_xlfn.IFS(R60="oz",Q60/1.04,R60="fl oz",Q60,R60="ml",Q60*0.0338/1.04),AA60="ml",_xlfn.IFS(R60="oz",Q60/0.0338,R60="fl oz",Q60*1.04/0.0338,R60="ml",Q60))</f>
        <v>7</v>
      </c>
      <c r="AA60" s="9" t="str">
        <f>_xlfn.XLOOKUP($E60,'Copy of Raw Data'!$E:$E,'Copy of Raw Data'!AA:AA,"ERROR",0,1)</f>
        <v>oz</v>
      </c>
      <c r="AB60" s="9"/>
      <c r="AC60" s="9"/>
      <c r="AD60" s="9"/>
      <c r="AE60" s="9"/>
      <c r="AF60" s="9"/>
    </row>
    <row r="61" hidden="1" spans="1:32">
      <c r="A61" s="9" t="str">
        <f>_xlfn.XLOOKUP($E61,'Copy of Raw Data'!$E:$E,'Copy of Raw Data'!A:A,"ERROR",0,1)</f>
        <v>US</v>
      </c>
      <c r="B61" s="9" t="str">
        <f>_xlfn.XLOOKUP($E61,'Copy of Raw Data'!$E:$E,'Copy of Raw Data'!B:B,"ERROR",0,1)</f>
        <v>Hair Mousses</v>
      </c>
      <c r="C61" s="9" t="str">
        <f>_xlfn.XLOOKUP($E61,'Copy of Raw Data'!$E:$E,'Copy of Raw Data'!C:C,"ERROR",0,1)</f>
        <v>moroccanoil</v>
      </c>
      <c r="D61" s="9" t="str">
        <f>_xlfn.XLOOKUP($E61,'Copy of Raw Data'!$E:$E,'Copy of Raw Data'!D:D,"ERROR",0,1)</f>
        <v>www.amazon.com/dp/B07MR4FLCZ</v>
      </c>
      <c r="E61" s="9" t="s">
        <v>253</v>
      </c>
      <c r="F61" s="9" t="str">
        <f>_xlfn.XLOOKUP($E61,'Copy of Raw Data'!$E:$E,'Copy of Raw Data'!F:F,"ERROR",0,1)</f>
        <v>Moroccanoil Root Boost</v>
      </c>
      <c r="G61" s="9">
        <f>_xlfn.XLOOKUP($E61,'Copy of Raw Data'!$E:$E,'Copy of Raw Data'!G:G,"ERROR",0,1)</f>
        <v>6963</v>
      </c>
      <c r="H61" s="9">
        <f>_xlfn.XLOOKUP($E61,'Copy of Raw Data'!$E:$E,'Copy of Raw Data'!H:H,"ERROR",0,1)</f>
        <v>97477.66</v>
      </c>
      <c r="I61" s="9">
        <f>_xlfn.XLOOKUP($E61,'Copy of Raw Data'!$E:$E,'Copy of Raw Data'!I:I,"ERROR",0,1)</f>
        <v>0.00413927826194056</v>
      </c>
      <c r="J61" s="9" t="str">
        <f>_xlfn.XLOOKUP($E61,'Copy of Raw Data'!$E:$E,'Copy of 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_xlfn.XLOOKUP($E61,'Copy of Raw Data'!$E:$E,'Copy of Raw Data'!L:L,"ERROR",0,1)</f>
        <v>14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 to 15</v>
      </c>
      <c r="N61" s="9">
        <f>_xlfn.XLOOKUP($E61,'Copy of Raw Data'!$E:$E,'Copy of Raw Data'!N:N,"ERROR",0,1)</f>
        <v>14</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No Discount</v>
      </c>
      <c r="P61" s="16">
        <f t="shared" si="2"/>
        <v>0</v>
      </c>
      <c r="Q61" s="9">
        <f>_xlfn.XLOOKUP($E61,'Copy of Raw Data'!$E:$E,'Copy of Raw Data'!Q:Q,"ERROR",0,1)</f>
        <v>0</v>
      </c>
      <c r="R61" s="9">
        <f>_xlfn.XLOOKUP($E61,'Copy of Raw Data'!$E:$E,'Copy of Raw Data'!R:R,"ERROR",0,1)</f>
        <v>0</v>
      </c>
      <c r="S61" s="17" t="e">
        <f t="shared" si="3"/>
        <v>#N/A</v>
      </c>
      <c r="T61" s="9" t="e">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#N/A</v>
      </c>
      <c r="U61" s="17" t="e">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#N/A</v>
      </c>
      <c r="V61" s="17" t="e">
        <f t="shared" si="4"/>
        <v>#N/A</v>
      </c>
      <c r="W61" s="17" t="e">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#N/A</v>
      </c>
      <c r="X61" s="17" t="e">
        <f t="shared" si="5"/>
        <v>#N/A</v>
      </c>
      <c r="Y61" s="9" t="e">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#N/A</v>
      </c>
      <c r="Z61" s="17" t="e">
        <f t="array" ref="Z61">_xlfn.IFS(AA61="oz",_xlfn.IFS(R61="oz",Q61,R61="fl oz",Q61*1.04,R61="ml",Q61*0.0338),AA61="fl oz",_xlfn.IFS(R61="oz",Q61/1.04,R61="fl oz",Q61,R61="ml",Q61*0.0338/1.04),AA61="ml",_xlfn.IFS(R61="oz",Q61/0.0338,R61="fl oz",Q61*1.04/0.0338,R61="ml",Q61))</f>
        <v>#N/A</v>
      </c>
      <c r="AA61" s="9" t="str">
        <f>_xlfn.XLOOKUP($E61,'Copy of Raw Data'!$E:$E,'Copy of Raw Data'!AA:AA,"ERROR",0,1)</f>
        <v>oz</v>
      </c>
      <c r="AB61" s="9"/>
      <c r="AC61" s="9"/>
      <c r="AD61" s="9"/>
      <c r="AE61" s="9"/>
      <c r="AF61" s="9"/>
    </row>
    <row r="62" hidden="1" spans="1:32">
      <c r="A62" s="9" t="str">
        <f>_xlfn.XLOOKUP($E62,'Copy of Raw Data'!$E:$E,'Copy of Raw Data'!A:A,"ERROR",0,1)</f>
        <v>US</v>
      </c>
      <c r="B62" s="9" t="str">
        <f>_xlfn.XLOOKUP($E62,'Copy of Raw Data'!$E:$E,'Copy of Raw Data'!B:B,"ERROR",0,1)</f>
        <v>Hair Mousses</v>
      </c>
      <c r="C62" s="9" t="str">
        <f>_xlfn.XLOOKUP($E62,'Copy of Raw Data'!$E:$E,'Copy of Raw Data'!C:C,"ERROR",0,1)</f>
        <v>The Doux</v>
      </c>
      <c r="D62" s="9" t="str">
        <f>_xlfn.XLOOKUP($E62,'Copy of Raw Data'!$E:$E,'Copy of Raw Data'!D:D,"ERROR",0,1)</f>
        <v>www.amazon.com/dp/B08J4GB7YG</v>
      </c>
      <c r="E62" s="9" t="s">
        <v>257</v>
      </c>
      <c r="F62" s="9" t="str">
        <f>_xlfn.XLOOKUP($E62,'Copy of Raw Data'!$E:$E,'Copy of Raw Data'!F:F,"ERROR",0,1)</f>
        <v>The Doux Mousse Define Texture Foam 7 Oz.</v>
      </c>
      <c r="G62" s="9">
        <f>_xlfn.XLOOKUP($E62,'Copy of Raw Data'!$E:$E,'Copy of Raw Data'!G:G,"ERROR",0,1)</f>
        <v>6556</v>
      </c>
      <c r="H62" s="9">
        <f>_xlfn.XLOOKUP($E62,'Copy of Raw Data'!$E:$E,'Copy of Raw Data'!H:H,"ERROR",0,1)</f>
        <v>97361.45</v>
      </c>
      <c r="I62" s="9">
        <f>_xlfn.XLOOKUP($E62,'Copy of Raw Data'!$E:$E,'Copy of Raw Data'!I:I,"ERROR",0,1)</f>
        <v>0.00404955938132657</v>
      </c>
      <c r="J62" s="9" t="str">
        <f>_xlfn.XLOOKUP($E62,'Copy of Raw Data'!$E:$E,'Copy of 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_xlfn.XLOOKUP($E62,'Copy of Raw Data'!$E:$E,'Copy of Raw Data'!L:L,"ERROR",0,1)</f>
        <v>14.74</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15 to 20</v>
      </c>
      <c r="N62" s="9">
        <f>_xlfn.XLOOKUP($E62,'Copy of Raw Data'!$E:$E,'Copy of Raw Data'!N:N,"ERROR",0,1)</f>
        <v>15.42</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6">
        <f t="shared" si="2"/>
        <v>0.0440985732814526</v>
      </c>
      <c r="Q62" s="9">
        <f>_xlfn.XLOOKUP($E62,'Copy of Raw Data'!$E:$E,'Copy of Raw Data'!Q:Q,"ERROR",0,1)</f>
        <v>7</v>
      </c>
      <c r="R62" s="9" t="str">
        <f>_xlfn.XLOOKUP($E62,'Copy of Raw Data'!$E:$E,'Copy of Raw Data'!R:R,"ERROR",0,1)</f>
        <v>oz</v>
      </c>
      <c r="S62" s="17">
        <f t="shared" si="3"/>
        <v>2.10571428571429</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2 to 3</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4"/>
        <v>0.0744963524807962</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5"/>
        <v>0.0712111696217209</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6 to 8</v>
      </c>
      <c r="Z62" s="17">
        <f t="array" ref="Z62">_xlfn.IFS(AA62="oz",_xlfn.IFS(R62="oz",Q62,R62="fl oz",Q62*1.04,R62="ml",Q62*0.0338),AA62="fl oz",_xlfn.IFS(R62="oz",Q62/1.04,R62="fl oz",Q62,R62="ml",Q62*0.0338/1.04),AA62="ml",_xlfn.IFS(R62="oz",Q62/0.0338,R62="fl oz",Q62*1.04/0.0338,R62="ml",Q62))</f>
        <v>7</v>
      </c>
      <c r="AA62" s="9" t="str">
        <f>_xlfn.XLOOKUP($E62,'Copy of Raw Data'!$E:$E,'Copy of Raw Data'!AA:AA,"ERROR",0,1)</f>
        <v>oz</v>
      </c>
      <c r="AB62" s="9"/>
      <c r="AC62" s="9"/>
      <c r="AD62" s="9"/>
      <c r="AE62" s="9"/>
      <c r="AF62" s="9"/>
    </row>
    <row r="63" hidden="1" spans="1:32">
      <c r="A63" s="9" t="str">
        <f>_xlfn.XLOOKUP($E63,'Copy of Raw Data'!$E:$E,'Copy of Raw Data'!A:A,"ERROR",0,1)</f>
        <v>US</v>
      </c>
      <c r="B63" s="9" t="str">
        <f>_xlfn.XLOOKUP($E63,'Copy of Raw Data'!$E:$E,'Copy of Raw Data'!B:B,"ERROR",0,1)</f>
        <v>Hair Mousses</v>
      </c>
      <c r="C63" s="9" t="str">
        <f>_xlfn.XLOOKUP($E63,'Copy of Raw Data'!$E:$E,'Copy of Raw Data'!C:C,"ERROR",0,1)</f>
        <v>Carol's Daughter</v>
      </c>
      <c r="D63" s="9" t="str">
        <f>_xlfn.XLOOKUP($E63,'Copy of Raw Data'!$E:$E,'Copy of Raw Data'!D:D,"ERROR",0,1)</f>
        <v>www.amazon.com/dp/B09HX1S83D</v>
      </c>
      <c r="E63" s="9" t="s">
        <v>261</v>
      </c>
      <c r="F63" s="9" t="str">
        <f>_xlfn.XLOOKUP($E63,'Copy of Raw Data'!$E:$E,'Copy of Raw Data'!F:F,"ERROR",0,1)</f>
        <v>Carol's Daughter Wash Day Delight Hair Gel to Foam Mousse Styler and Hair Detangler for Curly Hair with Aloe, Natural-looking Hold 8.5 fl oz</v>
      </c>
      <c r="G63" s="9">
        <f>_xlfn.XLOOKUP($E63,'Copy of Raw Data'!$E:$E,'Copy of Raw Data'!G:G,"ERROR",0,1)</f>
        <v>7383</v>
      </c>
      <c r="H63" s="9">
        <f>_xlfn.XLOOKUP($E63,'Copy of Raw Data'!$E:$E,'Copy of Raw Data'!H:H,"ERROR",0,1)</f>
        <v>95251.14</v>
      </c>
      <c r="I63" s="9">
        <f>_xlfn.XLOOKUP($E63,'Copy of Raw Data'!$E:$E,'Copy of Raw Data'!I:I,"ERROR",0,1)</f>
        <v>0.00393334458268334</v>
      </c>
      <c r="J63" s="9" t="str">
        <f>_xlfn.XLOOKUP($E63,'Copy of Raw Data'!$E:$E,'Copy of 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10 to 15</v>
      </c>
      <c r="L63" s="9">
        <f>_xlfn.XLOOKUP($E63,'Copy of Raw Data'!$E:$E,'Copy of Raw Data'!L:L,"ERROR",0,1)</f>
        <v>13.07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10 to 15</v>
      </c>
      <c r="N63" s="9">
        <f>_xlfn.XLOOKUP($E63,'Copy of Raw Data'!$E:$E,'Copy of Raw Data'!N:N,"ERROR",0,1)</f>
        <v>14.08</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6% to 8%</v>
      </c>
      <c r="P63" s="16">
        <f t="shared" si="2"/>
        <v>0.0717329545454545</v>
      </c>
      <c r="Q63" s="9">
        <f>_xlfn.XLOOKUP($E63,'Copy of Raw Data'!$E:$E,'Copy of Raw Data'!Q:Q,"ERROR",0,1)</f>
        <v>8.5</v>
      </c>
      <c r="R63" s="9" t="str">
        <f>_xlfn.XLOOKUP($E63,'Copy of Raw Data'!$E:$E,'Copy of Raw Data'!R:R,"ERROR",0,1)</f>
        <v>fl oz</v>
      </c>
      <c r="S63" s="17">
        <f t="shared" si="3"/>
        <v>1.47850678733032</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7">
        <f t="shared" si="4"/>
        <v>0.0538640575243651</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7">
        <f t="shared" si="5"/>
        <v>0.050000229534336</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8 to 10</v>
      </c>
      <c r="Z63" s="17">
        <f t="array" ref="Z63">_xlfn.IFS(AA63="oz",_xlfn.IFS(R63="oz",Q63,R63="fl oz",Q63*1.04,R63="ml",Q63*0.0338),AA63="fl oz",_xlfn.IFS(R63="oz",Q63/1.04,R63="fl oz",Q63,R63="ml",Q63*0.0338/1.04),AA63="ml",_xlfn.IFS(R63="oz",Q63/0.0338,R63="fl oz",Q63*1.04/0.0338,R63="ml",Q63))</f>
        <v>8.84</v>
      </c>
      <c r="AA63" s="9" t="str">
        <f>_xlfn.XLOOKUP($E63,'Copy of Raw Data'!$E:$E,'Copy of Raw Data'!AA:AA,"ERROR",0,1)</f>
        <v>oz</v>
      </c>
      <c r="AB63" s="9"/>
      <c r="AC63" s="9"/>
      <c r="AD63" s="9"/>
      <c r="AE63" s="9"/>
      <c r="AF63" s="9"/>
    </row>
    <row r="64" hidden="1" spans="1:32">
      <c r="A64" s="9" t="str">
        <f>_xlfn.XLOOKUP($E64,'Copy of Raw Data'!$E:$E,'Copy of Raw Data'!A:A,"ERROR",0,1)</f>
        <v>US</v>
      </c>
      <c r="B64" s="9" t="str">
        <f>_xlfn.XLOOKUP($E64,'Copy of Raw Data'!$E:$E,'Copy of Raw Data'!B:B,"ERROR",0,1)</f>
        <v>Hair Mousses</v>
      </c>
      <c r="C64" s="9" t="str">
        <f>_xlfn.XLOOKUP($E64,'Copy of Raw Data'!$E:$E,'Copy of Raw Data'!C:C,"ERROR",0,1)</f>
        <v>giovanni</v>
      </c>
      <c r="D64" s="9" t="str">
        <f>_xlfn.XLOOKUP($E64,'Copy of Raw Data'!$E:$E,'Copy of Raw Data'!D:D,"ERROR",0,1)</f>
        <v>www.amazon.com/dp/B00FYD32HG</v>
      </c>
      <c r="E64" s="9" t="s">
        <v>265</v>
      </c>
      <c r="F64" s="9" t="str">
        <f>_xlfn.XLOOKUP($E64,'Copy of Raw Data'!$E:$E,'Copy of Raw Data'!F:F,"ERROR",0,1)</f>
        <v>GIOVANNI 2chic Ultra-Volume Foam Styling Mousse - Daily Volumizing Formula with Papaya &amp; Tangerine Butter, Promotes Weightless Control for Fine Limp Thin Hair, No Parabens, Color Safe - 7 oz</v>
      </c>
      <c r="G64" s="9">
        <f>_xlfn.XLOOKUP($E64,'Copy of Raw Data'!$E:$E,'Copy of Raw Data'!G:G,"ERROR",0,1)</f>
        <v>9480</v>
      </c>
      <c r="H64" s="9">
        <f>_xlfn.XLOOKUP($E64,'Copy of Raw Data'!$E:$E,'Copy of Raw Data'!H:H,"ERROR",0,1)</f>
        <v>92517.61</v>
      </c>
      <c r="I64" s="9">
        <f>_xlfn.XLOOKUP($E64,'Copy of Raw Data'!$E:$E,'Copy of Raw Data'!I:I,"ERROR",0,1)</f>
        <v>0.00388605054665421</v>
      </c>
      <c r="J64" s="9" t="str">
        <f>_xlfn.XLOOKUP($E64,'Copy of Raw Data'!$E:$E,'Copy of 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 to 10</v>
      </c>
      <c r="L64" s="9">
        <f>_xlfn.XLOOKUP($E64,'Copy of Raw Data'!$E:$E,'Copy of Raw Data'!L:L,"ERROR",0,1)</f>
        <v>9.67</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 to 10</v>
      </c>
      <c r="N64" s="9">
        <f>_xlfn.XLOOKUP($E64,'Copy of Raw Data'!$E:$E,'Copy of Raw Data'!N:N,"ERROR",0,1)</f>
        <v>9.92</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 to 4%</v>
      </c>
      <c r="P64" s="16">
        <f t="shared" si="2"/>
        <v>0.0252016129032258</v>
      </c>
      <c r="Q64" s="9">
        <f>_xlfn.XLOOKUP($E64,'Copy of Raw Data'!$E:$E,'Copy of Raw Data'!Q:Q,"ERROR",0,1)</f>
        <v>7</v>
      </c>
      <c r="R64" s="9" t="str">
        <f>_xlfn.XLOOKUP($E64,'Copy of Raw Data'!$E:$E,'Copy of Raw Data'!R:R,"ERROR",0,1)</f>
        <v>oz</v>
      </c>
      <c r="S64" s="17">
        <f t="shared" si="3"/>
        <v>1.38142857142857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1 to 2</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4"/>
        <v>0.0479250205323929</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5"/>
        <v>0.0467172327165564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6 to 8</v>
      </c>
      <c r="Z64" s="17">
        <f t="array" ref="Z64">_xlfn.IFS(AA64="oz",_xlfn.IFS(R64="oz",Q64,R64="fl oz",Q64*1.04,R64="ml",Q64*0.0338),AA64="fl oz",_xlfn.IFS(R64="oz",Q64/1.04,R64="fl oz",Q64,R64="ml",Q64*0.0338/1.04),AA64="ml",_xlfn.IFS(R64="oz",Q64/0.0338,R64="fl oz",Q64*1.04/0.0338,R64="ml",Q64))</f>
        <v>7</v>
      </c>
      <c r="AA64" s="9" t="str">
        <f>_xlfn.XLOOKUP($E64,'Copy of Raw Data'!$E:$E,'Copy of Raw Data'!AA:AA,"ERROR",0,1)</f>
        <v>oz</v>
      </c>
      <c r="AB64" s="9"/>
      <c r="AC64" s="9"/>
      <c r="AD64" s="9"/>
      <c r="AE64" s="9"/>
      <c r="AF64" s="9"/>
    </row>
    <row r="65" hidden="1" spans="1:32">
      <c r="A65" s="9" t="str">
        <f>_xlfn.XLOOKUP($E65,'Copy of Raw Data'!$E:$E,'Copy of Raw Data'!A:A,"ERROR",0,1)</f>
        <v>US</v>
      </c>
      <c r="B65" s="9" t="str">
        <f>_xlfn.XLOOKUP($E65,'Copy of Raw Data'!$E:$E,'Copy of Raw Data'!B:B,"ERROR",0,1)</f>
        <v>Hair Mousses</v>
      </c>
      <c r="C65" s="9" t="str">
        <f>_xlfn.XLOOKUP($E65,'Copy of Raw Data'!$E:$E,'Copy of Raw Data'!C:C,"ERROR",0,1)</f>
        <v>TRESemmé</v>
      </c>
      <c r="D65" s="9" t="str">
        <f>_xlfn.XLOOKUP($E65,'Copy of Raw Data'!$E:$E,'Copy of Raw Data'!D:D,"ERROR",0,1)</f>
        <v>www.amazon.com/dp/B09HKWMQSD</v>
      </c>
      <c r="E65" s="9" t="s">
        <v>268</v>
      </c>
      <c r="F65" s="9" t="str">
        <f>_xlfn.XLOOKUP($E65,'Copy of Raw Data'!$E:$E,'Copy of Raw Data'!F:F,"ERROR",0,1)</f>
        <v>TRESemmé Mousse Tres Extra Hold, Extra Firm Control Mousse, Frizz Control with Flexible Feel, Hair Styling Mousse, Styling Foam for All Hair Types, Humidity Resistant, 2 pack - 10.5 oz each</v>
      </c>
      <c r="G65" s="9">
        <f>_xlfn.XLOOKUP($E65,'Copy of Raw Data'!$E:$E,'Copy of Raw Data'!G:G,"ERROR",0,1)</f>
        <v>5972</v>
      </c>
      <c r="H65" s="9">
        <f>_xlfn.XLOOKUP($E65,'Copy of Raw Data'!$E:$E,'Copy of Raw Data'!H:H,"ERROR",0,1)</f>
        <v>91405.19</v>
      </c>
      <c r="I65" s="9">
        <f>_xlfn.XLOOKUP($E65,'Copy of Raw Data'!$E:$E,'Copy of Raw Data'!I:I,"ERROR",0,1)</f>
        <v>0.00380346305670519</v>
      </c>
      <c r="J65" s="9" t="str">
        <f>_xlfn.XLOOKUP($E65,'Copy of Raw Data'!$E:$E,'Copy of 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15 to 20</v>
      </c>
      <c r="L65" s="9">
        <f>_xlfn.XLOOKUP($E65,'Copy of Raw Data'!$E:$E,'Copy of Raw Data'!L:L,"ERROR",0,1)</f>
        <v>15.68</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20 to 30</v>
      </c>
      <c r="N65" s="9">
        <f>_xlfn.XLOOKUP($E65,'Copy of Raw Data'!$E:$E,'Copy of Raw Data'!N:N,"ERROR",0,1)</f>
        <v>21.14</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25% to 30%</v>
      </c>
      <c r="P65" s="16">
        <f t="shared" si="2"/>
        <v>0.258278145695364</v>
      </c>
      <c r="Q65" s="9">
        <f>_xlfn.XLOOKUP($E65,'Copy of Raw Data'!$E:$E,'Copy of Raw Data'!Q:Q,"ERROR",0,1)</f>
        <v>21</v>
      </c>
      <c r="R65" s="9" t="str">
        <f>_xlfn.XLOOKUP($E65,'Copy of Raw Data'!$E:$E,'Copy of Raw Data'!R:R,"ERROR",0,1)</f>
        <v>oz</v>
      </c>
      <c r="S65" s="17">
        <f t="shared" si="3"/>
        <v>0.746666666666667</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0.5 to 0.75</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4"/>
        <v>0.0340435125690452</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5"/>
        <v>0.0252508172697554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20 to 25</v>
      </c>
      <c r="Z65" s="17">
        <f t="array" ref="Z65">_xlfn.IFS(AA65="oz",_xlfn.IFS(R65="oz",Q65,R65="fl oz",Q65*1.04,R65="ml",Q65*0.0338),AA65="fl oz",_xlfn.IFS(R65="oz",Q65/1.04,R65="fl oz",Q65,R65="ml",Q65*0.0338/1.04),AA65="ml",_xlfn.IFS(R65="oz",Q65/0.0338,R65="fl oz",Q65*1.04/0.0338,R65="ml",Q65))</f>
        <v>21</v>
      </c>
      <c r="AA65" s="9" t="str">
        <f>_xlfn.XLOOKUP($E65,'Copy of Raw Data'!$E:$E,'Copy of Raw Data'!AA:AA,"ERROR",0,1)</f>
        <v>oz</v>
      </c>
      <c r="AB65" s="9"/>
      <c r="AC65" s="9"/>
      <c r="AD65" s="9"/>
      <c r="AE65" s="9"/>
      <c r="AF65" s="9"/>
    </row>
    <row r="66" hidden="1" spans="1:32">
      <c r="A66" s="9" t="str">
        <f>_xlfn.XLOOKUP($E66,'Copy of Raw Data'!$E:$E,'Copy of Raw Data'!A:A,"ERROR",0,1)</f>
        <v>US</v>
      </c>
      <c r="B66" s="9" t="str">
        <f>_xlfn.XLOOKUP($E66,'Copy of Raw Data'!$E:$E,'Copy of Raw Data'!B:B,"ERROR",0,1)</f>
        <v>Hair Mousses</v>
      </c>
      <c r="C66" s="9" t="str">
        <f>_xlfn.XLOOKUP($E66,'Copy of Raw Data'!$E:$E,'Copy of Raw Data'!C:C,"ERROR",0,1)</f>
        <v>Dove</v>
      </c>
      <c r="D66" s="9" t="str">
        <f>_xlfn.XLOOKUP($E66,'Copy of Raw Data'!$E:$E,'Copy of Raw Data'!D:D,"ERROR",0,1)</f>
        <v>www.amazon.com/dp/B006T8BYAM</v>
      </c>
      <c r="E66" s="9" t="s">
        <v>272</v>
      </c>
      <c r="F66" s="9" t="str">
        <f>_xlfn.XLOOKUP($E66,'Copy of Raw Data'!$E:$E,'Copy of Raw Data'!F:F,"ERROR",0,1)</f>
        <v>Dove STYLE+care Curls Defining Mousse, Soft Hold 7 oz</v>
      </c>
      <c r="G66" s="9">
        <f>_xlfn.XLOOKUP($E66,'Copy of Raw Data'!$E:$E,'Copy of Raw Data'!G:G,"ERROR",0,1)</f>
        <v>12989</v>
      </c>
      <c r="H66" s="9">
        <f>_xlfn.XLOOKUP($E66,'Copy of Raw Data'!$E:$E,'Copy of Raw Data'!H:H,"ERROR",0,1)</f>
        <v>89462.62</v>
      </c>
      <c r="I66" s="9">
        <f>_xlfn.XLOOKUP($E66,'Copy of Raw Data'!$E:$E,'Copy of Raw Data'!I:I,"ERROR",0,1)</f>
        <v>0.00379673512912243</v>
      </c>
      <c r="J66" s="9" t="str">
        <f>_xlfn.XLOOKUP($E66,'Copy of Raw Data'!$E:$E,'Copy of 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_xlfn.XLOOKUP($E66,'Copy of Raw Data'!$E:$E,'Copy of Raw Data'!L:L,"ERROR",0,1)</f>
        <v>6.87</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_xlfn.XLOOKUP($E66,'Copy of Raw Data'!$E:$E,'Copy of Raw Data'!N:N,"ERROR",0,1)</f>
        <v>6.99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0% to 2%</v>
      </c>
      <c r="P66" s="16">
        <f t="shared" si="2"/>
        <v>0.0171673819742489</v>
      </c>
      <c r="Q66" s="9">
        <f>_xlfn.XLOOKUP($E66,'Copy of Raw Data'!$E:$E,'Copy of Raw Data'!Q:Q,"ERROR",0,1)</f>
        <v>7</v>
      </c>
      <c r="R66" s="9" t="str">
        <f>_xlfn.XLOOKUP($E66,'Copy of Raw Data'!$E:$E,'Copy of Raw Data'!R:R,"ERROR",0,1)</f>
        <v>oz</v>
      </c>
      <c r="S66" s="17">
        <f t="shared" si="3"/>
        <v>0.981428571428571</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0.75 to 1</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7">
        <f t="shared" si="4"/>
        <v>0.0337697473307889</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7">
        <f t="shared" si="5"/>
        <v>0.0331900091791874</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6 to 8</v>
      </c>
      <c r="Z66" s="17">
        <f t="array" ref="Z66">_xlfn.IFS(AA66="oz",_xlfn.IFS(R66="oz",Q66,R66="fl oz",Q66*1.04,R66="ml",Q66*0.0338),AA66="fl oz",_xlfn.IFS(R66="oz",Q66/1.04,R66="fl oz",Q66,R66="ml",Q66*0.0338/1.04),AA66="ml",_xlfn.IFS(R66="oz",Q66/0.0338,R66="fl oz",Q66*1.04/0.0338,R66="ml",Q66))</f>
        <v>7</v>
      </c>
      <c r="AA66" s="9" t="str">
        <f>_xlfn.XLOOKUP($E66,'Copy of Raw Data'!$E:$E,'Copy of Raw Data'!AA:AA,"ERROR",0,1)</f>
        <v>oz</v>
      </c>
      <c r="AB66" s="9"/>
      <c r="AC66" s="9"/>
      <c r="AD66" s="9"/>
      <c r="AE66" s="9"/>
      <c r="AF66" s="9"/>
    </row>
    <row r="67" hidden="1" spans="1:32">
      <c r="A67" s="9" t="str">
        <f>_xlfn.XLOOKUP($E67,'Copy of Raw Data'!$E:$E,'Copy of Raw Data'!A:A,"ERROR",0,1)</f>
        <v>US</v>
      </c>
      <c r="B67" s="9" t="str">
        <f>_xlfn.XLOOKUP($E67,'Copy of Raw Data'!$E:$E,'Copy of Raw Data'!B:B,"ERROR",0,1)</f>
        <v>Hair Mousses</v>
      </c>
      <c r="C67" s="9" t="str">
        <f>_xlfn.XLOOKUP($E67,'Copy of Raw Data'!$E:$E,'Copy of Raw Data'!C:C,"ERROR",0,1)</f>
        <v>Fantasia IC</v>
      </c>
      <c r="D67" s="9" t="str">
        <f>_xlfn.XLOOKUP($E67,'Copy of Raw Data'!$E:$E,'Copy of Raw Data'!D:D,"ERROR",0,1)</f>
        <v>www.amazon.com/dp/B000O9L682</v>
      </c>
      <c r="E67" s="9" t="s">
        <v>276</v>
      </c>
      <c r="F67" s="9" t="str">
        <f>_xlfn.XLOOKUP($E67,'Copy of Raw Data'!$E:$E,'Copy of Raw Data'!F:F,"ERROR",0,1)</f>
        <v>Fantasia Liquid Mousse Spritz 2 oz. Super</v>
      </c>
      <c r="G67" s="9">
        <f>_xlfn.XLOOKUP($E67,'Copy of Raw Data'!$E:$E,'Copy of Raw Data'!G:G,"ERROR",0,1)</f>
        <v>13764</v>
      </c>
      <c r="H67" s="9">
        <f>_xlfn.XLOOKUP($E67,'Copy of Raw Data'!$E:$E,'Copy of Raw Data'!H:H,"ERROR",0,1)</f>
        <v>89304.37</v>
      </c>
      <c r="I67" s="9">
        <f>_xlfn.XLOOKUP($E67,'Copy of Raw Data'!$E:$E,'Copy of Raw Data'!I:I,"ERROR",0,1)</f>
        <v>0.00372371808958828</v>
      </c>
      <c r="J67" s="9" t="str">
        <f>_xlfn.XLOOKUP($E67,'Copy of Raw Data'!$E:$E,'Copy of 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5 to 10</v>
      </c>
      <c r="L67" s="9">
        <f>_xlfn.XLOOKUP($E67,'Copy of Raw Data'!$E:$E,'Copy of Raw Data'!L:L,"ERROR",0,1)</f>
        <v>6.48</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5 to 10</v>
      </c>
      <c r="N67" s="9">
        <f>_xlfn.XLOOKUP($E67,'Copy of Raw Data'!$E:$E,'Copy of Raw Data'!N:N,"ERROR",0,1)</f>
        <v>7.49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10% to 15%</v>
      </c>
      <c r="P67" s="16">
        <f t="shared" si="2"/>
        <v>0.134846461949266</v>
      </c>
      <c r="Q67" s="9">
        <f>_xlfn.XLOOKUP($E67,'Copy of Raw Data'!$E:$E,'Copy of Raw Data'!Q:Q,"ERROR",0,1)</f>
        <v>2</v>
      </c>
      <c r="R67" s="9" t="str">
        <f>_xlfn.XLOOKUP($E67,'Copy of Raw Data'!$E:$E,'Copy of Raw Data'!R:R,"ERROR",0,1)</f>
        <v>oz</v>
      </c>
      <c r="S67" s="17">
        <f t="shared" si="3"/>
        <v>3.24</v>
      </c>
      <c r="T67" s="9" t="str">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3 to 4</v>
      </c>
      <c r="U67" s="17"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7">
        <f t="shared" si="4"/>
        <v>0.126648630368617</v>
      </c>
      <c r="W67" s="17"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7">
        <f t="shared" si="5"/>
        <v>0.109570510652689</v>
      </c>
      <c r="Y67" s="9"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 to 2</v>
      </c>
      <c r="Z67" s="17">
        <f t="array" ref="Z67">_xlfn.IFS(AA67="oz",_xlfn.IFS(R67="oz",Q67,R67="fl oz",Q67*1.04,R67="ml",Q67*0.0338),AA67="fl oz",_xlfn.IFS(R67="oz",Q67/1.04,R67="fl oz",Q67,R67="ml",Q67*0.0338/1.04),AA67="ml",_xlfn.IFS(R67="oz",Q67/0.0338,R67="fl oz",Q67*1.04/0.0338,R67="ml",Q67))</f>
        <v>2</v>
      </c>
      <c r="AA67" s="9" t="str">
        <f>_xlfn.XLOOKUP($E67,'Copy of Raw Data'!$E:$E,'Copy of Raw Data'!AA:AA,"ERROR",0,1)</f>
        <v>oz</v>
      </c>
      <c r="AB67" s="9"/>
      <c r="AC67" s="9"/>
      <c r="AD67" s="9"/>
      <c r="AE67" s="9"/>
      <c r="AF67" s="9"/>
    </row>
    <row r="68" hidden="1" spans="1:32">
      <c r="A68" s="9" t="str">
        <f>_xlfn.XLOOKUP($E68,'Copy of Raw Data'!$E:$E,'Copy of Raw Data'!A:A,"ERROR",0,1)</f>
        <v>US</v>
      </c>
      <c r="B68" s="9" t="str">
        <f>_xlfn.XLOOKUP($E68,'Copy of Raw Data'!$E:$E,'Copy of Raw Data'!B:B,"ERROR",0,1)</f>
        <v>Hair Mousses</v>
      </c>
      <c r="C68" s="9" t="str">
        <f>_xlfn.XLOOKUP($E68,'Copy of Raw Data'!$E:$E,'Copy of Raw Data'!C:C,"ERROR",0,1)</f>
        <v>redken</v>
      </c>
      <c r="D68" s="9" t="str">
        <f>_xlfn.XLOOKUP($E68,'Copy of Raw Data'!$E:$E,'Copy of Raw Data'!D:D,"ERROR",0,1)</f>
        <v>www.amazon.com/dp/B00IVX5T54</v>
      </c>
      <c r="E68" s="9" t="s">
        <v>280</v>
      </c>
      <c r="F68" s="9" t="str">
        <f>_xlfn.XLOOKUP($E68,'Copy of Raw Data'!$E:$E,'Copy of Raw Data'!F:F,"ERROR",0,1)</f>
        <v>Redken Root Lifter  Volumizing  Spray Foam | For All Hair Types | Provides Body, Volume &amp; Anti-Frizz Protection | Medium Control</v>
      </c>
      <c r="G68" s="9">
        <f>_xlfn.XLOOKUP($E68,'Copy of Raw Data'!$E:$E,'Copy of Raw Data'!G:G,"ERROR",0,1)</f>
        <v>3473</v>
      </c>
      <c r="H68" s="9">
        <f>_xlfn.XLOOKUP($E68,'Copy of Raw Data'!$E:$E,'Copy of Raw Data'!H:H,"ERROR",0,1)</f>
        <v>87586.91</v>
      </c>
      <c r="I68" s="9">
        <f>_xlfn.XLOOKUP($E68,'Copy of Raw Data'!$E:$E,'Copy of Raw Data'!I:I,"ERROR",0,1)</f>
        <v>0.00360054323391774</v>
      </c>
      <c r="J68" s="9" t="str">
        <f>_xlfn.XLOOKUP($E68,'Copy of Raw Data'!$E:$E,'Copy of 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_xlfn.XLOOKUP($E68,'Copy of Raw Data'!$E:$E,'Copy of Raw Data'!L:L,"ERROR",0,1)</f>
        <v>25.35</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20 to 30</v>
      </c>
      <c r="N68" s="9">
        <f>_xlfn.XLOOKUP($E68,'Copy of Raw Data'!$E:$E,'Copy of Raw Data'!N:N,"ERROR",0,1)</f>
        <v>25.9</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2% to 4%</v>
      </c>
      <c r="P68" s="16">
        <f t="shared" ref="P68:P131" si="6">(N68-L68)/N68</f>
        <v>0.0212355212355211</v>
      </c>
      <c r="Q68" s="9">
        <f>_xlfn.XLOOKUP($E68,'Copy of Raw Data'!$E:$E,'Copy of Raw Data'!Q:Q,"ERROR",0,1)</f>
        <v>0</v>
      </c>
      <c r="R68" s="9">
        <f>_xlfn.XLOOKUP($E68,'Copy of Raw Data'!$E:$E,'Copy of Raw Data'!R:R,"ERROR",0,1)</f>
        <v>0</v>
      </c>
      <c r="S68" s="17" t="e">
        <f t="shared" ref="S68:S131" si="7">L68/Z68</f>
        <v>#N/A</v>
      </c>
      <c r="T68" s="9" t="e">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#N/A</v>
      </c>
      <c r="U68" s="17" t="e">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#N/A</v>
      </c>
      <c r="V68" s="17" t="e">
        <f t="shared" ref="V68:V131" si="8">N68/($Z68*29.57)</f>
        <v>#N/A</v>
      </c>
      <c r="W68" s="17" t="e">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#N/A</v>
      </c>
      <c r="X68" s="17" t="e">
        <f t="shared" ref="X68:X131" si="9">L68/($Z68*29.57)</f>
        <v>#N/A</v>
      </c>
      <c r="Y68" s="9" t="e">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#N/A</v>
      </c>
      <c r="Z68" s="17" t="e">
        <f t="array" ref="Z68">_xlfn.IFS(AA68="oz",_xlfn.IFS(R68="oz",Q68,R68="fl oz",Q68*1.04,R68="ml",Q68*0.0338),AA68="fl oz",_xlfn.IFS(R68="oz",Q68/1.04,R68="fl oz",Q68,R68="ml",Q68*0.0338/1.04),AA68="ml",_xlfn.IFS(R68="oz",Q68/0.0338,R68="fl oz",Q68*1.04/0.0338,R68="ml",Q68))</f>
        <v>#N/A</v>
      </c>
      <c r="AA68" s="9" t="str">
        <f>_xlfn.XLOOKUP($E68,'Copy of Raw Data'!$E:$E,'Copy of Raw Data'!AA:AA,"ERROR",0,1)</f>
        <v>oz</v>
      </c>
      <c r="AB68" s="9"/>
      <c r="AC68" s="9"/>
      <c r="AD68" s="9"/>
      <c r="AE68" s="9"/>
      <c r="AF68" s="9"/>
    </row>
    <row r="69" hidden="1" spans="1:32">
      <c r="A69" s="9" t="str">
        <f>_xlfn.XLOOKUP($E69,'Copy of Raw Data'!$E:$E,'Copy of Raw Data'!A:A,"ERROR",0,1)</f>
        <v>US</v>
      </c>
      <c r="B69" s="9" t="str">
        <f>_xlfn.XLOOKUP($E69,'Copy of Raw Data'!$E:$E,'Copy of Raw Data'!B:B,"ERROR",0,1)</f>
        <v>Hair Mousses</v>
      </c>
      <c r="C69" s="9" t="str">
        <f>_xlfn.XLOOKUP($E69,'Copy of Raw Data'!$E:$E,'Copy of Raw Data'!C:C,"ERROR",0,1)</f>
        <v>alterna</v>
      </c>
      <c r="D69" s="9" t="str">
        <f>_xlfn.XLOOKUP($E69,'Copy of Raw Data'!$E:$E,'Copy of Raw Data'!D:D,"ERROR",0,1)</f>
        <v>www.amazon.com/dp/B07FW6D1F9</v>
      </c>
      <c r="E69" s="9" t="s">
        <v>284</v>
      </c>
      <c r="F69" s="9" t="str">
        <f>_xlfn.XLOOKUP($E69,'Copy of Raw Data'!$E:$E,'Copy of Raw Data'!F:F,"ERROR",0,1)</f>
        <v>Alterna Caviar Anti-Aging Multiplying Volume Styling Mousse, 8.2 Ounce | For Fine, Thin Hair | Medium Hold | Sulfate Free , 8.2 Fl Oz (Pack of 1)</v>
      </c>
      <c r="G69" s="9">
        <f>_xlfn.XLOOKUP($E69,'Copy of Raw Data'!$E:$E,'Copy of Raw Data'!G:G,"ERROR",0,1)</f>
        <v>3116</v>
      </c>
      <c r="H69" s="9">
        <f>_xlfn.XLOOKUP($E69,'Copy of Raw Data'!$E:$E,'Copy of Raw Data'!H:H,"ERROR",0,1)</f>
        <v>84689.67</v>
      </c>
      <c r="I69" s="9">
        <f>_xlfn.XLOOKUP($E69,'Copy of Raw Data'!$E:$E,'Copy of Raw Data'!I:I,"ERROR",0,1)</f>
        <v>0.00352933858966227</v>
      </c>
      <c r="J69" s="9" t="str">
        <f>_xlfn.XLOOKUP($E69,'Copy of Raw Data'!$E:$E,'Copy of 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20 to 30</v>
      </c>
      <c r="L69" s="9">
        <f>_xlfn.XLOOKUP($E69,'Copy of Raw Data'!$E:$E,'Copy of Raw Data'!L:L,"ERROR",0,1)</f>
        <v>27.68</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_xlfn.XLOOKUP($E69,'Copy of Raw Data'!$E:$E,'Copy of Raw Data'!N:N,"ERROR",0,1)</f>
        <v>32.62</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15% to 20%</v>
      </c>
      <c r="P69" s="16">
        <f t="shared" si="6"/>
        <v>0.151440833844267</v>
      </c>
      <c r="Q69" s="9">
        <f>_xlfn.XLOOKUP($E69,'Copy of Raw Data'!$E:$E,'Copy of Raw Data'!Q:Q,"ERROR",0,1)</f>
        <v>8.2</v>
      </c>
      <c r="R69" s="9" t="str">
        <f>_xlfn.XLOOKUP($E69,'Copy of Raw Data'!$E:$E,'Copy of Raw Data'!R:R,"ERROR",0,1)</f>
        <v>oz</v>
      </c>
      <c r="S69" s="17">
        <f t="shared" si="7"/>
        <v>3.37560975609756</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si="8"/>
        <v>0.134529887740541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si="9"/>
        <v>0.114156569364138</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8.2</v>
      </c>
      <c r="AA69" s="9" t="str">
        <f>_xlfn.XLOOKUP($E69,'Copy of Raw Data'!$E:$E,'Copy of Raw Data'!AA:AA,"ERROR",0,1)</f>
        <v>oz</v>
      </c>
      <c r="AB69" s="9"/>
      <c r="AC69" s="9"/>
      <c r="AD69" s="9"/>
      <c r="AE69" s="9"/>
      <c r="AF69" s="9"/>
    </row>
    <row r="70" hidden="1" spans="1:32">
      <c r="A70" s="9" t="str">
        <f>_xlfn.XLOOKUP($E70,'Copy of Raw Data'!$E:$E,'Copy of Raw Data'!A:A,"ERROR",0,1)</f>
        <v>US</v>
      </c>
      <c r="B70" s="9" t="str">
        <f>_xlfn.XLOOKUP($E70,'Copy of Raw Data'!$E:$E,'Copy of Raw Data'!B:B,"ERROR",0,1)</f>
        <v>Hair Mousses</v>
      </c>
      <c r="C70" s="9" t="str">
        <f>_xlfn.XLOOKUP($E70,'Copy of Raw Data'!$E:$E,'Copy of Raw Data'!C:C,"ERROR",0,1)</f>
        <v>davines</v>
      </c>
      <c r="D70" s="9" t="str">
        <f>_xlfn.XLOOKUP($E70,'Copy of Raw Data'!$E:$E,'Copy of Raw Data'!D:D,"ERROR",0,1)</f>
        <v>www.amazon.com/dp/B0130KXHW4</v>
      </c>
      <c r="E70" s="9" t="s">
        <v>287</v>
      </c>
      <c r="F70" s="9" t="str">
        <f>_xlfn.XLOOKUP($E70,'Copy of Raw Data'!$E:$E,'Copy of Raw Data'!F:F,"ERROR",0,1)</f>
        <v>Davines This Is A Curl Moisturizing Mousse, Volumizing, Paraben Free Formula For Bouncy And Defined Curls And Waves, 8.53 Fl. Oz. Davines This Is A Curl Moisturizing Mousse, Volumizing, Paraben Free Formula For Bouncy And Defined Curls And Waves, 8.53 Fl. Oz.</v>
      </c>
      <c r="G70" s="9">
        <f>_xlfn.XLOOKUP($E70,'Copy of Raw Data'!$E:$E,'Copy of Raw Data'!G:G,"ERROR",0,1)</f>
        <v>2395</v>
      </c>
      <c r="H70" s="9">
        <f>_xlfn.XLOOKUP($E70,'Copy of Raw Data'!$E:$E,'Copy of Raw Data'!H:H,"ERROR",0,1)</f>
        <v>83014.84</v>
      </c>
      <c r="I70" s="9">
        <f>_xlfn.XLOOKUP($E70,'Copy of Raw Data'!$E:$E,'Copy of Raw Data'!I:I,"ERROR",0,1)</f>
        <v>0.00351183577445504</v>
      </c>
      <c r="J70" s="9" t="str">
        <f>_xlfn.XLOOKUP($E70,'Copy of Raw Data'!$E:$E,'Copy of 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30 to 40</v>
      </c>
      <c r="L70" s="9">
        <f>_xlfn.XLOOKUP($E70,'Copy of Raw Data'!$E:$E,'Copy of Raw Data'!L:L,"ERROR",0,1)</f>
        <v>34.49</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30 to 40</v>
      </c>
      <c r="N70" s="9">
        <f>_xlfn.XLOOKUP($E70,'Copy of Raw Data'!$E:$E,'Copy of Raw Data'!N:N,"ERROR",0,1)</f>
        <v>34.83</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6"/>
        <v>0.0097616996841802</v>
      </c>
      <c r="Q70" s="9">
        <f>_xlfn.XLOOKUP($E70,'Copy of Raw Data'!$E:$E,'Copy of Raw Data'!Q:Q,"ERROR",0,1)</f>
        <v>8.53</v>
      </c>
      <c r="R70" s="9" t="str">
        <f>_xlfn.XLOOKUP($E70,'Copy of Raw Data'!$E:$E,'Copy of Raw Data'!R:R,"ERROR",0,1)</f>
        <v>fl oz</v>
      </c>
      <c r="S70" s="17">
        <f t="shared" si="7"/>
        <v>3.88786184507169</v>
      </c>
      <c r="T70" s="9" t="str">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3 to 4</v>
      </c>
      <c r="U70" s="17"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0.1 to 0.2</v>
      </c>
      <c r="V70" s="17">
        <f t="shared" si="8"/>
        <v>0.132776060681351</v>
      </c>
      <c r="W70" s="17"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0.1 to 0.2</v>
      </c>
      <c r="X70" s="17">
        <f t="shared" si="9"/>
        <v>0.131479940651731</v>
      </c>
      <c r="Y70" s="9"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17">
        <f t="array" ref="Z70">_xlfn.IFS(AA70="oz",_xlfn.IFS(R70="oz",Q70,R70="fl oz",Q70*1.04,R70="ml",Q70*0.0338),AA70="fl oz",_xlfn.IFS(R70="oz",Q70/1.04,R70="fl oz",Q70,R70="ml",Q70*0.0338/1.04),AA70="ml",_xlfn.IFS(R70="oz",Q70/0.0338,R70="fl oz",Q70*1.04/0.0338,R70="ml",Q70))</f>
        <v>8.8712</v>
      </c>
      <c r="AA70" s="9" t="str">
        <f>_xlfn.XLOOKUP($E70,'Copy of Raw Data'!$E:$E,'Copy of Raw Data'!AA:AA,"ERROR",0,1)</f>
        <v>oz</v>
      </c>
      <c r="AB70" s="9"/>
      <c r="AC70" s="9"/>
      <c r="AD70" s="9"/>
      <c r="AE70" s="9"/>
      <c r="AF70" s="9"/>
    </row>
    <row r="71" hidden="1" spans="1:32">
      <c r="A71" s="9" t="str">
        <f>_xlfn.XLOOKUP($E71,'Copy of Raw Data'!$E:$E,'Copy of Raw Data'!A:A,"ERROR",0,1)</f>
        <v>US</v>
      </c>
      <c r="B71" s="9" t="str">
        <f>_xlfn.XLOOKUP($E71,'Copy of Raw Data'!$E:$E,'Copy of Raw Data'!B:B,"ERROR",0,1)</f>
        <v>Hair Mousses</v>
      </c>
      <c r="C71" s="9" t="str">
        <f>_xlfn.XLOOKUP($E71,'Copy of Raw Data'!$E:$E,'Copy of Raw Data'!C:C,"ERROR",0,1)</f>
        <v>drybar</v>
      </c>
      <c r="D71" s="9" t="str">
        <f>_xlfn.XLOOKUP($E71,'Copy of Raw Data'!$E:$E,'Copy of Raw Data'!D:D,"ERROR",0,1)</f>
        <v>www.amazon.com/dp/B07RDMVS36</v>
      </c>
      <c r="E71" s="9" t="s">
        <v>291</v>
      </c>
      <c r="F71" s="9" t="str">
        <f>_xlfn.XLOOKUP($E71,'Copy of Raw Data'!$E:$E,'Copy of Raw Data'!F:F,"ERROR",0,1)</f>
        <v>Drybar Southern Belle Volume-Boosting Mousse</v>
      </c>
      <c r="G71" s="9">
        <f>_xlfn.XLOOKUP($E71,'Copy of Raw Data'!$E:$E,'Copy of Raw Data'!G:G,"ERROR",0,1)</f>
        <v>2872</v>
      </c>
      <c r="H71" s="9">
        <f>_xlfn.XLOOKUP($E71,'Copy of Raw Data'!$E:$E,'Copy of Raw Data'!H:H,"ERROR",0,1)</f>
        <v>82603.15</v>
      </c>
      <c r="I71" s="9">
        <f>_xlfn.XLOOKUP($E71,'Copy of Raw Data'!$E:$E,'Copy of Raw Data'!I:I,"ERROR",0,1)</f>
        <v>0.00337010204214816</v>
      </c>
      <c r="J71" s="9" t="str">
        <f>_xlfn.XLOOKUP($E71,'Copy of Raw Data'!$E:$E,'Copy of 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20 to 30</v>
      </c>
      <c r="L71" s="9">
        <f>_xlfn.XLOOKUP($E71,'Copy of Raw Data'!$E:$E,'Copy of Raw Data'!L:L,"ERROR",0,1)</f>
        <v>28.92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20 to 30</v>
      </c>
      <c r="N71" s="9">
        <f>_xlfn.XLOOKUP($E71,'Copy of Raw Data'!$E:$E,'Copy of Raw Data'!N:N,"ERROR",0,1)</f>
        <v>29</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0% to 2%</v>
      </c>
      <c r="P71" s="16">
        <f t="shared" si="6"/>
        <v>0.00275862068965511</v>
      </c>
      <c r="Q71" s="9">
        <f>_xlfn.XLOOKUP($E71,'Copy of Raw Data'!$E:$E,'Copy of Raw Data'!Q:Q,"ERROR",0,1)</f>
        <v>0</v>
      </c>
      <c r="R71" s="9">
        <f>_xlfn.XLOOKUP($E71,'Copy of Raw Data'!$E:$E,'Copy of Raw Data'!R:R,"ERROR",0,1)</f>
        <v>0</v>
      </c>
      <c r="S71" s="17" t="e">
        <f t="shared" si="7"/>
        <v>#N/A</v>
      </c>
      <c r="T71" s="9" t="e">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#N/A</v>
      </c>
      <c r="U71" s="17" t="e">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#N/A</v>
      </c>
      <c r="V71" s="17" t="e">
        <f t="shared" si="8"/>
        <v>#N/A</v>
      </c>
      <c r="W71" s="17" t="e">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#N/A</v>
      </c>
      <c r="X71" s="17" t="e">
        <f t="shared" si="9"/>
        <v>#N/A</v>
      </c>
      <c r="Y71" s="9" t="e">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#N/A</v>
      </c>
      <c r="Z71" s="17" t="e">
        <f t="array" ref="Z71">_xlfn.IFS(AA71="oz",_xlfn.IFS(R71="oz",Q71,R71="fl oz",Q71*1.04,R71="ml",Q71*0.0338),AA71="fl oz",_xlfn.IFS(R71="oz",Q71/1.04,R71="fl oz",Q71,R71="ml",Q71*0.0338/1.04),AA71="ml",_xlfn.IFS(R71="oz",Q71/0.0338,R71="fl oz",Q71*1.04/0.0338,R71="ml",Q71))</f>
        <v>#N/A</v>
      </c>
      <c r="AA71" s="9" t="str">
        <f>_xlfn.XLOOKUP($E71,'Copy of Raw Data'!$E:$E,'Copy of Raw Data'!AA:AA,"ERROR",0,1)</f>
        <v>oz</v>
      </c>
      <c r="AB71" s="9"/>
      <c r="AC71" s="9"/>
      <c r="AD71" s="9"/>
      <c r="AE71" s="9"/>
      <c r="AF71" s="9"/>
    </row>
    <row r="72" hidden="1" spans="1:32">
      <c r="A72" s="9" t="str">
        <f>_xlfn.XLOOKUP($E72,'Copy of Raw Data'!$E:$E,'Copy of Raw Data'!A:A,"ERROR",0,1)</f>
        <v>US</v>
      </c>
      <c r="B72" s="9" t="str">
        <f>_xlfn.XLOOKUP($E72,'Copy of Raw Data'!$E:$E,'Copy of Raw Data'!B:B,"ERROR",0,1)</f>
        <v>Hair Mousses</v>
      </c>
      <c r="C72" s="9" t="str">
        <f>_xlfn.XLOOKUP($E72,'Copy of Raw Data'!$E:$E,'Copy of Raw Data'!C:C,"ERROR",0,1)</f>
        <v>roux</v>
      </c>
      <c r="D72" s="9" t="str">
        <f>_xlfn.XLOOKUP($E72,'Copy of Raw Data'!$E:$E,'Copy of Raw Data'!D:D,"ERROR",0,1)</f>
        <v>www.amazon.com/dp/B003UFE6FM</v>
      </c>
      <c r="E72" s="9" t="s">
        <v>295</v>
      </c>
      <c r="F72" s="9" t="str">
        <f>_xlfn.XLOOKUP($E72,'Copy of Raw Data'!$E:$E,'Copy of Raw Data'!F:F,"ERROR",0,1)</f>
        <v>Roux Fanci-Full Instant Color Mousse Enriches Light to Medium Brown Hair, 13 Chocolate Kiss, 6 Fl Oz (Pack of 1)</v>
      </c>
      <c r="G72" s="9">
        <f>_xlfn.XLOOKUP($E72,'Copy of Raw Data'!$E:$E,'Copy of Raw Data'!G:G,"ERROR",0,1)</f>
        <v>2006</v>
      </c>
      <c r="H72" s="9">
        <f>_xlfn.XLOOKUP($E72,'Copy of Raw Data'!$E:$E,'Copy of Raw Data'!H:H,"ERROR",0,1)</f>
        <v>79269.38</v>
      </c>
      <c r="I72" s="9">
        <f>_xlfn.XLOOKUP($E72,'Copy of Raw Data'!$E:$E,'Copy of Raw Data'!I:I,"ERROR",0,1)</f>
        <v>0.00336188355443238</v>
      </c>
      <c r="J72" s="9" t="str">
        <f>_xlfn.XLOOKUP($E72,'Copy of Raw Data'!$E:$E,'Copy of 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30 to 40</v>
      </c>
      <c r="L72" s="9">
        <f>_xlfn.XLOOKUP($E72,'Copy of Raw Data'!$E:$E,'Copy of Raw Data'!L:L,"ERROR",0,1)</f>
        <v>39.02</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30 to 40</v>
      </c>
      <c r="N72" s="9">
        <f>_xlfn.XLOOKUP($E72,'Copy of Raw Data'!$E:$E,'Copy of Raw Data'!N:N,"ERROR",0,1)</f>
        <v>39.02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No Discount</v>
      </c>
      <c r="P72" s="16">
        <f t="shared" si="6"/>
        <v>0</v>
      </c>
      <c r="Q72" s="9">
        <f>_xlfn.XLOOKUP($E72,'Copy of Raw Data'!$E:$E,'Copy of Raw Data'!Q:Q,"ERROR",0,1)</f>
        <v>6</v>
      </c>
      <c r="R72" s="9" t="str">
        <f>_xlfn.XLOOKUP($E72,'Copy of Raw Data'!$E:$E,'Copy of Raw Data'!R:R,"ERROR",0,1)</f>
        <v>fl oz</v>
      </c>
      <c r="S72" s="17">
        <f t="shared" si="7"/>
        <v>6.25320512820513</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5 to 10</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0.2 to 0.3</v>
      </c>
      <c r="V72" s="17">
        <f t="shared" si="8"/>
        <v>0.211471258985632</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0.2 to 0.3</v>
      </c>
      <c r="X72" s="17">
        <f t="shared" si="9"/>
        <v>0.211471258985632</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6.24</v>
      </c>
      <c r="AA72" s="9" t="str">
        <f>_xlfn.XLOOKUP($E72,'Copy of Raw Data'!$E:$E,'Copy of Raw Data'!AA:AA,"ERROR",0,1)</f>
        <v>oz</v>
      </c>
      <c r="AB72" s="9"/>
      <c r="AC72" s="9"/>
      <c r="AD72" s="9"/>
      <c r="AE72" s="9"/>
      <c r="AF72" s="9"/>
    </row>
    <row r="73" hidden="1" spans="1:32">
      <c r="A73" s="9" t="str">
        <f>_xlfn.XLOOKUP($E73,'Copy of Raw Data'!$E:$E,'Copy of Raw Data'!A:A,"ERROR",0,1)</f>
        <v>US</v>
      </c>
      <c r="B73" s="9" t="str">
        <f>_xlfn.XLOOKUP($E73,'Copy of Raw Data'!$E:$E,'Copy of Raw Data'!B:B,"ERROR",0,1)</f>
        <v>Hair Mousses</v>
      </c>
      <c r="C73" s="9" t="str">
        <f>_xlfn.XLOOKUP($E73,'Copy of Raw Data'!$E:$E,'Copy of Raw Data'!C:C,"ERROR",0,1)</f>
        <v>Not Your Mother's</v>
      </c>
      <c r="D73" s="9" t="str">
        <f>_xlfn.XLOOKUP($E73,'Copy of Raw Data'!$E:$E,'Copy of Raw Data'!D:D,"ERROR",0,1)</f>
        <v>www.amazon.com/dp/B07QD2L6BC</v>
      </c>
      <c r="E73" s="9" t="s">
        <v>299</v>
      </c>
      <c r="F73" s="9" t="str">
        <f>_xlfn.XLOOKUP($E73,'Copy of Raw Data'!$E:$E,'Copy of Raw Data'!F:F,"ERROR",0,1)</f>
        <v>Not Your Mother's Curl Talk Curl Activating Mousse - 7 oz</v>
      </c>
      <c r="G73" s="9">
        <f>_xlfn.XLOOKUP($E73,'Copy of Raw Data'!$E:$E,'Copy of Raw Data'!G:G,"ERROR",0,1)</f>
        <v>9885</v>
      </c>
      <c r="H73" s="9">
        <f>_xlfn.XLOOKUP($E73,'Copy of Raw Data'!$E:$E,'Copy of Raw Data'!H:H,"ERROR",0,1)</f>
        <v>79076.07</v>
      </c>
      <c r="I73" s="9">
        <f>_xlfn.XLOOKUP($E73,'Copy of Raw Data'!$E:$E,'Copy of Raw Data'!I:I,"ERROR",0,1)</f>
        <v>0.0032662649296752</v>
      </c>
      <c r="J73" s="9" t="str">
        <f>_xlfn.XLOOKUP($E73,'Copy of Raw Data'!$E:$E,'Copy of 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 to 10</v>
      </c>
      <c r="L73" s="9">
        <f>_xlfn.XLOOKUP($E73,'Copy of Raw Data'!$E:$E,'Copy of Raw Data'!L:L,"ERROR",0,1)</f>
        <v>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_xlfn.XLOOKUP($E73,'Copy of Raw Data'!$E:$E,'Copy of Raw Data'!N:N,"ERROR",0,1)</f>
        <v>12.52</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30% to 40%</v>
      </c>
      <c r="P73" s="16">
        <f t="shared" si="6"/>
        <v>0.361022364217252</v>
      </c>
      <c r="Q73" s="9">
        <f>_xlfn.XLOOKUP($E73,'Copy of Raw Data'!$E:$E,'Copy of Raw Data'!Q:Q,"ERROR",0,1)</f>
        <v>7</v>
      </c>
      <c r="R73" s="9" t="str">
        <f>_xlfn.XLOOKUP($E73,'Copy of Raw Data'!$E:$E,'Copy of Raw Data'!R:R,"ERROR",0,1)</f>
        <v>oz</v>
      </c>
      <c r="S73" s="17">
        <f t="shared" si="7"/>
        <v>1.14285714285714</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7">
        <f t="shared" si="8"/>
        <v>0.0604860138170926</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9"/>
        <v>0.0386492101067684</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17">
        <f t="array" ref="Z73">_xlfn.IFS(AA73="oz",_xlfn.IFS(R73="oz",Q73,R73="fl oz",Q73*1.04,R73="ml",Q73*0.0338),AA73="fl oz",_xlfn.IFS(R73="oz",Q73/1.04,R73="fl oz",Q73,R73="ml",Q73*0.0338/1.04),AA73="ml",_xlfn.IFS(R73="oz",Q73/0.0338,R73="fl oz",Q73*1.04/0.0338,R73="ml",Q73))</f>
        <v>7</v>
      </c>
      <c r="AA73" s="9" t="str">
        <f>_xlfn.XLOOKUP($E73,'Copy of Raw Data'!$E:$E,'Copy of Raw Data'!AA:AA,"ERROR",0,1)</f>
        <v>oz</v>
      </c>
      <c r="AB73" s="9"/>
      <c r="AC73" s="9"/>
      <c r="AD73" s="9"/>
      <c r="AE73" s="9"/>
      <c r="AF73" s="9"/>
    </row>
    <row r="74" hidden="1" spans="1:32">
      <c r="A74" s="9" t="str">
        <f>_xlfn.XLOOKUP($E74,'Copy of Raw Data'!$E:$E,'Copy of Raw Data'!A:A,"ERROR",0,1)</f>
        <v>US</v>
      </c>
      <c r="B74" s="9" t="str">
        <f>_xlfn.XLOOKUP($E74,'Copy of Raw Data'!$E:$E,'Copy of Raw Data'!B:B,"ERROR",0,1)</f>
        <v>Hair Mousses</v>
      </c>
      <c r="C74" s="9" t="str">
        <f>_xlfn.XLOOKUP($E74,'Copy of Raw Data'!$E:$E,'Copy of Raw Data'!C:C,"ERROR",0,1)</f>
        <v>Herbal Essences</v>
      </c>
      <c r="D74" s="9" t="str">
        <f>_xlfn.XLOOKUP($E74,'Copy of Raw Data'!$E:$E,'Copy of Raw Data'!D:D,"ERROR",0,1)</f>
        <v>www.amazon.com/dp/B0741GKYMS</v>
      </c>
      <c r="E74" s="9" t="s">
        <v>302</v>
      </c>
      <c r="F74" s="9" t="str">
        <f>_xlfn.XLOOKUP($E74,'Copy of Raw Data'!$E:$E,'Copy of Raw Data'!F:F,"ERROR",0,1)</f>
        <v>Herbal Essences Mousse 6.8 Ounce Totally Twisted Curl Boosting (201ml) (Pack of 2)</v>
      </c>
      <c r="G74" s="9">
        <f>_xlfn.XLOOKUP($E74,'Copy of Raw Data'!$E:$E,'Copy of Raw Data'!G:G,"ERROR",0,1)</f>
        <v>5824</v>
      </c>
      <c r="H74" s="9">
        <f>_xlfn.XLOOKUP($E74,'Copy of Raw Data'!$E:$E,'Copy of Raw Data'!H:H,"ERROR",0,1)</f>
        <v>76826.99</v>
      </c>
      <c r="I74" s="9">
        <f>_xlfn.XLOOKUP($E74,'Copy of Raw Data'!$E:$E,'Copy of Raw Data'!I:I,"ERROR",0,1)</f>
        <v>0.00310791523568005</v>
      </c>
      <c r="J74" s="9" t="str">
        <f>_xlfn.XLOOKUP($E74,'Copy of Raw Data'!$E:$E,'Copy of 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10 to 15</v>
      </c>
      <c r="L74" s="9">
        <f>_xlfn.XLOOKUP($E74,'Copy of Raw Data'!$E:$E,'Copy of Raw Data'!L:L,"ERROR",0,1)</f>
        <v>13.68</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10 to 15</v>
      </c>
      <c r="N74" s="9">
        <f>_xlfn.XLOOKUP($E74,'Copy of Raw Data'!$E:$E,'Copy of Raw Data'!N:N,"ERROR",0,1)</f>
        <v>14.44</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6"/>
        <v>0.0526315789473684</v>
      </c>
      <c r="Q74" s="9">
        <f>_xlfn.XLOOKUP($E74,'Copy of Raw Data'!$E:$E,'Copy of Raw Data'!Q:Q,"ERROR",0,1)</f>
        <v>13.6</v>
      </c>
      <c r="R74" s="9" t="str">
        <f>_xlfn.XLOOKUP($E74,'Copy of Raw Data'!$E:$E,'Copy of Raw Data'!R:R,"ERROR",0,1)</f>
        <v>oz</v>
      </c>
      <c r="S74" s="17">
        <f t="shared" si="7"/>
        <v>1.00588235294118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1 to 2</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 to 0.05</v>
      </c>
      <c r="V74" s="17">
        <f t="shared" si="8"/>
        <v>0.0359068213013985</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 to 0.05</v>
      </c>
      <c r="X74" s="17">
        <f t="shared" si="9"/>
        <v>0.0340169886013249</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10 to 15</v>
      </c>
      <c r="Z74" s="17">
        <f t="array" ref="Z74">_xlfn.IFS(AA74="oz",_xlfn.IFS(R74="oz",Q74,R74="fl oz",Q74*1.04,R74="ml",Q74*0.0338),AA74="fl oz",_xlfn.IFS(R74="oz",Q74/1.04,R74="fl oz",Q74,R74="ml",Q74*0.0338/1.04),AA74="ml",_xlfn.IFS(R74="oz",Q74/0.0338,R74="fl oz",Q74*1.04/0.0338,R74="ml",Q74))</f>
        <v>13.6</v>
      </c>
      <c r="AA74" s="9" t="str">
        <f>_xlfn.XLOOKUP($E74,'Copy of Raw Data'!$E:$E,'Copy of Raw Data'!AA:AA,"ERROR",0,1)</f>
        <v>oz</v>
      </c>
      <c r="AB74" s="9"/>
      <c r="AC74" s="9"/>
      <c r="AD74" s="9"/>
      <c r="AE74" s="9"/>
      <c r="AF74" s="9"/>
    </row>
    <row r="75" hidden="1" spans="1:32">
      <c r="A75" s="9" t="str">
        <f>_xlfn.XLOOKUP($E75,'Copy of Raw Data'!$E:$E,'Copy of Raw Data'!A:A,"ERROR",0,1)</f>
        <v>US</v>
      </c>
      <c r="B75" s="9" t="str">
        <f>_xlfn.XLOOKUP($E75,'Copy of Raw Data'!$E:$E,'Copy of Raw Data'!B:B,"ERROR",0,1)</f>
        <v>Hair Mousses</v>
      </c>
      <c r="C75" s="9" t="str">
        <f>_xlfn.XLOOKUP($E75,'Copy of Raw Data'!$E:$E,'Copy of Raw Data'!C:C,"ERROR",0,1)</f>
        <v>authentic beauty concepts</v>
      </c>
      <c r="D75" s="9" t="str">
        <f>_xlfn.XLOOKUP($E75,'Copy of Raw Data'!$E:$E,'Copy of Raw Data'!D:D,"ERROR",0,1)</f>
        <v>www.amazon.com/dp/B08N7XN28F</v>
      </c>
      <c r="E75" s="9" t="s">
        <v>306</v>
      </c>
      <c r="F75" s="9" t="str">
        <f>_xlfn.XLOOKUP($E75,'Copy of Raw Data'!$E:$E,'Copy of Raw Data'!F:F,"ERROR",0,1)</f>
        <v>Amplify Mousse | Volumizing Mousse | Lightweight Medium Hold Styling | Heat Protection | All Hair Types | Vegan &amp; Cruelty-free | Silicone-free | 6.7 oz. | Authentic Beauty Concept</v>
      </c>
      <c r="G75" s="9">
        <f>_xlfn.XLOOKUP($E75,'Copy of Raw Data'!$E:$E,'Copy of Raw Data'!G:G,"ERROR",0,1)</f>
        <v>2727</v>
      </c>
      <c r="H75" s="9">
        <f>_xlfn.XLOOKUP($E75,'Copy of Raw Data'!$E:$E,'Copy of Raw Data'!H:H,"ERROR",0,1)</f>
        <v>73102.39</v>
      </c>
      <c r="I75" s="9">
        <f>_xlfn.XLOOKUP($E75,'Copy of Raw Data'!$E:$E,'Copy of Raw Data'!I:I,"ERROR",0,1)</f>
        <v>0.00299379938038444</v>
      </c>
      <c r="J75" s="9" t="str">
        <f>_xlfn.XLOOKUP($E75,'Copy of Raw Data'!$E:$E,'Copy of 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20 to 30</v>
      </c>
      <c r="L75" s="9">
        <f>_xlfn.XLOOKUP($E75,'Copy of Raw Data'!$E:$E,'Copy of Raw Data'!L:L,"ERROR",0,1)</f>
        <v>26.61</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_xlfn.XLOOKUP($E75,'Copy of Raw Data'!$E:$E,'Copy of Raw Data'!N:N,"ERROR",0,1)</f>
        <v>27.96</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4% to 6%</v>
      </c>
      <c r="P75" s="16">
        <f t="shared" si="6"/>
        <v>0.0482832618025752</v>
      </c>
      <c r="Q75" s="9">
        <f>_xlfn.XLOOKUP($E75,'Copy of Raw Data'!$E:$E,'Copy of Raw Data'!Q:Q,"ERROR",0,1)</f>
        <v>6.7</v>
      </c>
      <c r="R75" s="9" t="str">
        <f>_xlfn.XLOOKUP($E75,'Copy of Raw Data'!$E:$E,'Copy of Raw Data'!R:R,"ERROR",0,1)</f>
        <v>oz</v>
      </c>
      <c r="S75" s="17">
        <f t="shared" si="7"/>
        <v>3.97164179104478</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3 to 4</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0.1 to 0.2</v>
      </c>
      <c r="V75" s="17">
        <f t="shared" si="8"/>
        <v>0.141127302277924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0.1 to 0.2</v>
      </c>
      <c r="X75" s="17">
        <f t="shared" si="9"/>
        <v>0.134313215794548</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6.7</v>
      </c>
      <c r="AA75" s="9" t="str">
        <f>_xlfn.XLOOKUP($E75,'Copy of Raw Data'!$E:$E,'Copy of Raw Data'!AA:AA,"ERROR",0,1)</f>
        <v>oz</v>
      </c>
      <c r="AB75" s="9"/>
      <c r="AC75" s="9"/>
      <c r="AD75" s="9"/>
      <c r="AE75" s="9"/>
      <c r="AF75" s="9"/>
    </row>
    <row r="76" hidden="1" spans="1:32">
      <c r="A76" s="9" t="str">
        <f>_xlfn.XLOOKUP($E76,'Copy of Raw Data'!$E:$E,'Copy of Raw Data'!A:A,"ERROR",0,1)</f>
        <v>US</v>
      </c>
      <c r="B76" s="9" t="str">
        <f>_xlfn.XLOOKUP($E76,'Copy of Raw Data'!$E:$E,'Copy of Raw Data'!B:B,"ERROR",0,1)</f>
        <v>Hair Mousses</v>
      </c>
      <c r="C76" s="9" t="str">
        <f>_xlfn.XLOOKUP($E76,'Copy of Raw Data'!$E:$E,'Copy of Raw Data'!C:C,"ERROR",0,1)</f>
        <v>Got2B</v>
      </c>
      <c r="D76" s="9" t="str">
        <f>_xlfn.XLOOKUP($E76,'Copy of Raw Data'!$E:$E,'Copy of Raw Data'!D:D,"ERROR",0,1)</f>
        <v>www.amazon.com/dp/B082NDT1YJ</v>
      </c>
      <c r="E76" s="9" t="s">
        <v>310</v>
      </c>
      <c r="F76" s="9" t="str">
        <f>_xlfn.XLOOKUP($E76,'Copy of Raw Data'!$E:$E,'Copy of Raw Data'!F:F,"ERROR",0,1)</f>
        <v>Got2b Volumaniac Bodifying Hair Mousse, 8 oz</v>
      </c>
      <c r="G76" s="9">
        <f>_xlfn.XLOOKUP($E76,'Copy of Raw Data'!$E:$E,'Copy of Raw Data'!G:G,"ERROR",0,1)</f>
        <v>3831</v>
      </c>
      <c r="H76" s="9">
        <f>_xlfn.XLOOKUP($E76,'Copy of Raw Data'!$E:$E,'Copy of Raw Data'!H:H,"ERROR",0,1)</f>
        <v>70418.23</v>
      </c>
      <c r="I76" s="9">
        <f>_xlfn.XLOOKUP($E76,'Copy of Raw Data'!$E:$E,'Copy of Raw Data'!I:I,"ERROR",0,1)</f>
        <v>0.00286906466586391</v>
      </c>
      <c r="J76" s="9" t="str">
        <f>_xlfn.XLOOKUP($E76,'Copy of Raw Data'!$E:$E,'Copy of 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_xlfn.XLOOKUP($E76,'Copy of Raw Data'!$E:$E,'Copy of Raw Data'!L:L,"ERROR",0,1)</f>
        <v>18.45</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20 to 30</v>
      </c>
      <c r="N76" s="9">
        <f>_xlfn.XLOOKUP($E76,'Copy of Raw Data'!$E:$E,'Copy of Raw Data'!N:N,"ERROR",0,1)</f>
        <v>20.23</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8% to 10%</v>
      </c>
      <c r="P76" s="16">
        <f t="shared" si="6"/>
        <v>0.0879881364310431</v>
      </c>
      <c r="Q76" s="9">
        <f>_xlfn.XLOOKUP($E76,'Copy of Raw Data'!$E:$E,'Copy of Raw Data'!Q:Q,"ERROR",0,1)</f>
        <v>8</v>
      </c>
      <c r="R76" s="9" t="str">
        <f>_xlfn.XLOOKUP($E76,'Copy of Raw Data'!$E:$E,'Copy of Raw Data'!R:R,"ERROR",0,1)</f>
        <v>oz</v>
      </c>
      <c r="S76" s="17">
        <f t="shared" si="7"/>
        <v>2.30625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2 to 3</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8"/>
        <v>0.0855174163003044</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9"/>
        <v>0.0779928982076429</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6 to 8</v>
      </c>
      <c r="Z76" s="17">
        <f t="array" ref="Z76">_xlfn.IFS(AA76="oz",_xlfn.IFS(R76="oz",Q76,R76="fl oz",Q76*1.04,R76="ml",Q76*0.0338),AA76="fl oz",_xlfn.IFS(R76="oz",Q76/1.04,R76="fl oz",Q76,R76="ml",Q76*0.0338/1.04),AA76="ml",_xlfn.IFS(R76="oz",Q76/0.0338,R76="fl oz",Q76*1.04/0.0338,R76="ml",Q76))</f>
        <v>8</v>
      </c>
      <c r="AA76" s="9" t="str">
        <f>_xlfn.XLOOKUP($E76,'Copy of Raw Data'!$E:$E,'Copy of Raw Data'!AA:AA,"ERROR",0,1)</f>
        <v>oz</v>
      </c>
      <c r="AB76" s="9"/>
      <c r="AC76" s="9"/>
      <c r="AD76" s="9"/>
      <c r="AE76" s="9"/>
      <c r="AF76" s="9"/>
    </row>
    <row r="77" hidden="1" spans="1:32">
      <c r="A77" s="9" t="str">
        <f>_xlfn.XLOOKUP($E77,'Copy of Raw Data'!$E:$E,'Copy of Raw Data'!A:A,"ERROR",0,1)</f>
        <v>US</v>
      </c>
      <c r="B77" s="9" t="str">
        <f>_xlfn.XLOOKUP($E77,'Copy of Raw Data'!$E:$E,'Copy of Raw Data'!B:B,"ERROR",0,1)</f>
        <v>Hair Mousses</v>
      </c>
      <c r="C77" s="9" t="str">
        <f>_xlfn.XLOOKUP($E77,'Copy of Raw Data'!$E:$E,'Copy of Raw Data'!C:C,"ERROR",0,1)</f>
        <v>rusk</v>
      </c>
      <c r="D77" s="9" t="str">
        <f>_xlfn.XLOOKUP($E77,'Copy of Raw Data'!$E:$E,'Copy of Raw Data'!D:D,"ERROR",0,1)</f>
        <v>www.amazon.com/dp/B002RS6J4E</v>
      </c>
      <c r="E77" s="9" t="s">
        <v>313</v>
      </c>
      <c r="F77" s="9" t="str">
        <f>_xlfn.XLOOKUP($E77,'Copy of Raw Data'!$E:$E,'Copy of Raw Data'!F:F,"ERROR",0,1)</f>
        <v>RUSK Designer Collection Mousse Maximum Volume and Control, Firm-Holding Styling Mousse, 8.8 Ounce</v>
      </c>
      <c r="G77" s="9">
        <f>_xlfn.XLOOKUP($E77,'Copy of Raw Data'!$E:$E,'Copy of Raw Data'!G:G,"ERROR",0,1)</f>
        <v>4688</v>
      </c>
      <c r="H77" s="9">
        <f>_xlfn.XLOOKUP($E77,'Copy of Raw Data'!$E:$E,'Copy of Raw Data'!H:H,"ERROR",0,1)</f>
        <v>67484.3</v>
      </c>
      <c r="I77" s="9">
        <f>_xlfn.XLOOKUP($E77,'Copy of Raw Data'!$E:$E,'Copy of Raw Data'!I:I,"ERROR",0,1)</f>
        <v>0.00282313237088044</v>
      </c>
      <c r="J77" s="9" t="str">
        <f>_xlfn.XLOOKUP($E77,'Copy of Raw Data'!$E:$E,'Copy of 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15 to 20</v>
      </c>
      <c r="L77" s="9">
        <f>_xlfn.XLOOKUP($E77,'Copy of Raw Data'!$E:$E,'Copy of Raw Data'!L:L,"ERROR",0,1)</f>
        <v>16.39</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15 to 20</v>
      </c>
      <c r="N77" s="9">
        <f>_xlfn.XLOOKUP($E77,'Copy of Raw Data'!$E:$E,'Copy of Raw Data'!N:N,"ERROR",0,1)</f>
        <v>17.44</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6% to 8%</v>
      </c>
      <c r="P77" s="16">
        <f t="shared" si="6"/>
        <v>0.0602064220183487</v>
      </c>
      <c r="Q77" s="9">
        <f>_xlfn.XLOOKUP($E77,'Copy of Raw Data'!$E:$E,'Copy of Raw Data'!Q:Q,"ERROR",0,1)</f>
        <v>8.8</v>
      </c>
      <c r="R77" s="9" t="str">
        <f>_xlfn.XLOOKUP($E77,'Copy of Raw Data'!$E:$E,'Copy of Raw Data'!R:R,"ERROR",0,1)</f>
        <v>oz</v>
      </c>
      <c r="S77" s="17">
        <f t="shared" si="7"/>
        <v>1.8625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1 to 2</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0.05 to 0.1</v>
      </c>
      <c r="V77" s="17">
        <f t="shared" si="8"/>
        <v>0.0670212438896916</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0.05 to 0.1</v>
      </c>
      <c r="X77" s="17">
        <f t="shared" si="9"/>
        <v>0.0629861345958742</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8 to 10</v>
      </c>
      <c r="Z77" s="17">
        <f t="array" ref="Z77">_xlfn.IFS(AA77="oz",_xlfn.IFS(R77="oz",Q77,R77="fl oz",Q77*1.04,R77="ml",Q77*0.0338),AA77="fl oz",_xlfn.IFS(R77="oz",Q77/1.04,R77="fl oz",Q77,R77="ml",Q77*0.0338/1.04),AA77="ml",_xlfn.IFS(R77="oz",Q77/0.0338,R77="fl oz",Q77*1.04/0.0338,R77="ml",Q77))</f>
        <v>8.8</v>
      </c>
      <c r="AA77" s="9" t="str">
        <f>_xlfn.XLOOKUP($E77,'Copy of Raw Data'!$E:$E,'Copy of Raw Data'!AA:AA,"ERROR",0,1)</f>
        <v>oz</v>
      </c>
      <c r="AB77" s="9"/>
      <c r="AC77" s="9"/>
      <c r="AD77" s="9"/>
      <c r="AE77" s="9"/>
      <c r="AF77" s="9"/>
    </row>
    <row r="78" hidden="1" spans="1:32">
      <c r="A78" s="9" t="str">
        <f>_xlfn.XLOOKUP($E78,'Copy of Raw Data'!$E:$E,'Copy of Raw Data'!A:A,"ERROR",0,1)</f>
        <v>US</v>
      </c>
      <c r="B78" s="9" t="str">
        <f>_xlfn.XLOOKUP($E78,'Copy of Raw Data'!$E:$E,'Copy of Raw Data'!B:B,"ERROR",0,1)</f>
        <v>Hair Mousses</v>
      </c>
      <c r="C78" s="9" t="str">
        <f>_xlfn.XLOOKUP($E78,'Copy of Raw Data'!$E:$E,'Copy of Raw Data'!C:C,"ERROR",0,1)</f>
        <v>Boldify</v>
      </c>
      <c r="D78" s="9" t="str">
        <f>_xlfn.XLOOKUP($E78,'Copy of Raw Data'!$E:$E,'Copy of Raw Data'!D:D,"ERROR",0,1)</f>
        <v>www.amazon.com/dp/B0739NH8XC</v>
      </c>
      <c r="E78" s="9" t="s">
        <v>317</v>
      </c>
      <c r="F78" s="9" t="str">
        <f>_xlfn.XLOOKUP($E78,'Copy of Raw Data'!$E:$E,'Copy of Raw Data'!F:F,"ERROR",0,1)</f>
        <v>Boldify Spray Root Booster - Volumizing Mousse for Fine Hair - Root Lifter Hair Products, Texture Spray Hair Styling Products for Root Boost &amp; Volume, Stylist Recommended - 8oz</v>
      </c>
      <c r="G78" s="9">
        <f>_xlfn.XLOOKUP($E78,'Copy of Raw Data'!$E:$E,'Copy of Raw Data'!G:G,"ERROR",0,1)</f>
        <v>2693</v>
      </c>
      <c r="H78" s="9">
        <f>_xlfn.XLOOKUP($E78,'Copy of Raw Data'!$E:$E,'Copy of Raw Data'!H:H,"ERROR",0,1)</f>
        <v>66403.91</v>
      </c>
      <c r="I78" s="9">
        <f>_xlfn.XLOOKUP($E78,'Copy of Raw Data'!$E:$E,'Copy of Raw Data'!I:I,"ERROR",0,1)</f>
        <v>0.0027706919485392</v>
      </c>
      <c r="J78" s="9" t="str">
        <f>_xlfn.XLOOKUP($E78,'Copy of Raw Data'!$E:$E,'Copy of 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_xlfn.XLOOKUP($E78,'Copy of Raw Data'!$E:$E,'Copy of Raw Data'!L:L,"ERROR",0,1)</f>
        <v>24.81</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_xlfn.XLOOKUP($E78,'Copy of Raw Data'!$E:$E,'Copy of Raw Data'!N:N,"ERROR",0,1)</f>
        <v>27.45</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8% to 10%</v>
      </c>
      <c r="P78" s="16">
        <f t="shared" si="6"/>
        <v>0.0961748633879782</v>
      </c>
      <c r="Q78" s="9">
        <f>_xlfn.XLOOKUP($E78,'Copy of Raw Data'!$E:$E,'Copy of Raw Data'!Q:Q,"ERROR",0,1)</f>
        <v>8</v>
      </c>
      <c r="R78" s="9" t="str">
        <f>_xlfn.XLOOKUP($E78,'Copy of Raw Data'!$E:$E,'Copy of Raw Data'!R:R,"ERROR",0,1)</f>
        <v>oz</v>
      </c>
      <c r="S78" s="17">
        <f t="shared" si="7"/>
        <v>3.10125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3 to 4</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0.1 to 0.2</v>
      </c>
      <c r="V78" s="17">
        <f t="shared" si="8"/>
        <v>0.116038214406493</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0.1 to 0.2</v>
      </c>
      <c r="X78" s="17">
        <f t="shared" si="9"/>
        <v>0.104878254988164</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6 to 8</v>
      </c>
      <c r="Z78" s="17">
        <f t="array" ref="Z78">_xlfn.IFS(AA78="oz",_xlfn.IFS(R78="oz",Q78,R78="fl oz",Q78*1.04,R78="ml",Q78*0.0338),AA78="fl oz",_xlfn.IFS(R78="oz",Q78/1.04,R78="fl oz",Q78,R78="ml",Q78*0.0338/1.04),AA78="ml",_xlfn.IFS(R78="oz",Q78/0.0338,R78="fl oz",Q78*1.04/0.0338,R78="ml",Q78))</f>
        <v>8</v>
      </c>
      <c r="AA78" s="9" t="str">
        <f>_xlfn.XLOOKUP($E78,'Copy of Raw Data'!$E:$E,'Copy of Raw Data'!AA:AA,"ERROR",0,1)</f>
        <v>oz</v>
      </c>
      <c r="AB78" s="9"/>
      <c r="AC78" s="9"/>
      <c r="AD78" s="9"/>
      <c r="AE78" s="9"/>
      <c r="AF78" s="9"/>
    </row>
    <row r="79" hidden="1" spans="1:32">
      <c r="A79" s="9" t="str">
        <f>_xlfn.XLOOKUP($E79,'Copy of Raw Data'!$E:$E,'Copy of Raw Data'!A:A,"ERROR",0,1)</f>
        <v>US</v>
      </c>
      <c r="B79" s="9" t="str">
        <f>_xlfn.XLOOKUP($E79,'Copy of Raw Data'!$E:$E,'Copy of Raw Data'!B:B,"ERROR",0,1)</f>
        <v>Hair Mousses</v>
      </c>
      <c r="C79" s="9" t="str">
        <f>_xlfn.XLOOKUP($E79,'Copy of Raw Data'!$E:$E,'Copy of Raw Data'!C:C,"ERROR",0,1)</f>
        <v>matrix</v>
      </c>
      <c r="D79" s="9" t="str">
        <f>_xlfn.XLOOKUP($E79,'Copy of Raw Data'!$E:$E,'Copy of Raw Data'!D:D,"ERROR",0,1)</f>
        <v>www.amazon.com/dp/B01540AD2U</v>
      </c>
      <c r="E79" s="9" t="s">
        <v>321</v>
      </c>
      <c r="F79" s="9" t="str">
        <f>_xlfn.XLOOKUP($E79,'Copy of Raw Data'!$E:$E,'Copy of Raw Data'!F:F,"ERROR",0,1)</f>
        <v>Matrix High Amplify Foam Volumizer Full Bodifying Mousse | Lightweight Lasting Volume | For Fine, Limp Hair | Conditioning Shine | Adds Thickness | Salon Hair Styling | Packaging May Vary | 8.3 Oz.</v>
      </c>
      <c r="G79" s="9">
        <f>_xlfn.XLOOKUP($E79,'Copy of Raw Data'!$E:$E,'Copy of Raw Data'!G:G,"ERROR",0,1)</f>
        <v>3160</v>
      </c>
      <c r="H79" s="9">
        <f>_xlfn.XLOOKUP($E79,'Copy of Raw Data'!$E:$E,'Copy of Raw Data'!H:H,"ERROR",0,1)</f>
        <v>65170.44</v>
      </c>
      <c r="I79" s="9">
        <f>_xlfn.XLOOKUP($E79,'Copy of Raw Data'!$E:$E,'Copy of Raw Data'!I:I,"ERROR",0,1)</f>
        <v>0.00271992872520674</v>
      </c>
      <c r="J79" s="9" t="str">
        <f>_xlfn.XLOOKUP($E79,'Copy of Raw Data'!$E:$E,'Copy of 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20 to 30</v>
      </c>
      <c r="L79" s="9">
        <f>_xlfn.XLOOKUP($E79,'Copy of Raw Data'!$E:$E,'Copy of Raw Data'!L:L,"ERROR",0,1)</f>
        <v>20.75</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20 to 30</v>
      </c>
      <c r="N79" s="9">
        <f>_xlfn.XLOOKUP($E79,'Copy of Raw Data'!$E:$E,'Copy of Raw Data'!N:N,"ERROR",0,1)</f>
        <v>22</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4% to 6%</v>
      </c>
      <c r="P79" s="16">
        <f t="shared" si="6"/>
        <v>0.0568181818181818</v>
      </c>
      <c r="Q79" s="9">
        <f>_xlfn.XLOOKUP($E79,'Copy of Raw Data'!$E:$E,'Copy of Raw Data'!Q:Q,"ERROR",0,1)</f>
        <v>8.3</v>
      </c>
      <c r="R79" s="9" t="str">
        <f>_xlfn.XLOOKUP($E79,'Copy of Raw Data'!$E:$E,'Copy of Raw Data'!R:R,"ERROR",0,1)</f>
        <v>oz</v>
      </c>
      <c r="S79" s="17">
        <f t="shared" si="7"/>
        <v>2.5</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2 to 3</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7">
        <f t="shared" si="8"/>
        <v>0.0896382282596738</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7">
        <f t="shared" si="9"/>
        <v>0.084545147108556</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8 to 10</v>
      </c>
      <c r="Z79" s="17">
        <f t="array" ref="Z79">_xlfn.IFS(AA79="oz",_xlfn.IFS(R79="oz",Q79,R79="fl oz",Q79*1.04,R79="ml",Q79*0.0338),AA79="fl oz",_xlfn.IFS(R79="oz",Q79/1.04,R79="fl oz",Q79,R79="ml",Q79*0.0338/1.04),AA79="ml",_xlfn.IFS(R79="oz",Q79/0.0338,R79="fl oz",Q79*1.04/0.0338,R79="ml",Q79))</f>
        <v>8.3</v>
      </c>
      <c r="AA79" s="9" t="str">
        <f>_xlfn.XLOOKUP($E79,'Copy of Raw Data'!$E:$E,'Copy of Raw Data'!AA:AA,"ERROR",0,1)</f>
        <v>oz</v>
      </c>
      <c r="AB79" s="9"/>
      <c r="AC79" s="9"/>
      <c r="AD79" s="9"/>
      <c r="AE79" s="9"/>
      <c r="AF79" s="9"/>
    </row>
    <row r="80" hidden="1" spans="1:32">
      <c r="A80" s="9" t="str">
        <f>_xlfn.XLOOKUP($E80,'Copy of Raw Data'!$E:$E,'Copy of Raw Data'!A:A,"ERROR",0,1)</f>
        <v>US</v>
      </c>
      <c r="B80" s="9" t="str">
        <f>_xlfn.XLOOKUP($E80,'Copy of Raw Data'!$E:$E,'Copy of Raw Data'!B:B,"ERROR",0,1)</f>
        <v>Hair Mousses</v>
      </c>
      <c r="C80" s="9" t="str">
        <f>_xlfn.XLOOKUP($E80,'Copy of Raw Data'!$E:$E,'Copy of Raw Data'!C:C,"ERROR",0,1)</f>
        <v>Suave</v>
      </c>
      <c r="D80" s="9" t="str">
        <f>_xlfn.XLOOKUP($E80,'Copy of Raw Data'!$E:$E,'Copy of Raw Data'!D:D,"ERROR",0,1)</f>
        <v>www.amazon.com/dp/B004DBXKWW</v>
      </c>
      <c r="E80" s="9" t="s">
        <v>325</v>
      </c>
      <c r="F80" s="9" t="str">
        <f>_xlfn.XLOOKUP($E80,'Copy of Raw Data'!$E:$E,'Copy of Raw Data'!F:F,"ERROR",0,1)</f>
        <v>Suave Professionals Mousse Captivating Curls 7 oz, Cream</v>
      </c>
      <c r="G80" s="9">
        <f>_xlfn.XLOOKUP($E80,'Copy of Raw Data'!$E:$E,'Copy of Raw Data'!G:G,"ERROR",0,1)</f>
        <v>16080</v>
      </c>
      <c r="H80" s="9">
        <f>_xlfn.XLOOKUP($E80,'Copy of Raw Data'!$E:$E,'Copy of Raw Data'!H:H,"ERROR",0,1)</f>
        <v>63976.42</v>
      </c>
      <c r="I80" s="9">
        <f>_xlfn.XLOOKUP($E80,'Copy of Raw Data'!$E:$E,'Copy of Raw Data'!I:I,"ERROR",0,1)</f>
        <v>0.00266449315279785</v>
      </c>
      <c r="J80" s="9" t="str">
        <f>_xlfn.XLOOKUP($E80,'Copy of Raw Data'!$E:$E,'Copy of 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0 to 5</v>
      </c>
      <c r="L80" s="9">
        <f>_xlfn.XLOOKUP($E80,'Copy of Raw Data'!$E:$E,'Copy of Raw Data'!L:L,"ERROR",0,1)</f>
        <v>3.98</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 to 10</v>
      </c>
      <c r="N80" s="9">
        <f>_xlfn.XLOOKUP($E80,'Copy of Raw Data'!$E:$E,'Copy of Raw Data'!N:N,"ERROR",0,1)</f>
        <v>5.37</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25% to 30%</v>
      </c>
      <c r="P80" s="16">
        <f t="shared" si="6"/>
        <v>0.258845437616387</v>
      </c>
      <c r="Q80" s="9">
        <f>_xlfn.XLOOKUP($E80,'Copy of Raw Data'!$E:$E,'Copy of Raw Data'!Q:Q,"ERROR",0,1)</f>
        <v>7</v>
      </c>
      <c r="R80" s="9" t="str">
        <f>_xlfn.XLOOKUP($E80,'Copy of Raw Data'!$E:$E,'Copy of Raw Data'!R:R,"ERROR",0,1)</f>
        <v>oz</v>
      </c>
      <c r="S80" s="17">
        <f t="shared" si="7"/>
        <v>0.568571428571429</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0.5 to 0.75</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8"/>
        <v>0.0259432822841683</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9"/>
        <v>0.0192279820281173</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6 to 8</v>
      </c>
      <c r="Z80" s="17">
        <f t="array" ref="Z80">_xlfn.IFS(AA80="oz",_xlfn.IFS(R80="oz",Q80,R80="fl oz",Q80*1.04,R80="ml",Q80*0.0338),AA80="fl oz",_xlfn.IFS(R80="oz",Q80/1.04,R80="fl oz",Q80,R80="ml",Q80*0.0338/1.04),AA80="ml",_xlfn.IFS(R80="oz",Q80/0.0338,R80="fl oz",Q80*1.04/0.0338,R80="ml",Q80))</f>
        <v>7</v>
      </c>
      <c r="AA80" s="9" t="str">
        <f>_xlfn.XLOOKUP($E80,'Copy of Raw Data'!$E:$E,'Copy of Raw Data'!AA:AA,"ERROR",0,1)</f>
        <v>oz</v>
      </c>
      <c r="AB80" s="9"/>
      <c r="AC80" s="9"/>
      <c r="AD80" s="9"/>
      <c r="AE80" s="9"/>
      <c r="AF80" s="9"/>
    </row>
    <row r="81" hidden="1" spans="1:32">
      <c r="A81" s="9" t="str">
        <f>_xlfn.XLOOKUP($E81,'Copy of Raw Data'!$E:$E,'Copy of Raw Data'!A:A,"ERROR",0,1)</f>
        <v>US</v>
      </c>
      <c r="B81" s="9" t="str">
        <f>_xlfn.XLOOKUP($E81,'Copy of Raw Data'!$E:$E,'Copy of Raw Data'!B:B,"ERROR",0,1)</f>
        <v>Hair Mousses</v>
      </c>
      <c r="C81" s="9" t="str">
        <f>_xlfn.XLOOKUP($E81,'Copy of Raw Data'!$E:$E,'Copy of Raw Data'!C:C,"ERROR",0,1)</f>
        <v>Camille Rose</v>
      </c>
      <c r="D81" s="9" t="str">
        <f>_xlfn.XLOOKUP($E81,'Copy of Raw Data'!$E:$E,'Copy of Raw Data'!D:D,"ERROR",0,1)</f>
        <v>www.amazon.com/dp/B0933PJLR3</v>
      </c>
      <c r="E81" s="9" t="s">
        <v>329</v>
      </c>
      <c r="F81" s="9" t="str">
        <f>_xlfn.XLOOKUP($E81,'Copy of Raw Data'!$E:$E,'Copy of Raw Data'!F:F,"ERROR",0,1)</f>
        <v>Camille Rose Spiked Honey Mousse 4-in-1 Hair Styler to Define Curls and Hold Styles Into Place while Nourishing and Adding Shine | With Honey and Nettle Root</v>
      </c>
      <c r="G81" s="9">
        <f>_xlfn.XLOOKUP($E81,'Copy of Raw Data'!$E:$E,'Copy of Raw Data'!G:G,"ERROR",0,1)</f>
        <v>5266</v>
      </c>
      <c r="H81" s="9">
        <f>_xlfn.XLOOKUP($E81,'Copy of Raw Data'!$E:$E,'Copy of Raw Data'!H:H,"ERROR",0,1)</f>
        <v>62672.5</v>
      </c>
      <c r="I81" s="9">
        <f>_xlfn.XLOOKUP($E81,'Copy of Raw Data'!$E:$E,'Copy of Raw Data'!I:I,"ERROR",0,1)</f>
        <v>0.00259056460130556</v>
      </c>
      <c r="J81" s="9" t="str">
        <f>_xlfn.XLOOKUP($E81,'Copy of Raw Data'!$E:$E,'Copy of 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 to 15</v>
      </c>
      <c r="L81" s="9">
        <f>_xlfn.XLOOKUP($E81,'Copy of Raw Data'!$E:$E,'Copy of Raw Data'!L:L,"ERROR",0,1)</f>
        <v>11.82</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10 to 15</v>
      </c>
      <c r="N81" s="9">
        <f>_xlfn.XLOOKUP($E81,'Copy of Raw Data'!$E:$E,'Copy of Raw Data'!N:N,"ERROR",0,1)</f>
        <v>12.21</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2% to 4%</v>
      </c>
      <c r="P81" s="16">
        <f t="shared" si="6"/>
        <v>0.031941031941032</v>
      </c>
      <c r="Q81" s="9">
        <f>_xlfn.XLOOKUP($E81,'Copy of Raw Data'!$E:$E,'Copy of Raw Data'!Q:Q,"ERROR",0,1)</f>
        <v>8</v>
      </c>
      <c r="R81" s="9" t="str">
        <f>_xlfn.XLOOKUP($E81,'Copy of Raw Data'!$E:$E,'Copy of Raw Data'!R:R,"ERROR",0,1)</f>
        <v>fl oz</v>
      </c>
      <c r="S81" s="17">
        <f t="shared" si="7"/>
        <v>1.42067307692308</v>
      </c>
      <c r="T81" s="9" t="str">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1 to 2</v>
      </c>
      <c r="U81" s="17"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 to 0.05</v>
      </c>
      <c r="V81" s="17">
        <f t="shared" si="8"/>
        <v>0.049629627220936</v>
      </c>
      <c r="W81" s="17"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 to 0.05</v>
      </c>
      <c r="X81" s="17">
        <f t="shared" si="9"/>
        <v>0.0480444057126506</v>
      </c>
      <c r="Y81" s="9"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8 to 10</v>
      </c>
      <c r="Z81" s="17">
        <f t="array" ref="Z81">_xlfn.IFS(AA81="oz",_xlfn.IFS(R81="oz",Q81,R81="fl oz",Q81*1.04,R81="ml",Q81*0.0338),AA81="fl oz",_xlfn.IFS(R81="oz",Q81/1.04,R81="fl oz",Q81,R81="ml",Q81*0.0338/1.04),AA81="ml",_xlfn.IFS(R81="oz",Q81/0.0338,R81="fl oz",Q81*1.04/0.0338,R81="ml",Q81))</f>
        <v>8.32</v>
      </c>
      <c r="AA81" s="9" t="str">
        <f>_xlfn.XLOOKUP($E81,'Copy of Raw Data'!$E:$E,'Copy of Raw Data'!AA:AA,"ERROR",0,1)</f>
        <v>oz</v>
      </c>
      <c r="AB81" s="9"/>
      <c r="AC81" s="9"/>
      <c r="AD81" s="9"/>
      <c r="AE81" s="9"/>
      <c r="AF81" s="9"/>
    </row>
    <row r="82" hidden="1" spans="1:32">
      <c r="A82" s="9" t="str">
        <f>_xlfn.XLOOKUP($E82,'Copy of Raw Data'!$E:$E,'Copy of Raw Data'!A:A,"ERROR",0,1)</f>
        <v>US</v>
      </c>
      <c r="B82" s="9" t="str">
        <f>_xlfn.XLOOKUP($E82,'Copy of Raw Data'!$E:$E,'Copy of Raw Data'!B:B,"ERROR",0,1)</f>
        <v>Hair Mousses</v>
      </c>
      <c r="C82" s="9" t="str">
        <f>_xlfn.XLOOKUP($E82,'Copy of Raw Data'!$E:$E,'Copy of Raw Data'!C:C,"ERROR",0,1)</f>
        <v>sexyhair</v>
      </c>
      <c r="D82" s="9" t="str">
        <f>_xlfn.XLOOKUP($E82,'Copy of Raw Data'!$E:$E,'Copy of Raw Data'!D:D,"ERROR",0,1)</f>
        <v>www.amazon.com/dp/B08D4P2VSH</v>
      </c>
      <c r="E82" s="9" t="s">
        <v>332</v>
      </c>
      <c r="F82" s="9" t="str">
        <f>_xlfn.XLOOKUP($E82,'Copy of Raw Data'!$E:$E,'Copy of Raw Data'!F:F,"ERROR",0,1)</f>
        <v>SexyHair Big Spray &amp; Play Volumizing Hairspray | Hold and Shine | Up to 72 Hour Humidity Resistance | All Hair Types</v>
      </c>
      <c r="G82" s="9">
        <f>_xlfn.XLOOKUP($E82,'Copy of Raw Data'!$E:$E,'Copy of Raw Data'!G:G,"ERROR",0,1)</f>
        <v>6669</v>
      </c>
      <c r="H82" s="9">
        <f>_xlfn.XLOOKUP($E82,'Copy of Raw Data'!$E:$E,'Copy of Raw Data'!H:H,"ERROR",0,1)</f>
        <v>60933.6</v>
      </c>
      <c r="I82" s="9">
        <f>_xlfn.XLOOKUP($E82,'Copy of Raw Data'!$E:$E,'Copy of Raw Data'!I:I,"ERROR",0,1)</f>
        <v>0.00247895965534985</v>
      </c>
      <c r="J82" s="9" t="str">
        <f>_xlfn.XLOOKUP($E82,'Copy of Raw Data'!$E:$E,'Copy of 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5 to 10</v>
      </c>
      <c r="L82" s="9">
        <f>_xlfn.XLOOKUP($E82,'Copy of Raw Data'!$E:$E,'Copy of Raw Data'!L:L,"ERROR",0,1)</f>
        <v>9.13</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5 to 10</v>
      </c>
      <c r="N82" s="9">
        <f>_xlfn.XLOOKUP($E82,'Copy of Raw Data'!$E:$E,'Copy of Raw Data'!N:N,"ERROR",0,1)</f>
        <v>9.13</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No Discount</v>
      </c>
      <c r="P82" s="16">
        <f t="shared" si="6"/>
        <v>0</v>
      </c>
      <c r="Q82" s="9">
        <f>_xlfn.XLOOKUP($E82,'Copy of Raw Data'!$E:$E,'Copy of Raw Data'!Q:Q,"ERROR",0,1)</f>
        <v>0</v>
      </c>
      <c r="R82" s="9">
        <f>_xlfn.XLOOKUP($E82,'Copy of Raw Data'!$E:$E,'Copy of Raw Data'!R:R,"ERROR",0,1)</f>
        <v>0</v>
      </c>
      <c r="S82" s="17" t="e">
        <f t="shared" si="7"/>
        <v>#N/A</v>
      </c>
      <c r="T82" s="9" t="e">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#N/A</v>
      </c>
      <c r="U82" s="17" t="e">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#N/A</v>
      </c>
      <c r="V82" s="17" t="e">
        <f t="shared" si="8"/>
        <v>#N/A</v>
      </c>
      <c r="W82" s="17" t="e">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#N/A</v>
      </c>
      <c r="X82" s="17" t="e">
        <f t="shared" si="9"/>
        <v>#N/A</v>
      </c>
      <c r="Y82" s="9" t="e">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#N/A</v>
      </c>
      <c r="Z82" s="17" t="e">
        <f t="array" ref="Z82">_xlfn.IFS(AA82="oz",_xlfn.IFS(R82="oz",Q82,R82="fl oz",Q82*1.04,R82="ml",Q82*0.0338),AA82="fl oz",_xlfn.IFS(R82="oz",Q82/1.04,R82="fl oz",Q82,R82="ml",Q82*0.0338/1.04),AA82="ml",_xlfn.IFS(R82="oz",Q82/0.0338,R82="fl oz",Q82*1.04/0.0338,R82="ml",Q82))</f>
        <v>#N/A</v>
      </c>
      <c r="AA82" s="9" t="str">
        <f>_xlfn.XLOOKUP($E82,'Copy of Raw Data'!$E:$E,'Copy of Raw Data'!AA:AA,"ERROR",0,1)</f>
        <v>oz</v>
      </c>
      <c r="AB82" s="9"/>
      <c r="AC82" s="9"/>
      <c r="AD82" s="9"/>
      <c r="AE82" s="9"/>
      <c r="AF82" s="9"/>
    </row>
    <row r="83" hidden="1" spans="1:32">
      <c r="A83" s="9" t="str">
        <f>_xlfn.XLOOKUP($E83,'Copy of Raw Data'!$E:$E,'Copy of Raw Data'!A:A,"ERROR",0,1)</f>
        <v>US</v>
      </c>
      <c r="B83" s="9" t="str">
        <f>_xlfn.XLOOKUP($E83,'Copy of Raw Data'!$E:$E,'Copy of Raw Data'!B:B,"ERROR",0,1)</f>
        <v>Hair Mousses</v>
      </c>
      <c r="C83" s="9" t="str">
        <f>_xlfn.XLOOKUP($E83,'Copy of Raw Data'!$E:$E,'Copy of Raw Data'!C:C,"ERROR",0,1)</f>
        <v>Unite </v>
      </c>
      <c r="D83" s="9" t="str">
        <f>_xlfn.XLOOKUP($E83,'Copy of Raw Data'!$E:$E,'Copy of Raw Data'!D:D,"ERROR",0,1)</f>
        <v>www.amazon.com/dp/B00Q923ZN2</v>
      </c>
      <c r="E83" s="9" t="s">
        <v>335</v>
      </c>
      <c r="F83" s="9" t="str">
        <f>_xlfn.XLOOKUP($E83,'Copy of Raw Data'!$E:$E,'Copy of Raw Data'!F:F,"ERROR",0,1)</f>
        <v>UNITE  Hair  ELEVATE  Mousse  - Volumizing Foam, 6 Oz (Pack of 1)</v>
      </c>
      <c r="G83" s="9">
        <f>_xlfn.XLOOKUP($E83,'Copy of Raw Data'!$E:$E,'Copy of Raw Data'!G:G,"ERROR",0,1)</f>
        <v>1967</v>
      </c>
      <c r="H83" s="9">
        <f>_xlfn.XLOOKUP($E83,'Copy of Raw Data'!$E:$E,'Copy of Raw Data'!H:H,"ERROR",0,1)</f>
        <v>58308.5</v>
      </c>
      <c r="I83" s="9">
        <f>_xlfn.XLOOKUP($E83,'Copy of Raw Data'!$E:$E,'Copy of Raw Data'!I:I,"ERROR",0,1)</f>
        <v>0.00244512530079576</v>
      </c>
      <c r="J83" s="9" t="str">
        <f>_xlfn.XLOOKUP($E83,'Copy of Raw Data'!$E:$E,'Copy of 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30 to 40</v>
      </c>
      <c r="L83" s="9">
        <f>_xlfn.XLOOKUP($E83,'Copy of Raw Data'!$E:$E,'Copy of Raw Data'!L:L,"ERROR",0,1)</f>
        <v>30.21</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30 to 40</v>
      </c>
      <c r="N83" s="9">
        <f>_xlfn.XLOOKUP($E83,'Copy of Raw Data'!$E:$E,'Copy of Raw Data'!N:N,"ERROR",0,1)</f>
        <v>30.58</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6">
        <f t="shared" si="6"/>
        <v>0.0120994113799868</v>
      </c>
      <c r="Q83" s="9">
        <f>_xlfn.XLOOKUP($E83,'Copy of Raw Data'!$E:$E,'Copy of Raw Data'!Q:Q,"ERROR",0,1)</f>
        <v>6</v>
      </c>
      <c r="R83" s="9" t="str">
        <f>_xlfn.XLOOKUP($E83,'Copy of Raw Data'!$E:$E,'Copy of Raw Data'!R:R,"ERROR",0,1)</f>
        <v>oz</v>
      </c>
      <c r="S83" s="17">
        <f t="shared" si="7"/>
        <v>5.035</v>
      </c>
      <c r="T83" s="9" t="str">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5 to 10</v>
      </c>
      <c r="U83" s="17"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0.1 to 0.2</v>
      </c>
      <c r="V83" s="17">
        <f t="shared" si="8"/>
        <v>0.172359373238643</v>
      </c>
      <c r="W83" s="17"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0.1 to 0.2</v>
      </c>
      <c r="X83" s="17">
        <f t="shared" si="9"/>
        <v>0.170273926276632</v>
      </c>
      <c r="Y83" s="9"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4 to 6</v>
      </c>
      <c r="Z83" s="17">
        <f t="array" ref="Z83">_xlfn.IFS(AA83="oz",_xlfn.IFS(R83="oz",Q83,R83="fl oz",Q83*1.04,R83="ml",Q83*0.0338),AA83="fl oz",_xlfn.IFS(R83="oz",Q83/1.04,R83="fl oz",Q83,R83="ml",Q83*0.0338/1.04),AA83="ml",_xlfn.IFS(R83="oz",Q83/0.0338,R83="fl oz",Q83*1.04/0.0338,R83="ml",Q83))</f>
        <v>6</v>
      </c>
      <c r="AA83" s="9" t="str">
        <f>_xlfn.XLOOKUP($E83,'Copy of Raw Data'!$E:$E,'Copy of Raw Data'!AA:AA,"ERROR",0,1)</f>
        <v>oz</v>
      </c>
      <c r="AB83" s="9"/>
      <c r="AC83" s="9"/>
      <c r="AD83" s="9"/>
      <c r="AE83" s="9"/>
      <c r="AF83" s="9"/>
    </row>
    <row r="84" hidden="1" spans="1:32">
      <c r="A84" s="9" t="str">
        <f>_xlfn.XLOOKUP($E84,'Copy of Raw Data'!$E:$E,'Copy of Raw Data'!A:A,"ERROR",0,1)</f>
        <v>US</v>
      </c>
      <c r="B84" s="9" t="str">
        <f>_xlfn.XLOOKUP($E84,'Copy of Raw Data'!$E:$E,'Copy of Raw Data'!B:B,"ERROR",0,1)</f>
        <v>Hair Mousses</v>
      </c>
      <c r="C84" s="9" t="str">
        <f>_xlfn.XLOOKUP($E84,'Copy of Raw Data'!$E:$E,'Copy of Raw Data'!C:C,"ERROR",0,1)</f>
        <v>redken</v>
      </c>
      <c r="D84" s="9" t="str">
        <f>_xlfn.XLOOKUP($E84,'Copy of Raw Data'!$E:$E,'Copy of Raw Data'!D:D,"ERROR",0,1)</f>
        <v>www.amazon.com/dp/B01GH1375K</v>
      </c>
      <c r="E84" s="9" t="s">
        <v>338</v>
      </c>
      <c r="F84" s="9" t="str">
        <f>_xlfn.XLOOKUP($E84,'Copy of Raw Data'!$E:$E,'Copy of Raw Data'!F:F,"ERROR",0,1)</f>
        <v>Redken Full Volume Mousse | For All Hair Types | Volumizing Hair Mousse | Adds Maximum Body &amp; Lift to Lengths and Ends | Moisturizes Hair and Protects Against Heat &amp; Damage | Medium Control</v>
      </c>
      <c r="G84" s="9">
        <f>_xlfn.XLOOKUP($E84,'Copy of Raw Data'!$E:$E,'Copy of Raw Data'!G:G,"ERROR",0,1)</f>
        <v>4424</v>
      </c>
      <c r="H84" s="9">
        <f>_xlfn.XLOOKUP($E84,'Copy of Raw Data'!$E:$E,'Copy of Raw Data'!H:H,"ERROR",0,1)</f>
        <v>57512.67</v>
      </c>
      <c r="I84" s="9">
        <f>_xlfn.XLOOKUP($E84,'Copy of Raw Data'!$E:$E,'Copy of Raw Data'!I:I,"ERROR",0,1)</f>
        <v>0.00243795522189003</v>
      </c>
      <c r="J84" s="9" t="str">
        <f>_xlfn.XLOOKUP($E84,'Copy of Raw Data'!$E:$E,'Copy of 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10 to 15</v>
      </c>
      <c r="L84" s="9">
        <f>_xlfn.XLOOKUP($E84,'Copy of Raw Data'!$E:$E,'Copy of Raw Data'!L:L,"ERROR",0,1)</f>
        <v>13</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10 to 15</v>
      </c>
      <c r="N84" s="9">
        <f>_xlfn.XLOOKUP($E84,'Copy of Raw Data'!$E:$E,'Copy of Raw Data'!N:N,"ERROR",0,1)</f>
        <v>13</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No Discount</v>
      </c>
      <c r="P84" s="16">
        <f t="shared" si="6"/>
        <v>0</v>
      </c>
      <c r="Q84" s="9">
        <f>_xlfn.XLOOKUP($E84,'Copy of Raw Data'!$E:$E,'Copy of Raw Data'!Q:Q,"ERROR",0,1)</f>
        <v>0</v>
      </c>
      <c r="R84" s="9">
        <f>_xlfn.XLOOKUP($E84,'Copy of Raw Data'!$E:$E,'Copy of Raw Data'!R:R,"ERROR",0,1)</f>
        <v>0</v>
      </c>
      <c r="S84" s="17" t="e">
        <f t="shared" si="7"/>
        <v>#N/A</v>
      </c>
      <c r="T84" s="9" t="e">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#N/A</v>
      </c>
      <c r="U84" s="17" t="e">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#N/A</v>
      </c>
      <c r="V84" s="17" t="e">
        <f t="shared" si="8"/>
        <v>#N/A</v>
      </c>
      <c r="W84" s="17" t="e">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#N/A</v>
      </c>
      <c r="X84" s="17" t="e">
        <f t="shared" si="9"/>
        <v>#N/A</v>
      </c>
      <c r="Y84" s="9" t="e">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#N/A</v>
      </c>
      <c r="Z84" s="17" t="e">
        <f t="array" ref="Z84">_xlfn.IFS(AA84="oz",_xlfn.IFS(R84="oz",Q84,R84="fl oz",Q84*1.04,R84="ml",Q84*0.0338),AA84="fl oz",_xlfn.IFS(R84="oz",Q84/1.04,R84="fl oz",Q84,R84="ml",Q84*0.0338/1.04),AA84="ml",_xlfn.IFS(R84="oz",Q84/0.0338,R84="fl oz",Q84*1.04/0.0338,R84="ml",Q84))</f>
        <v>#N/A</v>
      </c>
      <c r="AA84" s="9" t="str">
        <f>_xlfn.XLOOKUP($E84,'Copy of Raw Data'!$E:$E,'Copy of Raw Data'!AA:AA,"ERROR",0,1)</f>
        <v>oz</v>
      </c>
      <c r="AB84" s="9"/>
      <c r="AC84" s="9"/>
      <c r="AD84" s="9"/>
      <c r="AE84" s="9"/>
      <c r="AF84" s="9"/>
    </row>
    <row r="85" hidden="1" spans="1:32">
      <c r="A85" s="9" t="str">
        <f>_xlfn.XLOOKUP($E85,'Copy of Raw Data'!$E:$E,'Copy of Raw Data'!A:A,"ERROR",0,1)</f>
        <v>US</v>
      </c>
      <c r="B85" s="9" t="str">
        <f>_xlfn.XLOOKUP($E85,'Copy of Raw Data'!$E:$E,'Copy of Raw Data'!B:B,"ERROR",0,1)</f>
        <v>Hair Mousses</v>
      </c>
      <c r="C85" s="9" t="str">
        <f>_xlfn.XLOOKUP($E85,'Copy of Raw Data'!$E:$E,'Copy of Raw Data'!C:C,"ERROR",0,1)</f>
        <v>puff.me</v>
      </c>
      <c r="D85" s="9" t="str">
        <f>_xlfn.XLOOKUP($E85,'Copy of Raw Data'!$E:$E,'Copy of Raw Data'!D:D,"ERROR",0,1)</f>
        <v>www.amazon.com/dp/B0BDMYS6X3</v>
      </c>
      <c r="E85" s="9" t="s">
        <v>342</v>
      </c>
      <c r="F85" s="9" t="str">
        <f>_xlfn.XLOOKUP($E85,'Copy of Raw Data'!$E:$E,'Copy of Raw Data'!F:F,"ERROR",0,1)</f>
        <v>PUFF.ME Hair Volumizing Mousse | Lightweight &amp; Flexible Hold Hair Mousse for Curls, Waves, or Straight Hair | Paraben &amp; Sulfate-Free Hair Volumizer for Fine Hair with Vitamin B5 &amp; E, (250 mL) DesignMe</v>
      </c>
      <c r="G85" s="9">
        <f>_xlfn.XLOOKUP($E85,'Copy of Raw Data'!$E:$E,'Copy of Raw Data'!G:G,"ERROR",0,1)</f>
        <v>2083</v>
      </c>
      <c r="H85" s="9">
        <f>_xlfn.XLOOKUP($E85,'Copy of Raw Data'!$E:$E,'Copy of Raw Data'!H:H,"ERROR",0,1)</f>
        <v>57344.02</v>
      </c>
      <c r="I85" s="9">
        <f>_xlfn.XLOOKUP($E85,'Copy of Raw Data'!$E:$E,'Copy of Raw Data'!I:I,"ERROR",0,1)</f>
        <v>0.00239506441783402</v>
      </c>
      <c r="J85" s="9" t="str">
        <f>_xlfn.XLOOKUP($E85,'Copy of Raw Data'!$E:$E,'Copy of 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20 to 30</v>
      </c>
      <c r="L85" s="9">
        <f>_xlfn.XLOOKUP($E85,'Copy of Raw Data'!$E:$E,'Copy of Raw Data'!L:L,"ERROR",0,1)</f>
        <v>27.48</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20 to 30</v>
      </c>
      <c r="N85" s="9">
        <f>_xlfn.XLOOKUP($E85,'Copy of Raw Data'!$E:$E,'Copy of Raw Data'!N:N,"ERROR",0,1)</f>
        <v>27.58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0% to 2%</v>
      </c>
      <c r="P85" s="16">
        <f t="shared" si="6"/>
        <v>0.00362581580855685</v>
      </c>
      <c r="Q85" s="9">
        <f>_xlfn.XLOOKUP($E85,'Copy of Raw Data'!$E:$E,'Copy of Raw Data'!Q:Q,"ERROR",0,1)</f>
        <v>250</v>
      </c>
      <c r="R85" s="9" t="str">
        <f>_xlfn.XLOOKUP($E85,'Copy of Raw Data'!$E:$E,'Copy of Raw Data'!R:R,"ERROR",0,1)</f>
        <v>ml</v>
      </c>
      <c r="S85" s="17">
        <f t="shared" si="7"/>
        <v>3.25207100591716</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3 to 4</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0.1 to 0.2</v>
      </c>
      <c r="V85" s="17">
        <f t="shared" si="8"/>
        <v>0.110378942355218</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0.1 to 0.2</v>
      </c>
      <c r="X85" s="17">
        <f t="shared" si="9"/>
        <v>0.109978728641094</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8 to 10</v>
      </c>
      <c r="Z85" s="17">
        <f t="array" ref="Z85">_xlfn.IFS(AA85="oz",_xlfn.IFS(R85="oz",Q85,R85="fl oz",Q85*1.04,R85="ml",Q85*0.0338),AA85="fl oz",_xlfn.IFS(R85="oz",Q85/1.04,R85="fl oz",Q85,R85="ml",Q85*0.0338/1.04),AA85="ml",_xlfn.IFS(R85="oz",Q85/0.0338,R85="fl oz",Q85*1.04/0.0338,R85="ml",Q85))</f>
        <v>8.45</v>
      </c>
      <c r="AA85" s="9" t="str">
        <f>_xlfn.XLOOKUP($E85,'Copy of Raw Data'!$E:$E,'Copy of Raw Data'!AA:AA,"ERROR",0,1)</f>
        <v>oz</v>
      </c>
      <c r="AB85" s="9"/>
      <c r="AC85" s="9"/>
      <c r="AD85" s="9"/>
      <c r="AE85" s="9"/>
      <c r="AF85" s="9"/>
    </row>
    <row r="86" hidden="1" spans="1:32">
      <c r="A86" s="9" t="str">
        <f>_xlfn.XLOOKUP($E86,'Copy of Raw Data'!$E:$E,'Copy of Raw Data'!A:A,"ERROR",0,1)</f>
        <v>US</v>
      </c>
      <c r="B86" s="9" t="str">
        <f>_xlfn.XLOOKUP($E86,'Copy of Raw Data'!$E:$E,'Copy of Raw Data'!B:B,"ERROR",0,1)</f>
        <v>Hair Mousses</v>
      </c>
      <c r="C86" s="9" t="str">
        <f>_xlfn.XLOOKUP($E86,'Copy of Raw Data'!$E:$E,'Copy of Raw Data'!C:C,"ERROR",0,1)</f>
        <v>EBIN NEW YORK</v>
      </c>
      <c r="D86" s="9" t="str">
        <f>_xlfn.XLOOKUP($E86,'Copy of Raw Data'!$E:$E,'Copy of Raw Data'!D:D,"ERROR",0,1)</f>
        <v>www.amazon.com/dp/B0B61WPD46</v>
      </c>
      <c r="E86" s="9" t="s">
        <v>346</v>
      </c>
      <c r="F86" s="9" t="str">
        <f>_xlfn.XLOOKUP($E86,'Copy of Raw Data'!$E:$E,'Copy of Raw Data'!F:F,"ERROR",0,1)</f>
        <v>EBIN NEW YORK TINTED LACE MOUSSE - Medium Brown, 3.38oz/ 100ml | Lightweight Foam with Highly Pigmented, Perfect Matching with Flawless Finish</v>
      </c>
      <c r="G86" s="9">
        <f>_xlfn.XLOOKUP($E86,'Copy of Raw Data'!$E:$E,'Copy of Raw Data'!G:G,"ERROR",0,1)</f>
        <v>7404</v>
      </c>
      <c r="H86" s="9">
        <f>_xlfn.XLOOKUP($E86,'Copy of Raw Data'!$E:$E,'Copy of Raw Data'!H:H,"ERROR",0,1)</f>
        <v>56335.17</v>
      </c>
      <c r="I86" s="9">
        <f>_xlfn.XLOOKUP($E86,'Copy of Raw Data'!$E:$E,'Copy of Raw Data'!I:I,"ERROR",0,1)</f>
        <v>0.00235222420609285</v>
      </c>
      <c r="J86" s="9" t="str">
        <f>_xlfn.XLOOKUP($E86,'Copy of Raw Data'!$E:$E,'Copy of 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5 to 10</v>
      </c>
      <c r="L86" s="9">
        <f>_xlfn.XLOOKUP($E86,'Copy of Raw Data'!$E:$E,'Copy of Raw Data'!L:L,"ERROR",0,1)</f>
        <v>7.73</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5 to 10</v>
      </c>
      <c r="N86" s="9">
        <f>_xlfn.XLOOKUP($E86,'Copy of Raw Data'!$E:$E,'Copy of Raw Data'!N:N,"ERROR",0,1)</f>
        <v>8.18</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4% to 6%</v>
      </c>
      <c r="P86" s="16">
        <f t="shared" si="6"/>
        <v>0.0550122249388752</v>
      </c>
      <c r="Q86" s="9">
        <f>_xlfn.XLOOKUP($E86,'Copy of Raw Data'!$E:$E,'Copy of Raw Data'!Q:Q,"ERROR",0,1)</f>
        <v>3.38</v>
      </c>
      <c r="R86" s="9" t="str">
        <f>_xlfn.XLOOKUP($E86,'Copy of Raw Data'!$E:$E,'Copy of Raw Data'!R:R,"ERROR",0,1)</f>
        <v>fl oz</v>
      </c>
      <c r="S86" s="17">
        <f t="shared" si="7"/>
        <v>2.19902139280838</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2 to 3</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8"/>
        <v>0.0786958697482917</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9"/>
        <v>0.0743666348599383</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2 to 4</v>
      </c>
      <c r="Z86" s="17">
        <f t="array" ref="Z86">_xlfn.IFS(AA86="oz",_xlfn.IFS(R86="oz",Q86,R86="fl oz",Q86*1.04,R86="ml",Q86*0.0338),AA86="fl oz",_xlfn.IFS(R86="oz",Q86/1.04,R86="fl oz",Q86,R86="ml",Q86*0.0338/1.04),AA86="ml",_xlfn.IFS(R86="oz",Q86/0.0338,R86="fl oz",Q86*1.04/0.0338,R86="ml",Q86))</f>
        <v>3.5152</v>
      </c>
      <c r="AA86" s="9" t="str">
        <f>_xlfn.XLOOKUP($E86,'Copy of Raw Data'!$E:$E,'Copy of Raw Data'!AA:AA,"ERROR",0,1)</f>
        <v>oz</v>
      </c>
      <c r="AB86" s="9"/>
      <c r="AC86" s="9"/>
      <c r="AD86" s="9"/>
      <c r="AE86" s="9"/>
      <c r="AF86" s="9"/>
    </row>
    <row r="87" hidden="1" spans="1:32">
      <c r="A87" s="9" t="str">
        <f>_xlfn.XLOOKUP($E87,'Copy of Raw Data'!$E:$E,'Copy of Raw Data'!A:A,"ERROR",0,1)</f>
        <v>US</v>
      </c>
      <c r="B87" s="9" t="str">
        <f>_xlfn.XLOOKUP($E87,'Copy of Raw Data'!$E:$E,'Copy of Raw Data'!B:B,"ERROR",0,1)</f>
        <v>Hair Mousses</v>
      </c>
      <c r="C87" s="9" t="str">
        <f>_xlfn.XLOOKUP($E87,'Copy of Raw Data'!$E:$E,'Copy of Raw Data'!C:C,"ERROR",0,1)</f>
        <v>Thank God It's Natural</v>
      </c>
      <c r="D87" s="9" t="str">
        <f>_xlfn.XLOOKUP($E87,'Copy of Raw Data'!$E:$E,'Copy of Raw Data'!D:D,"ERROR",0,1)</f>
        <v>www.amazon.com/dp/B084SRGZLY</v>
      </c>
      <c r="E87" s="9" t="s">
        <v>350</v>
      </c>
      <c r="F87" s="9" t="str">
        <f>_xlfn.XLOOKUP($E87,'Copy of Raw Data'!$E:$E,'Copy of Raw Data'!F:F,"ERROR",0,1)</f>
        <v>tgin Rose Water Defining Mousse for Natural hair - Curls - Waves - Low Porosity Hair - Fine hair 8oz</v>
      </c>
      <c r="G87" s="9">
        <f>_xlfn.XLOOKUP($E87,'Copy of Raw Data'!$E:$E,'Copy of Raw Data'!G:G,"ERROR",0,1)</f>
        <v>4612</v>
      </c>
      <c r="H87" s="9">
        <f>_xlfn.XLOOKUP($E87,'Copy of Raw Data'!$E:$E,'Copy of Raw Data'!H:H,"ERROR",0,1)</f>
        <v>55327.51</v>
      </c>
      <c r="I87" s="9">
        <f>_xlfn.XLOOKUP($E87,'Copy of Raw Data'!$E:$E,'Copy of Raw Data'!I:I,"ERROR",0,1)</f>
        <v>0.00228174443491977</v>
      </c>
      <c r="J87" s="9" t="str">
        <f>_xlfn.XLOOKUP($E87,'Copy of Raw Data'!$E:$E,'Copy of 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10 to 15</v>
      </c>
      <c r="L87" s="9">
        <f>_xlfn.XLOOKUP($E87,'Copy of Raw Data'!$E:$E,'Copy of Raw Data'!L:L,"ERROR",0,1)</f>
        <v>12</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10 to 15</v>
      </c>
      <c r="N87" s="9">
        <f>_xlfn.XLOOKUP($E87,'Copy of Raw Data'!$E:$E,'Copy of Raw Data'!N:N,"ERROR",0,1)</f>
        <v>12.02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0% to 2%</v>
      </c>
      <c r="P87" s="16">
        <f t="shared" si="6"/>
        <v>0.00166389351081527</v>
      </c>
      <c r="Q87" s="9">
        <f>_xlfn.XLOOKUP($E87,'Copy of Raw Data'!$E:$E,'Copy of Raw Data'!Q:Q,"ERROR",0,1)</f>
        <v>8</v>
      </c>
      <c r="R87" s="9" t="str">
        <f>_xlfn.XLOOKUP($E87,'Copy of Raw Data'!$E:$E,'Copy of Raw Data'!R:R,"ERROR",0,1)</f>
        <v>oz</v>
      </c>
      <c r="S87" s="17">
        <f t="shared" si="7"/>
        <v>1.5</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1 to 2</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0.05 to 0.1</v>
      </c>
      <c r="V87" s="17">
        <f t="shared" si="8"/>
        <v>0.0508116334122421</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0.05 to 0.1</v>
      </c>
      <c r="X87" s="17">
        <f t="shared" si="9"/>
        <v>0.0507270882651336</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8</v>
      </c>
      <c r="AA87" s="9" t="str">
        <f>_xlfn.XLOOKUP($E87,'Copy of Raw Data'!$E:$E,'Copy of Raw Data'!AA:AA,"ERROR",0,1)</f>
        <v>oz</v>
      </c>
      <c r="AB87" s="9"/>
      <c r="AC87" s="9"/>
      <c r="AD87" s="9"/>
      <c r="AE87" s="9"/>
      <c r="AF87" s="9"/>
    </row>
    <row r="88" hidden="1" spans="1:32">
      <c r="A88" s="9" t="str">
        <f>_xlfn.XLOOKUP($E88,'Copy of Raw Data'!$E:$E,'Copy of Raw Data'!A:A,"ERROR",0,1)</f>
        <v>US</v>
      </c>
      <c r="B88" s="9" t="str">
        <f>_xlfn.XLOOKUP($E88,'Copy of Raw Data'!$E:$E,'Copy of Raw Data'!B:B,"ERROR",0,1)</f>
        <v>Hair Mousses</v>
      </c>
      <c r="C88" s="9" t="str">
        <f>_xlfn.XLOOKUP($E88,'Copy of Raw Data'!$E:$E,'Copy of Raw Data'!C:C,"ERROR",0,1)</f>
        <v>Organic Root Stimulator</v>
      </c>
      <c r="D88" s="9" t="str">
        <f>_xlfn.XLOOKUP($E88,'Copy of Raw Data'!$E:$E,'Copy of Raw Data'!D:D,"ERROR",0,1)</f>
        <v>www.amazon.com/dp/B00449Q4SU</v>
      </c>
      <c r="E88" s="9" t="s">
        <v>354</v>
      </c>
      <c r="F88" s="9" t="str">
        <f>_xlfn.XLOOKUP($E88,'Copy of Raw Data'!$E:$E,'Copy of Raw Data'!F:F,"ERROR",0,1)</f>
        <v>ORS Olive Oil Hold &amp; Shine Wrap/Set Mousse</v>
      </c>
      <c r="G88" s="9">
        <f>_xlfn.XLOOKUP($E88,'Copy of Raw Data'!$E:$E,'Copy of Raw Data'!G:G,"ERROR",0,1)</f>
        <v>8523</v>
      </c>
      <c r="H88" s="9">
        <f>_xlfn.XLOOKUP($E88,'Copy of Raw Data'!$E:$E,'Copy of Raw Data'!H:H,"ERROR",0,1)</f>
        <v>53669.73</v>
      </c>
      <c r="I88" s="9">
        <f>_xlfn.XLOOKUP($E88,'Copy of Raw Data'!$E:$E,'Copy of Raw Data'!I:I,"ERROR",0,1)</f>
        <v>0.0022026899040995</v>
      </c>
      <c r="J88" s="9" t="str">
        <f>_xlfn.XLOOKUP($E88,'Copy of Raw Data'!$E:$E,'Copy of 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_xlfn.XLOOKUP($E88,'Copy of Raw Data'!$E:$E,'Copy of Raw Data'!L:L,"ERROR",0,1)</f>
        <v>6.4</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5 to 10</v>
      </c>
      <c r="N88" s="9">
        <f>_xlfn.XLOOKUP($E88,'Copy of Raw Data'!$E:$E,'Copy of Raw Data'!N:N,"ERROR",0,1)</f>
        <v>7.22</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10% to 15%</v>
      </c>
      <c r="P88" s="16">
        <f t="shared" si="6"/>
        <v>0.113573407202216</v>
      </c>
      <c r="Q88" s="9">
        <f>_xlfn.XLOOKUP($E88,'Copy of Raw Data'!$E:$E,'Copy of Raw Data'!Q:Q,"ERROR",0,1)</f>
        <v>207</v>
      </c>
      <c r="R88" s="9" t="str">
        <f>_xlfn.XLOOKUP($E88,'Copy of Raw Data'!$E:$E,'Copy of Raw Data'!R:R,"ERROR",0,1)</f>
        <v>ml</v>
      </c>
      <c r="S88" s="17">
        <f t="shared" si="7"/>
        <v>0.914730011719978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0.75 to 1</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 to 0.05</v>
      </c>
      <c r="V88" s="17">
        <f t="shared" si="8"/>
        <v>0.0348978625117214</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9"/>
        <v>0.0309343933621907</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6.9966</v>
      </c>
      <c r="AA88" s="9" t="str">
        <f>_xlfn.XLOOKUP($E88,'Copy of Raw Data'!$E:$E,'Copy of Raw Data'!AA:AA,"ERROR",0,1)</f>
        <v>oz</v>
      </c>
      <c r="AB88" s="9"/>
      <c r="AC88" s="9"/>
      <c r="AD88" s="9"/>
      <c r="AE88" s="9"/>
      <c r="AF88" s="9"/>
    </row>
    <row r="89" hidden="1" spans="1:32">
      <c r="A89" s="9" t="str">
        <f>_xlfn.XLOOKUP($E89,'Copy of Raw Data'!$E:$E,'Copy of Raw Data'!A:A,"ERROR",0,1)</f>
        <v>US</v>
      </c>
      <c r="B89" s="9" t="str">
        <f>_xlfn.XLOOKUP($E89,'Copy of Raw Data'!$E:$E,'Copy of Raw Data'!B:B,"ERROR",0,1)</f>
        <v>Hair Mousses</v>
      </c>
      <c r="C89" s="9" t="str">
        <f>_xlfn.XLOOKUP($E89,'Copy of Raw Data'!$E:$E,'Copy of Raw Data'!C:C,"ERROR",0,1)</f>
        <v>Dippity Do</v>
      </c>
      <c r="D89" s="9" t="str">
        <f>_xlfn.XLOOKUP($E89,'Copy of Raw Data'!$E:$E,'Copy of Raw Data'!D:D,"ERROR",0,1)</f>
        <v>www.amazon.com/dp/B06XDS1WV5</v>
      </c>
      <c r="E89" s="9" t="s">
        <v>358</v>
      </c>
      <c r="F89" s="9" t="str">
        <f>_xlfn.XLOOKUP($E89,'Copy of Raw Data'!$E:$E,'Copy of Raw Data'!F:F,"ERROR",0,1)</f>
        <v>Dippity-Do Girls with Curls Enhancing Mousse</v>
      </c>
      <c r="G89" s="9">
        <f>_xlfn.XLOOKUP($E89,'Copy of Raw Data'!$E:$E,'Copy of Raw Data'!G:G,"ERROR",0,1)</f>
        <v>5214</v>
      </c>
      <c r="H89" s="9">
        <f>_xlfn.XLOOKUP($E89,'Copy of Raw Data'!$E:$E,'Copy of Raw Data'!H:H,"ERROR",0,1)</f>
        <v>51810.26</v>
      </c>
      <c r="I89" s="9">
        <f>_xlfn.XLOOKUP($E89,'Copy of Raw Data'!$E:$E,'Copy of Raw Data'!I:I,"ERROR",0,1)</f>
        <v>0.00215016997954923</v>
      </c>
      <c r="J89" s="9" t="str">
        <f>_xlfn.XLOOKUP($E89,'Copy of Raw Data'!$E:$E,'Copy of 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5 to 10</v>
      </c>
      <c r="L89" s="9">
        <f>_xlfn.XLOOKUP($E89,'Copy of Raw Data'!$E:$E,'Copy of Raw Data'!L:L,"ERROR",0,1)</f>
        <v>9.92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_xlfn.XLOOKUP($E89,'Copy of Raw Data'!$E:$E,'Copy of Raw Data'!N:N,"ERROR",0,1)</f>
        <v>10.31</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2% to 4%</v>
      </c>
      <c r="P89" s="16">
        <f t="shared" si="6"/>
        <v>0.0378273520853541</v>
      </c>
      <c r="Q89" s="9">
        <f>_xlfn.XLOOKUP($E89,'Copy of Raw Data'!$E:$E,'Copy of Raw Data'!Q:Q,"ERROR",0,1)</f>
        <v>200</v>
      </c>
      <c r="R89" s="9" t="str">
        <f>_xlfn.XLOOKUP($E89,'Copy of Raw Data'!$E:$E,'Copy of Raw Data'!R:R,"ERROR",0,1)</f>
        <v>ml</v>
      </c>
      <c r="S89" s="17">
        <f t="shared" si="7"/>
        <v>1.46745562130178</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7">
        <f t="shared" si="8"/>
        <v>0.0515775424076457</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9"/>
        <v>0.0496265005512944</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6.76</v>
      </c>
      <c r="AA89" s="9" t="str">
        <f>_xlfn.XLOOKUP($E89,'Copy of Raw Data'!$E:$E,'Copy of Raw Data'!AA:AA,"ERROR",0,1)</f>
        <v>oz</v>
      </c>
      <c r="AB89" s="9"/>
      <c r="AC89" s="9"/>
      <c r="AD89" s="9"/>
      <c r="AE89" s="9"/>
      <c r="AF89" s="9"/>
    </row>
    <row r="90" hidden="1" spans="1:32">
      <c r="A90" s="9" t="str">
        <f>_xlfn.XLOOKUP($E90,'Copy of Raw Data'!$E:$E,'Copy of Raw Data'!A:A,"ERROR",0,1)</f>
        <v>US</v>
      </c>
      <c r="B90" s="9" t="str">
        <f>_xlfn.XLOOKUP($E90,'Copy of Raw Data'!$E:$E,'Copy of Raw Data'!B:B,"ERROR",0,1)</f>
        <v>Hair Mousses</v>
      </c>
      <c r="C90" s="9" t="str">
        <f>_xlfn.XLOOKUP($E90,'Copy of Raw Data'!$E:$E,'Copy of Raw Data'!C:C,"ERROR",0,1)</f>
        <v>sheamoisture</v>
      </c>
      <c r="D90" s="9" t="str">
        <f>_xlfn.XLOOKUP($E90,'Copy of Raw Data'!$E:$E,'Copy of Raw Data'!D:D,"ERROR",0,1)</f>
        <v>www.amazon.com/dp/B0BS1PD93M</v>
      </c>
      <c r="E90" s="9" t="s">
        <v>362</v>
      </c>
      <c r="F90" s="9" t="str">
        <f>_xlfn.XLOOKUP($E90,'Copy of Raw Data'!$E:$E,'Copy of Raw Data'!F:F,"ERROR",0,1)</f>
        <v>SheaMoisture Manuka Honey &amp; Yogurt Smooth &amp; Hold Multi-Styling Hair Mousse For Nourishment 7.5 oz</v>
      </c>
      <c r="G90" s="9">
        <f>_xlfn.XLOOKUP($E90,'Copy of Raw Data'!$E:$E,'Copy of Raw Data'!G:G,"ERROR",0,1)</f>
        <v>4634</v>
      </c>
      <c r="H90" s="9">
        <f>_xlfn.XLOOKUP($E90,'Copy of Raw Data'!$E:$E,'Copy of Raw Data'!H:H,"ERROR",0,1)</f>
        <v>50574.92</v>
      </c>
      <c r="I90" s="9">
        <f>_xlfn.XLOOKUP($E90,'Copy of Raw Data'!$E:$E,'Copy of Raw Data'!I:I,"ERROR",0,1)</f>
        <v>0.00209105179679456</v>
      </c>
      <c r="J90" s="9" t="str">
        <f>_xlfn.XLOOKUP($E90,'Copy of Raw Data'!$E:$E,'Copy of 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10 to 15</v>
      </c>
      <c r="L90" s="9">
        <f>_xlfn.XLOOKUP($E90,'Copy of Raw Data'!$E:$E,'Copy of Raw Data'!L:L,"ERROR",0,1)</f>
        <v>11.02</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10 to 15</v>
      </c>
      <c r="N90" s="9">
        <f>_xlfn.XLOOKUP($E90,'Copy of Raw Data'!$E:$E,'Copy of Raw Data'!N:N,"ERROR",0,1)</f>
        <v>11.06</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6">
        <f t="shared" si="6"/>
        <v>0.00361663652802902</v>
      </c>
      <c r="Q90" s="9">
        <f>_xlfn.XLOOKUP($E90,'Copy of Raw Data'!$E:$E,'Copy of Raw Data'!Q:Q,"ERROR",0,1)</f>
        <v>7.5</v>
      </c>
      <c r="R90" s="9" t="str">
        <f>_xlfn.XLOOKUP($E90,'Copy of Raw Data'!$E:$E,'Copy of Raw Data'!R:R,"ERROR",0,1)</f>
        <v>fl oz</v>
      </c>
      <c r="S90" s="17">
        <f t="shared" si="7"/>
        <v>1.41282051282051</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1 to 2</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 to 0.05</v>
      </c>
      <c r="V90" s="17">
        <f t="shared" si="8"/>
        <v>0.0479522731805451</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 to 0.05</v>
      </c>
      <c r="X90" s="17">
        <f t="shared" si="9"/>
        <v>0.0477788472377583</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17">
        <f t="array" ref="Z90">_xlfn.IFS(AA90="oz",_xlfn.IFS(R90="oz",Q90,R90="fl oz",Q90*1.04,R90="ml",Q90*0.0338),AA90="fl oz",_xlfn.IFS(R90="oz",Q90/1.04,R90="fl oz",Q90,R90="ml",Q90*0.0338/1.04),AA90="ml",_xlfn.IFS(R90="oz",Q90/0.0338,R90="fl oz",Q90*1.04/0.0338,R90="ml",Q90))</f>
        <v>7.8</v>
      </c>
      <c r="AA90" s="9" t="str">
        <f>_xlfn.XLOOKUP($E90,'Copy of Raw Data'!$E:$E,'Copy of Raw Data'!AA:AA,"ERROR",0,1)</f>
        <v>oz</v>
      </c>
      <c r="AB90" s="9"/>
      <c r="AC90" s="9"/>
      <c r="AD90" s="9"/>
      <c r="AE90" s="9"/>
      <c r="AF90" s="9"/>
    </row>
    <row r="91" hidden="1" spans="1:32">
      <c r="A91" s="9" t="str">
        <f>_xlfn.XLOOKUP($E91,'Copy of Raw Data'!$E:$E,'Copy of Raw Data'!A:A,"ERROR",0,1)</f>
        <v>US</v>
      </c>
      <c r="B91" s="9" t="str">
        <f>_xlfn.XLOOKUP($E91,'Copy of Raw Data'!$E:$E,'Copy of Raw Data'!B:B,"ERROR",0,1)</f>
        <v>Hair Mousses</v>
      </c>
      <c r="C91" s="9" t="str">
        <f>_xlfn.XLOOKUP($E91,'Copy of Raw Data'!$E:$E,'Copy of Raw Data'!C:C,"ERROR",0,1)</f>
        <v>oribe</v>
      </c>
      <c r="D91" s="9" t="str">
        <f>_xlfn.XLOOKUP($E91,'Copy of Raw Data'!$E:$E,'Copy of Raw Data'!D:D,"ERROR",0,1)</f>
        <v>www.amazon.com/dp/B00DHONW8I</v>
      </c>
      <c r="E91" s="9" t="s">
        <v>366</v>
      </c>
      <c r="F91" s="9" t="str">
        <f>_xlfn.XLOOKUP($E91,'Copy of Raw Data'!$E:$E,'Copy of Raw Data'!F:F,"ERROR",0,1)</f>
        <v>Oribe Curl Shaping Mousse , 5.7 Fl Oz (Pack of 1)</v>
      </c>
      <c r="G91" s="9">
        <f>_xlfn.XLOOKUP($E91,'Copy of Raw Data'!$E:$E,'Copy of Raw Data'!G:G,"ERROR",0,1)</f>
        <v>1261</v>
      </c>
      <c r="H91" s="9">
        <f>_xlfn.XLOOKUP($E91,'Copy of Raw Data'!$E:$E,'Copy of Raw Data'!H:H,"ERROR",0,1)</f>
        <v>49184.38</v>
      </c>
      <c r="I91" s="9">
        <f>_xlfn.XLOOKUP($E91,'Copy of Raw Data'!$E:$E,'Copy of Raw Data'!I:I,"ERROR",0,1)</f>
        <v>0.00203896722123922</v>
      </c>
      <c r="J91" s="9" t="str">
        <f>_xlfn.XLOOKUP($E91,'Copy of Raw Data'!$E:$E,'Copy of 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30 to 40</v>
      </c>
      <c r="L91" s="9">
        <f>_xlfn.XLOOKUP($E91,'Copy of Raw Data'!$E:$E,'Copy of Raw Data'!L:L,"ERROR",0,1)</f>
        <v>39</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30 to 40</v>
      </c>
      <c r="N91" s="9">
        <f>_xlfn.XLOOKUP($E91,'Copy of Raw Data'!$E:$E,'Copy of Raw Data'!N:N,"ERROR",0,1)</f>
        <v>39</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No Discount</v>
      </c>
      <c r="P91" s="16">
        <f t="shared" si="6"/>
        <v>0</v>
      </c>
      <c r="Q91" s="9">
        <f>_xlfn.XLOOKUP($E91,'Copy of Raw Data'!$E:$E,'Copy of Raw Data'!Q:Q,"ERROR",0,1)</f>
        <v>5.7</v>
      </c>
      <c r="R91" s="9" t="str">
        <f>_xlfn.XLOOKUP($E91,'Copy of Raw Data'!$E:$E,'Copy of Raw Data'!R:R,"ERROR",0,1)</f>
        <v>fl oz</v>
      </c>
      <c r="S91" s="17">
        <f t="shared" si="7"/>
        <v>6.57894736842105</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5 to 10</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0.2 to 0.3</v>
      </c>
      <c r="V91" s="17">
        <f t="shared" si="8"/>
        <v>0.222487229233042</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0.2 to 0.3</v>
      </c>
      <c r="X91" s="17">
        <f t="shared" si="9"/>
        <v>0.222487229233042</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4 to 6</v>
      </c>
      <c r="Z91" s="17">
        <f t="array" ref="Z91">_xlfn.IFS(AA91="oz",_xlfn.IFS(R91="oz",Q91,R91="fl oz",Q91*1.04,R91="ml",Q91*0.0338),AA91="fl oz",_xlfn.IFS(R91="oz",Q91/1.04,R91="fl oz",Q91,R91="ml",Q91*0.0338/1.04),AA91="ml",_xlfn.IFS(R91="oz",Q91/0.0338,R91="fl oz",Q91*1.04/0.0338,R91="ml",Q91))</f>
        <v>5.928</v>
      </c>
      <c r="AA91" s="9" t="str">
        <f>_xlfn.XLOOKUP($E91,'Copy of Raw Data'!$E:$E,'Copy of Raw Data'!AA:AA,"ERROR",0,1)</f>
        <v>oz</v>
      </c>
      <c r="AB91" s="9"/>
      <c r="AC91" s="9"/>
      <c r="AD91" s="9"/>
      <c r="AE91" s="9"/>
      <c r="AF91" s="9"/>
    </row>
    <row r="92" hidden="1" spans="1:32">
      <c r="A92" s="9" t="str">
        <f>_xlfn.XLOOKUP($E92,'Copy of Raw Data'!$E:$E,'Copy of Raw Data'!A:A,"ERROR",0,1)</f>
        <v>US</v>
      </c>
      <c r="B92" s="9" t="str">
        <f>_xlfn.XLOOKUP($E92,'Copy of Raw Data'!$E:$E,'Copy of Raw Data'!B:B,"ERROR",0,1)</f>
        <v>Hair Mousses</v>
      </c>
      <c r="C92" s="9" t="str">
        <f>_xlfn.XLOOKUP($E92,'Copy of Raw Data'!$E:$E,'Copy of Raw Data'!C:C,"ERROR",0,1)</f>
        <v>K Kerotin</v>
      </c>
      <c r="D92" s="9" t="str">
        <f>_xlfn.XLOOKUP($E92,'Copy of Raw Data'!$E:$E,'Copy of Raw Data'!D:D,"ERROR",0,1)</f>
        <v>www.amazon.com/dp/B08P7TY2ZG</v>
      </c>
      <c r="E92" s="9" t="s">
        <v>370</v>
      </c>
      <c r="F92" s="9" t="str">
        <f>_xlfn.XLOOKUP($E92,'Copy of Raw Data'!$E:$E,'Copy of Raw Data'!F:F,"ERROR",0,1)</f>
        <v>Kerotin Volumizing Mousse, Root Volumizer, Hair Thickening Styling Foam for Volume, Texture &amp; Body, Tames Frizz &amp; Flyaways, Ideal for Fine and Thin Hair, Cruelty Free, Made in the USA</v>
      </c>
      <c r="G92" s="9">
        <f>_xlfn.XLOOKUP($E92,'Copy of Raw Data'!$E:$E,'Copy of Raw Data'!G:G,"ERROR",0,1)</f>
        <v>2096</v>
      </c>
      <c r="H92" s="9">
        <f>_xlfn.XLOOKUP($E92,'Copy of Raw Data'!$E:$E,'Copy of Raw Data'!H:H,"ERROR",0,1)</f>
        <v>47959.28</v>
      </c>
      <c r="I92" s="9">
        <f>_xlfn.XLOOKUP($E92,'Copy of Raw Data'!$E:$E,'Copy of Raw Data'!I:I,"ERROR",0,1)</f>
        <v>0.00199201797821291</v>
      </c>
      <c r="J92" s="9" t="str">
        <f>_xlfn.XLOOKUP($E92,'Copy of Raw Data'!$E:$E,'Copy of 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20 to 30</v>
      </c>
      <c r="L92" s="9">
        <f>_xlfn.XLOOKUP($E92,'Copy of Raw Data'!$E:$E,'Copy of Raw Data'!L:L,"ERROR",0,1)</f>
        <v>22.94</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20 to 30</v>
      </c>
      <c r="N92" s="9">
        <f>_xlfn.XLOOKUP($E92,'Copy of Raw Data'!$E:$E,'Copy of Raw Data'!N:N,"ERROR",0,1)</f>
        <v>23</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6"/>
        <v>0.00260869565217386</v>
      </c>
      <c r="Q92" s="9">
        <f>_xlfn.XLOOKUP($E92,'Copy of Raw Data'!$E:$E,'Copy of Raw Data'!Q:Q,"ERROR",0,1)</f>
        <v>200</v>
      </c>
      <c r="R92" s="9" t="str">
        <f>_xlfn.XLOOKUP($E92,'Copy of Raw Data'!$E:$E,'Copy of Raw Data'!R:R,"ERROR",0,1)</f>
        <v>ml</v>
      </c>
      <c r="S92" s="17">
        <f t="shared" si="7"/>
        <v>3.39349112426036</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3 to 4</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0.1 to 0.2</v>
      </c>
      <c r="V92" s="17">
        <f t="shared" si="8"/>
        <v>0.115061442810461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0.1 to 0.2</v>
      </c>
      <c r="X92" s="17">
        <f t="shared" si="9"/>
        <v>0.114761282524868</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6.76</v>
      </c>
      <c r="AA92" s="9" t="str">
        <f>_xlfn.XLOOKUP($E92,'Copy of Raw Data'!$E:$E,'Copy of Raw Data'!AA:AA,"ERROR",0,1)</f>
        <v>oz</v>
      </c>
      <c r="AB92" s="9"/>
      <c r="AC92" s="9"/>
      <c r="AD92" s="9"/>
      <c r="AE92" s="9"/>
      <c r="AF92" s="9"/>
    </row>
    <row r="93" hidden="1" spans="1:32">
      <c r="A93" s="9" t="str">
        <f>_xlfn.XLOOKUP($E93,'Copy of Raw Data'!$E:$E,'Copy of Raw Data'!A:A,"ERROR",0,1)</f>
        <v>US</v>
      </c>
      <c r="B93" s="9" t="str">
        <f>_xlfn.XLOOKUP($E93,'Copy of Raw Data'!$E:$E,'Copy of Raw Data'!B:B,"ERROR",0,1)</f>
        <v>Hair Mousses</v>
      </c>
      <c r="C93" s="9" t="str">
        <f>_xlfn.XLOOKUP($E93,'Copy of Raw Data'!$E:$E,'Copy of Raw Data'!C:C,"ERROR",0,1)</f>
        <v>Goiple</v>
      </c>
      <c r="D93" s="9" t="str">
        <f>_xlfn.XLOOKUP($E93,'Copy of Raw Data'!$E:$E,'Copy of Raw Data'!D:D,"ERROR",0,1)</f>
        <v>www.amazon.com/dp/B0BVQTP37R</v>
      </c>
      <c r="E93" s="9" t="s">
        <v>373</v>
      </c>
      <c r="F93" s="9" t="str">
        <f>_xlfn.XLOOKUP($E93,'Copy of Raw Data'!$E:$E,'Copy of Raw Data'!F:F,"ERROR",0,1)</f>
        <v>Lace Tint Melting Hair Mousse, 6.8 fl oz Lace Tint Mousse for Women Hair Wig Lace Wigs Toupees and Hairpieces Natural Finishing Lace Color, Lace Tint Mousse for Wigs Melts Lace Foam Tint (Medium Brown)</v>
      </c>
      <c r="G93" s="9">
        <f>_xlfn.XLOOKUP($E93,'Copy of Raw Data'!$E:$E,'Copy of Raw Data'!G:G,"ERROR",0,1)</f>
        <v>5231</v>
      </c>
      <c r="H93" s="9">
        <f>_xlfn.XLOOKUP($E93,'Copy of Raw Data'!$E:$E,'Copy of Raw Data'!H:H,"ERROR",0,1)</f>
        <v>46854.97</v>
      </c>
      <c r="I93" s="9">
        <f>_xlfn.XLOOKUP($E93,'Copy of Raw Data'!$E:$E,'Copy of Raw Data'!I:I,"ERROR",0,1)</f>
        <v>0.00199199629579226</v>
      </c>
      <c r="J93" s="9" t="str">
        <f>_xlfn.XLOOKUP($E93,'Copy of Raw Data'!$E:$E,'Copy of 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5 to 10</v>
      </c>
      <c r="L93" s="9">
        <f>_xlfn.XLOOKUP($E93,'Copy of Raw Data'!$E:$E,'Copy of Raw Data'!L:L,"ERROR",0,1)</f>
        <v>8.95</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_xlfn.XLOOKUP($E93,'Copy of Raw Data'!$E:$E,'Copy of Raw Data'!N:N,"ERROR",0,1)</f>
        <v>9</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0% to 2%</v>
      </c>
      <c r="P93" s="16">
        <f t="shared" si="6"/>
        <v>0.00555555555555563</v>
      </c>
      <c r="Q93" s="9">
        <f>_xlfn.XLOOKUP($E93,'Copy of Raw Data'!$E:$E,'Copy of Raw Data'!Q:Q,"ERROR",0,1)</f>
        <v>6.8</v>
      </c>
      <c r="R93" s="9" t="str">
        <f>_xlfn.XLOOKUP($E93,'Copy of Raw Data'!$E:$E,'Copy of Raw Data'!R:R,"ERROR",0,1)</f>
        <v>fl oz</v>
      </c>
      <c r="S93" s="17">
        <f t="shared" si="7"/>
        <v>1.26555429864253</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1 to 2</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8"/>
        <v>0.0430376880077491</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9"/>
        <v>0.0427985897410394</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6 to 8</v>
      </c>
      <c r="Z93" s="17">
        <f t="array" ref="Z93">_xlfn.IFS(AA93="oz",_xlfn.IFS(R93="oz",Q93,R93="fl oz",Q93*1.04,R93="ml",Q93*0.0338),AA93="fl oz",_xlfn.IFS(R93="oz",Q93/1.04,R93="fl oz",Q93,R93="ml",Q93*0.0338/1.04),AA93="ml",_xlfn.IFS(R93="oz",Q93/0.0338,R93="fl oz",Q93*1.04/0.0338,R93="ml",Q93))</f>
        <v>7.072</v>
      </c>
      <c r="AA93" s="9" t="str">
        <f>_xlfn.XLOOKUP($E93,'Copy of Raw Data'!$E:$E,'Copy of Raw Data'!AA:AA,"ERROR",0,1)</f>
        <v>oz</v>
      </c>
      <c r="AB93" s="9"/>
      <c r="AC93" s="9"/>
      <c r="AD93" s="9"/>
      <c r="AE93" s="9"/>
      <c r="AF93" s="9"/>
    </row>
    <row r="94" hidden="1" spans="1:32">
      <c r="A94" s="9" t="str">
        <f>_xlfn.XLOOKUP($E94,'Copy of Raw Data'!$E:$E,'Copy of Raw Data'!A:A,"ERROR",0,1)</f>
        <v>US</v>
      </c>
      <c r="B94" s="9" t="str">
        <f>_xlfn.XLOOKUP($E94,'Copy of Raw Data'!$E:$E,'Copy of Raw Data'!B:B,"ERROR",0,1)</f>
        <v>Hair Mousses</v>
      </c>
      <c r="C94" s="9" t="str">
        <f>_xlfn.XLOOKUP($E94,'Copy of Raw Data'!$E:$E,'Copy of Raw Data'!C:C,"ERROR",0,1)</f>
        <v>Garnier</v>
      </c>
      <c r="D94" s="9" t="str">
        <f>_xlfn.XLOOKUP($E94,'Copy of Raw Data'!$E:$E,'Copy of Raw Data'!D:D,"ERROR",0,1)</f>
        <v>www.amazon.com/dp/B00T6FNWLY</v>
      </c>
      <c r="E94" s="9" t="s">
        <v>376</v>
      </c>
      <c r="F94" s="9" t="str">
        <f>_xlfn.XLOOKUP($E94,'Copy of Raw Data'!$E:$E,'Copy of Raw Data'!F:F,"ERROR",0,1)</f>
        <v>Garnier Fructis Style Mega Full Thickening Lotion, 5.0 Oz, 1 Count (Packaging May Vary)</v>
      </c>
      <c r="G94" s="9">
        <f>_xlfn.XLOOKUP($E94,'Copy of Raw Data'!$E:$E,'Copy of Raw Data'!G:G,"ERROR",0,1)</f>
        <v>10128</v>
      </c>
      <c r="H94" s="9">
        <f>_xlfn.XLOOKUP($E94,'Copy of Raw Data'!$E:$E,'Copy of Raw Data'!H:H,"ERROR",0,1)</f>
        <v>46854.46</v>
      </c>
      <c r="I94" s="9">
        <f>_xlfn.XLOOKUP($E94,'Copy of Raw Data'!$E:$E,'Copy of Raw Data'!I:I,"ERROR",0,1)</f>
        <v>0.00190727287483687</v>
      </c>
      <c r="J94" s="9" t="str">
        <f>_xlfn.XLOOKUP($E94,'Copy of Raw Data'!$E:$E,'Copy of 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0 to 5</v>
      </c>
      <c r="L94" s="9">
        <f>_xlfn.XLOOKUP($E94,'Copy of Raw Data'!$E:$E,'Copy of Raw Data'!L:L,"ERROR",0,1)</f>
        <v>4.6</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_xlfn.XLOOKUP($E94,'Copy of Raw Data'!$E:$E,'Copy of Raw Data'!N:N,"ERROR",0,1)</f>
        <v>5.8</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20% to 25%</v>
      </c>
      <c r="P94" s="16">
        <f t="shared" si="6"/>
        <v>0.206896551724138</v>
      </c>
      <c r="Q94" s="9">
        <f>_xlfn.XLOOKUP($E94,'Copy of Raw Data'!$E:$E,'Copy of Raw Data'!Q:Q,"ERROR",0,1)</f>
        <v>5</v>
      </c>
      <c r="R94" s="9" t="str">
        <f>_xlfn.XLOOKUP($E94,'Copy of Raw Data'!$E:$E,'Copy of Raw Data'!R:R,"ERROR",0,1)</f>
        <v>oz</v>
      </c>
      <c r="S94" s="17">
        <f t="shared" si="7"/>
        <v>0.92</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0.75 to 1</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8"/>
        <v>0.03922894825837</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9"/>
        <v>0.0311126141359486</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4 to 6</v>
      </c>
      <c r="Z94" s="17">
        <f t="array" ref="Z94">_xlfn.IFS(AA94="oz",_xlfn.IFS(R94="oz",Q94,R94="fl oz",Q94*1.04,R94="ml",Q94*0.0338),AA94="fl oz",_xlfn.IFS(R94="oz",Q94/1.04,R94="fl oz",Q94,R94="ml",Q94*0.0338/1.04),AA94="ml",_xlfn.IFS(R94="oz",Q94/0.0338,R94="fl oz",Q94*1.04/0.0338,R94="ml",Q94))</f>
        <v>5</v>
      </c>
      <c r="AA94" s="9" t="str">
        <f>_xlfn.XLOOKUP($E94,'Copy of Raw Data'!$E:$E,'Copy of Raw Data'!AA:AA,"ERROR",0,1)</f>
        <v>oz</v>
      </c>
      <c r="AB94" s="9"/>
      <c r="AC94" s="9"/>
      <c r="AD94" s="9"/>
      <c r="AE94" s="9"/>
      <c r="AF94" s="9"/>
    </row>
    <row r="95" hidden="1" spans="1:32">
      <c r="A95" s="9" t="str">
        <f>_xlfn.XLOOKUP($E95,'Copy of Raw Data'!$E:$E,'Copy of Raw Data'!A:A,"ERROR",0,1)</f>
        <v>US</v>
      </c>
      <c r="B95" s="9" t="str">
        <f>_xlfn.XLOOKUP($E95,'Copy of Raw Data'!$E:$E,'Copy of Raw Data'!B:B,"ERROR",0,1)</f>
        <v>Hair Mousses</v>
      </c>
      <c r="C95" s="9" t="str">
        <f>_xlfn.XLOOKUP($E95,'Copy of Raw Data'!$E:$E,'Copy of Raw Data'!C:C,"ERROR",0,1)</f>
        <v>The MORE</v>
      </c>
      <c r="D95" s="9" t="str">
        <f>_xlfn.XLOOKUP($E95,'Copy of Raw Data'!$E:$E,'Copy of Raw Data'!D:D,"ERROR",0,1)</f>
        <v>www.amazon.com/dp/B0C1P7Z2C7</v>
      </c>
      <c r="E95" s="9" t="s">
        <v>380</v>
      </c>
      <c r="F95" s="9" t="str">
        <f>_xlfn.XLOOKUP($E95,'Copy of Raw Data'!$E:$E,'Copy of Raw Data'!F:F,"ERROR",0,1)</f>
        <v>The MORE Crazy 3 in 1 Lace Tint Mousse 6.76 fl oz | Concealer Lace Wig Hair Wigs Toupees and Hair Pieces Lace Tint Styling Foaming Mousse Colored Edge Tamer (6.76 Fl Oz, Medium Brown)</v>
      </c>
      <c r="G95" s="9">
        <f>_xlfn.XLOOKUP($E95,'Copy of Raw Data'!$E:$E,'Copy of Raw Data'!G:G,"ERROR",0,1)</f>
        <v>4720</v>
      </c>
      <c r="H95" s="9">
        <f>_xlfn.XLOOKUP($E95,'Copy of Raw Data'!$E:$E,'Copy of Raw Data'!H:H,"ERROR",0,1)</f>
        <v>44861.65</v>
      </c>
      <c r="I95" s="9">
        <f>_xlfn.XLOOKUP($E95,'Copy of Raw Data'!$E:$E,'Copy of Raw Data'!I:I,"ERROR",0,1)</f>
        <v>0.00183509549767086</v>
      </c>
      <c r="J95" s="9" t="str">
        <f>_xlfn.XLOOKUP($E95,'Copy of Raw Data'!$E:$E,'Copy of 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5 to 10</v>
      </c>
      <c r="L95" s="9">
        <f>_xlfn.XLOOKUP($E95,'Copy of Raw Data'!$E:$E,'Copy of Raw Data'!L:L,"ERROR",0,1)</f>
        <v>9.47</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5 to 10</v>
      </c>
      <c r="N95" s="9">
        <f>_xlfn.XLOOKUP($E95,'Copy of Raw Data'!$E:$E,'Copy of Raw Data'!N:N,"ERROR",0,1)</f>
        <v>9.61</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0% to 2%</v>
      </c>
      <c r="P95" s="16">
        <f t="shared" si="6"/>
        <v>0.0145681581685743</v>
      </c>
      <c r="Q95" s="9">
        <f>_xlfn.XLOOKUP($E95,'Copy of Raw Data'!$E:$E,'Copy of Raw Data'!Q:Q,"ERROR",0,1)</f>
        <v>6.76</v>
      </c>
      <c r="R95" s="9" t="str">
        <f>_xlfn.XLOOKUP($E95,'Copy of Raw Data'!$E:$E,'Copy of Raw Data'!R:R,"ERROR",0,1)</f>
        <v>fl oz</v>
      </c>
      <c r="S95" s="17">
        <f t="shared" si="7"/>
        <v>1.34700728265817</v>
      </c>
      <c r="T95" s="9" t="str">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1 to 2</v>
      </c>
      <c r="U95" s="17"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 to 0.05</v>
      </c>
      <c r="V95" s="17">
        <f t="shared" si="8"/>
        <v>0.0462266080856408</v>
      </c>
      <c r="W95" s="17"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 to 0.05</v>
      </c>
      <c r="X95" s="17">
        <f t="shared" si="9"/>
        <v>0.0455531715474525</v>
      </c>
      <c r="Y95" s="9"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6 to 8</v>
      </c>
      <c r="Z95" s="17">
        <f t="array" ref="Z95">_xlfn.IFS(AA95="oz",_xlfn.IFS(R95="oz",Q95,R95="fl oz",Q95*1.04,R95="ml",Q95*0.0338),AA95="fl oz",_xlfn.IFS(R95="oz",Q95/1.04,R95="fl oz",Q95,R95="ml",Q95*0.0338/1.04),AA95="ml",_xlfn.IFS(R95="oz",Q95/0.0338,R95="fl oz",Q95*1.04/0.0338,R95="ml",Q95))</f>
        <v>7.0304</v>
      </c>
      <c r="AA95" s="9" t="str">
        <f>_xlfn.XLOOKUP($E95,'Copy of Raw Data'!$E:$E,'Copy of Raw Data'!AA:AA,"ERROR",0,1)</f>
        <v>oz</v>
      </c>
      <c r="AB95" s="9"/>
      <c r="AC95" s="9"/>
      <c r="AD95" s="9"/>
      <c r="AE95" s="9"/>
      <c r="AF95" s="9"/>
    </row>
    <row r="96" hidden="1" spans="1:32">
      <c r="A96" s="9" t="str">
        <f>_xlfn.XLOOKUP($E96,'Copy of Raw Data'!$E:$E,'Copy of Raw Data'!A:A,"ERROR",0,1)</f>
        <v>US</v>
      </c>
      <c r="B96" s="9" t="str">
        <f>_xlfn.XLOOKUP($E96,'Copy of Raw Data'!$E:$E,'Copy of Raw Data'!B:B,"ERROR",0,1)</f>
        <v>Hair Mousses</v>
      </c>
      <c r="C96" s="9" t="str">
        <f>_xlfn.XLOOKUP($E96,'Copy of Raw Data'!$E:$E,'Copy of Raw Data'!C:C,"ERROR",0,1)</f>
        <v>rusk</v>
      </c>
      <c r="D96" s="9" t="str">
        <f>_xlfn.XLOOKUP($E96,'Copy of Raw Data'!$E:$E,'Copy of Raw Data'!D:D,"ERROR",0,1)</f>
        <v>www.amazon.com/dp/B001ATQXWY</v>
      </c>
      <c r="E96" s="9" t="s">
        <v>383</v>
      </c>
      <c r="F96" s="9" t="str">
        <f>_xlfn.XLOOKUP($E96,'Copy of Raw Data'!$E:$E,'Copy of Raw Data'!F:F,"ERROR",0,1)</f>
        <v>RUSK Designer Collection Thick Body and Texture Amplifier, Gives Hair Incredible Body, Creates Texture and Volume, Anyone with Fine, Limp, Lazy Hair</v>
      </c>
      <c r="G96" s="9">
        <f>_xlfn.XLOOKUP($E96,'Copy of Raw Data'!$E:$E,'Copy of Raw Data'!G:G,"ERROR",0,1)</f>
        <v>2008</v>
      </c>
      <c r="H96" s="9">
        <f>_xlfn.XLOOKUP($E96,'Copy of Raw Data'!$E:$E,'Copy of Raw Data'!H:H,"ERROR",0,1)</f>
        <v>43163.94</v>
      </c>
      <c r="I96" s="9">
        <f>_xlfn.XLOOKUP($E96,'Copy of Raw Data'!$E:$E,'Copy of Raw Data'!I:I,"ERROR",0,1)</f>
        <v>0.00175630753308089</v>
      </c>
      <c r="J96" s="9" t="str">
        <f>_xlfn.XLOOKUP($E96,'Copy of Raw Data'!$E:$E,'Copy of 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20 to 30</v>
      </c>
      <c r="L96" s="9">
        <f>_xlfn.XLOOKUP($E96,'Copy of Raw Data'!$E:$E,'Copy of Raw Data'!L:L,"ERROR",0,1)</f>
        <v>21.5</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20 to 30</v>
      </c>
      <c r="N96" s="9">
        <f>_xlfn.XLOOKUP($E96,'Copy of Raw Data'!$E:$E,'Copy of Raw Data'!N:N,"ERROR",0,1)</f>
        <v>21.5</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6">
        <f t="shared" si="6"/>
        <v>0</v>
      </c>
      <c r="Q96" s="9">
        <f>_xlfn.XLOOKUP($E96,'Copy of Raw Data'!$E:$E,'Copy of Raw Data'!Q:Q,"ERROR",0,1)</f>
        <v>0</v>
      </c>
      <c r="R96" s="9">
        <f>_xlfn.XLOOKUP($E96,'Copy of Raw Data'!$E:$E,'Copy of Raw Data'!R:R,"ERROR",0,1)</f>
        <v>0</v>
      </c>
      <c r="S96" s="17" t="e">
        <f t="shared" si="7"/>
        <v>#N/A</v>
      </c>
      <c r="T96" s="9" t="e">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#N/A</v>
      </c>
      <c r="U96" s="17" t="e">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#N/A</v>
      </c>
      <c r="V96" s="17" t="e">
        <f t="shared" si="8"/>
        <v>#N/A</v>
      </c>
      <c r="W96" s="17" t="e">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#N/A</v>
      </c>
      <c r="X96" s="17" t="e">
        <f t="shared" si="9"/>
        <v>#N/A</v>
      </c>
      <c r="Y96" s="9" t="e">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#N/A</v>
      </c>
      <c r="Z96" s="17" t="e">
        <f t="array" ref="Z96">_xlfn.IFS(AA96="oz",_xlfn.IFS(R96="oz",Q96,R96="fl oz",Q96*1.04,R96="ml",Q96*0.0338),AA96="fl oz",_xlfn.IFS(R96="oz",Q96/1.04,R96="fl oz",Q96,R96="ml",Q96*0.0338/1.04),AA96="ml",_xlfn.IFS(R96="oz",Q96/0.0338,R96="fl oz",Q96*1.04/0.0338,R96="ml",Q96))</f>
        <v>#N/A</v>
      </c>
      <c r="AA96" s="9" t="str">
        <f>_xlfn.XLOOKUP($E96,'Copy of Raw Data'!$E:$E,'Copy of Raw Data'!AA:AA,"ERROR",0,1)</f>
        <v>oz</v>
      </c>
      <c r="AB96" s="9"/>
      <c r="AC96" s="9"/>
      <c r="AD96" s="9"/>
      <c r="AE96" s="9"/>
      <c r="AF96" s="9"/>
    </row>
    <row r="97" hidden="1" spans="1:32">
      <c r="A97" s="9" t="str">
        <f>_xlfn.XLOOKUP($E97,'Copy of Raw Data'!$E:$E,'Copy of Raw Data'!A:A,"ERROR",0,1)</f>
        <v>US</v>
      </c>
      <c r="B97" s="9" t="str">
        <f>_xlfn.XLOOKUP($E97,'Copy of Raw Data'!$E:$E,'Copy of Raw Data'!B:B,"ERROR",0,1)</f>
        <v>Hair Mousses</v>
      </c>
      <c r="C97" s="9" t="str">
        <f>_xlfn.XLOOKUP($E97,'Copy of Raw Data'!$E:$E,'Copy of Raw Data'!C:C,"ERROR",0,1)</f>
        <v>garnier</v>
      </c>
      <c r="D97" s="9" t="str">
        <f>_xlfn.XLOOKUP($E97,'Copy of Raw Data'!$E:$E,'Copy of Raw Data'!D:D,"ERROR",0,1)</f>
        <v>www.amazon.com/dp/B0177F8G42</v>
      </c>
      <c r="E97" s="9" t="s">
        <v>387</v>
      </c>
      <c r="F97" s="9" t="str">
        <f>_xlfn.XLOOKUP($E97,'Copy of Raw Data'!$E:$E,'Copy of Raw Data'!F:F,"ERROR",0,1)</f>
        <v>Garnier Fructis Style Curl Renew Reactivating Milk Spray, for Naturally Curly Hair, 5.0 Fl Oz, 1 Count (Packaging May Vary)</v>
      </c>
      <c r="G97" s="9">
        <f>_xlfn.XLOOKUP($E97,'Copy of Raw Data'!$E:$E,'Copy of Raw Data'!G:G,"ERROR",0,1)</f>
        <v>6926</v>
      </c>
      <c r="H97" s="9">
        <f>_xlfn.XLOOKUP($E97,'Copy of Raw Data'!$E:$E,'Copy of Raw Data'!H:H,"ERROR",0,1)</f>
        <v>41310.74</v>
      </c>
      <c r="I97" s="9">
        <f>_xlfn.XLOOKUP($E97,'Copy of Raw Data'!$E:$E,'Copy of Raw Data'!I:I,"ERROR",0,1)</f>
        <v>0.00166234995180338</v>
      </c>
      <c r="J97" s="9" t="str">
        <f>_xlfn.XLOOKUP($E97,'Copy of Raw Data'!$E:$E,'Copy of 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5 to 10</v>
      </c>
      <c r="L97" s="9">
        <f>_xlfn.XLOOKUP($E97,'Copy of Raw Data'!$E:$E,'Copy of Raw Data'!L:L,"ERROR",0,1)</f>
        <v>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5 to 10</v>
      </c>
      <c r="N97" s="9">
        <f>_xlfn.XLOOKUP($E97,'Copy of Raw Data'!$E:$E,'Copy of Raw Data'!N:N,"ERROR",0,1)</f>
        <v>6.53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8% to 10%</v>
      </c>
      <c r="P97" s="16">
        <f t="shared" si="6"/>
        <v>0.0811638591117918</v>
      </c>
      <c r="Q97" s="9">
        <f>_xlfn.XLOOKUP($E97,'Copy of Raw Data'!$E:$E,'Copy of Raw Data'!Q:Q,"ERROR",0,1)</f>
        <v>5</v>
      </c>
      <c r="R97" s="9" t="str">
        <f>_xlfn.XLOOKUP($E97,'Copy of Raw Data'!$E:$E,'Copy of Raw Data'!R:R,"ERROR",0,1)</f>
        <v>fl oz</v>
      </c>
      <c r="S97" s="17">
        <f t="shared" si="7"/>
        <v>1.15384615384615</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1 to 2</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8"/>
        <v>0.0424676777399131</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9"/>
        <v>0.0390208371270258</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4 to 6</v>
      </c>
      <c r="Z97" s="17">
        <f t="array" ref="Z97">_xlfn.IFS(AA97="oz",_xlfn.IFS(R97="oz",Q97,R97="fl oz",Q97*1.04,R97="ml",Q97*0.0338),AA97="fl oz",_xlfn.IFS(R97="oz",Q97/1.04,R97="fl oz",Q97,R97="ml",Q97*0.0338/1.04),AA97="ml",_xlfn.IFS(R97="oz",Q97/0.0338,R97="fl oz",Q97*1.04/0.0338,R97="ml",Q97))</f>
        <v>5.2</v>
      </c>
      <c r="AA97" s="9" t="str">
        <f>_xlfn.XLOOKUP($E97,'Copy of Raw Data'!$E:$E,'Copy of Raw Data'!AA:AA,"ERROR",0,1)</f>
        <v>oz</v>
      </c>
      <c r="AB97" s="9"/>
      <c r="AC97" s="9"/>
      <c r="AD97" s="9"/>
      <c r="AE97" s="9"/>
      <c r="AF97" s="9"/>
    </row>
    <row r="98" hidden="1" spans="1:32">
      <c r="A98" s="9" t="str">
        <f>_xlfn.XLOOKUP($E98,'Copy of Raw Data'!$E:$E,'Copy of Raw Data'!A:A,"ERROR",0,1)</f>
        <v>US</v>
      </c>
      <c r="B98" s="9" t="str">
        <f>_xlfn.XLOOKUP($E98,'Copy of Raw Data'!$E:$E,'Copy of Raw Data'!B:B,"ERROR",0,1)</f>
        <v>Hair Mousses</v>
      </c>
      <c r="C98" s="9" t="str">
        <f>_xlfn.XLOOKUP($E98,'Copy of Raw Data'!$E:$E,'Copy of Raw Data'!C:C,"ERROR",0,1)</f>
        <v>Fantasia IC</v>
      </c>
      <c r="D98" s="9" t="str">
        <f>_xlfn.XLOOKUP($E98,'Copy of Raw Data'!$E:$E,'Copy of Raw Data'!D:D,"ERROR",0,1)</f>
        <v>www.amazon.com/dp/B001DTWX66</v>
      </c>
      <c r="E98" s="9" t="s">
        <v>390</v>
      </c>
      <c r="F98" s="9" t="str">
        <f>_xlfn.XLOOKUP($E98,'Copy of Raw Data'!$E:$E,'Copy of Raw Data'!F:F,"ERROR",0,1)</f>
        <v>Fantasia Liquid Mousse Spray, 16.0 Fl Oz</v>
      </c>
      <c r="G98" s="9">
        <f>_xlfn.XLOOKUP($E98,'Copy of Raw Data'!$E:$E,'Copy of Raw Data'!G:G,"ERROR",0,1)</f>
        <v>2602</v>
      </c>
      <c r="H98" s="9">
        <f>_xlfn.XLOOKUP($E98,'Copy of Raw Data'!$E:$E,'Copy of Raw Data'!H:H,"ERROR",0,1)</f>
        <v>39100.73</v>
      </c>
      <c r="I98" s="9">
        <f>_xlfn.XLOOKUP($E98,'Copy of Raw Data'!$E:$E,'Copy of Raw Data'!I:I,"ERROR",0,1)</f>
        <v>0.00165517051969659</v>
      </c>
      <c r="J98" s="9" t="str">
        <f>_xlfn.XLOOKUP($E98,'Copy of Raw Data'!$E:$E,'Copy of 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10 to 15</v>
      </c>
      <c r="L98" s="9">
        <f>_xlfn.XLOOKUP($E98,'Copy of Raw Data'!$E:$E,'Copy of Raw Data'!L:L,"ERROR",0,1)</f>
        <v>14.96</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 to 20</v>
      </c>
      <c r="N98" s="9">
        <f>_xlfn.XLOOKUP($E98,'Copy of Raw Data'!$E:$E,'Copy of Raw Data'!N:N,"ERROR",0,1)</f>
        <v>15.33</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6"/>
        <v>0.0241356816699282</v>
      </c>
      <c r="Q98" s="9">
        <f>_xlfn.XLOOKUP($E98,'Copy of Raw Data'!$E:$E,'Copy of Raw Data'!Q:Q,"ERROR",0,1)</f>
        <v>16</v>
      </c>
      <c r="R98" s="9" t="str">
        <f>_xlfn.XLOOKUP($E98,'Copy of Raw Data'!$E:$E,'Copy of Raw Data'!R:R,"ERROR",0,1)</f>
        <v>fl oz</v>
      </c>
      <c r="S98" s="17">
        <f t="shared" si="7"/>
        <v>0.899038461538462</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0.75 to 1</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 to 0.05</v>
      </c>
      <c r="V98" s="17">
        <f t="shared" si="8"/>
        <v>0.0311556996436097</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 to 0.05</v>
      </c>
      <c r="X98" s="17">
        <f t="shared" si="9"/>
        <v>0.0304037355948076</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15 to 20</v>
      </c>
      <c r="Z98" s="17">
        <f t="array" ref="Z98">_xlfn.IFS(AA98="oz",_xlfn.IFS(R98="oz",Q98,R98="fl oz",Q98*1.04,R98="ml",Q98*0.0338),AA98="fl oz",_xlfn.IFS(R98="oz",Q98/1.04,R98="fl oz",Q98,R98="ml",Q98*0.0338/1.04),AA98="ml",_xlfn.IFS(R98="oz",Q98/0.0338,R98="fl oz",Q98*1.04/0.0338,R98="ml",Q98))</f>
        <v>16.64</v>
      </c>
      <c r="AA98" s="9" t="str">
        <f>_xlfn.XLOOKUP($E98,'Copy of Raw Data'!$E:$E,'Copy of Raw Data'!AA:AA,"ERROR",0,1)</f>
        <v>oz</v>
      </c>
      <c r="AB98" s="9"/>
      <c r="AC98" s="9"/>
      <c r="AD98" s="9"/>
      <c r="AE98" s="9"/>
      <c r="AF98" s="9"/>
    </row>
    <row r="99" hidden="1" spans="1:32">
      <c r="A99" s="9" t="str">
        <f>_xlfn.XLOOKUP($E99,'Copy of Raw Data'!$E:$E,'Copy of Raw Data'!A:A,"ERROR",0,1)</f>
        <v>US</v>
      </c>
      <c r="B99" s="9" t="str">
        <f>_xlfn.XLOOKUP($E99,'Copy of Raw Data'!$E:$E,'Copy of Raw Data'!B:B,"ERROR",0,1)</f>
        <v>Hair Mousses</v>
      </c>
      <c r="C99" s="9" t="str">
        <f>_xlfn.XLOOKUP($E99,'Copy of Raw Data'!$E:$E,'Copy of Raw Data'!C:C,"ERROR",0,1)</f>
        <v>Kafune Amor Hair Care</v>
      </c>
      <c r="D99" s="9" t="str">
        <f>_xlfn.XLOOKUP($E99,'Copy of Raw Data'!$E:$E,'Copy of Raw Data'!D:D,"ERROR",0,1)</f>
        <v>www.amazon.com/dp/B096LBQ274</v>
      </c>
      <c r="E99" s="9" t="s">
        <v>394</v>
      </c>
      <c r="F99" s="9" t="str">
        <f>_xlfn.XLOOKUP($E99,'Copy of Raw Data'!$E:$E,'Copy of Raw Data'!F:F,"ERROR",0,1)</f>
        <v>Kafune Tint Melting Mousse – Concealer for Lace Wigs, Hair Wigs, Toupees and Hair Pieces – Natural Finishing Edge Control – Melt and Form Hair – Quick Drying – 6.8 Fl oz – Mocha Medium Brown</v>
      </c>
      <c r="G99" s="9">
        <f>_xlfn.XLOOKUP($E99,'Copy of Raw Data'!$E:$E,'Copy of Raw Data'!G:G,"ERROR",0,1)</f>
        <v>1703</v>
      </c>
      <c r="H99" s="9">
        <f>_xlfn.XLOOKUP($E99,'Copy of Raw Data'!$E:$E,'Copy of Raw Data'!H:H,"ERROR",0,1)</f>
        <v>38931.86</v>
      </c>
      <c r="I99" s="9">
        <f>_xlfn.XLOOKUP($E99,'Copy of Raw Data'!$E:$E,'Copy of Raw Data'!I:I,"ERROR",0,1)</f>
        <v>0.00163801037176466</v>
      </c>
      <c r="J99" s="9" t="str">
        <f>_xlfn.XLOOKUP($E99,'Copy of Raw Data'!$E:$E,'Copy of 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20 to 30</v>
      </c>
      <c r="L99" s="9">
        <f>_xlfn.XLOOKUP($E99,'Copy of Raw Data'!$E:$E,'Copy of Raw Data'!L:L,"ERROR",0,1)</f>
        <v>23.11</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20 to 30</v>
      </c>
      <c r="N99" s="9">
        <f>_xlfn.XLOOKUP($E99,'Copy of Raw Data'!$E:$E,'Copy of Raw Data'!N:N,"ERROR",0,1)</f>
        <v>23.97</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2% to 4%</v>
      </c>
      <c r="P99" s="16">
        <f t="shared" si="6"/>
        <v>0.0358781810596579</v>
      </c>
      <c r="Q99" s="9">
        <f>_xlfn.XLOOKUP($E99,'Copy of Raw Data'!$E:$E,'Copy of Raw Data'!Q:Q,"ERROR",0,1)</f>
        <v>6.8</v>
      </c>
      <c r="R99" s="9" t="str">
        <f>_xlfn.XLOOKUP($E99,'Copy of Raw Data'!$E:$E,'Copy of Raw Data'!R:R,"ERROR",0,1)</f>
        <v>fl oz</v>
      </c>
      <c r="S99" s="17">
        <f t="shared" si="7"/>
        <v>3.26781674208145</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3 to 4</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0.1 to 0.2</v>
      </c>
      <c r="V99" s="17">
        <f t="shared" si="8"/>
        <v>0.114623709060638</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0.1 to 0.2</v>
      </c>
      <c r="X99" s="17">
        <f t="shared" si="9"/>
        <v>0.110511218873231</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7.072</v>
      </c>
      <c r="AA99" s="9" t="str">
        <f>_xlfn.XLOOKUP($E99,'Copy of Raw Data'!$E:$E,'Copy of Raw Data'!AA:AA,"ERROR",0,1)</f>
        <v>oz</v>
      </c>
      <c r="AB99" s="9"/>
      <c r="AC99" s="9"/>
      <c r="AD99" s="9"/>
      <c r="AE99" s="9"/>
      <c r="AF99" s="9"/>
    </row>
    <row r="100" hidden="1" spans="1:32">
      <c r="A100" s="9" t="str">
        <f>_xlfn.XLOOKUP($E100,'Copy of Raw Data'!$E:$E,'Copy of Raw Data'!A:A,"ERROR",0,1)</f>
        <v>US</v>
      </c>
      <c r="B100" s="9" t="str">
        <f>_xlfn.XLOOKUP($E100,'Copy of Raw Data'!$E:$E,'Copy of Raw Data'!B:B,"ERROR",0,1)</f>
        <v>Hair Mousses</v>
      </c>
      <c r="C100" s="9" t="str">
        <f>_xlfn.XLOOKUP($E100,'Copy of Raw Data'!$E:$E,'Copy of Raw Data'!C:C,"ERROR",0,1)</f>
        <v>schwarzkopf</v>
      </c>
      <c r="D100" s="9" t="str">
        <f>_xlfn.XLOOKUP($E100,'Copy of Raw Data'!$E:$E,'Copy of Raw Data'!D:D,"ERROR",0,1)</f>
        <v>www.amazon.com/dp/B01CGSZIZK</v>
      </c>
      <c r="E100" s="9" t="s">
        <v>398</v>
      </c>
      <c r="F100" s="9" t="str">
        <f>_xlfn.XLOOKUP($E100,'Copy of Raw Data'!$E:$E,'Copy of Raw Data'!F:F,"ERROR",0,1)</f>
        <v>OSiS+ Grip Extreme Hold Mousse – Extra Strong Control and Volume with Lasting Definition and Natural Shine – Volumizing Formula Protects Against Blow Dry Damage, 7 oz</v>
      </c>
      <c r="G100" s="9">
        <f>_xlfn.XLOOKUP($E100,'Copy of Raw Data'!$E:$E,'Copy of Raw Data'!G:G,"ERROR",0,1)</f>
        <v>3099</v>
      </c>
      <c r="H100" s="9">
        <f>_xlfn.XLOOKUP($E100,'Copy of Raw Data'!$E:$E,'Copy of Raw Data'!H:H,"ERROR",0,1)</f>
        <v>38528.23</v>
      </c>
      <c r="I100" s="9">
        <f>_xlfn.XLOOKUP($E100,'Copy of Raw Data'!$E:$E,'Copy of Raw Data'!I:I,"ERROR",0,1)</f>
        <v>0.00161367674376298</v>
      </c>
      <c r="J100" s="9" t="str">
        <f>_xlfn.XLOOKUP($E100,'Copy of Raw Data'!$E:$E,'Copy of 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10 to 15</v>
      </c>
      <c r="L100" s="9">
        <f>_xlfn.XLOOKUP($E100,'Copy of Raw Data'!$E:$E,'Copy of Raw Data'!L:L,"ERROR",0,1)</f>
        <v>12.88</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15 to 20</v>
      </c>
      <c r="N100" s="9">
        <f>_xlfn.XLOOKUP($E100,'Copy of Raw Data'!$E:$E,'Copy of Raw Data'!N:N,"ERROR",0,1)</f>
        <v>19.92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30% to 40%</v>
      </c>
      <c r="P100" s="16">
        <f t="shared" si="6"/>
        <v>0.353413654618474</v>
      </c>
      <c r="Q100" s="9">
        <f>_xlfn.XLOOKUP($E100,'Copy of Raw Data'!$E:$E,'Copy of Raw Data'!Q:Q,"ERROR",0,1)</f>
        <v>7</v>
      </c>
      <c r="R100" s="9" t="str">
        <f>_xlfn.XLOOKUP($E100,'Copy of Raw Data'!$E:$E,'Copy of Raw Data'!R:R,"ERROR",0,1)</f>
        <v>oz</v>
      </c>
      <c r="S100" s="17">
        <f t="shared" si="7"/>
        <v>1.84</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1 to 2</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0.05 to 0.1</v>
      </c>
      <c r="V100" s="17">
        <f t="shared" si="8"/>
        <v>0.0962365331658534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0.05 to 0.1</v>
      </c>
      <c r="X100" s="17">
        <f t="shared" si="9"/>
        <v>0.0622252282718972</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6 to 8</v>
      </c>
      <c r="Z100" s="17">
        <f t="array" ref="Z100">_xlfn.IFS(AA100="oz",_xlfn.IFS(R100="oz",Q100,R100="fl oz",Q100*1.04,R100="ml",Q100*0.0338),AA100="fl oz",_xlfn.IFS(R100="oz",Q100/1.04,R100="fl oz",Q100,R100="ml",Q100*0.0338/1.04),AA100="ml",_xlfn.IFS(R100="oz",Q100/0.0338,R100="fl oz",Q100*1.04/0.0338,R100="ml",Q100))</f>
        <v>7</v>
      </c>
      <c r="AA100" s="9" t="str">
        <f>_xlfn.XLOOKUP($E100,'Copy of Raw Data'!$E:$E,'Copy of Raw Data'!AA:AA,"ERROR",0,1)</f>
        <v>oz</v>
      </c>
      <c r="AB100" s="9"/>
      <c r="AC100" s="9"/>
      <c r="AD100" s="9"/>
      <c r="AE100" s="9"/>
      <c r="AF100" s="9"/>
    </row>
    <row r="101" hidden="1" spans="1:32">
      <c r="A101" s="9" t="str">
        <f>_xlfn.XLOOKUP($E101,'Copy of Raw Data'!$E:$E,'Copy of Raw Data'!A:A,"ERROR",0,1)</f>
        <v>US</v>
      </c>
      <c r="B101" s="9" t="str">
        <f>_xlfn.XLOOKUP($E101,'Copy of Raw Data'!$E:$E,'Copy of Raw Data'!B:B,"ERROR",0,1)</f>
        <v>Hair Mousses</v>
      </c>
      <c r="C101" s="9" t="str">
        <f>_xlfn.XLOOKUP($E101,'Copy of Raw Data'!$E:$E,'Copy of Raw Data'!C:C,"ERROR",0,1)</f>
        <v>AmPro</v>
      </c>
      <c r="D101" s="9" t="str">
        <f>_xlfn.XLOOKUP($E101,'Copy of Raw Data'!$E:$E,'Copy of Raw Data'!D:D,"ERROR",0,1)</f>
        <v>www.amazon.com/dp/B08MBD47TX</v>
      </c>
      <c r="E101" s="9" t="s">
        <v>402</v>
      </c>
      <c r="F101" s="9" t="str">
        <f>_xlfn.XLOOKUP($E101,'Copy of Raw Data'!$E:$E,'Copy of Raw Data'!F:F,"ERROR",0,1)</f>
        <v>Shine N Jam Magic Fingers For Braiders Setting Mousse 12 Ounce (354ml)</v>
      </c>
      <c r="G101" s="9">
        <f>_xlfn.XLOOKUP($E101,'Copy of Raw Data'!$E:$E,'Copy of Raw Data'!G:G,"ERROR",0,1)</f>
        <v>4965</v>
      </c>
      <c r="H101" s="9">
        <f>_xlfn.XLOOKUP($E101,'Copy of Raw Data'!$E:$E,'Copy of Raw Data'!H:H,"ERROR",0,1)</f>
        <v>37955.87</v>
      </c>
      <c r="I101" s="9">
        <f>_xlfn.XLOOKUP($E101,'Copy of Raw Data'!$E:$E,'Copy of Raw Data'!I:I,"ERROR",0,1)</f>
        <v>0.00160764733024142</v>
      </c>
      <c r="J101" s="9" t="str">
        <f>_xlfn.XLOOKUP($E101,'Copy of Raw Data'!$E:$E,'Copy of 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5 to 10</v>
      </c>
      <c r="L101" s="9">
        <f>_xlfn.XLOOKUP($E101,'Copy of Raw Data'!$E:$E,'Copy of Raw Data'!L:L,"ERROR",0,1)</f>
        <v>7.61</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5 to 10</v>
      </c>
      <c r="N101" s="9">
        <f>_xlfn.XLOOKUP($E101,'Copy of Raw Data'!$E:$E,'Copy of Raw Data'!N:N,"ERROR",0,1)</f>
        <v>8.42</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8% to 10%</v>
      </c>
      <c r="P101" s="16">
        <f t="shared" si="6"/>
        <v>0.0961995249406175</v>
      </c>
      <c r="Q101" s="9">
        <f>_xlfn.XLOOKUP($E101,'Copy of Raw Data'!$E:$E,'Copy of Raw Data'!Q:Q,"ERROR",0,1)</f>
        <v>12</v>
      </c>
      <c r="R101" s="9" t="str">
        <f>_xlfn.XLOOKUP($E101,'Copy of Raw Data'!$E:$E,'Copy of Raw Data'!R:R,"ERROR",0,1)</f>
        <v>oz</v>
      </c>
      <c r="S101" s="17">
        <f t="shared" si="7"/>
        <v>0.634166666666667</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0.5 to 0.75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 to 0.05</v>
      </c>
      <c r="V101" s="17">
        <f t="shared" si="8"/>
        <v>0.0237290046218014</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 to 0.05</v>
      </c>
      <c r="X101" s="17">
        <f t="shared" si="9"/>
        <v>0.0214462856498704</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10 to 15</v>
      </c>
      <c r="Z101" s="17">
        <f t="array" ref="Z101">_xlfn.IFS(AA101="oz",_xlfn.IFS(R101="oz",Q101,R101="fl oz",Q101*1.04,R101="ml",Q101*0.0338),AA101="fl oz",_xlfn.IFS(R101="oz",Q101/1.04,R101="fl oz",Q101,R101="ml",Q101*0.0338/1.04),AA101="ml",_xlfn.IFS(R101="oz",Q101/0.0338,R101="fl oz",Q101*1.04/0.0338,R101="ml",Q101))</f>
        <v>12</v>
      </c>
      <c r="AA101" s="9" t="str">
        <f>_xlfn.XLOOKUP($E101,'Copy of Raw Data'!$E:$E,'Copy of Raw Data'!AA:AA,"ERROR",0,1)</f>
        <v>oz</v>
      </c>
      <c r="AB101" s="9"/>
      <c r="AC101" s="9"/>
      <c r="AD101" s="9"/>
      <c r="AE101" s="9"/>
      <c r="AF101" s="9"/>
    </row>
    <row r="102" hidden="1" spans="1:32">
      <c r="A102" s="9" t="str">
        <f>_xlfn.XLOOKUP($E102,'Copy of Raw Data'!$E:$E,'Copy of Raw Data'!A:A,"ERROR",0,1)</f>
        <v>US</v>
      </c>
      <c r="B102" s="9" t="str">
        <f>_xlfn.XLOOKUP($E102,'Copy of Raw Data'!$E:$E,'Copy of Raw Data'!B:B,"ERROR",0,1)</f>
        <v>Hair Mousses</v>
      </c>
      <c r="C102" s="9" t="str">
        <f>_xlfn.XLOOKUP($E102,'Copy of Raw Data'!$E:$E,'Copy of Raw Data'!C:C,"ERROR",0,1)</f>
        <v>others</v>
      </c>
      <c r="D102" s="9" t="str">
        <f>_xlfn.XLOOKUP($E102,'Copy of Raw Data'!$E:$E,'Copy of Raw Data'!D:D,"ERROR",0,1)</f>
        <v>www.amazon.com/dp/B07HHN1864</v>
      </c>
      <c r="E102" s="9" t="s">
        <v>405</v>
      </c>
      <c r="F102" s="9" t="str">
        <f>_xlfn.XLOOKUP($E102,'Copy of Raw Data'!$E:$E,'Copy of Raw Data'!F:F,"ERROR",0,1)</f>
        <v>OUIDAD Vitalcurl+ Soft Defining Mousse, 5.7 oz (Pack of 1) OUIDAD Vitalcurl+ Soft Defining Mousse, 5.7 oz (Pack of 1)</v>
      </c>
      <c r="G102" s="9">
        <f>_xlfn.XLOOKUP($E102,'Copy of Raw Data'!$E:$E,'Copy of Raw Data'!G:G,"ERROR",0,1)</f>
        <v>1639</v>
      </c>
      <c r="H102" s="9">
        <f>_xlfn.XLOOKUP($E102,'Copy of Raw Data'!$E:$E,'Copy of Raw Data'!H:H,"ERROR",0,1)</f>
        <v>37814.05</v>
      </c>
      <c r="I102" s="9">
        <f>_xlfn.XLOOKUP($E102,'Copy of Raw Data'!$E:$E,'Copy of Raw Data'!I:I,"ERROR",0,1)</f>
        <v>0.00159084302909539</v>
      </c>
      <c r="J102" s="9" t="str">
        <f>_xlfn.XLOOKUP($E102,'Copy of Raw Data'!$E:$E,'Copy of 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_xlfn.XLOOKUP($E102,'Copy of Raw Data'!$E:$E,'Copy of Raw Data'!L:L,"ERROR",0,1)</f>
        <v>23.04</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_xlfn.XLOOKUP($E102,'Copy of Raw Data'!$E:$E,'Copy of Raw Data'!N:N,"ERROR",0,1)</f>
        <v>26</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10% to 15%</v>
      </c>
      <c r="P102" s="16">
        <f t="shared" si="6"/>
        <v>0.113846153846154</v>
      </c>
      <c r="Q102" s="9">
        <f>_xlfn.XLOOKUP($E102,'Copy of Raw Data'!$E:$E,'Copy of Raw Data'!Q:Q,"ERROR",0,1)</f>
        <v>5.7</v>
      </c>
      <c r="R102" s="9" t="str">
        <f>_xlfn.XLOOKUP($E102,'Copy of Raw Data'!$E:$E,'Copy of Raw Data'!R:R,"ERROR",0,1)</f>
        <v>oz</v>
      </c>
      <c r="S102" s="17">
        <f t="shared" si="7"/>
        <v>4.04210526315789</v>
      </c>
      <c r="T102" s="9" t="str">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4 to 5</v>
      </c>
      <c r="U102" s="17"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0.1 to 0.2</v>
      </c>
      <c r="V102" s="17">
        <f t="shared" si="8"/>
        <v>0.154257812268242</v>
      </c>
      <c r="W102" s="17"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0.1 to 0.2</v>
      </c>
      <c r="X102" s="17">
        <f t="shared" si="9"/>
        <v>0.136696153640781</v>
      </c>
      <c r="Y102" s="9"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4 to 6</v>
      </c>
      <c r="Z102" s="17">
        <f t="array" ref="Z102">_xlfn.IFS(AA102="oz",_xlfn.IFS(R102="oz",Q102,R102="fl oz",Q102*1.04,R102="ml",Q102*0.0338),AA102="fl oz",_xlfn.IFS(R102="oz",Q102/1.04,R102="fl oz",Q102,R102="ml",Q102*0.0338/1.04),AA102="ml",_xlfn.IFS(R102="oz",Q102/0.0338,R102="fl oz",Q102*1.04/0.0338,R102="ml",Q102))</f>
        <v>5.7</v>
      </c>
      <c r="AA102" s="9" t="str">
        <f>_xlfn.XLOOKUP($E102,'Copy of Raw Data'!$E:$E,'Copy of Raw Data'!AA:AA,"ERROR",0,1)</f>
        <v>oz</v>
      </c>
      <c r="AB102" s="9"/>
      <c r="AC102" s="9"/>
      <c r="AD102" s="9"/>
      <c r="AE102" s="9"/>
      <c r="AF102" s="9"/>
    </row>
    <row r="103" hidden="1" spans="1:32">
      <c r="A103" s="9" t="str">
        <f>_xlfn.XLOOKUP($E103,'Copy of Raw Data'!$E:$E,'Copy of Raw Data'!A:A,"ERROR",0,1)</f>
        <v>US</v>
      </c>
      <c r="B103" s="9" t="str">
        <f>_xlfn.XLOOKUP($E103,'Copy of Raw Data'!$E:$E,'Copy of Raw Data'!B:B,"ERROR",0,1)</f>
        <v>Hair Mousses</v>
      </c>
      <c r="C103" s="9" t="str">
        <f>_xlfn.XLOOKUP($E103,'Copy of Raw Data'!$E:$E,'Copy of Raw Data'!C:C,"ERROR",0,1)</f>
        <v>others</v>
      </c>
      <c r="D103" s="9" t="str">
        <f>_xlfn.XLOOKUP($E103,'Copy of Raw Data'!$E:$E,'Copy of Raw Data'!D:D,"ERROR",0,1)</f>
        <v>www.amazon.com/dp/B01C502ISE</v>
      </c>
      <c r="E103" s="9" t="s">
        <v>408</v>
      </c>
      <c r="F103" s="9" t="str">
        <f>_xlfn.XLOOKUP($E103,'Copy of Raw Data'!$E:$E,'Copy of Raw Data'!F:F,"ERROR",0,1)</f>
        <v>Moroccanoil Beach Wave Mousse</v>
      </c>
      <c r="G103" s="9">
        <f>_xlfn.XLOOKUP($E103,'Copy of Raw Data'!$E:$E,'Copy of Raw Data'!G:G,"ERROR",0,1)</f>
        <v>1247</v>
      </c>
      <c r="H103" s="9">
        <f>_xlfn.XLOOKUP($E103,'Copy of Raw Data'!$E:$E,'Copy of Raw Data'!H:H,"ERROR",0,1)</f>
        <v>37418.79</v>
      </c>
      <c r="I103" s="9">
        <f>_xlfn.XLOOKUP($E103,'Copy of Raw Data'!$E:$E,'Copy of Raw Data'!I:I,"ERROR",0,1)</f>
        <v>0.00153435607185792</v>
      </c>
      <c r="J103" s="9" t="str">
        <f>_xlfn.XLOOKUP($E103,'Copy of Raw Data'!$E:$E,'Copy of 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20 to 30</v>
      </c>
      <c r="L103" s="9">
        <f>_xlfn.XLOOKUP($E103,'Copy of Raw Data'!$E:$E,'Copy of Raw Data'!L:L,"ERROR",0,1)</f>
        <v>30</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20 to 30</v>
      </c>
      <c r="N103" s="9">
        <f>_xlfn.XLOOKUP($E103,'Copy of Raw Data'!$E:$E,'Copy of Raw Data'!N:N,"ERROR",0,1)</f>
        <v>30</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No Discount</v>
      </c>
      <c r="P103" s="16">
        <f t="shared" si="6"/>
        <v>0</v>
      </c>
      <c r="Q103" s="9">
        <f>_xlfn.XLOOKUP($E103,'Copy of Raw Data'!$E:$E,'Copy of Raw Data'!Q:Q,"ERROR",0,1)</f>
        <v>0</v>
      </c>
      <c r="R103" s="9">
        <f>_xlfn.XLOOKUP($E103,'Copy of Raw Data'!$E:$E,'Copy of Raw Data'!R:R,"ERROR",0,1)</f>
        <v>0</v>
      </c>
      <c r="S103" s="17" t="e">
        <f t="shared" si="7"/>
        <v>#N/A</v>
      </c>
      <c r="T103" s="9" t="e">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#N/A</v>
      </c>
      <c r="U103" s="17" t="e">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#N/A</v>
      </c>
      <c r="V103" s="17" t="e">
        <f t="shared" si="8"/>
        <v>#N/A</v>
      </c>
      <c r="W103" s="17" t="e">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#N/A</v>
      </c>
      <c r="X103" s="17" t="e">
        <f t="shared" si="9"/>
        <v>#N/A</v>
      </c>
      <c r="Y103" s="9" t="e">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#N/A</v>
      </c>
      <c r="Z103" s="17" t="e">
        <f t="array" ref="Z103">_xlfn.IFS(AA103="oz",_xlfn.IFS(R103="oz",Q103,R103="fl oz",Q103*1.04,R103="ml",Q103*0.0338),AA103="fl oz",_xlfn.IFS(R103="oz",Q103/1.04,R103="fl oz",Q103,R103="ml",Q103*0.0338/1.04),AA103="ml",_xlfn.IFS(R103="oz",Q103/0.0338,R103="fl oz",Q103*1.04/0.0338,R103="ml",Q103))</f>
        <v>#N/A</v>
      </c>
      <c r="AA103" s="9" t="str">
        <f>_xlfn.XLOOKUP($E103,'Copy of Raw Data'!$E:$E,'Copy of Raw Data'!AA:AA,"ERROR",0,1)</f>
        <v>oz</v>
      </c>
      <c r="AB103" s="9"/>
      <c r="AC103" s="9"/>
      <c r="AD103" s="9"/>
      <c r="AE103" s="9"/>
      <c r="AF103" s="9"/>
    </row>
    <row r="104" hidden="1" spans="1:32">
      <c r="A104" s="9" t="str">
        <f>_xlfn.XLOOKUP($E104,'Copy of Raw Data'!$E:$E,'Copy of Raw Data'!A:A,"ERROR",0,1)</f>
        <v>US</v>
      </c>
      <c r="B104" s="9" t="str">
        <f>_xlfn.XLOOKUP($E104,'Copy of Raw Data'!$E:$E,'Copy of Raw Data'!B:B,"ERROR",0,1)</f>
        <v>Hair Mousses</v>
      </c>
      <c r="C104" s="9" t="str">
        <f>_xlfn.XLOOKUP($E104,'Copy of Raw Data'!$E:$E,'Copy of Raw Data'!C:C,"ERROR",0,1)</f>
        <v>others</v>
      </c>
      <c r="D104" s="9" t="str">
        <f>_xlfn.XLOOKUP($E104,'Copy of Raw Data'!$E:$E,'Copy of Raw Data'!D:D,"ERROR",0,1)</f>
        <v>www.amazon.com/dp/B003JMYB7Y</v>
      </c>
      <c r="E104" s="9" t="s">
        <v>411</v>
      </c>
      <c r="F104" s="9" t="str">
        <f>_xlfn.XLOOKUP($E104,'Copy of Raw Data'!$E:$E,'Copy of Raw Data'!F:F,"ERROR",0,1)</f>
        <v>Roux, Argan Oil Keratin Repair &amp; Shine Leave in Treatment, Rejuvinating Formula for Damaged Hair, 8.45 Fl Oz</v>
      </c>
      <c r="G104" s="9">
        <f>_xlfn.XLOOKUP($E104,'Copy of Raw Data'!$E:$E,'Copy of Raw Data'!G:G,"ERROR",0,1)</f>
        <v>2969</v>
      </c>
      <c r="H104" s="9">
        <f>_xlfn.XLOOKUP($E104,'Copy of Raw Data'!$E:$E,'Copy of Raw Data'!H:H,"ERROR",0,1)</f>
        <v>36090.14</v>
      </c>
      <c r="I104" s="9">
        <f>_xlfn.XLOOKUP($E104,'Copy of Raw Data'!$E:$E,'Copy of Raw Data'!I:I,"ERROR",0,1)</f>
        <v>0.0015197837846019</v>
      </c>
      <c r="J104" s="9" t="str">
        <f>_xlfn.XLOOKUP($E104,'Copy of Raw Data'!$E:$E,'Copy of 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10 to 15</v>
      </c>
      <c r="L104" s="9">
        <f>_xlfn.XLOOKUP($E104,'Copy of Raw Data'!$E:$E,'Copy of Raw Data'!L:L,"ERROR",0,1)</f>
        <v>12.32</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10 to 15</v>
      </c>
      <c r="N104" s="9">
        <f>_xlfn.XLOOKUP($E104,'Copy of Raw Data'!$E:$E,'Copy of Raw Data'!N:N,"ERROR",0,1)</f>
        <v>13.74</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10% to 15%</v>
      </c>
      <c r="P104" s="16">
        <f t="shared" si="6"/>
        <v>0.10334788937409</v>
      </c>
      <c r="Q104" s="9">
        <f>_xlfn.XLOOKUP($E104,'Copy of Raw Data'!$E:$E,'Copy of Raw Data'!Q:Q,"ERROR",0,1)</f>
        <v>8.45</v>
      </c>
      <c r="R104" s="9" t="str">
        <f>_xlfn.XLOOKUP($E104,'Copy of Raw Data'!$E:$E,'Copy of Raw Data'!R:R,"ERROR",0,1)</f>
        <v>fl oz</v>
      </c>
      <c r="S104" s="17">
        <f t="shared" si="7"/>
        <v>1.40191169776969</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1 to 2</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0.05 to 0.1</v>
      </c>
      <c r="V104" s="17">
        <f t="shared" si="8"/>
        <v>0.0528743887697569</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 to 0.05</v>
      </c>
      <c r="X104" s="17">
        <f t="shared" si="9"/>
        <v>0.0474099322884574</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8 to 10</v>
      </c>
      <c r="Z104" s="17">
        <f t="array" ref="Z104">_xlfn.IFS(AA104="oz",_xlfn.IFS(R104="oz",Q104,R104="fl oz",Q104*1.04,R104="ml",Q104*0.0338),AA104="fl oz",_xlfn.IFS(R104="oz",Q104/1.04,R104="fl oz",Q104,R104="ml",Q104*0.0338/1.04),AA104="ml",_xlfn.IFS(R104="oz",Q104/0.0338,R104="fl oz",Q104*1.04/0.0338,R104="ml",Q104))</f>
        <v>8.788</v>
      </c>
      <c r="AA104" s="9" t="str">
        <f>_xlfn.XLOOKUP($E104,'Copy of Raw Data'!$E:$E,'Copy of Raw Data'!AA:AA,"ERROR",0,1)</f>
        <v>oz</v>
      </c>
      <c r="AB104" s="9"/>
      <c r="AC104" s="9"/>
      <c r="AD104" s="9"/>
      <c r="AE104" s="9"/>
      <c r="AF104" s="9"/>
    </row>
    <row r="105" hidden="1" spans="1:32">
      <c r="A105" s="9" t="str">
        <f>_xlfn.XLOOKUP($E105,'Copy of Raw Data'!$E:$E,'Copy of Raw Data'!A:A,"ERROR",0,1)</f>
        <v>US</v>
      </c>
      <c r="B105" s="9" t="str">
        <f>_xlfn.XLOOKUP($E105,'Copy of Raw Data'!$E:$E,'Copy of Raw Data'!B:B,"ERROR",0,1)</f>
        <v>Hair Mousses</v>
      </c>
      <c r="C105" s="9" t="str">
        <f>_xlfn.XLOOKUP($E105,'Copy of Raw Data'!$E:$E,'Copy of Raw Data'!C:C,"ERROR",0,1)</f>
        <v>bumble and bumble</v>
      </c>
      <c r="D105" s="9" t="str">
        <f>_xlfn.XLOOKUP($E105,'Copy of Raw Data'!$E:$E,'Copy of Raw Data'!D:D,"ERROR",0,1)</f>
        <v>www.amazon.com/dp/B07JDW29Y2</v>
      </c>
      <c r="E105" s="9" t="s">
        <v>414</v>
      </c>
      <c r="F105" s="9" t="str">
        <f>_xlfn.XLOOKUP($E105,'Copy of Raw Data'!$E:$E,'Copy of Raw Data'!F:F,"ERROR",0,1)</f>
        <v>Bumble and Bumble Full Form Mousse, 5 ounce (pack of 1)</v>
      </c>
      <c r="G105" s="9">
        <f>_xlfn.XLOOKUP($E105,'Copy of Raw Data'!$E:$E,'Copy of Raw Data'!G:G,"ERROR",0,1)</f>
        <v>1247</v>
      </c>
      <c r="H105" s="9">
        <f>_xlfn.XLOOKUP($E105,'Copy of Raw Data'!$E:$E,'Copy of Raw Data'!H:H,"ERROR",0,1)</f>
        <v>35747.38</v>
      </c>
      <c r="I105" s="9">
        <f>_xlfn.XLOOKUP($E105,'Copy of Raw Data'!$E:$E,'Copy of Raw Data'!I:I,"ERROR",0,1)</f>
        <v>0.00149433840111024</v>
      </c>
      <c r="J105" s="9" t="str">
        <f>_xlfn.XLOOKUP($E105,'Copy of Raw Data'!$E:$E,'Copy of 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20 to 30</v>
      </c>
      <c r="L105" s="9">
        <f>_xlfn.XLOOKUP($E105,'Copy of Raw Data'!$E:$E,'Copy of Raw Data'!L:L,"ERROR",0,1)</f>
        <v>28.89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_xlfn.XLOOKUP($E105,'Copy of Raw Data'!$E:$E,'Copy of Raw Data'!N:N,"ERROR",0,1)</f>
        <v>30.99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6% to 8%</v>
      </c>
      <c r="P105" s="16">
        <f t="shared" si="6"/>
        <v>0.0677637947725072</v>
      </c>
      <c r="Q105" s="9">
        <f>_xlfn.XLOOKUP($E105,'Copy of Raw Data'!$E:$E,'Copy of Raw Data'!Q:Q,"ERROR",0,1)</f>
        <v>5</v>
      </c>
      <c r="R105" s="9" t="str">
        <f>_xlfn.XLOOKUP($E105,'Copy of Raw Data'!$E:$E,'Copy of Raw Data'!R:R,"ERROR",0,1)</f>
        <v>oz</v>
      </c>
      <c r="S105" s="17">
        <f t="shared" si="7"/>
        <v>5.778</v>
      </c>
      <c r="T105" s="9" t="str">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5 to 10</v>
      </c>
      <c r="U105" s="17"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0.2 to 0.3</v>
      </c>
      <c r="V105" s="17">
        <f t="shared" si="8"/>
        <v>0.209604328711532</v>
      </c>
      <c r="W105" s="17"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0.1 to 0.2</v>
      </c>
      <c r="X105" s="17">
        <f t="shared" si="9"/>
        <v>0.195400743997295</v>
      </c>
      <c r="Y105" s="9"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4 to 6</v>
      </c>
      <c r="Z105" s="17">
        <f t="array" ref="Z105">_xlfn.IFS(AA105="oz",_xlfn.IFS(R105="oz",Q105,R105="fl oz",Q105*1.04,R105="ml",Q105*0.0338),AA105="fl oz",_xlfn.IFS(R105="oz",Q105/1.04,R105="fl oz",Q105,R105="ml",Q105*0.0338/1.04),AA105="ml",_xlfn.IFS(R105="oz",Q105/0.0338,R105="fl oz",Q105*1.04/0.0338,R105="ml",Q105))</f>
        <v>5</v>
      </c>
      <c r="AA105" s="9" t="str">
        <f>_xlfn.XLOOKUP($E105,'Copy of Raw Data'!$E:$E,'Copy of Raw Data'!AA:AA,"ERROR",0,1)</f>
        <v>oz</v>
      </c>
      <c r="AB105" s="9"/>
      <c r="AC105" s="9"/>
      <c r="AD105" s="9"/>
      <c r="AE105" s="9"/>
      <c r="AF105" s="9"/>
    </row>
    <row r="106" hidden="1" spans="1:32">
      <c r="A106" s="9" t="str">
        <f>_xlfn.XLOOKUP($E106,'Copy of Raw Data'!$E:$E,'Copy of Raw Data'!A:A,"ERROR",0,1)</f>
        <v>US</v>
      </c>
      <c r="B106" s="9" t="str">
        <f>_xlfn.XLOOKUP($E106,'Copy of Raw Data'!$E:$E,'Copy of Raw Data'!B:B,"ERROR",0,1)</f>
        <v>Hair Mousses</v>
      </c>
      <c r="C106" s="9" t="str">
        <f>_xlfn.XLOOKUP($E106,'Copy of Raw Data'!$E:$E,'Copy of Raw Data'!C:C,"ERROR",0,1)</f>
        <v>elizabeth arden</v>
      </c>
      <c r="D106" s="9" t="str">
        <f>_xlfn.XLOOKUP($E106,'Copy of Raw Data'!$E:$E,'Copy of Raw Data'!D:D,"ERROR",0,1)</f>
        <v>www.amazon.com/dp/B001BEMDJ0</v>
      </c>
      <c r="E106" s="9" t="s">
        <v>418</v>
      </c>
      <c r="F106" s="9" t="str">
        <f>_xlfn.XLOOKUP($E106,'Copy of Raw Data'!$E:$E,'Copy of Raw Data'!F:F,"ERROR",0,1)</f>
        <v>Elizabeth Arden Flawless Finish Mousse Makeup</v>
      </c>
      <c r="G106" s="9">
        <f>_xlfn.XLOOKUP($E106,'Copy of Raw Data'!$E:$E,'Copy of Raw Data'!G:G,"ERROR",0,1)</f>
        <v>1011</v>
      </c>
      <c r="H106" s="9">
        <f>_xlfn.XLOOKUP($E106,'Copy of Raw Data'!$E:$E,'Copy of Raw Data'!H:H,"ERROR",0,1)</f>
        <v>35148.87</v>
      </c>
      <c r="I106" s="9">
        <f>_xlfn.XLOOKUP($E106,'Copy of Raw Data'!$E:$E,'Copy of Raw Data'!I:I,"ERROR",0,1)</f>
        <v>0.00147046945714319</v>
      </c>
      <c r="J106" s="9" t="str">
        <f>_xlfn.XLOOKUP($E106,'Copy of Raw Data'!$E:$E,'Copy of 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30 to 40</v>
      </c>
      <c r="L106" s="9">
        <f>_xlfn.XLOOKUP($E106,'Copy of Raw Data'!$E:$E,'Copy of Raw Data'!L:L,"ERROR",0,1)</f>
        <v>34.69</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30 to 40</v>
      </c>
      <c r="N106" s="9">
        <f>_xlfn.XLOOKUP($E106,'Copy of Raw Data'!$E:$E,'Copy of Raw Data'!N:N,"ERROR",0,1)</f>
        <v>34.69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No Discount</v>
      </c>
      <c r="P106" s="16">
        <f t="shared" si="6"/>
        <v>0</v>
      </c>
      <c r="Q106" s="9">
        <f>_xlfn.XLOOKUP($E106,'Copy of Raw Data'!$E:$E,'Copy of Raw Data'!Q:Q,"ERROR",0,1)</f>
        <v>0</v>
      </c>
      <c r="R106" s="9">
        <f>_xlfn.XLOOKUP($E106,'Copy of Raw Data'!$E:$E,'Copy of Raw Data'!R:R,"ERROR",0,1)</f>
        <v>0</v>
      </c>
      <c r="S106" s="17" t="e">
        <f t="shared" si="7"/>
        <v>#N/A</v>
      </c>
      <c r="T106" s="9" t="e">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#N/A</v>
      </c>
      <c r="U106" s="17" t="e">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#N/A</v>
      </c>
      <c r="V106" s="17" t="e">
        <f t="shared" si="8"/>
        <v>#N/A</v>
      </c>
      <c r="W106" s="17" t="e">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#N/A</v>
      </c>
      <c r="X106" s="17" t="e">
        <f t="shared" si="9"/>
        <v>#N/A</v>
      </c>
      <c r="Y106" s="9" t="e">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#N/A</v>
      </c>
      <c r="Z106" s="17" t="e">
        <f t="array" ref="Z106">_xlfn.IFS(AA106="oz",_xlfn.IFS(R106="oz",Q106,R106="fl oz",Q106*1.04,R106="ml",Q106*0.0338),AA106="fl oz",_xlfn.IFS(R106="oz",Q106/1.04,R106="fl oz",Q106,R106="ml",Q106*0.0338/1.04),AA106="ml",_xlfn.IFS(R106="oz",Q106/0.0338,R106="fl oz",Q106*1.04/0.0338,R106="ml",Q106))</f>
        <v>#N/A</v>
      </c>
      <c r="AA106" s="9" t="str">
        <f>_xlfn.XLOOKUP($E106,'Copy of Raw Data'!$E:$E,'Copy of Raw Data'!AA:AA,"ERROR",0,1)</f>
        <v>oz</v>
      </c>
      <c r="AB106" s="9"/>
      <c r="AC106" s="9"/>
      <c r="AD106" s="9"/>
      <c r="AE106" s="9"/>
      <c r="AF106" s="9"/>
    </row>
    <row r="107" hidden="1" spans="1:32">
      <c r="A107" s="9" t="str">
        <f>_xlfn.XLOOKUP($E107,'Copy of Raw Data'!$E:$E,'Copy of Raw Data'!A:A,"ERROR",0,1)</f>
        <v>US</v>
      </c>
      <c r="B107" s="9" t="str">
        <f>_xlfn.XLOOKUP($E107,'Copy of Raw Data'!$E:$E,'Copy of Raw Data'!B:B,"ERROR",0,1)</f>
        <v>Hair Mousses</v>
      </c>
      <c r="C107" s="9" t="str">
        <f>_xlfn.XLOOKUP($E107,'Copy of Raw Data'!$E:$E,'Copy of Raw Data'!C:C,"ERROR",0,1)</f>
        <v>Garnier</v>
      </c>
      <c r="D107" s="9" t="str">
        <f>_xlfn.XLOOKUP($E107,'Copy of Raw Data'!$E:$E,'Copy of Raw Data'!D:D,"ERROR",0,1)</f>
        <v>www.amazon.com/dp/B07BYD3TBN</v>
      </c>
      <c r="E107" s="9" t="s">
        <v>421</v>
      </c>
      <c r="F107" s="9" t="str">
        <f>_xlfn.XLOOKUP($E107,'Copy of Raw Data'!$E:$E,'Copy of Raw Data'!F:F,"ERROR",0,1)</f>
        <v>Garnier Fructis Style Mega Full Thickening Lotion, 5.0 Oz, 3 Count (Packaging May Vary)</v>
      </c>
      <c r="G107" s="9">
        <f>_xlfn.XLOOKUP($E107,'Copy of Raw Data'!$E:$E,'Copy of Raw Data'!G:G,"ERROR",0,1)</f>
        <v>2332</v>
      </c>
      <c r="H107" s="9">
        <f>_xlfn.XLOOKUP($E107,'Copy of Raw Data'!$E:$E,'Copy of Raw Data'!H:H,"ERROR",0,1)</f>
        <v>34587.44</v>
      </c>
      <c r="I107" s="9">
        <f>_xlfn.XLOOKUP($E107,'Copy of Raw Data'!$E:$E,'Copy of Raw Data'!I:I,"ERROR",0,1)</f>
        <v>0.00144289281924569</v>
      </c>
      <c r="J107" s="9" t="str">
        <f>_xlfn.XLOOKUP($E107,'Copy of Raw Data'!$E:$E,'Copy of 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10 to 15</v>
      </c>
      <c r="L107" s="9">
        <f>_xlfn.XLOOKUP($E107,'Copy of Raw Data'!$E:$E,'Copy of Raw Data'!L:L,"ERROR",0,1)</f>
        <v>14.88</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15 to 20</v>
      </c>
      <c r="N107" s="9">
        <f>_xlfn.XLOOKUP($E107,'Copy of Raw Data'!$E:$E,'Copy of Raw Data'!N:N,"ERROR",0,1)</f>
        <v>16.49</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8% to 10%</v>
      </c>
      <c r="P107" s="16">
        <f t="shared" si="6"/>
        <v>0.097634930260764</v>
      </c>
      <c r="Q107" s="9">
        <f>_xlfn.XLOOKUP($E107,'Copy of Raw Data'!$E:$E,'Copy of Raw Data'!Q:Q,"ERROR",0,1)</f>
        <v>15</v>
      </c>
      <c r="R107" s="9" t="str">
        <f>_xlfn.XLOOKUP($E107,'Copy of Raw Data'!$E:$E,'Copy of Raw Data'!R:R,"ERROR",0,1)</f>
        <v>fl oz</v>
      </c>
      <c r="S107" s="17">
        <f t="shared" si="7"/>
        <v>0.953846153846154</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0.75 to 1</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 to 0.05</v>
      </c>
      <c r="V107" s="17">
        <f t="shared" si="8"/>
        <v>0.0357474224569253</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 to 0.05</v>
      </c>
      <c r="X107" s="17">
        <f t="shared" si="9"/>
        <v>0.0322572253583414</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15 to 20</v>
      </c>
      <c r="Z107" s="17">
        <f t="array" ref="Z107">_xlfn.IFS(AA107="oz",_xlfn.IFS(R107="oz",Q107,R107="fl oz",Q107*1.04,R107="ml",Q107*0.0338),AA107="fl oz",_xlfn.IFS(R107="oz",Q107/1.04,R107="fl oz",Q107,R107="ml",Q107*0.0338/1.04),AA107="ml",_xlfn.IFS(R107="oz",Q107/0.0338,R107="fl oz",Q107*1.04/0.0338,R107="ml",Q107))</f>
        <v>15.6</v>
      </c>
      <c r="AA107" s="9" t="str">
        <f>_xlfn.XLOOKUP($E107,'Copy of Raw Data'!$E:$E,'Copy of Raw Data'!AA:AA,"ERROR",0,1)</f>
        <v>oz</v>
      </c>
      <c r="AB107" s="9"/>
      <c r="AC107" s="9"/>
      <c r="AD107" s="9"/>
      <c r="AE107" s="9"/>
      <c r="AF107" s="9"/>
    </row>
    <row r="108" hidden="1" spans="1:32">
      <c r="A108" s="9" t="str">
        <f>_xlfn.XLOOKUP($E108,'Copy of Raw Data'!$E:$E,'Copy of Raw Data'!A:A,"ERROR",0,1)</f>
        <v>US</v>
      </c>
      <c r="B108" s="9" t="str">
        <f>_xlfn.XLOOKUP($E108,'Copy of Raw Data'!$E:$E,'Copy of Raw Data'!B:B,"ERROR",0,1)</f>
        <v>Hair Mousses</v>
      </c>
      <c r="C108" s="9" t="str">
        <f>_xlfn.XLOOKUP($E108,'Copy of Raw Data'!$E:$E,'Copy of Raw Data'!C:C,"ERROR",0,1)</f>
        <v>surface</v>
      </c>
      <c r="D108" s="9" t="str">
        <f>_xlfn.XLOOKUP($E108,'Copy of Raw Data'!$E:$E,'Copy of Raw Data'!D:D,"ERROR",0,1)</f>
        <v>www.amazon.com/dp/B008RYKDN0</v>
      </c>
      <c r="E108" s="9" t="s">
        <v>425</v>
      </c>
      <c r="F108" s="9" t="str">
        <f>_xlfn.XLOOKUP($E108,'Copy of Raw Data'!$E:$E,'Copy of Raw Data'!F:F,"ERROR",0,1)</f>
        <v>Surface Hair Awaken Mousse: Color Safe, Volumizing, Firm Hold Hair Mousse to Thicken Hair, Sulfate-Free, Paraben-Free, 8.8 oz</v>
      </c>
      <c r="G108" s="9">
        <f>_xlfn.XLOOKUP($E108,'Copy of Raw Data'!$E:$E,'Copy of Raw Data'!G:G,"ERROR",0,1)</f>
        <v>989</v>
      </c>
      <c r="H108" s="9">
        <f>_xlfn.XLOOKUP($E108,'Copy of Raw Data'!$E:$E,'Copy of Raw Data'!H:H,"ERROR",0,1)</f>
        <v>33938.8</v>
      </c>
      <c r="I108" s="9">
        <f>_xlfn.XLOOKUP($E108,'Copy of Raw Data'!$E:$E,'Copy of Raw Data'!I:I,"ERROR",0,1)</f>
        <v>0.00143705642178243</v>
      </c>
      <c r="J108" s="9" t="str">
        <f>_xlfn.XLOOKUP($E108,'Copy of Raw Data'!$E:$E,'Copy of 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30 to 40</v>
      </c>
      <c r="L108" s="9">
        <f>_xlfn.XLOOKUP($E108,'Copy of Raw Data'!$E:$E,'Copy of Raw Data'!L:L,"ERROR",0,1)</f>
        <v>34.24</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30 to 40</v>
      </c>
      <c r="N108" s="9">
        <f>_xlfn.XLOOKUP($E108,'Copy of Raw Data'!$E:$E,'Copy of Raw Data'!N:N,"ERROR",0,1)</f>
        <v>36.3</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4% to 6%</v>
      </c>
      <c r="P108" s="16">
        <f t="shared" si="6"/>
        <v>0.0567493112947657</v>
      </c>
      <c r="Q108" s="9">
        <f>_xlfn.XLOOKUP($E108,'Copy of Raw Data'!$E:$E,'Copy of Raw Data'!Q:Q,"ERROR",0,1)</f>
        <v>8.8</v>
      </c>
      <c r="R108" s="9" t="str">
        <f>_xlfn.XLOOKUP($E108,'Copy of Raw Data'!$E:$E,'Copy of Raw Data'!R:R,"ERROR",0,1)</f>
        <v>oz</v>
      </c>
      <c r="S108" s="17">
        <f t="shared" si="7"/>
        <v>3.89090909090909</v>
      </c>
      <c r="T108" s="9" t="str">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3 to 4</v>
      </c>
      <c r="U108" s="17"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0.1 to 0.2</v>
      </c>
      <c r="V108" s="17">
        <f t="shared" si="8"/>
        <v>0.139499492729117</v>
      </c>
      <c r="W108" s="17"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0.1 to 0.2</v>
      </c>
      <c r="X108" s="17">
        <f t="shared" si="9"/>
        <v>0.131582992590771</v>
      </c>
      <c r="Y108" s="9"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8 to 10</v>
      </c>
      <c r="Z108" s="17">
        <f t="array" ref="Z108">_xlfn.IFS(AA108="oz",_xlfn.IFS(R108="oz",Q108,R108="fl oz",Q108*1.04,R108="ml",Q108*0.0338),AA108="fl oz",_xlfn.IFS(R108="oz",Q108/1.04,R108="fl oz",Q108,R108="ml",Q108*0.0338/1.04),AA108="ml",_xlfn.IFS(R108="oz",Q108/0.0338,R108="fl oz",Q108*1.04/0.0338,R108="ml",Q108))</f>
        <v>8.8</v>
      </c>
      <c r="AA108" s="9" t="str">
        <f>_xlfn.XLOOKUP($E108,'Copy of Raw Data'!$E:$E,'Copy of Raw Data'!AA:AA,"ERROR",0,1)</f>
        <v>oz</v>
      </c>
      <c r="AB108" s="9"/>
      <c r="AC108" s="9"/>
      <c r="AD108" s="9"/>
      <c r="AE108" s="9"/>
      <c r="AF108" s="9"/>
    </row>
    <row r="109" hidden="1" spans="1:32">
      <c r="A109" s="9" t="str">
        <f>_xlfn.XLOOKUP($E109,'Copy of Raw Data'!$E:$E,'Copy of Raw Data'!A:A,"ERROR",0,1)</f>
        <v>US</v>
      </c>
      <c r="B109" s="9" t="str">
        <f>_xlfn.XLOOKUP($E109,'Copy of Raw Data'!$E:$E,'Copy of Raw Data'!B:B,"ERROR",0,1)</f>
        <v>Hair Mousses</v>
      </c>
      <c r="C109" s="9" t="str">
        <f>_xlfn.XLOOKUP($E109,'Copy of Raw Data'!$E:$E,'Copy of Raw Data'!C:C,"ERROR",0,1)</f>
        <v>r+co</v>
      </c>
      <c r="D109" s="9" t="str">
        <f>_xlfn.XLOOKUP($E109,'Copy of Raw Data'!$E:$E,'Copy of Raw Data'!D:D,"ERROR",0,1)</f>
        <v>www.amazon.com/dp/B01BQH7PU8</v>
      </c>
      <c r="E109" s="9" t="s">
        <v>428</v>
      </c>
      <c r="F109" s="9" t="str">
        <f>_xlfn.XLOOKUP($E109,'Copy of Raw Data'!$E:$E,'Copy of Raw Data'!F:F,"ERROR",0,1)</f>
        <v>R+Co Aircraft Pomade Mousse Travel + Little Kit</v>
      </c>
      <c r="G109" s="9">
        <f>_xlfn.XLOOKUP($E109,'Copy of Raw Data'!$E:$E,'Copy of Raw Data'!G:G,"ERROR",0,1)</f>
        <v>1878</v>
      </c>
      <c r="H109" s="9">
        <f>_xlfn.XLOOKUP($E109,'Copy of Raw Data'!$E:$E,'Copy of Raw Data'!H:H,"ERROR",0,1)</f>
        <v>33801.52</v>
      </c>
      <c r="I109" s="9">
        <f>_xlfn.XLOOKUP($E109,'Copy of Raw Data'!$E:$E,'Copy of Raw Data'!I:I,"ERROR",0,1)</f>
        <v>0.00141524135573969</v>
      </c>
      <c r="J109" s="9" t="str">
        <f>_xlfn.XLOOKUP($E109,'Copy of Raw Data'!$E:$E,'Copy of 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_xlfn.XLOOKUP($E109,'Copy of Raw Data'!$E:$E,'Copy of Raw Data'!L:L,"ERROR",0,1)</f>
        <v>18</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 to 20</v>
      </c>
      <c r="N109" s="9">
        <f>_xlfn.XLOOKUP($E109,'Copy of Raw Data'!$E:$E,'Copy of Raw Data'!N:N,"ERROR",0,1)</f>
        <v>18</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No Discount</v>
      </c>
      <c r="P109" s="16">
        <f t="shared" si="6"/>
        <v>0</v>
      </c>
      <c r="Q109" s="9">
        <f>_xlfn.XLOOKUP($E109,'Copy of Raw Data'!$E:$E,'Copy of Raw Data'!Q:Q,"ERROR",0,1)</f>
        <v>0</v>
      </c>
      <c r="R109" s="9">
        <f>_xlfn.XLOOKUP($E109,'Copy of Raw Data'!$E:$E,'Copy of Raw Data'!R:R,"ERROR",0,1)</f>
        <v>0</v>
      </c>
      <c r="S109" s="17" t="e">
        <f t="shared" si="7"/>
        <v>#N/A</v>
      </c>
      <c r="T109" s="9" t="e">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#N/A</v>
      </c>
      <c r="U109" s="17" t="e">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#N/A</v>
      </c>
      <c r="V109" s="17" t="e">
        <f t="shared" si="8"/>
        <v>#N/A</v>
      </c>
      <c r="W109" s="17" t="e">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#N/A</v>
      </c>
      <c r="X109" s="17" t="e">
        <f t="shared" si="9"/>
        <v>#N/A</v>
      </c>
      <c r="Y109" s="9" t="e">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#N/A</v>
      </c>
      <c r="Z109" s="17" t="e">
        <f t="array" ref="Z109">_xlfn.IFS(AA109="oz",_xlfn.IFS(R109="oz",Q109,R109="fl oz",Q109*1.04,R109="ml",Q109*0.0338),AA109="fl oz",_xlfn.IFS(R109="oz",Q109/1.04,R109="fl oz",Q109,R109="ml",Q109*0.0338/1.04),AA109="ml",_xlfn.IFS(R109="oz",Q109/0.0338,R109="fl oz",Q109*1.04/0.0338,R109="ml",Q109))</f>
        <v>#N/A</v>
      </c>
      <c r="AA109" s="9" t="str">
        <f>_xlfn.XLOOKUP($E109,'Copy of Raw Data'!$E:$E,'Copy of Raw Data'!AA:AA,"ERROR",0,1)</f>
        <v>oz</v>
      </c>
      <c r="AB109" s="9"/>
      <c r="AC109" s="9"/>
      <c r="AD109" s="9"/>
      <c r="AE109" s="9"/>
      <c r="AF109" s="9"/>
    </row>
    <row r="110" hidden="1" spans="1:32">
      <c r="A110" s="9" t="str">
        <f>_xlfn.XLOOKUP($E110,'Copy of Raw Data'!$E:$E,'Copy of Raw Data'!A:A,"ERROR",0,1)</f>
        <v>US</v>
      </c>
      <c r="B110" s="9" t="str">
        <f>_xlfn.XLOOKUP($E110,'Copy of Raw Data'!$E:$E,'Copy of Raw Data'!B:B,"ERROR",0,1)</f>
        <v>Hair Mousses</v>
      </c>
      <c r="C110" s="9" t="str">
        <f>_xlfn.XLOOKUP($E110,'Copy of Raw Data'!$E:$E,'Copy of Raw Data'!C:C,"ERROR",0,1)</f>
        <v>Design Essentials</v>
      </c>
      <c r="D110" s="9" t="str">
        <f>_xlfn.XLOOKUP($E110,'Copy of Raw Data'!$E:$E,'Copy of Raw Data'!D:D,"ERROR",0,1)</f>
        <v>www.amazon.com/dp/B008074JOI</v>
      </c>
      <c r="E110" s="9" t="s">
        <v>431</v>
      </c>
      <c r="F110" s="9" t="str">
        <f>_xlfn.XLOOKUP($E110,'Copy of Raw Data'!$E:$E,'Copy of Raw Data'!F:F,"ERROR",0,1)</f>
        <v>Design Essentials Curl Enhancing Mousse, Almond and Avocado Collection, 7.5 Ounces</v>
      </c>
      <c r="G110" s="9">
        <f>_xlfn.XLOOKUP($E110,'Copy of Raw Data'!$E:$E,'Copy of Raw Data'!G:G,"ERROR",0,1)</f>
        <v>1743</v>
      </c>
      <c r="H110" s="9">
        <f>_xlfn.XLOOKUP($E110,'Copy of Raw Data'!$E:$E,'Copy of Raw Data'!H:H,"ERROR",0,1)</f>
        <v>33288.4</v>
      </c>
      <c r="I110" s="9">
        <f>_xlfn.XLOOKUP($E110,'Copy of Raw Data'!$E:$E,'Copy of Raw Data'!I:I,"ERROR",0,1)</f>
        <v>0.00138362158411</v>
      </c>
      <c r="J110" s="9" t="str">
        <f>_xlfn.XLOOKUP($E110,'Copy of Raw Data'!$E:$E,'Copy of 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15 to 20</v>
      </c>
      <c r="L110" s="9">
        <f>_xlfn.XLOOKUP($E110,'Copy of Raw Data'!$E:$E,'Copy of Raw Data'!L:L,"ERROR",0,1)</f>
        <v>19.05</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20 to 30</v>
      </c>
      <c r="N110" s="9">
        <f>_xlfn.XLOOKUP($E110,'Copy of Raw Data'!$E:$E,'Copy of Raw Data'!N:N,"ERROR",0,1)</f>
        <v>20.55</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6% to 8%</v>
      </c>
      <c r="P110" s="16">
        <f t="shared" si="6"/>
        <v>0.072992700729927</v>
      </c>
      <c r="Q110" s="9">
        <f>_xlfn.XLOOKUP($E110,'Copy of Raw Data'!$E:$E,'Copy of Raw Data'!Q:Q,"ERROR",0,1)</f>
        <v>7.5</v>
      </c>
      <c r="R110" s="9" t="str">
        <f>_xlfn.XLOOKUP($E110,'Copy of Raw Data'!$E:$E,'Copy of Raw Data'!R:R,"ERROR",0,1)</f>
        <v>oz</v>
      </c>
      <c r="S110" s="17">
        <f t="shared" si="7"/>
        <v>2.54</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2 to 3</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0.05 to 0.1</v>
      </c>
      <c r="V110" s="17">
        <f t="shared" si="8"/>
        <v>0.0926614812309773</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0.05 to 0.1</v>
      </c>
      <c r="X110" s="17">
        <f t="shared" si="9"/>
        <v>0.0858978694622929</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6 to 8</v>
      </c>
      <c r="Z110" s="17">
        <f t="array" ref="Z110">_xlfn.IFS(AA110="oz",_xlfn.IFS(R110="oz",Q110,R110="fl oz",Q110*1.04,R110="ml",Q110*0.0338),AA110="fl oz",_xlfn.IFS(R110="oz",Q110/1.04,R110="fl oz",Q110,R110="ml",Q110*0.0338/1.04),AA110="ml",_xlfn.IFS(R110="oz",Q110/0.0338,R110="fl oz",Q110*1.04/0.0338,R110="ml",Q110))</f>
        <v>7.5</v>
      </c>
      <c r="AA110" s="9" t="str">
        <f>_xlfn.XLOOKUP($E110,'Copy of Raw Data'!$E:$E,'Copy of Raw Data'!AA:AA,"ERROR",0,1)</f>
        <v>oz</v>
      </c>
      <c r="AB110" s="9"/>
      <c r="AC110" s="9"/>
      <c r="AD110" s="9"/>
      <c r="AE110" s="9"/>
      <c r="AF110" s="9"/>
    </row>
    <row r="111" hidden="1" spans="1:32">
      <c r="A111" s="9" t="str">
        <f>_xlfn.XLOOKUP($E111,'Copy of Raw Data'!$E:$E,'Copy of Raw Data'!A:A,"ERROR",0,1)</f>
        <v>US</v>
      </c>
      <c r="B111" s="9" t="str">
        <f>_xlfn.XLOOKUP($E111,'Copy of Raw Data'!$E:$E,'Copy of Raw Data'!B:B,"ERROR",0,1)</f>
        <v>Hair Mousses</v>
      </c>
      <c r="C111" s="9" t="str">
        <f>_xlfn.XLOOKUP($E111,'Copy of Raw Data'!$E:$E,'Copy of Raw Data'!C:C,"ERROR",0,1)</f>
        <v>others</v>
      </c>
      <c r="D111" s="9" t="str">
        <f>_xlfn.XLOOKUP($E111,'Copy of Raw Data'!$E:$E,'Copy of Raw Data'!D:D,"ERROR",0,1)</f>
        <v>www.amazon.com/dp/B0178H2LK4</v>
      </c>
      <c r="E111" s="9" t="s">
        <v>434</v>
      </c>
      <c r="F111" s="9" t="str">
        <f>_xlfn.XLOOKUP($E111,'Copy of Raw Data'!$E:$E,'Copy of Raw Data'!F:F,"ERROR",0,1)</f>
        <v>Cantu Wave Whip Curling Mousse with Shea Butter for Natural Hair, 8.4 oz (Packaging May Vary)</v>
      </c>
      <c r="G111" s="9">
        <f>_xlfn.XLOOKUP($E111,'Copy of Raw Data'!$E:$E,'Copy of Raw Data'!G:G,"ERROR",0,1)</f>
        <v>4710</v>
      </c>
      <c r="H111" s="9">
        <f>_xlfn.XLOOKUP($E111,'Copy of Raw Data'!$E:$E,'Copy of Raw Data'!H:H,"ERROR",0,1)</f>
        <v>32544.66</v>
      </c>
      <c r="I111" s="9">
        <f>_xlfn.XLOOKUP($E111,'Copy of Raw Data'!$E:$E,'Copy of Raw Data'!I:I,"ERROR",0,1)</f>
        <v>0.00131901392262241</v>
      </c>
      <c r="J111" s="9" t="str">
        <f>_xlfn.XLOOKUP($E111,'Copy of Raw Data'!$E:$E,'Copy of 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5 to 10</v>
      </c>
      <c r="L111" s="9">
        <f>_xlfn.XLOOKUP($E111,'Copy of Raw Data'!$E:$E,'Copy of Raw Data'!L:L,"ERROR",0,1)</f>
        <v>7.02</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5 to 10</v>
      </c>
      <c r="N111" s="9">
        <f>_xlfn.XLOOKUP($E111,'Copy of Raw Data'!$E:$E,'Copy of Raw Data'!N:N,"ERROR",0,1)</f>
        <v>8.37</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15% to 20%</v>
      </c>
      <c r="P111" s="16">
        <f t="shared" si="6"/>
        <v>0.161290322580645</v>
      </c>
      <c r="Q111" s="9">
        <f>_xlfn.XLOOKUP($E111,'Copy of Raw Data'!$E:$E,'Copy of Raw Data'!Q:Q,"ERROR",0,1)</f>
        <v>8.4</v>
      </c>
      <c r="R111" s="9" t="str">
        <f>_xlfn.XLOOKUP($E111,'Copy of Raw Data'!$E:$E,'Copy of Raw Data'!R:R,"ERROR",0,1)</f>
        <v>oz</v>
      </c>
      <c r="S111" s="17">
        <f t="shared" si="7"/>
        <v>0.835714285714286</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0.75 to 1</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 to 0.05</v>
      </c>
      <c r="V111" s="17">
        <f t="shared" si="8"/>
        <v>0.0336972800618387</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 to 0.05</v>
      </c>
      <c r="X111" s="17">
        <f t="shared" si="9"/>
        <v>0.0282622348905744</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8 to 10</v>
      </c>
      <c r="Z111" s="17">
        <f t="array" ref="Z111">_xlfn.IFS(AA111="oz",_xlfn.IFS(R111="oz",Q111,R111="fl oz",Q111*1.04,R111="ml",Q111*0.0338),AA111="fl oz",_xlfn.IFS(R111="oz",Q111/1.04,R111="fl oz",Q111,R111="ml",Q111*0.0338/1.04),AA111="ml",_xlfn.IFS(R111="oz",Q111/0.0338,R111="fl oz",Q111*1.04/0.0338,R111="ml",Q111))</f>
        <v>8.4</v>
      </c>
      <c r="AA111" s="9" t="str">
        <f>_xlfn.XLOOKUP($E111,'Copy of Raw Data'!$E:$E,'Copy of Raw Data'!AA:AA,"ERROR",0,1)</f>
        <v>oz</v>
      </c>
      <c r="AB111" s="9"/>
      <c r="AC111" s="9"/>
      <c r="AD111" s="9"/>
      <c r="AE111" s="9"/>
      <c r="AF111" s="9"/>
    </row>
    <row r="112" hidden="1" spans="1:32">
      <c r="A112" s="9" t="str">
        <f>_xlfn.XLOOKUP($E112,'Copy of Raw Data'!$E:$E,'Copy of Raw Data'!A:A,"ERROR",0,1)</f>
        <v>US</v>
      </c>
      <c r="B112" s="9" t="str">
        <f>_xlfn.XLOOKUP($E112,'Copy of Raw Data'!$E:$E,'Copy of Raw Data'!B:B,"ERROR",0,1)</f>
        <v>Hair Mousses</v>
      </c>
      <c r="C112" s="9" t="str">
        <f>_xlfn.XLOOKUP($E112,'Copy of Raw Data'!$E:$E,'Copy of Raw Data'!C:C,"ERROR",0,1)</f>
        <v>Calista</v>
      </c>
      <c r="D112" s="9" t="str">
        <f>_xlfn.XLOOKUP($E112,'Copy of Raw Data'!$E:$E,'Copy of Raw Data'!D:D,"ERROR",0,1)</f>
        <v>www.amazon.com/dp/B095ZS61DY</v>
      </c>
      <c r="E112" s="9" t="s">
        <v>438</v>
      </c>
      <c r="F112" s="9" t="str">
        <f>_xlfn.XLOOKUP($E112,'Copy of Raw Data'!$E:$E,'Copy of Raw Data'!F:F,"ERROR",0,1)</f>
        <v>Calista Embellish Texturizing Foam, Salon Quality Lightweight Styling Mousse for All Hair Types, Styling Volumizer, 7 oz</v>
      </c>
      <c r="G112" s="9">
        <f>_xlfn.XLOOKUP($E112,'Copy of Raw Data'!$E:$E,'Copy of Raw Data'!G:G,"ERROR",0,1)</f>
        <v>1070</v>
      </c>
      <c r="H112" s="9">
        <f>_xlfn.XLOOKUP($E112,'Copy of Raw Data'!$E:$E,'Copy of Raw Data'!H:H,"ERROR",0,1)</f>
        <v>31025</v>
      </c>
      <c r="I112" s="9">
        <f>_xlfn.XLOOKUP($E112,'Copy of Raw Data'!$E:$E,'Copy of Raw Data'!I:I,"ERROR",0,1)</f>
        <v>0.00125116580211203</v>
      </c>
      <c r="J112" s="9" t="str">
        <f>_xlfn.XLOOKUP($E112,'Copy of Raw Data'!$E:$E,'Copy of 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20 to 30</v>
      </c>
      <c r="L112" s="9">
        <f>_xlfn.XLOOKUP($E112,'Copy of Raw Data'!$E:$E,'Copy of Raw Data'!L:L,"ERROR",0,1)</f>
        <v>29</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20 to 30</v>
      </c>
      <c r="N112" s="9">
        <f>_xlfn.XLOOKUP($E112,'Copy of Raw Data'!$E:$E,'Copy of Raw Data'!N:N,"ERROR",0,1)</f>
        <v>29</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No Discount</v>
      </c>
      <c r="P112" s="16">
        <f t="shared" si="6"/>
        <v>0</v>
      </c>
      <c r="Q112" s="9">
        <f>_xlfn.XLOOKUP($E112,'Copy of Raw Data'!$E:$E,'Copy of Raw Data'!Q:Q,"ERROR",0,1)</f>
        <v>7</v>
      </c>
      <c r="R112" s="9" t="str">
        <f>_xlfn.XLOOKUP($E112,'Copy of Raw Data'!$E:$E,'Copy of Raw Data'!R:R,"ERROR",0,1)</f>
        <v>oz</v>
      </c>
      <c r="S112" s="17">
        <f t="shared" si="7"/>
        <v>4.14285714285714</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4 to 5</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0.1 to 0.2</v>
      </c>
      <c r="V112" s="17">
        <f t="shared" si="8"/>
        <v>0.140103386637036</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0.1 to 0.2</v>
      </c>
      <c r="X112" s="17">
        <f t="shared" si="9"/>
        <v>0.140103386637036</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v>
      </c>
      <c r="AA112" s="9" t="str">
        <f>_xlfn.XLOOKUP($E112,'Copy of Raw Data'!$E:$E,'Copy of Raw Data'!AA:AA,"ERROR",0,1)</f>
        <v>oz</v>
      </c>
      <c r="AB112" s="9"/>
      <c r="AC112" s="9"/>
      <c r="AD112" s="9"/>
      <c r="AE112" s="9"/>
      <c r="AF112" s="9"/>
    </row>
    <row r="113" hidden="1" spans="1:32">
      <c r="A113" s="9" t="str">
        <f>_xlfn.XLOOKUP($E113,'Copy of Raw Data'!$E:$E,'Copy of Raw Data'!A:A,"ERROR",0,1)</f>
        <v>US</v>
      </c>
      <c r="B113" s="9" t="str">
        <f>_xlfn.XLOOKUP($E113,'Copy of Raw Data'!$E:$E,'Copy of Raw Data'!B:B,"ERROR",0,1)</f>
        <v>Hair Mousses</v>
      </c>
      <c r="C113" s="9" t="str">
        <f>_xlfn.XLOOKUP($E113,'Copy of Raw Data'!$E:$E,'Copy of Raw Data'!C:C,"ERROR",0,1)</f>
        <v>others</v>
      </c>
      <c r="D113" s="9" t="str">
        <f>_xlfn.XLOOKUP($E113,'Copy of Raw Data'!$E:$E,'Copy of Raw Data'!D:D,"ERROR",0,1)</f>
        <v>www.amazon.com/dp/B07JGGS6QG</v>
      </c>
      <c r="E113" s="9" t="s">
        <v>441</v>
      </c>
      <c r="F113" s="9" t="str">
        <f>_xlfn.XLOOKUP($E113,'Copy of Raw Data'!$E:$E,'Copy of Raw Data'!F:F,"ERROR",0,1)</f>
        <v>Lottabody, Refine Me Curl Defining Mousse, Medium Hold for Soft Curls, Moisturizes, Controls Frizz, 7 Fl Oz</v>
      </c>
      <c r="G113" s="9">
        <f>_xlfn.XLOOKUP($E113,'Copy of Raw Data'!$E:$E,'Copy of Raw Data'!G:G,"ERROR",0,1)</f>
        <v>5225</v>
      </c>
      <c r="H113" s="9">
        <f>_xlfn.XLOOKUP($E113,'Copy of Raw Data'!$E:$E,'Copy of Raw Data'!H:H,"ERROR",0,1)</f>
        <v>29429.12</v>
      </c>
      <c r="I113" s="9">
        <f>_xlfn.XLOOKUP($E113,'Copy of Raw Data'!$E:$E,'Copy of Raw Data'!I:I,"ERROR",0,1)</f>
        <v>0.0012443375401906</v>
      </c>
      <c r="J113" s="9" t="str">
        <f>_xlfn.XLOOKUP($E113,'Copy of Raw Data'!$E:$E,'Copy of 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5 to 10</v>
      </c>
      <c r="L113" s="9">
        <f>_xlfn.XLOOKUP($E113,'Copy of Raw Data'!$E:$E,'Copy of Raw Data'!L:L,"ERROR",0,1)</f>
        <v>5.88</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5 to 10</v>
      </c>
      <c r="N113" s="9">
        <f>_xlfn.XLOOKUP($E113,'Copy of Raw Data'!$E:$E,'Copy of Raw Data'!N:N,"ERROR",0,1)</f>
        <v>6.78</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10% to 15%</v>
      </c>
      <c r="P113" s="16">
        <f t="shared" si="6"/>
        <v>0.132743362831858</v>
      </c>
      <c r="Q113" s="9">
        <f>_xlfn.XLOOKUP($E113,'Copy of Raw Data'!$E:$E,'Copy of Raw Data'!Q:Q,"ERROR",0,1)</f>
        <v>7</v>
      </c>
      <c r="R113" s="9" t="str">
        <f>_xlfn.XLOOKUP($E113,'Copy of Raw Data'!$E:$E,'Copy of Raw Data'!R:R,"ERROR",0,1)</f>
        <v>fl oz</v>
      </c>
      <c r="S113" s="17">
        <f t="shared" si="7"/>
        <v>0.807692307692308</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0.75 to 1</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 to 0.05</v>
      </c>
      <c r="V113" s="17">
        <f t="shared" si="8"/>
        <v>0.0314953899668137</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9"/>
        <v>0.0273145859889181</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7.28</v>
      </c>
      <c r="AA113" s="9" t="str">
        <f>_xlfn.XLOOKUP($E113,'Copy of Raw Data'!$E:$E,'Copy of Raw Data'!AA:AA,"ERROR",0,1)</f>
        <v>oz</v>
      </c>
      <c r="AB113" s="9"/>
      <c r="AC113" s="9"/>
      <c r="AD113" s="9"/>
      <c r="AE113" s="9"/>
      <c r="AF113" s="9"/>
    </row>
    <row r="114" hidden="1" spans="1:32">
      <c r="A114" s="9" t="str">
        <f>_xlfn.XLOOKUP($E114,'Copy of Raw Data'!$E:$E,'Copy of Raw Data'!A:A,"ERROR",0,1)</f>
        <v>US</v>
      </c>
      <c r="B114" s="9" t="str">
        <f>_xlfn.XLOOKUP($E114,'Copy of Raw Data'!$E:$E,'Copy of Raw Data'!B:B,"ERROR",0,1)</f>
        <v>Hair Mousses</v>
      </c>
      <c r="C114" s="9" t="str">
        <f>_xlfn.XLOOKUP($E114,'Copy of Raw Data'!$E:$E,'Copy of Raw Data'!C:C,"ERROR",0,1)</f>
        <v>Mielle Organics</v>
      </c>
      <c r="D114" s="9" t="str">
        <f>_xlfn.XLOOKUP($E114,'Copy of Raw Data'!$E:$E,'Copy of Raw Data'!D:D,"ERROR",0,1)</f>
        <v>www.amazon.com/dp/B08TB9NSHQ</v>
      </c>
      <c r="E114" s="9" t="s">
        <v>444</v>
      </c>
      <c r="F114" s="9" t="str">
        <f>_xlfn.XLOOKUP($E114,'Copy of Raw Data'!$E:$E,'Copy of Raw Data'!F:F,"ERROR",0,1)</f>
        <v>Mielle Pomegranate &amp; Honey Curl Defining Mousse w/hold</v>
      </c>
      <c r="G114" s="9">
        <f>_xlfn.XLOOKUP($E114,'Copy of Raw Data'!$E:$E,'Copy of Raw Data'!G:G,"ERROR",0,1)</f>
        <v>2738</v>
      </c>
      <c r="H114" s="9">
        <f>_xlfn.XLOOKUP($E114,'Copy of Raw Data'!$E:$E,'Copy of Raw Data'!H:H,"ERROR",0,1)</f>
        <v>29268.51</v>
      </c>
      <c r="I114" s="9">
        <f>_xlfn.XLOOKUP($E114,'Copy of Raw Data'!$E:$E,'Copy of Raw Data'!I:I,"ERROR",0,1)</f>
        <v>0.00124103203390586</v>
      </c>
      <c r="J114" s="9" t="str">
        <f>_xlfn.XLOOKUP($E114,'Copy of Raw Data'!$E:$E,'Copy of 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10 to 15</v>
      </c>
      <c r="L114" s="9">
        <f>_xlfn.XLOOKUP($E114,'Copy of Raw Data'!$E:$E,'Copy of Raw Data'!L:L,"ERROR",0,1)</f>
        <v>11</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10 to 15</v>
      </c>
      <c r="N114" s="9">
        <f>_xlfn.XLOOKUP($E114,'Copy of Raw Data'!$E:$E,'Copy of Raw Data'!N:N,"ERROR",0,1)</f>
        <v>12.12</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8% to 10%</v>
      </c>
      <c r="P114" s="16">
        <f t="shared" si="6"/>
        <v>0.0924092409240923</v>
      </c>
      <c r="Q114" s="9">
        <f>_xlfn.XLOOKUP($E114,'Copy of Raw Data'!$E:$E,'Copy of Raw Data'!Q:Q,"ERROR",0,1)</f>
        <v>7.5</v>
      </c>
      <c r="R114" s="9" t="str">
        <f>_xlfn.XLOOKUP($E114,'Copy of Raw Data'!$E:$E,'Copy of Raw Data'!R:R,"ERROR",0,1)</f>
        <v>fl oz</v>
      </c>
      <c r="S114" s="17">
        <f t="shared" si="7"/>
        <v>1.41025641025641</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1 to 2</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0.05 to 0.1</v>
      </c>
      <c r="V114" s="17">
        <f t="shared" si="8"/>
        <v>0.0525480606643948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9"/>
        <v>0.0476921342663649</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6 to 8</v>
      </c>
      <c r="Z114" s="17">
        <f t="array" ref="Z114">_xlfn.IFS(AA114="oz",_xlfn.IFS(R114="oz",Q114,R114="fl oz",Q114*1.04,R114="ml",Q114*0.0338),AA114="fl oz",_xlfn.IFS(R114="oz",Q114/1.04,R114="fl oz",Q114,R114="ml",Q114*0.0338/1.04),AA114="ml",_xlfn.IFS(R114="oz",Q114/0.0338,R114="fl oz",Q114*1.04/0.0338,R114="ml",Q114))</f>
        <v>7.8</v>
      </c>
      <c r="AA114" s="9" t="str">
        <f>_xlfn.XLOOKUP($E114,'Copy of Raw Data'!$E:$E,'Copy of Raw Data'!AA:AA,"ERROR",0,1)</f>
        <v>oz</v>
      </c>
      <c r="AB114" s="9"/>
      <c r="AC114" s="9"/>
      <c r="AD114" s="9"/>
      <c r="AE114" s="9"/>
      <c r="AF114" s="9"/>
    </row>
    <row r="115" hidden="1" spans="1:32">
      <c r="A115" s="9" t="str">
        <f>_xlfn.XLOOKUP($E115,'Copy of Raw Data'!$E:$E,'Copy of Raw Data'!A:A,"ERROR",0,1)</f>
        <v>US</v>
      </c>
      <c r="B115" s="9" t="str">
        <f>_xlfn.XLOOKUP($E115,'Copy of Raw Data'!$E:$E,'Copy of Raw Data'!B:B,"ERROR",0,1)</f>
        <v>Hair Mousses</v>
      </c>
      <c r="C115" s="9" t="str">
        <f>_xlfn.XLOOKUP($E115,'Copy of Raw Data'!$E:$E,'Copy of Raw Data'!C:C,"ERROR",0,1)</f>
        <v>herbal essences</v>
      </c>
      <c r="D115" s="9" t="str">
        <f>_xlfn.XLOOKUP($E115,'Copy of Raw Data'!$E:$E,'Copy of Raw Data'!D:D,"ERROR",0,1)</f>
        <v>www.amazon.com/dp/B0028K3JUS</v>
      </c>
      <c r="E115" s="9" t="s">
        <v>448</v>
      </c>
      <c r="F115" s="9" t="str">
        <f>_xlfn.XLOOKUP($E115,'Copy of Raw Data'!$E:$E,'Copy of Raw Data'!F:F,"ERROR",0,1)</f>
        <v>Herbal Essences Tousle Me Softly Tousling Hair Mousse 6.8 Fl Oz (Pack of 12)</v>
      </c>
      <c r="G115" s="9">
        <f>_xlfn.XLOOKUP($E115,'Copy of Raw Data'!$E:$E,'Copy of Raw Data'!G:G,"ERROR",0,1)</f>
        <v>657</v>
      </c>
      <c r="H115" s="9">
        <f>_xlfn.XLOOKUP($E115,'Copy of Raw Data'!$E:$E,'Copy of Raw Data'!H:H,"ERROR",0,1)</f>
        <v>29190.76</v>
      </c>
      <c r="I115" s="9">
        <f>_xlfn.XLOOKUP($E115,'Copy of Raw Data'!$E:$E,'Copy of Raw Data'!I:I,"ERROR",0,1)</f>
        <v>0.00118453784919485</v>
      </c>
      <c r="J115" s="9" t="str">
        <f>_xlfn.XLOOKUP($E115,'Copy of Raw Data'!$E:$E,'Copy of 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40 to 50</v>
      </c>
      <c r="L115" s="9">
        <f>_xlfn.XLOOKUP($E115,'Copy of Raw Data'!$E:$E,'Copy of Raw Data'!L:L,"ERROR",0,1)</f>
        <v>46.12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50 to 75</v>
      </c>
      <c r="N115" s="9">
        <f>_xlfn.XLOOKUP($E115,'Copy of Raw Data'!$E:$E,'Copy of Raw Data'!N:N,"ERROR",0,1)</f>
        <v>59.88</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20% to 25%</v>
      </c>
      <c r="P115" s="16">
        <f t="shared" si="6"/>
        <v>0.229792919171677</v>
      </c>
      <c r="Q115" s="9">
        <f>_xlfn.XLOOKUP($E115,'Copy of Raw Data'!$E:$E,'Copy of Raw Data'!Q:Q,"ERROR",0,1)</f>
        <v>81.6</v>
      </c>
      <c r="R115" s="9" t="str">
        <f>_xlfn.XLOOKUP($E115,'Copy of Raw Data'!$E:$E,'Copy of Raw Data'!R:R,"ERROR",0,1)</f>
        <v>fl oz</v>
      </c>
      <c r="S115" s="17">
        <f t="shared" si="7"/>
        <v>0.543457767722474</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0.5 to 0.75</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 to 0.05</v>
      </c>
      <c r="V115" s="17">
        <f t="shared" si="8"/>
        <v>0.0238620070176298</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 to 0.05</v>
      </c>
      <c r="X115" s="17">
        <f t="shared" si="9"/>
        <v>0.0183786867677536</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50+</v>
      </c>
      <c r="Z115" s="17">
        <f t="array" ref="Z115">_xlfn.IFS(AA115="oz",_xlfn.IFS(R115="oz",Q115,R115="fl oz",Q115*1.04,R115="ml",Q115*0.0338),AA115="fl oz",_xlfn.IFS(R115="oz",Q115/1.04,R115="fl oz",Q115,R115="ml",Q115*0.0338/1.04),AA115="ml",_xlfn.IFS(R115="oz",Q115/0.0338,R115="fl oz",Q115*1.04/0.0338,R115="ml",Q115))</f>
        <v>84.864</v>
      </c>
      <c r="AA115" s="9" t="str">
        <f>_xlfn.XLOOKUP($E115,'Copy of Raw Data'!$E:$E,'Copy of Raw Data'!AA:AA,"ERROR",0,1)</f>
        <v>oz</v>
      </c>
      <c r="AB115" s="9"/>
      <c r="AC115" s="9"/>
      <c r="AD115" s="9"/>
      <c r="AE115" s="9"/>
      <c r="AF115" s="9"/>
    </row>
    <row r="116" hidden="1" spans="1:32">
      <c r="A116" s="9" t="str">
        <f>_xlfn.XLOOKUP($E116,'Copy of Raw Data'!$E:$E,'Copy of Raw Data'!A:A,"ERROR",0,1)</f>
        <v>US</v>
      </c>
      <c r="B116" s="9" t="str">
        <f>_xlfn.XLOOKUP($E116,'Copy of Raw Data'!$E:$E,'Copy of Raw Data'!B:B,"ERROR",0,1)</f>
        <v>Hair Mousses</v>
      </c>
      <c r="C116" s="9" t="str">
        <f>_xlfn.XLOOKUP($E116,'Copy of Raw Data'!$E:$E,'Copy of Raw Data'!C:C,"ERROR",0,1)</f>
        <v>shea moisture</v>
      </c>
      <c r="D116" s="9" t="str">
        <f>_xlfn.XLOOKUP($E116,'Copy of Raw Data'!$E:$E,'Copy of Raw Data'!D:D,"ERROR",0,1)</f>
        <v>www.amazon.com/dp/B01CTBEIRS</v>
      </c>
      <c r="E116" s="9" t="s">
        <v>452</v>
      </c>
      <c r="F116" s="9" t="str">
        <f>_xlfn.XLOOKUP($E116,'Copy of Raw Data'!$E:$E,'Copy of Raw Data'!F:F,"ERROR",0,1)</f>
        <v>SheaMoisture Curly Hair Products, Coconut &amp; Hibiscus Curl Mousse, Frizz Free Hair with Silk Protein &amp; Neem Oil, Pack of 2-7.5 Oz Each</v>
      </c>
      <c r="G116" s="9">
        <f>_xlfn.XLOOKUP($E116,'Copy of Raw Data'!$E:$E,'Copy of Raw Data'!G:G,"ERROR",0,1)</f>
        <v>1257</v>
      </c>
      <c r="H116" s="9">
        <f>_xlfn.XLOOKUP($E116,'Copy of Raw Data'!$E:$E,'Copy of Raw Data'!H:H,"ERROR",0,1)</f>
        <v>27861.94</v>
      </c>
      <c r="I116" s="9">
        <f>_xlfn.XLOOKUP($E116,'Copy of Raw Data'!$E:$E,'Copy of Raw Data'!I:I,"ERROR",0,1)</f>
        <v>0.0011685043368455</v>
      </c>
      <c r="J116" s="9" t="str">
        <f>_xlfn.XLOOKUP($E116,'Copy of Raw Data'!$E:$E,'Copy of 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20 to 30</v>
      </c>
      <c r="L116" s="9">
        <f>_xlfn.XLOOKUP($E116,'Copy of Raw Data'!$E:$E,'Copy of Raw Data'!L:L,"ERROR",0,1)</f>
        <v>22.32</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20 to 30</v>
      </c>
      <c r="N116" s="9">
        <f>_xlfn.XLOOKUP($E116,'Copy of Raw Data'!$E:$E,'Copy of Raw Data'!N:N,"ERROR",0,1)</f>
        <v>25.93</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6"/>
        <v>0.139220979560355</v>
      </c>
      <c r="Q116" s="9">
        <f>_xlfn.XLOOKUP($E116,'Copy of Raw Data'!$E:$E,'Copy of Raw Data'!Q:Q,"ERROR",0,1)</f>
        <v>15</v>
      </c>
      <c r="R116" s="9" t="str">
        <f>_xlfn.XLOOKUP($E116,'Copy of Raw Data'!$E:$E,'Copy of Raw Data'!R:R,"ERROR",0,1)</f>
        <v>oz</v>
      </c>
      <c r="S116" s="17">
        <f t="shared" si="7"/>
        <v>1.488</v>
      </c>
      <c r="T116" s="9" t="str">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1 to 2</v>
      </c>
      <c r="U116" s="17" t="str">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0.05 to 0.1</v>
      </c>
      <c r="V116" s="17">
        <f t="shared" si="8"/>
        <v>0.0584601510539962</v>
      </c>
      <c r="W116" s="17" t="str">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0.05 to 0.1</v>
      </c>
      <c r="X116" s="17">
        <f t="shared" si="9"/>
        <v>0.0503212715590125</v>
      </c>
      <c r="Y116" s="9" t="str">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10 to 15</v>
      </c>
      <c r="Z116" s="17">
        <f t="array" ref="Z116">_xlfn.IFS(AA116="oz",_xlfn.IFS(R116="oz",Q116,R116="fl oz",Q116*1.04,R116="ml",Q116*0.0338),AA116="fl oz",_xlfn.IFS(R116="oz",Q116/1.04,R116="fl oz",Q116,R116="ml",Q116*0.0338/1.04),AA116="ml",_xlfn.IFS(R116="oz",Q116/0.0338,R116="fl oz",Q116*1.04/0.0338,R116="ml",Q116))</f>
        <v>15</v>
      </c>
      <c r="AA116" s="9" t="str">
        <f>_xlfn.XLOOKUP($E116,'Copy of Raw Data'!$E:$E,'Copy of Raw Data'!AA:AA,"ERROR",0,1)</f>
        <v>oz</v>
      </c>
      <c r="AB116" s="9"/>
      <c r="AC116" s="9"/>
      <c r="AD116" s="9"/>
      <c r="AE116" s="9"/>
      <c r="AF116" s="9"/>
    </row>
    <row r="117" hidden="1" spans="1:32">
      <c r="A117" s="9" t="str">
        <f>_xlfn.XLOOKUP($E117,'Copy of Raw Data'!$E:$E,'Copy of Raw Data'!A:A,"ERROR",0,1)</f>
        <v>US</v>
      </c>
      <c r="B117" s="9" t="str">
        <f>_xlfn.XLOOKUP($E117,'Copy of Raw Data'!$E:$E,'Copy of Raw Data'!B:B,"ERROR",0,1)</f>
        <v>Hair Mousses</v>
      </c>
      <c r="C117" s="9" t="str">
        <f>_xlfn.XLOOKUP($E117,'Copy of Raw Data'!$E:$E,'Copy of Raw Data'!C:C,"ERROR",0,1)</f>
        <v>Goiple</v>
      </c>
      <c r="D117" s="9" t="str">
        <f>_xlfn.XLOOKUP($E117,'Copy of Raw Data'!$E:$E,'Copy of Raw Data'!D:D,"ERROR",0,1)</f>
        <v>www.amazon.com/dp/B0BHQZ5SMK</v>
      </c>
      <c r="E117" s="9" t="s">
        <v>455</v>
      </c>
      <c r="F117" s="9" t="str">
        <f>_xlfn.XLOOKUP($E117,'Copy of Raw Data'!$E:$E,'Copy of Raw Data'!F:F,"ERROR",0,1)</f>
        <v>Hair Mousse Foaming Mousse, Hair Mousse for Curly Hair Wig, Melting and Holding Spray Hair Adhesive for Wigs, Extensions, Toupees and Hairpieces, Strong Natural Finishing Hold with Control Wig Kit</v>
      </c>
      <c r="G117" s="9">
        <f>_xlfn.XLOOKUP($E117,'Copy of Raw Data'!$E:$E,'Copy of Raw Data'!G:G,"ERROR",0,1)</f>
        <v>2807</v>
      </c>
      <c r="H117" s="9">
        <f>_xlfn.XLOOKUP($E117,'Copy of Raw Data'!$E:$E,'Copy of Raw Data'!H:H,"ERROR",0,1)</f>
        <v>27484.81</v>
      </c>
      <c r="I117" s="9">
        <f>_xlfn.XLOOKUP($E117,'Copy of Raw Data'!$E:$E,'Copy of Raw Data'!I:I,"ERROR",0,1)</f>
        <v>0.00114120276808836</v>
      </c>
      <c r="J117" s="9" t="str">
        <f>_xlfn.XLOOKUP($E117,'Copy of Raw Data'!$E:$E,'Copy of 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 to 15</v>
      </c>
      <c r="L117" s="9">
        <f>_xlfn.XLOOKUP($E117,'Copy of Raw Data'!$E:$E,'Copy of Raw Data'!L:L,"ERROR",0,1)</f>
        <v>10.06</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10 to 15</v>
      </c>
      <c r="N117" s="9">
        <f>_xlfn.XLOOKUP($E117,'Copy of Raw Data'!$E:$E,'Copy of Raw Data'!N:N,"ERROR",0,1)</f>
        <v>11.41</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10% to 15%</v>
      </c>
      <c r="P117" s="16">
        <f t="shared" si="6"/>
        <v>0.118317265556529</v>
      </c>
      <c r="Q117" s="9">
        <f>_xlfn.XLOOKUP($E117,'Copy of Raw Data'!$E:$E,'Copy of Raw Data'!Q:Q,"ERROR",0,1)</f>
        <v>0</v>
      </c>
      <c r="R117" s="9">
        <f>_xlfn.XLOOKUP($E117,'Copy of Raw Data'!$E:$E,'Copy of Raw Data'!R:R,"ERROR",0,1)</f>
        <v>0</v>
      </c>
      <c r="S117" s="17" t="e">
        <f t="shared" si="7"/>
        <v>#N/A</v>
      </c>
      <c r="T117" s="9" t="e">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#N/A</v>
      </c>
      <c r="U117" s="17" t="e">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#N/A</v>
      </c>
      <c r="V117" s="17" t="e">
        <f t="shared" si="8"/>
        <v>#N/A</v>
      </c>
      <c r="W117" s="17" t="e">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#N/A</v>
      </c>
      <c r="X117" s="17" t="e">
        <f t="shared" si="9"/>
        <v>#N/A</v>
      </c>
      <c r="Y117" s="9" t="e">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#N/A</v>
      </c>
      <c r="Z117" s="17" t="e">
        <f t="array" ref="Z117">_xlfn.IFS(AA117="oz",_xlfn.IFS(R117="oz",Q117,R117="fl oz",Q117*1.04,R117="ml",Q117*0.0338),AA117="fl oz",_xlfn.IFS(R117="oz",Q117/1.04,R117="fl oz",Q117,R117="ml",Q117*0.0338/1.04),AA117="ml",_xlfn.IFS(R117="oz",Q117/0.0338,R117="fl oz",Q117*1.04/0.0338,R117="ml",Q117))</f>
        <v>#N/A</v>
      </c>
      <c r="AA117" s="9" t="str">
        <f>_xlfn.XLOOKUP($E117,'Copy of Raw Data'!$E:$E,'Copy of Raw Data'!AA:AA,"ERROR",0,1)</f>
        <v>oz</v>
      </c>
      <c r="AB117" s="9"/>
      <c r="AC117" s="9"/>
      <c r="AD117" s="9"/>
      <c r="AE117" s="9"/>
      <c r="AF117" s="9"/>
    </row>
    <row r="118" hidden="1" spans="1:32">
      <c r="A118" s="9" t="str">
        <f>_xlfn.XLOOKUP($E118,'Copy of Raw Data'!$E:$E,'Copy of Raw Data'!A:A,"ERROR",0,1)</f>
        <v>US</v>
      </c>
      <c r="B118" s="9" t="str">
        <f>_xlfn.XLOOKUP($E118,'Copy of Raw Data'!$E:$E,'Copy of Raw Data'!B:B,"ERROR",0,1)</f>
        <v>Hair Mousses</v>
      </c>
      <c r="C118" s="9" t="str">
        <f>_xlfn.XLOOKUP($E118,'Copy of Raw Data'!$E:$E,'Copy of Raw Data'!C:C,"ERROR",0,1)</f>
        <v>OSiS+</v>
      </c>
      <c r="D118" s="9" t="str">
        <f>_xlfn.XLOOKUP($E118,'Copy of Raw Data'!$E:$E,'Copy of Raw Data'!D:D,"ERROR",0,1)</f>
        <v>www.amazon.com/dp/B07116PWV3</v>
      </c>
      <c r="E118" s="9" t="s">
        <v>459</v>
      </c>
      <c r="F118" s="9" t="str">
        <f>_xlfn.XLOOKUP($E118,'Copy of Raw Data'!$E:$E,'Copy of Raw Data'!F:F,"ERROR",0,1)</f>
        <v>OSiS+ GRIP Extreme Hold Mousse, 7 Ounce (Pack of 3)</v>
      </c>
      <c r="G118" s="9">
        <f>_xlfn.XLOOKUP($E118,'Copy of Raw Data'!$E:$E,'Copy of Raw Data'!G:G,"ERROR",0,1)</f>
        <v>1014</v>
      </c>
      <c r="H118" s="9">
        <f>_xlfn.XLOOKUP($E118,'Copy of Raw Data'!$E:$E,'Copy of Raw Data'!H:H,"ERROR",0,1)</f>
        <v>26842.64</v>
      </c>
      <c r="I118" s="9">
        <f>_xlfn.XLOOKUP($E118,'Copy of Raw Data'!$E:$E,'Copy of Raw Data'!I:I,"ERROR",0,1)</f>
        <v>0.00113827819217419</v>
      </c>
      <c r="J118" s="9" t="str">
        <f>_xlfn.XLOOKUP($E118,'Copy of Raw Data'!$E:$E,'Copy of 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9">
        <f>_xlfn.XLOOKUP($E118,'Copy of Raw Data'!$E:$E,'Copy of Raw Data'!L:L,"ERROR",0,1)</f>
        <v>26.52</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30 to 40</v>
      </c>
      <c r="N118" s="9">
        <f>_xlfn.XLOOKUP($E118,'Copy of Raw Data'!$E:$E,'Copy of Raw Data'!N:N,"ERROR",0,1)</f>
        <v>32.16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15% to 20%</v>
      </c>
      <c r="P118" s="16">
        <f t="shared" si="6"/>
        <v>0.175373134328358</v>
      </c>
      <c r="Q118" s="9">
        <f>_xlfn.XLOOKUP($E118,'Copy of Raw Data'!$E:$E,'Copy of Raw Data'!Q:Q,"ERROR",0,1)</f>
        <v>21</v>
      </c>
      <c r="R118" s="9" t="str">
        <f>_xlfn.XLOOKUP($E118,'Copy of Raw Data'!$E:$E,'Copy of Raw Data'!R:R,"ERROR",0,1)</f>
        <v>fl oz</v>
      </c>
      <c r="S118" s="17">
        <f t="shared" si="7"/>
        <v>1.21428571428571</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1 to 2</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8"/>
        <v>0.0497980207144901</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9"/>
        <v>0.0410647857384415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20 to 25</v>
      </c>
      <c r="Z118" s="17">
        <f t="array" ref="Z118">_xlfn.IFS(AA118="oz",_xlfn.IFS(R118="oz",Q118,R118="fl oz",Q118*1.04,R118="ml",Q118*0.0338),AA118="fl oz",_xlfn.IFS(R118="oz",Q118/1.04,R118="fl oz",Q118,R118="ml",Q118*0.0338/1.04),AA118="ml",_xlfn.IFS(R118="oz",Q118/0.0338,R118="fl oz",Q118*1.04/0.0338,R118="ml",Q118))</f>
        <v>21.84</v>
      </c>
      <c r="AA118" s="9" t="str">
        <f>_xlfn.XLOOKUP($E118,'Copy of Raw Data'!$E:$E,'Copy of Raw Data'!AA:AA,"ERROR",0,1)</f>
        <v>oz</v>
      </c>
      <c r="AB118" s="9"/>
      <c r="AC118" s="9"/>
      <c r="AD118" s="9"/>
      <c r="AE118" s="9"/>
      <c r="AF118" s="9"/>
    </row>
    <row r="119" hidden="1" spans="1:32">
      <c r="A119" s="9" t="str">
        <f>_xlfn.XLOOKUP($E119,'Copy of Raw Data'!$E:$E,'Copy of Raw Data'!A:A,"ERROR",0,1)</f>
        <v>US</v>
      </c>
      <c r="B119" s="9" t="str">
        <f>_xlfn.XLOOKUP($E119,'Copy of Raw Data'!$E:$E,'Copy of Raw Data'!B:B,"ERROR",0,1)</f>
        <v>Hair Mousses</v>
      </c>
      <c r="C119" s="9" t="str">
        <f>_xlfn.XLOOKUP($E119,'Copy of Raw Data'!$E:$E,'Copy of Raw Data'!C:C,"ERROR",0,1)</f>
        <v>garnier</v>
      </c>
      <c r="D119" s="9" t="str">
        <f>_xlfn.XLOOKUP($E119,'Copy of Raw Data'!$E:$E,'Copy of Raw Data'!D:D,"ERROR",0,1)</f>
        <v>www.amazon.com/dp/B07BY8NKM2</v>
      </c>
      <c r="E119" s="9" t="s">
        <v>462</v>
      </c>
      <c r="F119" s="9" t="str">
        <f>_xlfn.XLOOKUP($E119,'Copy of Raw Data'!$E:$E,'Copy of Raw Data'!F:F,"ERROR",0,1)</f>
        <v>Garnier Fructis Style Curl Renew Reactivating Milk Spray, for Naturally Curly Hair, 5.0 Fl Oz, 3 Count (Packaging May Vary)</v>
      </c>
      <c r="G119" s="9">
        <f>_xlfn.XLOOKUP($E119,'Copy of Raw Data'!$E:$E,'Copy of Raw Data'!G:G,"ERROR",0,1)</f>
        <v>1789</v>
      </c>
      <c r="H119" s="9">
        <f>_xlfn.XLOOKUP($E119,'Copy of Raw Data'!$E:$E,'Copy of Raw Data'!H:H,"ERROR",0,1)</f>
        <v>26773.85</v>
      </c>
      <c r="I119" s="9">
        <f>_xlfn.XLOOKUP($E119,'Copy of Raw Data'!$E:$E,'Copy of Raw Data'!I:I,"ERROR",0,1)</f>
        <v>0.00110075867640131</v>
      </c>
      <c r="J119" s="9" t="str">
        <f>_xlfn.XLOOKUP($E119,'Copy of Raw Data'!$E:$E,'Copy of 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10 to 15</v>
      </c>
      <c r="L119" s="9">
        <f>_xlfn.XLOOKUP($E119,'Copy of Raw Data'!$E:$E,'Copy of Raw Data'!L:L,"ERROR",0,1)</f>
        <v>14.97</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15 to 20</v>
      </c>
      <c r="N119" s="9">
        <f>_xlfn.XLOOKUP($E119,'Copy of Raw Data'!$E:$E,'Copy of Raw Data'!N:N,"ERROR",0,1)</f>
        <v>16.06</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6% to 8%</v>
      </c>
      <c r="P119" s="16">
        <f t="shared" si="6"/>
        <v>0.0678704856787047</v>
      </c>
      <c r="Q119" s="9">
        <f>_xlfn.XLOOKUP($E119,'Copy of Raw Data'!$E:$E,'Copy of Raw Data'!Q:Q,"ERROR",0,1)</f>
        <v>15</v>
      </c>
      <c r="R119" s="9" t="str">
        <f>_xlfn.XLOOKUP($E119,'Copy of Raw Data'!$E:$E,'Copy of Raw Data'!R:R,"ERROR",0,1)</f>
        <v>fl oz</v>
      </c>
      <c r="S119" s="17">
        <f t="shared" si="7"/>
        <v>0.959615384615385</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0.75 to 1</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 to 0.05</v>
      </c>
      <c r="V119" s="17">
        <f t="shared" si="8"/>
        <v>0.0348152580144464</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 to 0.05</v>
      </c>
      <c r="X119" s="17">
        <f t="shared" si="9"/>
        <v>0.0324523295439765</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15 to 20</v>
      </c>
      <c r="Z119" s="17">
        <f t="array" ref="Z119">_xlfn.IFS(AA119="oz",_xlfn.IFS(R119="oz",Q119,R119="fl oz",Q119*1.04,R119="ml",Q119*0.0338),AA119="fl oz",_xlfn.IFS(R119="oz",Q119/1.04,R119="fl oz",Q119,R119="ml",Q119*0.0338/1.04),AA119="ml",_xlfn.IFS(R119="oz",Q119/0.0338,R119="fl oz",Q119*1.04/0.0338,R119="ml",Q119))</f>
        <v>15.6</v>
      </c>
      <c r="AA119" s="9" t="str">
        <f>_xlfn.XLOOKUP($E119,'Copy of Raw Data'!$E:$E,'Copy of Raw Data'!AA:AA,"ERROR",0,1)</f>
        <v>oz</v>
      </c>
      <c r="AB119" s="9"/>
      <c r="AC119" s="9"/>
      <c r="AD119" s="9"/>
      <c r="AE119" s="9"/>
      <c r="AF119" s="9"/>
    </row>
    <row r="120" hidden="1" spans="1:32">
      <c r="A120" s="9" t="str">
        <f>_xlfn.XLOOKUP($E120,'Copy of Raw Data'!$E:$E,'Copy of Raw Data'!A:A,"ERROR",0,1)</f>
        <v>US</v>
      </c>
      <c r="B120" s="9" t="str">
        <f>_xlfn.XLOOKUP($E120,'Copy of Raw Data'!$E:$E,'Copy of Raw Data'!B:B,"ERROR",0,1)</f>
        <v>Hair Mousses</v>
      </c>
      <c r="C120" s="9" t="str">
        <f>_xlfn.XLOOKUP($E120,'Copy of Raw Data'!$E:$E,'Copy of Raw Data'!C:C,"ERROR",0,1)</f>
        <v>l'oreal</v>
      </c>
      <c r="D120" s="9" t="str">
        <f>_xlfn.XLOOKUP($E120,'Copy of Raw Data'!$E:$E,'Copy of Raw Data'!D:D,"ERROR",0,1)</f>
        <v>www.amazon.com/dp/B07PFNS9LX</v>
      </c>
      <c r="E120" s="9" t="s">
        <v>465</v>
      </c>
      <c r="F120" s="9" t="str">
        <f>_xlfn.XLOOKUP($E120,'Copy of Raw Data'!$E:$E,'Copy of Raw Data'!F:F,"ERROR",0,1)</f>
        <v>L'Oreal Professionnel Full Volume Extra | For All Hair Types | Styling Mousse | Provides Strong Hold | 8.454 Fl. Oz.</v>
      </c>
      <c r="G120" s="9">
        <f>_xlfn.XLOOKUP($E120,'Copy of Raw Data'!$E:$E,'Copy of Raw Data'!G:G,"ERROR",0,1)</f>
        <v>890</v>
      </c>
      <c r="H120" s="9">
        <f>_xlfn.XLOOKUP($E120,'Copy of Raw Data'!$E:$E,'Copy of Raw Data'!H:H,"ERROR",0,1)</f>
        <v>25891.34</v>
      </c>
      <c r="I120" s="9">
        <f>_xlfn.XLOOKUP($E120,'Copy of Raw Data'!$E:$E,'Copy of Raw Data'!I:I,"ERROR",0,1)</f>
        <v>0.00109735411121441</v>
      </c>
      <c r="J120" s="9" t="str">
        <f>_xlfn.XLOOKUP($E120,'Copy of Raw Data'!$E:$E,'Copy of 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20 to 30</v>
      </c>
      <c r="L120" s="9">
        <f>_xlfn.XLOOKUP($E120,'Copy of Raw Data'!$E:$E,'Copy of Raw Data'!L:L,"ERROR",0,1)</f>
        <v>28.63</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20 to 30</v>
      </c>
      <c r="N120" s="9">
        <f>_xlfn.XLOOKUP($E120,'Copy of Raw Data'!$E:$E,'Copy of Raw Data'!N:N,"ERROR",0,1)</f>
        <v>29.99</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4% to 6%</v>
      </c>
      <c r="P120" s="16">
        <f t="shared" si="6"/>
        <v>0.045348449483161</v>
      </c>
      <c r="Q120" s="9">
        <f>_xlfn.XLOOKUP($E120,'Copy of Raw Data'!$E:$E,'Copy of Raw Data'!Q:Q,"ERROR",0,1)</f>
        <v>8.454</v>
      </c>
      <c r="R120" s="9" t="str">
        <f>_xlfn.XLOOKUP($E120,'Copy of Raw Data'!$E:$E,'Copy of Raw Data'!R:R,"ERROR",0,1)</f>
        <v>fl oz</v>
      </c>
      <c r="S120" s="17">
        <f t="shared" si="7"/>
        <v>3.2563101672399</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3 to 4</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0.1 to 0.2</v>
      </c>
      <c r="V120" s="17">
        <f t="shared" si="8"/>
        <v>0.115353176547542</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0.1 to 0.2</v>
      </c>
      <c r="X120" s="17">
        <f t="shared" si="9"/>
        <v>0.110122088848154</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8 to 10</v>
      </c>
      <c r="Z120" s="17">
        <f t="array" ref="Z120">_xlfn.IFS(AA120="oz",_xlfn.IFS(R120="oz",Q120,R120="fl oz",Q120*1.04,R120="ml",Q120*0.0338),AA120="fl oz",_xlfn.IFS(R120="oz",Q120/1.04,R120="fl oz",Q120,R120="ml",Q120*0.0338/1.04),AA120="ml",_xlfn.IFS(R120="oz",Q120/0.0338,R120="fl oz",Q120*1.04/0.0338,R120="ml",Q120))</f>
        <v>8.79216</v>
      </c>
      <c r="AA120" s="9" t="str">
        <f>_xlfn.XLOOKUP($E120,'Copy of Raw Data'!$E:$E,'Copy of Raw Data'!AA:AA,"ERROR",0,1)</f>
        <v>oz</v>
      </c>
      <c r="AB120" s="9"/>
      <c r="AC120" s="9"/>
      <c r="AD120" s="9"/>
      <c r="AE120" s="9"/>
      <c r="AF120" s="9"/>
    </row>
    <row r="121" hidden="1" spans="1:32">
      <c r="A121" s="9" t="str">
        <f>_xlfn.XLOOKUP($E121,'Copy of Raw Data'!$E:$E,'Copy of Raw Data'!A:A,"ERROR",0,1)</f>
        <v>US</v>
      </c>
      <c r="B121" s="9" t="str">
        <f>_xlfn.XLOOKUP($E121,'Copy of Raw Data'!$E:$E,'Copy of Raw Data'!B:B,"ERROR",0,1)</f>
        <v>Hair Mousses</v>
      </c>
      <c r="C121" s="9" t="str">
        <f>_xlfn.XLOOKUP($E121,'Copy of Raw Data'!$E:$E,'Copy of Raw Data'!C:C,"ERROR",0,1)</f>
        <v>herbal essences</v>
      </c>
      <c r="D121" s="9" t="str">
        <f>_xlfn.XLOOKUP($E121,'Copy of Raw Data'!$E:$E,'Copy of Raw Data'!D:D,"ERROR",0,1)</f>
        <v>www.amazon.com/dp/B011Z9VHG0</v>
      </c>
      <c r="E121" s="9" t="s">
        <v>468</v>
      </c>
      <c r="F121" s="9" t="str">
        <f>_xlfn.XLOOKUP($E121,'Copy of Raw Data'!$E:$E,'Copy of Raw Data'!F:F,"ERROR",0,1)</f>
        <v>Herbal Essences Totally Twisted Curl Boosting Hair Mousse, 6.8 Ounce (Pack of 3)</v>
      </c>
      <c r="G121" s="9">
        <f>_xlfn.XLOOKUP($E121,'Copy of Raw Data'!$E:$E,'Copy of Raw Data'!G:G,"ERROR",0,1)</f>
        <v>1503</v>
      </c>
      <c r="H121" s="9">
        <f>_xlfn.XLOOKUP($E121,'Copy of Raw Data'!$E:$E,'Copy of Raw Data'!H:H,"ERROR",0,1)</f>
        <v>25811.26</v>
      </c>
      <c r="I121" s="9">
        <f>_xlfn.XLOOKUP($E121,'Copy of Raw Data'!$E:$E,'Copy of Raw Data'!I:I,"ERROR",0,1)</f>
        <v>0.00107080292426981</v>
      </c>
      <c r="J121" s="9" t="str">
        <f>_xlfn.XLOOKUP($E121,'Copy of Raw Data'!$E:$E,'Copy of 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15 to 20</v>
      </c>
      <c r="L121" s="9">
        <f>_xlfn.XLOOKUP($E121,'Copy of Raw Data'!$E:$E,'Copy of Raw Data'!L:L,"ERROR",0,1)</f>
        <v>17.35</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15 to 20</v>
      </c>
      <c r="N121" s="9">
        <f>_xlfn.XLOOKUP($E121,'Copy of Raw Data'!$E:$E,'Copy of Raw Data'!N:N,"ERROR",0,1)</f>
        <v>19.15</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8% to 10%</v>
      </c>
      <c r="P121" s="16">
        <f t="shared" si="6"/>
        <v>0.093994778067885</v>
      </c>
      <c r="Q121" s="9">
        <f>_xlfn.XLOOKUP($E121,'Copy of Raw Data'!$E:$E,'Copy of Raw Data'!Q:Q,"ERROR",0,1)</f>
        <v>19.2</v>
      </c>
      <c r="R121" s="9" t="str">
        <f>_xlfn.XLOOKUP($E121,'Copy of Raw Data'!$E:$E,'Copy of Raw Data'!R:R,"ERROR",0,1)</f>
        <v>oz</v>
      </c>
      <c r="S121" s="17">
        <f t="shared" si="7"/>
        <v>0.903645833333333</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0.75 to 1</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8"/>
        <v>0.033729990981851</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9"/>
        <v>0.0305595479652801</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15 to 20</v>
      </c>
      <c r="Z121" s="17">
        <f t="array" ref="Z121">_xlfn.IFS(AA121="oz",_xlfn.IFS(R121="oz",Q121,R121="fl oz",Q121*1.04,R121="ml",Q121*0.0338),AA121="fl oz",_xlfn.IFS(R121="oz",Q121/1.04,R121="fl oz",Q121,R121="ml",Q121*0.0338/1.04),AA121="ml",_xlfn.IFS(R121="oz",Q121/0.0338,R121="fl oz",Q121*1.04/0.0338,R121="ml",Q121))</f>
        <v>19.2</v>
      </c>
      <c r="AA121" s="9" t="str">
        <f>_xlfn.XLOOKUP($E121,'Copy of Raw Data'!$E:$E,'Copy of Raw Data'!AA:AA,"ERROR",0,1)</f>
        <v>oz</v>
      </c>
      <c r="AB121" s="9"/>
      <c r="AC121" s="9"/>
      <c r="AD121" s="9"/>
      <c r="AE121" s="9"/>
      <c r="AF121" s="9"/>
    </row>
    <row r="122" hidden="1" spans="1:32">
      <c r="A122" s="9" t="str">
        <f>_xlfn.XLOOKUP($E122,'Copy of Raw Data'!$E:$E,'Copy of Raw Data'!A:A,"ERROR",0,1)</f>
        <v>US</v>
      </c>
      <c r="B122" s="9" t="str">
        <f>_xlfn.XLOOKUP($E122,'Copy of Raw Data'!$E:$E,'Copy of Raw Data'!B:B,"ERROR",0,1)</f>
        <v>Hair Mousses</v>
      </c>
      <c r="C122" s="9" t="str">
        <f>_xlfn.XLOOKUP($E122,'Copy of Raw Data'!$E:$E,'Copy of Raw Data'!C:C,"ERROR",0,1)</f>
        <v>garnier</v>
      </c>
      <c r="D122" s="9" t="str">
        <f>_xlfn.XLOOKUP($E122,'Copy of Raw Data'!$E:$E,'Copy of Raw Data'!D:D,"ERROR",0,1)</f>
        <v>www.amazon.com/dp/B078PGSYGC</v>
      </c>
      <c r="E122" s="9" t="s">
        <v>471</v>
      </c>
      <c r="F122" s="9" t="str">
        <f>_xlfn.XLOOKUP($E122,'Copy of Raw Data'!$E:$E,'Copy of Raw Data'!F:F,"ERROR",0,1)</f>
        <v>Garnier Fructis Style Texture Tease Dry Touch Finishing Spray, 3.8 Oz, 2 Count (Packaging May Vary)</v>
      </c>
      <c r="G122" s="9">
        <f>_xlfn.XLOOKUP($E122,'Copy of Raw Data'!$E:$E,'Copy of Raw Data'!G:G,"ERROR",0,1)</f>
        <v>2946</v>
      </c>
      <c r="H122" s="9">
        <f>_xlfn.XLOOKUP($E122,'Copy of Raw Data'!$E:$E,'Copy of Raw Data'!H:H,"ERROR",0,1)</f>
        <v>25186.74</v>
      </c>
      <c r="I122" s="9">
        <f>_xlfn.XLOOKUP($E122,'Copy of Raw Data'!$E:$E,'Copy of Raw Data'!I:I,"ERROR",0,1)</f>
        <v>0.00106729972532625</v>
      </c>
      <c r="J122" s="9" t="str">
        <f>_xlfn.XLOOKUP($E122,'Copy of Raw Data'!$E:$E,'Copy of 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_xlfn.XLOOKUP($E122,'Copy of Raw Data'!$E:$E,'Copy of Raw Data'!L:L,"ERROR",0,1)</f>
        <v>8.64</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10 to 15</v>
      </c>
      <c r="N122" s="9">
        <f>_xlfn.XLOOKUP($E122,'Copy of Raw Data'!$E:$E,'Copy of Raw Data'!N:N,"ERROR",0,1)</f>
        <v>10.91</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20% to 25%</v>
      </c>
      <c r="P122" s="16">
        <f t="shared" si="6"/>
        <v>0.208065994500458</v>
      </c>
      <c r="Q122" s="9">
        <f>_xlfn.XLOOKUP($E122,'Copy of Raw Data'!$E:$E,'Copy of Raw Data'!Q:Q,"ERROR",0,1)</f>
        <v>7.6</v>
      </c>
      <c r="R122" s="9" t="str">
        <f>_xlfn.XLOOKUP($E122,'Copy of Raw Data'!$E:$E,'Copy of Raw Data'!R:R,"ERROR",0,1)</f>
        <v>oz</v>
      </c>
      <c r="S122" s="17">
        <f t="shared" si="7"/>
        <v>1.13684210526316</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1 to 2</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8"/>
        <v>0.0485467134186498</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9"/>
        <v>0.0384457932114697</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7.6</v>
      </c>
      <c r="AA122" s="9" t="str">
        <f>_xlfn.XLOOKUP($E122,'Copy of Raw Data'!$E:$E,'Copy of Raw Data'!AA:AA,"ERROR",0,1)</f>
        <v>oz</v>
      </c>
      <c r="AB122" s="9"/>
      <c r="AC122" s="9"/>
      <c r="AD122" s="9"/>
      <c r="AE122" s="9"/>
      <c r="AF122" s="9"/>
    </row>
    <row r="123" hidden="1" spans="1:32">
      <c r="A123" s="9" t="str">
        <f>_xlfn.XLOOKUP($E123,'Copy of Raw Data'!$E:$E,'Copy of Raw Data'!A:A,"ERROR",0,1)</f>
        <v>US</v>
      </c>
      <c r="B123" s="9" t="str">
        <f>_xlfn.XLOOKUP($E123,'Copy of Raw Data'!$E:$E,'Copy of Raw Data'!B:B,"ERROR",0,1)</f>
        <v>Hair Mousses</v>
      </c>
      <c r="C123" s="9" t="str">
        <f>_xlfn.XLOOKUP($E123,'Copy of Raw Data'!$E:$E,'Copy of Raw Data'!C:C,"ERROR",0,1)</f>
        <v>crÃ¨me of nature</v>
      </c>
      <c r="D123" s="9" t="str">
        <f>_xlfn.XLOOKUP($E123,'Copy of Raw Data'!$E:$E,'Copy of Raw Data'!D:D,"ERROR",0,1)</f>
        <v>www.amazon.com/dp/B003Y5FHAQ</v>
      </c>
      <c r="E123" s="9" t="s">
        <v>475</v>
      </c>
      <c r="F123" s="9" t="str">
        <f>_xlfn.XLOOKUP($E123,'Copy of Raw Data'!$E:$E,'Copy of Raw Data'!F:F,"ERROR",0,1)</f>
        <v>Argan Oil Foaming Mousse by Creme of Nature, Style &amp; Shine, Creates Soft Wraps, Defines Curls, Prevents Frizz &amp; Adds Exotic Shine, 7 Fl Oz</v>
      </c>
      <c r="G123" s="9">
        <f>_xlfn.XLOOKUP($E123,'Copy of Raw Data'!$E:$E,'Copy of Raw Data'!G:G,"ERROR",0,1)</f>
        <v>3953</v>
      </c>
      <c r="H123" s="9">
        <f>_xlfn.XLOOKUP($E123,'Copy of Raw Data'!$E:$E,'Copy of Raw Data'!H:H,"ERROR",0,1)</f>
        <v>25104.34</v>
      </c>
      <c r="I123" s="9">
        <f>_xlfn.XLOOKUP($E123,'Copy of Raw Data'!$E:$E,'Copy of Raw Data'!I:I,"ERROR",0,1)</f>
        <v>0.00105711196364122</v>
      </c>
      <c r="J123" s="9" t="str">
        <f>_xlfn.XLOOKUP($E123,'Copy of Raw Data'!$E:$E,'Copy of 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5 to 10</v>
      </c>
      <c r="L123" s="9">
        <f>_xlfn.XLOOKUP($E123,'Copy of Raw Data'!$E:$E,'Copy of Raw Data'!L:L,"ERROR",0,1)</f>
        <v>6.48</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5 to 10</v>
      </c>
      <c r="N123" s="9">
        <f>_xlfn.XLOOKUP($E123,'Copy of Raw Data'!$E:$E,'Copy of Raw Data'!N:N,"ERROR",0,1)</f>
        <v>9.99</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30% to 40%</v>
      </c>
      <c r="P123" s="16">
        <f t="shared" si="6"/>
        <v>0.351351351351351</v>
      </c>
      <c r="Q123" s="9">
        <f>_xlfn.XLOOKUP($E123,'Copy of Raw Data'!$E:$E,'Copy of Raw Data'!Q:Q,"ERROR",0,1)</f>
        <v>7</v>
      </c>
      <c r="R123" s="9" t="str">
        <f>_xlfn.XLOOKUP($E123,'Copy of Raw Data'!$E:$E,'Copy of Raw Data'!R:R,"ERROR",0,1)</f>
        <v>fl oz</v>
      </c>
      <c r="S123" s="17">
        <f t="shared" si="7"/>
        <v>0.89010989010989</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0.75 to 1</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8"/>
        <v>0.0464069241546414</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9"/>
        <v>0.0301017886408485</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17">
        <f t="array" ref="Z123">_xlfn.IFS(AA123="oz",_xlfn.IFS(R123="oz",Q123,R123="fl oz",Q123*1.04,R123="ml",Q123*0.0338),AA123="fl oz",_xlfn.IFS(R123="oz",Q123/1.04,R123="fl oz",Q123,R123="ml",Q123*0.0338/1.04),AA123="ml",_xlfn.IFS(R123="oz",Q123/0.0338,R123="fl oz",Q123*1.04/0.0338,R123="ml",Q123))</f>
        <v>7.28</v>
      </c>
      <c r="AA123" s="9" t="str">
        <f>_xlfn.XLOOKUP($E123,'Copy of Raw Data'!$E:$E,'Copy of Raw Data'!AA:AA,"ERROR",0,1)</f>
        <v>oz</v>
      </c>
      <c r="AB123" s="9"/>
      <c r="AC123" s="9"/>
      <c r="AD123" s="9"/>
      <c r="AE123" s="9"/>
      <c r="AF123" s="9"/>
    </row>
    <row r="124" hidden="1" spans="1:32">
      <c r="A124" s="9" t="str">
        <f>_xlfn.XLOOKUP($E124,'Copy of Raw Data'!$E:$E,'Copy of Raw Data'!A:A,"ERROR",0,1)</f>
        <v>US</v>
      </c>
      <c r="B124" s="9" t="str">
        <f>_xlfn.XLOOKUP($E124,'Copy of Raw Data'!$E:$E,'Copy of Raw Data'!B:B,"ERROR",0,1)</f>
        <v>Hair Mousses</v>
      </c>
      <c r="C124" s="9" t="str">
        <f>_xlfn.XLOOKUP($E124,'Copy of Raw Data'!$E:$E,'Copy of Raw Data'!C:C,"ERROR",0,1)</f>
        <v>giovanni</v>
      </c>
      <c r="D124" s="9" t="str">
        <f>_xlfn.XLOOKUP($E124,'Copy of Raw Data'!$E:$E,'Copy of Raw Data'!D:D,"ERROR",0,1)</f>
        <v>www.amazon.com/dp/B001ET789M</v>
      </c>
      <c r="E124" s="9" t="s">
        <v>478</v>
      </c>
      <c r="F124" s="9" t="str">
        <f>_xlfn.XLOOKUP($E124,'Copy of Raw Data'!$E:$E,'Copy of Raw Data'!F:F,"ERROR",0,1)</f>
        <v>GIOVANNI Mousse Air-Turbo Charged, Hair Styling Foam - Lightweight for Natural Curls, Medium to Firm Hold, Add Texture &amp; Shine, Curly Hair Products, No Parabens, Color Safe - 7 oz (Pack of 3)</v>
      </c>
      <c r="G124" s="9">
        <f>_xlfn.XLOOKUP($E124,'Copy of Raw Data'!$E:$E,'Copy of Raw Data'!G:G,"ERROR",0,1)</f>
        <v>1037</v>
      </c>
      <c r="H124" s="9">
        <f>_xlfn.XLOOKUP($E124,'Copy of Raw Data'!$E:$E,'Copy of Raw Data'!H:H,"ERROR",0,1)</f>
        <v>24864.71</v>
      </c>
      <c r="I124" s="9">
        <f>_xlfn.XLOOKUP($E124,'Copy of Raw Data'!$E:$E,'Copy of Raw Data'!I:I,"ERROR",0,1)</f>
        <v>0.00104947422468234</v>
      </c>
      <c r="J124" s="9" t="str">
        <f>_xlfn.XLOOKUP($E124,'Copy of Raw Data'!$E:$E,'Copy of 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20 to 30</v>
      </c>
      <c r="L124" s="9">
        <f>_xlfn.XLOOKUP($E124,'Copy of Raw Data'!$E:$E,'Copy of Raw Data'!L:L,"ERROR",0,1)</f>
        <v>24.34</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20 to 30</v>
      </c>
      <c r="N124" s="9">
        <f>_xlfn.XLOOKUP($E124,'Copy of Raw Data'!$E:$E,'Copy of Raw Data'!N:N,"ERROR",0,1)</f>
        <v>29.97</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15% to 20%</v>
      </c>
      <c r="P124" s="16">
        <f t="shared" si="6"/>
        <v>0.187854521187855</v>
      </c>
      <c r="Q124" s="9">
        <f>_xlfn.XLOOKUP($E124,'Copy of Raw Data'!$E:$E,'Copy of Raw Data'!Q:Q,"ERROR",0,1)</f>
        <v>21</v>
      </c>
      <c r="R124" s="9" t="str">
        <f>_xlfn.XLOOKUP($E124,'Copy of Raw Data'!$E:$E,'Copy of Raw Data'!R:R,"ERROR",0,1)</f>
        <v>oz</v>
      </c>
      <c r="S124" s="17">
        <f t="shared" si="7"/>
        <v>1.15904761904762</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1 to 2</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8"/>
        <v>0.0482632011208271</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9"/>
        <v>0.039196740583281</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20 to 25</v>
      </c>
      <c r="Z124" s="17">
        <f t="array" ref="Z124">_xlfn.IFS(AA124="oz",_xlfn.IFS(R124="oz",Q124,R124="fl oz",Q124*1.04,R124="ml",Q124*0.0338),AA124="fl oz",_xlfn.IFS(R124="oz",Q124/1.04,R124="fl oz",Q124,R124="ml",Q124*0.0338/1.04),AA124="ml",_xlfn.IFS(R124="oz",Q124/0.0338,R124="fl oz",Q124*1.04/0.0338,R124="ml",Q124))</f>
        <v>21</v>
      </c>
      <c r="AA124" s="9" t="str">
        <f>_xlfn.XLOOKUP($E124,'Copy of Raw Data'!$E:$E,'Copy of Raw Data'!AA:AA,"ERROR",0,1)</f>
        <v>oz</v>
      </c>
      <c r="AB124" s="9"/>
      <c r="AC124" s="9"/>
      <c r="AD124" s="9"/>
      <c r="AE124" s="9"/>
      <c r="AF124" s="9"/>
    </row>
    <row r="125" hidden="1" spans="1:32">
      <c r="A125" s="9" t="str">
        <f>_xlfn.XLOOKUP($E125,'Copy of Raw Data'!$E:$E,'Copy of Raw Data'!A:A,"ERROR",0,1)</f>
        <v>US</v>
      </c>
      <c r="B125" s="9" t="str">
        <f>_xlfn.XLOOKUP($E125,'Copy of Raw Data'!$E:$E,'Copy of Raw Data'!B:B,"ERROR",0,1)</f>
        <v>Hair Mousses</v>
      </c>
      <c r="C125" s="9" t="str">
        <f>_xlfn.XLOOKUP($E125,'Copy of Raw Data'!$E:$E,'Copy of Raw Data'!C:C,"ERROR",0,1)</f>
        <v>Goiple</v>
      </c>
      <c r="D125" s="9" t="str">
        <f>_xlfn.XLOOKUP($E125,'Copy of Raw Data'!$E:$E,'Copy of Raw Data'!D:D,"ERROR",0,1)</f>
        <v>www.amazon.com/dp/B0BLNMZR33</v>
      </c>
      <c r="E125" s="9" t="s">
        <v>481</v>
      </c>
      <c r="F125" s="9" t="str">
        <f>_xlfn.XLOOKUP($E125,'Copy of Raw Data'!$E:$E,'Copy of Raw Data'!F:F,"ERROR",0,1)</f>
        <v>Braid Mousse Hair Mousse Braiding Mousse for Braids Twist, Locs, No Flake Extra Hold High Shine and Moisturizes, Frizz Control, High Shine, Lightweight Easy to Apply Hair Brush Silky Du-rag 8.4 fl oz</v>
      </c>
      <c r="G125" s="9">
        <f>_xlfn.XLOOKUP($E125,'Copy of Raw Data'!$E:$E,'Copy of Raw Data'!G:G,"ERROR",0,1)</f>
        <v>2468</v>
      </c>
      <c r="H125" s="9">
        <f>_xlfn.XLOOKUP($E125,'Copy of Raw Data'!$E:$E,'Copy of Raw Data'!H:H,"ERROR",0,1)</f>
        <v>24685.06</v>
      </c>
      <c r="I125" s="9">
        <f>_xlfn.XLOOKUP($E125,'Copy of Raw Data'!$E:$E,'Copy of Raw Data'!I:I,"ERROR",0,1)</f>
        <v>0.00104551271888669</v>
      </c>
      <c r="J125" s="9" t="str">
        <f>_xlfn.XLOOKUP($E125,'Copy of Raw Data'!$E:$E,'Copy of 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10 to 15</v>
      </c>
      <c r="L125" s="9">
        <f>_xlfn.XLOOKUP($E125,'Copy of Raw Data'!$E:$E,'Copy of Raw Data'!L:L,"ERROR",0,1)</f>
        <v>10.09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10 to 15</v>
      </c>
      <c r="N125" s="9">
        <f>_xlfn.XLOOKUP($E125,'Copy of Raw Data'!$E:$E,'Copy of Raw Data'!N:N,"ERROR",0,1)</f>
        <v>10.86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6% to 8%</v>
      </c>
      <c r="P125" s="16">
        <f t="shared" si="6"/>
        <v>0.070902394106814</v>
      </c>
      <c r="Q125" s="9">
        <f>_xlfn.XLOOKUP($E125,'Copy of Raw Data'!$E:$E,'Copy of Raw Data'!Q:Q,"ERROR",0,1)</f>
        <v>16.9</v>
      </c>
      <c r="R125" s="9" t="str">
        <f>_xlfn.XLOOKUP($E125,'Copy of Raw Data'!$E:$E,'Copy of Raw Data'!R:R,"ERROR",0,1)</f>
        <v>fl oz</v>
      </c>
      <c r="S125" s="17">
        <f t="shared" si="7"/>
        <v>0.57407828857533</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0.5 to 0.75</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8"/>
        <v>0.020895773727786</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9"/>
        <v>0.0194142133437717</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15 to 20</v>
      </c>
      <c r="Z125" s="17">
        <f t="array" ref="Z125">_xlfn.IFS(AA125="oz",_xlfn.IFS(R125="oz",Q125,R125="fl oz",Q125*1.04,R125="ml",Q125*0.0338),AA125="fl oz",_xlfn.IFS(R125="oz",Q125/1.04,R125="fl oz",Q125,R125="ml",Q125*0.0338/1.04),AA125="ml",_xlfn.IFS(R125="oz",Q125/0.0338,R125="fl oz",Q125*1.04/0.0338,R125="ml",Q125))</f>
        <v>17.576</v>
      </c>
      <c r="AA125" s="9" t="str">
        <f>_xlfn.XLOOKUP($E125,'Copy of Raw Data'!$E:$E,'Copy of Raw Data'!AA:AA,"ERROR",0,1)</f>
        <v>oz</v>
      </c>
      <c r="AB125" s="9"/>
      <c r="AC125" s="9"/>
      <c r="AD125" s="9"/>
      <c r="AE125" s="9"/>
      <c r="AF125" s="9"/>
    </row>
    <row r="126" hidden="1" spans="1:32">
      <c r="A126" s="9" t="str">
        <f>_xlfn.XLOOKUP($E126,'Copy of Raw Data'!$E:$E,'Copy of Raw Data'!A:A,"ERROR",0,1)</f>
        <v>US</v>
      </c>
      <c r="B126" s="9" t="str">
        <f>_xlfn.XLOOKUP($E126,'Copy of Raw Data'!$E:$E,'Copy of Raw Data'!B:B,"ERROR",0,1)</f>
        <v>Hair Mousses</v>
      </c>
      <c r="C126" s="9" t="str">
        <f>_xlfn.XLOOKUP($E126,'Copy of Raw Data'!$E:$E,'Copy of Raw Data'!C:C,"ERROR",0,1)</f>
        <v>Herbal Essences</v>
      </c>
      <c r="D126" s="9" t="str">
        <f>_xlfn.XLOOKUP($E126,'Copy of Raw Data'!$E:$E,'Copy of Raw Data'!D:D,"ERROR",0,1)</f>
        <v>www.amazon.com/dp/B008Y9Y7UI</v>
      </c>
      <c r="E126" s="9" t="s">
        <v>484</v>
      </c>
      <c r="F126" s="9" t="str">
        <f>_xlfn.XLOOKUP($E126,'Copy of Raw Data'!$E:$E,'Copy of Raw Data'!F:F,"ERROR",0,1)</f>
        <v>Herbal Essences Totally Twisted Curl-Boosting Mousse with Berry Essences, 6.8 oz</v>
      </c>
      <c r="G126" s="9">
        <f>_xlfn.XLOOKUP($E126,'Copy of Raw Data'!$E:$E,'Copy of Raw Data'!G:G,"ERROR",0,1)</f>
        <v>2978</v>
      </c>
      <c r="H126" s="9">
        <f>_xlfn.XLOOKUP($E126,'Copy of Raw Data'!$E:$E,'Copy of Raw Data'!H:H,"ERROR",0,1)</f>
        <v>24591.88</v>
      </c>
      <c r="I126" s="9">
        <f>_xlfn.XLOOKUP($E126,'Copy of Raw Data'!$E:$E,'Copy of Raw Data'!I:I,"ERROR",0,1)</f>
        <v>0.00102770720008142</v>
      </c>
      <c r="J126" s="9" t="str">
        <f>_xlfn.XLOOKUP($E126,'Copy of Raw Data'!$E:$E,'Copy of 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5 to 10</v>
      </c>
      <c r="L126" s="9">
        <f>_xlfn.XLOOKUP($E126,'Copy of Raw Data'!$E:$E,'Copy of Raw Data'!L:L,"ERROR",0,1)</f>
        <v>8.09</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5 to 10</v>
      </c>
      <c r="N126" s="9">
        <f>_xlfn.XLOOKUP($E126,'Copy of Raw Data'!$E:$E,'Copy of Raw Data'!N:N,"ERROR",0,1)</f>
        <v>8.56</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4% to 6%</v>
      </c>
      <c r="P126" s="16">
        <f t="shared" si="6"/>
        <v>0.0549065420560748</v>
      </c>
      <c r="Q126" s="9">
        <f>_xlfn.XLOOKUP($E126,'Copy of Raw Data'!$E:$E,'Copy of Raw Data'!Q:Q,"ERROR",0,1)</f>
        <v>6.8</v>
      </c>
      <c r="R126" s="9" t="str">
        <f>_xlfn.XLOOKUP($E126,'Copy of Raw Data'!$E:$E,'Copy of Raw Data'!R:R,"ERROR",0,1)</f>
        <v>oz</v>
      </c>
      <c r="S126" s="17">
        <f t="shared" si="7"/>
        <v>1.18970588235294</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1 to 2</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 to 0.05</v>
      </c>
      <c r="V126" s="17">
        <f t="shared" si="8"/>
        <v>0.0425709681911317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 to 0.05</v>
      </c>
      <c r="X126" s="17">
        <f t="shared" si="9"/>
        <v>0.0402335435357775</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6 to 8</v>
      </c>
      <c r="Z126" s="17">
        <f t="array" ref="Z126">_xlfn.IFS(AA126="oz",_xlfn.IFS(R126="oz",Q126,R126="fl oz",Q126*1.04,R126="ml",Q126*0.0338),AA126="fl oz",_xlfn.IFS(R126="oz",Q126/1.04,R126="fl oz",Q126,R126="ml",Q126*0.0338/1.04),AA126="ml",_xlfn.IFS(R126="oz",Q126/0.0338,R126="fl oz",Q126*1.04/0.0338,R126="ml",Q126))</f>
        <v>6.8</v>
      </c>
      <c r="AA126" s="9" t="str">
        <f>_xlfn.XLOOKUP($E126,'Copy of Raw Data'!$E:$E,'Copy of Raw Data'!AA:AA,"ERROR",0,1)</f>
        <v>oz</v>
      </c>
      <c r="AB126" s="9"/>
      <c r="AC126" s="9"/>
      <c r="AD126" s="9"/>
      <c r="AE126" s="9"/>
      <c r="AF126" s="9"/>
    </row>
    <row r="127" hidden="1" spans="1:32">
      <c r="A127" s="9" t="str">
        <f>_xlfn.XLOOKUP($E127,'Copy of Raw Data'!$E:$E,'Copy of Raw Data'!A:A,"ERROR",0,1)</f>
        <v>US</v>
      </c>
      <c r="B127" s="9" t="str">
        <f>_xlfn.XLOOKUP($E127,'Copy of Raw Data'!$E:$E,'Copy of Raw Data'!B:B,"ERROR",0,1)</f>
        <v>Hair Mousses</v>
      </c>
      <c r="C127" s="9" t="str">
        <f>_xlfn.XLOOKUP($E127,'Copy of Raw Data'!$E:$E,'Copy of Raw Data'!C:C,"ERROR",0,1)</f>
        <v>ORIBE</v>
      </c>
      <c r="D127" s="9" t="str">
        <f>_xlfn.XLOOKUP($E127,'Copy of Raw Data'!$E:$E,'Copy of Raw Data'!D:D,"ERROR",0,1)</f>
        <v>www.amazon.com/dp/B00J9PYDZ0</v>
      </c>
      <c r="E127" s="9" t="s">
        <v>487</v>
      </c>
      <c r="F127" s="9" t="str">
        <f>_xlfn.XLOOKUP($E127,'Copy of Raw Data'!$E:$E,'Copy of Raw Data'!F:F,"ERROR",0,1)</f>
        <v>Oribe Grandiose Hair Plumping Mousse, 2.5 oz</v>
      </c>
      <c r="G127" s="9">
        <f>_xlfn.XLOOKUP($E127,'Copy of Raw Data'!$E:$E,'Copy of Raw Data'!G:G,"ERROR",0,1)</f>
        <v>1099</v>
      </c>
      <c r="H127" s="9">
        <f>_xlfn.XLOOKUP($E127,'Copy of Raw Data'!$E:$E,'Copy of Raw Data'!H:H,"ERROR",0,1)</f>
        <v>24173.07</v>
      </c>
      <c r="I127" s="9">
        <f>_xlfn.XLOOKUP($E127,'Copy of Raw Data'!$E:$E,'Copy of Raw Data'!I:I,"ERROR",0,1)</f>
        <v>0.00102444293291047</v>
      </c>
      <c r="J127" s="9" t="str">
        <f>_xlfn.XLOOKUP($E127,'Copy of Raw Data'!$E:$E,'Copy of 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20 to 30</v>
      </c>
      <c r="L127" s="9">
        <f>_xlfn.XLOOKUP($E127,'Copy of Raw Data'!$E:$E,'Copy of Raw Data'!L:L,"ERROR",0,1)</f>
        <v>22</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20 to 30</v>
      </c>
      <c r="N127" s="9">
        <f>_xlfn.XLOOKUP($E127,'Copy of Raw Data'!$E:$E,'Copy of Raw Data'!N:N,"ERROR",0,1)</f>
        <v>22</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6"/>
        <v>0</v>
      </c>
      <c r="Q127" s="9">
        <f>_xlfn.XLOOKUP($E127,'Copy of Raw Data'!$E:$E,'Copy of Raw Data'!Q:Q,"ERROR",0,1)</f>
        <v>2.5</v>
      </c>
      <c r="R127" s="9" t="str">
        <f>_xlfn.XLOOKUP($E127,'Copy of Raw Data'!$E:$E,'Copy of Raw Data'!R:R,"ERROR",0,1)</f>
        <v>oz</v>
      </c>
      <c r="S127" s="17">
        <f t="shared" si="7"/>
        <v>8.8</v>
      </c>
      <c r="T127" s="9" t="str">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5 to 10</v>
      </c>
      <c r="U127" s="17"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0.2 to 0.3</v>
      </c>
      <c r="V127" s="17">
        <f t="shared" si="8"/>
        <v>0.297598917822117</v>
      </c>
      <c r="W127" s="17"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0.2 to 0.3</v>
      </c>
      <c r="X127" s="17">
        <f t="shared" si="9"/>
        <v>0.297598917822117</v>
      </c>
      <c r="Y127" s="9"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2 to 4</v>
      </c>
      <c r="Z127" s="17">
        <f t="array" ref="Z127">_xlfn.IFS(AA127="oz",_xlfn.IFS(R127="oz",Q127,R127="fl oz",Q127*1.04,R127="ml",Q127*0.0338),AA127="fl oz",_xlfn.IFS(R127="oz",Q127/1.04,R127="fl oz",Q127,R127="ml",Q127*0.0338/1.04),AA127="ml",_xlfn.IFS(R127="oz",Q127/0.0338,R127="fl oz",Q127*1.04/0.0338,R127="ml",Q127))</f>
        <v>2.5</v>
      </c>
      <c r="AA127" s="9" t="str">
        <f>_xlfn.XLOOKUP($E127,'Copy of Raw Data'!$E:$E,'Copy of Raw Data'!AA:AA,"ERROR",0,1)</f>
        <v>oz</v>
      </c>
      <c r="AB127" s="9"/>
      <c r="AC127" s="9"/>
      <c r="AD127" s="9"/>
      <c r="AE127" s="9"/>
      <c r="AF127" s="9"/>
    </row>
    <row r="128" hidden="1" spans="1:32">
      <c r="A128" s="9" t="str">
        <f>_xlfn.XLOOKUP($E128,'Copy of Raw Data'!$E:$E,'Copy of Raw Data'!A:A,"ERROR",0,1)</f>
        <v>US</v>
      </c>
      <c r="B128" s="9" t="str">
        <f>_xlfn.XLOOKUP($E128,'Copy of Raw Data'!$E:$E,'Copy of Raw Data'!B:B,"ERROR",0,1)</f>
        <v>Hair Mousses</v>
      </c>
      <c r="C128" s="9" t="str">
        <f>_xlfn.XLOOKUP($E128,'Copy of Raw Data'!$E:$E,'Copy of Raw Data'!C:C,"ERROR",0,1)</f>
        <v>elizabeth arden</v>
      </c>
      <c r="D128" s="9" t="str">
        <f>_xlfn.XLOOKUP($E128,'Copy of Raw Data'!$E:$E,'Copy of Raw Data'!D:D,"ERROR",0,1)</f>
        <v>www.amazon.com/dp/B001BEL7IS</v>
      </c>
      <c r="E128" s="9" t="s">
        <v>490</v>
      </c>
      <c r="F128" s="9" t="str">
        <f>_xlfn.XLOOKUP($E128,'Copy of Raw Data'!$E:$E,'Copy of Raw Data'!F:F,"ERROR",0,1)</f>
        <v>Elizabeth Arden Flawless Finish Mousse Makeup</v>
      </c>
      <c r="G128" s="9">
        <f>_xlfn.XLOOKUP($E128,'Copy of Raw Data'!$E:$E,'Copy of Raw Data'!G:G,"ERROR",0,1)</f>
        <v>688</v>
      </c>
      <c r="H128" s="9">
        <f>_xlfn.XLOOKUP($E128,'Copy of Raw Data'!$E:$E,'Copy of Raw Data'!H:H,"ERROR",0,1)</f>
        <v>24096.29</v>
      </c>
      <c r="I128" s="9">
        <f>_xlfn.XLOOKUP($E128,'Copy of Raw Data'!$E:$E,'Copy of Raw Data'!I:I,"ERROR",0,1)</f>
        <v>0.00101838886094974</v>
      </c>
      <c r="J128" s="9" t="str">
        <f>_xlfn.XLOOKUP($E128,'Copy of Raw Data'!$E:$E,'Copy of 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30 to 40</v>
      </c>
      <c r="L128" s="9">
        <f>_xlfn.XLOOKUP($E128,'Copy of Raw Data'!$E:$E,'Copy of Raw Data'!L:L,"ERROR",0,1)</f>
        <v>35</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30 to 40</v>
      </c>
      <c r="N128" s="9">
        <f>_xlfn.XLOOKUP($E128,'Copy of Raw Data'!$E:$E,'Copy of Raw Data'!N:N,"ERROR",0,1)</f>
        <v>35</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No Discount</v>
      </c>
      <c r="P128" s="16">
        <f t="shared" si="6"/>
        <v>0</v>
      </c>
      <c r="Q128" s="9">
        <f>_xlfn.XLOOKUP($E128,'Copy of Raw Data'!$E:$E,'Copy of Raw Data'!Q:Q,"ERROR",0,1)</f>
        <v>0</v>
      </c>
      <c r="R128" s="9">
        <f>_xlfn.XLOOKUP($E128,'Copy of Raw Data'!$E:$E,'Copy of Raw Data'!R:R,"ERROR",0,1)</f>
        <v>0</v>
      </c>
      <c r="S128" s="17" t="e">
        <f t="shared" si="7"/>
        <v>#N/A</v>
      </c>
      <c r="T128" s="9" t="e">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#N/A</v>
      </c>
      <c r="U128" s="17" t="e">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#N/A</v>
      </c>
      <c r="V128" s="17" t="e">
        <f t="shared" si="8"/>
        <v>#N/A</v>
      </c>
      <c r="W128" s="17" t="e">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#N/A</v>
      </c>
      <c r="X128" s="17" t="e">
        <f t="shared" si="9"/>
        <v>#N/A</v>
      </c>
      <c r="Y128" s="9" t="e">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#N/A</v>
      </c>
      <c r="Z128" s="17" t="e">
        <f t="array" ref="Z128">_xlfn.IFS(AA128="oz",_xlfn.IFS(R128="oz",Q128,R128="fl oz",Q128*1.04,R128="ml",Q128*0.0338),AA128="fl oz",_xlfn.IFS(R128="oz",Q128/1.04,R128="fl oz",Q128,R128="ml",Q128*0.0338/1.04),AA128="ml",_xlfn.IFS(R128="oz",Q128/0.0338,R128="fl oz",Q128*1.04/0.0338,R128="ml",Q128))</f>
        <v>#N/A</v>
      </c>
      <c r="AA128" s="9" t="str">
        <f>_xlfn.XLOOKUP($E128,'Copy of Raw Data'!$E:$E,'Copy of Raw Data'!AA:AA,"ERROR",0,1)</f>
        <v>oz</v>
      </c>
      <c r="AB128" s="9"/>
      <c r="AC128" s="9"/>
      <c r="AD128" s="9"/>
      <c r="AE128" s="9"/>
      <c r="AF128" s="9"/>
    </row>
    <row r="129" hidden="1" spans="1:32">
      <c r="A129" s="9" t="str">
        <f>_xlfn.XLOOKUP($E129,'Copy of Raw Data'!$E:$E,'Copy of Raw Data'!A:A,"ERROR",0,1)</f>
        <v>US</v>
      </c>
      <c r="B129" s="9" t="str">
        <f>_xlfn.XLOOKUP($E129,'Copy of Raw Data'!$E:$E,'Copy of Raw Data'!B:B,"ERROR",0,1)</f>
        <v>Hair Mousses</v>
      </c>
      <c r="C129" s="9" t="str">
        <f>_xlfn.XLOOKUP($E129,'Copy of Raw Data'!$E:$E,'Copy of Raw Data'!C:C,"ERROR",0,1)</f>
        <v>design essentials</v>
      </c>
      <c r="D129" s="9" t="str">
        <f>_xlfn.XLOOKUP($E129,'Copy of Raw Data'!$E:$E,'Copy of Raw Data'!D:D,"ERROR",0,1)</f>
        <v>www.amazon.com/dp/B07BBG1ZWT</v>
      </c>
      <c r="E129" s="9" t="s">
        <v>493</v>
      </c>
      <c r="F129" s="9" t="str">
        <f>_xlfn.XLOOKUP($E129,'Copy of Raw Data'!$E:$E,'Copy of Raw Data'!F:F,"ERROR",0,1)</f>
        <v>Design Essentials Curl Enhancing Mousse, Almond and Avocado Collection, 2.3 Ounces</v>
      </c>
      <c r="G129" s="9">
        <f>_xlfn.XLOOKUP($E129,'Copy of Raw Data'!$E:$E,'Copy of Raw Data'!G:G,"ERROR",0,1)</f>
        <v>4800</v>
      </c>
      <c r="H129" s="9">
        <f>_xlfn.XLOOKUP($E129,'Copy of Raw Data'!$E:$E,'Copy of Raw Data'!H:H,"ERROR",0,1)</f>
        <v>23953.89</v>
      </c>
      <c r="I129" s="9">
        <f>_xlfn.XLOOKUP($E129,'Copy of Raw Data'!$E:$E,'Copy of Raw Data'!I:I,"ERROR",0,1)</f>
        <v>0.00101753729450752</v>
      </c>
      <c r="J129" s="9" t="str">
        <f>_xlfn.XLOOKUP($E129,'Copy of Raw Data'!$E:$E,'Copy of 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0 to 5</v>
      </c>
      <c r="L129" s="9">
        <f>_xlfn.XLOOKUP($E129,'Copy of Raw Data'!$E:$E,'Copy of Raw Data'!L:L,"ERROR",0,1)</f>
        <v>4.99</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5 to 10</v>
      </c>
      <c r="N129" s="9">
        <f>_xlfn.XLOOKUP($E129,'Copy of Raw Data'!$E:$E,'Copy of Raw Data'!N:N,"ERROR",0,1)</f>
        <v>5.36</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6% to 8%</v>
      </c>
      <c r="P129" s="16">
        <f t="shared" si="6"/>
        <v>0.0690298507462687</v>
      </c>
      <c r="Q129" s="9">
        <f>_xlfn.XLOOKUP($E129,'Copy of Raw Data'!$E:$E,'Copy of Raw Data'!Q:Q,"ERROR",0,1)</f>
        <v>2.3</v>
      </c>
      <c r="R129" s="9" t="str">
        <f>_xlfn.XLOOKUP($E129,'Copy of Raw Data'!$E:$E,'Copy of Raw Data'!R:R,"ERROR",0,1)</f>
        <v>oz</v>
      </c>
      <c r="S129" s="17">
        <f t="shared" si="7"/>
        <v>2.1695652173913</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2 to 3</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0.05 to 0.1</v>
      </c>
      <c r="V129" s="17">
        <f t="shared" si="8"/>
        <v>0.0788107806090191</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0.05 to 0.1</v>
      </c>
      <c r="X129" s="17">
        <f t="shared" si="9"/>
        <v>0.0733704841863816</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2 to 4</v>
      </c>
      <c r="Z129" s="17">
        <f t="array" ref="Z129">_xlfn.IFS(AA129="oz",_xlfn.IFS(R129="oz",Q129,R129="fl oz",Q129*1.04,R129="ml",Q129*0.0338),AA129="fl oz",_xlfn.IFS(R129="oz",Q129/1.04,R129="fl oz",Q129,R129="ml",Q129*0.0338/1.04),AA129="ml",_xlfn.IFS(R129="oz",Q129/0.0338,R129="fl oz",Q129*1.04/0.0338,R129="ml",Q129))</f>
        <v>2.3</v>
      </c>
      <c r="AA129" s="9" t="str">
        <f>_xlfn.XLOOKUP($E129,'Copy of Raw Data'!$E:$E,'Copy of Raw Data'!AA:AA,"ERROR",0,1)</f>
        <v>oz</v>
      </c>
      <c r="AB129" s="9"/>
      <c r="AC129" s="9"/>
      <c r="AD129" s="9"/>
      <c r="AE129" s="9"/>
      <c r="AF129" s="9"/>
    </row>
    <row r="130" hidden="1" spans="1:32">
      <c r="A130" s="9" t="str">
        <f>_xlfn.XLOOKUP($E130,'Copy of Raw Data'!$E:$E,'Copy of Raw Data'!A:A,"ERROR",0,1)</f>
        <v>US</v>
      </c>
      <c r="B130" s="9" t="str">
        <f>_xlfn.XLOOKUP($E130,'Copy of Raw Data'!$E:$E,'Copy of Raw Data'!B:B,"ERROR",0,1)</f>
        <v>Hair Mousses</v>
      </c>
      <c r="C130" s="9" t="str">
        <f>_xlfn.XLOOKUP($E130,'Copy of Raw Data'!$E:$E,'Copy of Raw Data'!C:C,"ERROR",0,1)</f>
        <v>aunt jackie's</v>
      </c>
      <c r="D130" s="9" t="str">
        <f>_xlfn.XLOOKUP($E130,'Copy of Raw Data'!$E:$E,'Copy of Raw Data'!D:D,"ERROR",0,1)</f>
        <v>www.amazon.com/dp/B07V6JVBSM</v>
      </c>
      <c r="E130" s="9" t="s">
        <v>497</v>
      </c>
      <c r="F130" s="9" t="str">
        <f>_xlfn.XLOOKUP($E130,'Copy of Raw Data'!$E:$E,'Copy of Raw Data'!F:F,"ERROR",0,1)</f>
        <v>Aunt Jackie's Grapeseed Style and Shine Recipes Power Wash Intense Moisture Clarifying Hair Shampoo, 12oz.</v>
      </c>
      <c r="G130" s="9">
        <f>_xlfn.XLOOKUP($E130,'Copy of Raw Data'!$E:$E,'Copy of Raw Data'!G:G,"ERROR",0,1)</f>
        <v>1780</v>
      </c>
      <c r="H130" s="9">
        <f>_xlfn.XLOOKUP($E130,'Copy of Raw Data'!$E:$E,'Copy of Raw Data'!H:H,"ERROR",0,1)</f>
        <v>23933.86</v>
      </c>
      <c r="I130" s="9">
        <f>_xlfn.XLOOKUP($E130,'Copy of Raw Data'!$E:$E,'Copy of Raw Data'!I:I,"ERROR",0,1)</f>
        <v>0.00101153168913412</v>
      </c>
      <c r="J130" s="9" t="str">
        <f>_xlfn.XLOOKUP($E130,'Copy of Raw Data'!$E:$E,'Copy of 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_xlfn.XLOOKUP($E130,'Copy of Raw Data'!$E:$E,'Copy of Raw Data'!L:L,"ERROR",0,1)</f>
        <v>12.5</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_xlfn.XLOOKUP($E130,'Copy of Raw Data'!$E:$E,'Copy of Raw Data'!N:N,"ERROR",0,1)</f>
        <v>12.5</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No Discount</v>
      </c>
      <c r="P130" s="16">
        <f t="shared" si="6"/>
        <v>0</v>
      </c>
      <c r="Q130" s="9">
        <f>_xlfn.XLOOKUP($E130,'Copy of Raw Data'!$E:$E,'Copy of Raw Data'!Q:Q,"ERROR",0,1)</f>
        <v>12</v>
      </c>
      <c r="R130" s="9" t="str">
        <f>_xlfn.XLOOKUP($E130,'Copy of Raw Data'!$E:$E,'Copy of Raw Data'!R:R,"ERROR",0,1)</f>
        <v>oz</v>
      </c>
      <c r="S130" s="17">
        <f t="shared" si="7"/>
        <v>1.04166666666667</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 to 0.05</v>
      </c>
      <c r="V130" s="17">
        <f t="shared" si="8"/>
        <v>0.035227144628565</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 to 0.05</v>
      </c>
      <c r="X130" s="17">
        <f t="shared" si="9"/>
        <v>0.035227144628565</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10 to 15</v>
      </c>
      <c r="Z130" s="17">
        <f t="array" ref="Z130">_xlfn.IFS(AA130="oz",_xlfn.IFS(R130="oz",Q130,R130="fl oz",Q130*1.04,R130="ml",Q130*0.0338),AA130="fl oz",_xlfn.IFS(R130="oz",Q130/1.04,R130="fl oz",Q130,R130="ml",Q130*0.0338/1.04),AA130="ml",_xlfn.IFS(R130="oz",Q130/0.0338,R130="fl oz",Q130*1.04/0.0338,R130="ml",Q130))</f>
        <v>12</v>
      </c>
      <c r="AA130" s="9" t="str">
        <f>_xlfn.XLOOKUP($E130,'Copy of Raw Data'!$E:$E,'Copy of Raw Data'!AA:AA,"ERROR",0,1)</f>
        <v>oz</v>
      </c>
      <c r="AB130" s="9"/>
      <c r="AC130" s="9"/>
      <c r="AD130" s="9"/>
      <c r="AE130" s="9"/>
      <c r="AF130" s="9"/>
    </row>
    <row r="131" hidden="1" spans="1:32">
      <c r="A131" s="9" t="str">
        <f>_xlfn.XLOOKUP($E131,'Copy of Raw Data'!$E:$E,'Copy of Raw Data'!A:A,"ERROR",0,1)</f>
        <v>US</v>
      </c>
      <c r="B131" s="9" t="str">
        <f>_xlfn.XLOOKUP($E131,'Copy of Raw Data'!$E:$E,'Copy of Raw Data'!B:B,"ERROR",0,1)</f>
        <v>Hair Mousses</v>
      </c>
      <c r="C131" s="9" t="str">
        <f>_xlfn.XLOOKUP($E131,'Copy of Raw Data'!$E:$E,'Copy of Raw Data'!C:C,"ERROR",0,1)</f>
        <v>IWELL Signature</v>
      </c>
      <c r="D131" s="9" t="str">
        <f>_xlfn.XLOOKUP($E131,'Copy of Raw Data'!$E:$E,'Copy of Raw Data'!D:D,"ERROR",0,1)</f>
        <v>www.amazon.com/dp/B0BB3C6CLK</v>
      </c>
      <c r="E131" s="9" t="s">
        <v>501</v>
      </c>
      <c r="F131" s="9" t="str">
        <f>_xlfn.XLOOKUP($E131,'Copy of Raw Data'!$E:$E,'Copy of Raw Data'!F:F,"ERROR",0,1)</f>
        <v>IWELL Signature Lace Tint Mousse (200ml) | Concealer for Lace Wigs Hair Wigs | Perfect Match Your Skin Tone | Easy Tinting | Quick-Drying | Safe and Convenient | Value Size 7 fl oz (Medium Dark Brown)</v>
      </c>
      <c r="G131" s="9">
        <f>_xlfn.XLOOKUP($E131,'Copy of Raw Data'!$E:$E,'Copy of Raw Data'!G:G,"ERROR",0,1)</f>
        <v>2302</v>
      </c>
      <c r="H131" s="9">
        <f>_xlfn.XLOOKUP($E131,'Copy of Raw Data'!$E:$E,'Copy of Raw Data'!H:H,"ERROR",0,1)</f>
        <v>23792.6</v>
      </c>
      <c r="I131" s="9">
        <f>_xlfn.XLOOKUP($E131,'Copy of Raw Data'!$E:$E,'Copy of Raw Data'!I:I,"ERROR",0,1)</f>
        <v>0.000976403616814828</v>
      </c>
      <c r="J131" s="9" t="str">
        <f>_xlfn.XLOOKUP($E131,'Copy of Raw Data'!$E:$E,'Copy of 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10 to 15</v>
      </c>
      <c r="L131" s="9">
        <f>_xlfn.XLOOKUP($E131,'Copy of Raw Data'!$E:$E,'Copy of Raw Data'!L:L,"ERROR",0,1)</f>
        <v>10.49</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_xlfn.XLOOKUP($E131,'Copy of Raw Data'!$E:$E,'Copy of Raw Data'!N:N,"ERROR",0,1)</f>
        <v>11.83</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6">
        <f t="shared" si="6"/>
        <v>0.113271344040575</v>
      </c>
      <c r="Q131" s="9">
        <f>_xlfn.XLOOKUP($E131,'Copy of Raw Data'!$E:$E,'Copy of Raw Data'!Q:Q,"ERROR",0,1)</f>
        <v>200</v>
      </c>
      <c r="R131" s="9" t="str">
        <f>_xlfn.XLOOKUP($E131,'Copy of Raw Data'!$E:$E,'Copy of Raw Data'!R:R,"ERROR",0,1)</f>
        <v>ml</v>
      </c>
      <c r="S131" s="17">
        <f t="shared" si="7"/>
        <v>1.55177514792899</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0.05 to 0.1</v>
      </c>
      <c r="V131" s="17">
        <f t="shared" si="8"/>
        <v>0.0591816029759892</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0.05 to 0.1</v>
      </c>
      <c r="X131" s="17">
        <f t="shared" si="9"/>
        <v>0.0524780232644232</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17">
        <f t="array" ref="Z131">_xlfn.IFS(AA131="oz",_xlfn.IFS(R131="oz",Q131,R131="fl oz",Q131*1.04,R131="ml",Q131*0.0338),AA131="fl oz",_xlfn.IFS(R131="oz",Q131/1.04,R131="fl oz",Q131,R131="ml",Q131*0.0338/1.04),AA131="ml",_xlfn.IFS(R131="oz",Q131/0.0338,R131="fl oz",Q131*1.04/0.0338,R131="ml",Q131))</f>
        <v>6.76</v>
      </c>
      <c r="AA131" s="9" t="str">
        <f>_xlfn.XLOOKUP($E131,'Copy of Raw Data'!$E:$E,'Copy of Raw Data'!AA:AA,"ERROR",0,1)</f>
        <v>oz</v>
      </c>
      <c r="AB131" s="9"/>
      <c r="AC131" s="9"/>
      <c r="AD131" s="9"/>
      <c r="AE131" s="9"/>
      <c r="AF131" s="9"/>
    </row>
    <row r="132" hidden="1" spans="1:32">
      <c r="A132" s="9" t="str">
        <f>_xlfn.XLOOKUP($E132,'Copy of Raw Data'!$E:$E,'Copy of Raw Data'!A:A,"ERROR",0,1)</f>
        <v>US</v>
      </c>
      <c r="B132" s="9" t="str">
        <f>_xlfn.XLOOKUP($E132,'Copy of Raw Data'!$E:$E,'Copy of Raw Data'!B:B,"ERROR",0,1)</f>
        <v>Hair Mousses</v>
      </c>
      <c r="C132" s="9" t="str">
        <f>_xlfn.XLOOKUP($E132,'Copy of Raw Data'!$E:$E,'Copy of Raw Data'!C:C,"ERROR",0,1)</f>
        <v>Aunt Jackie's</v>
      </c>
      <c r="D132" s="9" t="str">
        <f>_xlfn.XLOOKUP($E132,'Copy of Raw Data'!$E:$E,'Copy of Raw Data'!D:D,"ERROR",0,1)</f>
        <v>www.amazon.com/dp/B07V5K6LCT</v>
      </c>
      <c r="E132" s="9" t="s">
        <v>505</v>
      </c>
      <c r="F132" s="9" t="str">
        <f>_xlfn.XLOOKUP($E132,'Copy of Raw Data'!$E:$E,'Copy of Raw Data'!F:F,"ERROR",0,1)</f>
        <v>Aunt Jackie's Grapeseed Style and Shine Recipes Frizz Patrol Anti-Poof Setting Hair Mousse, Sets Curly Hair Styles in Place,Purple Fl.Oz 8.5 Ounce</v>
      </c>
      <c r="G132" s="9">
        <f>_xlfn.XLOOKUP($E132,'Copy of Raw Data'!$E:$E,'Copy of Raw Data'!G:G,"ERROR",0,1)</f>
        <v>2466</v>
      </c>
      <c r="H132" s="9">
        <f>_xlfn.XLOOKUP($E132,'Copy of Raw Data'!$E:$E,'Copy of Raw Data'!H:H,"ERROR",0,1)</f>
        <v>22966.34</v>
      </c>
      <c r="I132" s="9">
        <f>_xlfn.XLOOKUP($E132,'Copy of Raw Data'!$E:$E,'Copy of Raw Data'!I:I,"ERROR",0,1)</f>
        <v>0.000952280435837062</v>
      </c>
      <c r="J132" s="9" t="str">
        <f>_xlfn.XLOOKUP($E132,'Copy of Raw Data'!$E:$E,'Copy of 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5 to 10</v>
      </c>
      <c r="L132" s="9">
        <f>_xlfn.XLOOKUP($E132,'Copy of Raw Data'!$E:$E,'Copy of Raw Data'!L:L,"ERROR",0,1)</f>
        <v>9.3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10 to 15</v>
      </c>
      <c r="N132" s="9">
        <f>_xlfn.XLOOKUP($E132,'Copy of Raw Data'!$E:$E,'Copy of Raw Data'!N:N,"ERROR",0,1)</f>
        <v>11.12</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15% to 20%</v>
      </c>
      <c r="P132" s="16">
        <f t="shared" ref="P132:P195" si="10">(N132-L132)/N132</f>
        <v>0.163669064748201</v>
      </c>
      <c r="Q132" s="9">
        <f>_xlfn.XLOOKUP($E132,'Copy of Raw Data'!$E:$E,'Copy of Raw Data'!Q:Q,"ERROR",0,1)</f>
        <v>8.5</v>
      </c>
      <c r="R132" s="9" t="str">
        <f>_xlfn.XLOOKUP($E132,'Copy of Raw Data'!$E:$E,'Copy of Raw Data'!R:R,"ERROR",0,1)</f>
        <v>oz</v>
      </c>
      <c r="S132" s="17">
        <f t="shared" ref="S132:S195" si="11">L132/Z132</f>
        <v>1.09411764705882</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 to 0.05</v>
      </c>
      <c r="V132" s="17">
        <f t="shared" ref="V132:V195" si="12">N132/($Z132*29.57)</f>
        <v>0.0442419781575126</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 to 0.05</v>
      </c>
      <c r="X132" s="17">
        <f t="shared" ref="X132:X195" si="13">L132/($Z132*29.57)</f>
        <v>0.0370009349698621</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8 to 10</v>
      </c>
      <c r="Z132" s="17">
        <f t="array" ref="Z132">_xlfn.IFS(AA132="oz",_xlfn.IFS(R132="oz",Q132,R132="fl oz",Q132*1.04,R132="ml",Q132*0.0338),AA132="fl oz",_xlfn.IFS(R132="oz",Q132/1.04,R132="fl oz",Q132,R132="ml",Q132*0.0338/1.04),AA132="ml",_xlfn.IFS(R132="oz",Q132/0.0338,R132="fl oz",Q132*1.04/0.0338,R132="ml",Q132))</f>
        <v>8.5</v>
      </c>
      <c r="AA132" s="9" t="str">
        <f>_xlfn.XLOOKUP($E132,'Copy of Raw Data'!$E:$E,'Copy of Raw Data'!AA:AA,"ERROR",0,1)</f>
        <v>oz</v>
      </c>
      <c r="AB132" s="9"/>
      <c r="AC132" s="9"/>
      <c r="AD132" s="9"/>
      <c r="AE132" s="9"/>
      <c r="AF132" s="9"/>
    </row>
    <row r="133" hidden="1" spans="1:32">
      <c r="A133" s="9" t="str">
        <f>_xlfn.XLOOKUP($E133,'Copy of Raw Data'!$E:$E,'Copy of Raw Data'!A:A,"ERROR",0,1)</f>
        <v>US</v>
      </c>
      <c r="B133" s="9" t="str">
        <f>_xlfn.XLOOKUP($E133,'Copy of Raw Data'!$E:$E,'Copy of Raw Data'!B:B,"ERROR",0,1)</f>
        <v>Hair Mousses</v>
      </c>
      <c r="C133" s="9" t="str">
        <f>_xlfn.XLOOKUP($E133,'Copy of Raw Data'!$E:$E,'Copy of Raw Data'!C:C,"ERROR",0,1)</f>
        <v>got2b</v>
      </c>
      <c r="D133" s="9" t="str">
        <f>_xlfn.XLOOKUP($E133,'Copy of Raw Data'!$E:$E,'Copy of Raw Data'!D:D,"ERROR",0,1)</f>
        <v>www.amazon.com/dp/B01MD1XE7N</v>
      </c>
      <c r="E133" s="9" t="s">
        <v>509</v>
      </c>
      <c r="F133" s="9" t="str">
        <f>_xlfn.XLOOKUP($E133,'Copy of Raw Data'!$E:$E,'Copy of Raw Data'!F:F,"ERROR",0,1)</f>
        <v>Got2b Volumaniac Hair Mousse, 8 Ounce</v>
      </c>
      <c r="G133" s="9">
        <f>_xlfn.XLOOKUP($E133,'Copy of Raw Data'!$E:$E,'Copy of Raw Data'!G:G,"ERROR",0,1)</f>
        <v>1505</v>
      </c>
      <c r="H133" s="9">
        <f>_xlfn.XLOOKUP($E133,'Copy of Raw Data'!$E:$E,'Copy of Raw Data'!H:H,"ERROR",0,1)</f>
        <v>22398.93</v>
      </c>
      <c r="I133" s="9">
        <f>_xlfn.XLOOKUP($E133,'Copy of Raw Data'!$E:$E,'Copy of Raw Data'!I:I,"ERROR",0,1)</f>
        <v>0.000949127131642351</v>
      </c>
      <c r="J133" s="9" t="str">
        <f>_xlfn.XLOOKUP($E133,'Copy of Raw Data'!$E:$E,'Copy of 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15 to 20</v>
      </c>
      <c r="L133" s="9">
        <f>_xlfn.XLOOKUP($E133,'Copy of Raw Data'!$E:$E,'Copy of Raw Data'!L:L,"ERROR",0,1)</f>
        <v>15.13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15 to 20</v>
      </c>
      <c r="N133" s="9">
        <f>_xlfn.XLOOKUP($E133,'Copy of Raw Data'!$E:$E,'Copy of Raw Data'!N:N,"ERROR",0,1)</f>
        <v>17.67</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10% to 15%</v>
      </c>
      <c r="P133" s="16">
        <f t="shared" si="10"/>
        <v>0.143746462931522</v>
      </c>
      <c r="Q133" s="9">
        <f>_xlfn.XLOOKUP($E133,'Copy of Raw Data'!$E:$E,'Copy of Raw Data'!Q:Q,"ERROR",0,1)</f>
        <v>8</v>
      </c>
      <c r="R133" s="9" t="str">
        <f>_xlfn.XLOOKUP($E133,'Copy of Raw Data'!$E:$E,'Copy of Raw Data'!R:R,"ERROR",0,1)</f>
        <v>oz</v>
      </c>
      <c r="S133" s="17">
        <f t="shared" si="11"/>
        <v>1.89125</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1 to 2</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0.05 to 0.1</v>
      </c>
      <c r="V133" s="17">
        <f t="shared" si="12"/>
        <v>0.0746956374704092</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0.05 to 0.1</v>
      </c>
      <c r="X133" s="17">
        <f t="shared" si="13"/>
        <v>0.0639584037876226</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6 to 8</v>
      </c>
      <c r="Z133" s="17">
        <f t="array" ref="Z133">_xlfn.IFS(AA133="oz",_xlfn.IFS(R133="oz",Q133,R133="fl oz",Q133*1.04,R133="ml",Q133*0.0338),AA133="fl oz",_xlfn.IFS(R133="oz",Q133/1.04,R133="fl oz",Q133,R133="ml",Q133*0.0338/1.04),AA133="ml",_xlfn.IFS(R133="oz",Q133/0.0338,R133="fl oz",Q133*1.04/0.0338,R133="ml",Q133))</f>
        <v>8</v>
      </c>
      <c r="AA133" s="9" t="str">
        <f>_xlfn.XLOOKUP($E133,'Copy of Raw Data'!$E:$E,'Copy of Raw Data'!AA:AA,"ERROR",0,1)</f>
        <v>oz</v>
      </c>
      <c r="AB133" s="9"/>
      <c r="AC133" s="9"/>
      <c r="AD133" s="9"/>
      <c r="AE133" s="9"/>
      <c r="AF133" s="9"/>
    </row>
    <row r="134" hidden="1" spans="1:32">
      <c r="A134" s="9" t="str">
        <f>_xlfn.XLOOKUP($E134,'Copy of Raw Data'!$E:$E,'Copy of Raw Data'!A:A,"ERROR",0,1)</f>
        <v>US</v>
      </c>
      <c r="B134" s="9" t="str">
        <f>_xlfn.XLOOKUP($E134,'Copy of Raw Data'!$E:$E,'Copy of Raw Data'!B:B,"ERROR",0,1)</f>
        <v>Hair Mousses</v>
      </c>
      <c r="C134" s="9" t="str">
        <f>_xlfn.XLOOKUP($E134,'Copy of Raw Data'!$E:$E,'Copy of Raw Data'!C:C,"ERROR",0,1)</f>
        <v>TRESemmé</v>
      </c>
      <c r="D134" s="9" t="str">
        <f>_xlfn.XLOOKUP($E134,'Copy of Raw Data'!$E:$E,'Copy of Raw Data'!D:D,"ERROR",0,1)</f>
        <v>www.amazon.com/dp/B098J83CGD</v>
      </c>
      <c r="E134" s="9" t="s">
        <v>512</v>
      </c>
      <c r="F134" s="9" t="str">
        <f>_xlfn.XLOOKUP($E134,'Copy of Raw Data'!$E:$E,'Copy of Raw Data'!F:F,"ERROR",0,1)</f>
        <v>TRESemmé Extra Hold Volumizing Mousse Pack of 6 For All-Day Humidity Resistance 10.5 oz</v>
      </c>
      <c r="G134" s="9">
        <f>_xlfn.XLOOKUP($E134,'Copy of Raw Data'!$E:$E,'Copy of Raw Data'!G:G,"ERROR",0,1)</f>
        <v>574</v>
      </c>
      <c r="H134" s="9">
        <f>_xlfn.XLOOKUP($E134,'Copy of Raw Data'!$E:$E,'Copy of Raw Data'!H:H,"ERROR",0,1)</f>
        <v>22324.76</v>
      </c>
      <c r="I134" s="9">
        <f>_xlfn.XLOOKUP($E134,'Copy of Raw Data'!$E:$E,'Copy of Raw Data'!I:I,"ERROR",0,1)</f>
        <v>0.000915978536784376</v>
      </c>
      <c r="J134" s="9" t="str">
        <f>_xlfn.XLOOKUP($E134,'Copy of Raw Data'!$E:$E,'Copy of 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30 to 40</v>
      </c>
      <c r="L134" s="9">
        <f>_xlfn.XLOOKUP($E134,'Copy of Raw Data'!$E:$E,'Copy of Raw Data'!L:L,"ERROR",0,1)</f>
        <v>38.53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40 to 50</v>
      </c>
      <c r="N134" s="9">
        <f>_xlfn.XLOOKUP($E134,'Copy of Raw Data'!$E:$E,'Copy of Raw Data'!N:N,"ERROR",0,1)</f>
        <v>47.6</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15% to 20%</v>
      </c>
      <c r="P134" s="16">
        <f t="shared" si="10"/>
        <v>0.190546218487395</v>
      </c>
      <c r="Q134" s="9">
        <f>_xlfn.XLOOKUP($E134,'Copy of Raw Data'!$E:$E,'Copy of Raw Data'!Q:Q,"ERROR",0,1)</f>
        <v>63</v>
      </c>
      <c r="R134" s="9" t="str">
        <f>_xlfn.XLOOKUP($E134,'Copy of Raw Data'!$E:$E,'Copy of Raw Data'!R:R,"ERROR",0,1)</f>
        <v>oz</v>
      </c>
      <c r="S134" s="17">
        <f t="shared" si="11"/>
        <v>0.611587301587302</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0.5 to 0.75</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12"/>
        <v>0.0255514222372525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13"/>
        <v>0.0206826953529693</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50+</v>
      </c>
      <c r="Z134" s="17">
        <f t="array" ref="Z134">_xlfn.IFS(AA134="oz",_xlfn.IFS(R134="oz",Q134,R134="fl oz",Q134*1.04,R134="ml",Q134*0.0338),AA134="fl oz",_xlfn.IFS(R134="oz",Q134/1.04,R134="fl oz",Q134,R134="ml",Q134*0.0338/1.04),AA134="ml",_xlfn.IFS(R134="oz",Q134/0.0338,R134="fl oz",Q134*1.04/0.0338,R134="ml",Q134))</f>
        <v>63</v>
      </c>
      <c r="AA134" s="9" t="str">
        <f>_xlfn.XLOOKUP($E134,'Copy of Raw Data'!$E:$E,'Copy of Raw Data'!AA:AA,"ERROR",0,1)</f>
        <v>oz</v>
      </c>
      <c r="AB134" s="9"/>
      <c r="AC134" s="9"/>
      <c r="AD134" s="9"/>
      <c r="AE134" s="9"/>
      <c r="AF134" s="9"/>
    </row>
    <row r="135" hidden="1" spans="1:32">
      <c r="A135" s="9" t="str">
        <f>_xlfn.XLOOKUP($E135,'Copy of Raw Data'!$E:$E,'Copy of Raw Data'!A:A,"ERROR",0,1)</f>
        <v>US</v>
      </c>
      <c r="B135" s="9" t="str">
        <f>_xlfn.XLOOKUP($E135,'Copy of Raw Data'!$E:$E,'Copy of Raw Data'!B:B,"ERROR",0,1)</f>
        <v>Hair Mousses</v>
      </c>
      <c r="C135" s="9" t="str">
        <f>_xlfn.XLOOKUP($E135,'Copy of Raw Data'!$E:$E,'Copy of Raw Data'!C:C,"ERROR",0,1)</f>
        <v>condition 3-in-1</v>
      </c>
      <c r="D135" s="9" t="str">
        <f>_xlfn.XLOOKUP($E135,'Copy of Raw Data'!$E:$E,'Copy of Raw Data'!D:D,"ERROR",0,1)</f>
        <v>www.amazon.com/dp/B01MTQ9TEP</v>
      </c>
      <c r="E135" s="9" t="s">
        <v>516</v>
      </c>
      <c r="F135" s="9" t="str">
        <f>_xlfn.XLOOKUP($E135,'Copy of Raw Data'!$E:$E,'Copy of Raw Data'!F:F,"ERROR",0,1)</f>
        <v>CONDITION 3 IN 1, Mousse, Maximum Hold, 6 oz, (3 Pack)</v>
      </c>
      <c r="G135" s="9">
        <f>_xlfn.XLOOKUP($E135,'Copy of Raw Data'!$E:$E,'Copy of Raw Data'!G:G,"ERROR",0,1)</f>
        <v>1145</v>
      </c>
      <c r="H135" s="9">
        <f>_xlfn.XLOOKUP($E135,'Copy of Raw Data'!$E:$E,'Copy of Raw Data'!H:H,"ERROR",0,1)</f>
        <v>21545.06</v>
      </c>
      <c r="I135" s="9">
        <f>_xlfn.XLOOKUP($E135,'Copy of Raw Data'!$E:$E,'Copy of Raw Data'!I:I,"ERROR",0,1)</f>
        <v>0.000893005799537348</v>
      </c>
      <c r="J135" s="9" t="str">
        <f>_xlfn.XLOOKUP($E135,'Copy of Raw Data'!$E:$E,'Copy of 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15 to 20</v>
      </c>
      <c r="L135" s="9">
        <f>_xlfn.XLOOKUP($E135,'Copy of Raw Data'!$E:$E,'Copy of Raw Data'!L:L,"ERROR",0,1)</f>
        <v>18.83</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15 to 20</v>
      </c>
      <c r="N135" s="9">
        <f>_xlfn.XLOOKUP($E135,'Copy of Raw Data'!$E:$E,'Copy of Raw Data'!N:N,"ERROR",0,1)</f>
        <v>19.78</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4% to 6%</v>
      </c>
      <c r="P135" s="16">
        <f t="shared" si="10"/>
        <v>0.0480283114256826</v>
      </c>
      <c r="Q135" s="9">
        <f>_xlfn.XLOOKUP($E135,'Copy of Raw Data'!$E:$E,'Copy of Raw Data'!Q:Q,"ERROR",0,1)</f>
        <v>18</v>
      </c>
      <c r="R135" s="9" t="str">
        <f>_xlfn.XLOOKUP($E135,'Copy of Raw Data'!$E:$E,'Copy of Raw Data'!R:R,"ERROR",0,1)</f>
        <v>oz</v>
      </c>
      <c r="S135" s="17">
        <f t="shared" si="11"/>
        <v>1.04611111111111</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1 to 2</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 to 0.05</v>
      </c>
      <c r="V135" s="17">
        <f t="shared" si="12"/>
        <v>0.0371622891068275</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 to 0.05</v>
      </c>
      <c r="X135" s="17">
        <f t="shared" si="13"/>
        <v>0.0353774471123135</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15 to 20</v>
      </c>
      <c r="Z135" s="17">
        <f t="array" ref="Z135">_xlfn.IFS(AA135="oz",_xlfn.IFS(R135="oz",Q135,R135="fl oz",Q135*1.04,R135="ml",Q135*0.0338),AA135="fl oz",_xlfn.IFS(R135="oz",Q135/1.04,R135="fl oz",Q135,R135="ml",Q135*0.0338/1.04),AA135="ml",_xlfn.IFS(R135="oz",Q135/0.0338,R135="fl oz",Q135*1.04/0.0338,R135="ml",Q135))</f>
        <v>18</v>
      </c>
      <c r="AA135" s="9" t="str">
        <f>_xlfn.XLOOKUP($E135,'Copy of Raw Data'!$E:$E,'Copy of Raw Data'!AA:AA,"ERROR",0,1)</f>
        <v>oz</v>
      </c>
      <c r="AB135" s="9"/>
      <c r="AC135" s="9"/>
      <c r="AD135" s="9"/>
      <c r="AE135" s="9"/>
      <c r="AF135" s="9"/>
    </row>
    <row r="136" hidden="1" spans="1:32">
      <c r="A136" s="9" t="str">
        <f>_xlfn.XLOOKUP($E136,'Copy of Raw Data'!$E:$E,'Copy of Raw Data'!A:A,"ERROR",0,1)</f>
        <v>US</v>
      </c>
      <c r="B136" s="9" t="str">
        <f>_xlfn.XLOOKUP($E136,'Copy of Raw Data'!$E:$E,'Copy of Raw Data'!B:B,"ERROR",0,1)</f>
        <v>Hair Mousses</v>
      </c>
      <c r="C136" s="9" t="str">
        <f>_xlfn.XLOOKUP($E136,'Copy of Raw Data'!$E:$E,'Copy of Raw Data'!C:C,"ERROR",0,1)</f>
        <v>aunt jackie's</v>
      </c>
      <c r="D136" s="9" t="str">
        <f>_xlfn.XLOOKUP($E136,'Copy of Raw Data'!$E:$E,'Copy of Raw Data'!D:D,"ERROR",0,1)</f>
        <v>www.amazon.com/dp/B07V4GNL7S</v>
      </c>
      <c r="E136" s="9" t="s">
        <v>519</v>
      </c>
      <c r="F136" s="9" t="str">
        <f>_xlfn.XLOOKUP($E136,'Copy of Raw Data'!$E:$E,'Copy of Raw Data'!F:F,"ERROR",0,1)</f>
        <v>Aunt Jackie's Grapeseed Style and Shine Recipes Slicked Flexible Hair Styling Glue, Superior Hold, 4 Ounce</v>
      </c>
      <c r="G136" s="9">
        <f>_xlfn.XLOOKUP($E136,'Copy of Raw Data'!$E:$E,'Copy of Raw Data'!G:G,"ERROR",0,1)</f>
        <v>2247</v>
      </c>
      <c r="H136" s="9">
        <f>_xlfn.XLOOKUP($E136,'Copy of Raw Data'!$E:$E,'Copy of Raw Data'!H:H,"ERROR",0,1)</f>
        <v>21004.71</v>
      </c>
      <c r="I136" s="9">
        <f>_xlfn.XLOOKUP($E136,'Copy of Raw Data'!$E:$E,'Copy of Raw Data'!I:I,"ERROR",0,1)</f>
        <v>0.00085706484901659</v>
      </c>
      <c r="J136" s="9" t="str">
        <f>_xlfn.XLOOKUP($E136,'Copy of Raw Data'!$E:$E,'Copy of 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5 to 10</v>
      </c>
      <c r="L136" s="9">
        <f>_xlfn.XLOOKUP($E136,'Copy of Raw Data'!$E:$E,'Copy of Raw Data'!L:L,"ERROR",0,1)</f>
        <v>9.34</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5 to 10</v>
      </c>
      <c r="N136" s="9">
        <f>_xlfn.XLOOKUP($E136,'Copy of Raw Data'!$E:$E,'Copy of Raw Data'!N:N,"ERROR",0,1)</f>
        <v>9.34</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No Discount</v>
      </c>
      <c r="P136" s="16">
        <f t="shared" si="10"/>
        <v>0</v>
      </c>
      <c r="Q136" s="9">
        <f>_xlfn.XLOOKUP($E136,'Copy of Raw Data'!$E:$E,'Copy of Raw Data'!Q:Q,"ERROR",0,1)</f>
        <v>4</v>
      </c>
      <c r="R136" s="9" t="str">
        <f>_xlfn.XLOOKUP($E136,'Copy of Raw Data'!$E:$E,'Copy of Raw Data'!R:R,"ERROR",0,1)</f>
        <v>oz</v>
      </c>
      <c r="S136" s="17">
        <f t="shared" si="11"/>
        <v>2.335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2 to 3</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0.05 to 0.1</v>
      </c>
      <c r="V136" s="17">
        <f t="shared" si="12"/>
        <v>0.0789651673993913</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0.05 to 0.1</v>
      </c>
      <c r="X136" s="17">
        <f t="shared" si="13"/>
        <v>0.0789651673993913</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tr">
        <f>_xlfn.XLOOKUP($E136,'Copy of Raw Data'!$E:$E,'Copy of Raw Data'!AA:AA,"ERROR",0,1)</f>
        <v>oz</v>
      </c>
      <c r="AB136" s="9"/>
      <c r="AC136" s="9"/>
      <c r="AD136" s="9"/>
      <c r="AE136" s="9"/>
      <c r="AF136" s="9"/>
    </row>
    <row r="137" hidden="1" spans="1:32">
      <c r="A137" s="9" t="str">
        <f>_xlfn.XLOOKUP($E137,'Copy of Raw Data'!$E:$E,'Copy of Raw Data'!A:A,"ERROR",0,1)</f>
        <v>US</v>
      </c>
      <c r="B137" s="9" t="str">
        <f>_xlfn.XLOOKUP($E137,'Copy of Raw Data'!$E:$E,'Copy of Raw Data'!B:B,"ERROR",0,1)</f>
        <v>Hair Mousses</v>
      </c>
      <c r="C137" s="9" t="str">
        <f>_xlfn.XLOOKUP($E137,'Copy of Raw Data'!$E:$E,'Copy of Raw Data'!C:C,"ERROR",0,1)</f>
        <v>PATTERN</v>
      </c>
      <c r="D137" s="9" t="str">
        <f>_xlfn.XLOOKUP($E137,'Copy of Raw Data'!$E:$E,'Copy of Raw Data'!D:D,"ERROR",0,1)</f>
        <v>www.amazon.com/dp/B0C1HFRJFJ</v>
      </c>
      <c r="E137" s="9" t="s">
        <v>522</v>
      </c>
      <c r="F137" s="9" t="str">
        <f>_xlfn.XLOOKUP($E137,'Copy of Raw Data'!$E:$E,'Copy of Raw Data'!F:F,"ERROR",0,1)</f>
        <v>PATTERN Beauty by Tracee Ellis Ross Mini Curl Mousse 4 oz. - Volume and Hold for Curly Hair 3a-4c, Travel Size</v>
      </c>
      <c r="G137" s="9">
        <f>_xlfn.XLOOKUP($E137,'Copy of Raw Data'!$E:$E,'Copy of Raw Data'!G:G,"ERROR",0,1)</f>
        <v>1503</v>
      </c>
      <c r="H137" s="9">
        <f>_xlfn.XLOOKUP($E137,'Copy of Raw Data'!$E:$E,'Copy of Raw Data'!H:H,"ERROR",0,1)</f>
        <v>20159.33</v>
      </c>
      <c r="I137" s="9">
        <f>_xlfn.XLOOKUP($E137,'Copy of Raw Data'!$E:$E,'Copy of Raw Data'!I:I,"ERROR",0,1)</f>
        <v>0.00079772984205547</v>
      </c>
      <c r="J137" s="9" t="str">
        <f>_xlfn.XLOOKUP($E137,'Copy of Raw Data'!$E:$E,'Copy of 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10 to 15</v>
      </c>
      <c r="L137" s="9">
        <f>_xlfn.XLOOKUP($E137,'Copy of Raw Data'!$E:$E,'Copy of Raw Data'!L:L,"ERROR",0,1)</f>
        <v>13.5</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10 to 15</v>
      </c>
      <c r="N137" s="9">
        <f>_xlfn.XLOOKUP($E137,'Copy of Raw Data'!$E:$E,'Copy of Raw Data'!N:N,"ERROR",0,1)</f>
        <v>13.63</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0% to 2%</v>
      </c>
      <c r="P137" s="16">
        <f t="shared" si="10"/>
        <v>0.00953778429933975</v>
      </c>
      <c r="Q137" s="9">
        <f>_xlfn.XLOOKUP($E137,'Copy of Raw Data'!$E:$E,'Copy of Raw Data'!Q:Q,"ERROR",0,1)</f>
        <v>4</v>
      </c>
      <c r="R137" s="9" t="str">
        <f>_xlfn.XLOOKUP($E137,'Copy of Raw Data'!$E:$E,'Copy of Raw Data'!R:R,"ERROR",0,1)</f>
        <v>oz</v>
      </c>
      <c r="S137" s="17">
        <f t="shared" si="11"/>
        <v>3.375</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3 to 4</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0.1 to 0.2</v>
      </c>
      <c r="V137" s="17">
        <f t="shared" si="12"/>
        <v>0.115235035508962</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0.1 to 0.2</v>
      </c>
      <c r="X137" s="17">
        <f t="shared" si="13"/>
        <v>0.114135948596551</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2 to 4</v>
      </c>
      <c r="Z137" s="17">
        <f t="array" ref="Z137">_xlfn.IFS(AA137="oz",_xlfn.IFS(R137="oz",Q137,R137="fl oz",Q137*1.04,R137="ml",Q137*0.0338),AA137="fl oz",_xlfn.IFS(R137="oz",Q137/1.04,R137="fl oz",Q137,R137="ml",Q137*0.0338/1.04),AA137="ml",_xlfn.IFS(R137="oz",Q137/0.0338,R137="fl oz",Q137*1.04/0.0338,R137="ml",Q137))</f>
        <v>4</v>
      </c>
      <c r="AA137" s="9" t="str">
        <f>_xlfn.XLOOKUP($E137,'Copy of Raw Data'!$E:$E,'Copy of Raw Data'!AA:AA,"ERROR",0,1)</f>
        <v>oz</v>
      </c>
      <c r="AB137" s="9"/>
      <c r="AC137" s="9"/>
      <c r="AD137" s="9"/>
      <c r="AE137" s="9"/>
      <c r="AF137" s="9"/>
    </row>
    <row r="138" hidden="1" spans="1:32">
      <c r="A138" s="9" t="str">
        <f>_xlfn.XLOOKUP($E138,'Copy of Raw Data'!$E:$E,'Copy of Raw Data'!A:A,"ERROR",0,1)</f>
        <v>US</v>
      </c>
      <c r="B138" s="9" t="str">
        <f>_xlfn.XLOOKUP($E138,'Copy of Raw Data'!$E:$E,'Copy of Raw Data'!B:B,"ERROR",0,1)</f>
        <v>Hair Mousses</v>
      </c>
      <c r="C138" s="9" t="str">
        <f>_xlfn.XLOOKUP($E138,'Copy of Raw Data'!$E:$E,'Copy of Raw Data'!C:C,"ERROR",0,1)</f>
        <v>Herbal Essences</v>
      </c>
      <c r="D138" s="9" t="str">
        <f>_xlfn.XLOOKUP($E138,'Copy of Raw Data'!$E:$E,'Copy of Raw Data'!D:D,"ERROR",0,1)</f>
        <v>www.amazon.com/dp/B00G4ELREY</v>
      </c>
      <c r="E138" s="9" t="s">
        <v>525</v>
      </c>
      <c r="F138" s="9" t="str">
        <f>_xlfn.XLOOKUP($E138,'Copy of Raw Data'!$E:$E,'Copy of Raw Data'!F:F,"ERROR",0,1)</f>
        <v>Herbal Essences Body Envy Volumizing Mousse 6.8 oz ( Pack of 3)</v>
      </c>
      <c r="G138" s="9">
        <f>_xlfn.XLOOKUP($E138,'Copy of Raw Data'!$E:$E,'Copy of Raw Data'!G:G,"ERROR",0,1)</f>
        <v>1259</v>
      </c>
      <c r="H138" s="9">
        <f>_xlfn.XLOOKUP($E138,'Copy of Raw Data'!$E:$E,'Copy of Raw Data'!H:H,"ERROR",0,1)</f>
        <v>18763.69</v>
      </c>
      <c r="I138" s="9">
        <f>_xlfn.XLOOKUP($E138,'Copy of Raw Data'!$E:$E,'Copy of Raw Data'!I:I,"ERROR",0,1)</f>
        <v>0.000780925115763932</v>
      </c>
      <c r="J138" s="9" t="str">
        <f>_xlfn.XLOOKUP($E138,'Copy of Raw Data'!$E:$E,'Copy of 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15 to 20</v>
      </c>
      <c r="L138" s="9">
        <f>_xlfn.XLOOKUP($E138,'Copy of Raw Data'!$E:$E,'Copy of Raw Data'!L:L,"ERROR",0,1)</f>
        <v>15.02</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_xlfn.XLOOKUP($E138,'Copy of Raw Data'!$E:$E,'Copy of Raw Data'!N:N,"ERROR",0,1)</f>
        <v>16.12</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6% to 8%</v>
      </c>
      <c r="P138" s="16">
        <f t="shared" si="10"/>
        <v>0.0682382133995038</v>
      </c>
      <c r="Q138" s="9">
        <f>_xlfn.XLOOKUP($E138,'Copy of Raw Data'!$E:$E,'Copy of Raw Data'!Q:Q,"ERROR",0,1)</f>
        <v>19.2</v>
      </c>
      <c r="R138" s="9" t="str">
        <f>_xlfn.XLOOKUP($E138,'Copy of Raw Data'!$E:$E,'Copy of Raw Data'!R:R,"ERROR",0,1)</f>
        <v>oz</v>
      </c>
      <c r="S138" s="17">
        <f t="shared" si="11"/>
        <v>0.782291666666666</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0.75 to 1</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 to 0.05</v>
      </c>
      <c r="V138" s="17">
        <f t="shared" si="12"/>
        <v>0.0283930785706234</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 to 0.05</v>
      </c>
      <c r="X138" s="17">
        <f t="shared" si="13"/>
        <v>0.0264555856160523</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15 to 20</v>
      </c>
      <c r="Z138" s="17">
        <f t="array" ref="Z138">_xlfn.IFS(AA138="oz",_xlfn.IFS(R138="oz",Q138,R138="fl oz",Q138*1.04,R138="ml",Q138*0.0338),AA138="fl oz",_xlfn.IFS(R138="oz",Q138/1.04,R138="fl oz",Q138,R138="ml",Q138*0.0338/1.04),AA138="ml",_xlfn.IFS(R138="oz",Q138/0.0338,R138="fl oz",Q138*1.04/0.0338,R138="ml",Q138))</f>
        <v>19.2</v>
      </c>
      <c r="AA138" s="9" t="str">
        <f>_xlfn.XLOOKUP($E138,'Copy of Raw Data'!$E:$E,'Copy of Raw Data'!AA:AA,"ERROR",0,1)</f>
        <v>oz</v>
      </c>
      <c r="AB138" s="9"/>
      <c r="AC138" s="9"/>
      <c r="AD138" s="9"/>
      <c r="AE138" s="9"/>
      <c r="AF138" s="9"/>
    </row>
    <row r="139" hidden="1" spans="1:32">
      <c r="A139" s="9" t="str">
        <f>_xlfn.XLOOKUP($E139,'Copy of Raw Data'!$E:$E,'Copy of Raw Data'!A:A,"ERROR",0,1)</f>
        <v>US</v>
      </c>
      <c r="B139" s="9" t="str">
        <f>_xlfn.XLOOKUP($E139,'Copy of Raw Data'!$E:$E,'Copy of Raw Data'!B:B,"ERROR",0,1)</f>
        <v>Hair Mousses</v>
      </c>
      <c r="C139" s="9" t="str">
        <f>_xlfn.XLOOKUP($E139,'Copy of Raw Data'!$E:$E,'Copy of Raw Data'!C:C,"ERROR",0,1)</f>
        <v>Kristin Ess</v>
      </c>
      <c r="D139" s="9" t="str">
        <f>_xlfn.XLOOKUP($E139,'Copy of Raw Data'!$E:$E,'Copy of Raw Data'!D:D,"ERROR",0,1)</f>
        <v>www.amazon.com/dp/B075RL4DLN</v>
      </c>
      <c r="E139" s="9" t="s">
        <v>529</v>
      </c>
      <c r="F139" s="9" t="str">
        <f>_xlfn.XLOOKUP($E139,'Copy of Raw Data'!$E:$E,'Copy of Raw Data'!F:F,"ERROR",0,1)</f>
        <v>Kristin Ess Hair Instant Lift Volumizing Mousse with Castor Oil - Boosts Volume + Thickens, Body Building, Lasting Hold, Non-Sticky, For Curly, Wavy + Straight Hair, 8.1 Oz (Pack of 1)</v>
      </c>
      <c r="G139" s="9">
        <f>_xlfn.XLOOKUP($E139,'Copy of Raw Data'!$E:$E,'Copy of Raw Data'!G:G,"ERROR",0,1)</f>
        <v>1230</v>
      </c>
      <c r="H139" s="9">
        <f>_xlfn.XLOOKUP($E139,'Copy of Raw Data'!$E:$E,'Copy of Raw Data'!H:H,"ERROR",0,1)</f>
        <v>18368.42</v>
      </c>
      <c r="I139" s="9">
        <f>_xlfn.XLOOKUP($E139,'Copy of Raw Data'!$E:$E,'Copy of Raw Data'!I:I,"ERROR",0,1)</f>
        <v>0.00076349542558319</v>
      </c>
      <c r="J139" s="9" t="str">
        <f>_xlfn.XLOOKUP($E139,'Copy of Raw Data'!$E:$E,'Copy of 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_xlfn.XLOOKUP($E139,'Copy of Raw Data'!$E:$E,'Copy of Raw Data'!L:L,"ERROR",0,1)</f>
        <v>14.94</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_xlfn.XLOOKUP($E139,'Copy of Raw Data'!$E:$E,'Copy of Raw Data'!N:N,"ERROR",0,1)</f>
        <v>15.17</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0% to 2%</v>
      </c>
      <c r="P139" s="16">
        <f t="shared" si="10"/>
        <v>0.015161502966381</v>
      </c>
      <c r="Q139" s="9">
        <f>_xlfn.XLOOKUP($E139,'Copy of Raw Data'!$E:$E,'Copy of Raw Data'!Q:Q,"ERROR",0,1)</f>
        <v>8.1</v>
      </c>
      <c r="R139" s="9" t="str">
        <f>_xlfn.XLOOKUP($E139,'Copy of Raw Data'!$E:$E,'Copy of Raw Data'!R:R,"ERROR",0,1)</f>
        <v>oz</v>
      </c>
      <c r="S139" s="17">
        <f t="shared" si="11"/>
        <v>1.84444444444444</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1 to 2</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0.05 to 0.1</v>
      </c>
      <c r="V139" s="17">
        <f t="shared" si="12"/>
        <v>0.0633357966240392</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0.05 to 0.1</v>
      </c>
      <c r="X139" s="17">
        <f t="shared" si="13"/>
        <v>0.0623755307556457</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8 to 10</v>
      </c>
      <c r="Z139" s="17">
        <f t="array" ref="Z139">_xlfn.IFS(AA139="oz",_xlfn.IFS(R139="oz",Q139,R139="fl oz",Q139*1.04,R139="ml",Q139*0.0338),AA139="fl oz",_xlfn.IFS(R139="oz",Q139/1.04,R139="fl oz",Q139,R139="ml",Q139*0.0338/1.04),AA139="ml",_xlfn.IFS(R139="oz",Q139/0.0338,R139="fl oz",Q139*1.04/0.0338,R139="ml",Q139))</f>
        <v>8.1</v>
      </c>
      <c r="AA139" s="9" t="str">
        <f>_xlfn.XLOOKUP($E139,'Copy of Raw Data'!$E:$E,'Copy of Raw Data'!AA:AA,"ERROR",0,1)</f>
        <v>oz</v>
      </c>
      <c r="AB139" s="9"/>
      <c r="AC139" s="9"/>
      <c r="AD139" s="9"/>
      <c r="AE139" s="9"/>
      <c r="AF139" s="9"/>
    </row>
    <row r="140" hidden="1" spans="1:32">
      <c r="A140" s="9" t="str">
        <f>_xlfn.XLOOKUP($E140,'Copy of Raw Data'!$E:$E,'Copy of Raw Data'!A:A,"ERROR",0,1)</f>
        <v>US</v>
      </c>
      <c r="B140" s="9" t="str">
        <f>_xlfn.XLOOKUP($E140,'Copy of Raw Data'!$E:$E,'Copy of Raw Data'!B:B,"ERROR",0,1)</f>
        <v>Hair Mousses</v>
      </c>
      <c r="C140" s="9" t="str">
        <f>_xlfn.XLOOKUP($E140,'Copy of Raw Data'!$E:$E,'Copy of Raw Data'!C:C,"ERROR",0,1)</f>
        <v>Aussie</v>
      </c>
      <c r="D140" s="9" t="str">
        <f>_xlfn.XLOOKUP($E140,'Copy of Raw Data'!$E:$E,'Copy of Raw Data'!D:D,"ERROR",0,1)</f>
        <v>www.amazon.com/dp/B003AYEFSG</v>
      </c>
      <c r="E140" s="9" t="s">
        <v>533</v>
      </c>
      <c r="F140" s="9" t="str">
        <f>_xlfn.XLOOKUP($E140,'Copy of Raw Data'!$E:$E,'Copy of Raw Data'!F:F,"ERROR",0,1)</f>
        <v>Aussie Sprunch Mousse 24 Hour Curl Lock, Flexible Hold 6.80 oz (Pack of 3)</v>
      </c>
      <c r="G140" s="9">
        <f>_xlfn.XLOOKUP($E140,'Copy of Raw Data'!$E:$E,'Copy of Raw Data'!G:G,"ERROR",0,1)</f>
        <v>1232</v>
      </c>
      <c r="H140" s="9">
        <f>_xlfn.XLOOKUP($E140,'Copy of Raw Data'!$E:$E,'Copy of Raw Data'!H:H,"ERROR",0,1)</f>
        <v>17958.45</v>
      </c>
      <c r="I140" s="9">
        <f>_xlfn.XLOOKUP($E140,'Copy of Raw Data'!$E:$E,'Copy of Raw Data'!I:I,"ERROR",0,1)</f>
        <v>0.000755274386994391</v>
      </c>
      <c r="J140" s="9" t="str">
        <f>_xlfn.XLOOKUP($E140,'Copy of Raw Data'!$E:$E,'Copy of 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10 to 15</v>
      </c>
      <c r="L140" s="9">
        <f>_xlfn.XLOOKUP($E140,'Copy of Raw Data'!$E:$E,'Copy of Raw Data'!L:L,"ERROR",0,1)</f>
        <v>14.76</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 to 20</v>
      </c>
      <c r="N140" s="9">
        <f>_xlfn.XLOOKUP($E140,'Copy of Raw Data'!$E:$E,'Copy of Raw Data'!N:N,"ERROR",0,1)</f>
        <v>18.49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20% to 25%</v>
      </c>
      <c r="P140" s="16">
        <f t="shared" si="10"/>
        <v>0.201730665224446</v>
      </c>
      <c r="Q140" s="9">
        <f>_xlfn.XLOOKUP($E140,'Copy of Raw Data'!$E:$E,'Copy of Raw Data'!Q:Q,"ERROR",0,1)</f>
        <v>19.2</v>
      </c>
      <c r="R140" s="9" t="str">
        <f>_xlfn.XLOOKUP($E140,'Copy of Raw Data'!$E:$E,'Copy of Raw Data'!R:R,"ERROR",0,1)</f>
        <v>oz</v>
      </c>
      <c r="S140" s="17">
        <f t="shared" si="11"/>
        <v>0.76875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0.75 to 1</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 to 0.05</v>
      </c>
      <c r="V140" s="17">
        <f t="shared" si="12"/>
        <v>0.0325674952091083</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 to 0.05</v>
      </c>
      <c r="X140" s="17">
        <f t="shared" si="13"/>
        <v>0.025997632735881</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15 to 20</v>
      </c>
      <c r="Z140" s="17">
        <f t="array" ref="Z140">_xlfn.IFS(AA140="oz",_xlfn.IFS(R140="oz",Q140,R140="fl oz",Q140*1.04,R140="ml",Q140*0.0338),AA140="fl oz",_xlfn.IFS(R140="oz",Q140/1.04,R140="fl oz",Q140,R140="ml",Q140*0.0338/1.04),AA140="ml",_xlfn.IFS(R140="oz",Q140/0.0338,R140="fl oz",Q140*1.04/0.0338,R140="ml",Q140))</f>
        <v>19.2</v>
      </c>
      <c r="AA140" s="9" t="str">
        <f>_xlfn.XLOOKUP($E140,'Copy of Raw Data'!$E:$E,'Copy of Raw Data'!AA:AA,"ERROR",0,1)</f>
        <v>oz</v>
      </c>
      <c r="AB140" s="9"/>
      <c r="AC140" s="9"/>
      <c r="AD140" s="9"/>
      <c r="AE140" s="9"/>
      <c r="AF140" s="9"/>
    </row>
    <row r="141" hidden="1" spans="1:32">
      <c r="A141" s="9" t="str">
        <f>_xlfn.XLOOKUP($E141,'Copy of Raw Data'!$E:$E,'Copy of Raw Data'!A:A,"ERROR",0,1)</f>
        <v>US</v>
      </c>
      <c r="B141" s="9" t="str">
        <f>_xlfn.XLOOKUP($E141,'Copy of Raw Data'!$E:$E,'Copy of Raw Data'!B:B,"ERROR",0,1)</f>
        <v>Hair Mousses</v>
      </c>
      <c r="C141" s="9" t="str">
        <f>_xlfn.XLOOKUP($E141,'Copy of Raw Data'!$E:$E,'Copy of Raw Data'!C:C,"ERROR",0,1)</f>
        <v>goldwell</v>
      </c>
      <c r="D141" s="9" t="str">
        <f>_xlfn.XLOOKUP($E141,'Copy of Raw Data'!$E:$E,'Copy of Raw Data'!D:D,"ERROR",0,1)</f>
        <v>www.amazon.com/dp/B007AKQMYQ</v>
      </c>
      <c r="E141" s="9" t="s">
        <v>537</v>
      </c>
      <c r="F141" s="9" t="str">
        <f>_xlfn.XLOOKUP($E141,'Copy of Raw Data'!$E:$E,'Copy of Raw Data'!F:F,"ERROR",0,1)</f>
        <v>Goldwell StyleSign Ultra Volume Top Whip Shaping Mousse 300mL</v>
      </c>
      <c r="G141" s="9">
        <f>_xlfn.XLOOKUP($E141,'Copy of Raw Data'!$E:$E,'Copy of Raw Data'!G:G,"ERROR",0,1)</f>
        <v>808</v>
      </c>
      <c r="H141" s="9">
        <f>_xlfn.XLOOKUP($E141,'Copy of Raw Data'!$E:$E,'Copy of Raw Data'!H:H,"ERROR",0,1)</f>
        <v>17765.08</v>
      </c>
      <c r="I141" s="9">
        <f>_xlfn.XLOOKUP($E141,'Copy of Raw Data'!$E:$E,'Copy of Raw Data'!I:I,"ERROR",0,1)</f>
        <v>0.000707728664827573</v>
      </c>
      <c r="J141" s="9" t="str">
        <f>_xlfn.XLOOKUP($E141,'Copy of Raw Data'!$E:$E,'Copy of 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20 to 30</v>
      </c>
      <c r="L141" s="9">
        <f>_xlfn.XLOOKUP($E141,'Copy of Raw Data'!$E:$E,'Copy of Raw Data'!L:L,"ERROR",0,1)</f>
        <v>21.98</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20 to 30</v>
      </c>
      <c r="N141" s="9">
        <f>_xlfn.XLOOKUP($E141,'Copy of Raw Data'!$E:$E,'Copy of Raw Data'!N:N,"ERROR",0,1)</f>
        <v>21.99</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0% to 2%</v>
      </c>
      <c r="P141" s="16">
        <f t="shared" si="10"/>
        <v>0.00045475216007267</v>
      </c>
      <c r="Q141" s="9">
        <f>_xlfn.XLOOKUP($E141,'Copy of Raw Data'!$E:$E,'Copy of Raw Data'!Q:Q,"ERROR",0,1)</f>
        <v>300</v>
      </c>
      <c r="R141" s="9" t="str">
        <f>_xlfn.XLOOKUP($E141,'Copy of Raw Data'!$E:$E,'Copy of Raw Data'!R:R,"ERROR",0,1)</f>
        <v>ml</v>
      </c>
      <c r="S141" s="17">
        <f t="shared" si="11"/>
        <v>2.16765285996055</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2 to 3</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0.05 to 0.1</v>
      </c>
      <c r="V141" s="17">
        <f t="shared" si="12"/>
        <v>0.0733391631131024</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0.05 to 0.1</v>
      </c>
      <c r="X141" s="17">
        <f t="shared" si="13"/>
        <v>0.0733058119702588</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10.14</v>
      </c>
      <c r="AA141" s="9" t="str">
        <f>_xlfn.XLOOKUP($E141,'Copy of Raw Data'!$E:$E,'Copy of Raw Data'!AA:AA,"ERROR",0,1)</f>
        <v>oz</v>
      </c>
      <c r="AB141" s="9"/>
      <c r="AC141" s="9"/>
      <c r="AD141" s="9"/>
      <c r="AE141" s="9"/>
      <c r="AF141" s="9"/>
    </row>
    <row r="142" hidden="1" spans="1:32">
      <c r="A142" s="9" t="str">
        <f>_xlfn.XLOOKUP($E142,'Copy of Raw Data'!$E:$E,'Copy of Raw Data'!A:A,"ERROR",0,1)</f>
        <v>US</v>
      </c>
      <c r="B142" s="9" t="str">
        <f>_xlfn.XLOOKUP($E142,'Copy of Raw Data'!$E:$E,'Copy of Raw Data'!B:B,"ERROR",0,1)</f>
        <v>Hair Mousses</v>
      </c>
      <c r="C142" s="9" t="str">
        <f>_xlfn.XLOOKUP($E142,'Copy of Raw Data'!$E:$E,'Copy of Raw Data'!C:C,"ERROR",0,1)</f>
        <v>Aunt Jackie's</v>
      </c>
      <c r="D142" s="9" t="str">
        <f>_xlfn.XLOOKUP($E142,'Copy of Raw Data'!$E:$E,'Copy of Raw Data'!D:D,"ERROR",0,1)</f>
        <v>www.amazon.com/dp/B07V3GGK3S</v>
      </c>
      <c r="E142" s="9" t="s">
        <v>540</v>
      </c>
      <c r="F142" s="9" t="str">
        <f>_xlfn.XLOOKUP($E142,'Copy of Raw Data'!$E:$E,'Copy of Raw Data'!F:F,"ERROR",0,1)</f>
        <v>Aunt Jackie's Grapeseed Style and Shine Recipes Ice Curls Glossy Curling Jelly, Hydrates, Softens, Makes Waves, Curls and Coils Easier to Style, 15 oz</v>
      </c>
      <c r="G142" s="9">
        <f>_xlfn.XLOOKUP($E142,'Copy of Raw Data'!$E:$E,'Copy of Raw Data'!G:G,"ERROR",0,1)</f>
        <v>1890</v>
      </c>
      <c r="H142" s="9">
        <f>_xlfn.XLOOKUP($E142,'Copy of Raw Data'!$E:$E,'Copy of Raw Data'!H:H,"ERROR",0,1)</f>
        <v>16646.74</v>
      </c>
      <c r="I142" s="9">
        <f>_xlfn.XLOOKUP($E142,'Copy of Raw Data'!$E:$E,'Copy of Raw Data'!I:I,"ERROR",0,1)</f>
        <v>0.000702193695525841</v>
      </c>
      <c r="J142" s="9" t="str">
        <f>_xlfn.XLOOKUP($E142,'Copy of Raw Data'!$E:$E,'Copy of 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5 to 10</v>
      </c>
      <c r="L142" s="9">
        <f>_xlfn.XLOOKUP($E142,'Copy of Raw Data'!$E:$E,'Copy of Raw Data'!L:L,"ERROR",0,1)</f>
        <v>8.81</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5 to 10</v>
      </c>
      <c r="N142" s="9">
        <f>_xlfn.XLOOKUP($E142,'Copy of Raw Data'!$E:$E,'Copy of Raw Data'!N:N,"ERROR",0,1)</f>
        <v>9.02</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2% to 4%</v>
      </c>
      <c r="P142" s="16">
        <f t="shared" si="10"/>
        <v>0.0232815964523281</v>
      </c>
      <c r="Q142" s="9">
        <f>_xlfn.XLOOKUP($E142,'Copy of Raw Data'!$E:$E,'Copy of Raw Data'!Q:Q,"ERROR",0,1)</f>
        <v>15</v>
      </c>
      <c r="R142" s="9" t="str">
        <f>_xlfn.XLOOKUP($E142,'Copy of Raw Data'!$E:$E,'Copy of Raw Data'!R:R,"ERROR",0,1)</f>
        <v>oz</v>
      </c>
      <c r="S142" s="17">
        <f t="shared" si="11"/>
        <v>0.587333333333333</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0.5 to 0.75</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12"/>
        <v>0.020335926051178</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13"/>
        <v>0.0198624732273701</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10 to 15</v>
      </c>
      <c r="Z142" s="17">
        <f t="array" ref="Z142">_xlfn.IFS(AA142="oz",_xlfn.IFS(R142="oz",Q142,R142="fl oz",Q142*1.04,R142="ml",Q142*0.0338),AA142="fl oz",_xlfn.IFS(R142="oz",Q142/1.04,R142="fl oz",Q142,R142="ml",Q142*0.0338/1.04),AA142="ml",_xlfn.IFS(R142="oz",Q142/0.0338,R142="fl oz",Q142*1.04/0.0338,R142="ml",Q142))</f>
        <v>15</v>
      </c>
      <c r="AA142" s="9" t="str">
        <f>_xlfn.XLOOKUP($E142,'Copy of Raw Data'!$E:$E,'Copy of Raw Data'!AA:AA,"ERROR",0,1)</f>
        <v>oz</v>
      </c>
      <c r="AB142" s="9"/>
      <c r="AC142" s="9"/>
      <c r="AD142" s="9"/>
      <c r="AE142" s="9"/>
      <c r="AF142" s="9"/>
    </row>
    <row r="143" hidden="1" spans="1:32">
      <c r="A143" s="9" t="str">
        <f>_xlfn.XLOOKUP($E143,'Copy of Raw Data'!$E:$E,'Copy of Raw Data'!A:A,"ERROR",0,1)</f>
        <v>US</v>
      </c>
      <c r="B143" s="9" t="str">
        <f>_xlfn.XLOOKUP($E143,'Copy of Raw Data'!$E:$E,'Copy of Raw Data'!B:B,"ERROR",0,1)</f>
        <v>Hair Mousses</v>
      </c>
      <c r="C143" s="9" t="str">
        <f>_xlfn.XLOOKUP($E143,'Copy of Raw Data'!$E:$E,'Copy of Raw Data'!C:C,"ERROR",0,1)</f>
        <v>thank god it's natural</v>
      </c>
      <c r="D143" s="9" t="str">
        <f>_xlfn.XLOOKUP($E143,'Copy of Raw Data'!$E:$E,'Copy of Raw Data'!D:D,"ERROR",0,1)</f>
        <v>www.amazon.com/dp/B07NSFFBFD</v>
      </c>
      <c r="E143" s="9" t="s">
        <v>544</v>
      </c>
      <c r="F143" s="9" t="str">
        <f>_xlfn.XLOOKUP($E143,'Copy of Raw Data'!$E:$E,'Copy of Raw Data'!F:F,"ERROR",0,1)</f>
        <v>tgin Honey Whip Hydrating Mousse For Natural Hair - Dry Hair - Curly Hair - Damaged Hair - 8 Oz</v>
      </c>
      <c r="G143" s="9">
        <f>_xlfn.XLOOKUP($E143,'Copy of Raw Data'!$E:$E,'Copy of Raw Data'!G:G,"ERROR",0,1)</f>
        <v>1595</v>
      </c>
      <c r="H143" s="9">
        <f>_xlfn.XLOOKUP($E143,'Copy of Raw Data'!$E:$E,'Copy of Raw Data'!H:H,"ERROR",0,1)</f>
        <v>16516.55</v>
      </c>
      <c r="I143" s="9">
        <f>_xlfn.XLOOKUP($E143,'Copy of Raw Data'!$E:$E,'Copy of Raw Data'!I:I,"ERROR",0,1)</f>
        <v>0.000696696139028362</v>
      </c>
      <c r="J143" s="9" t="str">
        <f>_xlfn.XLOOKUP($E143,'Copy of Raw Data'!$E:$E,'Copy of 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10 to 15</v>
      </c>
      <c r="L143" s="9">
        <f>_xlfn.XLOOKUP($E143,'Copy of Raw Data'!$E:$E,'Copy of Raw Data'!L:L,"ERROR",0,1)</f>
        <v>10.43</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10 to 15</v>
      </c>
      <c r="N143" s="9">
        <f>_xlfn.XLOOKUP($E143,'Copy of Raw Data'!$E:$E,'Copy of Raw Data'!N:N,"ERROR",0,1)</f>
        <v>10.95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4% to 6%</v>
      </c>
      <c r="P143" s="16">
        <f t="shared" si="10"/>
        <v>0.0474885844748858</v>
      </c>
      <c r="Q143" s="9">
        <f>_xlfn.XLOOKUP($E143,'Copy of Raw Data'!$E:$E,'Copy of Raw Data'!Q:Q,"ERROR",0,1)</f>
        <v>8</v>
      </c>
      <c r="R143" s="9" t="str">
        <f>_xlfn.XLOOKUP($E143,'Copy of Raw Data'!$E:$E,'Copy of Raw Data'!R:R,"ERROR",0,1)</f>
        <v>oz</v>
      </c>
      <c r="S143" s="17">
        <f t="shared" si="11"/>
        <v>1.30375</v>
      </c>
      <c r="T143" s="9" t="str">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1 to 2</v>
      </c>
      <c r="U143" s="17" t="str">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 to 0.05</v>
      </c>
      <c r="V143" s="17">
        <f t="shared" si="12"/>
        <v>0.0462884680419344</v>
      </c>
      <c r="W143" s="17" t="str">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 to 0.05</v>
      </c>
      <c r="X143" s="17">
        <f t="shared" si="13"/>
        <v>0.0440902942171119</v>
      </c>
      <c r="Y143" s="9" t="str">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6 to 8</v>
      </c>
      <c r="Z143" s="17">
        <f t="array" ref="Z143">_xlfn.IFS(AA143="oz",_xlfn.IFS(R143="oz",Q143,R143="fl oz",Q143*1.04,R143="ml",Q143*0.0338),AA143="fl oz",_xlfn.IFS(R143="oz",Q143/1.04,R143="fl oz",Q143,R143="ml",Q143*0.0338/1.04),AA143="ml",_xlfn.IFS(R143="oz",Q143/0.0338,R143="fl oz",Q143*1.04/0.0338,R143="ml",Q143))</f>
        <v>8</v>
      </c>
      <c r="AA143" s="9" t="str">
        <f>_xlfn.XLOOKUP($E143,'Copy of Raw Data'!$E:$E,'Copy of Raw Data'!AA:AA,"ERROR",0,1)</f>
        <v>oz</v>
      </c>
      <c r="AB143" s="9"/>
      <c r="AC143" s="9"/>
      <c r="AD143" s="9"/>
      <c r="AE143" s="9"/>
      <c r="AF143" s="9"/>
    </row>
    <row r="144" hidden="1" spans="1:32">
      <c r="A144" s="9" t="str">
        <f>_xlfn.XLOOKUP($E144,'Copy of Raw Data'!$E:$E,'Copy of Raw Data'!A:A,"ERROR",0,1)</f>
        <v>US</v>
      </c>
      <c r="B144" s="9" t="str">
        <f>_xlfn.XLOOKUP($E144,'Copy of Raw Data'!$E:$E,'Copy of Raw Data'!B:B,"ERROR",0,1)</f>
        <v>Hair Mousses</v>
      </c>
      <c r="C144" s="9" t="str">
        <f>_xlfn.XLOOKUP($E144,'Copy of Raw Data'!$E:$E,'Copy of Raw Data'!C:C,"ERROR",0,1)</f>
        <v>elizabeth arden</v>
      </c>
      <c r="D144" s="9" t="str">
        <f>_xlfn.XLOOKUP($E144,'Copy of Raw Data'!$E:$E,'Copy of Raw Data'!D:D,"ERROR",0,1)</f>
        <v>www.amazon.com/dp/B006N5P1P0</v>
      </c>
      <c r="E144" s="9" t="s">
        <v>547</v>
      </c>
      <c r="F144" s="9" t="str">
        <f>_xlfn.XLOOKUP($E144,'Copy of Raw Data'!$E:$E,'Copy of Raw Data'!F:F,"ERROR",0,1)</f>
        <v>Elizabeth Arden Flawless Finish Mousse Makeup</v>
      </c>
      <c r="G144" s="9">
        <f>_xlfn.XLOOKUP($E144,'Copy of Raw Data'!$E:$E,'Copy of Raw Data'!G:G,"ERROR",0,1)</f>
        <v>468</v>
      </c>
      <c r="H144" s="9">
        <f>_xlfn.XLOOKUP($E144,'Copy of Raw Data'!$E:$E,'Copy of Raw Data'!H:H,"ERROR",0,1)</f>
        <v>16387.24</v>
      </c>
      <c r="I144" s="9">
        <f>_xlfn.XLOOKUP($E144,'Copy of Raw Data'!$E:$E,'Copy of Raw Data'!I:I,"ERROR",0,1)</f>
        <v>0.000686743482806415</v>
      </c>
      <c r="J144" s="9" t="str">
        <f>_xlfn.XLOOKUP($E144,'Copy of Raw Data'!$E:$E,'Copy of 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30 to 40</v>
      </c>
      <c r="L144" s="9">
        <f>_xlfn.XLOOKUP($E144,'Copy of Raw Data'!$E:$E,'Copy of Raw Data'!L:L,"ERROR",0,1)</f>
        <v>35</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30 to 40</v>
      </c>
      <c r="N144" s="9">
        <f>_xlfn.XLOOKUP($E144,'Copy of Raw Data'!$E:$E,'Copy of Raw Data'!N:N,"ERROR",0,1)</f>
        <v>35</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10"/>
        <v>0</v>
      </c>
      <c r="Q144" s="9">
        <f>_xlfn.XLOOKUP($E144,'Copy of Raw Data'!$E:$E,'Copy of Raw Data'!Q:Q,"ERROR",0,1)</f>
        <v>0</v>
      </c>
      <c r="R144" s="9">
        <f>_xlfn.XLOOKUP($E144,'Copy of Raw Data'!$E:$E,'Copy of Raw Data'!R:R,"ERROR",0,1)</f>
        <v>0</v>
      </c>
      <c r="S144" s="17" t="e">
        <f t="shared" si="11"/>
        <v>#N/A</v>
      </c>
      <c r="T144" s="9" t="e">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#N/A</v>
      </c>
      <c r="U144" s="17" t="e">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#N/A</v>
      </c>
      <c r="V144" s="17" t="e">
        <f t="shared" si="12"/>
        <v>#N/A</v>
      </c>
      <c r="W144" s="17" t="e">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#N/A</v>
      </c>
      <c r="X144" s="17" t="e">
        <f t="shared" si="13"/>
        <v>#N/A</v>
      </c>
      <c r="Y144" s="9" t="e">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#N/A</v>
      </c>
      <c r="Z144" s="17" t="e">
        <f t="array" ref="Z144">_xlfn.IFS(AA144="oz",_xlfn.IFS(R144="oz",Q144,R144="fl oz",Q144*1.04,R144="ml",Q144*0.0338),AA144="fl oz",_xlfn.IFS(R144="oz",Q144/1.04,R144="fl oz",Q144,R144="ml",Q144*0.0338/1.04),AA144="ml",_xlfn.IFS(R144="oz",Q144/0.0338,R144="fl oz",Q144*1.04/0.0338,R144="ml",Q144))</f>
        <v>#N/A</v>
      </c>
      <c r="AA144" s="9" t="str">
        <f>_xlfn.XLOOKUP($E144,'Copy of Raw Data'!$E:$E,'Copy of Raw Data'!AA:AA,"ERROR",0,1)</f>
        <v>oz</v>
      </c>
      <c r="AB144" s="9"/>
      <c r="AC144" s="9"/>
      <c r="AD144" s="9"/>
      <c r="AE144" s="9"/>
      <c r="AF144" s="9"/>
    </row>
    <row r="145" hidden="1" spans="1:32">
      <c r="A145" s="9" t="str">
        <f>_xlfn.XLOOKUP($E145,'Copy of Raw Data'!$E:$E,'Copy of Raw Data'!A:A,"ERROR",0,1)</f>
        <v>US</v>
      </c>
      <c r="B145" s="9" t="str">
        <f>_xlfn.XLOOKUP($E145,'Copy of Raw Data'!$E:$E,'Copy of Raw Data'!B:B,"ERROR",0,1)</f>
        <v>Hair Mousses</v>
      </c>
      <c r="C145" s="9" t="str">
        <f>_xlfn.XLOOKUP($E145,'Copy of Raw Data'!$E:$E,'Copy of Raw Data'!C:C,"ERROR",0,1)</f>
        <v>r+co</v>
      </c>
      <c r="D145" s="9" t="str">
        <f>_xlfn.XLOOKUP($E145,'Copy of Raw Data'!$E:$E,'Copy of Raw Data'!D:D,"ERROR",0,1)</f>
        <v>www.amazon.com/dp/B01D3LDJQE</v>
      </c>
      <c r="E145" s="9" t="s">
        <v>549</v>
      </c>
      <c r="F145" s="9" t="str">
        <f>_xlfn.XLOOKUP($E145,'Copy of Raw Data'!$E:$E,'Copy of Raw Data'!F:F,"ERROR",0,1)</f>
        <v>R+Co Twister Curl Primer, Lightweight Styling Primer for Moisturized and Defined Curls, Packaging May Vary, 5 Fl Oz R+Co Twister Curl Primer, Lightweight Styling Primer for Moisturized and Defined Curls, Packaging May Vary, 5 Fl Oz</v>
      </c>
      <c r="G145" s="9">
        <f>_xlfn.XLOOKUP($E145,'Copy of Raw Data'!$E:$E,'Copy of Raw Data'!G:G,"ERROR",0,1)</f>
        <v>570</v>
      </c>
      <c r="H145" s="9">
        <f>_xlfn.XLOOKUP($E145,'Copy of Raw Data'!$E:$E,'Copy of Raw Data'!H:H,"ERROR",0,1)</f>
        <v>16153.14</v>
      </c>
      <c r="I145" s="9">
        <f>_xlfn.XLOOKUP($E145,'Copy of Raw Data'!$E:$E,'Copy of Raw Data'!I:I,"ERROR",0,1)</f>
        <v>0.000672146111965725</v>
      </c>
      <c r="J145" s="9" t="str">
        <f>_xlfn.XLOOKUP($E145,'Copy of Raw Data'!$E:$E,'Copy of 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20 to 30</v>
      </c>
      <c r="L145" s="9">
        <f>_xlfn.XLOOKUP($E145,'Copy of Raw Data'!$E:$E,'Copy of Raw Data'!L:L,"ERROR",0,1)</f>
        <v>28.33</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20 to 30</v>
      </c>
      <c r="N145" s="9">
        <f>_xlfn.XLOOKUP($E145,'Copy of Raw Data'!$E:$E,'Copy of Raw Data'!N:N,"ERROR",0,1)</f>
        <v>28.33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No Discount</v>
      </c>
      <c r="P145" s="16">
        <f t="shared" si="10"/>
        <v>0</v>
      </c>
      <c r="Q145" s="9">
        <f>_xlfn.XLOOKUP($E145,'Copy of Raw Data'!$E:$E,'Copy of Raw Data'!Q:Q,"ERROR",0,1)</f>
        <v>5</v>
      </c>
      <c r="R145" s="9" t="str">
        <f>_xlfn.XLOOKUP($E145,'Copy of Raw Data'!$E:$E,'Copy of Raw Data'!R:R,"ERROR",0,1)</f>
        <v>fl oz</v>
      </c>
      <c r="S145" s="17">
        <f t="shared" si="11"/>
        <v>5.44807692307692</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5 to 10</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0.1 to 0.2</v>
      </c>
      <c r="V145" s="17">
        <f t="shared" si="12"/>
        <v>0.184243385968107</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0.1 to 0.2</v>
      </c>
      <c r="X145" s="17">
        <f t="shared" si="13"/>
        <v>0.184243385968107</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4 to 6</v>
      </c>
      <c r="Z145" s="17">
        <f t="array" ref="Z145">_xlfn.IFS(AA145="oz",_xlfn.IFS(R145="oz",Q145,R145="fl oz",Q145*1.04,R145="ml",Q145*0.0338),AA145="fl oz",_xlfn.IFS(R145="oz",Q145/1.04,R145="fl oz",Q145,R145="ml",Q145*0.0338/1.04),AA145="ml",_xlfn.IFS(R145="oz",Q145/0.0338,R145="fl oz",Q145*1.04/0.0338,R145="ml",Q145))</f>
        <v>5.2</v>
      </c>
      <c r="AA145" s="9" t="str">
        <f>_xlfn.XLOOKUP($E145,'Copy of Raw Data'!$E:$E,'Copy of Raw Data'!AA:AA,"ERROR",0,1)</f>
        <v>oz</v>
      </c>
      <c r="AB145" s="9"/>
      <c r="AC145" s="9"/>
      <c r="AD145" s="9"/>
      <c r="AE145" s="9"/>
      <c r="AF145" s="9"/>
    </row>
    <row r="146" hidden="1" spans="1:32">
      <c r="A146" s="9" t="str">
        <f>_xlfn.XLOOKUP($E146,'Copy of Raw Data'!$E:$E,'Copy of Raw Data'!A:A,"ERROR",0,1)</f>
        <v>US</v>
      </c>
      <c r="B146" s="9" t="str">
        <f>_xlfn.XLOOKUP($E146,'Copy of Raw Data'!$E:$E,'Copy of Raw Data'!B:B,"ERROR",0,1)</f>
        <v>Hair Mousses</v>
      </c>
      <c r="C146" s="9" t="str">
        <f>_xlfn.XLOOKUP($E146,'Copy of Raw Data'!$E:$E,'Copy of Raw Data'!C:C,"ERROR",0,1)</f>
        <v>rusk</v>
      </c>
      <c r="D146" s="9" t="str">
        <f>_xlfn.XLOOKUP($E146,'Copy of Raw Data'!$E:$E,'Copy of Raw Data'!D:D,"ERROR",0,1)</f>
        <v>www.amazon.com/dp/B079KS8QCD</v>
      </c>
      <c r="E146" s="9" t="s">
        <v>552</v>
      </c>
      <c r="F146" s="9" t="str">
        <f>_xlfn.XLOOKUP($E146,'Copy of Raw Data'!$E:$E,'Copy of Raw Data'!F:F,"ERROR",0,1)</f>
        <v>RUSK Deepshine PlatinumX Mousse, 9 Oz, Lightweight, Alcohol-Free Styling Foam for Platinum, Blonde, Gray, and Silver Hair, Enhances Body and Volume While Restoring Brilliance to Haircolor</v>
      </c>
      <c r="G146" s="9">
        <f>_xlfn.XLOOKUP($E146,'Copy of Raw Data'!$E:$E,'Copy of Raw Data'!G:G,"ERROR",0,1)</f>
        <v>1017</v>
      </c>
      <c r="H146" s="9">
        <f>_xlfn.XLOOKUP($E146,'Copy of Raw Data'!$E:$E,'Copy of Raw Data'!H:H,"ERROR",0,1)</f>
        <v>15809.79</v>
      </c>
      <c r="I146" s="9">
        <f>_xlfn.XLOOKUP($E146,'Copy of Raw Data'!$E:$E,'Copy of Raw Data'!I:I,"ERROR",0,1)</f>
        <v>0.000669727459199955</v>
      </c>
      <c r="J146" s="9" t="str">
        <f>_xlfn.XLOOKUP($E146,'Copy of Raw Data'!$E:$E,'Copy of 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15 to 20</v>
      </c>
      <c r="L146" s="9">
        <f>_xlfn.XLOOKUP($E146,'Copy of Raw Data'!$E:$E,'Copy of Raw Data'!L:L,"ERROR",0,1)</f>
        <v>15.52</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15 to 20</v>
      </c>
      <c r="N146" s="9">
        <f>_xlfn.XLOOKUP($E146,'Copy of Raw Data'!$E:$E,'Copy of Raw Data'!N:N,"ERROR",0,1)</f>
        <v>15.73</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0% to 2%</v>
      </c>
      <c r="P146" s="16">
        <f t="shared" si="10"/>
        <v>0.0133502860775589</v>
      </c>
      <c r="Q146" s="9">
        <f>_xlfn.XLOOKUP($E146,'Copy of Raw Data'!$E:$E,'Copy of Raw Data'!Q:Q,"ERROR",0,1)</f>
        <v>9</v>
      </c>
      <c r="R146" s="9" t="str">
        <f>_xlfn.XLOOKUP($E146,'Copy of Raw Data'!$E:$E,'Copy of Raw Data'!R:R,"ERROR",0,1)</f>
        <v>oz</v>
      </c>
      <c r="S146" s="17">
        <f t="shared" si="11"/>
        <v>1.72444444444444</v>
      </c>
      <c r="T146" s="9" t="str">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1 to 2</v>
      </c>
      <c r="U146" s="17"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0.05 to 0.1</v>
      </c>
      <c r="V146" s="17">
        <f t="shared" si="12"/>
        <v>0.0591064517341149</v>
      </c>
      <c r="W146" s="17"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0.05 to 0.1</v>
      </c>
      <c r="X146" s="17">
        <f t="shared" si="13"/>
        <v>0.058317363694435</v>
      </c>
      <c r="Y146" s="9"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17">
        <f t="array" ref="Z146">_xlfn.IFS(AA146="oz",_xlfn.IFS(R146="oz",Q146,R146="fl oz",Q146*1.04,R146="ml",Q146*0.0338),AA146="fl oz",_xlfn.IFS(R146="oz",Q146/1.04,R146="fl oz",Q146,R146="ml",Q146*0.0338/1.04),AA146="ml",_xlfn.IFS(R146="oz",Q146/0.0338,R146="fl oz",Q146*1.04/0.0338,R146="ml",Q146))</f>
        <v>9</v>
      </c>
      <c r="AA146" s="9" t="str">
        <f>_xlfn.XLOOKUP($E146,'Copy of Raw Data'!$E:$E,'Copy of Raw Data'!AA:AA,"ERROR",0,1)</f>
        <v>oz</v>
      </c>
      <c r="AB146" s="9"/>
      <c r="AC146" s="9"/>
      <c r="AD146" s="9"/>
      <c r="AE146" s="9"/>
      <c r="AF146" s="9"/>
    </row>
    <row r="147" hidden="1" spans="1:32">
      <c r="A147" s="9" t="str">
        <f>_xlfn.XLOOKUP($E147,'Copy of Raw Data'!$E:$E,'Copy of Raw Data'!A:A,"ERROR",0,1)</f>
        <v>US</v>
      </c>
      <c r="B147" s="9" t="str">
        <f>_xlfn.XLOOKUP($E147,'Copy of Raw Data'!$E:$E,'Copy of Raw Data'!B:B,"ERROR",0,1)</f>
        <v>Hair Mousses</v>
      </c>
      <c r="C147" s="9" t="str">
        <f>_xlfn.XLOOKUP($E147,'Copy of Raw Data'!$E:$E,'Copy of Raw Data'!C:C,"ERROR",0,1)</f>
        <v>sebastian</v>
      </c>
      <c r="D147" s="9" t="str">
        <f>_xlfn.XLOOKUP($E147,'Copy of Raw Data'!$E:$E,'Copy of Raw Data'!D:D,"ERROR",0,1)</f>
        <v>www.amazon.com/dp/B01D3N19HS</v>
      </c>
      <c r="E147" s="9" t="s">
        <v>555</v>
      </c>
      <c r="F147" s="9" t="str">
        <f>_xlfn.XLOOKUP($E147,'Copy of Raw Data'!$E:$E,'Copy of Raw Data'!F:F,"ERROR",0,1)</f>
        <v>Sebastian Whipped CrÃ¨me, Light Conditioning-Style Whip</v>
      </c>
      <c r="G147" s="9">
        <f>_xlfn.XLOOKUP($E147,'Copy of Raw Data'!$E:$E,'Copy of Raw Data'!G:G,"ERROR",0,1)</f>
        <v>750</v>
      </c>
      <c r="H147" s="9">
        <f>_xlfn.XLOOKUP($E147,'Copy of Raw Data'!$E:$E,'Copy of Raw Data'!H:H,"ERROR",0,1)</f>
        <v>15752.9</v>
      </c>
      <c r="I147" s="9">
        <f>_xlfn.XLOOKUP($E147,'Copy of Raw Data'!$E:$E,'Copy of Raw Data'!I:I,"ERROR",0,1)</f>
        <v>0.000660823636933563</v>
      </c>
      <c r="J147" s="9" t="str">
        <f>_xlfn.XLOOKUP($E147,'Copy of Raw Data'!$E:$E,'Copy of 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20 to 30</v>
      </c>
      <c r="L147" s="9">
        <f>_xlfn.XLOOKUP($E147,'Copy of Raw Data'!$E:$E,'Copy of Raw Data'!L:L,"ERROR",0,1)</f>
        <v>21</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20 to 30</v>
      </c>
      <c r="N147" s="9">
        <f>_xlfn.XLOOKUP($E147,'Copy of Raw Data'!$E:$E,'Copy of Raw Data'!N:N,"ERROR",0,1)</f>
        <v>21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No Discount</v>
      </c>
      <c r="P147" s="16">
        <f t="shared" si="10"/>
        <v>0</v>
      </c>
      <c r="Q147" s="9">
        <f>_xlfn.XLOOKUP($E147,'Copy of Raw Data'!$E:$E,'Copy of Raw Data'!Q:Q,"ERROR",0,1)</f>
        <v>0</v>
      </c>
      <c r="R147" s="9">
        <f>_xlfn.XLOOKUP($E147,'Copy of Raw Data'!$E:$E,'Copy of Raw Data'!R:R,"ERROR",0,1)</f>
        <v>0</v>
      </c>
      <c r="S147" s="17" t="e">
        <f t="shared" si="11"/>
        <v>#N/A</v>
      </c>
      <c r="T147" s="9" t="e">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#N/A</v>
      </c>
      <c r="U147" s="17" t="e">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#N/A</v>
      </c>
      <c r="V147" s="17" t="e">
        <f t="shared" si="12"/>
        <v>#N/A</v>
      </c>
      <c r="W147" s="17" t="e">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#N/A</v>
      </c>
      <c r="X147" s="17" t="e">
        <f t="shared" si="13"/>
        <v>#N/A</v>
      </c>
      <c r="Y147" s="9" t="e">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#N/A</v>
      </c>
      <c r="Z147" s="17" t="e">
        <f t="array" ref="Z147">_xlfn.IFS(AA147="oz",_xlfn.IFS(R147="oz",Q147,R147="fl oz",Q147*1.04,R147="ml",Q147*0.0338),AA147="fl oz",_xlfn.IFS(R147="oz",Q147/1.04,R147="fl oz",Q147,R147="ml",Q147*0.0338/1.04),AA147="ml",_xlfn.IFS(R147="oz",Q147/0.0338,R147="fl oz",Q147*1.04/0.0338,R147="ml",Q147))</f>
        <v>#N/A</v>
      </c>
      <c r="AA147" s="9" t="str">
        <f>_xlfn.XLOOKUP($E147,'Copy of Raw Data'!$E:$E,'Copy of Raw Data'!AA:AA,"ERROR",0,1)</f>
        <v>oz</v>
      </c>
      <c r="AB147" s="9"/>
      <c r="AC147" s="9"/>
      <c r="AD147" s="9"/>
      <c r="AE147" s="9"/>
      <c r="AF147" s="9"/>
    </row>
    <row r="148" hidden="1" spans="1:32">
      <c r="A148" s="9" t="str">
        <f>_xlfn.XLOOKUP($E148,'Copy of Raw Data'!$E:$E,'Copy of Raw Data'!A:A,"ERROR",0,1)</f>
        <v>US</v>
      </c>
      <c r="B148" s="9" t="str">
        <f>_xlfn.XLOOKUP($E148,'Copy of Raw Data'!$E:$E,'Copy of Raw Data'!B:B,"ERROR",0,1)</f>
        <v>Hair Mousses</v>
      </c>
      <c r="C148" s="9" t="str">
        <f>_xlfn.XLOOKUP($E148,'Copy of Raw Data'!$E:$E,'Copy of Raw Data'!C:C,"ERROR",0,1)</f>
        <v>african pride</v>
      </c>
      <c r="D148" s="9" t="str">
        <f>_xlfn.XLOOKUP($E148,'Copy of Raw Data'!$E:$E,'Copy of Raw Data'!D:D,"ERROR",0,1)</f>
        <v>www.amazon.com/dp/B07T7864KV</v>
      </c>
      <c r="E148" s="9" t="s">
        <v>559</v>
      </c>
      <c r="F148" s="9" t="str">
        <f>_xlfn.XLOOKUP($E148,'Copy of Raw Data'!$E:$E,'Copy of Raw Data'!F:F,"ERROR",0,1)</f>
        <v>African Pride Moisture Miracle Rose Water &amp; Argan Oil Curl Hair Mousse, Flexible Hold, Enhances Curls, Creates Wave Patterns, No Residue, Deep Moisture, Adds Shine, Strengthens &amp; Protects Hair, 8.5 oz</v>
      </c>
      <c r="G148" s="9">
        <f>_xlfn.XLOOKUP($E148,'Copy of Raw Data'!$E:$E,'Copy of Raw Data'!G:G,"ERROR",0,1)</f>
        <v>1858</v>
      </c>
      <c r="H148" s="9">
        <f>_xlfn.XLOOKUP($E148,'Copy of Raw Data'!$E:$E,'Copy of Raw Data'!H:H,"ERROR",0,1)</f>
        <v>15543.47</v>
      </c>
      <c r="I148" s="9">
        <f>_xlfn.XLOOKUP($E148,'Copy of Raw Data'!$E:$E,'Copy of Raw Data'!I:I,"ERROR",0,1)</f>
        <v>0.000655881320462819</v>
      </c>
      <c r="J148" s="9" t="str">
        <f>_xlfn.XLOOKUP($E148,'Copy of Raw Data'!$E:$E,'Copy of 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5 to 10</v>
      </c>
      <c r="L148" s="9">
        <f>_xlfn.XLOOKUP($E148,'Copy of Raw Data'!$E:$E,'Copy of Raw Data'!L:L,"ERROR",0,1)</f>
        <v>8.4</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5 to 10</v>
      </c>
      <c r="N148" s="9">
        <f>_xlfn.XLOOKUP($E148,'Copy of Raw Data'!$E:$E,'Copy of Raw Data'!N:N,"ERROR",0,1)</f>
        <v>9.1</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10"/>
        <v>0.0769230769230768</v>
      </c>
      <c r="Q148" s="9">
        <f>_xlfn.XLOOKUP($E148,'Copy of Raw Data'!$E:$E,'Copy of Raw Data'!Q:Q,"ERROR",0,1)</f>
        <v>8.5</v>
      </c>
      <c r="R148" s="9" t="str">
        <f>_xlfn.XLOOKUP($E148,'Copy of Raw Data'!$E:$E,'Copy of Raw Data'!R:R,"ERROR",0,1)</f>
        <v>oz</v>
      </c>
      <c r="S148" s="17">
        <f t="shared" si="11"/>
        <v>0.988235294117647</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0.75 to 1</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 to 0.05</v>
      </c>
      <c r="V148" s="17">
        <f t="shared" si="12"/>
        <v>0.0362052159382522</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 to 0.05</v>
      </c>
      <c r="X148" s="17">
        <f t="shared" si="13"/>
        <v>0.0334201993276174</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8 to 10</v>
      </c>
      <c r="Z148" s="17">
        <f t="array" ref="Z148">_xlfn.IFS(AA148="oz",_xlfn.IFS(R148="oz",Q148,R148="fl oz",Q148*1.04,R148="ml",Q148*0.0338),AA148="fl oz",_xlfn.IFS(R148="oz",Q148/1.04,R148="fl oz",Q148,R148="ml",Q148*0.0338/1.04),AA148="ml",_xlfn.IFS(R148="oz",Q148/0.0338,R148="fl oz",Q148*1.04/0.0338,R148="ml",Q148))</f>
        <v>8.5</v>
      </c>
      <c r="AA148" s="9" t="str">
        <f>_xlfn.XLOOKUP($E148,'Copy of Raw Data'!$E:$E,'Copy of Raw Data'!AA:AA,"ERROR",0,1)</f>
        <v>oz</v>
      </c>
      <c r="AB148" s="9"/>
      <c r="AC148" s="9"/>
      <c r="AD148" s="9"/>
      <c r="AE148" s="9"/>
      <c r="AF148" s="9"/>
    </row>
    <row r="149" hidden="1" spans="1:32">
      <c r="A149" s="9" t="str">
        <f>_xlfn.XLOOKUP($E149,'Copy of Raw Data'!$E:$E,'Copy of Raw Data'!A:A,"ERROR",0,1)</f>
        <v>US</v>
      </c>
      <c r="B149" s="9" t="str">
        <f>_xlfn.XLOOKUP($E149,'Copy of Raw Data'!$E:$E,'Copy of Raw Data'!B:B,"ERROR",0,1)</f>
        <v>Hair Mousses</v>
      </c>
      <c r="C149" s="9" t="str">
        <f>_xlfn.XLOOKUP($E149,'Copy of Raw Data'!$E:$E,'Copy of Raw Data'!C:C,"ERROR",0,1)</f>
        <v>Clinique</v>
      </c>
      <c r="D149" s="9" t="str">
        <f>_xlfn.XLOOKUP($E149,'Copy of Raw Data'!$E:$E,'Copy of Raw Data'!D:D,"ERROR",0,1)</f>
        <v>www.amazon.com/dp/B005FD701O</v>
      </c>
      <c r="E149" s="9" t="s">
        <v>563</v>
      </c>
      <c r="F149" s="9" t="str">
        <f>_xlfn.XLOOKUP($E149,'Copy of Raw Data'!$E:$E,'Copy of Raw Data'!F:F,"ERROR",0,1)</f>
        <v>Rinse Off Foaming - Cleanser Mousse HydroDémaquillante, 5 Fl Oz (Pack of 1)</v>
      </c>
      <c r="G149" s="9">
        <f>_xlfn.XLOOKUP($E149,'Copy of Raw Data'!$E:$E,'Copy of Raw Data'!G:G,"ERROR",0,1)</f>
        <v>760</v>
      </c>
      <c r="H149" s="9">
        <f>_xlfn.XLOOKUP($E149,'Copy of Raw Data'!$E:$E,'Copy of Raw Data'!H:H,"ERROR",0,1)</f>
        <v>15427.22</v>
      </c>
      <c r="I149" s="9">
        <f>_xlfn.XLOOKUP($E149,'Copy of Raw Data'!$E:$E,'Copy of Raw Data'!I:I,"ERROR",0,1)</f>
        <v>0.000642383801038027</v>
      </c>
      <c r="J149" s="9" t="str">
        <f>_xlfn.XLOOKUP($E149,'Copy of Raw Data'!$E:$E,'Copy of 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20 to 30</v>
      </c>
      <c r="L149" s="9">
        <f>_xlfn.XLOOKUP($E149,'Copy of Raw Data'!$E:$E,'Copy of Raw Data'!L:L,"ERROR",0,1)</f>
        <v>20.23</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20 to 30</v>
      </c>
      <c r="N149" s="9">
        <f>_xlfn.XLOOKUP($E149,'Copy of Raw Data'!$E:$E,'Copy of Raw Data'!N:N,"ERROR",0,1)</f>
        <v>21.64</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6% to 8%</v>
      </c>
      <c r="P149" s="16">
        <f t="shared" si="10"/>
        <v>0.0651571164510166</v>
      </c>
      <c r="Q149" s="9">
        <f>_xlfn.XLOOKUP($E149,'Copy of Raw Data'!$E:$E,'Copy of Raw Data'!Q:Q,"ERROR",0,1)</f>
        <v>5</v>
      </c>
      <c r="R149" s="9" t="str">
        <f>_xlfn.XLOOKUP($E149,'Copy of Raw Data'!$E:$E,'Copy of Raw Data'!R:R,"ERROR",0,1)</f>
        <v>fl oz</v>
      </c>
      <c r="S149" s="17">
        <f t="shared" si="11"/>
        <v>3.89038461538462</v>
      </c>
      <c r="T149" s="9" t="str">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3 to 4</v>
      </c>
      <c r="U149" s="17" t="str">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0.1 to 0.2</v>
      </c>
      <c r="V149" s="17">
        <f t="shared" si="12"/>
        <v>0.140735152571473</v>
      </c>
      <c r="W149" s="17" t="str">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0.1 to 0.2</v>
      </c>
      <c r="X149" s="17">
        <f t="shared" si="13"/>
        <v>0.131565255846622</v>
      </c>
      <c r="Y149" s="9" t="str">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4 to 6</v>
      </c>
      <c r="Z149" s="17">
        <f t="array" ref="Z149">_xlfn.IFS(AA149="oz",_xlfn.IFS(R149="oz",Q149,R149="fl oz",Q149*1.04,R149="ml",Q149*0.0338),AA149="fl oz",_xlfn.IFS(R149="oz",Q149/1.04,R149="fl oz",Q149,R149="ml",Q149*0.0338/1.04),AA149="ml",_xlfn.IFS(R149="oz",Q149/0.0338,R149="fl oz",Q149*1.04/0.0338,R149="ml",Q149))</f>
        <v>5.2</v>
      </c>
      <c r="AA149" s="9" t="str">
        <f>_xlfn.XLOOKUP($E149,'Copy of Raw Data'!$E:$E,'Copy of Raw Data'!AA:AA,"ERROR",0,1)</f>
        <v>oz</v>
      </c>
      <c r="AB149" s="9"/>
      <c r="AC149" s="9"/>
      <c r="AD149" s="9"/>
      <c r="AE149" s="9"/>
      <c r="AF149" s="9"/>
    </row>
    <row r="150" hidden="1" spans="1:32">
      <c r="A150" s="9" t="str">
        <f>_xlfn.XLOOKUP($E150,'Copy of Raw Data'!$E:$E,'Copy of Raw Data'!A:A,"ERROR",0,1)</f>
        <v>US</v>
      </c>
      <c r="B150" s="9" t="str">
        <f>_xlfn.XLOOKUP($E150,'Copy of Raw Data'!$E:$E,'Copy of Raw Data'!B:B,"ERROR",0,1)</f>
        <v>Hair Mousses</v>
      </c>
      <c r="C150" s="9" t="str">
        <f>_xlfn.XLOOKUP($E150,'Copy of Raw Data'!$E:$E,'Copy of Raw Data'!C:C,"ERROR",0,1)</f>
        <v>elizabeth arden</v>
      </c>
      <c r="D150" s="9" t="str">
        <f>_xlfn.XLOOKUP($E150,'Copy of Raw Data'!$E:$E,'Copy of Raw Data'!D:D,"ERROR",0,1)</f>
        <v>www.amazon.com/dp/B002WO8X06</v>
      </c>
      <c r="E150" s="9" t="s">
        <v>566</v>
      </c>
      <c r="F150" s="9" t="str">
        <f>_xlfn.XLOOKUP($E150,'Copy of Raw Data'!$E:$E,'Copy of Raw Data'!F:F,"ERROR",0,1)</f>
        <v>Elizabeth Arden Flawless Finish Mousse Makeup</v>
      </c>
      <c r="G150" s="9">
        <f>_xlfn.XLOOKUP($E150,'Copy of Raw Data'!$E:$E,'Copy of Raw Data'!G:G,"ERROR",0,1)</f>
        <v>432</v>
      </c>
      <c r="H150" s="9">
        <f>_xlfn.XLOOKUP($E150,'Copy of Raw Data'!$E:$E,'Copy of Raw Data'!H:H,"ERROR",0,1)</f>
        <v>15109.74</v>
      </c>
      <c r="I150" s="9">
        <f>_xlfn.XLOOKUP($E150,'Copy of Raw Data'!$E:$E,'Copy of Raw Data'!I:I,"ERROR",0,1)</f>
        <v>0.000619535206277835</v>
      </c>
      <c r="J150" s="9" t="str">
        <f>_xlfn.XLOOKUP($E150,'Copy of Raw Data'!$E:$E,'Copy of 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30 to 40</v>
      </c>
      <c r="L150" s="9">
        <f>_xlfn.XLOOKUP($E150,'Copy of Raw Data'!$E:$E,'Copy of Raw Data'!L:L,"ERROR",0,1)</f>
        <v>35</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30 to 40</v>
      </c>
      <c r="N150" s="9">
        <f>_xlfn.XLOOKUP($E150,'Copy of Raw Data'!$E:$E,'Copy of Raw Data'!N:N,"ERROR",0,1)</f>
        <v>35</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10"/>
        <v>0</v>
      </c>
      <c r="Q150" s="9">
        <f>_xlfn.XLOOKUP($E150,'Copy of Raw Data'!$E:$E,'Copy of Raw Data'!Q:Q,"ERROR",0,1)</f>
        <v>0</v>
      </c>
      <c r="R150" s="9">
        <f>_xlfn.XLOOKUP($E150,'Copy of Raw Data'!$E:$E,'Copy of Raw Data'!R:R,"ERROR",0,1)</f>
        <v>0</v>
      </c>
      <c r="S150" s="17" t="e">
        <f t="shared" si="11"/>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12"/>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13"/>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tr">
        <f>_xlfn.XLOOKUP($E150,'Copy of Raw Data'!$E:$E,'Copy of Raw Data'!AA:AA,"ERROR",0,1)</f>
        <v>oz</v>
      </c>
      <c r="AB150" s="9"/>
      <c r="AC150" s="9"/>
      <c r="AD150" s="9"/>
      <c r="AE150" s="9"/>
      <c r="AF150" s="9"/>
    </row>
    <row r="151" hidden="1" spans="1:32">
      <c r="A151" s="9" t="str">
        <f>_xlfn.XLOOKUP($E151,'Copy of Raw Data'!$E:$E,'Copy of Raw Data'!A:A,"ERROR",0,1)</f>
        <v>US</v>
      </c>
      <c r="B151" s="9" t="str">
        <f>_xlfn.XLOOKUP($E151,'Copy of Raw Data'!$E:$E,'Copy of Raw Data'!B:B,"ERROR",0,1)</f>
        <v>Hair Mousses</v>
      </c>
      <c r="C151" s="9" t="str">
        <f>_xlfn.XLOOKUP($E151,'Copy of Raw Data'!$E:$E,'Copy of Raw Data'!C:C,"ERROR",0,1)</f>
        <v>moroccanoil</v>
      </c>
      <c r="D151" s="9" t="str">
        <f>_xlfn.XLOOKUP($E151,'Copy of Raw Data'!$E:$E,'Copy of Raw Data'!D:D,"ERROR",0,1)</f>
        <v>www.amazon.com/dp/B01C502P5U</v>
      </c>
      <c r="E151" s="9" t="s">
        <v>568</v>
      </c>
      <c r="F151" s="9" t="str">
        <f>_xlfn.XLOOKUP($E151,'Copy of Raw Data'!$E:$E,'Copy of Raw Data'!F:F,"ERROR",0,1)</f>
        <v>Moroccanoil Beach Wave Mousse</v>
      </c>
      <c r="G151" s="9">
        <f>_xlfn.XLOOKUP($E151,'Copy of Raw Data'!$E:$E,'Copy of Raw Data'!G:G,"ERROR",0,1)</f>
        <v>1041</v>
      </c>
      <c r="H151" s="9">
        <f>_xlfn.XLOOKUP($E151,'Copy of Raw Data'!$E:$E,'Copy of Raw Data'!H:H,"ERROR",0,1)</f>
        <v>14572.31</v>
      </c>
      <c r="I151" s="9">
        <f>_xlfn.XLOOKUP($E151,'Copy of Raw Data'!$E:$E,'Copy of Raw Data'!I:I,"ERROR",0,1)</f>
        <v>0.000609707542833728</v>
      </c>
      <c r="J151" s="9" t="str">
        <f>_xlfn.XLOOKUP($E151,'Copy of Raw Data'!$E:$E,'Copy of 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_xlfn.XLOOKUP($E151,'Copy of Raw Data'!$E:$E,'Copy of Raw Data'!L:L,"ERROR",0,1)</f>
        <v>14</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_xlfn.XLOOKUP($E151,'Copy of Raw Data'!$E:$E,'Copy of Raw Data'!N:N,"ERROR",0,1)</f>
        <v>14</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No Discount</v>
      </c>
      <c r="P151" s="16">
        <f t="shared" si="10"/>
        <v>0</v>
      </c>
      <c r="Q151" s="9">
        <f>_xlfn.XLOOKUP($E151,'Copy of Raw Data'!$E:$E,'Copy of Raw Data'!Q:Q,"ERROR",0,1)</f>
        <v>0</v>
      </c>
      <c r="R151" s="9">
        <f>_xlfn.XLOOKUP($E151,'Copy of Raw Data'!$E:$E,'Copy of Raw Data'!R:R,"ERROR",0,1)</f>
        <v>0</v>
      </c>
      <c r="S151" s="17" t="e">
        <f t="shared" si="11"/>
        <v>#N/A</v>
      </c>
      <c r="T151" s="9" t="e">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#N/A</v>
      </c>
      <c r="U151" s="17" t="e">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#N/A</v>
      </c>
      <c r="V151" s="17" t="e">
        <f t="shared" si="12"/>
        <v>#N/A</v>
      </c>
      <c r="W151" s="17" t="e">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#N/A</v>
      </c>
      <c r="X151" s="17" t="e">
        <f t="shared" si="13"/>
        <v>#N/A</v>
      </c>
      <c r="Y151" s="9" t="e">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#N/A</v>
      </c>
      <c r="Z151" s="17" t="e">
        <f t="array" ref="Z151">_xlfn.IFS(AA151="oz",_xlfn.IFS(R151="oz",Q151,R151="fl oz",Q151*1.04,R151="ml",Q151*0.0338),AA151="fl oz",_xlfn.IFS(R151="oz",Q151/1.04,R151="fl oz",Q151,R151="ml",Q151*0.0338/1.04),AA151="ml",_xlfn.IFS(R151="oz",Q151/0.0338,R151="fl oz",Q151*1.04/0.0338,R151="ml",Q151))</f>
        <v>#N/A</v>
      </c>
      <c r="AA151" s="9" t="str">
        <f>_xlfn.XLOOKUP($E151,'Copy of Raw Data'!$E:$E,'Copy of Raw Data'!AA:AA,"ERROR",0,1)</f>
        <v>oz</v>
      </c>
      <c r="AB151" s="9"/>
      <c r="AC151" s="9"/>
      <c r="AD151" s="9"/>
      <c r="AE151" s="9"/>
      <c r="AF151" s="9"/>
    </row>
    <row r="152" hidden="1" spans="1:32">
      <c r="A152" s="9" t="str">
        <f>_xlfn.XLOOKUP($E152,'Copy of Raw Data'!$E:$E,'Copy of Raw Data'!A:A,"ERROR",0,1)</f>
        <v>US</v>
      </c>
      <c r="B152" s="9" t="str">
        <f>_xlfn.XLOOKUP($E152,'Copy of Raw Data'!$E:$E,'Copy of Raw Data'!B:B,"ERROR",0,1)</f>
        <v>Hair Mousses</v>
      </c>
      <c r="C152" s="9" t="str">
        <f>_xlfn.XLOOKUP($E152,'Copy of Raw Data'!$E:$E,'Copy of Raw Data'!C:C,"ERROR",0,1)</f>
        <v>Mielle Organics</v>
      </c>
      <c r="D152" s="9" t="str">
        <f>_xlfn.XLOOKUP($E152,'Copy of Raw Data'!$E:$E,'Copy of Raw Data'!D:D,"ERROR",0,1)</f>
        <v>www.amazon.com/dp/B06XQ3X7C2</v>
      </c>
      <c r="E152" s="9" t="s">
        <v>570</v>
      </c>
      <c r="F152" s="9" t="str">
        <f>_xlfn.XLOOKUP($E152,'Copy of Raw Data'!$E:$E,'Copy of Raw Data'!F:F,"ERROR",0,1)</f>
        <v>Mielle Organics Brazilian Curly Cocktail Curl Cream (7.5 oz.)</v>
      </c>
      <c r="G152" s="9">
        <f>_xlfn.XLOOKUP($E152,'Copy of Raw Data'!$E:$E,'Copy of Raw Data'!G:G,"ERROR",0,1)</f>
        <v>1422</v>
      </c>
      <c r="H152" s="9">
        <f>_xlfn.XLOOKUP($E152,'Copy of Raw Data'!$E:$E,'Copy of Raw Data'!H:H,"ERROR",0,1)</f>
        <v>14341.15</v>
      </c>
      <c r="I152" s="9">
        <f>_xlfn.XLOOKUP($E152,'Copy of Raw Data'!$E:$E,'Copy of Raw Data'!I:I,"ERROR",0,1)</f>
        <v>0.000582662336814808</v>
      </c>
      <c r="J152" s="9" t="str">
        <f>_xlfn.XLOOKUP($E152,'Copy of Raw Data'!$E:$E,'Copy of 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_xlfn.XLOOKUP($E152,'Copy of Raw Data'!$E:$E,'Copy of Raw Data'!L:L,"ERROR",0,1)</f>
        <v>10.09</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_xlfn.XLOOKUP($E152,'Copy of Raw Data'!$E:$E,'Copy of Raw Data'!N:N,"ERROR",0,1)</f>
        <v>15</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30% to 40%</v>
      </c>
      <c r="P152" s="16">
        <f t="shared" si="10"/>
        <v>0.327333333333333</v>
      </c>
      <c r="Q152" s="9">
        <f>_xlfn.XLOOKUP($E152,'Copy of Raw Data'!$E:$E,'Copy of Raw Data'!Q:Q,"ERROR",0,1)</f>
        <v>7.5</v>
      </c>
      <c r="R152" s="9" t="str">
        <f>_xlfn.XLOOKUP($E152,'Copy of Raw Data'!$E:$E,'Copy of Raw Data'!R:R,"ERROR",0,1)</f>
        <v>oz</v>
      </c>
      <c r="S152" s="17">
        <f t="shared" si="11"/>
        <v>1.34533333333333</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0.05 to 0.1</v>
      </c>
      <c r="V152" s="17">
        <f t="shared" si="12"/>
        <v>0.0676361176868448</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13"/>
        <v>0.0454965618306842</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6 to 8</v>
      </c>
      <c r="Z152" s="17">
        <f t="array" ref="Z152">_xlfn.IFS(AA152="oz",_xlfn.IFS(R152="oz",Q152,R152="fl oz",Q152*1.04,R152="ml",Q152*0.0338),AA152="fl oz",_xlfn.IFS(R152="oz",Q152/1.04,R152="fl oz",Q152,R152="ml",Q152*0.0338/1.04),AA152="ml",_xlfn.IFS(R152="oz",Q152/0.0338,R152="fl oz",Q152*1.04/0.0338,R152="ml",Q152))</f>
        <v>7.5</v>
      </c>
      <c r="AA152" s="9" t="str">
        <f>_xlfn.XLOOKUP($E152,'Copy of Raw Data'!$E:$E,'Copy of Raw Data'!AA:AA,"ERROR",0,1)</f>
        <v>oz</v>
      </c>
      <c r="AB152" s="9"/>
      <c r="AC152" s="9"/>
      <c r="AD152" s="9"/>
      <c r="AE152" s="9"/>
      <c r="AF152" s="9"/>
    </row>
    <row r="153" hidden="1" spans="1:32">
      <c r="A153" s="9" t="str">
        <f>_xlfn.XLOOKUP($E153,'Copy of Raw Data'!$E:$E,'Copy of Raw Data'!A:A,"ERROR",0,1)</f>
        <v>US</v>
      </c>
      <c r="B153" s="9" t="str">
        <f>_xlfn.XLOOKUP($E153,'Copy of Raw Data'!$E:$E,'Copy of Raw Data'!B:B,"ERROR",0,1)</f>
        <v>Hair Mousses</v>
      </c>
      <c r="C153" s="9" t="str">
        <f>_xlfn.XLOOKUP($E153,'Copy of Raw Data'!$E:$E,'Copy of Raw Data'!C:C,"ERROR",0,1)</f>
        <v>garnier</v>
      </c>
      <c r="D153" s="9" t="str">
        <f>_xlfn.XLOOKUP($E153,'Copy of Raw Data'!$E:$E,'Copy of Raw Data'!D:D,"ERROR",0,1)</f>
        <v>www.amazon.com/dp/B07BYD3TBG</v>
      </c>
      <c r="E153" s="9" t="s">
        <v>573</v>
      </c>
      <c r="F153" s="9" t="str">
        <f>_xlfn.XLOOKUP($E153,'Copy of Raw Data'!$E:$E,'Copy of Raw Data'!F:F,"ERROR",0,1)</f>
        <v>Garnier Hair Care Fructis Style Texture Tease Dry Touch Finishing Spray, 3.8 Ounce (Pack of 3)</v>
      </c>
      <c r="G153" s="9">
        <f>_xlfn.XLOOKUP($E153,'Copy of Raw Data'!$E:$E,'Copy of Raw Data'!G:G,"ERROR",0,1)</f>
        <v>1008</v>
      </c>
      <c r="H153" s="9">
        <f>_xlfn.XLOOKUP($E153,'Copy of Raw Data'!$E:$E,'Copy of Raw Data'!H:H,"ERROR",0,1)</f>
        <v>13705.01</v>
      </c>
      <c r="I153" s="9">
        <f>_xlfn.XLOOKUP($E153,'Copy of Raw Data'!$E:$E,'Copy of Raw Data'!I:I,"ERROR",0,1)</f>
        <v>0.000574671301943055</v>
      </c>
      <c r="J153" s="9" t="str">
        <f>_xlfn.XLOOKUP($E153,'Copy of Raw Data'!$E:$E,'Copy of 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10 to 15</v>
      </c>
      <c r="L153" s="9">
        <f>_xlfn.XLOOKUP($E153,'Copy of Raw Data'!$E:$E,'Copy of Raw Data'!L:L,"ERROR",0,1)</f>
        <v>13.6</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 to 15</v>
      </c>
      <c r="N153" s="9">
        <f>_xlfn.XLOOKUP($E153,'Copy of Raw Data'!$E:$E,'Copy of Raw Data'!N:N,"ERROR",0,1)</f>
        <v>14.76</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6% to 8%</v>
      </c>
      <c r="P153" s="16">
        <f t="shared" si="10"/>
        <v>0.0785907859078591</v>
      </c>
      <c r="Q153" s="9">
        <f>_xlfn.XLOOKUP($E153,'Copy of Raw Data'!$E:$E,'Copy of Raw Data'!Q:Q,"ERROR",0,1)</f>
        <v>11.4</v>
      </c>
      <c r="R153" s="9" t="str">
        <f>_xlfn.XLOOKUP($E153,'Copy of Raw Data'!$E:$E,'Copy of Raw Data'!R:R,"ERROR",0,1)</f>
        <v>oz</v>
      </c>
      <c r="S153" s="17">
        <f t="shared" si="11"/>
        <v>1.19298245614035</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1 to 2</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 to 0.05</v>
      </c>
      <c r="V153" s="17">
        <f t="shared" si="12"/>
        <v>0.0437854867130627</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 to 0.05</v>
      </c>
      <c r="X153" s="17">
        <f t="shared" si="13"/>
        <v>0.040344350900925</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10 to 15</v>
      </c>
      <c r="Z153" s="17">
        <f t="array" ref="Z153">_xlfn.IFS(AA153="oz",_xlfn.IFS(R153="oz",Q153,R153="fl oz",Q153*1.04,R153="ml",Q153*0.0338),AA153="fl oz",_xlfn.IFS(R153="oz",Q153/1.04,R153="fl oz",Q153,R153="ml",Q153*0.0338/1.04),AA153="ml",_xlfn.IFS(R153="oz",Q153/0.0338,R153="fl oz",Q153*1.04/0.0338,R153="ml",Q153))</f>
        <v>11.4</v>
      </c>
      <c r="AA153" s="9" t="str">
        <f>_xlfn.XLOOKUP($E153,'Copy of Raw Data'!$E:$E,'Copy of Raw Data'!AA:AA,"ERROR",0,1)</f>
        <v>oz</v>
      </c>
      <c r="AB153" s="9"/>
      <c r="AC153" s="9"/>
      <c r="AD153" s="9"/>
      <c r="AE153" s="9"/>
      <c r="AF153" s="9"/>
    </row>
    <row r="154" hidden="1" spans="1:32">
      <c r="A154" s="9" t="str">
        <f>_xlfn.XLOOKUP($E154,'Copy of Raw Data'!$E:$E,'Copy of Raw Data'!A:A,"ERROR",0,1)</f>
        <v>US</v>
      </c>
      <c r="B154" s="9" t="str">
        <f>_xlfn.XLOOKUP($E154,'Copy of Raw Data'!$E:$E,'Copy of Raw Data'!B:B,"ERROR",0,1)</f>
        <v>Hair Mousses</v>
      </c>
      <c r="C154" s="9" t="str">
        <f>_xlfn.XLOOKUP($E154,'Copy of Raw Data'!$E:$E,'Copy of Raw Data'!C:C,"ERROR",0,1)</f>
        <v>Herbal Essences</v>
      </c>
      <c r="D154" s="9" t="str">
        <f>_xlfn.XLOOKUP($E154,'Copy of Raw Data'!$E:$E,'Copy of Raw Data'!D:D,"ERROR",0,1)</f>
        <v>www.amazon.com/dp/B0725R6WLQ</v>
      </c>
      <c r="E154" s="9" t="s">
        <v>576</v>
      </c>
      <c r="F154" s="9" t="str">
        <f>_xlfn.XLOOKUP($E154,'Copy of Raw Data'!$E:$E,'Copy of Raw Data'!F:F,"ERROR",0,1)</f>
        <v>Herb Ess Mousse Twst Size 6.8z Herbal Essences Totally Twisted Curl Boosting Mousse</v>
      </c>
      <c r="G154" s="9">
        <f>_xlfn.XLOOKUP($E154,'Copy of Raw Data'!$E:$E,'Copy of Raw Data'!G:G,"ERROR",0,1)</f>
        <v>488</v>
      </c>
      <c r="H154" s="9">
        <f>_xlfn.XLOOKUP($E154,'Copy of Raw Data'!$E:$E,'Copy of Raw Data'!H:H,"ERROR",0,1)</f>
        <v>13517.05</v>
      </c>
      <c r="I154" s="9">
        <f>_xlfn.XLOOKUP($E154,'Copy of Raw Data'!$E:$E,'Copy of Raw Data'!I:I,"ERROR",0,1)</f>
        <v>0.000554691163890658</v>
      </c>
      <c r="J154" s="9" t="str">
        <f>_xlfn.XLOOKUP($E154,'Copy of Raw Data'!$E:$E,'Copy of 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20 to 30</v>
      </c>
      <c r="L154" s="9">
        <f>_xlfn.XLOOKUP($E154,'Copy of Raw Data'!$E:$E,'Copy of Raw Data'!L:L,"ERROR",0,1)</f>
        <v>28.65</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30 to 40</v>
      </c>
      <c r="N154" s="9">
        <f>_xlfn.XLOOKUP($E154,'Copy of Raw Data'!$E:$E,'Copy of Raw Data'!N:N,"ERROR",0,1)</f>
        <v>34.85</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10"/>
        <v>0.177905308464849</v>
      </c>
      <c r="Q154" s="9">
        <f>_xlfn.XLOOKUP($E154,'Copy of Raw Data'!$E:$E,'Copy of Raw Data'!Q:Q,"ERROR",0,1)</f>
        <v>6.8</v>
      </c>
      <c r="R154" s="9" t="str">
        <f>_xlfn.XLOOKUP($E154,'Copy of Raw Data'!$E:$E,'Copy of Raw Data'!R:R,"ERROR",0,1)</f>
        <v>fl oz</v>
      </c>
      <c r="S154" s="17">
        <f t="shared" si="11"/>
        <v>4.05118778280543</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4 to 5</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0.1 to 0.2</v>
      </c>
      <c r="V154" s="17">
        <f t="shared" si="12"/>
        <v>0.166651491896673</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0.1 to 0.2</v>
      </c>
      <c r="X154" s="17">
        <f t="shared" si="13"/>
        <v>0.137003306824668</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7.072</v>
      </c>
      <c r="AA154" s="9" t="str">
        <f>_xlfn.XLOOKUP($E154,'Copy of Raw Data'!$E:$E,'Copy of Raw Data'!AA:AA,"ERROR",0,1)</f>
        <v>oz</v>
      </c>
      <c r="AB154" s="9"/>
      <c r="AC154" s="9"/>
      <c r="AD154" s="9"/>
      <c r="AE154" s="9"/>
      <c r="AF154" s="9"/>
    </row>
    <row r="155" hidden="1" spans="1:32">
      <c r="A155" s="9" t="str">
        <f>_xlfn.XLOOKUP($E155,'Copy of Raw Data'!$E:$E,'Copy of Raw Data'!A:A,"ERROR",0,1)</f>
        <v>US</v>
      </c>
      <c r="B155" s="9" t="str">
        <f>_xlfn.XLOOKUP($E155,'Copy of Raw Data'!$E:$E,'Copy of Raw Data'!B:B,"ERROR",0,1)</f>
        <v>Hair Mousses</v>
      </c>
      <c r="C155" s="9" t="str">
        <f>_xlfn.XLOOKUP($E155,'Copy of Raw Data'!$E:$E,'Copy of Raw Data'!C:C,"ERROR",0,1)</f>
        <v>IWELL Signature</v>
      </c>
      <c r="D155" s="9" t="str">
        <f>_xlfn.XLOOKUP($E155,'Copy of Raw Data'!$E:$E,'Copy of Raw Data'!D:D,"ERROR",0,1)</f>
        <v>www.amazon.com/dp/B0BB3CPRKH</v>
      </c>
      <c r="E155" s="9" t="s">
        <v>579</v>
      </c>
      <c r="F155" s="9" t="str">
        <f>_xlfn.XLOOKUP($E155,'Copy of Raw Data'!$E:$E,'Copy of Raw Data'!F:F,"ERROR",0,1)</f>
        <v>IWELL Signature Lace Tint Mousse 7 Fl oz (200ml) | Concealer Tinted Mousse for Lace Wigs Hair Wigs | Perfect Match Your Skin Tone | Easy Tinting | Quick-Drying | Safe and Convenient | Value Size 7 fl oz (Deep Dark Brown)</v>
      </c>
      <c r="G155" s="9">
        <f>_xlfn.XLOOKUP($E155,'Copy of Raw Data'!$E:$E,'Copy of Raw Data'!G:G,"ERROR",0,1)</f>
        <v>1488</v>
      </c>
      <c r="H155" s="9">
        <f>_xlfn.XLOOKUP($E155,'Copy of Raw Data'!$E:$E,'Copy of Raw Data'!H:H,"ERROR",0,1)</f>
        <v>13047.09</v>
      </c>
      <c r="I155" s="9">
        <f>_xlfn.XLOOKUP($E155,'Copy of Raw Data'!$E:$E,'Copy of Raw Data'!I:I,"ERROR",0,1)</f>
        <v>0.000541338193936839</v>
      </c>
      <c r="J155" s="9" t="str">
        <f>_xlfn.XLOOKUP($E155,'Copy of Raw Data'!$E:$E,'Copy of 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 to 10</v>
      </c>
      <c r="L155" s="9">
        <f>_xlfn.XLOOKUP($E155,'Copy of Raw Data'!$E:$E,'Copy of Raw Data'!L:L,"ERROR",0,1)</f>
        <v>9.01</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10 to 15</v>
      </c>
      <c r="N155" s="9">
        <f>_xlfn.XLOOKUP($E155,'Copy of Raw Data'!$E:$E,'Copy of Raw Data'!N:N,"ERROR",0,1)</f>
        <v>11.23</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15% to 20%</v>
      </c>
      <c r="P155" s="16">
        <f t="shared" si="10"/>
        <v>0.197684772929653</v>
      </c>
      <c r="Q155" s="9">
        <f>_xlfn.XLOOKUP($E155,'Copy of Raw Data'!$E:$E,'Copy of Raw Data'!Q:Q,"ERROR",0,1)</f>
        <v>7</v>
      </c>
      <c r="R155" s="9" t="str">
        <f>_xlfn.XLOOKUP($E155,'Copy of Raw Data'!$E:$E,'Copy of Raw Data'!R:R,"ERROR",0,1)</f>
        <v>fl oz</v>
      </c>
      <c r="S155" s="17">
        <f t="shared" si="11"/>
        <v>1.23763736263736</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1 to 2</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0.05 to 0.1</v>
      </c>
      <c r="V155" s="17">
        <f t="shared" si="12"/>
        <v>0.052167142968631</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13"/>
        <v>0.0418544931564884</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6 to 8</v>
      </c>
      <c r="Z155" s="17">
        <f t="array" ref="Z155">_xlfn.IFS(AA155="oz",_xlfn.IFS(R155="oz",Q155,R155="fl oz",Q155*1.04,R155="ml",Q155*0.0338),AA155="fl oz",_xlfn.IFS(R155="oz",Q155/1.04,R155="fl oz",Q155,R155="ml",Q155*0.0338/1.04),AA155="ml",_xlfn.IFS(R155="oz",Q155/0.0338,R155="fl oz",Q155*1.04/0.0338,R155="ml",Q155))</f>
        <v>7.28</v>
      </c>
      <c r="AA155" s="9" t="str">
        <f>_xlfn.XLOOKUP($E155,'Copy of Raw Data'!$E:$E,'Copy of Raw Data'!AA:AA,"ERROR",0,1)</f>
        <v>oz</v>
      </c>
      <c r="AB155" s="9"/>
      <c r="AC155" s="9"/>
      <c r="AD155" s="9"/>
      <c r="AE155" s="9"/>
      <c r="AF155" s="9"/>
    </row>
    <row r="156" hidden="1" spans="1:32">
      <c r="A156" s="9" t="str">
        <f>_xlfn.XLOOKUP($E156,'Copy of Raw Data'!$E:$E,'Copy of Raw Data'!A:A,"ERROR",0,1)</f>
        <v>US</v>
      </c>
      <c r="B156" s="9" t="str">
        <f>_xlfn.XLOOKUP($E156,'Copy of Raw Data'!$E:$E,'Copy of Raw Data'!B:B,"ERROR",0,1)</f>
        <v>Hair Mousses</v>
      </c>
      <c r="C156" s="9" t="str">
        <f>_xlfn.XLOOKUP($E156,'Copy of Raw Data'!$E:$E,'Copy of Raw Data'!C:C,"ERROR",0,1)</f>
        <v>L'Oreal Paris</v>
      </c>
      <c r="D156" s="9" t="str">
        <f>_xlfn.XLOOKUP($E156,'Copy of Raw Data'!$E:$E,'Copy of Raw Data'!D:D,"ERROR",0,1)</f>
        <v>www.amazon.com/dp/B00LXMDK42</v>
      </c>
      <c r="E156" s="9" t="s">
        <v>582</v>
      </c>
      <c r="F156" s="9" t="str">
        <f>_xlfn.XLOOKUP($E156,'Copy of Raw Data'!$E:$E,'Copy of Raw Data'!F:F,"ERROR",0,1)</f>
        <v>Loreal Advances Hair Style Curve It Curl Mousse 8.3z (Pack of 3)</v>
      </c>
      <c r="G156" s="9">
        <f>_xlfn.XLOOKUP($E156,'Copy of Raw Data'!$E:$E,'Copy of Raw Data'!G:G,"ERROR",0,1)</f>
        <v>569</v>
      </c>
      <c r="H156" s="9">
        <f>_xlfn.XLOOKUP($E156,'Copy of Raw Data'!$E:$E,'Copy of Raw Data'!H:H,"ERROR",0,1)</f>
        <v>12733.01</v>
      </c>
      <c r="I156" s="9">
        <f>_xlfn.XLOOKUP($E156,'Copy of Raw Data'!$E:$E,'Copy of Raw Data'!I:I,"ERROR",0,1)</f>
        <v>0.000533784208642026</v>
      </c>
      <c r="J156" s="9" t="str">
        <f>_xlfn.XLOOKUP($E156,'Copy of Raw Data'!$E:$E,'Copy of 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20 to 30</v>
      </c>
      <c r="L156" s="9">
        <f>_xlfn.XLOOKUP($E156,'Copy of Raw Data'!$E:$E,'Copy of Raw Data'!L:L,"ERROR",0,1)</f>
        <v>22.62</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20 to 30</v>
      </c>
      <c r="N156" s="9">
        <f>_xlfn.XLOOKUP($E156,'Copy of Raw Data'!$E:$E,'Copy of Raw Data'!N:N,"ERROR",0,1)</f>
        <v>24.32</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6% to 8%</v>
      </c>
      <c r="P156" s="16">
        <f t="shared" si="10"/>
        <v>0.0699013157894737</v>
      </c>
      <c r="Q156" s="9">
        <f>_xlfn.XLOOKUP($E156,'Copy of Raw Data'!$E:$E,'Copy of Raw Data'!Q:Q,"ERROR",0,1)</f>
        <v>24.9</v>
      </c>
      <c r="R156" s="9" t="str">
        <f>_xlfn.XLOOKUP($E156,'Copy of Raw Data'!$E:$E,'Copy of Raw Data'!R:R,"ERROR",0,1)</f>
        <v>oz</v>
      </c>
      <c r="S156" s="17">
        <f t="shared" si="11"/>
        <v>0.908433734939759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12"/>
        <v>0.0330303289587162</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13"/>
        <v>0.0307214655035427</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20 to 25</v>
      </c>
      <c r="Z156" s="17">
        <f t="array" ref="Z156">_xlfn.IFS(AA156="oz",_xlfn.IFS(R156="oz",Q156,R156="fl oz",Q156*1.04,R156="ml",Q156*0.0338),AA156="fl oz",_xlfn.IFS(R156="oz",Q156/1.04,R156="fl oz",Q156,R156="ml",Q156*0.0338/1.04),AA156="ml",_xlfn.IFS(R156="oz",Q156/0.0338,R156="fl oz",Q156*1.04/0.0338,R156="ml",Q156))</f>
        <v>24.9</v>
      </c>
      <c r="AA156" s="9" t="str">
        <f>_xlfn.XLOOKUP($E156,'Copy of Raw Data'!$E:$E,'Copy of Raw Data'!AA:AA,"ERROR",0,1)</f>
        <v>oz</v>
      </c>
      <c r="AB156" s="9"/>
      <c r="AC156" s="9"/>
      <c r="AD156" s="9"/>
      <c r="AE156" s="9"/>
      <c r="AF156" s="9"/>
    </row>
    <row r="157" hidden="1" spans="1:32">
      <c r="A157" s="9" t="str">
        <f>_xlfn.XLOOKUP($E157,'Copy of Raw Data'!$E:$E,'Copy of Raw Data'!A:A,"ERROR",0,1)</f>
        <v>US</v>
      </c>
      <c r="B157" s="9" t="str">
        <f>_xlfn.XLOOKUP($E157,'Copy of Raw Data'!$E:$E,'Copy of Raw Data'!B:B,"ERROR",0,1)</f>
        <v>Hair Mousses</v>
      </c>
      <c r="C157" s="9" t="str">
        <f>_xlfn.XLOOKUP($E157,'Copy of Raw Data'!$E:$E,'Copy of Raw Data'!C:C,"ERROR",0,1)</f>
        <v>Red by Kiss</v>
      </c>
      <c r="D157" s="9" t="str">
        <f>_xlfn.XLOOKUP($E157,'Copy of Raw Data'!$E:$E,'Copy of Raw Data'!D:D,"ERROR",0,1)</f>
        <v>www.amazon.com/dp/B0BWZQMPGL</v>
      </c>
      <c r="E157" s="9" t="s">
        <v>586</v>
      </c>
      <c r="F157" s="9" t="str">
        <f>_xlfn.XLOOKUP($E157,'Copy of Raw Data'!$E:$E,'Copy of Raw Data'!F:F,"ERROR",0,1)</f>
        <v>Red by Kiss Foaming Mousse, Maximum Shine Wrap Mousse – Reduces and Prevent Frizz, Define Curls, Hold Styles, Nourishes Dry and Crips Hair, Enriched with Certified Organic Jamaican Black Castor Oil</v>
      </c>
      <c r="G157" s="9">
        <f>_xlfn.XLOOKUP($E157,'Copy of Raw Data'!$E:$E,'Copy of Raw Data'!G:G,"ERROR",0,1)</f>
        <v>1586</v>
      </c>
      <c r="H157" s="9">
        <f>_xlfn.XLOOKUP($E157,'Copy of Raw Data'!$E:$E,'Copy of Raw Data'!H:H,"ERROR",0,1)</f>
        <v>12555.33</v>
      </c>
      <c r="I157" s="9">
        <f>_xlfn.XLOOKUP($E157,'Copy of Raw Data'!$E:$E,'Copy of Raw Data'!I:I,"ERROR",0,1)</f>
        <v>0.000531354502093183</v>
      </c>
      <c r="J157" s="9" t="str">
        <f>_xlfn.XLOOKUP($E157,'Copy of Raw Data'!$E:$E,'Copy of 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_xlfn.XLOOKUP($E157,'Copy of Raw Data'!$E:$E,'Copy of Raw Data'!L:L,"ERROR",0,1)</f>
        <v>7.91</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_xlfn.XLOOKUP($E157,'Copy of Raw Data'!$E:$E,'Copy of Raw Data'!N:N,"ERROR",0,1)</f>
        <v>7.99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0% to 2%</v>
      </c>
      <c r="P157" s="16">
        <f t="shared" si="10"/>
        <v>0.0100125156445557</v>
      </c>
      <c r="Q157" s="9">
        <f>_xlfn.XLOOKUP($E157,'Copy of Raw Data'!$E:$E,'Copy of Raw Data'!Q:Q,"ERROR",0,1)</f>
        <v>8.7</v>
      </c>
      <c r="R157" s="9" t="str">
        <f>_xlfn.XLOOKUP($E157,'Copy of Raw Data'!$E:$E,'Copy of Raw Data'!R:R,"ERROR",0,1)</f>
        <v>fl oz</v>
      </c>
      <c r="S157" s="17">
        <f t="shared" si="11"/>
        <v>0.874226348364279</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0.75 to 1</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12"/>
        <v>0.0298636483376376</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13"/>
        <v>0.0295646380914535</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9.048</v>
      </c>
      <c r="AA157" s="9" t="str">
        <f>_xlfn.XLOOKUP($E157,'Copy of Raw Data'!$E:$E,'Copy of Raw Data'!AA:AA,"ERROR",0,1)</f>
        <v>oz</v>
      </c>
      <c r="AB157" s="9"/>
      <c r="AC157" s="9"/>
      <c r="AD157" s="9"/>
      <c r="AE157" s="9"/>
      <c r="AF157" s="9"/>
    </row>
    <row r="158" hidden="1" spans="1:32">
      <c r="A158" s="9" t="str">
        <f>_xlfn.XLOOKUP($E158,'Copy of Raw Data'!$E:$E,'Copy of Raw Data'!A:A,"ERROR",0,1)</f>
        <v>US</v>
      </c>
      <c r="B158" s="9" t="str">
        <f>_xlfn.XLOOKUP($E158,'Copy of Raw Data'!$E:$E,'Copy of Raw Data'!B:B,"ERROR",0,1)</f>
        <v>Hair Mousses</v>
      </c>
      <c r="C158" s="9" t="str">
        <f>_xlfn.XLOOKUP($E158,'Copy of Raw Data'!$E:$E,'Copy of Raw Data'!C:C,"ERROR",0,1)</f>
        <v>Goiple</v>
      </c>
      <c r="D158" s="9" t="str">
        <f>_xlfn.XLOOKUP($E158,'Copy of Raw Data'!$E:$E,'Copy of Raw Data'!D:D,"ERROR",0,1)</f>
        <v>www.amazon.com/dp/B09DL9SPXZ</v>
      </c>
      <c r="E158" s="9" t="s">
        <v>589</v>
      </c>
      <c r="F158" s="9" t="str">
        <f>_xlfn.XLOOKUP($E158,'Copy of Raw Data'!$E:$E,'Copy of Raw Data'!F:F,"ERROR",0,1)</f>
        <v>Goiple Strong Hold Braid Gel Good for Twist, Locs, Braids, Edge No Flake Extra Hold High Shine Braiding Gel &amp; Edge Control 8.8oz with Hair Combs</v>
      </c>
      <c r="G158" s="9">
        <f>_xlfn.XLOOKUP($E158,'Copy of Raw Data'!$E:$E,'Copy of Raw Data'!G:G,"ERROR",0,1)</f>
        <v>1251</v>
      </c>
      <c r="H158" s="9">
        <f>_xlfn.XLOOKUP($E158,'Copy of Raw Data'!$E:$E,'Copy of Raw Data'!H:H,"ERROR",0,1)</f>
        <v>12498.18</v>
      </c>
      <c r="I158" s="9">
        <f>_xlfn.XLOOKUP($E158,'Copy of Raw Data'!$E:$E,'Copy of Raw Data'!I:I,"ERROR",0,1)</f>
        <v>0.00051748370491688</v>
      </c>
      <c r="J158" s="9" t="str">
        <f>_xlfn.XLOOKUP($E158,'Copy of Raw Data'!$E:$E,'Copy of 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5 to 10</v>
      </c>
      <c r="L158" s="9">
        <f>_xlfn.XLOOKUP($E158,'Copy of Raw Data'!$E:$E,'Copy of Raw Data'!L:L,"ERROR",0,1)</f>
        <v>9.99</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5 to 10</v>
      </c>
      <c r="N158" s="9">
        <f>_xlfn.XLOOKUP($E158,'Copy of Raw Data'!$E:$E,'Copy of Raw Data'!N:N,"ERROR",0,1)</f>
        <v>9.99</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No Discount</v>
      </c>
      <c r="P158" s="16">
        <f t="shared" si="10"/>
        <v>0</v>
      </c>
      <c r="Q158" s="9">
        <f>_xlfn.XLOOKUP($E158,'Copy of Raw Data'!$E:$E,'Copy of Raw Data'!Q:Q,"ERROR",0,1)</f>
        <v>8.8</v>
      </c>
      <c r="R158" s="9" t="str">
        <f>_xlfn.XLOOKUP($E158,'Copy of Raw Data'!$E:$E,'Copy of Raw Data'!R:R,"ERROR",0,1)</f>
        <v>oz</v>
      </c>
      <c r="S158" s="17">
        <f t="shared" si="11"/>
        <v>1.13522727272727</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12"/>
        <v>0.0383911827097488</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13"/>
        <v>0.0383911827097488</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8 to 10</v>
      </c>
      <c r="Z158" s="17">
        <f t="array" ref="Z158">_xlfn.IFS(AA158="oz",_xlfn.IFS(R158="oz",Q158,R158="fl oz",Q158*1.04,R158="ml",Q158*0.0338),AA158="fl oz",_xlfn.IFS(R158="oz",Q158/1.04,R158="fl oz",Q158,R158="ml",Q158*0.0338/1.04),AA158="ml",_xlfn.IFS(R158="oz",Q158/0.0338,R158="fl oz",Q158*1.04/0.0338,R158="ml",Q158))</f>
        <v>8.8</v>
      </c>
      <c r="AA158" s="9" t="str">
        <f>_xlfn.XLOOKUP($E158,'Copy of Raw Data'!$E:$E,'Copy of Raw Data'!AA:AA,"ERROR",0,1)</f>
        <v>oz</v>
      </c>
      <c r="AB158" s="9"/>
      <c r="AC158" s="9"/>
      <c r="AD158" s="9"/>
      <c r="AE158" s="9"/>
      <c r="AF158" s="9"/>
    </row>
    <row r="159" hidden="1" spans="1:32">
      <c r="A159" s="9" t="str">
        <f>_xlfn.XLOOKUP($E159,'Copy of Raw Data'!$E:$E,'Copy of Raw Data'!A:A,"ERROR",0,1)</f>
        <v>US</v>
      </c>
      <c r="B159" s="9" t="str">
        <f>_xlfn.XLOOKUP($E159,'Copy of Raw Data'!$E:$E,'Copy of Raw Data'!B:B,"ERROR",0,1)</f>
        <v>Hair Mousses</v>
      </c>
      <c r="C159" s="9" t="str">
        <f>_xlfn.XLOOKUP($E159,'Copy of Raw Data'!$E:$E,'Copy of Raw Data'!C:C,"ERROR",0,1)</f>
        <v>Aussie</v>
      </c>
      <c r="D159" s="9" t="str">
        <f>_xlfn.XLOOKUP($E159,'Copy of Raw Data'!$E:$E,'Copy of Raw Data'!D:D,"ERROR",0,1)</f>
        <v>www.amazon.com/dp/B07M7XR34H</v>
      </c>
      <c r="E159" s="9" t="s">
        <v>592</v>
      </c>
      <c r="F159" s="9" t="str">
        <f>_xlfn.XLOOKUP($E159,'Copy of Raw Data'!$E:$E,'Copy of Raw Data'!F:F,"ERROR",0,1)</f>
        <v>Aussie Mousse Volume 6 Ounce Head Strong (Max Hold) (2 Pack)</v>
      </c>
      <c r="G159" s="9">
        <f>_xlfn.XLOOKUP($E159,'Copy of Raw Data'!$E:$E,'Copy of Raw Data'!G:G,"ERROR",0,1)</f>
        <v>763</v>
      </c>
      <c r="H159" s="9">
        <f>_xlfn.XLOOKUP($E159,'Copy of Raw Data'!$E:$E,'Copy of Raw Data'!H:H,"ERROR",0,1)</f>
        <v>12171.92</v>
      </c>
      <c r="I159" s="9">
        <f>_xlfn.XLOOKUP($E159,'Copy of Raw Data'!$E:$E,'Copy of Raw Data'!I:I,"ERROR",0,1)</f>
        <v>0.0005002712640881</v>
      </c>
      <c r="J159" s="9" t="str">
        <f>_xlfn.XLOOKUP($E159,'Copy of Raw Data'!$E:$E,'Copy of 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15 to 20</v>
      </c>
      <c r="L159" s="9">
        <f>_xlfn.XLOOKUP($E159,'Copy of Raw Data'!$E:$E,'Copy of Raw Data'!L:L,"ERROR",0,1)</f>
        <v>16.12</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15 to 20</v>
      </c>
      <c r="N159" s="9">
        <f>_xlfn.XLOOKUP($E159,'Copy of Raw Data'!$E:$E,'Copy of Raw Data'!N:N,"ERROR",0,1)</f>
        <v>17.02</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4% to 6%</v>
      </c>
      <c r="P159" s="16">
        <f t="shared" si="10"/>
        <v>0.0528789659224441</v>
      </c>
      <c r="Q159" s="9">
        <f>_xlfn.XLOOKUP($E159,'Copy of Raw Data'!$E:$E,'Copy of Raw Data'!Q:Q,"ERROR",0,1)</f>
        <v>12</v>
      </c>
      <c r="R159" s="9" t="str">
        <f>_xlfn.XLOOKUP($E159,'Copy of Raw Data'!$E:$E,'Copy of Raw Data'!R:R,"ERROR",0,1)</f>
        <v>oz</v>
      </c>
      <c r="S159" s="17">
        <f t="shared" si="11"/>
        <v>1.34333333333333</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1 to 2</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12"/>
        <v>0.0479652801262541</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13"/>
        <v>0.0454289257129974</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10 to 15</v>
      </c>
      <c r="Z159" s="17">
        <f t="array" ref="Z159">_xlfn.IFS(AA159="oz",_xlfn.IFS(R159="oz",Q159,R159="fl oz",Q159*1.04,R159="ml",Q159*0.0338),AA159="fl oz",_xlfn.IFS(R159="oz",Q159/1.04,R159="fl oz",Q159,R159="ml",Q159*0.0338/1.04),AA159="ml",_xlfn.IFS(R159="oz",Q159/0.0338,R159="fl oz",Q159*1.04/0.0338,R159="ml",Q159))</f>
        <v>12</v>
      </c>
      <c r="AA159" s="9" t="str">
        <f>_xlfn.XLOOKUP($E159,'Copy of Raw Data'!$E:$E,'Copy of Raw Data'!AA:AA,"ERROR",0,1)</f>
        <v>oz</v>
      </c>
      <c r="AB159" s="9"/>
      <c r="AC159" s="9"/>
      <c r="AD159" s="9"/>
      <c r="AE159" s="9"/>
      <c r="AF159" s="9"/>
    </row>
    <row r="160" hidden="1" spans="1:32">
      <c r="A160" s="9" t="str">
        <f>_xlfn.XLOOKUP($E160,'Copy of Raw Data'!$E:$E,'Copy of Raw Data'!A:A,"ERROR",0,1)</f>
        <v>US</v>
      </c>
      <c r="B160" s="9" t="str">
        <f>_xlfn.XLOOKUP($E160,'Copy of Raw Data'!$E:$E,'Copy of Raw Data'!B:B,"ERROR",0,1)</f>
        <v>Hair Mousses</v>
      </c>
      <c r="C160" s="9" t="str">
        <f>_xlfn.XLOOKUP($E160,'Copy of Raw Data'!$E:$E,'Copy of Raw Data'!C:C,"ERROR",0,1)</f>
        <v>herbal essences</v>
      </c>
      <c r="D160" s="9" t="str">
        <f>_xlfn.XLOOKUP($E160,'Copy of Raw Data'!$E:$E,'Copy of Raw Data'!D:D,"ERROR",0,1)</f>
        <v>www.amazon.com/dp/B001E5E9UC</v>
      </c>
      <c r="E160" s="9" t="s">
        <v>595</v>
      </c>
      <c r="F160" s="9" t="str">
        <f>_xlfn.XLOOKUP($E160,'Copy of Raw Data'!$E:$E,'Copy of Raw Data'!F:F,"ERROR",0,1)</f>
        <v>Herbal Essences Body Envy Volumizing Mousse 6.8 oz ( Pack of 12)</v>
      </c>
      <c r="G160" s="9">
        <f>_xlfn.XLOOKUP($E160,'Copy of Raw Data'!$E:$E,'Copy of Raw Data'!G:G,"ERROR",0,1)</f>
        <v>250</v>
      </c>
      <c r="H160" s="9">
        <f>_xlfn.XLOOKUP($E160,'Copy of Raw Data'!$E:$E,'Copy of Raw Data'!H:H,"ERROR",0,1)</f>
        <v>11767.06</v>
      </c>
      <c r="I160" s="9">
        <f>_xlfn.XLOOKUP($E160,'Copy of Raw Data'!$E:$E,'Copy of Raw Data'!I:I,"ERROR",0,1)</f>
        <v>0.000489049123394614</v>
      </c>
      <c r="J160" s="9" t="str">
        <f>_xlfn.XLOOKUP($E160,'Copy of Raw Data'!$E:$E,'Copy of 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40 to 50</v>
      </c>
      <c r="L160" s="9">
        <f>_xlfn.XLOOKUP($E160,'Copy of Raw Data'!$E:$E,'Copy of Raw Data'!L:L,"ERROR",0,1)</f>
        <v>47.26</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50 to 75</v>
      </c>
      <c r="N160" s="9">
        <f>_xlfn.XLOOKUP($E160,'Copy of Raw Data'!$E:$E,'Copy of Raw Data'!N:N,"ERROR",0,1)</f>
        <v>55.97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15% to 20%</v>
      </c>
      <c r="P160" s="16">
        <f t="shared" si="10"/>
        <v>0.155619081650884</v>
      </c>
      <c r="Q160" s="9">
        <f>_xlfn.XLOOKUP($E160,'Copy of Raw Data'!$E:$E,'Copy of Raw Data'!Q:Q,"ERROR",0,1)</f>
        <v>81.6</v>
      </c>
      <c r="R160" s="9" t="str">
        <f>_xlfn.XLOOKUP($E160,'Copy of Raw Data'!$E:$E,'Copy of Raw Data'!R:R,"ERROR",0,1)</f>
        <v>fl oz</v>
      </c>
      <c r="S160" s="17">
        <f t="shared" si="11"/>
        <v>0.556891025641026</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0.5 to 0.75</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 to 0.05</v>
      </c>
      <c r="V160" s="17">
        <f t="shared" si="12"/>
        <v>0.0223038833129048</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13"/>
        <v>0.0188329734745021</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50+</v>
      </c>
      <c r="Z160" s="17">
        <f t="array" ref="Z160">_xlfn.IFS(AA160="oz",_xlfn.IFS(R160="oz",Q160,R160="fl oz",Q160*1.04,R160="ml",Q160*0.0338),AA160="fl oz",_xlfn.IFS(R160="oz",Q160/1.04,R160="fl oz",Q160,R160="ml",Q160*0.0338/1.04),AA160="ml",_xlfn.IFS(R160="oz",Q160/0.0338,R160="fl oz",Q160*1.04/0.0338,R160="ml",Q160))</f>
        <v>84.864</v>
      </c>
      <c r="AA160" s="9" t="str">
        <f>_xlfn.XLOOKUP($E160,'Copy of Raw Data'!$E:$E,'Copy of Raw Data'!AA:AA,"ERROR",0,1)</f>
        <v>oz</v>
      </c>
      <c r="AB160" s="9"/>
      <c r="AC160" s="9"/>
      <c r="AD160" s="9"/>
      <c r="AE160" s="9"/>
      <c r="AF160" s="9"/>
    </row>
    <row r="161" hidden="1" spans="1:32">
      <c r="A161" s="9" t="str">
        <f>_xlfn.XLOOKUP($E161,'Copy of Raw Data'!$E:$E,'Copy of Raw Data'!A:A,"ERROR",0,1)</f>
        <v>US</v>
      </c>
      <c r="B161" s="9" t="str">
        <f>_xlfn.XLOOKUP($E161,'Copy of Raw Data'!$E:$E,'Copy of Raw Data'!B:B,"ERROR",0,1)</f>
        <v>Hair Mousses</v>
      </c>
      <c r="C161" s="9" t="str">
        <f>_xlfn.XLOOKUP($E161,'Copy of Raw Data'!$E:$E,'Copy of Raw Data'!C:C,"ERROR",0,1)</f>
        <v>Got2B</v>
      </c>
      <c r="D161" s="9" t="str">
        <f>_xlfn.XLOOKUP($E161,'Copy of Raw Data'!$E:$E,'Copy of Raw Data'!D:D,"ERROR",0,1)</f>
        <v>www.amazon.com/dp/B01N4BHD1H</v>
      </c>
      <c r="E161" s="9" t="s">
        <v>598</v>
      </c>
      <c r="F161" s="9" t="str">
        <f>_xlfn.XLOOKUP($E161,'Copy of Raw Data'!$E:$E,'Copy of Raw Data'!F:F,"ERROR",0,1)</f>
        <v>Got 2B Volumaniac Mousse Bodifying 8 Ounce (Pack of 2)</v>
      </c>
      <c r="G161" s="9">
        <f>_xlfn.XLOOKUP($E161,'Copy of Raw Data'!$E:$E,'Copy of Raw Data'!G:G,"ERROR",0,1)</f>
        <v>544</v>
      </c>
      <c r="H161" s="9">
        <f>_xlfn.XLOOKUP($E161,'Copy of Raw Data'!$E:$E,'Copy of Raw Data'!H:H,"ERROR",0,1)</f>
        <v>11503.1</v>
      </c>
      <c r="I161" s="9">
        <f>_xlfn.XLOOKUP($E161,'Copy of Raw Data'!$E:$E,'Copy of Raw Data'!I:I,"ERROR",0,1)</f>
        <v>0.000485529343776438</v>
      </c>
      <c r="J161" s="9" t="str">
        <f>_xlfn.XLOOKUP($E161,'Copy of Raw Data'!$E:$E,'Copy of 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20 to 30</v>
      </c>
      <c r="L161" s="9">
        <f>_xlfn.XLOOKUP($E161,'Copy of Raw Data'!$E:$E,'Copy of Raw Data'!L:L,"ERROR",0,1)</f>
        <v>21.25</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30 to 40</v>
      </c>
      <c r="N161" s="9">
        <f>_xlfn.XLOOKUP($E161,'Copy of Raw Data'!$E:$E,'Copy of Raw Data'!N:N,"ERROR",0,1)</f>
        <v>31.17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30% to 40%</v>
      </c>
      <c r="P161" s="16">
        <f t="shared" si="10"/>
        <v>0.318254732114212</v>
      </c>
      <c r="Q161" s="9">
        <f>_xlfn.XLOOKUP($E161,'Copy of Raw Data'!$E:$E,'Copy of Raw Data'!Q:Q,"ERROR",0,1)</f>
        <v>16</v>
      </c>
      <c r="R161" s="9" t="str">
        <f>_xlfn.XLOOKUP($E161,'Copy of Raw Data'!$E:$E,'Copy of Raw Data'!R:R,"ERROR",0,1)</f>
        <v>oz</v>
      </c>
      <c r="S161" s="17">
        <f t="shared" si="11"/>
        <v>1.328125</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12"/>
        <v>0.0658818058843422</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 to 0.05</v>
      </c>
      <c r="X161" s="17">
        <f t="shared" si="13"/>
        <v>0.0449146094014204</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15 to 20</v>
      </c>
      <c r="Z161" s="17">
        <f t="array" ref="Z161">_xlfn.IFS(AA161="oz",_xlfn.IFS(R161="oz",Q161,R161="fl oz",Q161*1.04,R161="ml",Q161*0.0338),AA161="fl oz",_xlfn.IFS(R161="oz",Q161/1.04,R161="fl oz",Q161,R161="ml",Q161*0.0338/1.04),AA161="ml",_xlfn.IFS(R161="oz",Q161/0.0338,R161="fl oz",Q161*1.04/0.0338,R161="ml",Q161))</f>
        <v>16</v>
      </c>
      <c r="AA161" s="9" t="str">
        <f>_xlfn.XLOOKUP($E161,'Copy of Raw Data'!$E:$E,'Copy of Raw Data'!AA:AA,"ERROR",0,1)</f>
        <v>oz</v>
      </c>
      <c r="AB161" s="9"/>
      <c r="AC161" s="9"/>
      <c r="AD161" s="9"/>
      <c r="AE161" s="9"/>
      <c r="AF161" s="9"/>
    </row>
    <row r="162" hidden="1" spans="1:32">
      <c r="A162" s="9" t="str">
        <f>_xlfn.XLOOKUP($E162,'Copy of Raw Data'!$E:$E,'Copy of Raw Data'!A:A,"ERROR",0,1)</f>
        <v>US</v>
      </c>
      <c r="B162" s="9" t="str">
        <f>_xlfn.XLOOKUP($E162,'Copy of Raw Data'!$E:$E,'Copy of Raw Data'!B:B,"ERROR",0,1)</f>
        <v>Hair Mousses</v>
      </c>
      <c r="C162" s="9" t="str">
        <f>_xlfn.XLOOKUP($E162,'Copy of Raw Data'!$E:$E,'Copy of Raw Data'!C:C,"ERROR",0,1)</f>
        <v>it's a 10 haircare</v>
      </c>
      <c r="D162" s="9" t="str">
        <f>_xlfn.XLOOKUP($E162,'Copy of Raw Data'!$E:$E,'Copy of Raw Data'!D:D,"ERROR",0,1)</f>
        <v>www.amazon.com/dp/B005FQQSZA</v>
      </c>
      <c r="E162" s="9" t="s">
        <v>602</v>
      </c>
      <c r="F162" s="9" t="str">
        <f>_xlfn.XLOOKUP($E162,'Copy of Raw Data'!$E:$E,'Copy of Raw Data'!F:F,"ERROR",0,1)</f>
        <v>It's a 10 Miracle Styling Mousse for Unisex, 9 Ounce</v>
      </c>
      <c r="G162" s="9">
        <f>_xlfn.XLOOKUP($E162,'Copy of Raw Data'!$E:$E,'Copy of Raw Data'!G:G,"ERROR",0,1)</f>
        <v>706</v>
      </c>
      <c r="H162" s="9">
        <f>_xlfn.XLOOKUP($E162,'Copy of Raw Data'!$E:$E,'Copy of Raw Data'!H:H,"ERROR",0,1)</f>
        <v>11420.31</v>
      </c>
      <c r="I162" s="9">
        <f>_xlfn.XLOOKUP($E162,'Copy of Raw Data'!$E:$E,'Copy of Raw Data'!I:I,"ERROR",0,1)</f>
        <v>0.000483282449793824</v>
      </c>
      <c r="J162" s="9" t="str">
        <f>_xlfn.XLOOKUP($E162,'Copy of Raw Data'!$E:$E,'Copy of 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_xlfn.XLOOKUP($E162,'Copy of Raw Data'!$E:$E,'Copy of Raw Data'!L:L,"ERROR",0,1)</f>
        <v>16.18</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_xlfn.XLOOKUP($E162,'Copy of Raw Data'!$E:$E,'Copy of Raw Data'!N:N,"ERROR",0,1)</f>
        <v>18.07</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10% to 15%</v>
      </c>
      <c r="P162" s="16">
        <f t="shared" si="10"/>
        <v>0.104593248478141</v>
      </c>
      <c r="Q162" s="9">
        <f>_xlfn.XLOOKUP($E162,'Copy of Raw Data'!$E:$E,'Copy of Raw Data'!Q:Q,"ERROR",0,1)</f>
        <v>9</v>
      </c>
      <c r="R162" s="9" t="str">
        <f>_xlfn.XLOOKUP($E162,'Copy of Raw Data'!$E:$E,'Copy of Raw Data'!R:R,"ERROR",0,1)</f>
        <v>oz</v>
      </c>
      <c r="S162" s="17">
        <f t="shared" si="11"/>
        <v>1.79777777777778</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1 to 2</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12"/>
        <v>0.0678991470334047</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13"/>
        <v>0.060797354676286</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8 to 10</v>
      </c>
      <c r="Z162" s="17">
        <f t="array" ref="Z162">_xlfn.IFS(AA162="oz",_xlfn.IFS(R162="oz",Q162,R162="fl oz",Q162*1.04,R162="ml",Q162*0.0338),AA162="fl oz",_xlfn.IFS(R162="oz",Q162/1.04,R162="fl oz",Q162,R162="ml",Q162*0.0338/1.04),AA162="ml",_xlfn.IFS(R162="oz",Q162/0.0338,R162="fl oz",Q162*1.04/0.0338,R162="ml",Q162))</f>
        <v>9</v>
      </c>
      <c r="AA162" s="9" t="str">
        <f>_xlfn.XLOOKUP($E162,'Copy of Raw Data'!$E:$E,'Copy of Raw Data'!AA:AA,"ERROR",0,1)</f>
        <v>oz</v>
      </c>
      <c r="AB162" s="9"/>
      <c r="AC162" s="9"/>
      <c r="AD162" s="9"/>
      <c r="AE162" s="9"/>
      <c r="AF162" s="9"/>
    </row>
    <row r="163" hidden="1" spans="1:32">
      <c r="A163" s="9" t="str">
        <f>_xlfn.XLOOKUP($E163,'Copy of Raw Data'!$E:$E,'Copy of Raw Data'!A:A,"ERROR",0,1)</f>
        <v>US</v>
      </c>
      <c r="B163" s="9" t="str">
        <f>_xlfn.XLOOKUP($E163,'Copy of Raw Data'!$E:$E,'Copy of Raw Data'!B:B,"ERROR",0,1)</f>
        <v>Hair Mousses</v>
      </c>
      <c r="C163" s="9" t="str">
        <f>_xlfn.XLOOKUP($E163,'Copy of Raw Data'!$E:$E,'Copy of Raw Data'!C:C,"ERROR",0,1)</f>
        <v>Pond's</v>
      </c>
      <c r="D163" s="9" t="str">
        <f>_xlfn.XLOOKUP($E163,'Copy of Raw Data'!$E:$E,'Copy of Raw Data'!D:D,"ERROR",0,1)</f>
        <v>www.amazon.com/dp/B08T4BVJPT</v>
      </c>
      <c r="E163" s="9" t="s">
        <v>606</v>
      </c>
      <c r="F163" s="9" t="str">
        <f>_xlfn.XLOOKUP($E163,'Copy of Raw Data'!$E:$E,'Copy of Raw Data'!F:F,"ERROR",0,1)</f>
        <v>Kristin Ess Hair Sea Salt Air Dry Mousse for Volume + Texture - Styling Product For Wavy + Curly Hair, Light Hold, For Fine to Medium Hair, Non-Sticky, Vegan, 6.7 fl oz</v>
      </c>
      <c r="G163" s="9">
        <f>_xlfn.XLOOKUP($E163,'Copy of Raw Data'!$E:$E,'Copy of Raw Data'!G:G,"ERROR",0,1)</f>
        <v>739</v>
      </c>
      <c r="H163" s="9">
        <f>_xlfn.XLOOKUP($E163,'Copy of Raw Data'!$E:$E,'Copy of Raw Data'!H:H,"ERROR",0,1)</f>
        <v>11367.46</v>
      </c>
      <c r="I163" s="9">
        <f>_xlfn.XLOOKUP($E163,'Copy of Raw Data'!$E:$E,'Copy of Raw Data'!I:I,"ERROR",0,1)</f>
        <v>0.000471987609219348</v>
      </c>
      <c r="J163" s="9" t="str">
        <f>_xlfn.XLOOKUP($E163,'Copy of Raw Data'!$E:$E,'Copy of 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15 to 20</v>
      </c>
      <c r="L163" s="9">
        <f>_xlfn.XLOOKUP($E163,'Copy of Raw Data'!$E:$E,'Copy of Raw Data'!L:L,"ERROR",0,1)</f>
        <v>15.44</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15 to 20</v>
      </c>
      <c r="N163" s="9">
        <f>_xlfn.XLOOKUP($E163,'Copy of Raw Data'!$E:$E,'Copy of Raw Data'!N:N,"ERROR",0,1)</f>
        <v>16.25</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4% to 6%</v>
      </c>
      <c r="P163" s="16">
        <f t="shared" si="10"/>
        <v>0.0498461538461539</v>
      </c>
      <c r="Q163" s="9">
        <f>_xlfn.XLOOKUP($E163,'Copy of Raw Data'!$E:$E,'Copy of Raw Data'!Q:Q,"ERROR",0,1)</f>
        <v>6.7</v>
      </c>
      <c r="R163" s="9" t="str">
        <f>_xlfn.XLOOKUP($E163,'Copy of Raw Data'!$E:$E,'Copy of Raw Data'!R:R,"ERROR",0,1)</f>
        <v>fl oz</v>
      </c>
      <c r="S163" s="17">
        <f t="shared" si="11"/>
        <v>2.2158438576349</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12"/>
        <v>0.0788667417057425</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13"/>
        <v>0.0749355379653332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6 to 8</v>
      </c>
      <c r="Z163" s="17">
        <f t="array" ref="Z163">_xlfn.IFS(AA163="oz",_xlfn.IFS(R163="oz",Q163,R163="fl oz",Q163*1.04,R163="ml",Q163*0.0338),AA163="fl oz",_xlfn.IFS(R163="oz",Q163/1.04,R163="fl oz",Q163,R163="ml",Q163*0.0338/1.04),AA163="ml",_xlfn.IFS(R163="oz",Q163/0.0338,R163="fl oz",Q163*1.04/0.0338,R163="ml",Q163))</f>
        <v>6.968</v>
      </c>
      <c r="AA163" s="9" t="str">
        <f>_xlfn.XLOOKUP($E163,'Copy of Raw Data'!$E:$E,'Copy of Raw Data'!AA:AA,"ERROR",0,1)</f>
        <v>oz</v>
      </c>
      <c r="AB163" s="9"/>
      <c r="AC163" s="9"/>
      <c r="AD163" s="9"/>
      <c r="AE163" s="9"/>
      <c r="AF163" s="9"/>
    </row>
    <row r="164" hidden="1" spans="1:32">
      <c r="A164" s="9" t="str">
        <f>_xlfn.XLOOKUP($E164,'Copy of Raw Data'!$E:$E,'Copy of Raw Data'!A:A,"ERROR",0,1)</f>
        <v>US</v>
      </c>
      <c r="B164" s="9" t="str">
        <f>_xlfn.XLOOKUP($E164,'Copy of Raw Data'!$E:$E,'Copy of Raw Data'!B:B,"ERROR",0,1)</f>
        <v>Hair Mousses</v>
      </c>
      <c r="C164" s="9" t="str">
        <f>_xlfn.XLOOKUP($E164,'Copy of Raw Data'!$E:$E,'Copy of Raw Data'!C:C,"ERROR",0,1)</f>
        <v>ebin new york</v>
      </c>
      <c r="D164" s="9" t="str">
        <f>_xlfn.XLOOKUP($E164,'Copy of Raw Data'!$E:$E,'Copy of Raw Data'!D:D,"ERROR",0,1)</f>
        <v>www.amazon.com/dp/B0B61WLLX7</v>
      </c>
      <c r="E164" s="9" t="s">
        <v>610</v>
      </c>
      <c r="F164" s="9" t="str">
        <f>_xlfn.XLOOKUP($E164,'Copy of Raw Data'!$E:$E,'Copy of Raw Data'!F:F,"ERROR",0,1)</f>
        <v>EBIN NEW YORK TINTED LACE MOUSSE - Light Warm Brown, 3.38oz/ 100ml | Lightweight Foam with Highly Pigmented, Perfect Matching with Flawless Finish</v>
      </c>
      <c r="G164" s="9">
        <f>_xlfn.XLOOKUP($E164,'Copy of Raw Data'!$E:$E,'Copy of Raw Data'!G:G,"ERROR",0,1)</f>
        <v>1558</v>
      </c>
      <c r="H164" s="9">
        <f>_xlfn.XLOOKUP($E164,'Copy of Raw Data'!$E:$E,'Copy of Raw Data'!H:H,"ERROR",0,1)</f>
        <v>11101.79</v>
      </c>
      <c r="I164" s="9">
        <f>_xlfn.XLOOKUP($E164,'Copy of Raw Data'!$E:$E,'Copy of Raw Data'!I:I,"ERROR",0,1)</f>
        <v>0.000471698510277404</v>
      </c>
      <c r="J164" s="9" t="str">
        <f>_xlfn.XLOOKUP($E164,'Copy of Raw Data'!$E:$E,'Copy of 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5 to 10</v>
      </c>
      <c r="L164" s="9">
        <f>_xlfn.XLOOKUP($E164,'Copy of Raw Data'!$E:$E,'Copy of Raw Data'!L:L,"ERROR",0,1)</f>
        <v>7.22</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5 to 10</v>
      </c>
      <c r="N164" s="9">
        <f>_xlfn.XLOOKUP($E164,'Copy of Raw Data'!$E:$E,'Copy of Raw Data'!N:N,"ERROR",0,1)</f>
        <v>8.58</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15% to 20%</v>
      </c>
      <c r="P164" s="16">
        <f t="shared" si="10"/>
        <v>0.158508158508159</v>
      </c>
      <c r="Q164" s="9">
        <f>_xlfn.XLOOKUP($E164,'Copy of Raw Data'!$E:$E,'Copy of Raw Data'!Q:Q,"ERROR",0,1)</f>
        <v>3.38</v>
      </c>
      <c r="R164" s="9" t="str">
        <f>_xlfn.XLOOKUP($E164,'Copy of Raw Data'!$E:$E,'Copy of Raw Data'!R:R,"ERROR",0,1)</f>
        <v>oz</v>
      </c>
      <c r="S164" s="17">
        <f t="shared" si="11"/>
        <v>2.13609467455621</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2 to 3</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0.05 to 0.1</v>
      </c>
      <c r="V164" s="17">
        <f t="shared" si="12"/>
        <v>0.0858458416794568</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0.05 to 0.1</v>
      </c>
      <c r="X164" s="17">
        <f t="shared" si="13"/>
        <v>0.0722385753992632</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2 to 4</v>
      </c>
      <c r="Z164" s="17">
        <f t="array" ref="Z164">_xlfn.IFS(AA164="oz",_xlfn.IFS(R164="oz",Q164,R164="fl oz",Q164*1.04,R164="ml",Q164*0.0338),AA164="fl oz",_xlfn.IFS(R164="oz",Q164/1.04,R164="fl oz",Q164,R164="ml",Q164*0.0338/1.04),AA164="ml",_xlfn.IFS(R164="oz",Q164/0.0338,R164="fl oz",Q164*1.04/0.0338,R164="ml",Q164))</f>
        <v>3.38</v>
      </c>
      <c r="AA164" s="9" t="str">
        <f>_xlfn.XLOOKUP($E164,'Copy of Raw Data'!$E:$E,'Copy of Raw Data'!AA:AA,"ERROR",0,1)</f>
        <v>oz</v>
      </c>
      <c r="AB164" s="9"/>
      <c r="AC164" s="9"/>
      <c r="AD164" s="9"/>
      <c r="AE164" s="9"/>
      <c r="AF164" s="9"/>
    </row>
    <row r="165" hidden="1" spans="1:32">
      <c r="A165" s="9" t="str">
        <f>_xlfn.XLOOKUP($E165,'Copy of Raw Data'!$E:$E,'Copy of Raw Data'!A:A,"ERROR",0,1)</f>
        <v>US</v>
      </c>
      <c r="B165" s="9" t="str">
        <f>_xlfn.XLOOKUP($E165,'Copy of Raw Data'!$E:$E,'Copy of Raw Data'!B:B,"ERROR",0,1)</f>
        <v>Hair Mousses</v>
      </c>
      <c r="C165" s="9" t="str">
        <f>_xlfn.XLOOKUP($E165,'Copy of Raw Data'!$E:$E,'Copy of Raw Data'!C:C,"ERROR",0,1)</f>
        <v>aunt jackie's</v>
      </c>
      <c r="D165" s="9" t="str">
        <f>_xlfn.XLOOKUP($E165,'Copy of Raw Data'!$E:$E,'Copy of Raw Data'!D:D,"ERROR",0,1)</f>
        <v>www.amazon.com/dp/B08WHB8W48</v>
      </c>
      <c r="E165" s="9" t="s">
        <v>613</v>
      </c>
      <c r="F165" s="9" t="str">
        <f>_xlfn.XLOOKUP($E165,'Copy of Raw Data'!$E:$E,'Copy of Raw Data'!F:F,"ERROR",0,1)</f>
        <v>Aunt Jackie's Grapeseed Style and Shine Recipes Ice Curls Glossy Curling Jelly, Hydrates, Softens, Makes Waves, Curls and Coils Easier to Style, 18 oz</v>
      </c>
      <c r="G165" s="9">
        <f>_xlfn.XLOOKUP($E165,'Copy of Raw Data'!$E:$E,'Copy of Raw Data'!G:G,"ERROR",0,1)</f>
        <v>851</v>
      </c>
      <c r="H165" s="9">
        <f>_xlfn.XLOOKUP($E165,'Copy of Raw Data'!$E:$E,'Copy of Raw Data'!H:H,"ERROR",0,1)</f>
        <v>11094.99</v>
      </c>
      <c r="I165" s="9">
        <f>_xlfn.XLOOKUP($E165,'Copy of Raw Data'!$E:$E,'Copy of Raw Data'!I:I,"ERROR",0,1)</f>
        <v>0.000469386994178355</v>
      </c>
      <c r="J165" s="9" t="str">
        <f>_xlfn.XLOOKUP($E165,'Copy of Raw Data'!$E:$E,'Copy of 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10 to 15</v>
      </c>
      <c r="L165" s="9">
        <f>_xlfn.XLOOKUP($E165,'Copy of Raw Data'!$E:$E,'Copy of Raw Data'!L:L,"ERROR",0,1)</f>
        <v>13.3</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10 to 15</v>
      </c>
      <c r="N165" s="9">
        <f>_xlfn.XLOOKUP($E165,'Copy of Raw Data'!$E:$E,'Copy of Raw Data'!N:N,"ERROR",0,1)</f>
        <v>13.3</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10"/>
        <v>0</v>
      </c>
      <c r="Q165" s="9">
        <f>_xlfn.XLOOKUP($E165,'Copy of Raw Data'!$E:$E,'Copy of Raw Data'!Q:Q,"ERROR",0,1)</f>
        <v>18</v>
      </c>
      <c r="R165" s="9" t="str">
        <f>_xlfn.XLOOKUP($E165,'Copy of Raw Data'!$E:$E,'Copy of Raw Data'!R:R,"ERROR",0,1)</f>
        <v>oz</v>
      </c>
      <c r="S165" s="17">
        <f t="shared" si="11"/>
        <v>0.738888888888889</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0.5 to 0.75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 to 0.05</v>
      </c>
      <c r="V165" s="17">
        <f t="shared" si="12"/>
        <v>0.0249877879231954</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 to 0.05</v>
      </c>
      <c r="X165" s="17">
        <f t="shared" si="13"/>
        <v>0.0249877879231954</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15 to 20</v>
      </c>
      <c r="Z165" s="17">
        <f t="array" ref="Z165">_xlfn.IFS(AA165="oz",_xlfn.IFS(R165="oz",Q165,R165="fl oz",Q165*1.04,R165="ml",Q165*0.0338),AA165="fl oz",_xlfn.IFS(R165="oz",Q165/1.04,R165="fl oz",Q165,R165="ml",Q165*0.0338/1.04),AA165="ml",_xlfn.IFS(R165="oz",Q165/0.0338,R165="fl oz",Q165*1.04/0.0338,R165="ml",Q165))</f>
        <v>18</v>
      </c>
      <c r="AA165" s="9" t="str">
        <f>_xlfn.XLOOKUP($E165,'Copy of Raw Data'!$E:$E,'Copy of Raw Data'!AA:AA,"ERROR",0,1)</f>
        <v>oz</v>
      </c>
      <c r="AB165" s="9"/>
      <c r="AC165" s="9"/>
      <c r="AD165" s="9"/>
      <c r="AE165" s="9"/>
      <c r="AF165" s="9"/>
    </row>
    <row r="166" hidden="1" spans="1:32">
      <c r="A166" s="9" t="str">
        <f>_xlfn.XLOOKUP($E166,'Copy of Raw Data'!$E:$E,'Copy of Raw Data'!A:A,"ERROR",0,1)</f>
        <v>US</v>
      </c>
      <c r="B166" s="9" t="str">
        <f>_xlfn.XLOOKUP($E166,'Copy of Raw Data'!$E:$E,'Copy of Raw Data'!B:B,"ERROR",0,1)</f>
        <v>Hair Mousses</v>
      </c>
      <c r="C166" s="9" t="str">
        <f>_xlfn.XLOOKUP($E166,'Copy of Raw Data'!$E:$E,'Copy of Raw Data'!C:C,"ERROR",0,1)</f>
        <v>l'oreal</v>
      </c>
      <c r="D166" s="9" t="str">
        <f>_xlfn.XLOOKUP($E166,'Copy of Raw Data'!$E:$E,'Copy of Raw Data'!D:D,"ERROR",0,1)</f>
        <v>www.amazon.com/dp/B09YDJNDPJ</v>
      </c>
      <c r="E166" s="9" t="s">
        <v>616</v>
      </c>
      <c r="F166" s="9" t="str">
        <f>_xlfn.XLOOKUP($E166,'Copy of Raw Data'!$E:$E,'Copy of Raw Data'!F:F,"ERROR",0,1)</f>
        <v>L'Oréal Professionnel Hair Mousse, With Heat Protection, For All Curly &amp; Coily Hair, 10-in-1 Multi-Benefit, With Glycerin, Urea H and Hibiscus Seed Extract, Serie Expert Curl Expression, 250 ml</v>
      </c>
      <c r="G166" s="9">
        <f>_xlfn.XLOOKUP($E166,'Copy of Raw Data'!$E:$E,'Copy of Raw Data'!G:G,"ERROR",0,1)</f>
        <v>325</v>
      </c>
      <c r="H166" s="9">
        <f>_xlfn.XLOOKUP($E166,'Copy of Raw Data'!$E:$E,'Copy of Raw Data'!H:H,"ERROR",0,1)</f>
        <v>11040.62</v>
      </c>
      <c r="I166" s="9">
        <f>_xlfn.XLOOKUP($E166,'Copy of Raw Data'!$E:$E,'Copy of Raw Data'!I:I,"ERROR",0,1)</f>
        <v>0.000466636727920355</v>
      </c>
      <c r="J166" s="9" t="str">
        <f>_xlfn.XLOOKUP($E166,'Copy of Raw Data'!$E:$E,'Copy of 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30 to 40</v>
      </c>
      <c r="L166" s="9">
        <f>_xlfn.XLOOKUP($E166,'Copy of Raw Data'!$E:$E,'Copy of Raw Data'!L:L,"ERROR",0,1)</f>
        <v>34</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30 to 40</v>
      </c>
      <c r="N166" s="9">
        <f>_xlfn.XLOOKUP($E166,'Copy of Raw Data'!$E:$E,'Copy of Raw Data'!N:N,"ERROR",0,1)</f>
        <v>34</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No Discount</v>
      </c>
      <c r="P166" s="16">
        <f t="shared" si="10"/>
        <v>0</v>
      </c>
      <c r="Q166" s="9">
        <f>_xlfn.XLOOKUP($E166,'Copy of Raw Data'!$E:$E,'Copy of Raw Data'!Q:Q,"ERROR",0,1)</f>
        <v>250</v>
      </c>
      <c r="R166" s="9" t="str">
        <f>_xlfn.XLOOKUP($E166,'Copy of Raw Data'!$E:$E,'Copy of Raw Data'!R:R,"ERROR",0,1)</f>
        <v>ml</v>
      </c>
      <c r="S166" s="17">
        <f t="shared" si="11"/>
        <v>4.02366863905325</v>
      </c>
      <c r="T166" s="9" t="str">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4 to 5</v>
      </c>
      <c r="U166" s="17"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0.1 to 0.2</v>
      </c>
      <c r="V166" s="17">
        <f t="shared" si="12"/>
        <v>0.136072662801936</v>
      </c>
      <c r="W166" s="17"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0.1 to 0.2</v>
      </c>
      <c r="X166" s="17">
        <f t="shared" si="13"/>
        <v>0.136072662801936</v>
      </c>
      <c r="Y166" s="9"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8 to 10</v>
      </c>
      <c r="Z166" s="17">
        <f t="array" ref="Z166">_xlfn.IFS(AA166="oz",_xlfn.IFS(R166="oz",Q166,R166="fl oz",Q166*1.04,R166="ml",Q166*0.0338),AA166="fl oz",_xlfn.IFS(R166="oz",Q166/1.04,R166="fl oz",Q166,R166="ml",Q166*0.0338/1.04),AA166="ml",_xlfn.IFS(R166="oz",Q166/0.0338,R166="fl oz",Q166*1.04/0.0338,R166="ml",Q166))</f>
        <v>8.45</v>
      </c>
      <c r="AA166" s="9" t="str">
        <f>_xlfn.XLOOKUP($E166,'Copy of Raw Data'!$E:$E,'Copy of Raw Data'!AA:AA,"ERROR",0,1)</f>
        <v>oz</v>
      </c>
      <c r="AB166" s="9"/>
      <c r="AC166" s="9"/>
      <c r="AD166" s="9"/>
      <c r="AE166" s="9"/>
      <c r="AF166" s="9"/>
    </row>
    <row r="167" hidden="1" spans="1:32">
      <c r="A167" s="9" t="str">
        <f>_xlfn.XLOOKUP($E167,'Copy of Raw Data'!$E:$E,'Copy of Raw Data'!A:A,"ERROR",0,1)</f>
        <v>US</v>
      </c>
      <c r="B167" s="9" t="str">
        <f>_xlfn.XLOOKUP($E167,'Copy of Raw Data'!$E:$E,'Copy of Raw Data'!B:B,"ERROR",0,1)</f>
        <v>Hair Mousses</v>
      </c>
      <c r="C167" s="9" t="str">
        <f>_xlfn.XLOOKUP($E167,'Copy of Raw Data'!$E:$E,'Copy of Raw Data'!C:C,"ERROR",0,1)</f>
        <v>ag care</v>
      </c>
      <c r="D167" s="9" t="str">
        <f>_xlfn.XLOOKUP($E167,'Copy of Raw Data'!$E:$E,'Copy of Raw Data'!D:D,"ERROR",0,1)</f>
        <v>www.amazon.com/dp/B0B8GXYNJC</v>
      </c>
      <c r="E167" s="9" t="s">
        <v>619</v>
      </c>
      <c r="F167" s="9" t="str">
        <f>_xlfn.XLOOKUP($E167,'Copy of Raw Data'!$E:$E,'Copy of Raw Data'!F:F,"ERROR",0,1)</f>
        <v>AG Care Natural Cloud Airlight Volumizing Mousse</v>
      </c>
      <c r="G167" s="9">
        <f>_xlfn.XLOOKUP($E167,'Copy of Raw Data'!$E:$E,'Copy of Raw Data'!G:G,"ERROR",0,1)</f>
        <v>439</v>
      </c>
      <c r="H167" s="9">
        <f>_xlfn.XLOOKUP($E167,'Copy of Raw Data'!$E:$E,'Copy of Raw Data'!H:H,"ERROR",0,1)</f>
        <v>10975.93</v>
      </c>
      <c r="I167" s="9">
        <f>_xlfn.XLOOKUP($E167,'Copy of Raw Data'!$E:$E,'Copy of Raw Data'!I:I,"ERROR",0,1)</f>
        <v>0.00046289247147667</v>
      </c>
      <c r="J167" s="9" t="str">
        <f>_xlfn.XLOOKUP($E167,'Copy of Raw Data'!$E:$E,'Copy of 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20 to 30</v>
      </c>
      <c r="L167" s="9">
        <f>_xlfn.XLOOKUP($E167,'Copy of Raw Data'!$E:$E,'Copy of Raw Data'!L:L,"ERROR",0,1)</f>
        <v>25.46</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20 to 30</v>
      </c>
      <c r="N167" s="9">
        <f>_xlfn.XLOOKUP($E167,'Copy of Raw Data'!$E:$E,'Copy of Raw Data'!N:N,"ERROR",0,1)</f>
        <v>28</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8% to 10%</v>
      </c>
      <c r="P167" s="16">
        <f t="shared" si="10"/>
        <v>0.0907142857142857</v>
      </c>
      <c r="Q167" s="9">
        <f>_xlfn.XLOOKUP($E167,'Copy of Raw Data'!$E:$E,'Copy of Raw Data'!Q:Q,"ERROR",0,1)</f>
        <v>0</v>
      </c>
      <c r="R167" s="9">
        <f>_xlfn.XLOOKUP($E167,'Copy of Raw Data'!$E:$E,'Copy of Raw Data'!R:R,"ERROR",0,1)</f>
        <v>0</v>
      </c>
      <c r="S167" s="17" t="e">
        <f t="shared" si="11"/>
        <v>#N/A</v>
      </c>
      <c r="T167" s="9" t="e">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#N/A</v>
      </c>
      <c r="U167" s="17" t="e">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#N/A</v>
      </c>
      <c r="V167" s="17" t="e">
        <f t="shared" si="12"/>
        <v>#N/A</v>
      </c>
      <c r="W167" s="17" t="e">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#N/A</v>
      </c>
      <c r="X167" s="17" t="e">
        <f t="shared" si="13"/>
        <v>#N/A</v>
      </c>
      <c r="Y167" s="9" t="e">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#N/A</v>
      </c>
      <c r="Z167" s="17" t="e">
        <f t="array" ref="Z167">_xlfn.IFS(AA167="oz",_xlfn.IFS(R167="oz",Q167,R167="fl oz",Q167*1.04,R167="ml",Q167*0.0338),AA167="fl oz",_xlfn.IFS(R167="oz",Q167/1.04,R167="fl oz",Q167,R167="ml",Q167*0.0338/1.04),AA167="ml",_xlfn.IFS(R167="oz",Q167/0.0338,R167="fl oz",Q167*1.04/0.0338,R167="ml",Q167))</f>
        <v>#N/A</v>
      </c>
      <c r="AA167" s="9" t="str">
        <f>_xlfn.XLOOKUP($E167,'Copy of Raw Data'!$E:$E,'Copy of Raw Data'!AA:AA,"ERROR",0,1)</f>
        <v>oz</v>
      </c>
      <c r="AB167" s="9"/>
      <c r="AC167" s="9"/>
      <c r="AD167" s="9"/>
      <c r="AE167" s="9"/>
      <c r="AF167" s="9"/>
    </row>
    <row r="168" hidden="1" spans="1:32">
      <c r="A168" s="9" t="str">
        <f>_xlfn.XLOOKUP($E168,'Copy of Raw Data'!$E:$E,'Copy of Raw Data'!A:A,"ERROR",0,1)</f>
        <v>US</v>
      </c>
      <c r="B168" s="9" t="str">
        <f>_xlfn.XLOOKUP($E168,'Copy of Raw Data'!$E:$E,'Copy of Raw Data'!B:B,"ERROR",0,1)</f>
        <v>Hair Mousses</v>
      </c>
      <c r="C168" s="9" t="str">
        <f>_xlfn.XLOOKUP($E168,'Copy of Raw Data'!$E:$E,'Copy of Raw Data'!C:C,"ERROR",0,1)</f>
        <v>Wood</v>
      </c>
      <c r="D168" s="9" t="str">
        <f>_xlfn.XLOOKUP($E168,'Copy of Raw Data'!$E:$E,'Copy of Raw Data'!D:D,"ERROR",0,1)</f>
        <v>www.amazon.com/dp/B0009VS7O6</v>
      </c>
      <c r="E168" s="9" t="s">
        <v>623</v>
      </c>
      <c r="F168" s="9" t="str">
        <f>_xlfn.XLOOKUP($E168,'Copy of Raw Data'!$E:$E,'Copy of Raw Data'!F:F,"ERROR",0,1)</f>
        <v>Fantasia Liquid Mousse Spritz Super Hold, 12 Fl Oz</v>
      </c>
      <c r="G168" s="9">
        <f>_xlfn.XLOOKUP($E168,'Copy of Raw Data'!$E:$E,'Copy of Raw Data'!G:G,"ERROR",0,1)</f>
        <v>1076</v>
      </c>
      <c r="H168" s="9">
        <f>_xlfn.XLOOKUP($E168,'Copy of Raw Data'!$E:$E,'Copy of Raw Data'!H:H,"ERROR",0,1)</f>
        <v>10887.86</v>
      </c>
      <c r="I168" s="9">
        <f>_xlfn.XLOOKUP($E168,'Copy of Raw Data'!$E:$E,'Copy of Raw Data'!I:I,"ERROR",0,1)</f>
        <v>0.000458278367334133</v>
      </c>
      <c r="J168" s="9" t="str">
        <f>_xlfn.XLOOKUP($E168,'Copy of Raw Data'!$E:$E,'Copy of 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_xlfn.XLOOKUP($E168,'Copy of Raw Data'!$E:$E,'Copy of Raw Data'!L:L,"ERROR",0,1)</f>
        <v>10.28</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_xlfn.XLOOKUP($E168,'Copy of Raw Data'!$E:$E,'Copy of Raw Data'!N:N,"ERROR",0,1)</f>
        <v>12.61</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15% to 20%</v>
      </c>
      <c r="P168" s="16">
        <f t="shared" si="10"/>
        <v>0.1847739888977</v>
      </c>
      <c r="Q168" s="9">
        <f>_xlfn.XLOOKUP($E168,'Copy of Raw Data'!$E:$E,'Copy of Raw Data'!Q:Q,"ERROR",0,1)</f>
        <v>12</v>
      </c>
      <c r="R168" s="9" t="str">
        <f>_xlfn.XLOOKUP($E168,'Copy of Raw Data'!$E:$E,'Copy of Raw Data'!R:R,"ERROR",0,1)</f>
        <v>fl oz</v>
      </c>
      <c r="S168" s="17">
        <f t="shared" si="11"/>
        <v>0.823717948717949</v>
      </c>
      <c r="T168" s="9" t="str">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0.75 to 1</v>
      </c>
      <c r="U168" s="17"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 to 0.05</v>
      </c>
      <c r="V168" s="17">
        <f t="shared" si="12"/>
        <v>0.034170330289708</v>
      </c>
      <c r="W168" s="17"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 to 0.05</v>
      </c>
      <c r="X168" s="17">
        <f t="shared" si="13"/>
        <v>0.0278565420601268</v>
      </c>
      <c r="Y168" s="9"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10 to 15</v>
      </c>
      <c r="Z168" s="17">
        <f t="array" ref="Z168">_xlfn.IFS(AA168="oz",_xlfn.IFS(R168="oz",Q168,R168="fl oz",Q168*1.04,R168="ml",Q168*0.0338),AA168="fl oz",_xlfn.IFS(R168="oz",Q168/1.04,R168="fl oz",Q168,R168="ml",Q168*0.0338/1.04),AA168="ml",_xlfn.IFS(R168="oz",Q168/0.0338,R168="fl oz",Q168*1.04/0.0338,R168="ml",Q168))</f>
        <v>12.48</v>
      </c>
      <c r="AA168" s="9" t="str">
        <f>_xlfn.XLOOKUP($E168,'Copy of Raw Data'!$E:$E,'Copy of Raw Data'!AA:AA,"ERROR",0,1)</f>
        <v>oz</v>
      </c>
      <c r="AB168" s="9"/>
      <c r="AC168" s="9"/>
      <c r="AD168" s="9"/>
      <c r="AE168" s="9"/>
      <c r="AF168" s="9"/>
    </row>
    <row r="169" hidden="1" spans="1:32">
      <c r="A169" s="9" t="str">
        <f>_xlfn.XLOOKUP($E169,'Copy of Raw Data'!$E:$E,'Copy of Raw Data'!A:A,"ERROR",0,1)</f>
        <v>US</v>
      </c>
      <c r="B169" s="9" t="str">
        <f>_xlfn.XLOOKUP($E169,'Copy of Raw Data'!$E:$E,'Copy of Raw Data'!B:B,"ERROR",0,1)</f>
        <v>Hair Mousses</v>
      </c>
      <c r="C169" s="9" t="str">
        <f>_xlfn.XLOOKUP($E169,'Copy of Raw Data'!$E:$E,'Copy of Raw Data'!C:C,"ERROR",0,1)</f>
        <v>biotera</v>
      </c>
      <c r="D169" s="9" t="str">
        <f>_xlfn.XLOOKUP($E169,'Copy of Raw Data'!$E:$E,'Copy of Raw Data'!D:D,"ERROR",0,1)</f>
        <v>www.amazon.com/dp/B0BP5P2NSC</v>
      </c>
      <c r="E169" s="9" t="s">
        <v>627</v>
      </c>
      <c r="F169" s="9" t="str">
        <f>_xlfn.XLOOKUP($E169,'Copy of Raw Data'!$E:$E,'Copy of Raw Data'!F:F,"ERROR",0,1)</f>
        <v>BIOTERA Styling Mousse Lightweight Alcohol-Free | Instant Texture | Promotes Body &amp; Bounce | Microbiome Friendly | Vegan &amp; Cruelty Free | Paraben Free | Color-Safe</v>
      </c>
      <c r="G169" s="9">
        <f>_xlfn.XLOOKUP($E169,'Copy of Raw Data'!$E:$E,'Copy of Raw Data'!G:G,"ERROR",0,1)</f>
        <v>933</v>
      </c>
      <c r="H169" s="9">
        <f>_xlfn.XLOOKUP($E169,'Copy of Raw Data'!$E:$E,'Copy of Raw Data'!H:H,"ERROR",0,1)</f>
        <v>10779.33</v>
      </c>
      <c r="I169" s="9">
        <f>_xlfn.XLOOKUP($E169,'Copy of Raw Data'!$E:$E,'Copy of Raw Data'!I:I,"ERROR",0,1)</f>
        <v>0.000451940723323002</v>
      </c>
      <c r="J169" s="9" t="str">
        <f>_xlfn.XLOOKUP($E169,'Copy of Raw Data'!$E:$E,'Copy of 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10 to 15</v>
      </c>
      <c r="L169" s="9">
        <f>_xlfn.XLOOKUP($E169,'Copy of Raw Data'!$E:$E,'Copy of Raw Data'!L:L,"ERROR",0,1)</f>
        <v>11.76</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_xlfn.XLOOKUP($E169,'Copy of Raw Data'!$E:$E,'Copy of Raw Data'!N:N,"ERROR",0,1)</f>
        <v>12</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0% to 2%</v>
      </c>
      <c r="P169" s="16">
        <f t="shared" si="10"/>
        <v>0.02</v>
      </c>
      <c r="Q169" s="9">
        <f>_xlfn.XLOOKUP($E169,'Copy of Raw Data'!$E:$E,'Copy of Raw Data'!Q:Q,"ERROR",0,1)</f>
        <v>0</v>
      </c>
      <c r="R169" s="9">
        <f>_xlfn.XLOOKUP($E169,'Copy of Raw Data'!$E:$E,'Copy of Raw Data'!R:R,"ERROR",0,1)</f>
        <v>0</v>
      </c>
      <c r="S169" s="17" t="e">
        <f t="shared" si="11"/>
        <v>#N/A</v>
      </c>
      <c r="T169" s="9" t="e">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#N/A</v>
      </c>
      <c r="U169" s="17" t="e">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#N/A</v>
      </c>
      <c r="V169" s="17" t="e">
        <f t="shared" si="12"/>
        <v>#N/A</v>
      </c>
      <c r="W169" s="17" t="e">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#N/A</v>
      </c>
      <c r="X169" s="17" t="e">
        <f t="shared" si="13"/>
        <v>#N/A</v>
      </c>
      <c r="Y169" s="9" t="e">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#N/A</v>
      </c>
      <c r="Z169" s="17" t="e">
        <f t="array" ref="Z169">_xlfn.IFS(AA169="oz",_xlfn.IFS(R169="oz",Q169,R169="fl oz",Q169*1.04,R169="ml",Q169*0.0338),AA169="fl oz",_xlfn.IFS(R169="oz",Q169/1.04,R169="fl oz",Q169,R169="ml",Q169*0.0338/1.04),AA169="ml",_xlfn.IFS(R169="oz",Q169/0.0338,R169="fl oz",Q169*1.04/0.0338,R169="ml",Q169))</f>
        <v>#N/A</v>
      </c>
      <c r="AA169" s="9" t="str">
        <f>_xlfn.XLOOKUP($E169,'Copy of Raw Data'!$E:$E,'Copy of Raw Data'!AA:AA,"ERROR",0,1)</f>
        <v>oz</v>
      </c>
      <c r="AB169" s="9"/>
      <c r="AC169" s="9"/>
      <c r="AD169" s="9"/>
      <c r="AE169" s="9"/>
      <c r="AF169" s="9"/>
    </row>
    <row r="170" hidden="1" spans="1:32">
      <c r="A170" s="9" t="str">
        <f>_xlfn.XLOOKUP($E170,'Copy of Raw Data'!$E:$E,'Copy of Raw Data'!A:A,"ERROR",0,1)</f>
        <v>US</v>
      </c>
      <c r="B170" s="9" t="str">
        <f>_xlfn.XLOOKUP($E170,'Copy of Raw Data'!$E:$E,'Copy of Raw Data'!B:B,"ERROR",0,1)</f>
        <v>Hair Mousses</v>
      </c>
      <c r="C170" s="9" t="str">
        <f>_xlfn.XLOOKUP($E170,'Copy of Raw Data'!$E:$E,'Copy of Raw Data'!C:C,"ERROR",0,1)</f>
        <v>garnier</v>
      </c>
      <c r="D170" s="9" t="str">
        <f>_xlfn.XLOOKUP($E170,'Copy of Raw Data'!$E:$E,'Copy of Raw Data'!D:D,"ERROR",0,1)</f>
        <v>www.amazon.com/dp/B07BY94NJ3</v>
      </c>
      <c r="E170" s="9" t="s">
        <v>630</v>
      </c>
      <c r="F170" s="9" t="str">
        <f>_xlfn.XLOOKUP($E170,'Copy of Raw Data'!$E:$E,'Copy of Raw Data'!F:F,"ERROR",0,1)</f>
        <v>Garnier Fructis Style Mega Full Thickening Lotion for All Hair Types, 5 Ounce (2 Count) (Packaging May Vary)</v>
      </c>
      <c r="G170" s="9">
        <f>_xlfn.XLOOKUP($E170,'Copy of Raw Data'!$E:$E,'Copy of Raw Data'!G:G,"ERROR",0,1)</f>
        <v>1120</v>
      </c>
      <c r="H170" s="9">
        <f>_xlfn.XLOOKUP($E170,'Copy of Raw Data'!$E:$E,'Copy of Raw Data'!H:H,"ERROR",0,1)</f>
        <v>10630.26</v>
      </c>
      <c r="I170" s="9">
        <f>_xlfn.XLOOKUP($E170,'Copy of Raw Data'!$E:$E,'Copy of Raw Data'!I:I,"ERROR",0,1)</f>
        <v>0.000450427630478324</v>
      </c>
      <c r="J170" s="9" t="str">
        <f>_xlfn.XLOOKUP($E170,'Copy of Raw Data'!$E:$E,'Copy of 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5 to 10</v>
      </c>
      <c r="L170" s="9">
        <f>_xlfn.XLOOKUP($E170,'Copy of Raw Data'!$E:$E,'Copy of Raw Data'!L:L,"ERROR",0,1)</f>
        <v>9.52</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10 to 15</v>
      </c>
      <c r="N170" s="9">
        <f>_xlfn.XLOOKUP($E170,'Copy of Raw Data'!$E:$E,'Copy of Raw Data'!N:N,"ERROR",0,1)</f>
        <v>11.75</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15% to 20%</v>
      </c>
      <c r="P170" s="16">
        <f t="shared" si="10"/>
        <v>0.189787234042553</v>
      </c>
      <c r="Q170" s="9">
        <f>_xlfn.XLOOKUP($E170,'Copy of Raw Data'!$E:$E,'Copy of Raw Data'!Q:Q,"ERROR",0,1)</f>
        <v>10</v>
      </c>
      <c r="R170" s="9" t="str">
        <f>_xlfn.XLOOKUP($E170,'Copy of Raw Data'!$E:$E,'Copy of Raw Data'!R:R,"ERROR",0,1)</f>
        <v>oz</v>
      </c>
      <c r="S170" s="17">
        <f t="shared" si="11"/>
        <v>0.952</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0.75 to 1</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 to 0.05</v>
      </c>
      <c r="V170" s="17">
        <f t="shared" si="12"/>
        <v>0.0397362191410213</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 to 0.05</v>
      </c>
      <c r="X170" s="17">
        <f t="shared" si="13"/>
        <v>0.0321947920189381</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8 to 10</v>
      </c>
      <c r="Z170" s="17">
        <f t="array" ref="Z170">_xlfn.IFS(AA170="oz",_xlfn.IFS(R170="oz",Q170,R170="fl oz",Q170*1.04,R170="ml",Q170*0.0338),AA170="fl oz",_xlfn.IFS(R170="oz",Q170/1.04,R170="fl oz",Q170,R170="ml",Q170*0.0338/1.04),AA170="ml",_xlfn.IFS(R170="oz",Q170/0.0338,R170="fl oz",Q170*1.04/0.0338,R170="ml",Q170))</f>
        <v>10</v>
      </c>
      <c r="AA170" s="9" t="str">
        <f>_xlfn.XLOOKUP($E170,'Copy of Raw Data'!$E:$E,'Copy of Raw Data'!AA:AA,"ERROR",0,1)</f>
        <v>oz</v>
      </c>
      <c r="AB170" s="9"/>
      <c r="AC170" s="9"/>
      <c r="AD170" s="9"/>
      <c r="AE170" s="9"/>
      <c r="AF170" s="9"/>
    </row>
    <row r="171" hidden="1" spans="1:32">
      <c r="A171" s="9" t="str">
        <f>_xlfn.XLOOKUP($E171,'Copy of Raw Data'!$E:$E,'Copy of Raw Data'!A:A,"ERROR",0,1)</f>
        <v>US</v>
      </c>
      <c r="B171" s="9" t="str">
        <f>_xlfn.XLOOKUP($E171,'Copy of Raw Data'!$E:$E,'Copy of Raw Data'!B:B,"ERROR",0,1)</f>
        <v>Hair Mousses</v>
      </c>
      <c r="C171" s="9" t="str">
        <f>_xlfn.XLOOKUP($E171,'Copy of Raw Data'!$E:$E,'Copy of Raw Data'!C:C,"ERROR",0,1)</f>
        <v>HASK</v>
      </c>
      <c r="D171" s="9" t="str">
        <f>_xlfn.XLOOKUP($E171,'Copy of Raw Data'!$E:$E,'Copy of Raw Data'!D:D,"ERROR",0,1)</f>
        <v>www.amazon.com/dp/B08NV3HGMS</v>
      </c>
      <c r="E171" s="9" t="s">
        <v>634</v>
      </c>
      <c r="F171" s="9" t="str">
        <f>_xlfn.XLOOKUP($E171,'Copy of Raw Data'!$E:$E,'Copy of Raw Data'!F:F,"ERROR",0,1)</f>
        <v>HASK CURL CARE Curl Enhancing Mousse 2 Piece Bundle- vegan formula, cruelty free, color safe, gluten-free, sulfate-free, paraben-free</v>
      </c>
      <c r="G171" s="9">
        <f>_xlfn.XLOOKUP($E171,'Copy of Raw Data'!$E:$E,'Copy of Raw Data'!G:G,"ERROR",0,1)</f>
        <v>730</v>
      </c>
      <c r="H171" s="9">
        <f>_xlfn.XLOOKUP($E171,'Copy of Raw Data'!$E:$E,'Copy of Raw Data'!H:H,"ERROR",0,1)</f>
        <v>10594.67</v>
      </c>
      <c r="I171" s="9">
        <f>_xlfn.XLOOKUP($E171,'Copy of Raw Data'!$E:$E,'Copy of Raw Data'!I:I,"ERROR",0,1)</f>
        <v>0.000413712489996858</v>
      </c>
      <c r="J171" s="9" t="str">
        <f>_xlfn.XLOOKUP($E171,'Copy of Raw Data'!$E:$E,'Copy of 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10 to 15</v>
      </c>
      <c r="L171" s="9">
        <f>_xlfn.XLOOKUP($E171,'Copy of Raw Data'!$E:$E,'Copy of Raw Data'!L:L,"ERROR",0,1)</f>
        <v>14.6</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15 to 20</v>
      </c>
      <c r="N171" s="9">
        <f>_xlfn.XLOOKUP($E171,'Copy of Raw Data'!$E:$E,'Copy of Raw Data'!N:N,"ERROR",0,1)</f>
        <v>15.19</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2% to 4%</v>
      </c>
      <c r="P171" s="16">
        <f t="shared" si="10"/>
        <v>0.0388413429888084</v>
      </c>
      <c r="Q171" s="9">
        <f>_xlfn.XLOOKUP($E171,'Copy of Raw Data'!$E:$E,'Copy of Raw Data'!Q:Q,"ERROR",0,1)</f>
        <v>7</v>
      </c>
      <c r="R171" s="9" t="str">
        <f>_xlfn.XLOOKUP($E171,'Copy of Raw Data'!$E:$E,'Copy of Raw Data'!R:R,"ERROR",0,1)</f>
        <v>fl oz</v>
      </c>
      <c r="S171" s="17">
        <f t="shared" si="11"/>
        <v>2.00549450549451</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2 to 3</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0.05 to 0.1</v>
      </c>
      <c r="V171" s="17">
        <f t="shared" si="12"/>
        <v>0.0705626804713717</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0.05 to 0.1</v>
      </c>
      <c r="X171" s="17">
        <f t="shared" si="13"/>
        <v>0.0678219311969735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6 to 8</v>
      </c>
      <c r="Z171" s="17">
        <f t="array" ref="Z171">_xlfn.IFS(AA171="oz",_xlfn.IFS(R171="oz",Q171,R171="fl oz",Q171*1.04,R171="ml",Q171*0.0338),AA171="fl oz",_xlfn.IFS(R171="oz",Q171/1.04,R171="fl oz",Q171,R171="ml",Q171*0.0338/1.04),AA171="ml",_xlfn.IFS(R171="oz",Q171/0.0338,R171="fl oz",Q171*1.04/0.0338,R171="ml",Q171))</f>
        <v>7.28</v>
      </c>
      <c r="AA171" s="9" t="str">
        <f>_xlfn.XLOOKUP($E171,'Copy of Raw Data'!$E:$E,'Copy of Raw Data'!AA:AA,"ERROR",0,1)</f>
        <v>oz</v>
      </c>
      <c r="AB171" s="9"/>
      <c r="AC171" s="9"/>
      <c r="AD171" s="9"/>
      <c r="AE171" s="9"/>
      <c r="AF171" s="9"/>
    </row>
    <row r="172" hidden="1" spans="1:32">
      <c r="A172" s="9" t="str">
        <f>_xlfn.XLOOKUP($E172,'Copy of Raw Data'!$E:$E,'Copy of Raw Data'!A:A,"ERROR",0,1)</f>
        <v>US</v>
      </c>
      <c r="B172" s="9" t="str">
        <f>_xlfn.XLOOKUP($E172,'Copy of Raw Data'!$E:$E,'Copy of Raw Data'!B:B,"ERROR",0,1)</f>
        <v>Hair Mousses</v>
      </c>
      <c r="C172" s="9" t="str">
        <f>_xlfn.XLOOKUP($E172,'Copy of Raw Data'!$E:$E,'Copy of Raw Data'!C:C,"ERROR",0,1)</f>
        <v>fantasia</v>
      </c>
      <c r="D172" s="9" t="str">
        <f>_xlfn.XLOOKUP($E172,'Copy of Raw Data'!$E:$E,'Copy of Raw Data'!D:D,"ERROR",0,1)</f>
        <v>www.amazon.com/dp/B001553RS6</v>
      </c>
      <c r="E172" s="9" t="s">
        <v>638</v>
      </c>
      <c r="F172" s="9" t="str">
        <f>_xlfn.XLOOKUP($E172,'Copy of Raw Data'!$E:$E,'Copy of Raw Data'!F:F,"ERROR",0,1)</f>
        <v>Fantasia Liquid Mousse Spritz Spray, 12 Fl Oz (Pack of 1)</v>
      </c>
      <c r="G172" s="9">
        <f>_xlfn.XLOOKUP($E172,'Copy of Raw Data'!$E:$E,'Copy of Raw Data'!G:G,"ERROR",0,1)</f>
        <v>1042</v>
      </c>
      <c r="H172" s="9">
        <f>_xlfn.XLOOKUP($E172,'Copy of Raw Data'!$E:$E,'Copy of Raw Data'!H:H,"ERROR",0,1)</f>
        <v>9731.08</v>
      </c>
      <c r="I172" s="9">
        <f>_xlfn.XLOOKUP($E172,'Copy of Raw Data'!$E:$E,'Copy of Raw Data'!I:I,"ERROR",0,1)</f>
        <v>0.000408984872005057</v>
      </c>
      <c r="J172" s="9" t="str">
        <f>_xlfn.XLOOKUP($E172,'Copy of Raw Data'!$E:$E,'Copy of 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 to 10</v>
      </c>
      <c r="L172" s="9">
        <f>_xlfn.XLOOKUP($E172,'Copy of Raw Data'!$E:$E,'Copy of Raw Data'!L:L,"ERROR",0,1)</f>
        <v>9.33</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10 to 15</v>
      </c>
      <c r="N172" s="9">
        <f>_xlfn.XLOOKUP($E172,'Copy of Raw Data'!$E:$E,'Copy of Raw Data'!N:N,"ERROR",0,1)</f>
        <v>10.15</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8% to 10%</v>
      </c>
      <c r="P172" s="16">
        <f t="shared" si="10"/>
        <v>0.0807881773399015</v>
      </c>
      <c r="Q172" s="9">
        <f>_xlfn.XLOOKUP($E172,'Copy of Raw Data'!$E:$E,'Copy of Raw Data'!Q:Q,"ERROR",0,1)</f>
        <v>12</v>
      </c>
      <c r="R172" s="9" t="str">
        <f>_xlfn.XLOOKUP($E172,'Copy of Raw Data'!$E:$E,'Copy of Raw Data'!R:R,"ERROR",0,1)</f>
        <v>fl oz</v>
      </c>
      <c r="S172" s="17">
        <f t="shared" si="11"/>
        <v>0.747596153846154</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0.5 to 0.75</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17">
        <f t="shared" si="12"/>
        <v>0.0275042706138411</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17">
        <f t="shared" si="13"/>
        <v>0.0252822507218855</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10 to 15</v>
      </c>
      <c r="Z172" s="17">
        <f t="array" ref="Z172">_xlfn.IFS(AA172="oz",_xlfn.IFS(R172="oz",Q172,R172="fl oz",Q172*1.04,R172="ml",Q172*0.0338),AA172="fl oz",_xlfn.IFS(R172="oz",Q172/1.04,R172="fl oz",Q172,R172="ml",Q172*0.0338/1.04),AA172="ml",_xlfn.IFS(R172="oz",Q172/0.0338,R172="fl oz",Q172*1.04/0.0338,R172="ml",Q172))</f>
        <v>12.48</v>
      </c>
      <c r="AA172" s="9" t="str">
        <f>_xlfn.XLOOKUP($E172,'Copy of Raw Data'!$E:$E,'Copy of Raw Data'!AA:AA,"ERROR",0,1)</f>
        <v>oz</v>
      </c>
      <c r="AB172" s="9"/>
      <c r="AC172" s="9"/>
      <c r="AD172" s="9"/>
      <c r="AE172" s="9"/>
      <c r="AF172" s="9"/>
    </row>
    <row r="173" hidden="1" spans="1:32">
      <c r="A173" s="9" t="str">
        <f>_xlfn.XLOOKUP($E173,'Copy of Raw Data'!$E:$E,'Copy of Raw Data'!A:A,"ERROR",0,1)</f>
        <v>US</v>
      </c>
      <c r="B173" s="9" t="str">
        <f>_xlfn.XLOOKUP($E173,'Copy of Raw Data'!$E:$E,'Copy of Raw Data'!B:B,"ERROR",0,1)</f>
        <v>Hair Mousses</v>
      </c>
      <c r="C173" s="9" t="str">
        <f>_xlfn.XLOOKUP($E173,'Copy of Raw Data'!$E:$E,'Copy of Raw Data'!C:C,"ERROR",0,1)</f>
        <v>Kafune Amor Hair Care</v>
      </c>
      <c r="D173" s="9" t="str">
        <f>_xlfn.XLOOKUP($E173,'Copy of Raw Data'!$E:$E,'Copy of Raw Data'!D:D,"ERROR",0,1)</f>
        <v>www.amazon.com/dp/B096H7BJRL</v>
      </c>
      <c r="E173" s="9" t="s">
        <v>641</v>
      </c>
      <c r="F173" s="9" t="str">
        <f>_xlfn.XLOOKUP($E173,'Copy of Raw Data'!$E:$E,'Copy of Raw Data'!F:F,"ERROR",0,1)</f>
        <v>Lace Tint Melting Hair Mousse for Human Hair Wigs Lace Wigs Toupees and Hairpieces Natural Finishing Lace Color Edge Control Men and Women 3.4 oz by KAFUNE (Beige - Latte)</v>
      </c>
      <c r="G173" s="9">
        <f>_xlfn.XLOOKUP($E173,'Copy of Raw Data'!$E:$E,'Copy of Raw Data'!G:G,"ERROR",0,1)</f>
        <v>418</v>
      </c>
      <c r="H173" s="9">
        <f>_xlfn.XLOOKUP($E173,'Copy of Raw Data'!$E:$E,'Copy of Raw Data'!H:H,"ERROR",0,1)</f>
        <v>9619.88</v>
      </c>
      <c r="I173" s="9">
        <f>_xlfn.XLOOKUP($E173,'Copy of Raw Data'!$E:$E,'Copy of Raw Data'!I:I,"ERROR",0,1)</f>
        <v>0.000405931051858016</v>
      </c>
      <c r="J173" s="9" t="str">
        <f>_xlfn.XLOOKUP($E173,'Copy of Raw Data'!$E:$E,'Copy of 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20 to 30</v>
      </c>
      <c r="L173" s="9">
        <f>_xlfn.XLOOKUP($E173,'Copy of Raw Data'!$E:$E,'Copy of Raw Data'!L:L,"ERROR",0,1)</f>
        <v>23.27</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20 to 30</v>
      </c>
      <c r="N173" s="9">
        <f>_xlfn.XLOOKUP($E173,'Copy of Raw Data'!$E:$E,'Copy of Raw Data'!N:N,"ERROR",0,1)</f>
        <v>24</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2% to 4%</v>
      </c>
      <c r="P173" s="16">
        <f t="shared" si="10"/>
        <v>0.0304166666666667</v>
      </c>
      <c r="Q173" s="9">
        <f>_xlfn.XLOOKUP($E173,'Copy of Raw Data'!$E:$E,'Copy of Raw Data'!Q:Q,"ERROR",0,1)</f>
        <v>3.4</v>
      </c>
      <c r="R173" s="9" t="str">
        <f>_xlfn.XLOOKUP($E173,'Copy of Raw Data'!$E:$E,'Copy of Raw Data'!R:R,"ERROR",0,1)</f>
        <v>oz</v>
      </c>
      <c r="S173" s="17">
        <f t="shared" si="11"/>
        <v>6.84411764705882</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5 to 10</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0.2 to 0.3</v>
      </c>
      <c r="V173" s="17">
        <f t="shared" si="12"/>
        <v>0.238715709482982</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0.2 to 0.3</v>
      </c>
      <c r="X173" s="17">
        <f t="shared" si="13"/>
        <v>0.231454773319541</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2 to 4</v>
      </c>
      <c r="Z173" s="17">
        <f t="array" ref="Z173">_xlfn.IFS(AA173="oz",_xlfn.IFS(R173="oz",Q173,R173="fl oz",Q173*1.04,R173="ml",Q173*0.0338),AA173="fl oz",_xlfn.IFS(R173="oz",Q173/1.04,R173="fl oz",Q173,R173="ml",Q173*0.0338/1.04),AA173="ml",_xlfn.IFS(R173="oz",Q173/0.0338,R173="fl oz",Q173*1.04/0.0338,R173="ml",Q173))</f>
        <v>3.4</v>
      </c>
      <c r="AA173" s="9" t="str">
        <f>_xlfn.XLOOKUP($E173,'Copy of Raw Data'!$E:$E,'Copy of Raw Data'!AA:AA,"ERROR",0,1)</f>
        <v>oz</v>
      </c>
      <c r="AB173" s="9"/>
      <c r="AC173" s="9"/>
      <c r="AD173" s="9"/>
      <c r="AE173" s="9"/>
      <c r="AF173" s="9"/>
    </row>
    <row r="174" hidden="1" spans="1:32">
      <c r="A174" s="9" t="str">
        <f>_xlfn.XLOOKUP($E174,'Copy of Raw Data'!$E:$E,'Copy of Raw Data'!A:A,"ERROR",0,1)</f>
        <v>US</v>
      </c>
      <c r="B174" s="9" t="str">
        <f>_xlfn.XLOOKUP($E174,'Copy of Raw Data'!$E:$E,'Copy of Raw Data'!B:B,"ERROR",0,1)</f>
        <v>Hair Mousses</v>
      </c>
      <c r="C174" s="9" t="str">
        <f>_xlfn.XLOOKUP($E174,'Copy of Raw Data'!$E:$E,'Copy of Raw Data'!C:C,"ERROR",0,1)</f>
        <v>john frieda</v>
      </c>
      <c r="D174" s="9" t="str">
        <f>_xlfn.XLOOKUP($E174,'Copy of Raw Data'!$E:$E,'Copy of Raw Data'!D:D,"ERROR",0,1)</f>
        <v>www.amazon.com/dp/B006OHM1M8</v>
      </c>
      <c r="E174" s="9" t="s">
        <v>645</v>
      </c>
      <c r="F174" s="9" t="str">
        <f>_xlfn.XLOOKUP($E174,'Copy of Raw Data'!$E:$E,'Copy of Raw Data'!F:F,"ERROR",0,1)</f>
        <v>John Frieda Frizz Ease Curl Reviver Mousse, Enhances Curls, Soft Flexible Hold, Mousse for Curly or Frizzy Hair, 7.2 Ounces, Alcohol-Free</v>
      </c>
      <c r="G174" s="9">
        <f>_xlfn.XLOOKUP($E174,'Copy of Raw Data'!$E:$E,'Copy of Raw Data'!G:G,"ERROR",0,1)</f>
        <v>1216</v>
      </c>
      <c r="H174" s="9">
        <f>_xlfn.XLOOKUP($E174,'Copy of Raw Data'!$E:$E,'Copy of Raw Data'!H:H,"ERROR",0,1)</f>
        <v>9548.05</v>
      </c>
      <c r="I174" s="9">
        <f>_xlfn.XLOOKUP($E174,'Copy of Raw Data'!$E:$E,'Copy of Raw Data'!I:I,"ERROR",0,1)</f>
        <v>0.000405619420204419</v>
      </c>
      <c r="J174" s="9" t="str">
        <f>_xlfn.XLOOKUP($E174,'Copy of Raw Data'!$E:$E,'Copy of 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5 to 10</v>
      </c>
      <c r="L174" s="9">
        <f>_xlfn.XLOOKUP($E174,'Copy of Raw Data'!$E:$E,'Copy of Raw Data'!L:L,"ERROR",0,1)</f>
        <v>7.86</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5 to 10</v>
      </c>
      <c r="N174" s="9">
        <f>_xlfn.XLOOKUP($E174,'Copy of Raw Data'!$E:$E,'Copy of Raw Data'!N:N,"ERROR",0,1)</f>
        <v>9.49</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15% to 20%</v>
      </c>
      <c r="P174" s="16">
        <f t="shared" si="10"/>
        <v>0.171759747102213</v>
      </c>
      <c r="Q174" s="9">
        <f>_xlfn.XLOOKUP($E174,'Copy of Raw Data'!$E:$E,'Copy of Raw Data'!Q:Q,"ERROR",0,1)</f>
        <v>7.2</v>
      </c>
      <c r="R174" s="9" t="str">
        <f>_xlfn.XLOOKUP($E174,'Copy of Raw Data'!$E:$E,'Copy of Raw Data'!R:R,"ERROR",0,1)</f>
        <v>fl oz</v>
      </c>
      <c r="S174" s="17">
        <f t="shared" si="11"/>
        <v>1.04967948717949</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1 to 2</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 to 0.05</v>
      </c>
      <c r="V174" s="17">
        <f t="shared" si="12"/>
        <v>0.0428596926314207</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 to 0.05</v>
      </c>
      <c r="X174" s="17">
        <f t="shared" si="13"/>
        <v>0.0354981226641693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7.488</v>
      </c>
      <c r="AA174" s="9" t="str">
        <f>_xlfn.XLOOKUP($E174,'Copy of Raw Data'!$E:$E,'Copy of Raw Data'!AA:AA,"ERROR",0,1)</f>
        <v>oz</v>
      </c>
      <c r="AB174" s="9"/>
      <c r="AC174" s="9"/>
      <c r="AD174" s="9"/>
      <c r="AE174" s="9"/>
      <c r="AF174" s="9"/>
    </row>
    <row r="175" hidden="1" spans="1:32">
      <c r="A175" s="9" t="str">
        <f>_xlfn.XLOOKUP($E175,'Copy of Raw Data'!$E:$E,'Copy of Raw Data'!A:A,"ERROR",0,1)</f>
        <v>US</v>
      </c>
      <c r="B175" s="9" t="str">
        <f>_xlfn.XLOOKUP($E175,'Copy of Raw Data'!$E:$E,'Copy of Raw Data'!B:B,"ERROR",0,1)</f>
        <v>Hair Mousses</v>
      </c>
      <c r="C175" s="9" t="str">
        <f>_xlfn.XLOOKUP($E175,'Copy of Raw Data'!$E:$E,'Copy of Raw Data'!C:C,"ERROR",0,1)</f>
        <v>wella</v>
      </c>
      <c r="D175" s="9" t="str">
        <f>_xlfn.XLOOKUP($E175,'Copy of Raw Data'!$E:$E,'Copy of Raw Data'!D:D,"ERROR",0,1)</f>
        <v>www.amazon.com/dp/B016AVH0HI</v>
      </c>
      <c r="E175" s="9" t="s">
        <v>649</v>
      </c>
      <c r="F175" s="9" t="str">
        <f>_xlfn.XLOOKUP($E175,'Copy of Raw Data'!$E:$E,'Copy of Raw Data'!F:F,"ERROR",0,1)</f>
        <v>Wella EIMI Root Shoot Mousse, For a Precise Root Lift, Added Volume, And A Light Hold, 6.8 oz</v>
      </c>
      <c r="G175" s="9">
        <f>_xlfn.XLOOKUP($E175,'Copy of Raw Data'!$E:$E,'Copy of Raw Data'!G:G,"ERROR",0,1)</f>
        <v>432</v>
      </c>
      <c r="H175" s="9">
        <f>_xlfn.XLOOKUP($E175,'Copy of Raw Data'!$E:$E,'Copy of Raw Data'!H:H,"ERROR",0,1)</f>
        <v>9540.72</v>
      </c>
      <c r="I175" s="9">
        <f>_xlfn.XLOOKUP($E175,'Copy of Raw Data'!$E:$E,'Copy of Raw Data'!I:I,"ERROR",0,1)</f>
        <v>0.000399300057449912</v>
      </c>
      <c r="J175" s="9" t="str">
        <f>_xlfn.XLOOKUP($E175,'Copy of Raw Data'!$E:$E,'Copy of 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20 to 30</v>
      </c>
      <c r="L175" s="9">
        <f>_xlfn.XLOOKUP($E175,'Copy of Raw Data'!$E:$E,'Copy of Raw Data'!L:L,"ERROR",0,1)</f>
        <v>22.1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20 to 30</v>
      </c>
      <c r="N175" s="9">
        <f>_xlfn.XLOOKUP($E175,'Copy of Raw Data'!$E:$E,'Copy of Raw Data'!N:N,"ERROR",0,1)</f>
        <v>22.1</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No Discount</v>
      </c>
      <c r="P175" s="16">
        <f t="shared" si="10"/>
        <v>0</v>
      </c>
      <c r="Q175" s="9">
        <f>_xlfn.XLOOKUP($E175,'Copy of Raw Data'!$E:$E,'Copy of Raw Data'!Q:Q,"ERROR",0,1)</f>
        <v>6.8</v>
      </c>
      <c r="R175" s="9" t="str">
        <f>_xlfn.XLOOKUP($E175,'Copy of Raw Data'!$E:$E,'Copy of Raw Data'!R:R,"ERROR",0,1)</f>
        <v>oz</v>
      </c>
      <c r="S175" s="17">
        <f t="shared" si="11"/>
        <v>3.25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12"/>
        <v>0.109908691241123</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13"/>
        <v>0.109908691241123</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6 to 8</v>
      </c>
      <c r="Z175" s="17">
        <f t="array" ref="Z175">_xlfn.IFS(AA175="oz",_xlfn.IFS(R175="oz",Q175,R175="fl oz",Q175*1.04,R175="ml",Q175*0.0338),AA175="fl oz",_xlfn.IFS(R175="oz",Q175/1.04,R175="fl oz",Q175,R175="ml",Q175*0.0338/1.04),AA175="ml",_xlfn.IFS(R175="oz",Q175/0.0338,R175="fl oz",Q175*1.04/0.0338,R175="ml",Q175))</f>
        <v>6.8</v>
      </c>
      <c r="AA175" s="9" t="str">
        <f>_xlfn.XLOOKUP($E175,'Copy of Raw Data'!$E:$E,'Copy of Raw Data'!AA:AA,"ERROR",0,1)</f>
        <v>oz</v>
      </c>
      <c r="AB175" s="9"/>
      <c r="AC175" s="9"/>
      <c r="AD175" s="9"/>
      <c r="AE175" s="9"/>
      <c r="AF175" s="9"/>
    </row>
    <row r="176" hidden="1" spans="1:32">
      <c r="A176" s="9" t="str">
        <f>_xlfn.XLOOKUP($E176,'Copy of Raw Data'!$E:$E,'Copy of Raw Data'!A:A,"ERROR",0,1)</f>
        <v>US</v>
      </c>
      <c r="B176" s="9" t="str">
        <f>_xlfn.XLOOKUP($E176,'Copy of Raw Data'!$E:$E,'Copy of Raw Data'!B:B,"ERROR",0,1)</f>
        <v>Hair Mousses</v>
      </c>
      <c r="C176" s="9" t="str">
        <f>_xlfn.XLOOKUP($E176,'Copy of Raw Data'!$E:$E,'Copy of Raw Data'!C:C,"ERROR",0,1)</f>
        <v>TRESemmé</v>
      </c>
      <c r="D176" s="9" t="str">
        <f>_xlfn.XLOOKUP($E176,'Copy of Raw Data'!$E:$E,'Copy of Raw Data'!D:D,"ERROR",0,1)</f>
        <v>www.amazon.com/dp/B01BVIOD6G</v>
      </c>
      <c r="E176" s="9" t="s">
        <v>652</v>
      </c>
      <c r="F176" s="9" t="str">
        <f>_xlfn.XLOOKUP($E176,'Copy of Raw Data'!$E:$E,'Copy of Raw Data'!F:F,"ERROR",0,1)</f>
        <v>TRESemmé Hair Mousse Extra Hold, White, 2 Oz</v>
      </c>
      <c r="G176" s="9">
        <f>_xlfn.XLOOKUP($E176,'Copy of Raw Data'!$E:$E,'Copy of Raw Data'!G:G,"ERROR",0,1)</f>
        <v>1270</v>
      </c>
      <c r="H176" s="9">
        <f>_xlfn.XLOOKUP($E176,'Copy of Raw Data'!$E:$E,'Copy of Raw Data'!H:H,"ERROR",0,1)</f>
        <v>9392.08</v>
      </c>
      <c r="I176" s="9">
        <f>_xlfn.XLOOKUP($E176,'Copy of Raw Data'!$E:$E,'Copy of Raw Data'!I:I,"ERROR",0,1)</f>
        <v>0.000395170194035132</v>
      </c>
      <c r="J176" s="9" t="str">
        <f>_xlfn.XLOOKUP($E176,'Copy of Raw Data'!$E:$E,'Copy of 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5 to 10</v>
      </c>
      <c r="L176" s="9">
        <f>_xlfn.XLOOKUP($E176,'Copy of Raw Data'!$E:$E,'Copy of Raw Data'!L:L,"ERROR",0,1)</f>
        <v>7.01</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5 to 10</v>
      </c>
      <c r="N176" s="9">
        <f>_xlfn.XLOOKUP($E176,'Copy of Raw Data'!$E:$E,'Copy of Raw Data'!N:N,"ERROR",0,1)</f>
        <v>9.05</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20% to 25%</v>
      </c>
      <c r="P176" s="16">
        <f t="shared" si="10"/>
        <v>0.225414364640884</v>
      </c>
      <c r="Q176" s="9">
        <f>_xlfn.XLOOKUP($E176,'Copy of Raw Data'!$E:$E,'Copy of Raw Data'!Q:Q,"ERROR",0,1)</f>
        <v>2</v>
      </c>
      <c r="R176" s="9" t="str">
        <f>_xlfn.XLOOKUP($E176,'Copy of Raw Data'!$E:$E,'Copy of Raw Data'!R:R,"ERROR",0,1)</f>
        <v>oz</v>
      </c>
      <c r="S176" s="17">
        <f t="shared" si="11"/>
        <v>3.505</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3 to 4</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0.1 to 0.2</v>
      </c>
      <c r="V176" s="17">
        <f t="shared" si="12"/>
        <v>0.153026716266486</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0.1 to 0.2</v>
      </c>
      <c r="X176" s="17">
        <f t="shared" si="13"/>
        <v>0.118532296246195</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1 to 2</v>
      </c>
      <c r="Z176" s="17">
        <f t="array" ref="Z176">_xlfn.IFS(AA176="oz",_xlfn.IFS(R176="oz",Q176,R176="fl oz",Q176*1.04,R176="ml",Q176*0.0338),AA176="fl oz",_xlfn.IFS(R176="oz",Q176/1.04,R176="fl oz",Q176,R176="ml",Q176*0.0338/1.04),AA176="ml",_xlfn.IFS(R176="oz",Q176/0.0338,R176="fl oz",Q176*1.04/0.0338,R176="ml",Q176))</f>
        <v>2</v>
      </c>
      <c r="AA176" s="9" t="str">
        <f>_xlfn.XLOOKUP($E176,'Copy of Raw Data'!$E:$E,'Copy of Raw Data'!AA:AA,"ERROR",0,1)</f>
        <v>oz</v>
      </c>
      <c r="AB176" s="9"/>
      <c r="AC176" s="9"/>
      <c r="AD176" s="9"/>
      <c r="AE176" s="9"/>
      <c r="AF176" s="9"/>
    </row>
    <row r="177" hidden="1" spans="1:32">
      <c r="A177" s="9" t="str">
        <f>_xlfn.XLOOKUP($E177,'Copy of Raw Data'!$E:$E,'Copy of Raw Data'!A:A,"ERROR",0,1)</f>
        <v>US</v>
      </c>
      <c r="B177" s="9" t="str">
        <f>_xlfn.XLOOKUP($E177,'Copy of Raw Data'!$E:$E,'Copy of Raw Data'!B:B,"ERROR",0,1)</f>
        <v>Hair Mousses</v>
      </c>
      <c r="C177" s="9" t="str">
        <f>_xlfn.XLOOKUP($E177,'Copy of Raw Data'!$E:$E,'Copy of Raw Data'!C:C,"ERROR",0,1)</f>
        <v>SheaMoisture</v>
      </c>
      <c r="D177" s="9" t="str">
        <f>_xlfn.XLOOKUP($E177,'Copy of Raw Data'!$E:$E,'Copy of Raw Data'!D:D,"ERROR",0,1)</f>
        <v>www.amazon.com/dp/B0BS1SW4K1</v>
      </c>
      <c r="E177" s="9" t="s">
        <v>655</v>
      </c>
      <c r="F177" s="9" t="str">
        <f>_xlfn.XLOOKUP($E177,'Copy of Raw Data'!$E:$E,'Copy of Raw Data'!F:F,"ERROR",0,1)</f>
        <v>SheaMoisture Manuka Honey &amp; Mafura Oil Wrap &amp; Set Mousse Hydrating Made For Hold, Body, &amp; Shine 7.5oz</v>
      </c>
      <c r="G177" s="9">
        <f>_xlfn.XLOOKUP($E177,'Copy of Raw Data'!$E:$E,'Copy of Raw Data'!G:G,"ERROR",0,1)</f>
        <v>846</v>
      </c>
      <c r="H177" s="9">
        <f>_xlfn.XLOOKUP($E177,'Copy of Raw Data'!$E:$E,'Copy of Raw Data'!H:H,"ERROR",0,1)</f>
        <v>9294.94</v>
      </c>
      <c r="I177" s="9">
        <f>_xlfn.XLOOKUP($E177,'Copy of Raw Data'!$E:$E,'Copy of Raw Data'!I:I,"ERROR",0,1)</f>
        <v>0.000390386881982457</v>
      </c>
      <c r="J177" s="9" t="str">
        <f>_xlfn.XLOOKUP($E177,'Copy of Raw Data'!$E:$E,'Copy of 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10 to 15</v>
      </c>
      <c r="L177" s="9">
        <f>_xlfn.XLOOKUP($E177,'Copy of Raw Data'!$E:$E,'Copy of Raw Data'!L:L,"ERROR",0,1)</f>
        <v>10.99</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10 to 15</v>
      </c>
      <c r="N177" s="9">
        <f>_xlfn.XLOOKUP($E177,'Copy of Raw Data'!$E:$E,'Copy of Raw Data'!N:N,"ERROR",0,1)</f>
        <v>10.99</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6">
        <f t="shared" si="10"/>
        <v>0</v>
      </c>
      <c r="Q177" s="9">
        <f>_xlfn.XLOOKUP($E177,'Copy of Raw Data'!$E:$E,'Copy of Raw Data'!Q:Q,"ERROR",0,1)</f>
        <v>7.5</v>
      </c>
      <c r="R177" s="9" t="str">
        <f>_xlfn.XLOOKUP($E177,'Copy of Raw Data'!$E:$E,'Copy of Raw Data'!R:R,"ERROR",0,1)</f>
        <v>oz</v>
      </c>
      <c r="S177" s="17">
        <f t="shared" si="11"/>
        <v>1.46533333333333</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12"/>
        <v>0.0495547288918949</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13"/>
        <v>0.0495547288918949</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7.5</v>
      </c>
      <c r="AA177" s="9" t="str">
        <f>_xlfn.XLOOKUP($E177,'Copy of Raw Data'!$E:$E,'Copy of Raw Data'!AA:AA,"ERROR",0,1)</f>
        <v>oz</v>
      </c>
      <c r="AB177" s="9"/>
      <c r="AC177" s="9"/>
      <c r="AD177" s="9"/>
      <c r="AE177" s="9"/>
      <c r="AF177" s="9"/>
    </row>
    <row r="178" hidden="1" spans="1:32">
      <c r="A178" s="9" t="str">
        <f>_xlfn.XLOOKUP($E178,'Copy of Raw Data'!$E:$E,'Copy of Raw Data'!A:A,"ERROR",0,1)</f>
        <v>US</v>
      </c>
      <c r="B178" s="9" t="str">
        <f>_xlfn.XLOOKUP($E178,'Copy of Raw Data'!$E:$E,'Copy of Raw Data'!B:B,"ERROR",0,1)</f>
        <v>Hair Mousses</v>
      </c>
      <c r="C178" s="9" t="str">
        <f>_xlfn.XLOOKUP($E178,'Copy of Raw Data'!$E:$E,'Copy of Raw Data'!C:C,"ERROR",0,1)</f>
        <v>Goiple</v>
      </c>
      <c r="D178" s="9" t="str">
        <f>_xlfn.XLOOKUP($E178,'Copy of Raw Data'!$E:$E,'Copy of Raw Data'!D:D,"ERROR",0,1)</f>
        <v>www.amazon.com/dp/B0C4SGWVJ8</v>
      </c>
      <c r="E178" s="9" t="s">
        <v>658</v>
      </c>
      <c r="F178" s="9" t="str">
        <f>_xlfn.XLOOKUP($E178,'Copy of Raw Data'!$E:$E,'Copy of Raw Data'!F:F,"ERROR",0,1)</f>
        <v>Lace Tint Melting Hair Mousse, 6.8 fl oz Lace Tint Mousse for Women Hair Wigs Lace Wigs Toupees and Hairpieces Natural Finishing Lace Color, Lace Tint Mousse for Wigs Tool Set (Dark Brown)</v>
      </c>
      <c r="G178" s="9">
        <f>_xlfn.XLOOKUP($E178,'Copy of Raw Data'!$E:$E,'Copy of Raw Data'!G:G,"ERROR",0,1)</f>
        <v>1003</v>
      </c>
      <c r="H178" s="9">
        <f>_xlfn.XLOOKUP($E178,'Copy of Raw Data'!$E:$E,'Copy of Raw Data'!H:H,"ERROR",0,1)</f>
        <v>9182.43</v>
      </c>
      <c r="I178" s="9">
        <f>_xlfn.XLOOKUP($E178,'Copy of Raw Data'!$E:$E,'Copy of Raw Data'!I:I,"ERROR",0,1)</f>
        <v>0.000356837374915285</v>
      </c>
      <c r="J178" s="9" t="str">
        <f>_xlfn.XLOOKUP($E178,'Copy of Raw Data'!$E:$E,'Copy of 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5 to 10</v>
      </c>
      <c r="L178" s="9">
        <f>_xlfn.XLOOKUP($E178,'Copy of Raw Data'!$E:$E,'Copy of Raw Data'!L:L,"ERROR",0,1)</f>
        <v>9.17</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5 to 10</v>
      </c>
      <c r="N178" s="9">
        <f>_xlfn.XLOOKUP($E178,'Copy of Raw Data'!$E:$E,'Copy of Raw Data'!N:N,"ERROR",0,1)</f>
        <v>9.47</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2% to 4%</v>
      </c>
      <c r="P178" s="16">
        <f t="shared" si="10"/>
        <v>0.0316789862724394</v>
      </c>
      <c r="Q178" s="9">
        <f>_xlfn.XLOOKUP($E178,'Copy of Raw Data'!$E:$E,'Copy of Raw Data'!Q:Q,"ERROR",0,1)</f>
        <v>6.8</v>
      </c>
      <c r="R178" s="9" t="str">
        <f>_xlfn.XLOOKUP($E178,'Copy of Raw Data'!$E:$E,'Copy of Raw Data'!R:R,"ERROR",0,1)</f>
        <v>fl oz</v>
      </c>
      <c r="S178" s="17">
        <f t="shared" si="11"/>
        <v>1.2966628959276</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1 to 2</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12"/>
        <v>0.0452852117148204</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13"/>
        <v>0.0438506221145621</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6 to 8</v>
      </c>
      <c r="Z178" s="17">
        <f t="array" ref="Z178">_xlfn.IFS(AA178="oz",_xlfn.IFS(R178="oz",Q178,R178="fl oz",Q178*1.04,R178="ml",Q178*0.0338),AA178="fl oz",_xlfn.IFS(R178="oz",Q178/1.04,R178="fl oz",Q178,R178="ml",Q178*0.0338/1.04),AA178="ml",_xlfn.IFS(R178="oz",Q178/0.0338,R178="fl oz",Q178*1.04/0.0338,R178="ml",Q178))</f>
        <v>7.072</v>
      </c>
      <c r="AA178" s="9" t="str">
        <f>_xlfn.XLOOKUP($E178,'Copy of Raw Data'!$E:$E,'Copy of Raw Data'!AA:AA,"ERROR",0,1)</f>
        <v>oz</v>
      </c>
      <c r="AB178" s="9"/>
      <c r="AC178" s="9"/>
      <c r="AD178" s="9"/>
      <c r="AE178" s="9"/>
      <c r="AF178" s="9"/>
    </row>
    <row r="179" hidden="1" spans="1:32">
      <c r="A179" s="9" t="str">
        <f>_xlfn.XLOOKUP($E179,'Copy of Raw Data'!$E:$E,'Copy of Raw Data'!A:A,"ERROR",0,1)</f>
        <v>US</v>
      </c>
      <c r="B179" s="9" t="str">
        <f>_xlfn.XLOOKUP($E179,'Copy of Raw Data'!$E:$E,'Copy of Raw Data'!B:B,"ERROR",0,1)</f>
        <v>Hair Mousses</v>
      </c>
      <c r="C179" s="9" t="str">
        <f>_xlfn.XLOOKUP($E179,'Copy of Raw Data'!$E:$E,'Copy of Raw Data'!C:C,"ERROR",0,1)</f>
        <v>Roux Lottabody</v>
      </c>
      <c r="D179" s="9" t="str">
        <f>_xlfn.XLOOKUP($E179,'Copy of Raw Data'!$E:$E,'Copy of Raw Data'!D:D,"ERROR",0,1)</f>
        <v>www.amazon.com/dp/B09K4H5148</v>
      </c>
      <c r="E179" s="9" t="s">
        <v>662</v>
      </c>
      <c r="F179" s="9" t="str">
        <f>_xlfn.XLOOKUP($E179,'Copy of Raw Data'!$E:$E,'Copy of Raw Data'!F:F,"ERROR",0,1)</f>
        <v>Roux Lottabody Lotta Body Wrap Me Foaming Mousse Coconut and Shea Oils 7 Ounce (207ml) (Pack of 3)</v>
      </c>
      <c r="G179" s="9">
        <f>_xlfn.XLOOKUP($E179,'Copy of Raw Data'!$E:$E,'Copy of Raw Data'!G:G,"ERROR",0,1)</f>
        <v>604</v>
      </c>
      <c r="H179" s="9">
        <f>_xlfn.XLOOKUP($E179,'Copy of Raw Data'!$E:$E,'Copy of Raw Data'!H:H,"ERROR",0,1)</f>
        <v>8393.3</v>
      </c>
      <c r="I179" s="9">
        <f>_xlfn.XLOOKUP($E179,'Copy of Raw Data'!$E:$E,'Copy of Raw Data'!I:I,"ERROR",0,1)</f>
        <v>0.000352963449093226</v>
      </c>
      <c r="J179" s="9" t="str">
        <f>_xlfn.XLOOKUP($E179,'Copy of Raw Data'!$E:$E,'Copy of 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15 to 20</v>
      </c>
      <c r="L179" s="9">
        <f>_xlfn.XLOOKUP($E179,'Copy of Raw Data'!$E:$E,'Copy of Raw Data'!L:L,"ERROR",0,1)</f>
        <v>15.01</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20 to 30</v>
      </c>
      <c r="N179" s="9">
        <f>_xlfn.XLOOKUP($E179,'Copy of Raw Data'!$E:$E,'Copy of Raw Data'!N:N,"ERROR",0,1)</f>
        <v>22.59</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30% to 40%</v>
      </c>
      <c r="P179" s="16">
        <f t="shared" si="10"/>
        <v>0.335546702080567</v>
      </c>
      <c r="Q179" s="9">
        <f>_xlfn.XLOOKUP($E179,'Copy of Raw Data'!$E:$E,'Copy of Raw Data'!Q:Q,"ERROR",0,1)</f>
        <v>21</v>
      </c>
      <c r="R179" s="9" t="str">
        <f>_xlfn.XLOOKUP($E179,'Copy of Raw Data'!$E:$E,'Copy of Raw Data'!R:R,"ERROR",0,1)</f>
        <v>oz</v>
      </c>
      <c r="S179" s="17">
        <f t="shared" si="11"/>
        <v>0.714761904761905</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0.5 to 0.75</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 to 0.05</v>
      </c>
      <c r="V179" s="17">
        <f t="shared" si="12"/>
        <v>0.0363785690129958</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13"/>
        <v>0.0241718601542748</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20 to 25</v>
      </c>
      <c r="Z179" s="17">
        <f t="array" ref="Z179">_xlfn.IFS(AA179="oz",_xlfn.IFS(R179="oz",Q179,R179="fl oz",Q179*1.04,R179="ml",Q179*0.0338),AA179="fl oz",_xlfn.IFS(R179="oz",Q179/1.04,R179="fl oz",Q179,R179="ml",Q179*0.0338/1.04),AA179="ml",_xlfn.IFS(R179="oz",Q179/0.0338,R179="fl oz",Q179*1.04/0.0338,R179="ml",Q179))</f>
        <v>21</v>
      </c>
      <c r="AA179" s="9" t="str">
        <f>_xlfn.XLOOKUP($E179,'Copy of Raw Data'!$E:$E,'Copy of Raw Data'!AA:AA,"ERROR",0,1)</f>
        <v>oz</v>
      </c>
      <c r="AB179" s="9"/>
      <c r="AC179" s="9"/>
      <c r="AD179" s="9"/>
      <c r="AE179" s="9"/>
      <c r="AF179" s="9"/>
    </row>
    <row r="180" hidden="1" spans="1:32">
      <c r="A180" s="9" t="str">
        <f>_xlfn.XLOOKUP($E180,'Copy of Raw Data'!$E:$E,'Copy of Raw Data'!A:A,"ERROR",0,1)</f>
        <v>US</v>
      </c>
      <c r="B180" s="9" t="str">
        <f>_xlfn.XLOOKUP($E180,'Copy of Raw Data'!$E:$E,'Copy of Raw Data'!B:B,"ERROR",0,1)</f>
        <v>Hair Mousses</v>
      </c>
      <c r="C180" s="9" t="str">
        <f>_xlfn.XLOOKUP($E180,'Copy of Raw Data'!$E:$E,'Copy of Raw Data'!C:C,"ERROR",0,1)</f>
        <v>iwell signature</v>
      </c>
      <c r="D180" s="9" t="str">
        <f>_xlfn.XLOOKUP($E180,'Copy of Raw Data'!$E:$E,'Copy of Raw Data'!D:D,"ERROR",0,1)</f>
        <v>www.amazon.com/dp/B0BB3B13JW</v>
      </c>
      <c r="E180" s="9" t="s">
        <v>666</v>
      </c>
      <c r="F180" s="9" t="str">
        <f>_xlfn.XLOOKUP($E180,'Copy of Raw Data'!$E:$E,'Copy of Raw Data'!F:F,"ERROR",0,1)</f>
        <v>IWELL Signature Lace Tint Mousse 7 Fl oz (200ml) | Concealer Tinted Mousse for Lace Wigs Hair Wigs | Perfect Match Your Skin Tone | Easy Tinting | Quick-Drying | Safe and Convenient | Value Size 7 fl oz (Dark Brown)</v>
      </c>
      <c r="G180" s="9">
        <f>_xlfn.XLOOKUP($E180,'Copy of Raw Data'!$E:$E,'Copy of Raw Data'!G:G,"ERROR",0,1)</f>
        <v>850</v>
      </c>
      <c r="H180" s="9">
        <f>_xlfn.XLOOKUP($E180,'Copy of Raw Data'!$E:$E,'Copy of Raw Data'!H:H,"ERROR",0,1)</f>
        <v>8302.18</v>
      </c>
      <c r="I180" s="9">
        <f>_xlfn.XLOOKUP($E180,'Copy of Raw Data'!$E:$E,'Copy of Raw Data'!I:I,"ERROR",0,1)</f>
        <v>0.000335101811081579</v>
      </c>
      <c r="J180" s="9" t="str">
        <f>_xlfn.XLOOKUP($E180,'Copy of Raw Data'!$E:$E,'Copy of 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10 to 15</v>
      </c>
      <c r="L180" s="9">
        <f>_xlfn.XLOOKUP($E180,'Copy of Raw Data'!$E:$E,'Copy of Raw Data'!L:L,"ERROR",0,1)</f>
        <v>10.2</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10 to 15</v>
      </c>
      <c r="N180" s="9">
        <f>_xlfn.XLOOKUP($E180,'Copy of Raw Data'!$E:$E,'Copy of Raw Data'!N:N,"ERROR",0,1)</f>
        <v>12.17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15% to 20%</v>
      </c>
      <c r="P180" s="16">
        <f t="shared" si="10"/>
        <v>0.161873459326212</v>
      </c>
      <c r="Q180" s="9">
        <f>_xlfn.XLOOKUP($E180,'Copy of Raw Data'!$E:$E,'Copy of Raw Data'!Q:Q,"ERROR",0,1)</f>
        <v>7</v>
      </c>
      <c r="R180" s="9" t="str">
        <f>_xlfn.XLOOKUP($E180,'Copy of Raw Data'!$E:$E,'Copy of Raw Data'!R:R,"ERROR",0,1)</f>
        <v>fl oz</v>
      </c>
      <c r="S180" s="17">
        <f t="shared" si="11"/>
        <v>1.4010989010989</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12"/>
        <v>0.0565337604566553</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13"/>
        <v>0.0473824450828171</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7.28</v>
      </c>
      <c r="AA180" s="9" t="str">
        <f>_xlfn.XLOOKUP($E180,'Copy of Raw Data'!$E:$E,'Copy of Raw Data'!AA:AA,"ERROR",0,1)</f>
        <v>oz</v>
      </c>
      <c r="AB180" s="9"/>
      <c r="AC180" s="9"/>
      <c r="AD180" s="9"/>
      <c r="AE180" s="9"/>
      <c r="AF180" s="9"/>
    </row>
    <row r="181" hidden="1" spans="1:32">
      <c r="A181" s="9" t="str">
        <f>_xlfn.XLOOKUP($E181,'Copy of Raw Data'!$E:$E,'Copy of Raw Data'!A:A,"ERROR",0,1)</f>
        <v>US</v>
      </c>
      <c r="B181" s="9" t="str">
        <f>_xlfn.XLOOKUP($E181,'Copy of Raw Data'!$E:$E,'Copy of Raw Data'!B:B,"ERROR",0,1)</f>
        <v>Hair Mousses</v>
      </c>
      <c r="C181" s="9" t="str">
        <f>_xlfn.XLOOKUP($E181,'Copy of Raw Data'!$E:$E,'Copy of Raw Data'!C:C,"ERROR",0,1)</f>
        <v>Aussie</v>
      </c>
      <c r="D181" s="9" t="str">
        <f>_xlfn.XLOOKUP($E181,'Copy of Raw Data'!$E:$E,'Copy of Raw Data'!D:D,"ERROR",0,1)</f>
        <v>www.amazon.com/dp/B07M7XRF9Z</v>
      </c>
      <c r="E181" s="9" t="s">
        <v>669</v>
      </c>
      <c r="F181" s="9" t="str">
        <f>_xlfn.XLOOKUP($E181,'Copy of Raw Data'!$E:$E,'Copy of Raw Data'!F:F,"ERROR",0,1)</f>
        <v>Aussie Headstrong Volume With Bamboo &amp; Kakadu Plum Mousse, 6.0 Fl oz, 4.669 Fl oz</v>
      </c>
      <c r="G181" s="9">
        <f>_xlfn.XLOOKUP($E181,'Copy of Raw Data'!$E:$E,'Copy of Raw Data'!G:G,"ERROR",0,1)</f>
        <v>904</v>
      </c>
      <c r="H181" s="9">
        <f>_xlfn.XLOOKUP($E181,'Copy of Raw Data'!$E:$E,'Copy of Raw Data'!H:H,"ERROR",0,1)</f>
        <v>7882.05</v>
      </c>
      <c r="I181" s="9">
        <f>_xlfn.XLOOKUP($E181,'Copy of Raw Data'!$E:$E,'Copy of Raw Data'!I:I,"ERROR",0,1)</f>
        <v>0.000332902958540789</v>
      </c>
      <c r="J181" s="9" t="str">
        <f>_xlfn.XLOOKUP($E181,'Copy of Raw Data'!$E:$E,'Copy of 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5 to 10</v>
      </c>
      <c r="L181" s="9">
        <f>_xlfn.XLOOKUP($E181,'Copy of Raw Data'!$E:$E,'Copy of Raw Data'!L:L,"ERROR",0,1)</f>
        <v>8.84</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5 to 10</v>
      </c>
      <c r="N181" s="9">
        <f>_xlfn.XLOOKUP($E181,'Copy of Raw Data'!$E:$E,'Copy of Raw Data'!N:N,"ERROR",0,1)</f>
        <v>9.7</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8% to 10%</v>
      </c>
      <c r="P181" s="16">
        <f t="shared" si="10"/>
        <v>0.0886597938144329</v>
      </c>
      <c r="Q181" s="9">
        <f>_xlfn.XLOOKUP($E181,'Copy of Raw Data'!$E:$E,'Copy of Raw Data'!Q:Q,"ERROR",0,1)</f>
        <v>6</v>
      </c>
      <c r="R181" s="9" t="str">
        <f>_xlfn.XLOOKUP($E181,'Copy of Raw Data'!$E:$E,'Copy of Raw Data'!R:R,"ERROR",0,1)</f>
        <v>fl oz</v>
      </c>
      <c r="S181" s="17">
        <f t="shared" si="11"/>
        <v>1.41666666666667</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1 to 2</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0.05 to 0.1</v>
      </c>
      <c r="V181" s="17">
        <f t="shared" si="12"/>
        <v>0.0525697389072431</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13"/>
        <v>0.0479089166948484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6 to 8</v>
      </c>
      <c r="Z181" s="17">
        <f t="array" ref="Z181">_xlfn.IFS(AA181="oz",_xlfn.IFS(R181="oz",Q181,R181="fl oz",Q181*1.04,R181="ml",Q181*0.0338),AA181="fl oz",_xlfn.IFS(R181="oz",Q181/1.04,R181="fl oz",Q181,R181="ml",Q181*0.0338/1.04),AA181="ml",_xlfn.IFS(R181="oz",Q181/0.0338,R181="fl oz",Q181*1.04/0.0338,R181="ml",Q181))</f>
        <v>6.24</v>
      </c>
      <c r="AA181" s="9" t="str">
        <f>_xlfn.XLOOKUP($E181,'Copy of Raw Data'!$E:$E,'Copy of Raw Data'!AA:AA,"ERROR",0,1)</f>
        <v>oz</v>
      </c>
      <c r="AB181" s="9"/>
      <c r="AC181" s="9"/>
      <c r="AD181" s="9"/>
      <c r="AE181" s="9"/>
      <c r="AF181" s="9"/>
    </row>
    <row r="182" hidden="1" spans="1:32">
      <c r="A182" s="9" t="str">
        <f>_xlfn.XLOOKUP($E182,'Copy of Raw Data'!$E:$E,'Copy of Raw Data'!A:A,"ERROR",0,1)</f>
        <v>US</v>
      </c>
      <c r="B182" s="9" t="str">
        <f>_xlfn.XLOOKUP($E182,'Copy of Raw Data'!$E:$E,'Copy of Raw Data'!B:B,"ERROR",0,1)</f>
        <v>Hair Mousses</v>
      </c>
      <c r="C182" s="9" t="str">
        <f>_xlfn.XLOOKUP($E182,'Copy of Raw Data'!$E:$E,'Copy of Raw Data'!C:C,"ERROR",0,1)</f>
        <v>cantu</v>
      </c>
      <c r="D182" s="9" t="str">
        <f>_xlfn.XLOOKUP($E182,'Copy of Raw Data'!$E:$E,'Copy of Raw Data'!D:D,"ERROR",0,1)</f>
        <v>www.amazon.com/dp/B0B334FW6N</v>
      </c>
      <c r="E182" s="9" t="s">
        <v>673</v>
      </c>
      <c r="F182" s="9" t="str">
        <f>_xlfn.XLOOKUP($E182,'Copy of Raw Data'!$E:$E,'Copy of Raw Data'!F:F,"ERROR",0,1)</f>
        <v>Cantu Wave Whip Curling Mousse for Natural Hair with Pure Shea Butter, 8.4 fl oz (Pack of 2) (Packaging May Vary)</v>
      </c>
      <c r="G182" s="9">
        <f>_xlfn.XLOOKUP($E182,'Copy of Raw Data'!$E:$E,'Copy of Raw Data'!G:G,"ERROR",0,1)</f>
        <v>579</v>
      </c>
      <c r="H182" s="9">
        <f>_xlfn.XLOOKUP($E182,'Copy of Raw Data'!$E:$E,'Copy of Raw Data'!H:H,"ERROR",0,1)</f>
        <v>7830.33</v>
      </c>
      <c r="I182" s="9">
        <f>_xlfn.XLOOKUP($E182,'Copy of Raw Data'!$E:$E,'Copy of Raw Data'!I:I,"ERROR",0,1)</f>
        <v>0.00032829310585328</v>
      </c>
      <c r="J182" s="9" t="str">
        <f>_xlfn.XLOOKUP($E182,'Copy of Raw Data'!$E:$E,'Copy of 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10 to 15</v>
      </c>
      <c r="L182" s="9">
        <f>_xlfn.XLOOKUP($E182,'Copy of Raw Data'!$E:$E,'Copy of Raw Data'!L:L,"ERROR",0,1)</f>
        <v>13.51</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10 to 15</v>
      </c>
      <c r="N182" s="9">
        <f>_xlfn.XLOOKUP($E182,'Copy of Raw Data'!$E:$E,'Copy of Raw Data'!N:N,"ERROR",0,1)</f>
        <v>13.51</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No Discount</v>
      </c>
      <c r="P182" s="16">
        <f t="shared" si="10"/>
        <v>0</v>
      </c>
      <c r="Q182" s="9">
        <f>_xlfn.XLOOKUP($E182,'Copy of Raw Data'!$E:$E,'Copy of Raw Data'!Q:Q,"ERROR",0,1)</f>
        <v>16.8</v>
      </c>
      <c r="R182" s="9" t="str">
        <f>_xlfn.XLOOKUP($E182,'Copy of Raw Data'!$E:$E,'Copy of Raw Data'!R:R,"ERROR",0,1)</f>
        <v>fl oz</v>
      </c>
      <c r="S182" s="17">
        <f t="shared" si="11"/>
        <v>0.773237179487179</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0.75 to 1</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12"/>
        <v>0.0261493804358194</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13"/>
        <v>0.0261493804358194</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17.472</v>
      </c>
      <c r="AA182" s="9" t="str">
        <f>_xlfn.XLOOKUP($E182,'Copy of Raw Data'!$E:$E,'Copy of Raw Data'!AA:AA,"ERROR",0,1)</f>
        <v>oz</v>
      </c>
      <c r="AB182" s="9"/>
      <c r="AC182" s="9"/>
      <c r="AD182" s="9"/>
      <c r="AE182" s="9"/>
      <c r="AF182" s="9"/>
    </row>
    <row r="183" hidden="1" spans="1:32">
      <c r="A183" s="9" t="str">
        <f>_xlfn.XLOOKUP($E183,'Copy of Raw Data'!$E:$E,'Copy of Raw Data'!A:A,"ERROR",0,1)</f>
        <v>US</v>
      </c>
      <c r="B183" s="9" t="str">
        <f>_xlfn.XLOOKUP($E183,'Copy of Raw Data'!$E:$E,'Copy of Raw Data'!B:B,"ERROR",0,1)</f>
        <v>Hair Mousses</v>
      </c>
      <c r="C183" s="9" t="str">
        <f>_xlfn.XLOOKUP($E183,'Copy of Raw Data'!$E:$E,'Copy of Raw Data'!C:C,"ERROR",0,1)</f>
        <v>osis+</v>
      </c>
      <c r="D183" s="9" t="str">
        <f>_xlfn.XLOOKUP($E183,'Copy of Raw Data'!$E:$E,'Copy of Raw Data'!D:D,"ERROR",0,1)</f>
        <v>www.amazon.com/dp/B074PW3VZR</v>
      </c>
      <c r="E183" s="9" t="s">
        <v>677</v>
      </c>
      <c r="F183" s="9" t="str">
        <f>_xlfn.XLOOKUP($E183,'Copy of Raw Data'!$E:$E,'Copy of Raw Data'!F:F,"ERROR",0,1)</f>
        <v>OSiS+ ELASTIC FINISH Flexible Hold Light Control Hairspray,9.1 Ounce (Pack of 2)</v>
      </c>
      <c r="G183" s="9">
        <f>_xlfn.XLOOKUP($E183,'Copy of Raw Data'!$E:$E,'Copy of Raw Data'!G:G,"ERROR",0,1)</f>
        <v>402</v>
      </c>
      <c r="H183" s="9">
        <f>_xlfn.XLOOKUP($E183,'Copy of Raw Data'!$E:$E,'Copy of Raw Data'!H:H,"ERROR",0,1)</f>
        <v>7721.9</v>
      </c>
      <c r="I183" s="9">
        <f>_xlfn.XLOOKUP($E183,'Copy of Raw Data'!$E:$E,'Copy of Raw Data'!I:I,"ERROR",0,1)</f>
        <v>0.000317161521151903</v>
      </c>
      <c r="J183" s="9" t="str">
        <f>_xlfn.XLOOKUP($E183,'Copy of Raw Data'!$E:$E,'Copy of 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_xlfn.XLOOKUP($E183,'Copy of Raw Data'!$E:$E,'Copy of Raw Data'!L:L,"ERROR",0,1)</f>
        <v>19.17</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_xlfn.XLOOKUP($E183,'Copy of Raw Data'!$E:$E,'Copy of Raw Data'!N:N,"ERROR",0,1)</f>
        <v>24.3</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20% to 25%</v>
      </c>
      <c r="P183" s="16">
        <f t="shared" si="10"/>
        <v>0.211111111111111</v>
      </c>
      <c r="Q183" s="9">
        <f>_xlfn.XLOOKUP($E183,'Copy of Raw Data'!$E:$E,'Copy of Raw Data'!Q:Q,"ERROR",0,1)</f>
        <v>18.2</v>
      </c>
      <c r="R183" s="9" t="str">
        <f>_xlfn.XLOOKUP($E183,'Copy of Raw Data'!$E:$E,'Copy of Raw Data'!R:R,"ERROR",0,1)</f>
        <v>fl oz</v>
      </c>
      <c r="S183" s="17">
        <f t="shared" si="11"/>
        <v>1.01278529163145</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1 to 2</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 to 0.05</v>
      </c>
      <c r="V183" s="17">
        <f t="shared" si="12"/>
        <v>0.0434160413089161</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 to 0.05</v>
      </c>
      <c r="X183" s="17">
        <f t="shared" si="13"/>
        <v>0.0342504325881449</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15 to 20</v>
      </c>
      <c r="Z183" s="17">
        <f t="array" ref="Z183">_xlfn.IFS(AA183="oz",_xlfn.IFS(R183="oz",Q183,R183="fl oz",Q183*1.04,R183="ml",Q183*0.0338),AA183="fl oz",_xlfn.IFS(R183="oz",Q183/1.04,R183="fl oz",Q183,R183="ml",Q183*0.0338/1.04),AA183="ml",_xlfn.IFS(R183="oz",Q183/0.0338,R183="fl oz",Q183*1.04/0.0338,R183="ml",Q183))</f>
        <v>18.928</v>
      </c>
      <c r="AA183" s="9" t="str">
        <f>_xlfn.XLOOKUP($E183,'Copy of Raw Data'!$E:$E,'Copy of Raw Data'!AA:AA,"ERROR",0,1)</f>
        <v>oz</v>
      </c>
      <c r="AB183" s="9"/>
      <c r="AC183" s="9"/>
      <c r="AD183" s="9"/>
      <c r="AE183" s="9"/>
      <c r="AF183" s="9"/>
    </row>
    <row r="184" hidden="1" spans="1:32">
      <c r="A184" s="9" t="str">
        <f>_xlfn.XLOOKUP($E184,'Copy of Raw Data'!$E:$E,'Copy of Raw Data'!A:A,"ERROR",0,1)</f>
        <v>US</v>
      </c>
      <c r="B184" s="9" t="str">
        <f>_xlfn.XLOOKUP($E184,'Copy of Raw Data'!$E:$E,'Copy of Raw Data'!B:B,"ERROR",0,1)</f>
        <v>Hair Mousses</v>
      </c>
      <c r="C184" s="9" t="str">
        <f>_xlfn.XLOOKUP($E184,'Copy of Raw Data'!$E:$E,'Copy of Raw Data'!C:C,"ERROR",0,1)</f>
        <v>sexyhair</v>
      </c>
      <c r="D184" s="9" t="str">
        <f>_xlfn.XLOOKUP($E184,'Copy of Raw Data'!$E:$E,'Copy of Raw Data'!D:D,"ERROR",0,1)</f>
        <v>www.amazon.com/dp/B08N6H8BPC</v>
      </c>
      <c r="E184" s="9" t="s">
        <v>680</v>
      </c>
      <c r="F184" s="9" t="str">
        <f>_xlfn.XLOOKUP($E184,'Copy of Raw Data'!$E:$E,'Copy of Raw Data'!F:F,"ERROR",0,1)</f>
        <v>SexyHair Style Curl Power Curl Bounce Mousse, 8.5 Oz | Light Control | Tames Unruly Curls | Adds Definition and Controls Frizz</v>
      </c>
      <c r="G184" s="9">
        <f>_xlfn.XLOOKUP($E184,'Copy of Raw Data'!$E:$E,'Copy of Raw Data'!G:G,"ERROR",0,1)</f>
        <v>386</v>
      </c>
      <c r="H184" s="9">
        <f>_xlfn.XLOOKUP($E184,'Copy of Raw Data'!$E:$E,'Copy of Raw Data'!H:H,"ERROR",0,1)</f>
        <v>7460.07</v>
      </c>
      <c r="I184" s="9">
        <f>_xlfn.XLOOKUP($E184,'Copy of Raw Data'!$E:$E,'Copy of Raw Data'!I:I,"ERROR",0,1)</f>
        <v>0.000317160670860897</v>
      </c>
      <c r="J184" s="9" t="str">
        <f>_xlfn.XLOOKUP($E184,'Copy of Raw Data'!$E:$E,'Copy of 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 to 20</v>
      </c>
      <c r="L184" s="9">
        <f>_xlfn.XLOOKUP($E184,'Copy of Raw Data'!$E:$E,'Copy of Raw Data'!L:L,"ERROR",0,1)</f>
        <v>19.81</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20 to 30</v>
      </c>
      <c r="N184" s="9">
        <f>_xlfn.XLOOKUP($E184,'Copy of Raw Data'!$E:$E,'Copy of Raw Data'!N:N,"ERROR",0,1)</f>
        <v>20.27</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2% to 4%</v>
      </c>
      <c r="P184" s="16">
        <f t="shared" si="10"/>
        <v>0.0226936359151456</v>
      </c>
      <c r="Q184" s="9">
        <f>_xlfn.XLOOKUP($E184,'Copy of Raw Data'!$E:$E,'Copy of Raw Data'!Q:Q,"ERROR",0,1)</f>
        <v>8.5</v>
      </c>
      <c r="R184" s="9" t="str">
        <f>_xlfn.XLOOKUP($E184,'Copy of Raw Data'!$E:$E,'Copy of Raw Data'!R:R,"ERROR",0,1)</f>
        <v>oz</v>
      </c>
      <c r="S184" s="17">
        <f t="shared" si="11"/>
        <v>2.33058823529412</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0.05 to 0.1</v>
      </c>
      <c r="V184" s="17">
        <f t="shared" si="12"/>
        <v>0.0806461238536673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13"/>
        <v>0.0788159700809644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8 to 10</v>
      </c>
      <c r="Z184" s="17">
        <f t="array" ref="Z184">_xlfn.IFS(AA184="oz",_xlfn.IFS(R184="oz",Q184,R184="fl oz",Q184*1.04,R184="ml",Q184*0.0338),AA184="fl oz",_xlfn.IFS(R184="oz",Q184/1.04,R184="fl oz",Q184,R184="ml",Q184*0.0338/1.04),AA184="ml",_xlfn.IFS(R184="oz",Q184/0.0338,R184="fl oz",Q184*1.04/0.0338,R184="ml",Q184))</f>
        <v>8.5</v>
      </c>
      <c r="AA184" s="9" t="str">
        <f>_xlfn.XLOOKUP($E184,'Copy of Raw Data'!$E:$E,'Copy of Raw Data'!AA:AA,"ERROR",0,1)</f>
        <v>oz</v>
      </c>
      <c r="AB184" s="9"/>
      <c r="AC184" s="9"/>
      <c r="AD184" s="9"/>
      <c r="AE184" s="9"/>
      <c r="AF184" s="9"/>
    </row>
    <row r="185" hidden="1" spans="1:32">
      <c r="A185" s="9" t="str">
        <f>_xlfn.XLOOKUP($E185,'Copy of Raw Data'!$E:$E,'Copy of Raw Data'!A:A,"ERROR",0,1)</f>
        <v>US</v>
      </c>
      <c r="B185" s="9" t="str">
        <f>_xlfn.XLOOKUP($E185,'Copy of Raw Data'!$E:$E,'Copy of Raw Data'!B:B,"ERROR",0,1)</f>
        <v>Hair Mousses</v>
      </c>
      <c r="C185" s="9" t="str">
        <f>_xlfn.XLOOKUP($E185,'Copy of Raw Data'!$E:$E,'Copy of Raw Data'!C:C,"ERROR",0,1)</f>
        <v>WOZUTUNT</v>
      </c>
      <c r="D185" s="9" t="str">
        <f>_xlfn.XLOOKUP($E185,'Copy of Raw Data'!$E:$E,'Copy of Raw Data'!D:D,"ERROR",0,1)</f>
        <v>www.amazon.com/dp/B0C4T61T84</v>
      </c>
      <c r="E185" s="9" t="s">
        <v>684</v>
      </c>
      <c r="F185" s="9" t="str">
        <f>_xlfn.XLOOKUP($E185,'Copy of Raw Data'!$E:$E,'Copy of Raw Data'!F:F,"ERROR",0,1)</f>
        <v>Lace Tint Hair Mousse, 3.4 fl oz Lace Tint Mousse for Women Wigs Lace Wigs Toupees Hairpieces Natural Finishing Lace Color, Lace Tint for Wig Melts Lace Foam Tint with Hair Wax Stick(Medium Brown)</v>
      </c>
      <c r="G185" s="9">
        <f>_xlfn.XLOOKUP($E185,'Copy of Raw Data'!$E:$E,'Copy of Raw Data'!G:G,"ERROR",0,1)</f>
        <v>731</v>
      </c>
      <c r="H185" s="9">
        <f>_xlfn.XLOOKUP($E185,'Copy of Raw Data'!$E:$E,'Copy of Raw Data'!H:H,"ERROR",0,1)</f>
        <v>7460.05</v>
      </c>
      <c r="I185" s="9">
        <f>_xlfn.XLOOKUP($E185,'Copy of Raw Data'!$E:$E,'Copy of Raw Data'!I:I,"ERROR",0,1)</f>
        <v>0.000314924830661358</v>
      </c>
      <c r="J185" s="9" t="str">
        <f>_xlfn.XLOOKUP($E185,'Copy of Raw Data'!$E:$E,'Copy of 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10 to 15</v>
      </c>
      <c r="L185" s="9">
        <f>_xlfn.XLOOKUP($E185,'Copy of Raw Data'!$E:$E,'Copy of Raw Data'!L:L,"ERROR",0,1)</f>
        <v>10.22</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10 to 15</v>
      </c>
      <c r="N185" s="9">
        <f>_xlfn.XLOOKUP($E185,'Copy of Raw Data'!$E:$E,'Copy of Raw Data'!N:N,"ERROR",0,1)</f>
        <v>10.71</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4% to 6%</v>
      </c>
      <c r="P185" s="16">
        <f t="shared" si="10"/>
        <v>0.0457516339869281</v>
      </c>
      <c r="Q185" s="9">
        <f>_xlfn.XLOOKUP($E185,'Copy of Raw Data'!$E:$E,'Copy of Raw Data'!Q:Q,"ERROR",0,1)</f>
        <v>3.4</v>
      </c>
      <c r="R185" s="9" t="str">
        <f>_xlfn.XLOOKUP($E185,'Copy of Raw Data'!$E:$E,'Copy of Raw Data'!R:R,"ERROR",0,1)</f>
        <v>fl oz</v>
      </c>
      <c r="S185" s="17">
        <f t="shared" si="11"/>
        <v>2.89027149321267</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2 to 3</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12"/>
        <v>0.102429697458443</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0.05 to 0.1</v>
      </c>
      <c r="X185" s="17">
        <f t="shared" si="13"/>
        <v>0.0977433714309324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2 to 4</v>
      </c>
      <c r="Z185" s="17">
        <f t="array" ref="Z185">_xlfn.IFS(AA185="oz",_xlfn.IFS(R185="oz",Q185,R185="fl oz",Q185*1.04,R185="ml",Q185*0.0338),AA185="fl oz",_xlfn.IFS(R185="oz",Q185/1.04,R185="fl oz",Q185,R185="ml",Q185*0.0338/1.04),AA185="ml",_xlfn.IFS(R185="oz",Q185/0.0338,R185="fl oz",Q185*1.04/0.0338,R185="ml",Q185))</f>
        <v>3.536</v>
      </c>
      <c r="AA185" s="9" t="str">
        <f>_xlfn.XLOOKUP($E185,'Copy of Raw Data'!$E:$E,'Copy of Raw Data'!AA:AA,"ERROR",0,1)</f>
        <v>oz</v>
      </c>
      <c r="AB185" s="9"/>
      <c r="AC185" s="9"/>
      <c r="AD185" s="9"/>
      <c r="AE185" s="9"/>
      <c r="AF185" s="9"/>
    </row>
    <row r="186" hidden="1" spans="1:32">
      <c r="A186" s="9" t="str">
        <f>_xlfn.XLOOKUP($E186,'Copy of Raw Data'!$E:$E,'Copy of Raw Data'!A:A,"ERROR",0,1)</f>
        <v>US</v>
      </c>
      <c r="B186" s="9" t="str">
        <f>_xlfn.XLOOKUP($E186,'Copy of Raw Data'!$E:$E,'Copy of Raw Data'!B:B,"ERROR",0,1)</f>
        <v>Hair Mousses</v>
      </c>
      <c r="C186" s="9" t="str">
        <f>_xlfn.XLOOKUP($E186,'Copy of Raw Data'!$E:$E,'Copy of Raw Data'!C:C,"ERROR",0,1)</f>
        <v>Garnier</v>
      </c>
      <c r="D186" s="9" t="str">
        <f>_xlfn.XLOOKUP($E186,'Copy of Raw Data'!$E:$E,'Copy of Raw Data'!D:D,"ERROR",0,1)</f>
        <v>www.amazon.com/dp/B00TQ2M5ME</v>
      </c>
      <c r="E186" s="9" t="s">
        <v>687</v>
      </c>
      <c r="F186" s="9" t="str">
        <f>_xlfn.XLOOKUP($E186,'Copy of Raw Data'!$E:$E,'Copy of Raw Data'!F:F,"ERROR",0,1)</f>
        <v>Garnier Fructis Style Root Amp Lifting Spray Mousse, Extreme Hold, 5.0 Oz, 1 Count (Packaging May Vary)</v>
      </c>
      <c r="G186" s="9">
        <f>_xlfn.XLOOKUP($E186,'Copy of Raw Data'!$E:$E,'Copy of Raw Data'!G:G,"ERROR",0,1)</f>
        <v>402</v>
      </c>
      <c r="H186" s="9">
        <f>_xlfn.XLOOKUP($E186,'Copy of Raw Data'!$E:$E,'Copy of Raw Data'!H:H,"ERROR",0,1)</f>
        <v>7407.46</v>
      </c>
      <c r="I186" s="9">
        <f>_xlfn.XLOOKUP($E186,'Copy of Raw Data'!$E:$E,'Copy of Raw Data'!I:I,"ERROR",0,1)</f>
        <v>0.000312764241215824</v>
      </c>
      <c r="J186" s="9" t="str">
        <f>_xlfn.XLOOKUP($E186,'Copy of Raw Data'!$E:$E,'Copy of 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15 to 20</v>
      </c>
      <c r="L186" s="9">
        <f>_xlfn.XLOOKUP($E186,'Copy of Raw Data'!$E:$E,'Copy of Raw Data'!L:L,"ERROR",0,1)</f>
        <v>17.23</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15 to 20</v>
      </c>
      <c r="N186" s="9">
        <f>_xlfn.XLOOKUP($E186,'Copy of Raw Data'!$E:$E,'Copy of Raw Data'!N:N,"ERROR",0,1)</f>
        <v>17.23</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10"/>
        <v>0</v>
      </c>
      <c r="Q186" s="9">
        <f>_xlfn.XLOOKUP($E186,'Copy of Raw Data'!$E:$E,'Copy of Raw Data'!Q:Q,"ERROR",0,1)</f>
        <v>5</v>
      </c>
      <c r="R186" s="9" t="str">
        <f>_xlfn.XLOOKUP($E186,'Copy of Raw Data'!$E:$E,'Copy of Raw Data'!R:R,"ERROR",0,1)</f>
        <v>oz</v>
      </c>
      <c r="S186" s="17">
        <f t="shared" si="11"/>
        <v>3.446</v>
      </c>
      <c r="T186" s="9" t="str">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3 to 4</v>
      </c>
      <c r="U186" s="17"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0.1 to 0.2</v>
      </c>
      <c r="V186" s="17">
        <f t="shared" si="12"/>
        <v>0.116537030774434</v>
      </c>
      <c r="W186" s="17"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0.1 to 0.2</v>
      </c>
      <c r="X186" s="17">
        <f t="shared" si="13"/>
        <v>0.116537030774434</v>
      </c>
      <c r="Y186" s="9"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4 to 6</v>
      </c>
      <c r="Z186" s="17">
        <f t="array" ref="Z186">_xlfn.IFS(AA186="oz",_xlfn.IFS(R186="oz",Q186,R186="fl oz",Q186*1.04,R186="ml",Q186*0.0338),AA186="fl oz",_xlfn.IFS(R186="oz",Q186/1.04,R186="fl oz",Q186,R186="ml",Q186*0.0338/1.04),AA186="ml",_xlfn.IFS(R186="oz",Q186/0.0338,R186="fl oz",Q186*1.04/0.0338,R186="ml",Q186))</f>
        <v>5</v>
      </c>
      <c r="AA186" s="9" t="str">
        <f>_xlfn.XLOOKUP($E186,'Copy of Raw Data'!$E:$E,'Copy of Raw Data'!AA:AA,"ERROR",0,1)</f>
        <v>oz</v>
      </c>
      <c r="AB186" s="9"/>
      <c r="AC186" s="9"/>
      <c r="AD186" s="9"/>
      <c r="AE186" s="9"/>
      <c r="AF186" s="9"/>
    </row>
    <row r="187" hidden="1" spans="1:32">
      <c r="A187" s="9" t="str">
        <f>_xlfn.XLOOKUP($E187,'Copy of Raw Data'!$E:$E,'Copy of Raw Data'!A:A,"ERROR",0,1)</f>
        <v>US</v>
      </c>
      <c r="B187" s="9" t="str">
        <f>_xlfn.XLOOKUP($E187,'Copy of Raw Data'!$E:$E,'Copy of Raw Data'!B:B,"ERROR",0,1)</f>
        <v>Hair Mousses</v>
      </c>
      <c r="C187" s="9" t="str">
        <f>_xlfn.XLOOKUP($E187,'Copy of Raw Data'!$E:$E,'Copy of Raw Data'!C:C,"ERROR",0,1)</f>
        <v>elizabeth arden</v>
      </c>
      <c r="D187" s="9" t="str">
        <f>_xlfn.XLOOKUP($E187,'Copy of Raw Data'!$E:$E,'Copy of Raw Data'!D:D,"ERROR",0,1)</f>
        <v>www.amazon.com/dp/B002WO7230</v>
      </c>
      <c r="E187" s="9" t="s">
        <v>690</v>
      </c>
      <c r="F187" s="9" t="str">
        <f>_xlfn.XLOOKUP($E187,'Copy of Raw Data'!$E:$E,'Copy of Raw Data'!F:F,"ERROR",0,1)</f>
        <v>Elizabeth Arden Flawless Finish Mousse Makeup</v>
      </c>
      <c r="G187" s="9">
        <f>_xlfn.XLOOKUP($E187,'Copy of Raw Data'!$E:$E,'Copy of Raw Data'!G:G,"ERROR",0,1)</f>
        <v>210</v>
      </c>
      <c r="H187" s="9">
        <f>_xlfn.XLOOKUP($E187,'Copy of Raw Data'!$E:$E,'Copy of Raw Data'!H:H,"ERROR",0,1)</f>
        <v>7356.64</v>
      </c>
      <c r="I187" s="9">
        <f>_xlfn.XLOOKUP($E187,'Copy of Raw Data'!$E:$E,'Copy of Raw Data'!I:I,"ERROR",0,1)</f>
        <v>0.000308495355221609</v>
      </c>
      <c r="J187" s="9" t="str">
        <f>_xlfn.XLOOKUP($E187,'Copy of Raw Data'!$E:$E,'Copy of 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30 to 40</v>
      </c>
      <c r="L187" s="9">
        <f>_xlfn.XLOOKUP($E187,'Copy of Raw Data'!$E:$E,'Copy of Raw Data'!L:L,"ERROR",0,1)</f>
        <v>35</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30 to 40</v>
      </c>
      <c r="N187" s="9">
        <f>_xlfn.XLOOKUP($E187,'Copy of Raw Data'!$E:$E,'Copy of Raw Data'!N:N,"ERROR",0,1)</f>
        <v>35</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No Discount</v>
      </c>
      <c r="P187" s="16">
        <f t="shared" si="10"/>
        <v>0</v>
      </c>
      <c r="Q187" s="9">
        <f>_xlfn.XLOOKUP($E187,'Copy of Raw Data'!$E:$E,'Copy of Raw Data'!Q:Q,"ERROR",0,1)</f>
        <v>0</v>
      </c>
      <c r="R187" s="9">
        <f>_xlfn.XLOOKUP($E187,'Copy of Raw Data'!$E:$E,'Copy of Raw Data'!R:R,"ERROR",0,1)</f>
        <v>0</v>
      </c>
      <c r="S187" s="17" t="e">
        <f t="shared" si="11"/>
        <v>#N/A</v>
      </c>
      <c r="T187" s="9" t="e">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#N/A</v>
      </c>
      <c r="U187" s="17" t="e">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#N/A</v>
      </c>
      <c r="V187" s="17" t="e">
        <f t="shared" si="12"/>
        <v>#N/A</v>
      </c>
      <c r="W187" s="17" t="e">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#N/A</v>
      </c>
      <c r="X187" s="17" t="e">
        <f t="shared" si="13"/>
        <v>#N/A</v>
      </c>
      <c r="Y187" s="9" t="e">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#N/A</v>
      </c>
      <c r="Z187" s="17" t="e">
        <f t="array" ref="Z187">_xlfn.IFS(AA187="oz",_xlfn.IFS(R187="oz",Q187,R187="fl oz",Q187*1.04,R187="ml",Q187*0.0338),AA187="fl oz",_xlfn.IFS(R187="oz",Q187/1.04,R187="fl oz",Q187,R187="ml",Q187*0.0338/1.04),AA187="ml",_xlfn.IFS(R187="oz",Q187/0.0338,R187="fl oz",Q187*1.04/0.0338,R187="ml",Q187))</f>
        <v>#N/A</v>
      </c>
      <c r="AA187" s="9" t="str">
        <f>_xlfn.XLOOKUP($E187,'Copy of Raw Data'!$E:$E,'Copy of Raw Data'!AA:AA,"ERROR",0,1)</f>
        <v>oz</v>
      </c>
      <c r="AB187" s="9"/>
      <c r="AC187" s="9"/>
      <c r="AD187" s="9"/>
      <c r="AE187" s="9"/>
      <c r="AF187" s="9"/>
    </row>
    <row r="188" hidden="1" spans="1:32">
      <c r="A188" s="9" t="str">
        <f>_xlfn.XLOOKUP($E188,'Copy of Raw Data'!$E:$E,'Copy of Raw Data'!A:A,"ERROR",0,1)</f>
        <v>US</v>
      </c>
      <c r="B188" s="9" t="str">
        <f>_xlfn.XLOOKUP($E188,'Copy of Raw Data'!$E:$E,'Copy of Raw Data'!B:B,"ERROR",0,1)</f>
        <v>Hair Mousses</v>
      </c>
      <c r="C188" s="9" t="str">
        <f>_xlfn.XLOOKUP($E188,'Copy of Raw Data'!$E:$E,'Copy of Raw Data'!C:C,"ERROR",0,1)</f>
        <v>Goiple</v>
      </c>
      <c r="D188" s="9" t="str">
        <f>_xlfn.XLOOKUP($E188,'Copy of Raw Data'!$E:$E,'Copy of Raw Data'!D:D,"ERROR",0,1)</f>
        <v>www.amazon.com/dp/B09QMS66BF</v>
      </c>
      <c r="E188" s="9" t="s">
        <v>692</v>
      </c>
      <c r="F188" s="9" t="str">
        <f>_xlfn.XLOOKUP($E188,'Copy of Raw Data'!$E:$E,'Copy of Raw Data'!F:F,"ERROR",0,1)</f>
        <v>Hair Mousse Wrap Me Foaming Mousse Hair Wax Stick, Mousse for Curly Hair Wig, Melting and Holding Spray Hair Adhesive for Wigs, Extensions, Toupees and Hairpieces, Strong Natural Finishing Hold 6.8oz</v>
      </c>
      <c r="G188" s="9">
        <f>_xlfn.XLOOKUP($E188,'Copy of Raw Data'!$E:$E,'Copy of Raw Data'!G:G,"ERROR",0,1)</f>
        <v>602</v>
      </c>
      <c r="H188" s="9">
        <f>_xlfn.XLOOKUP($E188,'Copy of Raw Data'!$E:$E,'Copy of Raw Data'!H:H,"ERROR",0,1)</f>
        <v>7256.23</v>
      </c>
      <c r="I188" s="9">
        <f>_xlfn.XLOOKUP($E188,'Copy of Raw Data'!$E:$E,'Copy of Raw Data'!I:I,"ERROR",0,1)</f>
        <v>0.000306137923408252</v>
      </c>
      <c r="J188" s="9" t="str">
        <f>_xlfn.XLOOKUP($E188,'Copy of Raw Data'!$E:$E,'Copy of 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10 to 15</v>
      </c>
      <c r="L188" s="9">
        <f>_xlfn.XLOOKUP($E188,'Copy of Raw Data'!$E:$E,'Copy of Raw Data'!L:L,"ERROR",0,1)</f>
        <v>12.18</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10 to 15</v>
      </c>
      <c r="N188" s="9">
        <f>_xlfn.XLOOKUP($E188,'Copy of Raw Data'!$E:$E,'Copy of Raw Data'!N:N,"ERROR",0,1)</f>
        <v>14.43</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15% to 20%</v>
      </c>
      <c r="P188" s="16">
        <f t="shared" si="10"/>
        <v>0.155925155925156</v>
      </c>
      <c r="Q188" s="9">
        <f>_xlfn.XLOOKUP($E188,'Copy of Raw Data'!$E:$E,'Copy of Raw Data'!Q:Q,"ERROR",0,1)</f>
        <v>6.8</v>
      </c>
      <c r="R188" s="9" t="str">
        <f>_xlfn.XLOOKUP($E188,'Copy of Raw Data'!$E:$E,'Copy of Raw Data'!R:R,"ERROR",0,1)</f>
        <v>oz</v>
      </c>
      <c r="S188" s="17">
        <f t="shared" si="11"/>
        <v>1.79117647058824</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1 to 2</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0.05 to 0.1</v>
      </c>
      <c r="V188" s="17">
        <f t="shared" si="12"/>
        <v>0.0717639101633213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0.05 to 0.1</v>
      </c>
      <c r="X188" s="17">
        <f t="shared" si="13"/>
        <v>0.0605741112813066</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6 to 8</v>
      </c>
      <c r="Z188" s="17">
        <f t="array" ref="Z188">_xlfn.IFS(AA188="oz",_xlfn.IFS(R188="oz",Q188,R188="fl oz",Q188*1.04,R188="ml",Q188*0.0338),AA188="fl oz",_xlfn.IFS(R188="oz",Q188/1.04,R188="fl oz",Q188,R188="ml",Q188*0.0338/1.04),AA188="ml",_xlfn.IFS(R188="oz",Q188/0.0338,R188="fl oz",Q188*1.04/0.0338,R188="ml",Q188))</f>
        <v>6.8</v>
      </c>
      <c r="AA188" s="9" t="str">
        <f>_xlfn.XLOOKUP($E188,'Copy of Raw Data'!$E:$E,'Copy of Raw Data'!AA:AA,"ERROR",0,1)</f>
        <v>oz</v>
      </c>
      <c r="AB188" s="9"/>
      <c r="AC188" s="9"/>
      <c r="AD188" s="9"/>
      <c r="AE188" s="9"/>
      <c r="AF188" s="9"/>
    </row>
    <row r="189" hidden="1" spans="1:32">
      <c r="A189" s="9" t="str">
        <f>_xlfn.XLOOKUP($E189,'Copy of Raw Data'!$E:$E,'Copy of Raw Data'!A:A,"ERROR",0,1)</f>
        <v>US</v>
      </c>
      <c r="B189" s="9" t="str">
        <f>_xlfn.XLOOKUP($E189,'Copy of Raw Data'!$E:$E,'Copy of Raw Data'!B:B,"ERROR",0,1)</f>
        <v>Hair Mousses</v>
      </c>
      <c r="C189" s="9" t="str">
        <f>_xlfn.XLOOKUP($E189,'Copy of Raw Data'!$E:$E,'Copy of Raw Data'!C:C,"ERROR",0,1)</f>
        <v>Suave</v>
      </c>
      <c r="D189" s="9" t="str">
        <f>_xlfn.XLOOKUP($E189,'Copy of Raw Data'!$E:$E,'Copy of Raw Data'!D:D,"ERROR",0,1)</f>
        <v>www.amazon.com/dp/B00EZWRSMW</v>
      </c>
      <c r="E189" s="9" t="s">
        <v>695</v>
      </c>
      <c r="F189" s="9" t="str">
        <f>_xlfn.XLOOKUP($E189,'Copy of Raw Data'!$E:$E,'Copy of Raw Data'!F:F,"ERROR",0,1)</f>
        <v>Suave Professionals Firm Control Boosting Mousse 7 oz (Pack of 3)</v>
      </c>
      <c r="G189" s="9">
        <f>_xlfn.XLOOKUP($E189,'Copy of Raw Data'!$E:$E,'Copy of Raw Data'!G:G,"ERROR",0,1)</f>
        <v>357</v>
      </c>
      <c r="H189" s="9">
        <f>_xlfn.XLOOKUP($E189,'Copy of Raw Data'!$E:$E,'Copy of Raw Data'!H:H,"ERROR",0,1)</f>
        <v>7200.78</v>
      </c>
      <c r="I189" s="9">
        <f>_xlfn.XLOOKUP($E189,'Copy of Raw Data'!$E:$E,'Copy of Raw Data'!I:I,"ERROR",0,1)</f>
        <v>0.000298194079687318</v>
      </c>
      <c r="J189" s="9" t="str">
        <f>_xlfn.XLOOKUP($E189,'Copy of Raw Data'!$E:$E,'Copy of 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20 to 30</v>
      </c>
      <c r="L189" s="9">
        <f>_xlfn.XLOOKUP($E189,'Copy of Raw Data'!$E:$E,'Copy of Raw Data'!L:L,"ERROR",0,1)</f>
        <v>20.76</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20 to 30</v>
      </c>
      <c r="N189" s="9">
        <f>_xlfn.XLOOKUP($E189,'Copy of Raw Data'!$E:$E,'Copy of Raw Data'!N:N,"ERROR",0,1)</f>
        <v>22.6</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8% to 10%</v>
      </c>
      <c r="P189" s="16">
        <f t="shared" si="10"/>
        <v>0.0814159292035398</v>
      </c>
      <c r="Q189" s="9">
        <f>_xlfn.XLOOKUP($E189,'Copy of Raw Data'!$E:$E,'Copy of Raw Data'!Q:Q,"ERROR",0,1)</f>
        <v>21</v>
      </c>
      <c r="R189" s="9" t="str">
        <f>_xlfn.XLOOKUP($E189,'Copy of Raw Data'!$E:$E,'Copy of Raw Data'!R:R,"ERROR",0,1)</f>
        <v>oz</v>
      </c>
      <c r="S189" s="17">
        <f t="shared" si="11"/>
        <v>0.988571428571429</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0.75 to 1</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12"/>
        <v>0.0363946728505403</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13"/>
        <v>0.0334315667423547</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20 to 25</v>
      </c>
      <c r="Z189" s="17">
        <f t="array" ref="Z189">_xlfn.IFS(AA189="oz",_xlfn.IFS(R189="oz",Q189,R189="fl oz",Q189*1.04,R189="ml",Q189*0.0338),AA189="fl oz",_xlfn.IFS(R189="oz",Q189/1.04,R189="fl oz",Q189,R189="ml",Q189*0.0338/1.04),AA189="ml",_xlfn.IFS(R189="oz",Q189/0.0338,R189="fl oz",Q189*1.04/0.0338,R189="ml",Q189))</f>
        <v>21</v>
      </c>
      <c r="AA189" s="9" t="str">
        <f>_xlfn.XLOOKUP($E189,'Copy of Raw Data'!$E:$E,'Copy of Raw Data'!AA:AA,"ERROR",0,1)</f>
        <v>oz</v>
      </c>
      <c r="AB189" s="9"/>
      <c r="AC189" s="9"/>
      <c r="AD189" s="9"/>
      <c r="AE189" s="9"/>
      <c r="AF189" s="9"/>
    </row>
    <row r="190" hidden="1" spans="1:32">
      <c r="A190" s="9" t="str">
        <f>_xlfn.XLOOKUP($E190,'Copy of Raw Data'!$E:$E,'Copy of Raw Data'!A:A,"ERROR",0,1)</f>
        <v>US</v>
      </c>
      <c r="B190" s="9" t="str">
        <f>_xlfn.XLOOKUP($E190,'Copy of Raw Data'!$E:$E,'Copy of Raw Data'!B:B,"ERROR",0,1)</f>
        <v>Hair Mousses</v>
      </c>
      <c r="C190" s="9" t="str">
        <f>_xlfn.XLOOKUP($E190,'Copy of Raw Data'!$E:$E,'Copy of Raw Data'!C:C,"ERROR",0,1)</f>
        <v>Goiple</v>
      </c>
      <c r="D190" s="9" t="str">
        <f>_xlfn.XLOOKUP($E190,'Copy of Raw Data'!$E:$E,'Copy of Raw Data'!D:D,"ERROR",0,1)</f>
        <v>www.amazon.com/dp/B0C9DHWQ3X</v>
      </c>
      <c r="E190" s="9" t="s">
        <v>698</v>
      </c>
      <c r="F190" s="9" t="str">
        <f>_xlfn.XLOOKUP($E190,'Copy of Raw Data'!$E:$E,'Copy of Raw Data'!F:F,"ERROR",0,1)</f>
        <v>Strong Hold Braid Gel Tames Frizz Smoothing Gel Good for Twist, Locs, Braids, Edge, Cornrows No Flake Extra Hold High Shine Braiding Gel &amp; Edge Control Easy to Use for Braids Set(8.8oz &amp; 4oz)</v>
      </c>
      <c r="G190" s="9">
        <f>_xlfn.XLOOKUP($E190,'Copy of Raw Data'!$E:$E,'Copy of Raw Data'!G:G,"ERROR",0,1)</f>
        <v>540</v>
      </c>
      <c r="H190" s="9">
        <f>_xlfn.XLOOKUP($E190,'Copy of Raw Data'!$E:$E,'Copy of Raw Data'!H:H,"ERROR",0,1)</f>
        <v>7013.93</v>
      </c>
      <c r="I190" s="9">
        <f>_xlfn.XLOOKUP($E190,'Copy of Raw Data'!$E:$E,'Copy of Raw Data'!I:I,"ERROR",0,1)</f>
        <v>0.000294681102397187</v>
      </c>
      <c r="J190" s="9" t="str">
        <f>_xlfn.XLOOKUP($E190,'Copy of Raw Data'!$E:$E,'Copy of 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_xlfn.XLOOKUP($E190,'Copy of Raw Data'!$E:$E,'Copy of Raw Data'!L:L,"ERROR",0,1)</f>
        <v>12.99</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_xlfn.XLOOKUP($E190,'Copy of Raw Data'!$E:$E,'Copy of Raw Data'!N:N,"ERROR",0,1)</f>
        <v>12.99</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No Discount</v>
      </c>
      <c r="P190" s="16">
        <f t="shared" si="10"/>
        <v>0</v>
      </c>
      <c r="Q190" s="9">
        <f>_xlfn.XLOOKUP($E190,'Copy of Raw Data'!$E:$E,'Copy of Raw Data'!Q:Q,"ERROR",0,1)</f>
        <v>12.8</v>
      </c>
      <c r="R190" s="9" t="str">
        <f>_xlfn.XLOOKUP($E190,'Copy of Raw Data'!$E:$E,'Copy of Raw Data'!R:R,"ERROR",0,1)</f>
        <v>oz</v>
      </c>
      <c r="S190" s="17">
        <f t="shared" si="11"/>
        <v>1.01484375</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 to 0.05</v>
      </c>
      <c r="V190" s="17">
        <f t="shared" si="12"/>
        <v>0.0343200456543794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 to 0.05</v>
      </c>
      <c r="X190" s="17">
        <f t="shared" si="13"/>
        <v>0.0343200456543794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10 to 15</v>
      </c>
      <c r="Z190" s="17">
        <f t="array" ref="Z190">_xlfn.IFS(AA190="oz",_xlfn.IFS(R190="oz",Q190,R190="fl oz",Q190*1.04,R190="ml",Q190*0.0338),AA190="fl oz",_xlfn.IFS(R190="oz",Q190/1.04,R190="fl oz",Q190,R190="ml",Q190*0.0338/1.04),AA190="ml",_xlfn.IFS(R190="oz",Q190/0.0338,R190="fl oz",Q190*1.04/0.0338,R190="ml",Q190))</f>
        <v>12.8</v>
      </c>
      <c r="AA190" s="9" t="str">
        <f>_xlfn.XLOOKUP($E190,'Copy of Raw Data'!$E:$E,'Copy of Raw Data'!AA:AA,"ERROR",0,1)</f>
        <v>oz</v>
      </c>
      <c r="AB190" s="9"/>
      <c r="AC190" s="9"/>
      <c r="AD190" s="9"/>
      <c r="AE190" s="9"/>
      <c r="AF190" s="9"/>
    </row>
    <row r="191" hidden="1" spans="1:32">
      <c r="A191" s="9" t="str">
        <f>_xlfn.XLOOKUP($E191,'Copy of Raw Data'!$E:$E,'Copy of Raw Data'!A:A,"ERROR",0,1)</f>
        <v>US</v>
      </c>
      <c r="B191" s="9" t="str">
        <f>_xlfn.XLOOKUP($E191,'Copy of Raw Data'!$E:$E,'Copy of Raw Data'!B:B,"ERROR",0,1)</f>
        <v>Hair Mousses</v>
      </c>
      <c r="C191" s="9" t="str">
        <f>_xlfn.XLOOKUP($E191,'Copy of Raw Data'!$E:$E,'Copy of Raw Data'!C:C,"ERROR",0,1)</f>
        <v>Mut Dynasty</v>
      </c>
      <c r="D191" s="9" t="str">
        <f>_xlfn.XLOOKUP($E191,'Copy of Raw Data'!$E:$E,'Copy of Raw Data'!D:D,"ERROR",0,1)</f>
        <v>www.amazon.com/dp/B09QXSTSGQ</v>
      </c>
      <c r="E191" s="9" t="s">
        <v>702</v>
      </c>
      <c r="F191" s="9" t="str">
        <f>_xlfn.XLOOKUP($E191,'Copy of Raw Data'!$E:$E,'Copy of Raw Data'!F:F,"ERROR",0,1)</f>
        <v>Mut Dynasty Moose hair foam for Box Braids, hair setting lotion for Black women and men, braid mousse foam to hold, professional braiding sealer for long lasting, foam wrap for black hair 8.4oz /250ml</v>
      </c>
      <c r="G191" s="9">
        <f>_xlfn.XLOOKUP($E191,'Copy of Raw Data'!$E:$E,'Copy of Raw Data'!G:G,"ERROR",0,1)</f>
        <v>496</v>
      </c>
      <c r="H191" s="9">
        <f>_xlfn.XLOOKUP($E191,'Copy of Raw Data'!$E:$E,'Copy of Raw Data'!H:H,"ERROR",0,1)</f>
        <v>6931.3</v>
      </c>
      <c r="I191" s="9">
        <f>_xlfn.XLOOKUP($E191,'Copy of Raw Data'!$E:$E,'Copy of Raw Data'!I:I,"ERROR",0,1)</f>
        <v>0.000263367010384051</v>
      </c>
      <c r="J191" s="9" t="str">
        <f>_xlfn.XLOOKUP($E191,'Copy of Raw Data'!$E:$E,'Copy of 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10 to 15</v>
      </c>
      <c r="L191" s="9">
        <f>_xlfn.XLOOKUP($E191,'Copy of Raw Data'!$E:$E,'Copy of Raw Data'!L:L,"ERROR",0,1)</f>
        <v>13.96</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10 to 15</v>
      </c>
      <c r="N191" s="9">
        <f>_xlfn.XLOOKUP($E191,'Copy of Raw Data'!$E:$E,'Copy of Raw Data'!N:N,"ERROR",0,1)</f>
        <v>14.15</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0% to 2%</v>
      </c>
      <c r="P191" s="16">
        <f t="shared" si="10"/>
        <v>0.0134275618374558</v>
      </c>
      <c r="Q191" s="9">
        <f>_xlfn.XLOOKUP($E191,'Copy of Raw Data'!$E:$E,'Copy of Raw Data'!Q:Q,"ERROR",0,1)</f>
        <v>8.45</v>
      </c>
      <c r="R191" s="9" t="str">
        <f>_xlfn.XLOOKUP($E191,'Copy of Raw Data'!$E:$E,'Copy of Raw Data'!R:R,"ERROR",0,1)</f>
        <v>fl oz</v>
      </c>
      <c r="S191" s="17">
        <f t="shared" si="11"/>
        <v>1.58852981338188</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1 to 2</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12"/>
        <v>0.0544521543735124</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13"/>
        <v>0.0537209947034794</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8 to 10</v>
      </c>
      <c r="Z191" s="17">
        <f t="array" ref="Z191">_xlfn.IFS(AA191="oz",_xlfn.IFS(R191="oz",Q191,R191="fl oz",Q191*1.04,R191="ml",Q191*0.0338),AA191="fl oz",_xlfn.IFS(R191="oz",Q191/1.04,R191="fl oz",Q191,R191="ml",Q191*0.0338/1.04),AA191="ml",_xlfn.IFS(R191="oz",Q191/0.0338,R191="fl oz",Q191*1.04/0.0338,R191="ml",Q191))</f>
        <v>8.788</v>
      </c>
      <c r="AA191" s="9" t="str">
        <f>_xlfn.XLOOKUP($E191,'Copy of Raw Data'!$E:$E,'Copy of Raw Data'!AA:AA,"ERROR",0,1)</f>
        <v>oz</v>
      </c>
      <c r="AB191" s="9"/>
      <c r="AC191" s="9"/>
      <c r="AD191" s="9"/>
      <c r="AE191" s="9"/>
      <c r="AF191" s="9"/>
    </row>
    <row r="192" hidden="1" spans="1:32">
      <c r="A192" s="9" t="str">
        <f>_xlfn.XLOOKUP($E192,'Copy of Raw Data'!$E:$E,'Copy of Raw Data'!A:A,"ERROR",0,1)</f>
        <v>US</v>
      </c>
      <c r="B192" s="9" t="str">
        <f>_xlfn.XLOOKUP($E192,'Copy of Raw Data'!$E:$E,'Copy of Raw Data'!B:B,"ERROR",0,1)</f>
        <v>Hair Mousses</v>
      </c>
      <c r="C192" s="9" t="str">
        <f>_xlfn.XLOOKUP($E192,'Copy of Raw Data'!$E:$E,'Copy of Raw Data'!C:C,"ERROR",0,1)</f>
        <v>wella</v>
      </c>
      <c r="D192" s="9" t="str">
        <f>_xlfn.XLOOKUP($E192,'Copy of Raw Data'!$E:$E,'Copy of Raw Data'!D:D,"ERROR",0,1)</f>
        <v>www.amazon.com/dp/B07YQCZBH8</v>
      </c>
      <c r="E192" s="9" t="s">
        <v>705</v>
      </c>
      <c r="F192" s="9" t="str">
        <f>_xlfn.XLOOKUP($E192,'Copy of Raw Data'!$E:$E,'Copy of Raw Data'!F:F,"ERROR",0,1)</f>
        <v>Wella EIMI Nutricurls Boost Boz, Curl Enhancing Mousse with Frizz Reduction, 10.1 oz</v>
      </c>
      <c r="G192" s="9">
        <f>_xlfn.XLOOKUP($E192,'Copy of Raw Data'!$E:$E,'Copy of Raw Data'!G:G,"ERROR",0,1)</f>
        <v>293</v>
      </c>
      <c r="H192" s="9">
        <f>_xlfn.XLOOKUP($E192,'Copy of Raw Data'!$E:$E,'Copy of Raw Data'!H:H,"ERROR",0,1)</f>
        <v>6194.75</v>
      </c>
      <c r="I192" s="9">
        <f>_xlfn.XLOOKUP($E192,'Copy of Raw Data'!$E:$E,'Copy of Raw Data'!I:I,"ERROR",0,1)</f>
        <v>0.000254272722932378</v>
      </c>
      <c r="J192" s="9" t="str">
        <f>_xlfn.XLOOKUP($E192,'Copy of Raw Data'!$E:$E,'Copy of 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20 to 30</v>
      </c>
      <c r="L192" s="9">
        <f>_xlfn.XLOOKUP($E192,'Copy of Raw Data'!$E:$E,'Copy of Raw Data'!L:L,"ERROR",0,1)</f>
        <v>21.28</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20 to 30</v>
      </c>
      <c r="N192" s="9">
        <f>_xlfn.XLOOKUP($E192,'Copy of Raw Data'!$E:$E,'Copy of Raw Data'!N:N,"ERROR",0,1)</f>
        <v>22.1</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2% to 4%</v>
      </c>
      <c r="P192" s="16">
        <f t="shared" si="10"/>
        <v>0.0371040723981901</v>
      </c>
      <c r="Q192" s="9">
        <f>_xlfn.XLOOKUP($E192,'Copy of Raw Data'!$E:$E,'Copy of Raw Data'!Q:Q,"ERROR",0,1)</f>
        <v>10.1</v>
      </c>
      <c r="R192" s="9" t="str">
        <f>_xlfn.XLOOKUP($E192,'Copy of Raw Data'!$E:$E,'Copy of Raw Data'!R:R,"ERROR",0,1)</f>
        <v>oz</v>
      </c>
      <c r="S192" s="17">
        <f t="shared" si="11"/>
        <v>2.10693069306931</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2 to 3</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0.05 to 0.1</v>
      </c>
      <c r="V192" s="17">
        <f t="shared" si="12"/>
        <v>0.0739979307365975</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0.05 to 0.1</v>
      </c>
      <c r="X192" s="17">
        <f t="shared" si="13"/>
        <v>0.0712523061572305</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10 to 15</v>
      </c>
      <c r="Z192" s="17">
        <f t="array" ref="Z192">_xlfn.IFS(AA192="oz",_xlfn.IFS(R192="oz",Q192,R192="fl oz",Q192*1.04,R192="ml",Q192*0.0338),AA192="fl oz",_xlfn.IFS(R192="oz",Q192/1.04,R192="fl oz",Q192,R192="ml",Q192*0.0338/1.04),AA192="ml",_xlfn.IFS(R192="oz",Q192/0.0338,R192="fl oz",Q192*1.04/0.0338,R192="ml",Q192))</f>
        <v>10.1</v>
      </c>
      <c r="AA192" s="9" t="str">
        <f>_xlfn.XLOOKUP($E192,'Copy of Raw Data'!$E:$E,'Copy of Raw Data'!AA:AA,"ERROR",0,1)</f>
        <v>oz</v>
      </c>
      <c r="AB192" s="9"/>
      <c r="AC192" s="9"/>
      <c r="AD192" s="9"/>
      <c r="AE192" s="9"/>
      <c r="AF192" s="9"/>
    </row>
    <row r="193" hidden="1" spans="1:32">
      <c r="A193" s="9" t="str">
        <f>_xlfn.XLOOKUP($E193,'Copy of Raw Data'!$E:$E,'Copy of Raw Data'!A:A,"ERROR",0,1)</f>
        <v>US</v>
      </c>
      <c r="B193" s="9" t="str">
        <f>_xlfn.XLOOKUP($E193,'Copy of Raw Data'!$E:$E,'Copy of Raw Data'!B:B,"ERROR",0,1)</f>
        <v>Hair Mousses</v>
      </c>
      <c r="C193" s="9" t="str">
        <f>_xlfn.XLOOKUP($E193,'Copy of Raw Data'!$E:$E,'Copy of Raw Data'!C:C,"ERROR",0,1)</f>
        <v>tresemmÃ©</v>
      </c>
      <c r="D193" s="9" t="str">
        <f>_xlfn.XLOOKUP($E193,'Copy of Raw Data'!$E:$E,'Copy of Raw Data'!D:D,"ERROR",0,1)</f>
        <v>www.amazon.com/dp/B00FQRA3B8</v>
      </c>
      <c r="E193" s="9" t="s">
        <v>709</v>
      </c>
      <c r="F193" s="9" t="str">
        <f>_xlfn.XLOOKUP($E193,'Copy of Raw Data'!$E:$E,'Copy of Raw Data'!F:F,"ERROR",0,1)</f>
        <v>TRESemmé TRES Two Hair Mousse Extra Hold 10.5 oz(Pack of 6)</v>
      </c>
      <c r="G193" s="9">
        <f>_xlfn.XLOOKUP($E193,'Copy of Raw Data'!$E:$E,'Copy of Raw Data'!G:G,"ERROR",0,1)</f>
        <v>154</v>
      </c>
      <c r="H193" s="9">
        <f>_xlfn.XLOOKUP($E193,'Copy of Raw Data'!$E:$E,'Copy of Raw Data'!H:H,"ERROR",0,1)</f>
        <v>5980.84</v>
      </c>
      <c r="I193" s="9">
        <f>_xlfn.XLOOKUP($E193,'Copy of Raw Data'!$E:$E,'Copy of Raw Data'!I:I,"ERROR",0,1)</f>
        <v>0.000254016785339657</v>
      </c>
      <c r="J193" s="9" t="str">
        <f>_xlfn.XLOOKUP($E193,'Copy of Raw Data'!$E:$E,'Copy of 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30 to 40</v>
      </c>
      <c r="L193" s="9">
        <f>_xlfn.XLOOKUP($E193,'Copy of Raw Data'!$E:$E,'Copy of Raw Data'!L:L,"ERROR",0,1)</f>
        <v>38.95</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40 to 50</v>
      </c>
      <c r="N193" s="9">
        <f>_xlfn.XLOOKUP($E193,'Copy of Raw Data'!$E:$E,'Copy of Raw Data'!N:N,"ERROR",0,1)</f>
        <v>46.54</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15% to 20%</v>
      </c>
      <c r="P193" s="16">
        <f t="shared" si="10"/>
        <v>0.163085517834121</v>
      </c>
      <c r="Q193" s="9">
        <f>_xlfn.XLOOKUP($E193,'Copy of Raw Data'!$E:$E,'Copy of Raw Data'!Q:Q,"ERROR",0,1)</f>
        <v>63</v>
      </c>
      <c r="R193" s="9" t="str">
        <f>_xlfn.XLOOKUP($E193,'Copy of Raw Data'!$E:$E,'Copy of Raw Data'!R:R,"ERROR",0,1)</f>
        <v>oz</v>
      </c>
      <c r="S193" s="17">
        <f t="shared" si="11"/>
        <v>0.618253968253968</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0.5 to 0.75</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12"/>
        <v>0.0249824199773473</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13"/>
        <v>0.0209081490785921</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50+</v>
      </c>
      <c r="Z193" s="17">
        <f t="array" ref="Z193">_xlfn.IFS(AA193="oz",_xlfn.IFS(R193="oz",Q193,R193="fl oz",Q193*1.04,R193="ml",Q193*0.0338),AA193="fl oz",_xlfn.IFS(R193="oz",Q193/1.04,R193="fl oz",Q193,R193="ml",Q193*0.0338/1.04),AA193="ml",_xlfn.IFS(R193="oz",Q193/0.0338,R193="fl oz",Q193*1.04/0.0338,R193="ml",Q193))</f>
        <v>63</v>
      </c>
      <c r="AA193" s="9" t="str">
        <f>_xlfn.XLOOKUP($E193,'Copy of Raw Data'!$E:$E,'Copy of Raw Data'!AA:AA,"ERROR",0,1)</f>
        <v>oz</v>
      </c>
      <c r="AB193" s="9"/>
      <c r="AC193" s="9"/>
      <c r="AD193" s="9"/>
      <c r="AE193" s="9"/>
      <c r="AF193" s="9"/>
    </row>
    <row r="194" hidden="1" spans="1:32">
      <c r="A194" s="9" t="str">
        <f>_xlfn.XLOOKUP($E194,'Copy of Raw Data'!$E:$E,'Copy of Raw Data'!A:A,"ERROR",0,1)</f>
        <v>US</v>
      </c>
      <c r="B194" s="9" t="str">
        <f>_xlfn.XLOOKUP($E194,'Copy of Raw Data'!$E:$E,'Copy of Raw Data'!B:B,"ERROR",0,1)</f>
        <v>Hair Mousses</v>
      </c>
      <c r="C194" s="9" t="str">
        <f>_xlfn.XLOOKUP($E194,'Copy of Raw Data'!$E:$E,'Copy of Raw Data'!C:C,"ERROR",0,1)</f>
        <v>arhgoat</v>
      </c>
      <c r="D194" s="9" t="str">
        <f>_xlfn.XLOOKUP($E194,'Copy of Raw Data'!$E:$E,'Copy of Raw Data'!D:D,"ERROR",0,1)</f>
        <v>www.amazon.com/dp/B0B7HSKQK9</v>
      </c>
      <c r="E194" s="9" t="s">
        <v>713</v>
      </c>
      <c r="F194" s="9" t="str">
        <f>_xlfn.XLOOKUP($E194,'Copy of Raw Data'!$E:$E,'Copy of Raw Data'!F:F,"ERROR",0,1)</f>
        <v>ARHGOAT Premium Lace Tint Mousse Waterproof Fast Drying No Residues Tint Melting Hair Mousse High Viscosity for All of Hair Types included Wigs Lace Tint Foam, 7.06 Ounces (Dark Brown)</v>
      </c>
      <c r="G194" s="9">
        <f>_xlfn.XLOOKUP($E194,'Copy of Raw Data'!$E:$E,'Copy of Raw Data'!G:G,"ERROR",0,1)</f>
        <v>614</v>
      </c>
      <c r="H194" s="9">
        <f>_xlfn.XLOOKUP($E194,'Copy of Raw Data'!$E:$E,'Copy of Raw Data'!H:H,"ERROR",0,1)</f>
        <v>5974.82</v>
      </c>
      <c r="I194" s="9">
        <f>_xlfn.XLOOKUP($E194,'Copy of Raw Data'!$E:$E,'Copy of Raw Data'!I:I,"ERROR",0,1)</f>
        <v>0.000245738777253474</v>
      </c>
      <c r="J194" s="9" t="str">
        <f>_xlfn.XLOOKUP($E194,'Copy of Raw Data'!$E:$E,'Copy of 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5 to 10</v>
      </c>
      <c r="L194" s="9">
        <f>_xlfn.XLOOKUP($E194,'Copy of Raw Data'!$E:$E,'Copy of Raw Data'!L:L,"ERROR",0,1)</f>
        <v>9.74</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_xlfn.XLOOKUP($E194,'Copy of Raw Data'!$E:$E,'Copy of Raw Data'!N:N,"ERROR",0,1)</f>
        <v>10.05</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2% to 4%</v>
      </c>
      <c r="P194" s="16">
        <f t="shared" si="10"/>
        <v>0.0308457711442787</v>
      </c>
      <c r="Q194" s="9">
        <f>_xlfn.XLOOKUP($E194,'Copy of Raw Data'!$E:$E,'Copy of Raw Data'!Q:Q,"ERROR",0,1)</f>
        <v>7.06</v>
      </c>
      <c r="R194" s="9" t="str">
        <f>_xlfn.XLOOKUP($E194,'Copy of Raw Data'!$E:$E,'Copy of Raw Data'!R:R,"ERROR",0,1)</f>
        <v>oz</v>
      </c>
      <c r="S194" s="17">
        <f t="shared" si="11"/>
        <v>1.37960339943343</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1 to 2</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 to 0.05</v>
      </c>
      <c r="V194" s="17">
        <f t="shared" si="12"/>
        <v>0.0481404378720106</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 to 0.05</v>
      </c>
      <c r="X194" s="17">
        <f t="shared" si="13"/>
        <v>0.0466555089426252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17">
        <f t="array" ref="Z194">_xlfn.IFS(AA194="oz",_xlfn.IFS(R194="oz",Q194,R194="fl oz",Q194*1.04,R194="ml",Q194*0.0338),AA194="fl oz",_xlfn.IFS(R194="oz",Q194/1.04,R194="fl oz",Q194,R194="ml",Q194*0.0338/1.04),AA194="ml",_xlfn.IFS(R194="oz",Q194/0.0338,R194="fl oz",Q194*1.04/0.0338,R194="ml",Q194))</f>
        <v>7.06</v>
      </c>
      <c r="AA194" s="9" t="str">
        <f>_xlfn.XLOOKUP($E194,'Copy of Raw Data'!$E:$E,'Copy of Raw Data'!AA:AA,"ERROR",0,1)</f>
        <v>oz</v>
      </c>
      <c r="AB194" s="9"/>
      <c r="AC194" s="9"/>
      <c r="AD194" s="9"/>
      <c r="AE194" s="9"/>
      <c r="AF194" s="9"/>
    </row>
    <row r="195" hidden="1" spans="1:32">
      <c r="A195" s="9" t="str">
        <f>_xlfn.XLOOKUP($E195,'Copy of Raw Data'!$E:$E,'Copy of Raw Data'!A:A,"ERROR",0,1)</f>
        <v>US</v>
      </c>
      <c r="B195" s="9" t="str">
        <f>_xlfn.XLOOKUP($E195,'Copy of Raw Data'!$E:$E,'Copy of Raw Data'!B:B,"ERROR",0,1)</f>
        <v>Hair Mousses</v>
      </c>
      <c r="C195" s="9" t="str">
        <f>_xlfn.XLOOKUP($E195,'Copy of Raw Data'!$E:$E,'Copy of Raw Data'!C:C,"ERROR",0,1)</f>
        <v>nexxus</v>
      </c>
      <c r="D195" s="9" t="str">
        <f>_xlfn.XLOOKUP($E195,'Copy of Raw Data'!$E:$E,'Copy of Raw Data'!D:D,"ERROR",0,1)</f>
        <v>www.amazon.com/dp/B001LFGDUY</v>
      </c>
      <c r="E195" s="9" t="s">
        <v>717</v>
      </c>
      <c r="F195" s="9" t="str">
        <f>_xlfn.XLOOKUP($E195,'Copy of Raw Data'!$E:$E,'Copy of Raw Data'!F:F,"ERROR",0,1)</f>
        <v>Nexxus Mousse Plus Volumizing Mousse Professional 2 Oz</v>
      </c>
      <c r="G195" s="9">
        <f>_xlfn.XLOOKUP($E195,'Copy of Raw Data'!$E:$E,'Copy of Raw Data'!G:G,"ERROR",0,1)</f>
        <v>486</v>
      </c>
      <c r="H195" s="9">
        <f>_xlfn.XLOOKUP($E195,'Copy of Raw Data'!$E:$E,'Copy of Raw Data'!H:H,"ERROR",0,1)</f>
        <v>5780.11</v>
      </c>
      <c r="I195" s="9">
        <f>_xlfn.XLOOKUP($E195,'Copy of Raw Data'!$E:$E,'Copy of Raw Data'!I:I,"ERROR",0,1)</f>
        <v>0.000236573915648326</v>
      </c>
      <c r="J195" s="9" t="str">
        <f>_xlfn.XLOOKUP($E195,'Copy of Raw Data'!$E:$E,'Copy of 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10 to 15</v>
      </c>
      <c r="L195" s="9">
        <f>_xlfn.XLOOKUP($E195,'Copy of Raw Data'!$E:$E,'Copy of Raw Data'!L:L,"ERROR",0,1)</f>
        <v>12.05</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10 to 15</v>
      </c>
      <c r="N195" s="9">
        <f>_xlfn.XLOOKUP($E195,'Copy of Raw Data'!$E:$E,'Copy of Raw Data'!N:N,"ERROR",0,1)</f>
        <v>13.59</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10% to 15%</v>
      </c>
      <c r="P195" s="16">
        <f t="shared" si="10"/>
        <v>0.113318616629875</v>
      </c>
      <c r="Q195" s="9">
        <f>_xlfn.XLOOKUP($E195,'Copy of Raw Data'!$E:$E,'Copy of Raw Data'!Q:Q,"ERROR",0,1)</f>
        <v>2</v>
      </c>
      <c r="R195" s="9" t="str">
        <f>_xlfn.XLOOKUP($E195,'Copy of Raw Data'!$E:$E,'Copy of Raw Data'!R:R,"ERROR",0,1)</f>
        <v>oz</v>
      </c>
      <c r="S195" s="17">
        <f t="shared" si="11"/>
        <v>6.025</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5 to 10</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0.2 to 0.3</v>
      </c>
      <c r="V195" s="17">
        <f t="shared" si="12"/>
        <v>0.229793709841055</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0.2 to 0.3</v>
      </c>
      <c r="X195" s="17">
        <f t="shared" si="13"/>
        <v>0.20375380453162</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 to 2</v>
      </c>
      <c r="Z195" s="17">
        <f t="array" ref="Z195">_xlfn.IFS(AA195="oz",_xlfn.IFS(R195="oz",Q195,R195="fl oz",Q195*1.04,R195="ml",Q195*0.0338),AA195="fl oz",_xlfn.IFS(R195="oz",Q195/1.04,R195="fl oz",Q195,R195="ml",Q195*0.0338/1.04),AA195="ml",_xlfn.IFS(R195="oz",Q195/0.0338,R195="fl oz",Q195*1.04/0.0338,R195="ml",Q195))</f>
        <v>2</v>
      </c>
      <c r="AA195" s="9" t="str">
        <f>_xlfn.XLOOKUP($E195,'Copy of Raw Data'!$E:$E,'Copy of Raw Data'!AA:AA,"ERROR",0,1)</f>
        <v>oz</v>
      </c>
      <c r="AB195" s="9"/>
      <c r="AC195" s="9"/>
      <c r="AD195" s="9"/>
      <c r="AE195" s="9"/>
      <c r="AF195" s="9"/>
    </row>
    <row r="196" hidden="1" spans="1:32">
      <c r="A196" s="9" t="str">
        <f>_xlfn.XLOOKUP($E196,'Copy of Raw Data'!$E:$E,'Copy of Raw Data'!A:A,"ERROR",0,1)</f>
        <v>US</v>
      </c>
      <c r="B196" s="9" t="str">
        <f>_xlfn.XLOOKUP($E196,'Copy of Raw Data'!$E:$E,'Copy of Raw Data'!B:B,"ERROR",0,1)</f>
        <v>Hair Mousses</v>
      </c>
      <c r="C196" s="9" t="str">
        <f>_xlfn.XLOOKUP($E196,'Copy of Raw Data'!$E:$E,'Copy of Raw Data'!C:C,"ERROR",0,1)</f>
        <v>L'Oreal Paris</v>
      </c>
      <c r="D196" s="9" t="str">
        <f>_xlfn.XLOOKUP($E196,'Copy of Raw Data'!$E:$E,'Copy of Raw Data'!D:D,"ERROR",0,1)</f>
        <v>www.amazon.com/dp/B0BPLQ41VS</v>
      </c>
      <c r="E196" s="9" t="s">
        <v>720</v>
      </c>
      <c r="F196" s="9" t="str">
        <f>_xlfn.XLOOKUP($E196,'Copy of Raw Data'!$E:$E,'Copy of Raw Data'!F:F,"ERROR",0,1)</f>
        <v>L'Oréal Paris Advanced Hairstyle CURVE IT Curl Elastic Mousse, 8.3 oz. (Pack of 2)</v>
      </c>
      <c r="G196" s="9">
        <f>_xlfn.XLOOKUP($E196,'Copy of Raw Data'!$E:$E,'Copy of Raw Data'!G:G,"ERROR",0,1)</f>
        <v>558</v>
      </c>
      <c r="H196" s="9">
        <f>_xlfn.XLOOKUP($E196,'Copy of Raw Data'!$E:$E,'Copy of Raw Data'!H:H,"ERROR",0,1)</f>
        <v>5564.54</v>
      </c>
      <c r="I196" s="9">
        <f>_xlfn.XLOOKUP($E196,'Copy of Raw Data'!$E:$E,'Copy of Raw Data'!I:I,"ERROR",0,1)</f>
        <v>0.000228127975088514</v>
      </c>
      <c r="J196" s="9" t="str">
        <f>_xlfn.XLOOKUP($E196,'Copy of Raw Data'!$E:$E,'Copy of 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5 to 10</v>
      </c>
      <c r="L196" s="9">
        <f>_xlfn.XLOOKUP($E196,'Copy of Raw Data'!$E:$E,'Copy of Raw Data'!L:L,"ERROR",0,1)</f>
        <v>9.98</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5 to 10</v>
      </c>
      <c r="N196" s="9">
        <f>_xlfn.XLOOKUP($E196,'Copy of Raw Data'!$E:$E,'Copy of Raw Data'!N:N,"ERROR",0,1)</f>
        <v>9.98</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ref="P196:P259" si="14">(N196-L196)/N196</f>
        <v>0</v>
      </c>
      <c r="Q196" s="9">
        <f>_xlfn.XLOOKUP($E196,'Copy of Raw Data'!$E:$E,'Copy of Raw Data'!Q:Q,"ERROR",0,1)</f>
        <v>16.6</v>
      </c>
      <c r="R196" s="9" t="str">
        <f>_xlfn.XLOOKUP($E196,'Copy of Raw Data'!$E:$E,'Copy of Raw Data'!R:R,"ERROR",0,1)</f>
        <v>oz</v>
      </c>
      <c r="S196" s="17">
        <f t="shared" ref="S196:S259" si="15">L196/Z196</f>
        <v>0.601204819277108</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0.5 to 0.75</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ref="V196:V259" si="16">N196/($Z196*29.57)</f>
        <v>0.0203315799552624</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ref="X196:X259" si="17">L196/($Z196*29.57)</f>
        <v>0.0203315799552624</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16.6</v>
      </c>
      <c r="AA196" s="9" t="str">
        <f>_xlfn.XLOOKUP($E196,'Copy of Raw Data'!$E:$E,'Copy of Raw Data'!AA:AA,"ERROR",0,1)</f>
        <v>oz</v>
      </c>
      <c r="AB196" s="9"/>
      <c r="AC196" s="9"/>
      <c r="AD196" s="9"/>
      <c r="AE196" s="9"/>
      <c r="AF196" s="9"/>
    </row>
    <row r="197" hidden="1" spans="1:32">
      <c r="A197" s="9" t="str">
        <f>_xlfn.XLOOKUP($E197,'Copy of Raw Data'!$E:$E,'Copy of Raw Data'!A:A,"ERROR",0,1)</f>
        <v>US</v>
      </c>
      <c r="B197" s="9" t="str">
        <f>_xlfn.XLOOKUP($E197,'Copy of Raw Data'!$E:$E,'Copy of Raw Data'!B:B,"ERROR",0,1)</f>
        <v>Hair Mousses</v>
      </c>
      <c r="C197" s="9" t="str">
        <f>_xlfn.XLOOKUP($E197,'Copy of Raw Data'!$E:$E,'Copy of Raw Data'!C:C,"ERROR",0,1)</f>
        <v>Suave</v>
      </c>
      <c r="D197" s="9" t="str">
        <f>_xlfn.XLOOKUP($E197,'Copy of Raw Data'!$E:$E,'Copy of Raw Data'!D:D,"ERROR",0,1)</f>
        <v>www.amazon.com/dp/B0C4VV6DHS</v>
      </c>
      <c r="E197" s="9" t="s">
        <v>723</v>
      </c>
      <c r="F197" s="9" t="str">
        <f>_xlfn.XLOOKUP($E197,'Copy of Raw Data'!$E:$E,'Copy of Raw Data'!F:F,"ERROR",0,1)</f>
        <v>Suave Max Hold Hair Mousse - Vitamin-Enriched Styling Mousse for Hair Volume, Body, and Lift, Volumizing Hair Products, 9 Oz (Pack of 2)</v>
      </c>
      <c r="G197" s="9">
        <f>_xlfn.XLOOKUP($E197,'Copy of Raw Data'!$E:$E,'Copy of Raw Data'!G:G,"ERROR",0,1)</f>
        <v>365</v>
      </c>
      <c r="H197" s="9">
        <f>_xlfn.XLOOKUP($E197,'Copy of Raw Data'!$E:$E,'Copy of Raw Data'!H:H,"ERROR",0,1)</f>
        <v>5365.88</v>
      </c>
      <c r="I197" s="9">
        <f>_xlfn.XLOOKUP($E197,'Copy of Raw Data'!$E:$E,'Copy of Raw Data'!I:I,"ERROR",0,1)</f>
        <v>0.000220238549991946</v>
      </c>
      <c r="J197" s="9" t="str">
        <f>_xlfn.XLOOKUP($E197,'Copy of Raw Data'!$E:$E,'Copy of 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10 to 15</v>
      </c>
      <c r="L197" s="9">
        <f>_xlfn.XLOOKUP($E197,'Copy of Raw Data'!$E:$E,'Copy of Raw Data'!L:L,"ERROR",0,1)</f>
        <v>14.71</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10 to 15</v>
      </c>
      <c r="N197" s="9">
        <f>_xlfn.XLOOKUP($E197,'Copy of Raw Data'!$E:$E,'Copy of Raw Data'!N:N,"ERROR",0,1)</f>
        <v>14.71</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si="14"/>
        <v>0</v>
      </c>
      <c r="Q197" s="9">
        <f>_xlfn.XLOOKUP($E197,'Copy of Raw Data'!$E:$E,'Copy of Raw Data'!Q:Q,"ERROR",0,1)</f>
        <v>18</v>
      </c>
      <c r="R197" s="9" t="str">
        <f>_xlfn.XLOOKUP($E197,'Copy of Raw Data'!$E:$E,'Copy of Raw Data'!R:R,"ERROR",0,1)</f>
        <v>oz</v>
      </c>
      <c r="S197" s="17">
        <f t="shared" si="15"/>
        <v>0.817222222222222</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0.75 to 1</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 to 0.05</v>
      </c>
      <c r="V197" s="17">
        <f t="shared" si="16"/>
        <v>0.0276368691992635</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 to 0.05</v>
      </c>
      <c r="X197" s="17">
        <f t="shared" si="17"/>
        <v>0.0276368691992635</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15 to 20</v>
      </c>
      <c r="Z197" s="17">
        <f t="array" ref="Z197">_xlfn.IFS(AA197="oz",_xlfn.IFS(R197="oz",Q197,R197="fl oz",Q197*1.04,R197="ml",Q197*0.0338),AA197="fl oz",_xlfn.IFS(R197="oz",Q197/1.04,R197="fl oz",Q197,R197="ml",Q197*0.0338/1.04),AA197="ml",_xlfn.IFS(R197="oz",Q197/0.0338,R197="fl oz",Q197*1.04/0.0338,R197="ml",Q197))</f>
        <v>18</v>
      </c>
      <c r="AA197" s="9" t="str">
        <f>_xlfn.XLOOKUP($E197,'Copy of Raw Data'!$E:$E,'Copy of Raw Data'!AA:AA,"ERROR",0,1)</f>
        <v>oz</v>
      </c>
      <c r="AB197" s="9"/>
      <c r="AC197" s="9"/>
      <c r="AD197" s="9"/>
      <c r="AE197" s="9"/>
      <c r="AF197" s="9"/>
    </row>
    <row r="198" hidden="1" spans="1:32">
      <c r="A198" s="9" t="str">
        <f>_xlfn.XLOOKUP($E198,'Copy of Raw Data'!$E:$E,'Copy of Raw Data'!A:A,"ERROR",0,1)</f>
        <v>US</v>
      </c>
      <c r="B198" s="9" t="str">
        <f>_xlfn.XLOOKUP($E198,'Copy of Raw Data'!$E:$E,'Copy of Raw Data'!B:B,"ERROR",0,1)</f>
        <v>Hair Mousses</v>
      </c>
      <c r="C198" s="9" t="str">
        <f>_xlfn.XLOOKUP($E198,'Copy of Raw Data'!$E:$E,'Copy of Raw Data'!C:C,"ERROR",0,1)</f>
        <v>roux</v>
      </c>
      <c r="D198" s="9" t="str">
        <f>_xlfn.XLOOKUP($E198,'Copy of Raw Data'!$E:$E,'Copy of Raw Data'!D:D,"ERROR",0,1)</f>
        <v>www.amazon.com/dp/B00317E64U</v>
      </c>
      <c r="E198" s="9" t="s">
        <v>726</v>
      </c>
      <c r="F198" s="9" t="str">
        <f>_xlfn.XLOOKUP($E198,'Copy of Raw Data'!$E:$E,'Copy of Raw Data'!F:F,"ERROR",0,1)</f>
        <v>Roux Fanci-Full Instant Color Mousse Brightens Grays &amp; Tones Brassiness, 52 White Minx, 6 Fl Oz (Pack of 1)</v>
      </c>
      <c r="G198" s="9">
        <f>_xlfn.XLOOKUP($E198,'Copy of Raw Data'!$E:$E,'Copy of Raw Data'!G:G,"ERROR",0,1)</f>
        <v>330</v>
      </c>
      <c r="H198" s="9">
        <f>_xlfn.XLOOKUP($E198,'Copy of Raw Data'!$E:$E,'Copy of Raw Data'!H:H,"ERROR",0,1)</f>
        <v>5180.31</v>
      </c>
      <c r="I198" s="9">
        <f>_xlfn.XLOOKUP($E198,'Copy of Raw Data'!$E:$E,'Copy of Raw Data'!I:I,"ERROR",0,1)</f>
        <v>0.000207746499681417</v>
      </c>
      <c r="J198" s="9" t="str">
        <f>_xlfn.XLOOKUP($E198,'Copy of Raw Data'!$E:$E,'Copy of 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15 to 20</v>
      </c>
      <c r="L198" s="9">
        <f>_xlfn.XLOOKUP($E198,'Copy of Raw Data'!$E:$E,'Copy of Raw Data'!L:L,"ERROR",0,1)</f>
        <v>15.47</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15 to 20</v>
      </c>
      <c r="N198" s="9">
        <f>_xlfn.XLOOKUP($E198,'Copy of Raw Data'!$E:$E,'Copy of Raw Data'!N:N,"ERROR",0,1)</f>
        <v>15.47</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14"/>
        <v>0</v>
      </c>
      <c r="Q198" s="9">
        <f>_xlfn.XLOOKUP($E198,'Copy of Raw Data'!$E:$E,'Copy of Raw Data'!Q:Q,"ERROR",0,1)</f>
        <v>6</v>
      </c>
      <c r="R198" s="9" t="str">
        <f>_xlfn.XLOOKUP($E198,'Copy of Raw Data'!$E:$E,'Copy of Raw Data'!R:R,"ERROR",0,1)</f>
        <v>fl oz</v>
      </c>
      <c r="S198" s="17">
        <f t="shared" si="15"/>
        <v>2.47916666666667</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2 to 3</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0.05 to 0.1</v>
      </c>
      <c r="V198" s="17">
        <f t="shared" si="16"/>
        <v>0.0838406042159847</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0.05 to 0.1</v>
      </c>
      <c r="X198" s="17">
        <f t="shared" si="17"/>
        <v>0.0838406042159847</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6 to 8</v>
      </c>
      <c r="Z198" s="17">
        <f t="array" ref="Z198">_xlfn.IFS(AA198="oz",_xlfn.IFS(R198="oz",Q198,R198="fl oz",Q198*1.04,R198="ml",Q198*0.0338),AA198="fl oz",_xlfn.IFS(R198="oz",Q198/1.04,R198="fl oz",Q198,R198="ml",Q198*0.0338/1.04),AA198="ml",_xlfn.IFS(R198="oz",Q198/0.0338,R198="fl oz",Q198*1.04/0.0338,R198="ml",Q198))</f>
        <v>6.24</v>
      </c>
      <c r="AA198" s="9" t="str">
        <f>_xlfn.XLOOKUP($E198,'Copy of Raw Data'!$E:$E,'Copy of Raw Data'!AA:AA,"ERROR",0,1)</f>
        <v>oz</v>
      </c>
      <c r="AB198" s="9"/>
      <c r="AC198" s="9"/>
      <c r="AD198" s="9"/>
      <c r="AE198" s="9"/>
      <c r="AF198" s="9"/>
    </row>
    <row r="199" hidden="1" spans="1:32">
      <c r="A199" s="9" t="str">
        <f>_xlfn.XLOOKUP($E199,'Copy of Raw Data'!$E:$E,'Copy of Raw Data'!A:A,"ERROR",0,1)</f>
        <v>US</v>
      </c>
      <c r="B199" s="9" t="str">
        <f>_xlfn.XLOOKUP($E199,'Copy of Raw Data'!$E:$E,'Copy of Raw Data'!B:B,"ERROR",0,1)</f>
        <v>Hair Mousses</v>
      </c>
      <c r="C199" s="9" t="str">
        <f>_xlfn.XLOOKUP($E199,'Copy of Raw Data'!$E:$E,'Copy of Raw Data'!C:C,"ERROR",0,1)</f>
        <v>California Baby</v>
      </c>
      <c r="D199" s="9" t="str">
        <f>_xlfn.XLOOKUP($E199,'Copy of Raw Data'!$E:$E,'Copy of Raw Data'!D:D,"ERROR",0,1)</f>
        <v>www.amazon.com/dp/B007QVCLYO</v>
      </c>
      <c r="E199" s="9" t="s">
        <v>730</v>
      </c>
      <c r="F199" s="9" t="str">
        <f>_xlfn.XLOOKUP($E199,'Copy of Raw Data'!$E:$E,'Copy of Raw Data'!F:F,"ERROR",0,1)</f>
        <v>California Baby Overtired &amp; Cranky Jelly Mousse | Hair Gel For Kids | Medium-Hold | Plant-Based | Allergy Friendly | Non-Sticky Baby Hair Gel | 82 g / 2.9 oz.</v>
      </c>
      <c r="G199" s="9">
        <f>_xlfn.XLOOKUP($E199,'Copy of Raw Data'!$E:$E,'Copy of Raw Data'!G:G,"ERROR",0,1)</f>
        <v>326</v>
      </c>
      <c r="H199" s="9">
        <f>_xlfn.XLOOKUP($E199,'Copy of Raw Data'!$E:$E,'Copy of Raw Data'!H:H,"ERROR",0,1)</f>
        <v>4886.48</v>
      </c>
      <c r="I199" s="9">
        <f>_xlfn.XLOOKUP($E199,'Copy of Raw Data'!$E:$E,'Copy of Raw Data'!I:I,"ERROR",0,1)</f>
        <v>0.00020656502032897</v>
      </c>
      <c r="J199" s="9" t="str">
        <f>_xlfn.XLOOKUP($E199,'Copy of Raw Data'!$E:$E,'Copy of 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10 to 15</v>
      </c>
      <c r="L199" s="9">
        <f>_xlfn.XLOOKUP($E199,'Copy of Raw Data'!$E:$E,'Copy of Raw Data'!L:L,"ERROR",0,1)</f>
        <v>14.99</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_xlfn.XLOOKUP($E199,'Copy of Raw Data'!$E:$E,'Copy of Raw Data'!N:N,"ERROR",0,1)</f>
        <v>14.99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No Discount</v>
      </c>
      <c r="P199" s="16">
        <f t="shared" si="14"/>
        <v>0</v>
      </c>
      <c r="Q199" s="9">
        <f>_xlfn.XLOOKUP($E199,'Copy of Raw Data'!$E:$E,'Copy of Raw Data'!Q:Q,"ERROR",0,1)</f>
        <v>85</v>
      </c>
      <c r="R199" s="9" t="str">
        <f>_xlfn.XLOOKUP($E199,'Copy of Raw Data'!$E:$E,'Copy of Raw Data'!R:R,"ERROR",0,1)</f>
        <v>ml</v>
      </c>
      <c r="S199" s="17">
        <f t="shared" si="15"/>
        <v>5.21754263835712</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5 to 10</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0.1 to 0.2</v>
      </c>
      <c r="V199" s="17">
        <f t="shared" si="16"/>
        <v>0.176447163962026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0.1 to 0.2</v>
      </c>
      <c r="X199" s="17">
        <f t="shared" si="17"/>
        <v>0.176447163962026</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2 to 4</v>
      </c>
      <c r="Z199" s="17">
        <f t="array" ref="Z199">_xlfn.IFS(AA199="oz",_xlfn.IFS(R199="oz",Q199,R199="fl oz",Q199*1.04,R199="ml",Q199*0.0338),AA199="fl oz",_xlfn.IFS(R199="oz",Q199/1.04,R199="fl oz",Q199,R199="ml",Q199*0.0338/1.04),AA199="ml",_xlfn.IFS(R199="oz",Q199/0.0338,R199="fl oz",Q199*1.04/0.0338,R199="ml",Q199))</f>
        <v>2.873</v>
      </c>
      <c r="AA199" s="9" t="str">
        <f>_xlfn.XLOOKUP($E199,'Copy of Raw Data'!$E:$E,'Copy of Raw Data'!AA:AA,"ERROR",0,1)</f>
        <v>oz</v>
      </c>
      <c r="AB199" s="9"/>
      <c r="AC199" s="9"/>
      <c r="AD199" s="9"/>
      <c r="AE199" s="9"/>
      <c r="AF199" s="9"/>
    </row>
    <row r="200" hidden="1" spans="1:32">
      <c r="A200" s="9" t="str">
        <f>_xlfn.XLOOKUP($E200,'Copy of Raw Data'!$E:$E,'Copy of Raw Data'!A:A,"ERROR",0,1)</f>
        <v>US</v>
      </c>
      <c r="B200" s="9" t="str">
        <f>_xlfn.XLOOKUP($E200,'Copy of Raw Data'!$E:$E,'Copy of Raw Data'!B:B,"ERROR",0,1)</f>
        <v>Hair Mousses</v>
      </c>
      <c r="C200" s="9" t="str">
        <f>_xlfn.XLOOKUP($E200,'Copy of Raw Data'!$E:$E,'Copy of Raw Data'!C:C,"ERROR",0,1)</f>
        <v>goiple</v>
      </c>
      <c r="D200" s="9" t="str">
        <f>_xlfn.XLOOKUP($E200,'Copy of Raw Data'!$E:$E,'Copy of Raw Data'!D:D,"ERROR",0,1)</f>
        <v>www.amazon.com/dp/B0C3GH9TGY</v>
      </c>
      <c r="E200" s="9" t="s">
        <v>734</v>
      </c>
      <c r="F200" s="9" t="str">
        <f>_xlfn.XLOOKUP($E200,'Copy of Raw Data'!$E:$E,'Copy of Raw Data'!F:F,"ERROR",0,1)</f>
        <v>Braid Mousse Hair Braiding Mousse for Braids Twist, Locs, No Flake Extra Hold High Shine and Moisturizes, Frizz Control, High Shine, Lightweight Easy to Apply with Leopard Silky Du-rag 8.4 fl oz</v>
      </c>
      <c r="G200" s="9">
        <f>_xlfn.XLOOKUP($E200,'Copy of Raw Data'!$E:$E,'Copy of Raw Data'!G:G,"ERROR",0,1)</f>
        <v>503</v>
      </c>
      <c r="H200" s="9">
        <f>_xlfn.XLOOKUP($E200,'Copy of Raw Data'!$E:$E,'Copy of Raw Data'!H:H,"ERROR",0,1)</f>
        <v>4858.69</v>
      </c>
      <c r="I200" s="9">
        <f>_xlfn.XLOOKUP($E200,'Copy of Raw Data'!$E:$E,'Copy of Raw Data'!I:I,"ERROR",0,1)</f>
        <v>0.000206371579125169</v>
      </c>
      <c r="J200" s="9" t="str">
        <f>_xlfn.XLOOKUP($E200,'Copy of Raw Data'!$E:$E,'Copy of 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_xlfn.XLOOKUP($E200,'Copy of Raw Data'!$E:$E,'Copy of Raw Data'!L:L,"ERROR",0,1)</f>
        <v>9.66</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10 to 15</v>
      </c>
      <c r="N200" s="9">
        <f>_xlfn.XLOOKUP($E200,'Copy of Raw Data'!$E:$E,'Copy of Raw Data'!N:N,"ERROR",0,1)</f>
        <v>10.89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10% to 15%</v>
      </c>
      <c r="P200" s="16">
        <f t="shared" si="14"/>
        <v>0.112947658402204</v>
      </c>
      <c r="Q200" s="9">
        <f>_xlfn.XLOOKUP($E200,'Copy of Raw Data'!$E:$E,'Copy of Raw Data'!Q:Q,"ERROR",0,1)</f>
        <v>8.4</v>
      </c>
      <c r="R200" s="9" t="str">
        <f>_xlfn.XLOOKUP($E200,'Copy of Raw Data'!$E:$E,'Copy of Raw Data'!R:R,"ERROR",0,1)</f>
        <v>fl oz</v>
      </c>
      <c r="S200" s="17">
        <f t="shared" si="15"/>
        <v>1.10576923076923</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16"/>
        <v>0.0421564401104476</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17"/>
        <v>0.0373949689133998</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8 to 10</v>
      </c>
      <c r="Z200" s="17">
        <f t="array" ref="Z200">_xlfn.IFS(AA200="oz",_xlfn.IFS(R200="oz",Q200,R200="fl oz",Q200*1.04,R200="ml",Q200*0.0338),AA200="fl oz",_xlfn.IFS(R200="oz",Q200/1.04,R200="fl oz",Q200,R200="ml",Q200*0.0338/1.04),AA200="ml",_xlfn.IFS(R200="oz",Q200/0.0338,R200="fl oz",Q200*1.04/0.0338,R200="ml",Q200))</f>
        <v>8.736</v>
      </c>
      <c r="AA200" s="9" t="str">
        <f>_xlfn.XLOOKUP($E200,'Copy of Raw Data'!$E:$E,'Copy of Raw Data'!AA:AA,"ERROR",0,1)</f>
        <v>oz</v>
      </c>
      <c r="AB200" s="9"/>
      <c r="AC200" s="9"/>
      <c r="AD200" s="9"/>
      <c r="AE200" s="9"/>
      <c r="AF200" s="9"/>
    </row>
    <row r="201" hidden="1" spans="1:32">
      <c r="A201" s="9" t="str">
        <f>_xlfn.XLOOKUP($E201,'Copy of Raw Data'!$E:$E,'Copy of Raw Data'!A:A,"ERROR",0,1)</f>
        <v>US</v>
      </c>
      <c r="B201" s="9" t="str">
        <f>_xlfn.XLOOKUP($E201,'Copy of Raw Data'!$E:$E,'Copy of Raw Data'!B:B,"ERROR",0,1)</f>
        <v>Hair Mousses</v>
      </c>
      <c r="C201" s="9" t="str">
        <f>_xlfn.XLOOKUP($E201,'Copy of Raw Data'!$E:$E,'Copy of Raw Data'!C:C,"ERROR",0,1)</f>
        <v>goiple</v>
      </c>
      <c r="D201" s="9" t="str">
        <f>_xlfn.XLOOKUP($E201,'Copy of Raw Data'!$E:$E,'Copy of Raw Data'!D:D,"ERROR",0,1)</f>
        <v>www.amazon.com/dp/B0BVQSVXYD</v>
      </c>
      <c r="E201" s="9" t="s">
        <v>737</v>
      </c>
      <c r="F201" s="9" t="str">
        <f>_xlfn.XLOOKUP($E201,'Copy of Raw Data'!$E:$E,'Copy of Raw Data'!F:F,"ERROR",0,1)</f>
        <v>Lace Tint Melting Hair Mousse, 6.8 fl oz Lace Tint Mousse for Women Hair Wigs Lace Wigs Toupees and Hairpieces Natural Finishing Lace Color, Lace Tint Mousse for Wigs Melts Lace Foam Tint (Dark Brown)</v>
      </c>
      <c r="G201" s="9">
        <f>_xlfn.XLOOKUP($E201,'Copy of Raw Data'!$E:$E,'Copy of Raw Data'!G:G,"ERROR",0,1)</f>
        <v>540</v>
      </c>
      <c r="H201" s="9">
        <f>_xlfn.XLOOKUP($E201,'Copy of Raw Data'!$E:$E,'Copy of Raw Data'!H:H,"ERROR",0,1)</f>
        <v>4854.14</v>
      </c>
      <c r="I201" s="9">
        <f>_xlfn.XLOOKUP($E201,'Copy of Raw Data'!$E:$E,'Copy of Raw Data'!I:I,"ERROR",0,1)</f>
        <v>0.000193801302042114</v>
      </c>
      <c r="J201" s="9" t="str">
        <f>_xlfn.XLOOKUP($E201,'Copy of Raw Data'!$E:$E,'Copy of 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_xlfn.XLOOKUP($E201,'Copy of Raw Data'!$E:$E,'Copy of Raw Data'!L:L,"ERROR",0,1)</f>
        <v>8.99</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_xlfn.XLOOKUP($E201,'Copy of Raw Data'!$E:$E,'Copy of Raw Data'!N:N,"ERROR",0,1)</f>
        <v>8.99</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14"/>
        <v>0</v>
      </c>
      <c r="Q201" s="9">
        <f>_xlfn.XLOOKUP($E201,'Copy of Raw Data'!$E:$E,'Copy of Raw Data'!Q:Q,"ERROR",0,1)</f>
        <v>6.8</v>
      </c>
      <c r="R201" s="9" t="str">
        <f>_xlfn.XLOOKUP($E201,'Copy of Raw Data'!$E:$E,'Copy of Raw Data'!R:R,"ERROR",0,1)</f>
        <v>fl oz</v>
      </c>
      <c r="S201" s="17">
        <f t="shared" si="15"/>
        <v>1.27121040723982</v>
      </c>
      <c r="T201" s="9" t="str">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1 to 2</v>
      </c>
      <c r="U201" s="17"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 to 0.05</v>
      </c>
      <c r="V201" s="17">
        <f t="shared" si="16"/>
        <v>0.0429898683544071</v>
      </c>
      <c r="W201" s="17"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 to 0.05</v>
      </c>
      <c r="X201" s="17">
        <f t="shared" si="17"/>
        <v>0.0429898683544071</v>
      </c>
      <c r="Y201" s="9"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6 to 8</v>
      </c>
      <c r="Z201" s="17">
        <f t="array" ref="Z201">_xlfn.IFS(AA201="oz",_xlfn.IFS(R201="oz",Q201,R201="fl oz",Q201*1.04,R201="ml",Q201*0.0338),AA201="fl oz",_xlfn.IFS(R201="oz",Q201/1.04,R201="fl oz",Q201,R201="ml",Q201*0.0338/1.04),AA201="ml",_xlfn.IFS(R201="oz",Q201/0.0338,R201="fl oz",Q201*1.04/0.0338,R201="ml",Q201))</f>
        <v>7.072</v>
      </c>
      <c r="AA201" s="9" t="str">
        <f>_xlfn.XLOOKUP($E201,'Copy of Raw Data'!$E:$E,'Copy of Raw Data'!AA:AA,"ERROR",0,1)</f>
        <v>oz</v>
      </c>
      <c r="AB201" s="9"/>
      <c r="AC201" s="9"/>
      <c r="AD201" s="9"/>
      <c r="AE201" s="9"/>
      <c r="AF201" s="9"/>
    </row>
    <row r="202" hidden="1" spans="1:32">
      <c r="A202" s="9" t="str">
        <f>_xlfn.XLOOKUP($E202,'Copy of Raw Data'!$E:$E,'Copy of Raw Data'!A:A,"ERROR",0,1)</f>
        <v>US</v>
      </c>
      <c r="B202" s="9" t="str">
        <f>_xlfn.XLOOKUP($E202,'Copy of Raw Data'!$E:$E,'Copy of Raw Data'!B:B,"ERROR",0,1)</f>
        <v>Hair Mousses</v>
      </c>
      <c r="C202" s="9" t="str">
        <f>_xlfn.XLOOKUP($E202,'Copy of Raw Data'!$E:$E,'Copy of Raw Data'!C:C,"ERROR",0,1)</f>
        <v>Man Arden</v>
      </c>
      <c r="D202" s="9" t="str">
        <f>_xlfn.XLOOKUP($E202,'Copy of Raw Data'!$E:$E,'Copy of Raw Data'!D:D,"ERROR",0,1)</f>
        <v>www.amazon.com/dp/B07DKY51ND</v>
      </c>
      <c r="E202" s="9" t="s">
        <v>741</v>
      </c>
      <c r="F202" s="9" t="str">
        <f>_xlfn.XLOOKUP($E202,'Copy of Raw Data'!$E:$E,'Copy of Raw Data'!F:F,"ERROR",0,1)</f>
        <v>Goldwell Stylesign Ultra Volume Top Whip</v>
      </c>
      <c r="G202" s="9">
        <f>_xlfn.XLOOKUP($E202,'Copy of Raw Data'!$E:$E,'Copy of Raw Data'!G:G,"ERROR",0,1)</f>
        <v>501</v>
      </c>
      <c r="H202" s="9">
        <f>_xlfn.XLOOKUP($E202,'Copy of Raw Data'!$E:$E,'Copy of Raw Data'!H:H,"ERROR",0,1)</f>
        <v>4558.47</v>
      </c>
      <c r="I202" s="9">
        <f>_xlfn.XLOOKUP($E202,'Copy of Raw Data'!$E:$E,'Copy of Raw Data'!I:I,"ERROR",0,1)</f>
        <v>0.000192634702782267</v>
      </c>
      <c r="J202" s="9" t="str">
        <f>_xlfn.XLOOKUP($E202,'Copy of Raw Data'!$E:$E,'Copy of 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5 to 10</v>
      </c>
      <c r="L202" s="9">
        <f>_xlfn.XLOOKUP($E202,'Copy of Raw Data'!$E:$E,'Copy of Raw Data'!L:L,"ERROR",0,1)</f>
        <v>9.1</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5 to 10</v>
      </c>
      <c r="N202" s="9">
        <f>_xlfn.XLOOKUP($E202,'Copy of Raw Data'!$E:$E,'Copy of Raw Data'!N:N,"ERROR",0,1)</f>
        <v>9.1</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14"/>
        <v>0</v>
      </c>
      <c r="Q202" s="9">
        <f>_xlfn.XLOOKUP($E202,'Copy of Raw Data'!$E:$E,'Copy of Raw Data'!Q:Q,"ERROR",0,1)</f>
        <v>0</v>
      </c>
      <c r="R202" s="9">
        <f>_xlfn.XLOOKUP($E202,'Copy of Raw Data'!$E:$E,'Copy of Raw Data'!R:R,"ERROR",0,1)</f>
        <v>0</v>
      </c>
      <c r="S202" s="17" t="e">
        <f t="shared" si="15"/>
        <v>#N/A</v>
      </c>
      <c r="T202" s="9" t="e">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#N/A</v>
      </c>
      <c r="U202" s="17" t="e">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#N/A</v>
      </c>
      <c r="V202" s="17" t="e">
        <f t="shared" si="16"/>
        <v>#N/A</v>
      </c>
      <c r="W202" s="17" t="e">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#N/A</v>
      </c>
      <c r="X202" s="17" t="e">
        <f t="shared" si="17"/>
        <v>#N/A</v>
      </c>
      <c r="Y202" s="9" t="e">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#N/A</v>
      </c>
      <c r="Z202" s="17" t="e">
        <f t="array" ref="Z202">_xlfn.IFS(AA202="oz",_xlfn.IFS(R202="oz",Q202,R202="fl oz",Q202*1.04,R202="ml",Q202*0.0338),AA202="fl oz",_xlfn.IFS(R202="oz",Q202/1.04,R202="fl oz",Q202,R202="ml",Q202*0.0338/1.04),AA202="ml",_xlfn.IFS(R202="oz",Q202/0.0338,R202="fl oz",Q202*1.04/0.0338,R202="ml",Q202))</f>
        <v>#N/A</v>
      </c>
      <c r="AA202" s="9" t="str">
        <f>_xlfn.XLOOKUP($E202,'Copy of Raw Data'!$E:$E,'Copy of Raw Data'!AA:AA,"ERROR",0,1)</f>
        <v>oz</v>
      </c>
      <c r="AB202" s="9"/>
      <c r="AC202" s="9"/>
      <c r="AD202" s="9"/>
      <c r="AE202" s="9"/>
      <c r="AF202" s="9"/>
    </row>
    <row r="203" hidden="1" spans="1:32">
      <c r="A203" s="9" t="str">
        <f>_xlfn.XLOOKUP($E203,'Copy of Raw Data'!$E:$E,'Copy of Raw Data'!A:A,"ERROR",0,1)</f>
        <v>US</v>
      </c>
      <c r="B203" s="9" t="str">
        <f>_xlfn.XLOOKUP($E203,'Copy of Raw Data'!$E:$E,'Copy of Raw Data'!B:B,"ERROR",0,1)</f>
        <v>Hair Mousses</v>
      </c>
      <c r="C203" s="9" t="str">
        <f>_xlfn.XLOOKUP($E203,'Copy of Raw Data'!$E:$E,'Copy of Raw Data'!C:C,"ERROR",0,1)</f>
        <v>paul mitchell</v>
      </c>
      <c r="D203" s="9" t="str">
        <f>_xlfn.XLOOKUP($E203,'Copy of Raw Data'!$E:$E,'Copy of Raw Data'!D:D,"ERROR",0,1)</f>
        <v>www.amazon.com/dp/B0752WCBCJ</v>
      </c>
      <c r="E203" s="9" t="s">
        <v>745</v>
      </c>
      <c r="F203" s="9" t="str">
        <f>_xlfn.XLOOKUP($E203,'Copy of Raw Data'!$E:$E,'Copy of Raw Data'!F:F,"ERROR",0,1)</f>
        <v>Paul Mitchell Invisiblewear Volume Whip Styling Foam, Humidity Resistance, Natural Hold, For Fine Hair, 6.8 fl. oz.</v>
      </c>
      <c r="G203" s="9">
        <f>_xlfn.XLOOKUP($E203,'Copy of Raw Data'!$E:$E,'Copy of Raw Data'!G:G,"ERROR",0,1)</f>
        <v>189</v>
      </c>
      <c r="H203" s="9">
        <f>_xlfn.XLOOKUP($E203,'Copy of Raw Data'!$E:$E,'Copy of Raw Data'!H:H,"ERROR",0,1)</f>
        <v>4531.03</v>
      </c>
      <c r="I203" s="9">
        <f>_xlfn.XLOOKUP($E203,'Copy of Raw Data'!$E:$E,'Copy of Raw Data'!I:I,"ERROR",0,1)</f>
        <v>0.000190789996445359</v>
      </c>
      <c r="J203" s="9" t="str">
        <f>_xlfn.XLOOKUP($E203,'Copy of Raw Data'!$E:$E,'Copy of 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20 to 30</v>
      </c>
      <c r="L203" s="9">
        <f>_xlfn.XLOOKUP($E203,'Copy of Raw Data'!$E:$E,'Copy of Raw Data'!L:L,"ERROR",0,1)</f>
        <v>24</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20 to 30</v>
      </c>
      <c r="N203" s="9">
        <f>_xlfn.XLOOKUP($E203,'Copy of Raw Data'!$E:$E,'Copy of Raw Data'!N:N,"ERROR",0,1)</f>
        <v>24</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No Discount</v>
      </c>
      <c r="P203" s="16">
        <f t="shared" si="14"/>
        <v>0</v>
      </c>
      <c r="Q203" s="9">
        <f>_xlfn.XLOOKUP($E203,'Copy of Raw Data'!$E:$E,'Copy of Raw Data'!Q:Q,"ERROR",0,1)</f>
        <v>6.8</v>
      </c>
      <c r="R203" s="9" t="str">
        <f>_xlfn.XLOOKUP($E203,'Copy of Raw Data'!$E:$E,'Copy of Raw Data'!R:R,"ERROR",0,1)</f>
        <v>fl oz</v>
      </c>
      <c r="S203" s="17">
        <f t="shared" si="15"/>
        <v>3.39366515837104</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3 to 4</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0.1 to 0.2</v>
      </c>
      <c r="V203" s="17">
        <f t="shared" si="16"/>
        <v>0.114767168020664</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0.1 to 0.2</v>
      </c>
      <c r="X203" s="17">
        <f t="shared" si="17"/>
        <v>0.114767168020664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6 to 8</v>
      </c>
      <c r="Z203" s="17">
        <f t="array" ref="Z203">_xlfn.IFS(AA203="oz",_xlfn.IFS(R203="oz",Q203,R203="fl oz",Q203*1.04,R203="ml",Q203*0.0338),AA203="fl oz",_xlfn.IFS(R203="oz",Q203/1.04,R203="fl oz",Q203,R203="ml",Q203*0.0338/1.04),AA203="ml",_xlfn.IFS(R203="oz",Q203/0.0338,R203="fl oz",Q203*1.04/0.0338,R203="ml",Q203))</f>
        <v>7.072</v>
      </c>
      <c r="AA203" s="9" t="str">
        <f>_xlfn.XLOOKUP($E203,'Copy of Raw Data'!$E:$E,'Copy of Raw Data'!AA:AA,"ERROR",0,1)</f>
        <v>oz</v>
      </c>
      <c r="AB203" s="9"/>
      <c r="AC203" s="9"/>
      <c r="AD203" s="9"/>
      <c r="AE203" s="9"/>
      <c r="AF203" s="9"/>
    </row>
    <row r="204" hidden="1" spans="1:32">
      <c r="A204" s="9" t="str">
        <f>_xlfn.XLOOKUP($E204,'Copy of Raw Data'!$E:$E,'Copy of Raw Data'!A:A,"ERROR",0,1)</f>
        <v>US</v>
      </c>
      <c r="B204" s="9" t="str">
        <f>_xlfn.XLOOKUP($E204,'Copy of Raw Data'!$E:$E,'Copy of Raw Data'!B:B,"ERROR",0,1)</f>
        <v>Hair Mousses</v>
      </c>
      <c r="C204" s="9" t="str">
        <f>_xlfn.XLOOKUP($E204,'Copy of Raw Data'!$E:$E,'Copy of Raw Data'!C:C,"ERROR",0,1)</f>
        <v>RUSK</v>
      </c>
      <c r="D204" s="9" t="str">
        <f>_xlfn.XLOOKUP($E204,'Copy of Raw Data'!$E:$E,'Copy of Raw Data'!D:D,"ERROR",0,1)</f>
        <v>www.amazon.com/dp/B003P65H1S</v>
      </c>
      <c r="E204" s="9" t="s">
        <v>749</v>
      </c>
      <c r="F204" s="9" t="str">
        <f>_xlfn.XLOOKUP($E204,'Copy of Raw Data'!$E:$E,'Copy of Raw Data'!F:F,"ERROR",0,1)</f>
        <v>RUSK Designer Collection Plumping Mousse, Firm-Hold, Provides Long-Lasting Body, Volume, and Hold, Ideal for Creating Defined and Bouncy Curls, 8.5 Fl Oz (Pack of 1)</v>
      </c>
      <c r="G204" s="9">
        <f>_xlfn.XLOOKUP($E204,'Copy of Raw Data'!$E:$E,'Copy of Raw Data'!G:G,"ERROR",0,1)</f>
        <v>261</v>
      </c>
      <c r="H204" s="9">
        <f>_xlfn.XLOOKUP($E204,'Copy of Raw Data'!$E:$E,'Copy of Raw Data'!H:H,"ERROR",0,1)</f>
        <v>4487.64</v>
      </c>
      <c r="I204" s="9">
        <f>_xlfn.XLOOKUP($E204,'Copy of Raw Data'!$E:$E,'Copy of Raw Data'!I:I,"ERROR",0,1)</f>
        <v>0.000189578756907711</v>
      </c>
      <c r="J204" s="9" t="str">
        <f>_xlfn.XLOOKUP($E204,'Copy of Raw Data'!$E:$E,'Copy of 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_xlfn.XLOOKUP($E204,'Copy of Raw Data'!$E:$E,'Copy of Raw Data'!L:L,"ERROR",0,1)</f>
        <v>17.15</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_xlfn.XLOOKUP($E204,'Copy of Raw Data'!$E:$E,'Copy of Raw Data'!N:N,"ERROR",0,1)</f>
        <v>17.36</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0% to 2%</v>
      </c>
      <c r="P204" s="16">
        <f t="shared" si="14"/>
        <v>0.0120967741935484</v>
      </c>
      <c r="Q204" s="9">
        <f>_xlfn.XLOOKUP($E204,'Copy of Raw Data'!$E:$E,'Copy of Raw Data'!Q:Q,"ERROR",0,1)</f>
        <v>8.5</v>
      </c>
      <c r="R204" s="9" t="str">
        <f>_xlfn.XLOOKUP($E204,'Copy of Raw Data'!$E:$E,'Copy of Raw Data'!R:R,"ERROR",0,1)</f>
        <v>fl oz</v>
      </c>
      <c r="S204" s="17">
        <f t="shared" si="15"/>
        <v>1.94004524886878</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1 to 2</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17">
        <f t="shared" si="16"/>
        <v>0.066411934561291</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17">
        <f t="shared" si="17"/>
        <v>0.0656085643851464</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8 to 10</v>
      </c>
      <c r="Z204" s="17">
        <f t="array" ref="Z204">_xlfn.IFS(AA204="oz",_xlfn.IFS(R204="oz",Q204,R204="fl oz",Q204*1.04,R204="ml",Q204*0.0338),AA204="fl oz",_xlfn.IFS(R204="oz",Q204/1.04,R204="fl oz",Q204,R204="ml",Q204*0.0338/1.04),AA204="ml",_xlfn.IFS(R204="oz",Q204/0.0338,R204="fl oz",Q204*1.04/0.0338,R204="ml",Q204))</f>
        <v>8.84</v>
      </c>
      <c r="AA204" s="9" t="str">
        <f>_xlfn.XLOOKUP($E204,'Copy of Raw Data'!$E:$E,'Copy of Raw Data'!AA:AA,"ERROR",0,1)</f>
        <v>oz</v>
      </c>
      <c r="AB204" s="9"/>
      <c r="AC204" s="9"/>
      <c r="AD204" s="9"/>
      <c r="AE204" s="9"/>
      <c r="AF204" s="9"/>
    </row>
    <row r="205" hidden="1" spans="1:32">
      <c r="A205" s="9" t="str">
        <f>_xlfn.XLOOKUP($E205,'Copy of Raw Data'!$E:$E,'Copy of Raw Data'!A:A,"ERROR",0,1)</f>
        <v>US</v>
      </c>
      <c r="B205" s="9" t="str">
        <f>_xlfn.XLOOKUP($E205,'Copy of Raw Data'!$E:$E,'Copy of Raw Data'!B:B,"ERROR",0,1)</f>
        <v>Hair Mousses</v>
      </c>
      <c r="C205" s="9" t="str">
        <f>_xlfn.XLOOKUP($E205,'Copy of Raw Data'!$E:$E,'Copy of Raw Data'!C:C,"ERROR",0,1)</f>
        <v>Goiple</v>
      </c>
      <c r="D205" s="9" t="str">
        <f>_xlfn.XLOOKUP($E205,'Copy of Raw Data'!$E:$E,'Copy of Raw Data'!D:D,"ERROR",0,1)</f>
        <v>www.amazon.com/dp/B0BZCPRJQ9</v>
      </c>
      <c r="E205" s="9" t="s">
        <v>752</v>
      </c>
      <c r="F205" s="9" t="str">
        <f>_xlfn.XLOOKUP($E205,'Copy of Raw Data'!$E:$E,'Copy of Raw Data'!F:F,"ERROR",0,1)</f>
        <v>Braid Foam Control Mousse Braiding Mousse for Braids Twist, Locs, No Flake Mousse for Braids Style and Moisturizes, Rosemary Oil for Hair Growth Hair Mousse for Braids Easy to Apply (3.4fl oz+1fl oz)</v>
      </c>
      <c r="G205" s="9">
        <f>_xlfn.XLOOKUP($E205,'Copy of Raw Data'!$E:$E,'Copy of Raw Data'!G:G,"ERROR",0,1)</f>
        <v>286</v>
      </c>
      <c r="H205" s="9">
        <f>_xlfn.XLOOKUP($E205,'Copy of Raw Data'!$E:$E,'Copy of Raw Data'!H:H,"ERROR",0,1)</f>
        <v>4459.15</v>
      </c>
      <c r="I205" s="9">
        <f>_xlfn.XLOOKUP($E205,'Copy of Raw Data'!$E:$E,'Copy of Raw Data'!I:I,"ERROR",0,1)</f>
        <v>0.000188079693864628</v>
      </c>
      <c r="J205" s="9" t="str">
        <f>_xlfn.XLOOKUP($E205,'Copy of Raw Data'!$E:$E,'Copy of 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_xlfn.XLOOKUP($E205,'Copy of Raw Data'!$E:$E,'Copy of Raw Data'!L:L,"ERROR",0,1)</f>
        <v>15.61</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_xlfn.XLOOKUP($E205,'Copy of Raw Data'!$E:$E,'Copy of Raw Data'!N:N,"ERROR",0,1)</f>
        <v>15.99</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2% to 4%</v>
      </c>
      <c r="P205" s="16">
        <f t="shared" si="14"/>
        <v>0.0237648530331458</v>
      </c>
      <c r="Q205" s="9">
        <f>_xlfn.XLOOKUP($E205,'Copy of Raw Data'!$E:$E,'Copy of Raw Data'!Q:Q,"ERROR",0,1)</f>
        <v>4.4</v>
      </c>
      <c r="R205" s="9" t="str">
        <f>_xlfn.XLOOKUP($E205,'Copy of Raw Data'!$E:$E,'Copy of Raw Data'!R:R,"ERROR",0,1)</f>
        <v>fl oz</v>
      </c>
      <c r="S205" s="17">
        <f t="shared" si="15"/>
        <v>3.41127622377622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3 to 4</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0.1 to 0.2</v>
      </c>
      <c r="V205" s="17">
        <f t="shared" si="16"/>
        <v>0.118171057890368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0.1 to 0.2</v>
      </c>
      <c r="X205" s="17">
        <f t="shared" si="17"/>
        <v>0.115362740066832</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4 to 6</v>
      </c>
      <c r="Z205" s="17">
        <f t="array" ref="Z205">_xlfn.IFS(AA205="oz",_xlfn.IFS(R205="oz",Q205,R205="fl oz",Q205*1.04,R205="ml",Q205*0.0338),AA205="fl oz",_xlfn.IFS(R205="oz",Q205/1.04,R205="fl oz",Q205,R205="ml",Q205*0.0338/1.04),AA205="ml",_xlfn.IFS(R205="oz",Q205/0.0338,R205="fl oz",Q205*1.04/0.0338,R205="ml",Q205))</f>
        <v>4.576</v>
      </c>
      <c r="AA205" s="9" t="str">
        <f>_xlfn.XLOOKUP($E205,'Copy of Raw Data'!$E:$E,'Copy of Raw Data'!AA:AA,"ERROR",0,1)</f>
        <v>oz</v>
      </c>
      <c r="AB205" s="9"/>
      <c r="AC205" s="9"/>
      <c r="AD205" s="9"/>
      <c r="AE205" s="9"/>
      <c r="AF205" s="9"/>
    </row>
    <row r="206" hidden="1" spans="1:32">
      <c r="A206" s="9" t="str">
        <f>_xlfn.XLOOKUP($E206,'Copy of Raw Data'!$E:$E,'Copy of Raw Data'!A:A,"ERROR",0,1)</f>
        <v>US</v>
      </c>
      <c r="B206" s="9" t="str">
        <f>_xlfn.XLOOKUP($E206,'Copy of Raw Data'!$E:$E,'Copy of Raw Data'!B:B,"ERROR",0,1)</f>
        <v>Hair Mousses</v>
      </c>
      <c r="C206" s="9" t="str">
        <f>_xlfn.XLOOKUP($E206,'Copy of Raw Data'!$E:$E,'Copy of Raw Data'!C:C,"ERROR",0,1)</f>
        <v>roux</v>
      </c>
      <c r="D206" s="9" t="str">
        <f>_xlfn.XLOOKUP($E206,'Copy of Raw Data'!$E:$E,'Copy of Raw Data'!D:D,"ERROR",0,1)</f>
        <v>www.amazon.com/dp/B000BPTEXS</v>
      </c>
      <c r="E206" s="9" t="s">
        <v>755</v>
      </c>
      <c r="F206" s="9" t="str">
        <f>_xlfn.XLOOKUP($E206,'Copy of Raw Data'!$E:$E,'Copy of Raw Data'!F:F,"ERROR",0,1)</f>
        <v>Roux Fanci-Full Instant Color Mousse Enriches Dark Blonde &amp; Light Brown Hair, 23 Frivolous Fawn, 6 Fl Oz (Pack of 1)</v>
      </c>
      <c r="G206" s="9">
        <f>_xlfn.XLOOKUP($E206,'Copy of Raw Data'!$E:$E,'Copy of Raw Data'!G:G,"ERROR",0,1)</f>
        <v>264</v>
      </c>
      <c r="H206" s="9">
        <f>_xlfn.XLOOKUP($E206,'Copy of Raw Data'!$E:$E,'Copy of Raw Data'!H:H,"ERROR",0,1)</f>
        <v>4423.89</v>
      </c>
      <c r="I206" s="9">
        <f>_xlfn.XLOOKUP($E206,'Copy of Raw Data'!$E:$E,'Copy of Raw Data'!I:I,"ERROR",0,1)</f>
        <v>0.000184555662791423</v>
      </c>
      <c r="J206" s="9" t="str">
        <f>_xlfn.XLOOKUP($E206,'Copy of Raw Data'!$E:$E,'Copy of 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_xlfn.XLOOKUP($E206,'Copy of Raw Data'!$E:$E,'Copy of Raw Data'!L:L,"ERROR",0,1)</f>
        <v>16.68</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_xlfn.XLOOKUP($E206,'Copy of Raw Data'!$E:$E,'Copy of Raw Data'!N:N,"ERROR",0,1)</f>
        <v>16.68</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No Discount</v>
      </c>
      <c r="P206" s="16">
        <f t="shared" si="14"/>
        <v>0</v>
      </c>
      <c r="Q206" s="9">
        <f>_xlfn.XLOOKUP($E206,'Copy of Raw Data'!$E:$E,'Copy of Raw Data'!Q:Q,"ERROR",0,1)</f>
        <v>6</v>
      </c>
      <c r="R206" s="9" t="str">
        <f>_xlfn.XLOOKUP($E206,'Copy of Raw Data'!$E:$E,'Copy of Raw Data'!R:R,"ERROR",0,1)</f>
        <v>fl oz</v>
      </c>
      <c r="S206" s="17">
        <f t="shared" si="15"/>
        <v>2.67307692307692</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2 to 3</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0.05 to 0.1</v>
      </c>
      <c r="V206" s="17">
        <f t="shared" si="16"/>
        <v>0.0903982726776098</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0.05 to 0.1</v>
      </c>
      <c r="X206" s="17">
        <f t="shared" si="17"/>
        <v>0.0903982726776098</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6 to 8</v>
      </c>
      <c r="Z206" s="17">
        <f t="array" ref="Z206">_xlfn.IFS(AA206="oz",_xlfn.IFS(R206="oz",Q206,R206="fl oz",Q206*1.04,R206="ml",Q206*0.0338),AA206="fl oz",_xlfn.IFS(R206="oz",Q206/1.04,R206="fl oz",Q206,R206="ml",Q206*0.0338/1.04),AA206="ml",_xlfn.IFS(R206="oz",Q206/0.0338,R206="fl oz",Q206*1.04/0.0338,R206="ml",Q206))</f>
        <v>6.24</v>
      </c>
      <c r="AA206" s="9" t="str">
        <f>_xlfn.XLOOKUP($E206,'Copy of Raw Data'!$E:$E,'Copy of Raw Data'!AA:AA,"ERROR",0,1)</f>
        <v>oz</v>
      </c>
      <c r="AB206" s="9"/>
      <c r="AC206" s="9"/>
      <c r="AD206" s="9"/>
      <c r="AE206" s="9"/>
      <c r="AF206" s="9"/>
    </row>
    <row r="207" hidden="1" spans="1:32">
      <c r="A207" s="9" t="str">
        <f>_xlfn.XLOOKUP($E207,'Copy of Raw Data'!$E:$E,'Copy of Raw Data'!A:A,"ERROR",0,1)</f>
        <v>US</v>
      </c>
      <c r="B207" s="9" t="str">
        <f>_xlfn.XLOOKUP($E207,'Copy of Raw Data'!$E:$E,'Copy of Raw Data'!B:B,"ERROR",0,1)</f>
        <v>Hair Mousses</v>
      </c>
      <c r="C207" s="9" t="str">
        <f>_xlfn.XLOOKUP($E207,'Copy of Raw Data'!$E:$E,'Copy of Raw Data'!C:C,"ERROR",0,1)</f>
        <v>aussie</v>
      </c>
      <c r="D207" s="9" t="str">
        <f>_xlfn.XLOOKUP($E207,'Copy of Raw Data'!$E:$E,'Copy of Raw Data'!D:D,"ERROR",0,1)</f>
        <v>www.amazon.com/dp/B07N9H2Y3W</v>
      </c>
      <c r="E207" s="9" t="s">
        <v>758</v>
      </c>
      <c r="F207" s="9" t="str">
        <f>_xlfn.XLOOKUP($E207,'Copy of Raw Data'!$E:$E,'Copy of Raw Data'!F:F,"ERROR",0,1)</f>
        <v>Aussie Hair Gel 7 fl oz, Triple Pack</v>
      </c>
      <c r="G207" s="9">
        <f>_xlfn.XLOOKUP($E207,'Copy of Raw Data'!$E:$E,'Copy of Raw Data'!G:G,"ERROR",0,1)</f>
        <v>272</v>
      </c>
      <c r="H207" s="9">
        <f>_xlfn.XLOOKUP($E207,'Copy of Raw Data'!$E:$E,'Copy of Raw Data'!H:H,"ERROR",0,1)</f>
        <v>4341</v>
      </c>
      <c r="I207" s="9">
        <f>_xlfn.XLOOKUP($E207,'Copy of Raw Data'!$E:$E,'Copy of Raw Data'!I:I,"ERROR",0,1)</f>
        <v>0.000184011476547762</v>
      </c>
      <c r="J207" s="9" t="str">
        <f>_xlfn.XLOOKUP($E207,'Copy of Raw Data'!$E:$E,'Copy of 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15 to 20</v>
      </c>
      <c r="L207" s="9">
        <f>_xlfn.XLOOKUP($E207,'Copy of Raw Data'!$E:$E,'Copy of Raw Data'!L:L,"ERROR",0,1)</f>
        <v>16.07</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15 to 20</v>
      </c>
      <c r="N207" s="9">
        <f>_xlfn.XLOOKUP($E207,'Copy of Raw Data'!$E:$E,'Copy of Raw Data'!N:N,"ERROR",0,1)</f>
        <v>17.49</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8% to 10%</v>
      </c>
      <c r="P207" s="16">
        <f t="shared" si="14"/>
        <v>0.0811892510005717</v>
      </c>
      <c r="Q207" s="9">
        <f>_xlfn.XLOOKUP($E207,'Copy of Raw Data'!$E:$E,'Copy of Raw Data'!Q:Q,"ERROR",0,1)</f>
        <v>21</v>
      </c>
      <c r="R207" s="9" t="str">
        <f>_xlfn.XLOOKUP($E207,'Copy of Raw Data'!$E:$E,'Copy of Raw Data'!R:R,"ERROR",0,1)</f>
        <v>fl oz</v>
      </c>
      <c r="S207" s="17">
        <f t="shared" si="15"/>
        <v>0.735805860805861</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16"/>
        <v>0.0270823191012572</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17"/>
        <v>0.0248835258980677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20 to 25</v>
      </c>
      <c r="Z207" s="17">
        <f t="array" ref="Z207">_xlfn.IFS(AA207="oz",_xlfn.IFS(R207="oz",Q207,R207="fl oz",Q207*1.04,R207="ml",Q207*0.0338),AA207="fl oz",_xlfn.IFS(R207="oz",Q207/1.04,R207="fl oz",Q207,R207="ml",Q207*0.0338/1.04),AA207="ml",_xlfn.IFS(R207="oz",Q207/0.0338,R207="fl oz",Q207*1.04/0.0338,R207="ml",Q207))</f>
        <v>21.84</v>
      </c>
      <c r="AA207" s="9" t="str">
        <f>_xlfn.XLOOKUP($E207,'Copy of Raw Data'!$E:$E,'Copy of Raw Data'!AA:AA,"ERROR",0,1)</f>
        <v>oz</v>
      </c>
      <c r="AB207" s="9"/>
      <c r="AC207" s="9"/>
      <c r="AD207" s="9"/>
      <c r="AE207" s="9"/>
      <c r="AF207" s="9"/>
    </row>
    <row r="208" hidden="1" spans="1:32">
      <c r="A208" s="9" t="str">
        <f>_xlfn.XLOOKUP($E208,'Copy of Raw Data'!$E:$E,'Copy of Raw Data'!A:A,"ERROR",0,1)</f>
        <v>US</v>
      </c>
      <c r="B208" s="9" t="str">
        <f>_xlfn.XLOOKUP($E208,'Copy of Raw Data'!$E:$E,'Copy of Raw Data'!B:B,"ERROR",0,1)</f>
        <v>Hair Mousses</v>
      </c>
      <c r="C208" s="9" t="str">
        <f>_xlfn.XLOOKUP($E208,'Copy of Raw Data'!$E:$E,'Copy of Raw Data'!C:C,"ERROR",0,1)</f>
        <v>Herbal Essences</v>
      </c>
      <c r="D208" s="9" t="str">
        <f>_xlfn.XLOOKUP($E208,'Copy of Raw Data'!$E:$E,'Copy of Raw Data'!D:D,"ERROR",0,1)</f>
        <v>www.amazon.com/dp/B001E5E9V6</v>
      </c>
      <c r="E208" s="9" t="s">
        <v>761</v>
      </c>
      <c r="F208" s="9" t="str">
        <f>_xlfn.XLOOKUP($E208,'Copy of Raw Data'!$E:$E,'Copy of Raw Data'!F:F,"ERROR",0,1)</f>
        <v>Herbal Essences Body Envy Va-Va-Volumizing Hairspray 8 Fl Oz (Pack of 12)</v>
      </c>
      <c r="G208" s="9">
        <f>_xlfn.XLOOKUP($E208,'Copy of Raw Data'!$E:$E,'Copy of Raw Data'!G:G,"ERROR",0,1)</f>
        <v>74</v>
      </c>
      <c r="H208" s="9">
        <f>_xlfn.XLOOKUP($E208,'Copy of Raw Data'!$E:$E,'Copy of Raw Data'!H:H,"ERROR",0,1)</f>
        <v>4328.2</v>
      </c>
      <c r="I208" s="9">
        <f>_xlfn.XLOOKUP($E208,'Copy of Raw Data'!$E:$E,'Copy of Raw Data'!I:I,"ERROR",0,1)</f>
        <v>0.00017904577707436</v>
      </c>
      <c r="J208" s="9" t="str">
        <f>_xlfn.XLOOKUP($E208,'Copy of Raw Data'!$E:$E,'Copy of 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50 to 75</v>
      </c>
      <c r="L208" s="9">
        <f>_xlfn.XLOOKUP($E208,'Copy of Raw Data'!$E:$E,'Copy of Raw Data'!L:L,"ERROR",0,1)</f>
        <v>58.3</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50 to 75</v>
      </c>
      <c r="N208" s="9">
        <f>_xlfn.XLOOKUP($E208,'Copy of Raw Data'!$E:$E,'Copy of Raw Data'!N:N,"ERROR",0,1)</f>
        <v>58.3</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14"/>
        <v>0</v>
      </c>
      <c r="Q208" s="9">
        <f>_xlfn.XLOOKUP($E208,'Copy of Raw Data'!$E:$E,'Copy of Raw Data'!Q:Q,"ERROR",0,1)</f>
        <v>96</v>
      </c>
      <c r="R208" s="9" t="str">
        <f>_xlfn.XLOOKUP($E208,'Copy of Raw Data'!$E:$E,'Copy of Raw Data'!R:R,"ERROR",0,1)</f>
        <v>fl oz</v>
      </c>
      <c r="S208" s="17">
        <f t="shared" si="15"/>
        <v>0.583934294871795</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0.5 to 0.75</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 to 0.05</v>
      </c>
      <c r="V208" s="17">
        <f t="shared" si="16"/>
        <v>0.0197475243446667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 to 0.05</v>
      </c>
      <c r="X208" s="17">
        <f t="shared" si="17"/>
        <v>0.0197475243446667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50+</v>
      </c>
      <c r="Z208" s="17">
        <f t="array" ref="Z208">_xlfn.IFS(AA208="oz",_xlfn.IFS(R208="oz",Q208,R208="fl oz",Q208*1.04,R208="ml",Q208*0.0338),AA208="fl oz",_xlfn.IFS(R208="oz",Q208/1.04,R208="fl oz",Q208,R208="ml",Q208*0.0338/1.04),AA208="ml",_xlfn.IFS(R208="oz",Q208/0.0338,R208="fl oz",Q208*1.04/0.0338,R208="ml",Q208))</f>
        <v>99.84</v>
      </c>
      <c r="AA208" s="9" t="str">
        <f>_xlfn.XLOOKUP($E208,'Copy of Raw Data'!$E:$E,'Copy of Raw Data'!AA:AA,"ERROR",0,1)</f>
        <v>oz</v>
      </c>
      <c r="AB208" s="9"/>
      <c r="AC208" s="9"/>
      <c r="AD208" s="9"/>
      <c r="AE208" s="9"/>
      <c r="AF208" s="9"/>
    </row>
    <row r="209" hidden="1" spans="1:32">
      <c r="A209" s="9" t="str">
        <f>_xlfn.XLOOKUP($E209,'Copy of Raw Data'!$E:$E,'Copy of Raw Data'!A:A,"ERROR",0,1)</f>
        <v>US</v>
      </c>
      <c r="B209" s="9" t="str">
        <f>_xlfn.XLOOKUP($E209,'Copy of Raw Data'!$E:$E,'Copy of Raw Data'!B:B,"ERROR",0,1)</f>
        <v>Hair Mousses</v>
      </c>
      <c r="C209" s="9" t="str">
        <f>_xlfn.XLOOKUP($E209,'Copy of Raw Data'!$E:$E,'Copy of Raw Data'!C:C,"ERROR",0,1)</f>
        <v>Goiple</v>
      </c>
      <c r="D209" s="9" t="str">
        <f>_xlfn.XLOOKUP($E209,'Copy of Raw Data'!$E:$E,'Copy of Raw Data'!D:D,"ERROR",0,1)</f>
        <v>www.amazon.com/dp/B0CCNRNJ2B</v>
      </c>
      <c r="E209" s="9" t="s">
        <v>764</v>
      </c>
      <c r="F209" s="9" t="str">
        <f>_xlfn.XLOOKUP($E209,'Copy of Raw Data'!$E:$E,'Copy of Raw Data'!F:F,"ERROR",0,1)</f>
        <v>Lace Tint Melting Hair Mousse, 200ML Lace Tint Mousse for Women Hair Wigs Lace Wigs Toupees and Hairpieces Natural Finishing Lace Color, Lace Tint Mousse for Wigs Lace Melting Spray Tool Set (Brown)</v>
      </c>
      <c r="G209" s="9">
        <f>_xlfn.XLOOKUP($E209,'Copy of Raw Data'!$E:$E,'Copy of Raw Data'!G:G,"ERROR",0,1)</f>
        <v>247</v>
      </c>
      <c r="H209" s="9">
        <f>_xlfn.XLOOKUP($E209,'Copy of Raw Data'!$E:$E,'Copy of Raw Data'!H:H,"ERROR",0,1)</f>
        <v>4211.4</v>
      </c>
      <c r="I209" s="9">
        <f>_xlfn.XLOOKUP($E209,'Copy of Raw Data'!$E:$E,'Copy of Raw Data'!I:I,"ERROR",0,1)</f>
        <v>0.000174437199823361</v>
      </c>
      <c r="J209" s="9" t="str">
        <f>_xlfn.XLOOKUP($E209,'Copy of Raw Data'!$E:$E,'Copy of 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15 to 20</v>
      </c>
      <c r="L209" s="9">
        <f>_xlfn.XLOOKUP($E209,'Copy of Raw Data'!$E:$E,'Copy of Raw Data'!L:L,"ERROR",0,1)</f>
        <v>16.99</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15 to 20</v>
      </c>
      <c r="N209" s="9">
        <f>_xlfn.XLOOKUP($E209,'Copy of Raw Data'!$E:$E,'Copy of Raw Data'!N:N,"ERROR",0,1)</f>
        <v>16.99</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14"/>
        <v>0</v>
      </c>
      <c r="Q209" s="9">
        <f>_xlfn.XLOOKUP($E209,'Copy of Raw Data'!$E:$E,'Copy of Raw Data'!Q:Q,"ERROR",0,1)</f>
        <v>200</v>
      </c>
      <c r="R209" s="9" t="str">
        <f>_xlfn.XLOOKUP($E209,'Copy of Raw Data'!$E:$E,'Copy of Raw Data'!R:R,"ERROR",0,1)</f>
        <v>ml</v>
      </c>
      <c r="S209" s="17">
        <f t="shared" si="15"/>
        <v>2.51331360946746</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2 to 3</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0.05 to 0.1</v>
      </c>
      <c r="V209" s="17">
        <f t="shared" si="16"/>
        <v>0.0849953875369447</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0.05 to 0.1</v>
      </c>
      <c r="X209" s="17">
        <f t="shared" si="17"/>
        <v>0.0849953875369447</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17">
        <f t="array" ref="Z209">_xlfn.IFS(AA209="oz",_xlfn.IFS(R209="oz",Q209,R209="fl oz",Q209*1.04,R209="ml",Q209*0.0338),AA209="fl oz",_xlfn.IFS(R209="oz",Q209/1.04,R209="fl oz",Q209,R209="ml",Q209*0.0338/1.04),AA209="ml",_xlfn.IFS(R209="oz",Q209/0.0338,R209="fl oz",Q209*1.04/0.0338,R209="ml",Q209))</f>
        <v>6.76</v>
      </c>
      <c r="AA209" s="9" t="str">
        <f>_xlfn.XLOOKUP($E209,'Copy of Raw Data'!$E:$E,'Copy of Raw Data'!AA:AA,"ERROR",0,1)</f>
        <v>oz</v>
      </c>
      <c r="AB209" s="9"/>
      <c r="AC209" s="9"/>
      <c r="AD209" s="9"/>
      <c r="AE209" s="9"/>
      <c r="AF209" s="9"/>
    </row>
    <row r="210" hidden="1" spans="1:32">
      <c r="A210" s="9" t="str">
        <f>_xlfn.XLOOKUP($E210,'Copy of Raw Data'!$E:$E,'Copy of Raw Data'!A:A,"ERROR",0,1)</f>
        <v>US</v>
      </c>
      <c r="B210" s="9" t="str">
        <f>_xlfn.XLOOKUP($E210,'Copy of Raw Data'!$E:$E,'Copy of Raw Data'!B:B,"ERROR",0,1)</f>
        <v>Hair Mousses</v>
      </c>
      <c r="C210" s="9" t="str">
        <f>_xlfn.XLOOKUP($E210,'Copy of Raw Data'!$E:$E,'Copy of Raw Data'!C:C,"ERROR",0,1)</f>
        <v>aussie</v>
      </c>
      <c r="D210" s="9" t="str">
        <f>_xlfn.XLOOKUP($E210,'Copy of Raw Data'!$E:$E,'Copy of Raw Data'!D:D,"ERROR",0,1)</f>
        <v>www.amazon.com/dp/B07NFSHCFB</v>
      </c>
      <c r="E210" s="9" t="s">
        <v>767</v>
      </c>
      <c r="F210" s="9" t="str">
        <f>_xlfn.XLOOKUP($E210,'Copy of Raw Data'!$E:$E,'Copy of Raw Data'!F:F,"ERROR",0,1)</f>
        <v>Aussie Mousse, with Jojoba &amp; Sea Kelp, Instant Freeze, 24 Hour Hold, 6 fl oz, Triple Pack</v>
      </c>
      <c r="G210" s="9">
        <f>_xlfn.XLOOKUP($E210,'Copy of Raw Data'!$E:$E,'Copy of Raw Data'!G:G,"ERROR",0,1)</f>
        <v>171</v>
      </c>
      <c r="H210" s="9">
        <f>_xlfn.XLOOKUP($E210,'Copy of Raw Data'!$E:$E,'Copy of Raw Data'!H:H,"ERROR",0,1)</f>
        <v>4103</v>
      </c>
      <c r="I210" s="9">
        <f>_xlfn.XLOOKUP($E210,'Copy of Raw Data'!$E:$E,'Copy of Raw Data'!I:I,"ERROR",0,1)</f>
        <v>0.000173598812891721</v>
      </c>
      <c r="J210" s="9" t="str">
        <f>_xlfn.XLOOKUP($E210,'Copy of Raw Data'!$E:$E,'Copy of 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20 to 30</v>
      </c>
      <c r="L210" s="9">
        <f>_xlfn.XLOOKUP($E210,'Copy of Raw Data'!$E:$E,'Copy of Raw Data'!L:L,"ERROR",0,1)</f>
        <v>23.97</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20 to 30</v>
      </c>
      <c r="N210" s="9">
        <f>_xlfn.XLOOKUP($E210,'Copy of Raw Data'!$E:$E,'Copy of Raw Data'!N:N,"ERROR",0,1)</f>
        <v>23.97</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No Discount</v>
      </c>
      <c r="P210" s="16">
        <f t="shared" si="14"/>
        <v>0</v>
      </c>
      <c r="Q210" s="9">
        <f>_xlfn.XLOOKUP($E210,'Copy of Raw Data'!$E:$E,'Copy of Raw Data'!Q:Q,"ERROR",0,1)</f>
        <v>18</v>
      </c>
      <c r="R210" s="9" t="str">
        <f>_xlfn.XLOOKUP($E210,'Copy of Raw Data'!$E:$E,'Copy of Raw Data'!R:R,"ERROR",0,1)</f>
        <v>fl oz</v>
      </c>
      <c r="S210" s="17">
        <f t="shared" si="15"/>
        <v>1.28044871794872</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1 to 2</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 to 0.05</v>
      </c>
      <c r="V210" s="17">
        <f t="shared" si="16"/>
        <v>0.0433022900895745</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 to 0.05</v>
      </c>
      <c r="X210" s="17">
        <f t="shared" si="17"/>
        <v>0.0433022900895745</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15 to 20</v>
      </c>
      <c r="Z210" s="17">
        <f t="array" ref="Z210">_xlfn.IFS(AA210="oz",_xlfn.IFS(R210="oz",Q210,R210="fl oz",Q210*1.04,R210="ml",Q210*0.0338),AA210="fl oz",_xlfn.IFS(R210="oz",Q210/1.04,R210="fl oz",Q210,R210="ml",Q210*0.0338/1.04),AA210="ml",_xlfn.IFS(R210="oz",Q210/0.0338,R210="fl oz",Q210*1.04/0.0338,R210="ml",Q210))</f>
        <v>18.72</v>
      </c>
      <c r="AA210" s="9" t="str">
        <f>_xlfn.XLOOKUP($E210,'Copy of Raw Data'!$E:$E,'Copy of Raw Data'!AA:AA,"ERROR",0,1)</f>
        <v>oz</v>
      </c>
      <c r="AB210" s="9"/>
      <c r="AC210" s="9"/>
      <c r="AD210" s="9"/>
      <c r="AE210" s="9"/>
      <c r="AF210" s="9"/>
    </row>
    <row r="211" hidden="1" spans="1:32">
      <c r="A211" s="9" t="str">
        <f>_xlfn.XLOOKUP($E211,'Copy of Raw Data'!$E:$E,'Copy of Raw Data'!A:A,"ERROR",0,1)</f>
        <v>US</v>
      </c>
      <c r="B211" s="9" t="str">
        <f>_xlfn.XLOOKUP($E211,'Copy of Raw Data'!$E:$E,'Copy of Raw Data'!B:B,"ERROR",0,1)</f>
        <v>Hair Mousses</v>
      </c>
      <c r="C211" s="9" t="str">
        <f>_xlfn.XLOOKUP($E211,'Copy of Raw Data'!$E:$E,'Copy of Raw Data'!C:C,"ERROR",0,1)</f>
        <v>tresemme</v>
      </c>
      <c r="D211" s="9" t="str">
        <f>_xlfn.XLOOKUP($E211,'Copy of Raw Data'!$E:$E,'Copy of Raw Data'!D:D,"ERROR",0,1)</f>
        <v>www.amazon.com/dp/B07DCTHW5L</v>
      </c>
      <c r="E211" s="9" t="s">
        <v>771</v>
      </c>
      <c r="F211" s="9" t="str">
        <f>_xlfn.XLOOKUP($E211,'Copy of Raw Data'!$E:$E,'Copy of Raw Data'!F:F,"ERROR",0,1)</f>
        <v>Tresemme Extra Hold Mousse, 2 oz, 2-Pack</v>
      </c>
      <c r="G211" s="9">
        <f>_xlfn.XLOOKUP($E211,'Copy of Raw Data'!$E:$E,'Copy of Raw Data'!G:G,"ERROR",0,1)</f>
        <v>296</v>
      </c>
      <c r="H211" s="9">
        <f>_xlfn.XLOOKUP($E211,'Copy of Raw Data'!$E:$E,'Copy of Raw Data'!H:H,"ERROR",0,1)</f>
        <v>4083.28</v>
      </c>
      <c r="I211" s="9">
        <f>_xlfn.XLOOKUP($E211,'Copy of Raw Data'!$E:$E,'Copy of Raw Data'!I:I,"ERROR",0,1)</f>
        <v>0.000157026216044745</v>
      </c>
      <c r="J211" s="9" t="str">
        <f>_xlfn.XLOOKUP($E211,'Copy of Raw Data'!$E:$E,'Copy of 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10 to 15</v>
      </c>
      <c r="L211" s="9">
        <f>_xlfn.XLOOKUP($E211,'Copy of Raw Data'!$E:$E,'Copy of Raw Data'!L:L,"ERROR",0,1)</f>
        <v>13.79</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_xlfn.XLOOKUP($E211,'Copy of Raw Data'!$E:$E,'Copy of Raw Data'!N:N,"ERROR",0,1)</f>
        <v>14.06</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0% to 2%</v>
      </c>
      <c r="P211" s="16">
        <f t="shared" si="14"/>
        <v>0.0192034139402561</v>
      </c>
      <c r="Q211" s="9">
        <f>_xlfn.XLOOKUP($E211,'Copy of Raw Data'!$E:$E,'Copy of Raw Data'!Q:Q,"ERROR",0,1)</f>
        <v>4</v>
      </c>
      <c r="R211" s="9" t="str">
        <f>_xlfn.XLOOKUP($E211,'Copy of Raw Data'!$E:$E,'Copy of Raw Data'!R:R,"ERROR",0,1)</f>
        <v>oz</v>
      </c>
      <c r="S211" s="17">
        <f t="shared" si="15"/>
        <v>3.4475</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3 to 4</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0.1 to 0.2</v>
      </c>
      <c r="V211" s="17">
        <f t="shared" si="16"/>
        <v>0.11887047683463</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0.1 to 0.2</v>
      </c>
      <c r="X211" s="17">
        <f t="shared" si="17"/>
        <v>0.116587757862699</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2 to 4</v>
      </c>
      <c r="Z211" s="17">
        <f t="array" ref="Z211">_xlfn.IFS(AA211="oz",_xlfn.IFS(R211="oz",Q211,R211="fl oz",Q211*1.04,R211="ml",Q211*0.0338),AA211="fl oz",_xlfn.IFS(R211="oz",Q211/1.04,R211="fl oz",Q211,R211="ml",Q211*0.0338/1.04),AA211="ml",_xlfn.IFS(R211="oz",Q211/0.0338,R211="fl oz",Q211*1.04/0.0338,R211="ml",Q211))</f>
        <v>4</v>
      </c>
      <c r="AA211" s="9" t="str">
        <f>_xlfn.XLOOKUP($E211,'Copy of Raw Data'!$E:$E,'Copy of Raw Data'!AA:AA,"ERROR",0,1)</f>
        <v>oz</v>
      </c>
      <c r="AB211" s="9"/>
      <c r="AC211" s="9"/>
      <c r="AD211" s="9"/>
      <c r="AE211" s="9"/>
      <c r="AF211" s="9"/>
    </row>
    <row r="212" hidden="1" spans="1:32">
      <c r="A212" s="9" t="str">
        <f>_xlfn.XLOOKUP($E212,'Copy of Raw Data'!$E:$E,'Copy of Raw Data'!A:A,"ERROR",0,1)</f>
        <v>US</v>
      </c>
      <c r="B212" s="9" t="str">
        <f>_xlfn.XLOOKUP($E212,'Copy of Raw Data'!$E:$E,'Copy of Raw Data'!B:B,"ERROR",0,1)</f>
        <v>Hair Mousses</v>
      </c>
      <c r="C212" s="9" t="str">
        <f>_xlfn.XLOOKUP($E212,'Copy of Raw Data'!$E:$E,'Copy of Raw Data'!C:C,"ERROR",0,1)</f>
        <v>Tresemme</v>
      </c>
      <c r="D212" s="9" t="str">
        <f>_xlfn.XLOOKUP($E212,'Copy of Raw Data'!$E:$E,'Copy of Raw Data'!D:D,"ERROR",0,1)</f>
        <v>www.amazon.com/dp/B0019J4R6Y</v>
      </c>
      <c r="E212" s="9" t="s">
        <v>775</v>
      </c>
      <c r="F212" s="9" t="str">
        <f>_xlfn.XLOOKUP($E212,'Copy of Raw Data'!$E:$E,'Copy of Raw Data'!F:F,"ERROR",0,1)</f>
        <v>Tresemme Thermal Creations Volumising Mousse, 6.5 Ounce</v>
      </c>
      <c r="G212" s="9">
        <f>_xlfn.XLOOKUP($E212,'Copy of Raw Data'!$E:$E,'Copy of Raw Data'!G:G,"ERROR",0,1)</f>
        <v>388</v>
      </c>
      <c r="H212" s="9">
        <f>_xlfn.XLOOKUP($E212,'Copy of Raw Data'!$E:$E,'Copy of Raw Data'!H:H,"ERROR",0,1)</f>
        <v>3693.47</v>
      </c>
      <c r="I212" s="9">
        <f>_xlfn.XLOOKUP($E212,'Copy of Raw Data'!$E:$E,'Copy of Raw Data'!I:I,"ERROR",0,1)</f>
        <v>0.000142312355336271</v>
      </c>
      <c r="J212" s="9" t="str">
        <f>_xlfn.XLOOKUP($E212,'Copy of Raw Data'!$E:$E,'Copy of 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5 to 10</v>
      </c>
      <c r="L212" s="9">
        <f>_xlfn.XLOOKUP($E212,'Copy of Raw Data'!$E:$E,'Copy of Raw Data'!L:L,"ERROR",0,1)</f>
        <v>9.5</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_xlfn.XLOOKUP($E212,'Copy of Raw Data'!$E:$E,'Copy of Raw Data'!N:N,"ERROR",0,1)</f>
        <v>10.28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6% to 8%</v>
      </c>
      <c r="P212" s="16">
        <f t="shared" si="14"/>
        <v>0.0758754863813229</v>
      </c>
      <c r="Q212" s="9">
        <f>_xlfn.XLOOKUP($E212,'Copy of Raw Data'!$E:$E,'Copy of Raw Data'!Q:Q,"ERROR",0,1)</f>
        <v>6.5</v>
      </c>
      <c r="R212" s="9" t="str">
        <f>_xlfn.XLOOKUP($E212,'Copy of Raw Data'!$E:$E,'Copy of Raw Data'!R:R,"ERROR",0,1)</f>
        <v>oz</v>
      </c>
      <c r="S212" s="17">
        <f t="shared" si="15"/>
        <v>1.46153846153846</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1 to 2</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0.05 to 0.1</v>
      </c>
      <c r="V212" s="17">
        <f t="shared" si="16"/>
        <v>0.0534845607554434</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17"/>
        <v>0.0494263936942327</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6 to 8</v>
      </c>
      <c r="Z212" s="17">
        <f t="array" ref="Z212">_xlfn.IFS(AA212="oz",_xlfn.IFS(R212="oz",Q212,R212="fl oz",Q212*1.04,R212="ml",Q212*0.0338),AA212="fl oz",_xlfn.IFS(R212="oz",Q212/1.04,R212="fl oz",Q212,R212="ml",Q212*0.0338/1.04),AA212="ml",_xlfn.IFS(R212="oz",Q212/0.0338,R212="fl oz",Q212*1.04/0.0338,R212="ml",Q212))</f>
        <v>6.5</v>
      </c>
      <c r="AA212" s="9" t="str">
        <f>_xlfn.XLOOKUP($E212,'Copy of Raw Data'!$E:$E,'Copy of Raw Data'!AA:AA,"ERROR",0,1)</f>
        <v>oz</v>
      </c>
      <c r="AB212" s="9"/>
      <c r="AC212" s="9"/>
      <c r="AD212" s="9"/>
      <c r="AE212" s="9"/>
      <c r="AF212" s="9"/>
    </row>
    <row r="213" hidden="1" spans="1:32">
      <c r="A213" s="9" t="str">
        <f>_xlfn.XLOOKUP($E213,'Copy of Raw Data'!$E:$E,'Copy of Raw Data'!A:A,"ERROR",0,1)</f>
        <v>US</v>
      </c>
      <c r="B213" s="9" t="str">
        <f>_xlfn.XLOOKUP($E213,'Copy of Raw Data'!$E:$E,'Copy of Raw Data'!B:B,"ERROR",0,1)</f>
        <v>Hair Mousses</v>
      </c>
      <c r="C213" s="9" t="str">
        <f>_xlfn.XLOOKUP($E213,'Copy of Raw Data'!$E:$E,'Copy of Raw Data'!C:C,"ERROR",0,1)</f>
        <v>Carol's Daughter</v>
      </c>
      <c r="D213" s="9" t="str">
        <f>_xlfn.XLOOKUP($E213,'Copy of Raw Data'!$E:$E,'Copy of Raw Data'!D:D,"ERROR",0,1)</f>
        <v>www.amazon.com/dp/B08KXFGQKK</v>
      </c>
      <c r="E213" s="9" t="s">
        <v>778</v>
      </c>
      <c r="F213" s="9" t="str">
        <f>_xlfn.XLOOKUP($E213,'Copy of Raw Data'!$E:$E,'Copy of Raw Data'!F:F,"ERROR",0,1)</f>
        <v>Carol’s Daughter Wash Day Delight Detangling Jelly-To-Cream Conditioner with Glycerin and Aloe, Paraben-Free for Moisture, Hydration and Shine, Moisturizing, Curly Hair , 20 Oz</v>
      </c>
      <c r="G213" s="9">
        <f>_xlfn.XLOOKUP($E213,'Copy of Raw Data'!$E:$E,'Copy of Raw Data'!G:G,"ERROR",0,1)</f>
        <v>279</v>
      </c>
      <c r="H213" s="9">
        <f>_xlfn.XLOOKUP($E213,'Copy of Raw Data'!$E:$E,'Copy of Raw Data'!H:H,"ERROR",0,1)</f>
        <v>3347.38</v>
      </c>
      <c r="I213" s="9">
        <f>_xlfn.XLOOKUP($E213,'Copy of Raw Data'!$E:$E,'Copy of Raw Data'!I:I,"ERROR",0,1)</f>
        <v>0.000141037769118698</v>
      </c>
      <c r="J213" s="9" t="str">
        <f>_xlfn.XLOOKUP($E213,'Copy of Raw Data'!$E:$E,'Copy of 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10 to 15</v>
      </c>
      <c r="L213" s="9">
        <f>_xlfn.XLOOKUP($E213,'Copy of Raw Data'!$E:$E,'Copy of Raw Data'!L:L,"ERROR",0,1)</f>
        <v>11.98</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10 to 15</v>
      </c>
      <c r="N213" s="9">
        <f>_xlfn.XLOOKUP($E213,'Copy of Raw Data'!$E:$E,'Copy of Raw Data'!N:N,"ERROR",0,1)</f>
        <v>11.98</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6">
        <f t="shared" si="14"/>
        <v>0</v>
      </c>
      <c r="Q213" s="9">
        <f>_xlfn.XLOOKUP($E213,'Copy of Raw Data'!$E:$E,'Copy of Raw Data'!Q:Q,"ERROR",0,1)</f>
        <v>20</v>
      </c>
      <c r="R213" s="9" t="str">
        <f>_xlfn.XLOOKUP($E213,'Copy of Raw Data'!$E:$E,'Copy of Raw Data'!R:R,"ERROR",0,1)</f>
        <v>oz</v>
      </c>
      <c r="S213" s="17">
        <f t="shared" si="15"/>
        <v>0.599</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0.5 to 0.75</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16"/>
        <v>0.02025701724721</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17"/>
        <v>0.02025701724721</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15 to 20</v>
      </c>
      <c r="Z213" s="17">
        <f t="array" ref="Z213">_xlfn.IFS(AA213="oz",_xlfn.IFS(R213="oz",Q213,R213="fl oz",Q213*1.04,R213="ml",Q213*0.0338),AA213="fl oz",_xlfn.IFS(R213="oz",Q213/1.04,R213="fl oz",Q213,R213="ml",Q213*0.0338/1.04),AA213="ml",_xlfn.IFS(R213="oz",Q213/0.0338,R213="fl oz",Q213*1.04/0.0338,R213="ml",Q213))</f>
        <v>20</v>
      </c>
      <c r="AA213" s="9" t="str">
        <f>_xlfn.XLOOKUP($E213,'Copy of Raw Data'!$E:$E,'Copy of Raw Data'!AA:AA,"ERROR",0,1)</f>
        <v>oz</v>
      </c>
      <c r="AB213" s="9"/>
      <c r="AC213" s="9"/>
      <c r="AD213" s="9"/>
      <c r="AE213" s="9"/>
      <c r="AF213" s="9"/>
    </row>
    <row r="214" hidden="1" spans="1:32">
      <c r="A214" s="9" t="str">
        <f>_xlfn.XLOOKUP($E214,'Copy of Raw Data'!$E:$E,'Copy of Raw Data'!A:A,"ERROR",0,1)</f>
        <v>US</v>
      </c>
      <c r="B214" s="9" t="str">
        <f>_xlfn.XLOOKUP($E214,'Copy of Raw Data'!$E:$E,'Copy of Raw Data'!B:B,"ERROR",0,1)</f>
        <v>Hair Mousses</v>
      </c>
      <c r="C214" s="9" t="str">
        <f>_xlfn.XLOOKUP($E214,'Copy of Raw Data'!$E:$E,'Copy of Raw Data'!C:C,"ERROR",0,1)</f>
        <v>garnier</v>
      </c>
      <c r="D214" s="9" t="str">
        <f>_xlfn.XLOOKUP($E214,'Copy of Raw Data'!$E:$E,'Copy of Raw Data'!D:D,"ERROR",0,1)</f>
        <v>www.amazon.com/dp/B01MFC0T0A</v>
      </c>
      <c r="E214" s="9" t="s">
        <v>781</v>
      </c>
      <c r="F214" s="9" t="str">
        <f>_xlfn.XLOOKUP($E214,'Copy of Raw Data'!$E:$E,'Copy of Raw Data'!F:F,"ERROR",0,1)</f>
        <v>Garnier Fructis Style Smooth Air Dry Anti-Frizz Cream, 5.1 fl. oz.</v>
      </c>
      <c r="G214" s="9">
        <f>_xlfn.XLOOKUP($E214,'Copy of Raw Data'!$E:$E,'Copy of Raw Data'!G:G,"ERROR",0,1)</f>
        <v>686</v>
      </c>
      <c r="H214" s="9">
        <f>_xlfn.XLOOKUP($E214,'Copy of Raw Data'!$E:$E,'Copy of Raw Data'!H:H,"ERROR",0,1)</f>
        <v>3317.4</v>
      </c>
      <c r="I214" s="9">
        <f>_xlfn.XLOOKUP($E214,'Copy of Raw Data'!$E:$E,'Copy of Raw Data'!I:I,"ERROR",0,1)</f>
        <v>0.000139146721921977</v>
      </c>
      <c r="J214" s="9" t="str">
        <f>_xlfn.XLOOKUP($E214,'Copy of Raw Data'!$E:$E,'Copy of 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0 to 5</v>
      </c>
      <c r="L214" s="9">
        <f>_xlfn.XLOOKUP($E214,'Copy of Raw Data'!$E:$E,'Copy of Raw Data'!L:L,"ERROR",0,1)</f>
        <v>4.84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_xlfn.XLOOKUP($E214,'Copy of Raw Data'!$E:$E,'Copy of Raw Data'!N:N,"ERROR",0,1)</f>
        <v>7.74</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30% to 40%</v>
      </c>
      <c r="P214" s="16">
        <f t="shared" si="14"/>
        <v>0.374677002583979</v>
      </c>
      <c r="Q214" s="9">
        <f>_xlfn.XLOOKUP($E214,'Copy of Raw Data'!$E:$E,'Copy of Raw Data'!Q:Q,"ERROR",0,1)</f>
        <v>5.1</v>
      </c>
      <c r="R214" s="9" t="str">
        <f>_xlfn.XLOOKUP($E214,'Copy of Raw Data'!$E:$E,'Copy of Raw Data'!R:R,"ERROR",0,1)</f>
        <v>fl oz</v>
      </c>
      <c r="S214" s="17">
        <f t="shared" si="15"/>
        <v>0.912518853695324</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0.75 to 1</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 to 0.05</v>
      </c>
      <c r="V214" s="17">
        <f t="shared" si="16"/>
        <v>0.0493498822488856</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 to 0.05</v>
      </c>
      <c r="X214" s="17">
        <f t="shared" si="17"/>
        <v>0.0308596162900008</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4 to 6</v>
      </c>
      <c r="Z214" s="17">
        <f t="array" ref="Z214">_xlfn.IFS(AA214="oz",_xlfn.IFS(R214="oz",Q214,R214="fl oz",Q214*1.04,R214="ml",Q214*0.0338),AA214="fl oz",_xlfn.IFS(R214="oz",Q214/1.04,R214="fl oz",Q214,R214="ml",Q214*0.0338/1.04),AA214="ml",_xlfn.IFS(R214="oz",Q214/0.0338,R214="fl oz",Q214*1.04/0.0338,R214="ml",Q214))</f>
        <v>5.304</v>
      </c>
      <c r="AA214" s="9" t="str">
        <f>_xlfn.XLOOKUP($E214,'Copy of Raw Data'!$E:$E,'Copy of Raw Data'!AA:AA,"ERROR",0,1)</f>
        <v>oz</v>
      </c>
      <c r="AB214" s="9"/>
      <c r="AC214" s="9"/>
      <c r="AD214" s="9"/>
      <c r="AE214" s="9"/>
      <c r="AF214" s="9"/>
    </row>
    <row r="215" hidden="1" spans="1:32">
      <c r="A215" s="9" t="str">
        <f>_xlfn.XLOOKUP($E215,'Copy of Raw Data'!$E:$E,'Copy of Raw Data'!A:A,"ERROR",0,1)</f>
        <v>US</v>
      </c>
      <c r="B215" s="9" t="str">
        <f>_xlfn.XLOOKUP($E215,'Copy of Raw Data'!$E:$E,'Copy of Raw Data'!B:B,"ERROR",0,1)</f>
        <v>Hair Mousses</v>
      </c>
      <c r="C215" s="9" t="str">
        <f>_xlfn.XLOOKUP($E215,'Copy of Raw Data'!$E:$E,'Copy of Raw Data'!C:C,"ERROR",0,1)</f>
        <v>fantasia</v>
      </c>
      <c r="D215" s="9" t="str">
        <f>_xlfn.XLOOKUP($E215,'Copy of Raw Data'!$E:$E,'Copy of Raw Data'!D:D,"ERROR",0,1)</f>
        <v>www.amazon.com/dp/B000O9L67S</v>
      </c>
      <c r="E215" s="9" t="s">
        <v>784</v>
      </c>
      <c r="F215" s="9" t="str">
        <f>_xlfn.XLOOKUP($E215,'Copy of Raw Data'!$E:$E,'Copy of Raw Data'!F:F,"ERROR",0,1)</f>
        <v>Fantasia Liquid Mousse Spritz 2 oz. Firm</v>
      </c>
      <c r="G215" s="9">
        <f>_xlfn.XLOOKUP($E215,'Copy of Raw Data'!$E:$E,'Copy of Raw Data'!G:G,"ERROR",0,1)</f>
        <v>539</v>
      </c>
      <c r="H215" s="9">
        <f>_xlfn.XLOOKUP($E215,'Copy of Raw Data'!$E:$E,'Copy of Raw Data'!H:H,"ERROR",0,1)</f>
        <v>3272.92</v>
      </c>
      <c r="I215" s="9">
        <f>_xlfn.XLOOKUP($E215,'Copy of Raw Data'!$E:$E,'Copy of Raw Data'!I:I,"ERROR",0,1)</f>
        <v>0.000133595171945635</v>
      </c>
      <c r="J215" s="9" t="str">
        <f>_xlfn.XLOOKUP($E215,'Copy of Raw Data'!$E:$E,'Copy of 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5 to 10</v>
      </c>
      <c r="L215" s="9">
        <f>_xlfn.XLOOKUP($E215,'Copy of Raw Data'!$E:$E,'Copy of Raw Data'!L:L,"ERROR",0,1)</f>
        <v>6.04</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5 to 10</v>
      </c>
      <c r="N215" s="9">
        <f>_xlfn.XLOOKUP($E215,'Copy of Raw Data'!$E:$E,'Copy of Raw Data'!N:N,"ERROR",0,1)</f>
        <v>6.36</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4% to 6%</v>
      </c>
      <c r="P215" s="16">
        <f t="shared" si="14"/>
        <v>0.0503144654088051</v>
      </c>
      <c r="Q215" s="9">
        <f>_xlfn.XLOOKUP($E215,'Copy of Raw Data'!$E:$E,'Copy of Raw Data'!Q:Q,"ERROR",0,1)</f>
        <v>2</v>
      </c>
      <c r="R215" s="9" t="str">
        <f>_xlfn.XLOOKUP($E215,'Copy of Raw Data'!$E:$E,'Copy of Raw Data'!R:R,"ERROR",0,1)</f>
        <v>oz</v>
      </c>
      <c r="S215" s="17">
        <f t="shared" si="15"/>
        <v>3.02</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3 to 4</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17">
        <f t="shared" si="16"/>
        <v>0.107541427122083</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17">
        <f t="shared" si="17"/>
        <v>0.102130537707136</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1 to 2</v>
      </c>
      <c r="Z215" s="17">
        <f t="array" ref="Z215">_xlfn.IFS(AA215="oz",_xlfn.IFS(R215="oz",Q215,R215="fl oz",Q215*1.04,R215="ml",Q215*0.0338),AA215="fl oz",_xlfn.IFS(R215="oz",Q215/1.04,R215="fl oz",Q215,R215="ml",Q215*0.0338/1.04),AA215="ml",_xlfn.IFS(R215="oz",Q215/0.0338,R215="fl oz",Q215*1.04/0.0338,R215="ml",Q215))</f>
        <v>2</v>
      </c>
      <c r="AA215" s="9" t="str">
        <f>_xlfn.XLOOKUP($E215,'Copy of Raw Data'!$E:$E,'Copy of Raw Data'!AA:AA,"ERROR",0,1)</f>
        <v>oz</v>
      </c>
      <c r="AB215" s="9"/>
      <c r="AC215" s="9"/>
      <c r="AD215" s="9"/>
      <c r="AE215" s="9"/>
      <c r="AF215" s="9"/>
    </row>
    <row r="216" hidden="1" spans="1:32">
      <c r="A216" s="9" t="str">
        <f>_xlfn.XLOOKUP($E216,'Copy of Raw Data'!$E:$E,'Copy of Raw Data'!A:A,"ERROR",0,1)</f>
        <v>US</v>
      </c>
      <c r="B216" s="9" t="str">
        <f>_xlfn.XLOOKUP($E216,'Copy of Raw Data'!$E:$E,'Copy of Raw Data'!B:B,"ERROR",0,1)</f>
        <v>Hair Mousses</v>
      </c>
      <c r="C216" s="9" t="str">
        <f>_xlfn.XLOOKUP($E216,'Copy of Raw Data'!$E:$E,'Copy of Raw Data'!C:C,"ERROR",0,1)</f>
        <v>Snip-its</v>
      </c>
      <c r="D216" s="9" t="str">
        <f>_xlfn.XLOOKUP($E216,'Copy of Raw Data'!$E:$E,'Copy of Raw Data'!D:D,"ERROR",0,1)</f>
        <v>www.amazon.com/dp/B079XVK94J</v>
      </c>
      <c r="E216" s="9" t="s">
        <v>788</v>
      </c>
      <c r="F216" s="9" t="str">
        <f>_xlfn.XLOOKUP($E216,'Copy of Raw Data'!$E:$E,'Copy of Raw Data'!F:F,"ERROR",0,1)</f>
        <v>Snip-its Morning Miracle Natural Hair Mousse Spray 10oz | Light Hold Kids Hair Products - Tropical Smelling Kids Hair Gel Alternative for Unruly Curly Hair - Made in USA | Salon Quality. Kid Friendly</v>
      </c>
      <c r="G216" s="9">
        <f>_xlfn.XLOOKUP($E216,'Copy of Raw Data'!$E:$E,'Copy of Raw Data'!G:G,"ERROR",0,1)</f>
        <v>210</v>
      </c>
      <c r="H216" s="9">
        <f>_xlfn.XLOOKUP($E216,'Copy of Raw Data'!$E:$E,'Copy of Raw Data'!H:H,"ERROR",0,1)</f>
        <v>3142.34</v>
      </c>
      <c r="I216" s="9">
        <f>_xlfn.XLOOKUP($E216,'Copy of Raw Data'!$E:$E,'Copy of Raw Data'!I:I,"ERROR",0,1)</f>
        <v>0.00013209738433906</v>
      </c>
      <c r="J216" s="9" t="str">
        <f>_xlfn.XLOOKUP($E216,'Copy of Raw Data'!$E:$E,'Copy of 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_xlfn.XLOOKUP($E216,'Copy of Raw Data'!$E:$E,'Copy of Raw Data'!L:L,"ERROR",0,1)</f>
        <v>14.95</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_xlfn.XLOOKUP($E216,'Copy of Raw Data'!$E:$E,'Copy of Raw Data'!N:N,"ERROR",0,1)</f>
        <v>14.95</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No Discount</v>
      </c>
      <c r="P216" s="16">
        <f t="shared" si="14"/>
        <v>0</v>
      </c>
      <c r="Q216" s="9">
        <f>_xlfn.XLOOKUP($E216,'Copy of Raw Data'!$E:$E,'Copy of Raw Data'!Q:Q,"ERROR",0,1)</f>
        <v>10</v>
      </c>
      <c r="R216" s="9" t="str">
        <f>_xlfn.XLOOKUP($E216,'Copy of Raw Data'!$E:$E,'Copy of Raw Data'!R:R,"ERROR",0,1)</f>
        <v>oz</v>
      </c>
      <c r="S216" s="17">
        <f t="shared" si="15"/>
        <v>1.495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1 to 2</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7">
        <f t="shared" si="16"/>
        <v>0.0505579979709165</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7">
        <f t="shared" si="17"/>
        <v>0.0505579979709165</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8 to 10</v>
      </c>
      <c r="Z216" s="17">
        <f t="array" ref="Z216">_xlfn.IFS(AA216="oz",_xlfn.IFS(R216="oz",Q216,R216="fl oz",Q216*1.04,R216="ml",Q216*0.0338),AA216="fl oz",_xlfn.IFS(R216="oz",Q216/1.04,R216="fl oz",Q216,R216="ml",Q216*0.0338/1.04),AA216="ml",_xlfn.IFS(R216="oz",Q216/0.0338,R216="fl oz",Q216*1.04/0.0338,R216="ml",Q216))</f>
        <v>10</v>
      </c>
      <c r="AA216" s="9" t="str">
        <f>_xlfn.XLOOKUP($E216,'Copy of Raw Data'!$E:$E,'Copy of Raw Data'!AA:AA,"ERROR",0,1)</f>
        <v>oz</v>
      </c>
      <c r="AB216" s="9"/>
      <c r="AC216" s="9"/>
      <c r="AD216" s="9"/>
      <c r="AE216" s="9"/>
      <c r="AF216" s="9"/>
    </row>
    <row r="217" hidden="1" spans="1:32">
      <c r="A217" s="9" t="str">
        <f>_xlfn.XLOOKUP($E217,'Copy of Raw Data'!$E:$E,'Copy of Raw Data'!A:A,"ERROR",0,1)</f>
        <v>US</v>
      </c>
      <c r="B217" s="9" t="str">
        <f>_xlfn.XLOOKUP($E217,'Copy of Raw Data'!$E:$E,'Copy of Raw Data'!B:B,"ERROR",0,1)</f>
        <v>Hair Mousses</v>
      </c>
      <c r="C217" s="9" t="str">
        <f>_xlfn.XLOOKUP($E217,'Copy of Raw Data'!$E:$E,'Copy of Raw Data'!C:C,"ERROR",0,1)</f>
        <v>Nexxus</v>
      </c>
      <c r="D217" s="9" t="str">
        <f>_xlfn.XLOOKUP($E217,'Copy of Raw Data'!$E:$E,'Copy of Raw Data'!D:D,"ERROR",0,1)</f>
        <v>www.amazon.com/dp/B07CLJT9HF</v>
      </c>
      <c r="E217" s="9" t="s">
        <v>792</v>
      </c>
      <c r="F217" s="9" t="str">
        <f>_xlfn.XLOOKUP($E217,'Copy of Raw Data'!$E:$E,'Copy of Raw Data'!F:F,"ERROR",0,1)</f>
        <v>Nexxus Light Hoild Hair Mousse + Volumizing Foam - 2oz</v>
      </c>
      <c r="G217" s="9">
        <f>_xlfn.XLOOKUP($E217,'Copy of Raw Data'!$E:$E,'Copy of Raw Data'!G:G,"ERROR",0,1)</f>
        <v>271</v>
      </c>
      <c r="H217" s="9">
        <f>_xlfn.XLOOKUP($E217,'Copy of Raw Data'!$E:$E,'Copy of Raw Data'!H:H,"ERROR",0,1)</f>
        <v>3107.11</v>
      </c>
      <c r="I217" s="9">
        <f>_xlfn.XLOOKUP($E217,'Copy of Raw Data'!$E:$E,'Copy of Raw Data'!I:I,"ERROR",0,1)</f>
        <v>0.00012890411646708</v>
      </c>
      <c r="J217" s="9" t="str">
        <f>_xlfn.XLOOKUP($E217,'Copy of Raw Data'!$E:$E,'Copy of 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10 to 15</v>
      </c>
      <c r="L217" s="9">
        <f>_xlfn.XLOOKUP($E217,'Copy of Raw Data'!$E:$E,'Copy of Raw Data'!L:L,"ERROR",0,1)</f>
        <v>11.59</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10 to 15</v>
      </c>
      <c r="N217" s="9">
        <f>_xlfn.XLOOKUP($E217,'Copy of Raw Data'!$E:$E,'Copy of Raw Data'!N:N,"ERROR",0,1)</f>
        <v>11.66</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0% to 2%</v>
      </c>
      <c r="P217" s="16">
        <f t="shared" si="14"/>
        <v>0.00600343053173244</v>
      </c>
      <c r="Q217" s="9">
        <f>_xlfn.XLOOKUP($E217,'Copy of Raw Data'!$E:$E,'Copy of Raw Data'!Q:Q,"ERROR",0,1)</f>
        <v>2</v>
      </c>
      <c r="R217" s="9" t="str">
        <f>_xlfn.XLOOKUP($E217,'Copy of Raw Data'!$E:$E,'Copy of Raw Data'!R:R,"ERROR",0,1)</f>
        <v>oz</v>
      </c>
      <c r="S217" s="17">
        <f t="shared" si="15"/>
        <v>5.795</v>
      </c>
      <c r="T217" s="9" t="str">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5 to 10</v>
      </c>
      <c r="U217" s="17"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0.1 to 0.2</v>
      </c>
      <c r="V217" s="17">
        <f t="shared" si="16"/>
        <v>0.197159283057153</v>
      </c>
      <c r="W217" s="17"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0.1 to 0.2</v>
      </c>
      <c r="X217" s="17">
        <f t="shared" si="17"/>
        <v>0.195975650997633</v>
      </c>
      <c r="Y217" s="9"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1 to 2</v>
      </c>
      <c r="Z217" s="17">
        <f t="array" ref="Z217">_xlfn.IFS(AA217="oz",_xlfn.IFS(R217="oz",Q217,R217="fl oz",Q217*1.04,R217="ml",Q217*0.0338),AA217="fl oz",_xlfn.IFS(R217="oz",Q217/1.04,R217="fl oz",Q217,R217="ml",Q217*0.0338/1.04),AA217="ml",_xlfn.IFS(R217="oz",Q217/0.0338,R217="fl oz",Q217*1.04/0.0338,R217="ml",Q217))</f>
        <v>2</v>
      </c>
      <c r="AA217" s="9" t="str">
        <f>_xlfn.XLOOKUP($E217,'Copy of Raw Data'!$E:$E,'Copy of Raw Data'!AA:AA,"ERROR",0,1)</f>
        <v>oz</v>
      </c>
      <c r="AB217" s="9"/>
      <c r="AC217" s="9"/>
      <c r="AD217" s="9"/>
      <c r="AE217" s="9"/>
      <c r="AF217" s="9"/>
    </row>
    <row r="218" hidden="1" spans="1:32">
      <c r="A218" s="9" t="str">
        <f>_xlfn.XLOOKUP($E218,'Copy of Raw Data'!$E:$E,'Copy of Raw Data'!A:A,"ERROR",0,1)</f>
        <v>US</v>
      </c>
      <c r="B218" s="9" t="str">
        <f>_xlfn.XLOOKUP($E218,'Copy of Raw Data'!$E:$E,'Copy of Raw Data'!B:B,"ERROR",0,1)</f>
        <v>Hair Mousses</v>
      </c>
      <c r="C218" s="9" t="str">
        <f>_xlfn.XLOOKUP($E218,'Copy of Raw Data'!$E:$E,'Copy of Raw Data'!C:C,"ERROR",0,1)</f>
        <v>Healium 5</v>
      </c>
      <c r="D218" s="9" t="str">
        <f>_xlfn.XLOOKUP($E218,'Copy of Raw Data'!$E:$E,'Copy of Raw Data'!D:D,"ERROR",0,1)</f>
        <v>www.amazon.com/dp/B003UNV10M</v>
      </c>
      <c r="E218" s="9" t="s">
        <v>796</v>
      </c>
      <c r="F218" s="9" t="str">
        <f>_xlfn.XLOOKUP($E218,'Copy of Raw Data'!$E:$E,'Copy of Raw Data'!F:F,"ERROR",0,1)</f>
        <v>aiHr Whipp Mousse for Volumizing Fine, Thin Hair Weightless Clean Volume Thickening Quick Fix Hair Styling Foam Fortified with Wheat Germ Oil, Sunscreen UV Protection by Healium Hair</v>
      </c>
      <c r="G218" s="9">
        <f>_xlfn.XLOOKUP($E218,'Copy of Raw Data'!$E:$E,'Copy of Raw Data'!G:G,"ERROR",0,1)</f>
        <v>150</v>
      </c>
      <c r="H218" s="9">
        <f>_xlfn.XLOOKUP($E218,'Copy of Raw Data'!$E:$E,'Copy of Raw Data'!H:H,"ERROR",0,1)</f>
        <v>3032</v>
      </c>
      <c r="I218" s="9">
        <f>_xlfn.XLOOKUP($E218,'Copy of Raw Data'!$E:$E,'Copy of Raw Data'!I:I,"ERROR",0,1)</f>
        <v>0.000126201891650903</v>
      </c>
      <c r="J218" s="9" t="str">
        <f>_xlfn.XLOOKUP($E218,'Copy of Raw Data'!$E:$E,'Copy of 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_xlfn.XLOOKUP($E218,'Copy of Raw Data'!$E:$E,'Copy of Raw Data'!L:L,"ERROR",0,1)</f>
        <v>20.28</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_xlfn.XLOOKUP($E218,'Copy of Raw Data'!$E:$E,'Copy of Raw Data'!N:N,"ERROR",0,1)</f>
        <v>21.71</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6% to 8%</v>
      </c>
      <c r="P218" s="16">
        <f t="shared" si="14"/>
        <v>0.0658682634730539</v>
      </c>
      <c r="Q218" s="9">
        <f>_xlfn.XLOOKUP($E218,'Copy of Raw Data'!$E:$E,'Copy of Raw Data'!Q:Q,"ERROR",0,1)</f>
        <v>0</v>
      </c>
      <c r="R218" s="9">
        <f>_xlfn.XLOOKUP($E218,'Copy of Raw Data'!$E:$E,'Copy of Raw Data'!R:R,"ERROR",0,1)</f>
        <v>0</v>
      </c>
      <c r="S218" s="17" t="e">
        <f t="shared" si="15"/>
        <v>#N/A</v>
      </c>
      <c r="T218" s="9" t="e">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#N/A</v>
      </c>
      <c r="U218" s="17" t="e">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#N/A</v>
      </c>
      <c r="V218" s="17" t="e">
        <f t="shared" si="16"/>
        <v>#N/A</v>
      </c>
      <c r="W218" s="17" t="e">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#N/A</v>
      </c>
      <c r="X218" s="17" t="e">
        <f t="shared" si="17"/>
        <v>#N/A</v>
      </c>
      <c r="Y218" s="9" t="e">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#N/A</v>
      </c>
      <c r="Z218" s="17" t="e">
        <f t="array" ref="Z218">_xlfn.IFS(AA218="oz",_xlfn.IFS(R218="oz",Q218,R218="fl oz",Q218*1.04,R218="ml",Q218*0.0338),AA218="fl oz",_xlfn.IFS(R218="oz",Q218/1.04,R218="fl oz",Q218,R218="ml",Q218*0.0338/1.04),AA218="ml",_xlfn.IFS(R218="oz",Q218/0.0338,R218="fl oz",Q218*1.04/0.0338,R218="ml",Q218))</f>
        <v>#N/A</v>
      </c>
      <c r="AA218" s="9" t="str">
        <f>_xlfn.XLOOKUP($E218,'Copy of Raw Data'!$E:$E,'Copy of Raw Data'!AA:AA,"ERROR",0,1)</f>
        <v>oz</v>
      </c>
      <c r="AB218" s="9"/>
      <c r="AC218" s="9"/>
      <c r="AD218" s="9"/>
      <c r="AE218" s="9"/>
      <c r="AF218" s="9"/>
    </row>
    <row r="219" hidden="1" spans="1:32">
      <c r="A219" s="9" t="str">
        <f>_xlfn.XLOOKUP($E219,'Copy of Raw Data'!$E:$E,'Copy of Raw Data'!A:A,"ERROR",0,1)</f>
        <v>US</v>
      </c>
      <c r="B219" s="9" t="str">
        <f>_xlfn.XLOOKUP($E219,'Copy of Raw Data'!$E:$E,'Copy of Raw Data'!B:B,"ERROR",0,1)</f>
        <v>Hair Mousses</v>
      </c>
      <c r="C219" s="9" t="str">
        <f>_xlfn.XLOOKUP($E219,'Copy of Raw Data'!$E:$E,'Copy of Raw Data'!C:C,"ERROR",0,1)</f>
        <v>L'Oreal Paris</v>
      </c>
      <c r="D219" s="9" t="str">
        <f>_xlfn.XLOOKUP($E219,'Copy of Raw Data'!$E:$E,'Copy of Raw Data'!D:D,"ERROR",0,1)</f>
        <v>www.amazon.com/dp/B00KXKYN0A</v>
      </c>
      <c r="E219" s="9" t="s">
        <v>799</v>
      </c>
      <c r="F219" s="9" t="str">
        <f>_xlfn.XLOOKUP($E219,'Copy of Raw Data'!$E:$E,'Copy of Raw Data'!F:F,"ERROR",0,1)</f>
        <v>L'Oreal Advanced Hairstyle Boost It Volume Inject Mousse, Extra Strong Hold 8.30 oz (Pack of 2)</v>
      </c>
      <c r="G219" s="9">
        <f>_xlfn.XLOOKUP($E219,'Copy of Raw Data'!$E:$E,'Copy of Raw Data'!G:G,"ERROR",0,1)</f>
        <v>132</v>
      </c>
      <c r="H219" s="9">
        <f>_xlfn.XLOOKUP($E219,'Copy of Raw Data'!$E:$E,'Copy of Raw Data'!H:H,"ERROR",0,1)</f>
        <v>2968.44</v>
      </c>
      <c r="I219" s="9">
        <f>_xlfn.XLOOKUP($E219,'Copy of Raw Data'!$E:$E,'Copy of Raw Data'!I:I,"ERROR",0,1)</f>
        <v>0.000124406502192327</v>
      </c>
      <c r="J219" s="9" t="str">
        <f>_xlfn.XLOOKUP($E219,'Copy of Raw Data'!$E:$E,'Copy of 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_xlfn.XLOOKUP($E219,'Copy of Raw Data'!$E:$E,'Copy of Raw Data'!L:L,"ERROR",0,1)</f>
        <v>22.59</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_xlfn.XLOOKUP($E219,'Copy of Raw Data'!$E:$E,'Copy of Raw Data'!N:N,"ERROR",0,1)</f>
        <v>23.49</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2% to 4%</v>
      </c>
      <c r="P219" s="16">
        <f t="shared" si="14"/>
        <v>0.0383141762452107</v>
      </c>
      <c r="Q219" s="9">
        <f>_xlfn.XLOOKUP($E219,'Copy of Raw Data'!$E:$E,'Copy of Raw Data'!Q:Q,"ERROR",0,1)</f>
        <v>16.6</v>
      </c>
      <c r="R219" s="9" t="str">
        <f>_xlfn.XLOOKUP($E219,'Copy of Raw Data'!$E:$E,'Copy of Raw Data'!R:R,"ERROR",0,1)</f>
        <v>oz</v>
      </c>
      <c r="S219" s="17">
        <f t="shared" si="15"/>
        <v>1.36084337349398</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1 to 2</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 to 0.05</v>
      </c>
      <c r="V219" s="17">
        <f t="shared" si="16"/>
        <v>0.0478545904959031</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 to 0.05</v>
      </c>
      <c r="X219" s="17">
        <f t="shared" si="17"/>
        <v>0.0460210812815007</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15 to 20</v>
      </c>
      <c r="Z219" s="17">
        <f t="array" ref="Z219">_xlfn.IFS(AA219="oz",_xlfn.IFS(R219="oz",Q219,R219="fl oz",Q219*1.04,R219="ml",Q219*0.0338),AA219="fl oz",_xlfn.IFS(R219="oz",Q219/1.04,R219="fl oz",Q219,R219="ml",Q219*0.0338/1.04),AA219="ml",_xlfn.IFS(R219="oz",Q219/0.0338,R219="fl oz",Q219*1.04/0.0338,R219="ml",Q219))</f>
        <v>16.6</v>
      </c>
      <c r="AA219" s="9" t="str">
        <f>_xlfn.XLOOKUP($E219,'Copy of Raw Data'!$E:$E,'Copy of Raw Data'!AA:AA,"ERROR",0,1)</f>
        <v>oz</v>
      </c>
      <c r="AB219" s="9"/>
      <c r="AC219" s="9"/>
      <c r="AD219" s="9"/>
      <c r="AE219" s="9"/>
      <c r="AF219" s="9"/>
    </row>
    <row r="220" hidden="1" spans="1:32">
      <c r="A220" s="9" t="str">
        <f>_xlfn.XLOOKUP($E220,'Copy of Raw Data'!$E:$E,'Copy of Raw Data'!A:A,"ERROR",0,1)</f>
        <v>US</v>
      </c>
      <c r="B220" s="9" t="str">
        <f>_xlfn.XLOOKUP($E220,'Copy of Raw Data'!$E:$E,'Copy of Raw Data'!B:B,"ERROR",0,1)</f>
        <v>Hair Mousses</v>
      </c>
      <c r="C220" s="9" t="str">
        <f>_xlfn.XLOOKUP($E220,'Copy of Raw Data'!$E:$E,'Copy of Raw Data'!C:C,"ERROR",0,1)</f>
        <v>Enjoy</v>
      </c>
      <c r="D220" s="9" t="str">
        <f>_xlfn.XLOOKUP($E220,'Copy of Raw Data'!$E:$E,'Copy of Raw Data'!D:D,"ERROR",0,1)</f>
        <v>www.amazon.com/dp/B0048NYHLS</v>
      </c>
      <c r="E220" s="9" t="s">
        <v>803</v>
      </c>
      <c r="F220" s="9" t="str">
        <f>_xlfn.XLOOKUP($E220,'Copy of Raw Data'!$E:$E,'Copy of Raw Data'!F:F,"ERROR",0,1)</f>
        <v>ENJOY Volumizing Mousse (6.8 OZ) Volume Building Mousse; Lightweight Ingredients add Extra Body</v>
      </c>
      <c r="G220" s="9">
        <f>_xlfn.XLOOKUP($E220,'Copy of Raw Data'!$E:$E,'Copy of Raw Data'!G:G,"ERROR",0,1)</f>
        <v>125</v>
      </c>
      <c r="H220" s="9">
        <f>_xlfn.XLOOKUP($E220,'Copy of Raw Data'!$E:$E,'Copy of Raw Data'!H:H,"ERROR",0,1)</f>
        <v>2926.21</v>
      </c>
      <c r="I220" s="9">
        <f>_xlfn.XLOOKUP($E220,'Copy of Raw Data'!$E:$E,'Copy of Raw Data'!I:I,"ERROR",0,1)</f>
        <v>0.000123869543422215</v>
      </c>
      <c r="J220" s="9" t="str">
        <f>_xlfn.XLOOKUP($E220,'Copy of Raw Data'!$E:$E,'Copy of 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20 to 30</v>
      </c>
      <c r="L220" s="9">
        <f>_xlfn.XLOOKUP($E220,'Copy of Raw Data'!$E:$E,'Copy of Raw Data'!L:L,"ERROR",0,1)</f>
        <v>23.28</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20 to 30</v>
      </c>
      <c r="N220" s="9">
        <f>_xlfn.XLOOKUP($E220,'Copy of Raw Data'!$E:$E,'Copy of Raw Data'!N:N,"ERROR",0,1)</f>
        <v>23.62</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0% to 2%</v>
      </c>
      <c r="P220" s="16">
        <f t="shared" si="14"/>
        <v>0.0143945808636748</v>
      </c>
      <c r="Q220" s="9">
        <f>_xlfn.XLOOKUP($E220,'Copy of Raw Data'!$E:$E,'Copy of Raw Data'!Q:Q,"ERROR",0,1)</f>
        <v>6.8</v>
      </c>
      <c r="R220" s="9" t="str">
        <f>_xlfn.XLOOKUP($E220,'Copy of Raw Data'!$E:$E,'Copy of Raw Data'!R:R,"ERROR",0,1)</f>
        <v>oz</v>
      </c>
      <c r="S220" s="17">
        <f t="shared" si="15"/>
        <v>3.42352941176471</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3 to 4</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0.1 to 0.2</v>
      </c>
      <c r="V220" s="17">
        <f t="shared" si="16"/>
        <v>0.117468022041417</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0.1 to 0.2</v>
      </c>
      <c r="X220" s="17">
        <f t="shared" si="17"/>
        <v>0.115777119099246</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6 to 8</v>
      </c>
      <c r="Z220" s="17">
        <f t="array" ref="Z220">_xlfn.IFS(AA220="oz",_xlfn.IFS(R220="oz",Q220,R220="fl oz",Q220*1.04,R220="ml",Q220*0.0338),AA220="fl oz",_xlfn.IFS(R220="oz",Q220/1.04,R220="fl oz",Q220,R220="ml",Q220*0.0338/1.04),AA220="ml",_xlfn.IFS(R220="oz",Q220/0.0338,R220="fl oz",Q220*1.04/0.0338,R220="ml",Q220))</f>
        <v>6.8</v>
      </c>
      <c r="AA220" s="9" t="str">
        <f>_xlfn.XLOOKUP($E220,'Copy of Raw Data'!$E:$E,'Copy of Raw Data'!AA:AA,"ERROR",0,1)</f>
        <v>oz</v>
      </c>
      <c r="AB220" s="9"/>
      <c r="AC220" s="9"/>
      <c r="AD220" s="9"/>
      <c r="AE220" s="9"/>
      <c r="AF220" s="9"/>
    </row>
    <row r="221" hidden="1" spans="1:32">
      <c r="A221" s="9" t="str">
        <f>_xlfn.XLOOKUP($E221,'Copy of Raw Data'!$E:$E,'Copy of Raw Data'!A:A,"ERROR",0,1)</f>
        <v>US</v>
      </c>
      <c r="B221" s="9" t="str">
        <f>_xlfn.XLOOKUP($E221,'Copy of Raw Data'!$E:$E,'Copy of Raw Data'!B:B,"ERROR",0,1)</f>
        <v>Hair Mousses</v>
      </c>
      <c r="C221" s="9" t="str">
        <f>_xlfn.XLOOKUP($E221,'Copy of Raw Data'!$E:$E,'Copy of Raw Data'!C:C,"ERROR",0,1)</f>
        <v>Vigorol</v>
      </c>
      <c r="D221" s="9" t="str">
        <f>_xlfn.XLOOKUP($E221,'Copy of Raw Data'!$E:$E,'Copy of Raw Data'!D:D,"ERROR",0,1)</f>
        <v>www.amazon.com/dp/B08J4BCTCC</v>
      </c>
      <c r="E221" s="9" t="s">
        <v>807</v>
      </c>
      <c r="F221" s="9" t="str">
        <f>_xlfn.XLOOKUP($E221,'Copy of Raw Data'!$E:$E,'Copy of Raw Data'!F:F,"ERROR",0,1)</f>
        <v>Vigorol Mousse Olive Oil 12 Oz.</v>
      </c>
      <c r="G221" s="9">
        <f>_xlfn.XLOOKUP($E221,'Copy of Raw Data'!$E:$E,'Copy of Raw Data'!G:G,"ERROR",0,1)</f>
        <v>249</v>
      </c>
      <c r="H221" s="9">
        <f>_xlfn.XLOOKUP($E221,'Copy of Raw Data'!$E:$E,'Copy of Raw Data'!H:H,"ERROR",0,1)</f>
        <v>2913.58</v>
      </c>
      <c r="I221" s="9">
        <f>_xlfn.XLOOKUP($E221,'Copy of Raw Data'!$E:$E,'Copy of Raw Data'!I:I,"ERROR",0,1)</f>
        <v>0.000122353049413514</v>
      </c>
      <c r="J221" s="9" t="str">
        <f>_xlfn.XLOOKUP($E221,'Copy of Raw Data'!$E:$E,'Copy of 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_xlfn.XLOOKUP($E221,'Copy of Raw Data'!$E:$E,'Copy of Raw Data'!L:L,"ERROR",0,1)</f>
        <v>11.7</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10 to 15</v>
      </c>
      <c r="N221" s="9">
        <f>_xlfn.XLOOKUP($E221,'Copy of Raw Data'!$E:$E,'Copy of Raw Data'!N:N,"ERROR",0,1)</f>
        <v>13.99</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15% to 20%</v>
      </c>
      <c r="P221" s="16">
        <f t="shared" si="14"/>
        <v>0.163688348820586</v>
      </c>
      <c r="Q221" s="9">
        <f>_xlfn.XLOOKUP($E221,'Copy of Raw Data'!$E:$E,'Copy of Raw Data'!Q:Q,"ERROR",0,1)</f>
        <v>12</v>
      </c>
      <c r="R221" s="9" t="str">
        <f>_xlfn.XLOOKUP($E221,'Copy of Raw Data'!$E:$E,'Copy of Raw Data'!R:R,"ERROR",0,1)</f>
        <v>oz</v>
      </c>
      <c r="S221" s="17">
        <f t="shared" si="15"/>
        <v>0.975</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0.75 to 1</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 to 0.05</v>
      </c>
      <c r="V221" s="17">
        <f t="shared" si="16"/>
        <v>0.0394262202682899</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17"/>
        <v>0.0329726073723368</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10 to 15</v>
      </c>
      <c r="Z221" s="17">
        <f t="array" ref="Z221">_xlfn.IFS(AA221="oz",_xlfn.IFS(R221="oz",Q221,R221="fl oz",Q221*1.04,R221="ml",Q221*0.0338),AA221="fl oz",_xlfn.IFS(R221="oz",Q221/1.04,R221="fl oz",Q221,R221="ml",Q221*0.0338/1.04),AA221="ml",_xlfn.IFS(R221="oz",Q221/0.0338,R221="fl oz",Q221*1.04/0.0338,R221="ml",Q221))</f>
        <v>12</v>
      </c>
      <c r="AA221" s="9" t="str">
        <f>_xlfn.XLOOKUP($E221,'Copy of Raw Data'!$E:$E,'Copy of Raw Data'!AA:AA,"ERROR",0,1)</f>
        <v>oz</v>
      </c>
      <c r="AB221" s="9"/>
      <c r="AC221" s="9"/>
      <c r="AD221" s="9"/>
      <c r="AE221" s="9"/>
      <c r="AF221" s="9"/>
    </row>
    <row r="222" hidden="1" spans="1:32">
      <c r="A222" s="9" t="str">
        <f>_xlfn.XLOOKUP($E222,'Copy of Raw Data'!$E:$E,'Copy of Raw Data'!A:A,"ERROR",0,1)</f>
        <v>US</v>
      </c>
      <c r="B222" s="9" t="str">
        <f>_xlfn.XLOOKUP($E222,'Copy of Raw Data'!$E:$E,'Copy of Raw Data'!B:B,"ERROR",0,1)</f>
        <v>Hair Mousses</v>
      </c>
      <c r="C222" s="9" t="str">
        <f>_xlfn.XLOOKUP($E222,'Copy of Raw Data'!$E:$E,'Copy of Raw Data'!C:C,"ERROR",0,1)</f>
        <v>tridesign</v>
      </c>
      <c r="D222" s="9" t="str">
        <f>_xlfn.XLOOKUP($E222,'Copy of Raw Data'!$E:$E,'Copy of Raw Data'!D:D,"ERROR",0,1)</f>
        <v>www.amazon.com/dp/B000KKU3ZM</v>
      </c>
      <c r="E222" s="9" t="s">
        <v>811</v>
      </c>
      <c r="F222" s="9" t="str">
        <f>_xlfn.XLOOKUP($E222,'Copy of Raw Data'!$E:$E,'Copy of Raw Data'!F:F,"ERROR",0,1)</f>
        <v>TRI Fashion Styling Mousse - Mousse for Wavy Hair, Mousse for Hair Volumizing &amp; Taming Curls, Frizz Control &amp; Shine, Styling Options for Women, Hair Foam Mousse - 10 Ounce</v>
      </c>
      <c r="G222" s="9">
        <f>_xlfn.XLOOKUP($E222,'Copy of Raw Data'!$E:$E,'Copy of Raw Data'!G:G,"ERROR",0,1)</f>
        <v>199</v>
      </c>
      <c r="H222" s="9">
        <f>_xlfn.XLOOKUP($E222,'Copy of Raw Data'!$E:$E,'Copy of Raw Data'!H:H,"ERROR",0,1)</f>
        <v>2877.91</v>
      </c>
      <c r="I222" s="9">
        <f>_xlfn.XLOOKUP($E222,'Copy of Raw Data'!$E:$E,'Copy of Raw Data'!I:I,"ERROR",0,1)</f>
        <v>0.000122146003553621</v>
      </c>
      <c r="J222" s="9" t="str">
        <f>_xlfn.XLOOKUP($E222,'Copy of Raw Data'!$E:$E,'Copy of 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10 to 15</v>
      </c>
      <c r="L222" s="9">
        <f>_xlfn.XLOOKUP($E222,'Copy of Raw Data'!$E:$E,'Copy of Raw Data'!L:L,"ERROR",0,1)</f>
        <v>14.71</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15 to 20</v>
      </c>
      <c r="N222" s="9">
        <f>_xlfn.XLOOKUP($E222,'Copy of Raw Data'!$E:$E,'Copy of Raw Data'!N:N,"ERROR",0,1)</f>
        <v>18.74</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20% to 25%</v>
      </c>
      <c r="P222" s="16">
        <f t="shared" si="14"/>
        <v>0.215048025613661</v>
      </c>
      <c r="Q222" s="9">
        <f>_xlfn.XLOOKUP($E222,'Copy of Raw Data'!$E:$E,'Copy of Raw Data'!Q:Q,"ERROR",0,1)</f>
        <v>10</v>
      </c>
      <c r="R222" s="9" t="str">
        <f>_xlfn.XLOOKUP($E222,'Copy of Raw Data'!$E:$E,'Copy of Raw Data'!R:R,"ERROR",0,1)</f>
        <v>oz</v>
      </c>
      <c r="S222" s="17">
        <f t="shared" si="15"/>
        <v>1.471</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0.05 to 0.1</v>
      </c>
      <c r="V222" s="17">
        <f t="shared" si="16"/>
        <v>0.0633750422725736</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17"/>
        <v>0.0497463645586743</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8 to 10</v>
      </c>
      <c r="Z222" s="17">
        <f t="array" ref="Z222">_xlfn.IFS(AA222="oz",_xlfn.IFS(R222="oz",Q222,R222="fl oz",Q222*1.04,R222="ml",Q222*0.0338),AA222="fl oz",_xlfn.IFS(R222="oz",Q222/1.04,R222="fl oz",Q222,R222="ml",Q222*0.0338/1.04),AA222="ml",_xlfn.IFS(R222="oz",Q222/0.0338,R222="fl oz",Q222*1.04/0.0338,R222="ml",Q222))</f>
        <v>10</v>
      </c>
      <c r="AA222" s="9" t="str">
        <f>_xlfn.XLOOKUP($E222,'Copy of Raw Data'!$E:$E,'Copy of Raw Data'!AA:AA,"ERROR",0,1)</f>
        <v>oz</v>
      </c>
      <c r="AB222" s="9"/>
      <c r="AC222" s="9"/>
      <c r="AD222" s="9"/>
      <c r="AE222" s="9"/>
      <c r="AF222" s="9"/>
    </row>
    <row r="223" hidden="1" spans="1:32">
      <c r="A223" s="9" t="str">
        <f>_xlfn.XLOOKUP($E223,'Copy of Raw Data'!$E:$E,'Copy of Raw Data'!A:A,"ERROR",0,1)</f>
        <v>US</v>
      </c>
      <c r="B223" s="9" t="str">
        <f>_xlfn.XLOOKUP($E223,'Copy of Raw Data'!$E:$E,'Copy of Raw Data'!B:B,"ERROR",0,1)</f>
        <v>Hair Mousses</v>
      </c>
      <c r="C223" s="9" t="str">
        <f>_xlfn.XLOOKUP($E223,'Copy of Raw Data'!$E:$E,'Copy of Raw Data'!C:C,"ERROR",0,1)</f>
        <v>arhgoat</v>
      </c>
      <c r="D223" s="9" t="str">
        <f>_xlfn.XLOOKUP($E223,'Copy of Raw Data'!$E:$E,'Copy of Raw Data'!D:D,"ERROR",0,1)</f>
        <v>www.amazon.com/dp/B0B7HSYQ82</v>
      </c>
      <c r="E223" s="9" t="s">
        <v>814</v>
      </c>
      <c r="F223" s="9" t="str">
        <f>_xlfn.XLOOKUP($E223,'Copy of Raw Data'!$E:$E,'Copy of Raw Data'!F:F,"ERROR",0,1)</f>
        <v>ARHGOAT Premium Lace Tint Mousse Waterproof Fast Drying No Residues Tint Melting Hair Mousse High Viscosity for All of Hair Types included Wigs Lace Tint Foam, 7.06 Oz (Medium Dark Brown)</v>
      </c>
      <c r="G223" s="9">
        <f>_xlfn.XLOOKUP($E223,'Copy of Raw Data'!$E:$E,'Copy of Raw Data'!G:G,"ERROR",0,1)</f>
        <v>291</v>
      </c>
      <c r="H223" s="9">
        <f>_xlfn.XLOOKUP($E223,'Copy of Raw Data'!$E:$E,'Copy of Raw Data'!H:H,"ERROR",0,1)</f>
        <v>2873.04</v>
      </c>
      <c r="I223" s="9">
        <f>_xlfn.XLOOKUP($E223,'Copy of Raw Data'!$E:$E,'Copy of Raw Data'!I:I,"ERROR",0,1)</f>
        <v>0.000117122059146327</v>
      </c>
      <c r="J223" s="9" t="str">
        <f>_xlfn.XLOOKUP($E223,'Copy of Raw Data'!$E:$E,'Copy of 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5 to 10</v>
      </c>
      <c r="L223" s="9">
        <f>_xlfn.XLOOKUP($E223,'Copy of Raw Data'!$E:$E,'Copy of Raw Data'!L:L,"ERROR",0,1)</f>
        <v>9.93</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5 to 10</v>
      </c>
      <c r="N223" s="9">
        <f>_xlfn.XLOOKUP($E223,'Copy of Raw Data'!$E:$E,'Copy of Raw Data'!N:N,"ERROR",0,1)</f>
        <v>9.99</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0% to 2%</v>
      </c>
      <c r="P223" s="16">
        <f t="shared" si="14"/>
        <v>0.00600600600600606</v>
      </c>
      <c r="Q223" s="9">
        <f>_xlfn.XLOOKUP($E223,'Copy of Raw Data'!$E:$E,'Copy of Raw Data'!Q:Q,"ERROR",0,1)</f>
        <v>7.06</v>
      </c>
      <c r="R223" s="9" t="str">
        <f>_xlfn.XLOOKUP($E223,'Copy of Raw Data'!$E:$E,'Copy of Raw Data'!R:R,"ERROR",0,1)</f>
        <v>oz</v>
      </c>
      <c r="S223" s="17">
        <f t="shared" si="15"/>
        <v>1.40651558073654</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1 to 2</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 to 0.05</v>
      </c>
      <c r="V223" s="17">
        <f t="shared" si="16"/>
        <v>0.0478530322727747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 to 0.05</v>
      </c>
      <c r="X223" s="17">
        <f t="shared" si="17"/>
        <v>0.0475656266735389</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17">
        <f t="array" ref="Z223">_xlfn.IFS(AA223="oz",_xlfn.IFS(R223="oz",Q223,R223="fl oz",Q223*1.04,R223="ml",Q223*0.0338),AA223="fl oz",_xlfn.IFS(R223="oz",Q223/1.04,R223="fl oz",Q223,R223="ml",Q223*0.0338/1.04),AA223="ml",_xlfn.IFS(R223="oz",Q223/0.0338,R223="fl oz",Q223*1.04/0.0338,R223="ml",Q223))</f>
        <v>7.06</v>
      </c>
      <c r="AA223" s="9" t="str">
        <f>_xlfn.XLOOKUP($E223,'Copy of Raw Data'!$E:$E,'Copy of Raw Data'!AA:AA,"ERROR",0,1)</f>
        <v>oz</v>
      </c>
      <c r="AB223" s="9"/>
      <c r="AC223" s="9"/>
      <c r="AD223" s="9"/>
      <c r="AE223" s="9"/>
      <c r="AF223" s="9"/>
    </row>
    <row r="224" hidden="1" spans="1:32">
      <c r="A224" s="9" t="str">
        <f>_xlfn.XLOOKUP($E224,'Copy of Raw Data'!$E:$E,'Copy of Raw Data'!A:A,"ERROR",0,1)</f>
        <v>US</v>
      </c>
      <c r="B224" s="9" t="str">
        <f>_xlfn.XLOOKUP($E224,'Copy of Raw Data'!$E:$E,'Copy of Raw Data'!B:B,"ERROR",0,1)</f>
        <v>Hair Mousses</v>
      </c>
      <c r="C224" s="9" t="str">
        <f>_xlfn.XLOOKUP($E224,'Copy of Raw Data'!$E:$E,'Copy of Raw Data'!C:C,"ERROR",0,1)</f>
        <v>others</v>
      </c>
      <c r="D224" s="9" t="str">
        <f>_xlfn.XLOOKUP($E224,'Copy of Raw Data'!$E:$E,'Copy of Raw Data'!D:D,"ERROR",0,1)</f>
        <v>www.amazon.com/dp/B07G56QS1Y</v>
      </c>
      <c r="E224" s="9" t="s">
        <v>817</v>
      </c>
      <c r="F224" s="9" t="str">
        <f>_xlfn.XLOOKUP($E224,'Copy of Raw Data'!$E:$E,'Copy of Raw Data'!F:F,"ERROR",0,1)</f>
        <v>Alterna Caviar Anti-Aging Clinical Densifying Styling Mousse, | Thickens &amp; Provides Hold For Thinning Hair | Sulfate Free , 5.1 Oz (Pack of 1)</v>
      </c>
      <c r="G224" s="9">
        <f>_xlfn.XLOOKUP($E224,'Copy of Raw Data'!$E:$E,'Copy of Raw Data'!G:G,"ERROR",0,1)</f>
        <v>83</v>
      </c>
      <c r="H224" s="9">
        <f>_xlfn.XLOOKUP($E224,'Copy of Raw Data'!$E:$E,'Copy of Raw Data'!H:H,"ERROR",0,1)</f>
        <v>2754.87</v>
      </c>
      <c r="I224" s="9">
        <f>_xlfn.XLOOKUP($E224,'Copy of Raw Data'!$E:$E,'Copy of Raw Data'!I:I,"ERROR",0,1)</f>
        <v>0.00011609958421195</v>
      </c>
      <c r="J224" s="9" t="str">
        <f>_xlfn.XLOOKUP($E224,'Copy of Raw Data'!$E:$E,'Copy of 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30 to 40</v>
      </c>
      <c r="L224" s="9">
        <f>_xlfn.XLOOKUP($E224,'Copy of Raw Data'!$E:$E,'Copy of Raw Data'!L:L,"ERROR",0,1)</f>
        <v>34.67</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30 to 40</v>
      </c>
      <c r="N224" s="9">
        <f>_xlfn.XLOOKUP($E224,'Copy of Raw Data'!$E:$E,'Copy of Raw Data'!N:N,"ERROR",0,1)</f>
        <v>38</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8% to 10%</v>
      </c>
      <c r="P224" s="16">
        <f t="shared" si="14"/>
        <v>0.0876315789473684</v>
      </c>
      <c r="Q224" s="9">
        <f>_xlfn.XLOOKUP($E224,'Copy of Raw Data'!$E:$E,'Copy of Raw Data'!Q:Q,"ERROR",0,1)</f>
        <v>5.1</v>
      </c>
      <c r="R224" s="9" t="str">
        <f>_xlfn.XLOOKUP($E224,'Copy of Raw Data'!$E:$E,'Copy of Raw Data'!R:R,"ERROR",0,1)</f>
        <v>oz</v>
      </c>
      <c r="S224" s="17">
        <f t="shared" si="15"/>
        <v>6.79803921568628</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5 to 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0.2 to 0.3</v>
      </c>
      <c r="V224" s="17">
        <f t="shared" si="16"/>
        <v>0.251977693343147</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0.2 to 0.3</v>
      </c>
      <c r="X224" s="17">
        <f t="shared" si="17"/>
        <v>0.229896490215971</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4 to 6</v>
      </c>
      <c r="Z224" s="17">
        <f t="array" ref="Z224">_xlfn.IFS(AA224="oz",_xlfn.IFS(R224="oz",Q224,R224="fl oz",Q224*1.04,R224="ml",Q224*0.0338),AA224="fl oz",_xlfn.IFS(R224="oz",Q224/1.04,R224="fl oz",Q224,R224="ml",Q224*0.0338/1.04),AA224="ml",_xlfn.IFS(R224="oz",Q224/0.0338,R224="fl oz",Q224*1.04/0.0338,R224="ml",Q224))</f>
        <v>5.1</v>
      </c>
      <c r="AA224" s="9" t="str">
        <f>_xlfn.XLOOKUP($E224,'Copy of Raw Data'!$E:$E,'Copy of Raw Data'!AA:AA,"ERROR",0,1)</f>
        <v>oz</v>
      </c>
      <c r="AB224" s="9"/>
      <c r="AC224" s="9"/>
      <c r="AD224" s="9"/>
      <c r="AE224" s="9"/>
      <c r="AF224" s="9"/>
    </row>
    <row r="225" hidden="1" spans="1:32">
      <c r="A225" s="9" t="str">
        <f>_xlfn.XLOOKUP($E225,'Copy of Raw Data'!$E:$E,'Copy of Raw Data'!A:A,"ERROR",0,1)</f>
        <v>US</v>
      </c>
      <c r="B225" s="9" t="str">
        <f>_xlfn.XLOOKUP($E225,'Copy of Raw Data'!$E:$E,'Copy of Raw Data'!B:B,"ERROR",0,1)</f>
        <v>Hair Mousses</v>
      </c>
      <c r="C225" s="9" t="str">
        <f>_xlfn.XLOOKUP($E225,'Copy of Raw Data'!$E:$E,'Copy of Raw Data'!C:C,"ERROR",0,1)</f>
        <v>roux</v>
      </c>
      <c r="D225" s="9" t="str">
        <f>_xlfn.XLOOKUP($E225,'Copy of Raw Data'!$E:$E,'Copy of Raw Data'!D:D,"ERROR",0,1)</f>
        <v>www.amazon.com/dp/B000BPYHCQ</v>
      </c>
      <c r="E225" s="9" t="s">
        <v>820</v>
      </c>
      <c r="F225" s="9" t="str">
        <f>_xlfn.XLOOKUP($E225,'Copy of Raw Data'!$E:$E,'Copy of Raw Data'!F:F,"ERROR",0,1)</f>
        <v>Roux Fanci-Full Instant Color Mousse Tones Pale Ash Blonde or Bleached Hair, 19 Sweet Cream, 6 Fl Oz (Pack of 1)</v>
      </c>
      <c r="G225" s="9">
        <f>_xlfn.XLOOKUP($E225,'Copy of Raw Data'!$E:$E,'Copy of Raw Data'!G:G,"ERROR",0,1)</f>
        <v>39</v>
      </c>
      <c r="H225" s="9">
        <f>_xlfn.XLOOKUP($E225,'Copy of Raw Data'!$E:$E,'Copy of Raw Data'!H:H,"ERROR",0,1)</f>
        <v>2730.82</v>
      </c>
      <c r="I225" s="9">
        <f>_xlfn.XLOOKUP($E225,'Copy of Raw Data'!$E:$E,'Copy of Raw Data'!I:I,"ERROR",0,1)</f>
        <v>0.000115580906698461</v>
      </c>
      <c r="J225" s="9" t="str">
        <f>_xlfn.XLOOKUP($E225,'Copy of Raw Data'!$E:$E,'Copy of 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50 to 75</v>
      </c>
      <c r="L225" s="9">
        <f>_xlfn.XLOOKUP($E225,'Copy of Raw Data'!$E:$E,'Copy of Raw Data'!L:L,"ERROR",0,1)</f>
        <v>69.99</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50 to 75</v>
      </c>
      <c r="N225" s="9">
        <f>_xlfn.XLOOKUP($E225,'Copy of Raw Data'!$E:$E,'Copy of Raw Data'!N:N,"ERROR",0,1)</f>
        <v>69.99</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14"/>
        <v>0</v>
      </c>
      <c r="Q225" s="9">
        <f>_xlfn.XLOOKUP($E225,'Copy of Raw Data'!$E:$E,'Copy of Raw Data'!Q:Q,"ERROR",0,1)</f>
        <v>6</v>
      </c>
      <c r="R225" s="9" t="str">
        <f>_xlfn.XLOOKUP($E225,'Copy of Raw Data'!$E:$E,'Copy of Raw Data'!R:R,"ERROR",0,1)</f>
        <v>fl oz</v>
      </c>
      <c r="S225" s="17">
        <f t="shared" si="15"/>
        <v>11.2163461538462</v>
      </c>
      <c r="T225" s="9" t="str">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10+</v>
      </c>
      <c r="U225" s="17"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0.3 to 0.4</v>
      </c>
      <c r="V225" s="17">
        <f t="shared" si="16"/>
        <v>0.379315054238964</v>
      </c>
      <c r="W225" s="17"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0.3 to 0.4</v>
      </c>
      <c r="X225" s="17">
        <f t="shared" si="17"/>
        <v>0.379315054238964</v>
      </c>
      <c r="Y225" s="9"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6 to 8</v>
      </c>
      <c r="Z225" s="17">
        <f t="array" ref="Z225">_xlfn.IFS(AA225="oz",_xlfn.IFS(R225="oz",Q225,R225="fl oz",Q225*1.04,R225="ml",Q225*0.0338),AA225="fl oz",_xlfn.IFS(R225="oz",Q225/1.04,R225="fl oz",Q225,R225="ml",Q225*0.0338/1.04),AA225="ml",_xlfn.IFS(R225="oz",Q225/0.0338,R225="fl oz",Q225*1.04/0.0338,R225="ml",Q225))</f>
        <v>6.24</v>
      </c>
      <c r="AA225" s="9" t="str">
        <f>_xlfn.XLOOKUP($E225,'Copy of Raw Data'!$E:$E,'Copy of Raw Data'!AA:AA,"ERROR",0,1)</f>
        <v>oz</v>
      </c>
      <c r="AB225" s="9"/>
      <c r="AC225" s="9"/>
      <c r="AD225" s="9"/>
      <c r="AE225" s="9"/>
      <c r="AF225" s="9"/>
    </row>
    <row r="226" hidden="1" spans="1:32">
      <c r="A226" s="9" t="str">
        <f>_xlfn.XLOOKUP($E226,'Copy of Raw Data'!$E:$E,'Copy of Raw Data'!A:A,"ERROR",0,1)</f>
        <v>US</v>
      </c>
      <c r="B226" s="9" t="str">
        <f>_xlfn.XLOOKUP($E226,'Copy of Raw Data'!$E:$E,'Copy of Raw Data'!B:B,"ERROR",0,1)</f>
        <v>Hair Mousses</v>
      </c>
      <c r="C226" s="9" t="str">
        <f>_xlfn.XLOOKUP($E226,'Copy of Raw Data'!$E:$E,'Copy of Raw Data'!C:C,"ERROR",0,1)</f>
        <v>amika</v>
      </c>
      <c r="D226" s="9" t="str">
        <f>_xlfn.XLOOKUP($E226,'Copy of Raw Data'!$E:$E,'Copy of Raw Data'!D:D,"ERROR",0,1)</f>
        <v>www.amazon.com/dp/B07H3CYSBT</v>
      </c>
      <c r="E226" s="9" t="s">
        <v>823</v>
      </c>
      <c r="F226" s="9" t="str">
        <f>_xlfn.XLOOKUP($E226,'Copy of Raw Data'!$E:$E,'Copy of Raw Data'!F:F,"ERROR",0,1)</f>
        <v>amika plus size perfect body mousse</v>
      </c>
      <c r="G226" s="9">
        <f>_xlfn.XLOOKUP($E226,'Copy of Raw Data'!$E:$E,'Copy of Raw Data'!G:G,"ERROR",0,1)</f>
        <v>227</v>
      </c>
      <c r="H226" s="9">
        <f>_xlfn.XLOOKUP($E226,'Copy of Raw Data'!$E:$E,'Copy of Raw Data'!H:H,"ERROR",0,1)</f>
        <v>2718.62</v>
      </c>
      <c r="I226" s="9">
        <f>_xlfn.XLOOKUP($E226,'Copy of Raw Data'!$E:$E,'Copy of Raw Data'!I:I,"ERROR",0,1)</f>
        <v>0.000115566451751364</v>
      </c>
      <c r="J226" s="9" t="str">
        <f>_xlfn.XLOOKUP($E226,'Copy of Raw Data'!$E:$E,'Copy of 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10 to 15</v>
      </c>
      <c r="L226" s="9">
        <f>_xlfn.XLOOKUP($E226,'Copy of Raw Data'!$E:$E,'Copy of Raw Data'!L:L,"ERROR",0,1)</f>
        <v>12</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10 to 15</v>
      </c>
      <c r="N226" s="9">
        <f>_xlfn.XLOOKUP($E226,'Copy of Raw Data'!$E:$E,'Copy of Raw Data'!N:N,"ERROR",0,1)</f>
        <v>12</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6">
        <f t="shared" si="14"/>
        <v>0</v>
      </c>
      <c r="Q226" s="9">
        <f>_xlfn.XLOOKUP($E226,'Copy of Raw Data'!$E:$E,'Copy of Raw Data'!Q:Q,"ERROR",0,1)</f>
        <v>0</v>
      </c>
      <c r="R226" s="9">
        <f>_xlfn.XLOOKUP($E226,'Copy of Raw Data'!$E:$E,'Copy of Raw Data'!R:R,"ERROR",0,1)</f>
        <v>0</v>
      </c>
      <c r="S226" s="17" t="e">
        <f t="shared" si="15"/>
        <v>#N/A</v>
      </c>
      <c r="T226" s="9" t="e">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#N/A</v>
      </c>
      <c r="U226" s="17" t="e">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#N/A</v>
      </c>
      <c r="V226" s="17" t="e">
        <f t="shared" si="16"/>
        <v>#N/A</v>
      </c>
      <c r="W226" s="17" t="e">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#N/A</v>
      </c>
      <c r="X226" s="17" t="e">
        <f t="shared" si="17"/>
        <v>#N/A</v>
      </c>
      <c r="Y226" s="9" t="e">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#N/A</v>
      </c>
      <c r="Z226" s="17" t="e">
        <f t="array" ref="Z226">_xlfn.IFS(AA226="oz",_xlfn.IFS(R226="oz",Q226,R226="fl oz",Q226*1.04,R226="ml",Q226*0.0338),AA226="fl oz",_xlfn.IFS(R226="oz",Q226/1.04,R226="fl oz",Q226,R226="ml",Q226*0.0338/1.04),AA226="ml",_xlfn.IFS(R226="oz",Q226/0.0338,R226="fl oz",Q226*1.04/0.0338,R226="ml",Q226))</f>
        <v>#N/A</v>
      </c>
      <c r="AA226" s="9" t="str">
        <f>_xlfn.XLOOKUP($E226,'Copy of Raw Data'!$E:$E,'Copy of Raw Data'!AA:AA,"ERROR",0,1)</f>
        <v>oz</v>
      </c>
      <c r="AB226" s="9"/>
      <c r="AC226" s="9"/>
      <c r="AD226" s="9"/>
      <c r="AE226" s="9"/>
      <c r="AF226" s="9"/>
    </row>
    <row r="227" hidden="1" spans="1:32">
      <c r="A227" s="9" t="str">
        <f>_xlfn.XLOOKUP($E227,'Copy of Raw Data'!$E:$E,'Copy of Raw Data'!A:A,"ERROR",0,1)</f>
        <v>US</v>
      </c>
      <c r="B227" s="9" t="str">
        <f>_xlfn.XLOOKUP($E227,'Copy of Raw Data'!$E:$E,'Copy of Raw Data'!B:B,"ERROR",0,1)</f>
        <v>Hair Mousses</v>
      </c>
      <c r="C227" s="9" t="str">
        <f>_xlfn.XLOOKUP($E227,'Copy of Raw Data'!$E:$E,'Copy of Raw Data'!C:C,"ERROR",0,1)</f>
        <v>got2b</v>
      </c>
      <c r="D227" s="9" t="str">
        <f>_xlfn.XLOOKUP($E227,'Copy of Raw Data'!$E:$E,'Copy of Raw Data'!D:D,"ERROR",0,1)</f>
        <v>www.amazon.com/dp/B001S46QIM</v>
      </c>
      <c r="E227" s="9" t="s">
        <v>825</v>
      </c>
      <c r="F227" s="9" t="str">
        <f>_xlfn.XLOOKUP($E227,'Copy of Raw Data'!$E:$E,'Copy of Raw Data'!F:F,"ERROR",0,1)</f>
        <v>Got2B Fat-tastic Thickening Plumping Hair Mousse, 8.5 Ounce</v>
      </c>
      <c r="G227" s="9">
        <f>_xlfn.XLOOKUP($E227,'Copy of Raw Data'!$E:$E,'Copy of Raw Data'!G:G,"ERROR",0,1)</f>
        <v>34</v>
      </c>
      <c r="H227" s="9">
        <f>_xlfn.XLOOKUP($E227,'Copy of Raw Data'!$E:$E,'Copy of Raw Data'!H:H,"ERROR",0,1)</f>
        <v>2718.28</v>
      </c>
      <c r="I227" s="9">
        <f>_xlfn.XLOOKUP($E227,'Copy of Raw Data'!$E:$E,'Copy of Raw Data'!I:I,"ERROR",0,1)</f>
        <v>0.000107820300689259</v>
      </c>
      <c r="J227" s="9" t="str">
        <f>_xlfn.XLOOKUP($E227,'Copy of Raw Data'!$E:$E,'Copy of 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75 to 100</v>
      </c>
      <c r="L227" s="9">
        <f>_xlfn.XLOOKUP($E227,'Copy of Raw Data'!$E:$E,'Copy of Raw Data'!L:L,"ERROR",0,1)</f>
        <v>79.99</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75 to 100</v>
      </c>
      <c r="N227" s="9">
        <f>_xlfn.XLOOKUP($E227,'Copy of Raw Data'!$E:$E,'Copy of Raw Data'!N:N,"ERROR",0,1)</f>
        <v>88</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8% to 10%</v>
      </c>
      <c r="P227" s="16">
        <f t="shared" si="14"/>
        <v>0.0910227272727273</v>
      </c>
      <c r="Q227" s="9">
        <f>_xlfn.XLOOKUP($E227,'Copy of Raw Data'!$E:$E,'Copy of Raw Data'!Q:Q,"ERROR",0,1)</f>
        <v>8.5</v>
      </c>
      <c r="R227" s="9" t="str">
        <f>_xlfn.XLOOKUP($E227,'Copy of Raw Data'!$E:$E,'Copy of Raw Data'!R:R,"ERROR",0,1)</f>
        <v>fl oz</v>
      </c>
      <c r="S227" s="17">
        <f t="shared" si="15"/>
        <v>9.04864253393665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5 to 10</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0.3 to 0.4</v>
      </c>
      <c r="V227" s="17">
        <f t="shared" si="16"/>
        <v>0.336650359527282</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0.3 to 0.4</v>
      </c>
      <c r="X227" s="17">
        <f t="shared" si="17"/>
        <v>0.306007525665764</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8 to 10</v>
      </c>
      <c r="Z227" s="17">
        <f t="array" ref="Z227">_xlfn.IFS(AA227="oz",_xlfn.IFS(R227="oz",Q227,R227="fl oz",Q227*1.04,R227="ml",Q227*0.0338),AA227="fl oz",_xlfn.IFS(R227="oz",Q227/1.04,R227="fl oz",Q227,R227="ml",Q227*0.0338/1.04),AA227="ml",_xlfn.IFS(R227="oz",Q227/0.0338,R227="fl oz",Q227*1.04/0.0338,R227="ml",Q227))</f>
        <v>8.84</v>
      </c>
      <c r="AA227" s="9" t="str">
        <f>_xlfn.XLOOKUP($E227,'Copy of Raw Data'!$E:$E,'Copy of Raw Data'!AA:AA,"ERROR",0,1)</f>
        <v>oz</v>
      </c>
      <c r="AB227" s="9"/>
      <c r="AC227" s="9"/>
      <c r="AD227" s="9"/>
      <c r="AE227" s="9"/>
      <c r="AF227" s="9"/>
    </row>
    <row r="228" hidden="1" spans="1:32">
      <c r="A228" s="9" t="str">
        <f>_xlfn.XLOOKUP($E228,'Copy of Raw Data'!$E:$E,'Copy of Raw Data'!A:A,"ERROR",0,1)</f>
        <v>US</v>
      </c>
      <c r="B228" s="9" t="str">
        <f>_xlfn.XLOOKUP($E228,'Copy of Raw Data'!$E:$E,'Copy of Raw Data'!B:B,"ERROR",0,1)</f>
        <v>Hair Mousses</v>
      </c>
      <c r="C228" s="9" t="str">
        <f>_xlfn.XLOOKUP($E228,'Copy of Raw Data'!$E:$E,'Copy of Raw Data'!C:C,"ERROR",0,1)</f>
        <v>ARHGOAT</v>
      </c>
      <c r="D228" s="9" t="str">
        <f>_xlfn.XLOOKUP($E228,'Copy of Raw Data'!$E:$E,'Copy of Raw Data'!D:D,"ERROR",0,1)</f>
        <v>www.amazon.com/dp/B0B7HVCQGJ</v>
      </c>
      <c r="E228" s="9" t="s">
        <v>829</v>
      </c>
      <c r="F228" s="9" t="str">
        <f>_xlfn.XLOOKUP($E228,'Copy of Raw Data'!$E:$E,'Copy of Raw Data'!F:F,"ERROR",0,1)</f>
        <v>ARHGOAT Premium Lace Tint Mousse Waterproof Fast Drying No Residues Tint Melting Hair Mousse High Viscosity for All of Hair Types included Wigs Lace Tint Foam, 7.06 Ounces (Medium Brown)</v>
      </c>
      <c r="G228" s="9">
        <f>_xlfn.XLOOKUP($E228,'Copy of Raw Data'!$E:$E,'Copy of Raw Data'!G:G,"ERROR",0,1)</f>
        <v>256</v>
      </c>
      <c r="H228" s="9">
        <f>_xlfn.XLOOKUP($E228,'Copy of Raw Data'!$E:$E,'Copy of Raw Data'!H:H,"ERROR",0,1)</f>
        <v>2536.08</v>
      </c>
      <c r="I228" s="9">
        <f>_xlfn.XLOOKUP($E228,'Copy of Raw Data'!$E:$E,'Copy of Raw Data'!I:I,"ERROR",0,1)</f>
        <v>0.000106591205040491</v>
      </c>
      <c r="J228" s="9" t="str">
        <f>_xlfn.XLOOKUP($E228,'Copy of Raw Data'!$E:$E,'Copy of 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5 to 10</v>
      </c>
      <c r="L228" s="9">
        <f>_xlfn.XLOOKUP($E228,'Copy of Raw Data'!$E:$E,'Copy of Raw Data'!L:L,"ERROR",0,1)</f>
        <v>9.95</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5 to 10</v>
      </c>
      <c r="N228" s="9">
        <f>_xlfn.XLOOKUP($E228,'Copy of Raw Data'!$E:$E,'Copy of Raw Data'!N:N,"ERROR",0,1)</f>
        <v>9.99</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0% to 2%</v>
      </c>
      <c r="P228" s="16">
        <f t="shared" si="14"/>
        <v>0.0040040040040041</v>
      </c>
      <c r="Q228" s="9">
        <f>_xlfn.XLOOKUP($E228,'Copy of Raw Data'!$E:$E,'Copy of Raw Data'!Q:Q,"ERROR",0,1)</f>
        <v>7.06</v>
      </c>
      <c r="R228" s="9" t="str">
        <f>_xlfn.XLOOKUP($E228,'Copy of Raw Data'!$E:$E,'Copy of Raw Data'!R:R,"ERROR",0,1)</f>
        <v>oz</v>
      </c>
      <c r="S228" s="17">
        <f t="shared" si="15"/>
        <v>1.40934844192635</v>
      </c>
      <c r="T228" s="9" t="str">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1 to 2</v>
      </c>
      <c r="U228" s="17"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17">
        <f t="shared" si="16"/>
        <v>0.0478530322727747</v>
      </c>
      <c r="W228" s="17"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17">
        <f t="shared" si="17"/>
        <v>0.0476614285399508</v>
      </c>
      <c r="Y228" s="9"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6 to 8</v>
      </c>
      <c r="Z228" s="17">
        <f t="array" ref="Z228">_xlfn.IFS(AA228="oz",_xlfn.IFS(R228="oz",Q228,R228="fl oz",Q228*1.04,R228="ml",Q228*0.0338),AA228="fl oz",_xlfn.IFS(R228="oz",Q228/1.04,R228="fl oz",Q228,R228="ml",Q228*0.0338/1.04),AA228="ml",_xlfn.IFS(R228="oz",Q228/0.0338,R228="fl oz",Q228*1.04/0.0338,R228="ml",Q228))</f>
        <v>7.06</v>
      </c>
      <c r="AA228" s="9" t="str">
        <f>_xlfn.XLOOKUP($E228,'Copy of Raw Data'!$E:$E,'Copy of Raw Data'!AA:AA,"ERROR",0,1)</f>
        <v>oz</v>
      </c>
      <c r="AB228" s="9"/>
      <c r="AC228" s="9"/>
      <c r="AD228" s="9"/>
      <c r="AE228" s="9"/>
      <c r="AF228" s="9"/>
    </row>
    <row r="229" hidden="1" spans="1:32">
      <c r="A229" s="9" t="str">
        <f>_xlfn.XLOOKUP($E229,'Copy of Raw Data'!$E:$E,'Copy of Raw Data'!A:A,"ERROR",0,1)</f>
        <v>US</v>
      </c>
      <c r="B229" s="9" t="str">
        <f>_xlfn.XLOOKUP($E229,'Copy of Raw Data'!$E:$E,'Copy of Raw Data'!B:B,"ERROR",0,1)</f>
        <v>Hair Mousses</v>
      </c>
      <c r="C229" s="9" t="str">
        <f>_xlfn.XLOOKUP($E229,'Copy of Raw Data'!$E:$E,'Copy of Raw Data'!C:C,"ERROR",0,1)</f>
        <v>redken</v>
      </c>
      <c r="D229" s="9" t="str">
        <f>_xlfn.XLOOKUP($E229,'Copy of Raw Data'!$E:$E,'Copy of Raw Data'!D:D,"ERROR",0,1)</f>
        <v>www.amazon.com/dp/B000JHA9D2</v>
      </c>
      <c r="E229" s="9" t="s">
        <v>832</v>
      </c>
      <c r="F229" s="9" t="str">
        <f>_xlfn.XLOOKUP($E229,'Copy of Raw Data'!$E:$E,'Copy of Raw Data'!F:F,"ERROR",0,1)</f>
        <v>REDKEN Full Frame 07 All-Over Volumizing Mousse | For All Hair Types | Adds Volume &amp; Anti-Frizz Protection REDKEN Full Frame 07 All-Over Volumizing Mousse | For All Hair Types | Adds Volume &amp; Anti-Frizz Protection</v>
      </c>
      <c r="G229" s="9">
        <f>_xlfn.XLOOKUP($E229,'Copy of Raw Data'!$E:$E,'Copy of Raw Data'!G:G,"ERROR",0,1)</f>
        <v>104</v>
      </c>
      <c r="H229" s="9">
        <f>_xlfn.XLOOKUP($E229,'Copy of Raw Data'!$E:$E,'Copy of Raw Data'!H:H,"ERROR",0,1)</f>
        <v>2507.17</v>
      </c>
      <c r="I229" s="9">
        <f>_xlfn.XLOOKUP($E229,'Copy of Raw Data'!$E:$E,'Copy of Raw Data'!I:I,"ERROR",0,1)</f>
        <v>0.000101099600580052</v>
      </c>
      <c r="J229" s="9" t="str">
        <f>_xlfn.XLOOKUP($E229,'Copy of Raw Data'!$E:$E,'Copy of 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_xlfn.XLOOKUP($E229,'Copy of Raw Data'!$E:$E,'Copy of Raw Data'!L:L,"ERROR",0,1)</f>
        <v>24</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_xlfn.XLOOKUP($E229,'Copy of Raw Data'!$E:$E,'Copy of Raw Data'!N:N,"ERROR",0,1)</f>
        <v>24</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14"/>
        <v>0</v>
      </c>
      <c r="Q229" s="9">
        <f>_xlfn.XLOOKUP($E229,'Copy of Raw Data'!$E:$E,'Copy of Raw Data'!Q:Q,"ERROR",0,1)</f>
        <v>0</v>
      </c>
      <c r="R229" s="9">
        <f>_xlfn.XLOOKUP($E229,'Copy of Raw Data'!$E:$E,'Copy of Raw Data'!R:R,"ERROR",0,1)</f>
        <v>0</v>
      </c>
      <c r="S229" s="17" t="e">
        <f t="shared" si="15"/>
        <v>#N/A</v>
      </c>
      <c r="T229" s="9" t="e">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#N/A</v>
      </c>
      <c r="U229" s="17" t="e">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#N/A</v>
      </c>
      <c r="V229" s="17" t="e">
        <f t="shared" si="16"/>
        <v>#N/A</v>
      </c>
      <c r="W229" s="17" t="e">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#N/A</v>
      </c>
      <c r="X229" s="17" t="e">
        <f t="shared" si="17"/>
        <v>#N/A</v>
      </c>
      <c r="Y229" s="9" t="e">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#N/A</v>
      </c>
      <c r="Z229" s="17" t="e">
        <f t="array" ref="Z229">_xlfn.IFS(AA229="oz",_xlfn.IFS(R229="oz",Q229,R229="fl oz",Q229*1.04,R229="ml",Q229*0.0338),AA229="fl oz",_xlfn.IFS(R229="oz",Q229/1.04,R229="fl oz",Q229,R229="ml",Q229*0.0338/1.04),AA229="ml",_xlfn.IFS(R229="oz",Q229/0.0338,R229="fl oz",Q229*1.04/0.0338,R229="ml",Q229))</f>
        <v>#N/A</v>
      </c>
      <c r="AA229" s="9" t="str">
        <f>_xlfn.XLOOKUP($E229,'Copy of Raw Data'!$E:$E,'Copy of Raw Data'!AA:AA,"ERROR",0,1)</f>
        <v>oz</v>
      </c>
      <c r="AB229" s="9"/>
      <c r="AC229" s="9"/>
      <c r="AD229" s="9"/>
      <c r="AE229" s="9"/>
      <c r="AF229" s="9"/>
    </row>
    <row r="230" hidden="1" spans="1:32">
      <c r="A230" s="9" t="str">
        <f>_xlfn.XLOOKUP($E230,'Copy of Raw Data'!$E:$E,'Copy of Raw Data'!A:A,"ERROR",0,1)</f>
        <v>US</v>
      </c>
      <c r="B230" s="9" t="str">
        <f>_xlfn.XLOOKUP($E230,'Copy of Raw Data'!$E:$E,'Copy of Raw Data'!B:B,"ERROR",0,1)</f>
        <v>Hair Mousses</v>
      </c>
      <c r="C230" s="9" t="str">
        <f>_xlfn.XLOOKUP($E230,'Copy of Raw Data'!$E:$E,'Copy of Raw Data'!C:C,"ERROR",0,1)</f>
        <v>aussie</v>
      </c>
      <c r="D230" s="9" t="str">
        <f>_xlfn.XLOOKUP($E230,'Copy of Raw Data'!$E:$E,'Copy of Raw Data'!D:D,"ERROR",0,1)</f>
        <v>www.amazon.com/dp/B07NWB1FZL</v>
      </c>
      <c r="E230" s="9" t="s">
        <v>835</v>
      </c>
      <c r="F230" s="9" t="str">
        <f>_xlfn.XLOOKUP($E230,'Copy of Raw Data'!$E:$E,'Copy of Raw Data'!F:F,"ERROR",0,1)</f>
        <v>Aussie Kids Detangler 8 fl oz, Pack of 3</v>
      </c>
      <c r="G230" s="9">
        <f>_xlfn.XLOOKUP($E230,'Copy of Raw Data'!$E:$E,'Copy of Raw Data'!G:G,"ERROR",0,1)</f>
        <v>79</v>
      </c>
      <c r="H230" s="9">
        <f>_xlfn.XLOOKUP($E230,'Copy of Raw Data'!$E:$E,'Copy of Raw Data'!H:H,"ERROR",0,1)</f>
        <v>2378</v>
      </c>
      <c r="I230" s="9">
        <f>_xlfn.XLOOKUP($E230,'Copy of Raw Data'!$E:$E,'Copy of Raw Data'!I:I,"ERROR",0,1)</f>
        <v>9.83739927612176e-5</v>
      </c>
      <c r="J230" s="9" t="str">
        <f>_xlfn.XLOOKUP($E230,'Copy of Raw Data'!$E:$E,'Copy of 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_xlfn.XLOOKUP($E230,'Copy of Raw Data'!$E:$E,'Copy of Raw Data'!L:L,"ERROR",0,1)</f>
        <v>29.99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_xlfn.XLOOKUP($E230,'Copy of Raw Data'!$E:$E,'Copy of Raw Data'!N:N,"ERROR",0,1)</f>
        <v>29.99</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No Discount</v>
      </c>
      <c r="P230" s="16">
        <f t="shared" si="14"/>
        <v>0</v>
      </c>
      <c r="Q230" s="9">
        <f>_xlfn.XLOOKUP($E230,'Copy of Raw Data'!$E:$E,'Copy of Raw Data'!Q:Q,"ERROR",0,1)</f>
        <v>24</v>
      </c>
      <c r="R230" s="9" t="str">
        <f>_xlfn.XLOOKUP($E230,'Copy of Raw Data'!$E:$E,'Copy of Raw Data'!R:R,"ERROR",0,1)</f>
        <v>fl oz</v>
      </c>
      <c r="S230" s="17">
        <f t="shared" si="15"/>
        <v>1.20152243589744</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1 to 2</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 to 0.05</v>
      </c>
      <c r="V230" s="17">
        <f t="shared" si="16"/>
        <v>0.0406331564388717</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 to 0.05</v>
      </c>
      <c r="X230" s="17">
        <f t="shared" si="17"/>
        <v>0.0406331564388717</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20 to 25</v>
      </c>
      <c r="Z230" s="17">
        <f t="array" ref="Z230">_xlfn.IFS(AA230="oz",_xlfn.IFS(R230="oz",Q230,R230="fl oz",Q230*1.04,R230="ml",Q230*0.0338),AA230="fl oz",_xlfn.IFS(R230="oz",Q230/1.04,R230="fl oz",Q230,R230="ml",Q230*0.0338/1.04),AA230="ml",_xlfn.IFS(R230="oz",Q230/0.0338,R230="fl oz",Q230*1.04/0.0338,R230="ml",Q230))</f>
        <v>24.96</v>
      </c>
      <c r="AA230" s="9" t="str">
        <f>_xlfn.XLOOKUP($E230,'Copy of Raw Data'!$E:$E,'Copy of Raw Data'!AA:AA,"ERROR",0,1)</f>
        <v>oz</v>
      </c>
      <c r="AB230" s="9"/>
      <c r="AC230" s="9"/>
      <c r="AD230" s="9"/>
      <c r="AE230" s="9"/>
      <c r="AF230" s="9"/>
    </row>
    <row r="231" hidden="1" spans="1:32">
      <c r="A231" s="9" t="str">
        <f>_xlfn.XLOOKUP($E231,'Copy of Raw Data'!$E:$E,'Copy of Raw Data'!A:A,"ERROR",0,1)</f>
        <v>US</v>
      </c>
      <c r="B231" s="9" t="str">
        <f>_xlfn.XLOOKUP($E231,'Copy of Raw Data'!$E:$E,'Copy of Raw Data'!B:B,"ERROR",0,1)</f>
        <v>Hair Mousses</v>
      </c>
      <c r="C231" s="9" t="str">
        <f>_xlfn.XLOOKUP($E231,'Copy of Raw Data'!$E:$E,'Copy of Raw Data'!C:C,"ERROR",0,1)</f>
        <v>douxo</v>
      </c>
      <c r="D231" s="9" t="str">
        <f>_xlfn.XLOOKUP($E231,'Copy of Raw Data'!$E:$E,'Copy of Raw Data'!D:D,"ERROR",0,1)</f>
        <v>www.amazon.com/dp/B0947825LZ</v>
      </c>
      <c r="E231" s="9" t="s">
        <v>839</v>
      </c>
      <c r="F231" s="9" t="str">
        <f>_xlfn.XLOOKUP($E231,'Copy of Raw Data'!$E:$E,'Copy of Raw Data'!F:F,"ERROR",0,1)</f>
        <v>Douxo S3 SEB Mousse 5.1 oz (150 mL) - Relief for Seborrhea in Dogs and Cats (Helps with Oily to Flaky Skin)</v>
      </c>
      <c r="G231" s="9">
        <f>_xlfn.XLOOKUP($E231,'Copy of Raw Data'!$E:$E,'Copy of Raw Data'!G:G,"ERROR",0,1)</f>
        <v>89</v>
      </c>
      <c r="H231" s="9">
        <f>_xlfn.XLOOKUP($E231,'Copy of Raw Data'!$E:$E,'Copy of Raw Data'!H:H,"ERROR",0,1)</f>
        <v>2313.89</v>
      </c>
      <c r="I231" s="9">
        <f>_xlfn.XLOOKUP($E231,'Copy of Raw Data'!$E:$E,'Copy of Raw Data'!I:I,"ERROR",0,1)</f>
        <v>9.82047848510794e-5</v>
      </c>
      <c r="J231" s="9" t="str">
        <f>_xlfn.XLOOKUP($E231,'Copy of Raw Data'!$E:$E,'Copy of 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_xlfn.XLOOKUP($E231,'Copy of Raw Data'!$E:$E,'Copy of Raw Data'!L:L,"ERROR",0,1)</f>
        <v>25.9</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_xlfn.XLOOKUP($E231,'Copy of Raw Data'!$E:$E,'Copy of Raw Data'!N:N,"ERROR",0,1)</f>
        <v>28.81</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10% to 15%</v>
      </c>
      <c r="P231" s="16">
        <f t="shared" si="14"/>
        <v>0.101006594932315</v>
      </c>
      <c r="Q231" s="9">
        <f>_xlfn.XLOOKUP($E231,'Copy of Raw Data'!$E:$E,'Copy of Raw Data'!Q:Q,"ERROR",0,1)</f>
        <v>5.1</v>
      </c>
      <c r="R231" s="9" t="str">
        <f>_xlfn.XLOOKUP($E231,'Copy of Raw Data'!$E:$E,'Copy of Raw Data'!R:R,"ERROR",0,1)</f>
        <v>oz</v>
      </c>
      <c r="S231" s="17">
        <f t="shared" si="15"/>
        <v>5.07843137254902</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17">
        <f t="shared" si="16"/>
        <v>0.191038877505686</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17">
        <f t="shared" si="17"/>
        <v>0.171742690989145</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4 to 6</v>
      </c>
      <c r="Z231" s="17">
        <f t="array" ref="Z231">_xlfn.IFS(AA231="oz",_xlfn.IFS(R231="oz",Q231,R231="fl oz",Q231*1.04,R231="ml",Q231*0.0338),AA231="fl oz",_xlfn.IFS(R231="oz",Q231/1.04,R231="fl oz",Q231,R231="ml",Q231*0.0338/1.04),AA231="ml",_xlfn.IFS(R231="oz",Q231/0.0338,R231="fl oz",Q231*1.04/0.0338,R231="ml",Q231))</f>
        <v>5.1</v>
      </c>
      <c r="AA231" s="9" t="str">
        <f>_xlfn.XLOOKUP($E231,'Copy of Raw Data'!$E:$E,'Copy of Raw Data'!AA:AA,"ERROR",0,1)</f>
        <v>oz</v>
      </c>
      <c r="AB231" s="9"/>
      <c r="AC231" s="9"/>
      <c r="AD231" s="9"/>
      <c r="AE231" s="9"/>
      <c r="AF231" s="9"/>
    </row>
    <row r="232" hidden="1" spans="1:32">
      <c r="A232" s="9" t="str">
        <f>_xlfn.XLOOKUP($E232,'Copy of Raw Data'!$E:$E,'Copy of Raw Data'!A:A,"ERROR",0,1)</f>
        <v>US</v>
      </c>
      <c r="B232" s="9" t="str">
        <f>_xlfn.XLOOKUP($E232,'Copy of Raw Data'!$E:$E,'Copy of Raw Data'!B:B,"ERROR",0,1)</f>
        <v>Hair Mousses</v>
      </c>
      <c r="C232" s="9" t="str">
        <f>_xlfn.XLOOKUP($E232,'Copy of Raw Data'!$E:$E,'Copy of Raw Data'!C:C,"ERROR",0,1)</f>
        <v>KEVIN MURPHY</v>
      </c>
      <c r="D232" s="9" t="str">
        <f>_xlfn.XLOOKUP($E232,'Copy of Raw Data'!$E:$E,'Copy of Raw Data'!D:D,"ERROR",0,1)</f>
        <v>www.amazon.com/dp/B01E0FN1RE</v>
      </c>
      <c r="E232" s="9" t="s">
        <v>842</v>
      </c>
      <c r="F232" s="9" t="str">
        <f>_xlfn.XLOOKUP($E232,'Copy of Raw Data'!$E:$E,'Copy of Raw Data'!F:F,"ERROR",0,1)</f>
        <v>KEVIN MURPHY Body Builder Volumising Mousse 3 oz</v>
      </c>
      <c r="G232" s="9">
        <f>_xlfn.XLOOKUP($E232,'Copy of Raw Data'!$E:$E,'Copy of Raw Data'!G:G,"ERROR",0,1)</f>
        <v>94</v>
      </c>
      <c r="H232" s="9">
        <f>_xlfn.XLOOKUP($E232,'Copy of Raw Data'!$E:$E,'Copy of Raw Data'!H:H,"ERROR",0,1)</f>
        <v>2309.91</v>
      </c>
      <c r="I232" s="9">
        <f>_xlfn.XLOOKUP($E232,'Copy of Raw Data'!$E:$E,'Copy of Raw Data'!I:I,"ERROR",0,1)</f>
        <v>9.79407694938035e-5</v>
      </c>
      <c r="J232" s="9" t="str">
        <f>_xlfn.XLOOKUP($E232,'Copy of Raw Data'!$E:$E,'Copy of 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_xlfn.XLOOKUP($E232,'Copy of Raw Data'!$E:$E,'Copy of Raw Data'!L:L,"ERROR",0,1)</f>
        <v>24.51</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_xlfn.XLOOKUP($E232,'Copy of Raw Data'!$E:$E,'Copy of Raw Data'!N:N,"ERROR",0,1)</f>
        <v>25.67</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4% to 6%</v>
      </c>
      <c r="P232" s="16">
        <f t="shared" si="14"/>
        <v>0.045188936501753</v>
      </c>
      <c r="Q232" s="9">
        <f>_xlfn.XLOOKUP($E232,'Copy of Raw Data'!$E:$E,'Copy of Raw Data'!Q:Q,"ERROR",0,1)</f>
        <v>3</v>
      </c>
      <c r="R232" s="9" t="str">
        <f>_xlfn.XLOOKUP($E232,'Copy of Raw Data'!$E:$E,'Copy of Raw Data'!R:R,"ERROR",0,1)</f>
        <v>oz</v>
      </c>
      <c r="S232" s="17">
        <f t="shared" si="15"/>
        <v>8.17</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5 to 10</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0.2 to 0.3</v>
      </c>
      <c r="V232" s="17">
        <f t="shared" si="16"/>
        <v>0.289369856836884</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0.2 to 0.3</v>
      </c>
      <c r="X232" s="17">
        <f t="shared" si="17"/>
        <v>0.276293540750761</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 to 4</v>
      </c>
      <c r="Z232" s="17">
        <f t="array" ref="Z232">_xlfn.IFS(AA232="oz",_xlfn.IFS(R232="oz",Q232,R232="fl oz",Q232*1.04,R232="ml",Q232*0.0338),AA232="fl oz",_xlfn.IFS(R232="oz",Q232/1.04,R232="fl oz",Q232,R232="ml",Q232*0.0338/1.04),AA232="ml",_xlfn.IFS(R232="oz",Q232/0.0338,R232="fl oz",Q232*1.04/0.0338,R232="ml",Q232))</f>
        <v>3</v>
      </c>
      <c r="AA232" s="9" t="str">
        <f>_xlfn.XLOOKUP($E232,'Copy of Raw Data'!$E:$E,'Copy of Raw Data'!AA:AA,"ERROR",0,1)</f>
        <v>oz</v>
      </c>
      <c r="AB232" s="9"/>
      <c r="AC232" s="9"/>
      <c r="AD232" s="9"/>
      <c r="AE232" s="9"/>
      <c r="AF232" s="9"/>
    </row>
    <row r="233" hidden="1" spans="1:32">
      <c r="A233" s="9" t="str">
        <f>_xlfn.XLOOKUP($E233,'Copy of Raw Data'!$E:$E,'Copy of Raw Data'!A:A,"ERROR",0,1)</f>
        <v>US</v>
      </c>
      <c r="B233" s="9" t="str">
        <f>_xlfn.XLOOKUP($E233,'Copy of Raw Data'!$E:$E,'Copy of Raw Data'!B:B,"ERROR",0,1)</f>
        <v>Hair Mousses</v>
      </c>
      <c r="C233" s="9" t="str">
        <f>_xlfn.XLOOKUP($E233,'Copy of Raw Data'!$E:$E,'Copy of Raw Data'!C:C,"ERROR",0,1)</f>
        <v>tigi</v>
      </c>
      <c r="D233" s="9" t="str">
        <f>_xlfn.XLOOKUP($E233,'Copy of Raw Data'!$E:$E,'Copy of Raw Data'!D:D,"ERROR",0,1)</f>
        <v>www.amazon.com/dp/B01L3OZC36</v>
      </c>
      <c r="E233" s="9" t="s">
        <v>846</v>
      </c>
      <c r="F233" s="9" t="str">
        <f>_xlfn.XLOOKUP($E233,'Copy of Raw Data'!$E:$E,'Copy of Raw Data'!F:F,"ERROR",0,1)</f>
        <v>Catwalk Strong Hair Mousse, 6.7 Fluid Ounce</v>
      </c>
      <c r="G233" s="9">
        <f>_xlfn.XLOOKUP($E233,'Copy of Raw Data'!$E:$E,'Copy of Raw Data'!G:G,"ERROR",0,1)</f>
        <v>108</v>
      </c>
      <c r="H233" s="9">
        <f>_xlfn.XLOOKUP($E233,'Copy of Raw Data'!$E:$E,'Copy of Raw Data'!H:H,"ERROR",0,1)</f>
        <v>2303.7</v>
      </c>
      <c r="I233" s="9">
        <f>_xlfn.XLOOKUP($E233,'Copy of Raw Data'!$E:$E,'Copy of Raw Data'!I:I,"ERROR",0,1)</f>
        <v>9.35090527719933e-5</v>
      </c>
      <c r="J233" s="9" t="str">
        <f>_xlfn.XLOOKUP($E233,'Copy of Raw Data'!$E:$E,'Copy of 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_xlfn.XLOOKUP($E233,'Copy of Raw Data'!$E:$E,'Copy of Raw Data'!L:L,"ERROR",0,1)</f>
        <v>21.76</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_xlfn.XLOOKUP($E233,'Copy of Raw Data'!$E:$E,'Copy of Raw Data'!N:N,"ERROR",0,1)</f>
        <v>21.76</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14"/>
        <v>0</v>
      </c>
      <c r="Q233" s="9">
        <f>_xlfn.XLOOKUP($E233,'Copy of Raw Data'!$E:$E,'Copy of Raw Data'!Q:Q,"ERROR",0,1)</f>
        <v>6.7</v>
      </c>
      <c r="R233" s="9" t="str">
        <f>_xlfn.XLOOKUP($E233,'Copy of Raw Data'!$E:$E,'Copy of Raw Data'!R:R,"ERROR",0,1)</f>
        <v>fl oz</v>
      </c>
      <c r="S233" s="17">
        <f t="shared" si="15"/>
        <v>3.12284730195178</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3 to 4</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0.1 to 0.2</v>
      </c>
      <c r="V233" s="17">
        <f t="shared" si="16"/>
        <v>0.105608633816428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0.1 to 0.2</v>
      </c>
      <c r="X233" s="17">
        <f t="shared" si="17"/>
        <v>0.105608633816428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6 to 8</v>
      </c>
      <c r="Z233" s="17">
        <f t="array" ref="Z233">_xlfn.IFS(AA233="oz",_xlfn.IFS(R233="oz",Q233,R233="fl oz",Q233*1.04,R233="ml",Q233*0.0338),AA233="fl oz",_xlfn.IFS(R233="oz",Q233/1.04,R233="fl oz",Q233,R233="ml",Q233*0.0338/1.04),AA233="ml",_xlfn.IFS(R233="oz",Q233/0.0338,R233="fl oz",Q233*1.04/0.0338,R233="ml",Q233))</f>
        <v>6.968</v>
      </c>
      <c r="AA233" s="9" t="str">
        <f>_xlfn.XLOOKUP($E233,'Copy of Raw Data'!$E:$E,'Copy of Raw Data'!AA:AA,"ERROR",0,1)</f>
        <v>oz</v>
      </c>
      <c r="AB233" s="9"/>
      <c r="AC233" s="9"/>
      <c r="AD233" s="9"/>
      <c r="AE233" s="9"/>
      <c r="AF233" s="9"/>
    </row>
    <row r="234" hidden="1" spans="1:32">
      <c r="A234" s="9" t="str">
        <f>_xlfn.XLOOKUP($E234,'Copy of Raw Data'!$E:$E,'Copy of Raw Data'!A:A,"ERROR",0,1)</f>
        <v>US</v>
      </c>
      <c r="B234" s="9" t="str">
        <f>_xlfn.XLOOKUP($E234,'Copy of Raw Data'!$E:$E,'Copy of Raw Data'!B:B,"ERROR",0,1)</f>
        <v>Hair Mousses</v>
      </c>
      <c r="C234" s="9" t="str">
        <f>_xlfn.XLOOKUP($E234,'Copy of Raw Data'!$E:$E,'Copy of Raw Data'!C:C,"ERROR",0,1)</f>
        <v>tresemmÃ©</v>
      </c>
      <c r="D234" s="9" t="str">
        <f>_xlfn.XLOOKUP($E234,'Copy of Raw Data'!$E:$E,'Copy of Raw Data'!D:D,"ERROR",0,1)</f>
        <v>www.amazon.com/dp/B00GMOZV5W</v>
      </c>
      <c r="E234" s="9" t="s">
        <v>849</v>
      </c>
      <c r="F234" s="9" t="str">
        <f>_xlfn.XLOOKUP($E234,'Copy of Raw Data'!$E:$E,'Copy of Raw Data'!F:F,"ERROR",0,1)</f>
        <v>TRESemmé TRES Two Hair Mousse Extra Hold 10.5 oz(Pack of 3)</v>
      </c>
      <c r="G234" s="9">
        <f>_xlfn.XLOOKUP($E234,'Copy of Raw Data'!$E:$E,'Copy of Raw Data'!G:G,"ERROR",0,1)</f>
        <v>88</v>
      </c>
      <c r="H234" s="9">
        <f>_xlfn.XLOOKUP($E234,'Copy of Raw Data'!$E:$E,'Copy of Raw Data'!H:H,"ERROR",0,1)</f>
        <v>2199.46</v>
      </c>
      <c r="I234" s="9">
        <f>_xlfn.XLOOKUP($E234,'Copy of Raw Data'!$E:$E,'Copy of Raw Data'!I:I,"ERROR",0,1)</f>
        <v>9.15015157074895e-5</v>
      </c>
      <c r="J234" s="9" t="str">
        <f>_xlfn.XLOOKUP($E234,'Copy of Raw Data'!$E:$E,'Copy of 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20 to 30</v>
      </c>
      <c r="L234" s="9">
        <f>_xlfn.XLOOKUP($E234,'Copy of Raw Data'!$E:$E,'Copy of Raw Data'!L:L,"ERROR",0,1)</f>
        <v>24.98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20 to 30</v>
      </c>
      <c r="N234" s="9">
        <f>_xlfn.XLOOKUP($E234,'Copy of Raw Data'!$E:$E,'Copy of Raw Data'!N:N,"ERROR",0,1)</f>
        <v>24.98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14"/>
        <v>0</v>
      </c>
      <c r="Q234" s="9">
        <f>_xlfn.XLOOKUP($E234,'Copy of Raw Data'!$E:$E,'Copy of Raw Data'!Q:Q,"ERROR",0,1)</f>
        <v>31.5</v>
      </c>
      <c r="R234" s="9" t="str">
        <f>_xlfn.XLOOKUP($E234,'Copy of Raw Data'!$E:$E,'Copy of Raw Data'!R:R,"ERROR",0,1)</f>
        <v>oz</v>
      </c>
      <c r="S234" s="17">
        <f t="shared" si="15"/>
        <v>0.793015873015873</v>
      </c>
      <c r="T234" s="9" t="str">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0.75 to 1</v>
      </c>
      <c r="U234" s="17"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 to 0.05</v>
      </c>
      <c r="V234" s="17">
        <f t="shared" si="16"/>
        <v>0.0268182574574188</v>
      </c>
      <c r="W234" s="17"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 to 0.05</v>
      </c>
      <c r="X234" s="17">
        <f t="shared" si="17"/>
        <v>0.0268182574574188</v>
      </c>
      <c r="Y234" s="9"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30 to 40</v>
      </c>
      <c r="Z234" s="17">
        <f t="array" ref="Z234">_xlfn.IFS(AA234="oz",_xlfn.IFS(R234="oz",Q234,R234="fl oz",Q234*1.04,R234="ml",Q234*0.0338),AA234="fl oz",_xlfn.IFS(R234="oz",Q234/1.04,R234="fl oz",Q234,R234="ml",Q234*0.0338/1.04),AA234="ml",_xlfn.IFS(R234="oz",Q234/0.0338,R234="fl oz",Q234*1.04/0.0338,R234="ml",Q234))</f>
        <v>31.5</v>
      </c>
      <c r="AA234" s="9" t="str">
        <f>_xlfn.XLOOKUP($E234,'Copy of Raw Data'!$E:$E,'Copy of Raw Data'!AA:AA,"ERROR",0,1)</f>
        <v>oz</v>
      </c>
      <c r="AB234" s="9"/>
      <c r="AC234" s="9"/>
      <c r="AD234" s="9"/>
      <c r="AE234" s="9"/>
      <c r="AF234" s="9"/>
    </row>
    <row r="235" hidden="1" spans="1:32">
      <c r="A235" s="9" t="str">
        <f>_xlfn.XLOOKUP($E235,'Copy of Raw Data'!$E:$E,'Copy of Raw Data'!A:A,"ERROR",0,1)</f>
        <v>US</v>
      </c>
      <c r="B235" s="9" t="str">
        <f>_xlfn.XLOOKUP($E235,'Copy of Raw Data'!$E:$E,'Copy of Raw Data'!B:B,"ERROR",0,1)</f>
        <v>Hair Mousses</v>
      </c>
      <c r="C235" s="9" t="str">
        <f>_xlfn.XLOOKUP($E235,'Copy of Raw Data'!$E:$E,'Copy of Raw Data'!C:C,"ERROR",0,1)</f>
        <v>r+co</v>
      </c>
      <c r="D235" s="9" t="str">
        <f>_xlfn.XLOOKUP($E235,'Copy of Raw Data'!$E:$E,'Copy of Raw Data'!D:D,"ERROR",0,1)</f>
        <v>www.amazon.com/dp/B00YFVBVNA</v>
      </c>
      <c r="E235" s="9" t="s">
        <v>852</v>
      </c>
      <c r="F235" s="9" t="str">
        <f>_xlfn.XLOOKUP($E235,'Copy of Raw Data'!$E:$E,'Copy of Raw Data'!F:F,"ERROR",0,1)</f>
        <v>R+Co Park Ave Blowout Balm, Vitamin-Rich Hair Balm for Smooth Blowouts R+Co Park Ave Blowout Balm, Vitamin-Rich Hair Balm for Smooth Blowouts</v>
      </c>
      <c r="G235" s="9">
        <f>_xlfn.XLOOKUP($E235,'Copy of Raw Data'!$E:$E,'Copy of Raw Data'!G:G,"ERROR",0,1)</f>
        <v>120</v>
      </c>
      <c r="H235" s="9">
        <f>_xlfn.XLOOKUP($E235,'Copy of Raw Data'!$E:$E,'Copy of Raw Data'!H:H,"ERROR",0,1)</f>
        <v>2152.24</v>
      </c>
      <c r="I235" s="9">
        <f>_xlfn.XLOOKUP($E235,'Copy of Raw Data'!$E:$E,'Copy of Raw Data'!I:I,"ERROR",0,1)</f>
        <v>8.66510306653625e-5</v>
      </c>
      <c r="J235" s="9" t="str">
        <f>_xlfn.XLOOKUP($E235,'Copy of Raw Data'!$E:$E,'Copy of 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15 to 20</v>
      </c>
      <c r="L235" s="9">
        <f>_xlfn.XLOOKUP($E235,'Copy of Raw Data'!$E:$E,'Copy of Raw Data'!L:L,"ERROR",0,1)</f>
        <v>18</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15 to 20</v>
      </c>
      <c r="N235" s="9">
        <f>_xlfn.XLOOKUP($E235,'Copy of Raw Data'!$E:$E,'Copy of Raw Data'!N:N,"ERROR",0,1)</f>
        <v>18</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14"/>
        <v>0</v>
      </c>
      <c r="Q235" s="9">
        <f>_xlfn.XLOOKUP($E235,'Copy of Raw Data'!$E:$E,'Copy of Raw Data'!Q:Q,"ERROR",0,1)</f>
        <v>0</v>
      </c>
      <c r="R235" s="9">
        <f>_xlfn.XLOOKUP($E235,'Copy of Raw Data'!$E:$E,'Copy of Raw Data'!R:R,"ERROR",0,1)</f>
        <v>0</v>
      </c>
      <c r="S235" s="17" t="e">
        <f t="shared" si="15"/>
        <v>#N/A</v>
      </c>
      <c r="T235" s="9" t="e">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#N/A</v>
      </c>
      <c r="U235" s="17" t="e">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#N/A</v>
      </c>
      <c r="V235" s="17" t="e">
        <f t="shared" si="16"/>
        <v>#N/A</v>
      </c>
      <c r="W235" s="17" t="e">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#N/A</v>
      </c>
      <c r="X235" s="17" t="e">
        <f t="shared" si="17"/>
        <v>#N/A</v>
      </c>
      <c r="Y235" s="9" t="e">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#N/A</v>
      </c>
      <c r="Z235" s="17" t="e">
        <f t="array" ref="Z235">_xlfn.IFS(AA235="oz",_xlfn.IFS(R235="oz",Q235,R235="fl oz",Q235*1.04,R235="ml",Q235*0.0338),AA235="fl oz",_xlfn.IFS(R235="oz",Q235/1.04,R235="fl oz",Q235,R235="ml",Q235*0.0338/1.04),AA235="ml",_xlfn.IFS(R235="oz",Q235/0.0338,R235="fl oz",Q235*1.04/0.0338,R235="ml",Q235))</f>
        <v>#N/A</v>
      </c>
      <c r="AA235" s="9" t="str">
        <f>_xlfn.XLOOKUP($E235,'Copy of Raw Data'!$E:$E,'Copy of Raw Data'!AA:AA,"ERROR",0,1)</f>
        <v>oz</v>
      </c>
      <c r="AB235" s="9"/>
      <c r="AC235" s="9"/>
      <c r="AD235" s="9"/>
      <c r="AE235" s="9"/>
      <c r="AF235" s="9"/>
    </row>
    <row r="236" hidden="1" spans="1:32">
      <c r="A236" s="9" t="str">
        <f>_xlfn.XLOOKUP($E236,'Copy of Raw Data'!$E:$E,'Copy of Raw Data'!A:A,"ERROR",0,1)</f>
        <v>US</v>
      </c>
      <c r="B236" s="9" t="str">
        <f>_xlfn.XLOOKUP($E236,'Copy of Raw Data'!$E:$E,'Copy of Raw Data'!B:B,"ERROR",0,1)</f>
        <v>Hair Mousses</v>
      </c>
      <c r="C236" s="9" t="str">
        <f>_xlfn.XLOOKUP($E236,'Copy of Raw Data'!$E:$E,'Copy of Raw Data'!C:C,"ERROR",0,1)</f>
        <v>roux</v>
      </c>
      <c r="D236" s="9" t="str">
        <f>_xlfn.XLOOKUP($E236,'Copy of Raw Data'!$E:$E,'Copy of Raw Data'!D:D,"ERROR",0,1)</f>
        <v>www.amazon.com/dp/B001G13VFI</v>
      </c>
      <c r="E236" s="9" t="s">
        <v>855</v>
      </c>
      <c r="F236" s="9" t="str">
        <f>_xlfn.XLOOKUP($E236,'Copy of Raw Data'!$E:$E,'Copy of Raw Data'!F:F,"ERROR",0,1)</f>
        <v>Roux Fanci-Full Instant Color Mousse Tones &amp; Enriches Golden Blonde Hair, 26 Golden Spell, 6 Fl Oz (Pack of 1)</v>
      </c>
      <c r="G236" s="9">
        <f>_xlfn.XLOOKUP($E236,'Copy of Raw Data'!$E:$E,'Copy of Raw Data'!G:G,"ERROR",0,1)</f>
        <v>175</v>
      </c>
      <c r="H236" s="9">
        <f>_xlfn.XLOOKUP($E236,'Copy of Raw Data'!$E:$E,'Copy of Raw Data'!H:H,"ERROR",0,1)</f>
        <v>2038.15</v>
      </c>
      <c r="I236" s="9">
        <f>_xlfn.XLOOKUP($E236,'Copy of Raw Data'!$E:$E,'Copy of Raw Data'!I:I,"ERROR",0,1)</f>
        <v>8.53454088260802e-5</v>
      </c>
      <c r="J236" s="9" t="str">
        <f>_xlfn.XLOOKUP($E236,'Copy of Raw Data'!$E:$E,'Copy of 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10 to 15</v>
      </c>
      <c r="L236" s="9">
        <f>_xlfn.XLOOKUP($E236,'Copy of Raw Data'!$E:$E,'Copy of Raw Data'!L:L,"ERROR",0,1)</f>
        <v>11.65</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10 to 15</v>
      </c>
      <c r="N236" s="9">
        <f>_xlfn.XLOOKUP($E236,'Copy of Raw Data'!$E:$E,'Copy of Raw Data'!N:N,"ERROR",0,1)</f>
        <v>11.65</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No Discount</v>
      </c>
      <c r="P236" s="16">
        <f t="shared" si="14"/>
        <v>0</v>
      </c>
      <c r="Q236" s="9">
        <f>_xlfn.XLOOKUP($E236,'Copy of Raw Data'!$E:$E,'Copy of Raw Data'!Q:Q,"ERROR",0,1)</f>
        <v>6</v>
      </c>
      <c r="R236" s="9" t="str">
        <f>_xlfn.XLOOKUP($E236,'Copy of Raw Data'!$E:$E,'Copy of Raw Data'!R:R,"ERROR",0,1)</f>
        <v>fl oz</v>
      </c>
      <c r="S236" s="17">
        <f t="shared" si="15"/>
        <v>1.86698717948718</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1 to 2</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0.05 to 0.1</v>
      </c>
      <c r="V236" s="17">
        <f t="shared" si="16"/>
        <v>0.0631378822958126</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17"/>
        <v>0.0631378822958126</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6 to 8</v>
      </c>
      <c r="Z236" s="17">
        <f t="array" ref="Z236">_xlfn.IFS(AA236="oz",_xlfn.IFS(R236="oz",Q236,R236="fl oz",Q236*1.04,R236="ml",Q236*0.0338),AA236="fl oz",_xlfn.IFS(R236="oz",Q236/1.04,R236="fl oz",Q236,R236="ml",Q236*0.0338/1.04),AA236="ml",_xlfn.IFS(R236="oz",Q236/0.0338,R236="fl oz",Q236*1.04/0.0338,R236="ml",Q236))</f>
        <v>6.24</v>
      </c>
      <c r="AA236" s="9" t="str">
        <f>_xlfn.XLOOKUP($E236,'Copy of Raw Data'!$E:$E,'Copy of Raw Data'!AA:AA,"ERROR",0,1)</f>
        <v>oz</v>
      </c>
      <c r="AB236" s="9"/>
      <c r="AC236" s="9"/>
      <c r="AD236" s="9"/>
      <c r="AE236" s="9"/>
      <c r="AF236" s="9"/>
    </row>
    <row r="237" hidden="1" spans="1:32">
      <c r="A237" s="9" t="str">
        <f>_xlfn.XLOOKUP($E237,'Copy of Raw Data'!$E:$E,'Copy of Raw Data'!A:A,"ERROR",0,1)</f>
        <v>US</v>
      </c>
      <c r="B237" s="9" t="str">
        <f>_xlfn.XLOOKUP($E237,'Copy of Raw Data'!$E:$E,'Copy of Raw Data'!B:B,"ERROR",0,1)</f>
        <v>Hair Mousses</v>
      </c>
      <c r="C237" s="9" t="str">
        <f>_xlfn.XLOOKUP($E237,'Copy of Raw Data'!$E:$E,'Copy of Raw Data'!C:C,"ERROR",0,1)</f>
        <v>Colorproof</v>
      </c>
      <c r="D237" s="9" t="str">
        <f>_xlfn.XLOOKUP($E237,'Copy of Raw Data'!$E:$E,'Copy of Raw Data'!D:D,"ERROR",0,1)</f>
        <v>www.amazon.com/dp/B0B6QBQB5X</v>
      </c>
      <c r="E237" s="9" t="s">
        <v>859</v>
      </c>
      <c r="F237" s="9" t="str">
        <f>_xlfn.XLOOKUP($E237,'Copy of Raw Data'!$E:$E,'Copy of Raw Data'!F:F,"ERROR",0,1)</f>
        <v>Colorproof Lift It Mousse, 9oz - For Fine or Flat Hair, Root Volumizing Hair Mousse for Volume &amp; Control, Sulfate-Free, Vegan</v>
      </c>
      <c r="G237" s="9">
        <f>_xlfn.XLOOKUP($E237,'Copy of Raw Data'!$E:$E,'Copy of Raw Data'!G:G,"ERROR",0,1)</f>
        <v>83</v>
      </c>
      <c r="H237" s="9">
        <f>_xlfn.XLOOKUP($E237,'Copy of Raw Data'!$E:$E,'Copy of Raw Data'!H:H,"ERROR",0,1)</f>
        <v>2007.44</v>
      </c>
      <c r="I237" s="9">
        <f>_xlfn.XLOOKUP($E237,'Copy of Raw Data'!$E:$E,'Copy of Raw Data'!I:I,"ERROR",0,1)</f>
        <v>8.49797836936208e-5</v>
      </c>
      <c r="J237" s="9" t="str">
        <f>_xlfn.XLOOKUP($E237,'Copy of Raw Data'!$E:$E,'Copy of 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_xlfn.XLOOKUP($E237,'Copy of Raw Data'!$E:$E,'Copy of Raw Data'!L:L,"ERROR",0,1)</f>
        <v>24.18</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30 to 40</v>
      </c>
      <c r="N237" s="9">
        <f>_xlfn.XLOOKUP($E237,'Copy of Raw Data'!$E:$E,'Copy of Raw Data'!N:N,"ERROR",0,1)</f>
        <v>31</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20% to 25%</v>
      </c>
      <c r="P237" s="16">
        <f t="shared" si="14"/>
        <v>0.22</v>
      </c>
      <c r="Q237" s="9">
        <f>_xlfn.XLOOKUP($E237,'Copy of Raw Data'!$E:$E,'Copy of Raw Data'!Q:Q,"ERROR",0,1)</f>
        <v>9</v>
      </c>
      <c r="R237" s="9" t="str">
        <f>_xlfn.XLOOKUP($E237,'Copy of Raw Data'!$E:$E,'Copy of Raw Data'!R:R,"ERROR",0,1)</f>
        <v>oz</v>
      </c>
      <c r="S237" s="17">
        <f t="shared" si="15"/>
        <v>2.68666666666667</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2 to 3</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0.1 to 0.2</v>
      </c>
      <c r="V237" s="17">
        <f t="shared" si="16"/>
        <v>0.116484424905122</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0.05 to 0.1</v>
      </c>
      <c r="X237" s="17">
        <f t="shared" si="17"/>
        <v>0.0908578514259948</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17">
        <f t="array" ref="Z237">_xlfn.IFS(AA237="oz",_xlfn.IFS(R237="oz",Q237,R237="fl oz",Q237*1.04,R237="ml",Q237*0.0338),AA237="fl oz",_xlfn.IFS(R237="oz",Q237/1.04,R237="fl oz",Q237,R237="ml",Q237*0.0338/1.04),AA237="ml",_xlfn.IFS(R237="oz",Q237/0.0338,R237="fl oz",Q237*1.04/0.0338,R237="ml",Q237))</f>
        <v>9</v>
      </c>
      <c r="AA237" s="9" t="str">
        <f>_xlfn.XLOOKUP($E237,'Copy of Raw Data'!$E:$E,'Copy of Raw Data'!AA:AA,"ERROR",0,1)</f>
        <v>oz</v>
      </c>
      <c r="AB237" s="9"/>
      <c r="AC237" s="9"/>
      <c r="AD237" s="9"/>
      <c r="AE237" s="9"/>
      <c r="AF237" s="9"/>
    </row>
    <row r="238" hidden="1" spans="1:32">
      <c r="A238" s="9" t="str">
        <f>_xlfn.XLOOKUP($E238,'Copy of Raw Data'!$E:$E,'Copy of Raw Data'!A:A,"ERROR",0,1)</f>
        <v>US</v>
      </c>
      <c r="B238" s="9" t="str">
        <f>_xlfn.XLOOKUP($E238,'Copy of Raw Data'!$E:$E,'Copy of Raw Data'!B:B,"ERROR",0,1)</f>
        <v>Hair Mousses</v>
      </c>
      <c r="C238" s="9" t="str">
        <f>_xlfn.XLOOKUP($E238,'Copy of Raw Data'!$E:$E,'Copy of Raw Data'!C:C,"ERROR",0,1)</f>
        <v>John Frieda</v>
      </c>
      <c r="D238" s="9" t="str">
        <f>_xlfn.XLOOKUP($E238,'Copy of Raw Data'!$E:$E,'Copy of Raw Data'!D:D,"ERROR",0,1)</f>
        <v>www.amazon.com/dp/B00GMP1SCQ</v>
      </c>
      <c r="E238" s="9" t="s">
        <v>862</v>
      </c>
      <c r="F238" s="9" t="str">
        <f>_xlfn.XLOOKUP($E238,'Copy of Raw Data'!$E:$E,'Copy of Raw Data'!F:F,"ERROR",0,1)</f>
        <v>John Frieda Collection Luxurious Volume Perfectly Full Mousse, 7.5 Ounce (Pack of 3)</v>
      </c>
      <c r="G238" s="9">
        <f>_xlfn.XLOOKUP($E238,'Copy of Raw Data'!$E:$E,'Copy of Raw Data'!G:G,"ERROR",0,1)</f>
        <v>77</v>
      </c>
      <c r="H238" s="9">
        <f>_xlfn.XLOOKUP($E238,'Copy of Raw Data'!$E:$E,'Copy of Raw Data'!H:H,"ERROR",0,1)</f>
        <v>1998.84</v>
      </c>
      <c r="I238" s="9">
        <f>_xlfn.XLOOKUP($E238,'Copy of Raw Data'!$E:$E,'Copy of Raw Data'!I:I,"ERROR",0,1)</f>
        <v>8.39845180714261e-5</v>
      </c>
      <c r="J238" s="9" t="str">
        <f>_xlfn.XLOOKUP($E238,'Copy of Raw Data'!$E:$E,'Copy of 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20 to 30</v>
      </c>
      <c r="L238" s="9">
        <f>_xlfn.XLOOKUP($E238,'Copy of Raw Data'!$E:$E,'Copy of Raw Data'!L:L,"ERROR",0,1)</f>
        <v>26.04</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20 to 30</v>
      </c>
      <c r="N238" s="9">
        <f>_xlfn.XLOOKUP($E238,'Copy of Raw Data'!$E:$E,'Copy of Raw Data'!N:N,"ERROR",0,1)</f>
        <v>27.99</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6% to 8%</v>
      </c>
      <c r="P238" s="16">
        <f t="shared" si="14"/>
        <v>0.0696677384780278</v>
      </c>
      <c r="Q238" s="9">
        <f>_xlfn.XLOOKUP($E238,'Copy of Raw Data'!$E:$E,'Copy of Raw Data'!Q:Q,"ERROR",0,1)</f>
        <v>22.5</v>
      </c>
      <c r="R238" s="9" t="str">
        <f>_xlfn.XLOOKUP($E238,'Copy of Raw Data'!$E:$E,'Copy of Raw Data'!R:R,"ERROR",0,1)</f>
        <v>fl oz</v>
      </c>
      <c r="S238" s="17">
        <f t="shared" si="15"/>
        <v>1.11282051282051</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 to 0.05</v>
      </c>
      <c r="V238" s="17">
        <f t="shared" si="16"/>
        <v>0.0404516011550168</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 to 0.05</v>
      </c>
      <c r="X238" s="17">
        <f t="shared" si="17"/>
        <v>0.0376334295847316</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20 to 25</v>
      </c>
      <c r="Z238" s="17">
        <f t="array" ref="Z238">_xlfn.IFS(AA238="oz",_xlfn.IFS(R238="oz",Q238,R238="fl oz",Q238*1.04,R238="ml",Q238*0.0338),AA238="fl oz",_xlfn.IFS(R238="oz",Q238/1.04,R238="fl oz",Q238,R238="ml",Q238*0.0338/1.04),AA238="ml",_xlfn.IFS(R238="oz",Q238/0.0338,R238="fl oz",Q238*1.04/0.0338,R238="ml",Q238))</f>
        <v>23.4</v>
      </c>
      <c r="AA238" s="9" t="str">
        <f>_xlfn.XLOOKUP($E238,'Copy of Raw Data'!$E:$E,'Copy of Raw Data'!AA:AA,"ERROR",0,1)</f>
        <v>oz</v>
      </c>
      <c r="AB238" s="9"/>
      <c r="AC238" s="9"/>
      <c r="AD238" s="9"/>
      <c r="AE238" s="9"/>
      <c r="AF238" s="9"/>
    </row>
    <row r="239" hidden="1" spans="1:32">
      <c r="A239" s="9" t="str">
        <f>_xlfn.XLOOKUP($E239,'Copy of Raw Data'!$E:$E,'Copy of Raw Data'!A:A,"ERROR",0,1)</f>
        <v>US</v>
      </c>
      <c r="B239" s="9" t="str">
        <f>_xlfn.XLOOKUP($E239,'Copy of Raw Data'!$E:$E,'Copy of Raw Data'!B:B,"ERROR",0,1)</f>
        <v>Hair Mousses</v>
      </c>
      <c r="C239" s="9" t="str">
        <f>_xlfn.XLOOKUP($E239,'Copy of Raw Data'!$E:$E,'Copy of Raw Data'!C:C,"ERROR",0,1)</f>
        <v>rusk</v>
      </c>
      <c r="D239" s="9" t="str">
        <f>_xlfn.XLOOKUP($E239,'Copy of Raw Data'!$E:$E,'Copy of Raw Data'!D:D,"ERROR",0,1)</f>
        <v>www.amazon.com/dp/B005S3WQ1U</v>
      </c>
      <c r="E239" s="9" t="s">
        <v>865</v>
      </c>
      <c r="F239" s="9" t="str">
        <f>_xlfn.XLOOKUP($E239,'Copy of Raw Data'!$E:$E,'Copy of Raw Data'!F:F,"ERROR",0,1)</f>
        <v>RUSK Plumping Firm Hold Mousse, 8.5 oz</v>
      </c>
      <c r="G239" s="9">
        <f>_xlfn.XLOOKUP($E239,'Copy of Raw Data'!$E:$E,'Copy of Raw Data'!G:G,"ERROR",0,1)</f>
        <v>138</v>
      </c>
      <c r="H239" s="9">
        <f>_xlfn.XLOOKUP($E239,'Copy of Raw Data'!$E:$E,'Copy of Raw Data'!H:H,"ERROR",0,1)</f>
        <v>1975.43</v>
      </c>
      <c r="I239" s="9">
        <f>_xlfn.XLOOKUP($E239,'Copy of Raw Data'!$E:$E,'Copy of Raw Data'!I:I,"ERROR",0,1)</f>
        <v>8.05761265749994e-5</v>
      </c>
      <c r="J239" s="9" t="str">
        <f>_xlfn.XLOOKUP($E239,'Copy of Raw Data'!$E:$E,'Copy of 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10 to 15</v>
      </c>
      <c r="L239" s="9">
        <f>_xlfn.XLOOKUP($E239,'Copy of Raw Data'!$E:$E,'Copy of Raw Data'!L:L,"ERROR",0,1)</f>
        <v>14.29</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10 to 15</v>
      </c>
      <c r="N239" s="9">
        <f>_xlfn.XLOOKUP($E239,'Copy of Raw Data'!$E:$E,'Copy of Raw Data'!N:N,"ERROR",0,1)</f>
        <v>14.42</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0% to 2%</v>
      </c>
      <c r="P239" s="16">
        <f t="shared" si="14"/>
        <v>0.00901525658807218</v>
      </c>
      <c r="Q239" s="9">
        <f>_xlfn.XLOOKUP($E239,'Copy of Raw Data'!$E:$E,'Copy of Raw Data'!Q:Q,"ERROR",0,1)</f>
        <v>8.5</v>
      </c>
      <c r="R239" s="9" t="str">
        <f>_xlfn.XLOOKUP($E239,'Copy of Raw Data'!$E:$E,'Copy of Raw Data'!R:R,"ERROR",0,1)</f>
        <v>oz</v>
      </c>
      <c r="S239" s="17">
        <f t="shared" si="15"/>
        <v>1.68117647058824</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1 to 2</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0.05 to 0.1</v>
      </c>
      <c r="V239" s="17">
        <f t="shared" si="16"/>
        <v>0.0573713421790766</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0.05 to 0.1</v>
      </c>
      <c r="X239" s="17">
        <f t="shared" si="17"/>
        <v>0.0568541248085301</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8 to 10</v>
      </c>
      <c r="Z239" s="17">
        <f t="array" ref="Z239">_xlfn.IFS(AA239="oz",_xlfn.IFS(R239="oz",Q239,R239="fl oz",Q239*1.04,R239="ml",Q239*0.0338),AA239="fl oz",_xlfn.IFS(R239="oz",Q239/1.04,R239="fl oz",Q239,R239="ml",Q239*0.0338/1.04),AA239="ml",_xlfn.IFS(R239="oz",Q239/0.0338,R239="fl oz",Q239*1.04/0.0338,R239="ml",Q239))</f>
        <v>8.5</v>
      </c>
      <c r="AA239" s="9" t="str">
        <f>_xlfn.XLOOKUP($E239,'Copy of Raw Data'!$E:$E,'Copy of Raw Data'!AA:AA,"ERROR",0,1)</f>
        <v>oz</v>
      </c>
      <c r="AB239" s="9"/>
      <c r="AC239" s="9"/>
      <c r="AD239" s="9"/>
      <c r="AE239" s="9"/>
      <c r="AF239" s="9"/>
    </row>
    <row r="240" hidden="1" spans="1:32">
      <c r="A240" s="9" t="str">
        <f>_xlfn.XLOOKUP($E240,'Copy of Raw Data'!$E:$E,'Copy of Raw Data'!A:A,"ERROR",0,1)</f>
        <v>US</v>
      </c>
      <c r="B240" s="9" t="str">
        <f>_xlfn.XLOOKUP($E240,'Copy of Raw Data'!$E:$E,'Copy of Raw Data'!B:B,"ERROR",0,1)</f>
        <v>Hair Mousses</v>
      </c>
      <c r="C240" s="9" t="str">
        <f>_xlfn.XLOOKUP($E240,'Copy of Raw Data'!$E:$E,'Copy of Raw Data'!C:C,"ERROR",0,1)</f>
        <v>kerastase</v>
      </c>
      <c r="D240" s="9" t="str">
        <f>_xlfn.XLOOKUP($E240,'Copy of Raw Data'!$E:$E,'Copy of Raw Data'!D:D,"ERROR",0,1)</f>
        <v>www.amazon.com/dp/B00UXOXJ10</v>
      </c>
      <c r="E240" s="9" t="s">
        <v>869</v>
      </c>
      <c r="F240" s="9" t="str">
        <f>_xlfn.XLOOKUP($E240,'Copy of Raw Data'!$E:$E,'Copy of Raw Data'!F:F,"ERROR",0,1)</f>
        <v>KERASTASE Densifique Mousse Fluid Ounce, Multicolor, 5.1 Fl Oz</v>
      </c>
      <c r="G240" s="9">
        <f>_xlfn.XLOOKUP($E240,'Copy of Raw Data'!$E:$E,'Copy of Raw Data'!G:G,"ERROR",0,1)</f>
        <v>52</v>
      </c>
      <c r="H240" s="9">
        <f>_xlfn.XLOOKUP($E240,'Copy of Raw Data'!$E:$E,'Copy of Raw Data'!H:H,"ERROR",0,1)</f>
        <v>1895.26</v>
      </c>
      <c r="I240" s="9">
        <f>_xlfn.XLOOKUP($E240,'Copy of Raw Data'!$E:$E,'Copy of Raw Data'!I:I,"ERROR",0,1)</f>
        <v>7.83942798543231e-5</v>
      </c>
      <c r="J240" s="9" t="str">
        <f>_xlfn.XLOOKUP($E240,'Copy of Raw Data'!$E:$E,'Copy of 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30 to 40</v>
      </c>
      <c r="L240" s="9">
        <f>_xlfn.XLOOKUP($E240,'Copy of Raw Data'!$E:$E,'Copy of Raw Data'!L:L,"ERROR",0,1)</f>
        <v>36.63</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40 to 50</v>
      </c>
      <c r="N240" s="9">
        <f>_xlfn.XLOOKUP($E240,'Copy of Raw Data'!$E:$E,'Copy of Raw Data'!N:N,"ERROR",0,1)</f>
        <v>43.5</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15% to 20%</v>
      </c>
      <c r="P240" s="16">
        <f t="shared" si="14"/>
        <v>0.157931034482759</v>
      </c>
      <c r="Q240" s="9">
        <f>_xlfn.XLOOKUP($E240,'Copy of Raw Data'!$E:$E,'Copy of Raw Data'!Q:Q,"ERROR",0,1)</f>
        <v>5.1</v>
      </c>
      <c r="R240" s="9" t="str">
        <f>_xlfn.XLOOKUP($E240,'Copy of Raw Data'!$E:$E,'Copy of Raw Data'!R:R,"ERROR",0,1)</f>
        <v>fl oz</v>
      </c>
      <c r="S240" s="17">
        <f t="shared" si="15"/>
        <v>6.90610859728507</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5 to 10</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0.2 to 0.3</v>
      </c>
      <c r="V240" s="17">
        <f t="shared" si="16"/>
        <v>0.277353989383272</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0.2 to 0.3</v>
      </c>
      <c r="X240" s="17">
        <f t="shared" si="17"/>
        <v>0.233551186922052</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4 to 6</v>
      </c>
      <c r="Z240" s="17">
        <f t="array" ref="Z240">_xlfn.IFS(AA240="oz",_xlfn.IFS(R240="oz",Q240,R240="fl oz",Q240*1.04,R240="ml",Q240*0.0338),AA240="fl oz",_xlfn.IFS(R240="oz",Q240/1.04,R240="fl oz",Q240,R240="ml",Q240*0.0338/1.04),AA240="ml",_xlfn.IFS(R240="oz",Q240/0.0338,R240="fl oz",Q240*1.04/0.0338,R240="ml",Q240))</f>
        <v>5.304</v>
      </c>
      <c r="AA240" s="9" t="str">
        <f>_xlfn.XLOOKUP($E240,'Copy of Raw Data'!$E:$E,'Copy of Raw Data'!AA:AA,"ERROR",0,1)</f>
        <v>oz</v>
      </c>
      <c r="AB240" s="9"/>
      <c r="AC240" s="9"/>
      <c r="AD240" s="9"/>
      <c r="AE240" s="9"/>
      <c r="AF240" s="9"/>
    </row>
    <row r="241" hidden="1" spans="1:32">
      <c r="A241" s="9" t="str">
        <f>_xlfn.XLOOKUP($E241,'Copy of Raw Data'!$E:$E,'Copy of Raw Data'!A:A,"ERROR",0,1)</f>
        <v>US</v>
      </c>
      <c r="B241" s="9" t="str">
        <f>_xlfn.XLOOKUP($E241,'Copy of Raw Data'!$E:$E,'Copy of Raw Data'!B:B,"ERROR",0,1)</f>
        <v>Hair Mousses</v>
      </c>
      <c r="C241" s="9" t="str">
        <f>_xlfn.XLOOKUP($E241,'Copy of Raw Data'!$E:$E,'Copy of Raw Data'!C:C,"ERROR",0,1)</f>
        <v>tigi</v>
      </c>
      <c r="D241" s="9" t="str">
        <f>_xlfn.XLOOKUP($E241,'Copy of Raw Data'!$E:$E,'Copy of Raw Data'!D:D,"ERROR",0,1)</f>
        <v>www.amazon.com/dp/B00KQ3V2HQ</v>
      </c>
      <c r="E241" s="9" t="s">
        <v>872</v>
      </c>
      <c r="F241" s="9" t="str">
        <f>_xlfn.XLOOKUP($E241,'Copy of Raw Data'!$E:$E,'Copy of Raw Data'!F:F,"ERROR",0,1)</f>
        <v>TIGI Catwalk Strong Hold Mousse for Unisex, 6.7 Ounce</v>
      </c>
      <c r="G241" s="9">
        <f>_xlfn.XLOOKUP($E241,'Copy of Raw Data'!$E:$E,'Copy of Raw Data'!G:G,"ERROR",0,1)</f>
        <v>87</v>
      </c>
      <c r="H241" s="9">
        <f>_xlfn.XLOOKUP($E241,'Copy of Raw Data'!$E:$E,'Copy of Raw Data'!H:H,"ERROR",0,1)</f>
        <v>1843.94</v>
      </c>
      <c r="I241" s="9">
        <f>_xlfn.XLOOKUP($E241,'Copy of Raw Data'!$E:$E,'Copy of Raw Data'!I:I,"ERROR",0,1)</f>
        <v>7.72332074860131e-5</v>
      </c>
      <c r="J241" s="9" t="str">
        <f>_xlfn.XLOOKUP($E241,'Copy of Raw Data'!$E:$E,'Copy of 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20 to 30</v>
      </c>
      <c r="L241" s="9">
        <f>_xlfn.XLOOKUP($E241,'Copy of Raw Data'!$E:$E,'Copy of Raw Data'!L:L,"ERROR",0,1)</f>
        <v>21.25</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20 to 30</v>
      </c>
      <c r="N241" s="9">
        <f>_xlfn.XLOOKUP($E241,'Copy of Raw Data'!$E:$E,'Copy of Raw Data'!N:N,"ERROR",0,1)</f>
        <v>22.76</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6% to 8%</v>
      </c>
      <c r="P241" s="16">
        <f t="shared" si="14"/>
        <v>0.0663444639718806</v>
      </c>
      <c r="Q241" s="9">
        <f>_xlfn.XLOOKUP($E241,'Copy of Raw Data'!$E:$E,'Copy of Raw Data'!Q:Q,"ERROR",0,1)</f>
        <v>6.7</v>
      </c>
      <c r="R241" s="9" t="str">
        <f>_xlfn.XLOOKUP($E241,'Copy of Raw Data'!$E:$E,'Copy of Raw Data'!R:R,"ERROR",0,1)</f>
        <v>oz</v>
      </c>
      <c r="S241" s="17">
        <f t="shared" si="15"/>
        <v>3.17164179104478</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3 to 4</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0.1 to 0.2</v>
      </c>
      <c r="V241" s="17">
        <f t="shared" si="16"/>
        <v>0.114880450638253</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0.1 to 0.2</v>
      </c>
      <c r="X241" s="17">
        <f t="shared" si="17"/>
        <v>0.10725876871981</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6 to 8</v>
      </c>
      <c r="Z241" s="17">
        <f t="array" ref="Z241">_xlfn.IFS(AA241="oz",_xlfn.IFS(R241="oz",Q241,R241="fl oz",Q241*1.04,R241="ml",Q241*0.0338),AA241="fl oz",_xlfn.IFS(R241="oz",Q241/1.04,R241="fl oz",Q241,R241="ml",Q241*0.0338/1.04),AA241="ml",_xlfn.IFS(R241="oz",Q241/0.0338,R241="fl oz",Q241*1.04/0.0338,R241="ml",Q241))</f>
        <v>6.7</v>
      </c>
      <c r="AA241" s="9" t="str">
        <f>_xlfn.XLOOKUP($E241,'Copy of Raw Data'!$E:$E,'Copy of Raw Data'!AA:AA,"ERROR",0,1)</f>
        <v>oz</v>
      </c>
      <c r="AB241" s="9"/>
      <c r="AC241" s="9"/>
      <c r="AD241" s="9"/>
      <c r="AE241" s="9"/>
      <c r="AF241" s="9"/>
    </row>
    <row r="242" hidden="1" spans="1:32">
      <c r="A242" s="9" t="str">
        <f>_xlfn.XLOOKUP($E242,'Copy of Raw Data'!$E:$E,'Copy of Raw Data'!A:A,"ERROR",0,1)</f>
        <v>US</v>
      </c>
      <c r="B242" s="9" t="str">
        <f>_xlfn.XLOOKUP($E242,'Copy of Raw Data'!$E:$E,'Copy of Raw Data'!B:B,"ERROR",0,1)</f>
        <v>Hair Mousses</v>
      </c>
      <c r="C242" s="9" t="str">
        <f>_xlfn.XLOOKUP($E242,'Copy of Raw Data'!$E:$E,'Copy of Raw Data'!C:C,"ERROR",0,1)</f>
        <v>tresemme</v>
      </c>
      <c r="D242" s="9" t="str">
        <f>_xlfn.XLOOKUP($E242,'Copy of Raw Data'!$E:$E,'Copy of Raw Data'!D:D,"ERROR",0,1)</f>
        <v>www.amazon.com/dp/B000RK7VW8</v>
      </c>
      <c r="E242" s="9" t="s">
        <v>875</v>
      </c>
      <c r="F242" s="9" t="str">
        <f>_xlfn.XLOOKUP($E242,'Copy of Raw Data'!$E:$E,'Copy of Raw Data'!F:F,"ERROR",0,1)</f>
        <v>TRESemmé Extra Hold Volumizing Mousse For 24H Touchable Hold &amp; Volume with Pro Lock Tech 15 oz</v>
      </c>
      <c r="G242" s="9">
        <f>_xlfn.XLOOKUP($E242,'Copy of Raw Data'!$E:$E,'Copy of Raw Data'!G:G,"ERROR",0,1)</f>
        <v>245</v>
      </c>
      <c r="H242" s="9">
        <f>_xlfn.XLOOKUP($E242,'Copy of Raw Data'!$E:$E,'Copy of Raw Data'!H:H,"ERROR",0,1)</f>
        <v>1816.63</v>
      </c>
      <c r="I242" s="9">
        <f>_xlfn.XLOOKUP($E242,'Copy of Raw Data'!$E:$E,'Copy of Raw Data'!I:I,"ERROR",0,1)</f>
        <v>7.59076038080963e-5</v>
      </c>
      <c r="J242" s="9" t="str">
        <f>_xlfn.XLOOKUP($E242,'Copy of Raw Data'!$E:$E,'Copy of 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 to 10</v>
      </c>
      <c r="L242" s="9">
        <f>_xlfn.XLOOKUP($E242,'Copy of Raw Data'!$E:$E,'Copy of Raw Data'!L:L,"ERROR",0,1)</f>
        <v>7.51</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10 to 15</v>
      </c>
      <c r="N242" s="9">
        <f>_xlfn.XLOOKUP($E242,'Copy of Raw Data'!$E:$E,'Copy of Raw Data'!N:N,"ERROR",0,1)</f>
        <v>10.94</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30% to 40%</v>
      </c>
      <c r="P242" s="16">
        <f t="shared" si="14"/>
        <v>0.313528336380256</v>
      </c>
      <c r="Q242" s="9">
        <f>_xlfn.XLOOKUP($E242,'Copy of Raw Data'!$E:$E,'Copy of Raw Data'!Q:Q,"ERROR",0,1)</f>
        <v>15</v>
      </c>
      <c r="R242" s="9" t="str">
        <f>_xlfn.XLOOKUP($E242,'Copy of Raw Data'!$E:$E,'Copy of Raw Data'!R:R,"ERROR",0,1)</f>
        <v>oz</v>
      </c>
      <c r="S242" s="17">
        <f t="shared" si="15"/>
        <v>0.500666666666667</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0.5 to 0.75</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16"/>
        <v>0.0246646375831361</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17"/>
        <v>0.0169315747942735</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10 to 15</v>
      </c>
      <c r="Z242" s="17">
        <f t="array" ref="Z242">_xlfn.IFS(AA242="oz",_xlfn.IFS(R242="oz",Q242,R242="fl oz",Q242*1.04,R242="ml",Q242*0.0338),AA242="fl oz",_xlfn.IFS(R242="oz",Q242/1.04,R242="fl oz",Q242,R242="ml",Q242*0.0338/1.04),AA242="ml",_xlfn.IFS(R242="oz",Q242/0.0338,R242="fl oz",Q242*1.04/0.0338,R242="ml",Q242))</f>
        <v>15</v>
      </c>
      <c r="AA242" s="9" t="str">
        <f>_xlfn.XLOOKUP($E242,'Copy of Raw Data'!$E:$E,'Copy of Raw Data'!AA:AA,"ERROR",0,1)</f>
        <v>oz</v>
      </c>
      <c r="AB242" s="9"/>
      <c r="AC242" s="9"/>
      <c r="AD242" s="9"/>
      <c r="AE242" s="9"/>
      <c r="AF242" s="9"/>
    </row>
    <row r="243" hidden="1" spans="1:32">
      <c r="A243" s="9" t="str">
        <f>_xlfn.XLOOKUP($E243,'Copy of Raw Data'!$E:$E,'Copy of Raw Data'!A:A,"ERROR",0,1)</f>
        <v>US</v>
      </c>
      <c r="B243" s="9" t="str">
        <f>_xlfn.XLOOKUP($E243,'Copy of Raw Data'!$E:$E,'Copy of Raw Data'!B:B,"ERROR",0,1)</f>
        <v>Hair Mousses</v>
      </c>
      <c r="C243" s="9" t="str">
        <f>_xlfn.XLOOKUP($E243,'Copy of Raw Data'!$E:$E,'Copy of Raw Data'!C:C,"ERROR",0,1)</f>
        <v>TRESemmé</v>
      </c>
      <c r="D243" s="9" t="str">
        <f>_xlfn.XLOOKUP($E243,'Copy of Raw Data'!$E:$E,'Copy of Raw Data'!D:D,"ERROR",0,1)</f>
        <v>www.amazon.com/dp/B01MDOMSVN</v>
      </c>
      <c r="E243" s="9" t="s">
        <v>878</v>
      </c>
      <c r="F243" s="9" t="str">
        <f>_xlfn.XLOOKUP($E243,'Copy of Raw Data'!$E:$E,'Copy of Raw Data'!F:F,"ERROR",0,1)</f>
        <v>Tresemme Mousse Extra Firm Control 10.5oz (2 Pack) by TRESemme</v>
      </c>
      <c r="G243" s="9">
        <f>_xlfn.XLOOKUP($E243,'Copy of Raw Data'!$E:$E,'Copy of Raw Data'!G:G,"ERROR",0,1)</f>
        <v>68</v>
      </c>
      <c r="H243" s="9">
        <f>_xlfn.XLOOKUP($E243,'Copy of Raw Data'!$E:$E,'Copy of Raw Data'!H:H,"ERROR",0,1)</f>
        <v>1785.45</v>
      </c>
      <c r="I243" s="9">
        <f>_xlfn.XLOOKUP($E243,'Copy of Raw Data'!$E:$E,'Copy of Raw Data'!I:I,"ERROR",0,1)</f>
        <v>7.43460443760924e-5</v>
      </c>
      <c r="J243" s="9" t="str">
        <f>_xlfn.XLOOKUP($E243,'Copy of Raw Data'!$E:$E,'Copy of 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20 to 30</v>
      </c>
      <c r="L243" s="9">
        <f>_xlfn.XLOOKUP($E243,'Copy of Raw Data'!$E:$E,'Copy of Raw Data'!L:L,"ERROR",0,1)</f>
        <v>26.27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20 to 30</v>
      </c>
      <c r="N243" s="9">
        <f>_xlfn.XLOOKUP($E243,'Copy of Raw Data'!$E:$E,'Copy of Raw Data'!N:N,"ERROR",0,1)</f>
        <v>26.66</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0% to 2%</v>
      </c>
      <c r="P243" s="16">
        <f t="shared" si="14"/>
        <v>0.0146286571642911</v>
      </c>
      <c r="Q243" s="9">
        <f>_xlfn.XLOOKUP($E243,'Copy of Raw Data'!$E:$E,'Copy of Raw Data'!Q:Q,"ERROR",0,1)</f>
        <v>21</v>
      </c>
      <c r="R243" s="9" t="str">
        <f>_xlfn.XLOOKUP($E243,'Copy of Raw Data'!$E:$E,'Copy of Raw Data'!R:R,"ERROR",0,1)</f>
        <v>oz</v>
      </c>
      <c r="S243" s="17">
        <f t="shared" si="15"/>
        <v>1.25095238095238</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1 to 2</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16"/>
        <v>0.0429328308936019</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17"/>
        <v>0.042304781229367</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20 to 25</v>
      </c>
      <c r="Z243" s="17">
        <f t="array" ref="Z243">_xlfn.IFS(AA243="oz",_xlfn.IFS(R243="oz",Q243,R243="fl oz",Q243*1.04,R243="ml",Q243*0.0338),AA243="fl oz",_xlfn.IFS(R243="oz",Q243/1.04,R243="fl oz",Q243,R243="ml",Q243*0.0338/1.04),AA243="ml",_xlfn.IFS(R243="oz",Q243/0.0338,R243="fl oz",Q243*1.04/0.0338,R243="ml",Q243))</f>
        <v>21</v>
      </c>
      <c r="AA243" s="9" t="str">
        <f>_xlfn.XLOOKUP($E243,'Copy of Raw Data'!$E:$E,'Copy of Raw Data'!AA:AA,"ERROR",0,1)</f>
        <v>oz</v>
      </c>
      <c r="AB243" s="9"/>
      <c r="AC243" s="9"/>
      <c r="AD243" s="9"/>
      <c r="AE243" s="9"/>
      <c r="AF243" s="9"/>
    </row>
    <row r="244" hidden="1" spans="1:32">
      <c r="A244" s="9" t="str">
        <f>_xlfn.XLOOKUP($E244,'Copy of Raw Data'!$E:$E,'Copy of Raw Data'!A:A,"ERROR",0,1)</f>
        <v>US</v>
      </c>
      <c r="B244" s="9" t="str">
        <f>_xlfn.XLOOKUP($E244,'Copy of Raw Data'!$E:$E,'Copy of Raw Data'!B:B,"ERROR",0,1)</f>
        <v>Hair Mousses</v>
      </c>
      <c r="C244" s="9" t="str">
        <f>_xlfn.XLOOKUP($E244,'Copy of Raw Data'!$E:$E,'Copy of Raw Data'!C:C,"ERROR",0,1)</f>
        <v>herbal essences</v>
      </c>
      <c r="D244" s="9" t="str">
        <f>_xlfn.XLOOKUP($E244,'Copy of Raw Data'!$E:$E,'Copy of Raw Data'!D:D,"ERROR",0,1)</f>
        <v>www.amazon.com/dp/B000NP7A28</v>
      </c>
      <c r="E244" s="9" t="s">
        <v>881</v>
      </c>
      <c r="F244" s="9" t="str">
        <f>_xlfn.XLOOKUP($E244,'Copy of Raw Data'!$E:$E,'Copy of Raw Data'!F:F,"ERROR",0,1)</f>
        <v>Herbal Essences Body Envy Volumizing Mousse 6.8 oz</v>
      </c>
      <c r="G244" s="9">
        <f>_xlfn.XLOOKUP($E244,'Copy of Raw Data'!$E:$E,'Copy of Raw Data'!G:G,"ERROR",0,1)</f>
        <v>257</v>
      </c>
      <c r="H244" s="9">
        <f>_xlfn.XLOOKUP($E244,'Copy of Raw Data'!$E:$E,'Copy of Raw Data'!H:H,"ERROR",0,1)</f>
        <v>1748.72</v>
      </c>
      <c r="I244" s="9">
        <f>_xlfn.XLOOKUP($E244,'Copy of Raw Data'!$E:$E,'Copy of Raw Data'!I:I,"ERROR",0,1)</f>
        <v>7.0285054532776e-5</v>
      </c>
      <c r="J244" s="9" t="str">
        <f>_xlfn.XLOOKUP($E244,'Copy of Raw Data'!$E:$E,'Copy of 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5 to 10</v>
      </c>
      <c r="L244" s="9">
        <f>_xlfn.XLOOKUP($E244,'Copy of Raw Data'!$E:$E,'Copy of Raw Data'!L:L,"ERROR",0,1)</f>
        <v>6.7</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 to 10</v>
      </c>
      <c r="N244" s="9">
        <f>_xlfn.XLOOKUP($E244,'Copy of Raw Data'!$E:$E,'Copy of Raw Data'!N:N,"ERROR",0,1)</f>
        <v>9.15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25% to 30%</v>
      </c>
      <c r="P244" s="16">
        <f t="shared" si="14"/>
        <v>0.26775956284153</v>
      </c>
      <c r="Q244" s="9">
        <f>_xlfn.XLOOKUP($E244,'Copy of Raw Data'!$E:$E,'Copy of Raw Data'!Q:Q,"ERROR",0,1)</f>
        <v>6.8</v>
      </c>
      <c r="R244" s="9" t="str">
        <f>_xlfn.XLOOKUP($E244,'Copy of Raw Data'!$E:$E,'Copy of Raw Data'!R:R,"ERROR",0,1)</f>
        <v>oz</v>
      </c>
      <c r="S244" s="17">
        <f t="shared" si="15"/>
        <v>0.985294117647059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0.75 to 1</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16"/>
        <v>0.0455051821201934</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17"/>
        <v>0.0333207344486662</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6 to 8</v>
      </c>
      <c r="Z244" s="17">
        <f t="array" ref="Z244">_xlfn.IFS(AA244="oz",_xlfn.IFS(R244="oz",Q244,R244="fl oz",Q244*1.04,R244="ml",Q244*0.0338),AA244="fl oz",_xlfn.IFS(R244="oz",Q244/1.04,R244="fl oz",Q244,R244="ml",Q244*0.0338/1.04),AA244="ml",_xlfn.IFS(R244="oz",Q244/0.0338,R244="fl oz",Q244*1.04/0.0338,R244="ml",Q244))</f>
        <v>6.8</v>
      </c>
      <c r="AA244" s="9" t="str">
        <f>_xlfn.XLOOKUP($E244,'Copy of Raw Data'!$E:$E,'Copy of Raw Data'!AA:AA,"ERROR",0,1)</f>
        <v>oz</v>
      </c>
      <c r="AB244" s="9"/>
      <c r="AC244" s="9"/>
      <c r="AD244" s="9"/>
      <c r="AE244" s="9"/>
      <c r="AF244" s="9"/>
    </row>
    <row r="245" hidden="1" spans="1:32">
      <c r="A245" s="9" t="str">
        <f>_xlfn.XLOOKUP($E245,'Copy of Raw Data'!$E:$E,'Copy of Raw Data'!A:A,"ERROR",0,1)</f>
        <v>US</v>
      </c>
      <c r="B245" s="9" t="str">
        <f>_xlfn.XLOOKUP($E245,'Copy of Raw Data'!$E:$E,'Copy of Raw Data'!B:B,"ERROR",0,1)</f>
        <v>Hair Mousses</v>
      </c>
      <c r="C245" s="9" t="str">
        <f>_xlfn.XLOOKUP($E245,'Copy of Raw Data'!$E:$E,'Copy of Raw Data'!C:C,"ERROR",0,1)</f>
        <v>condition 3-n-1</v>
      </c>
      <c r="D245" s="9" t="str">
        <f>_xlfn.XLOOKUP($E245,'Copy of Raw Data'!$E:$E,'Copy of Raw Data'!D:D,"ERROR",0,1)</f>
        <v>www.amazon.com/dp/B00OQKBET6</v>
      </c>
      <c r="E245" s="9" t="s">
        <v>885</v>
      </c>
      <c r="F245" s="9" t="str">
        <f>_xlfn.XLOOKUP($E245,'Copy of Raw Data'!$E:$E,'Copy of Raw Data'!F:F,"ERROR",0,1)</f>
        <v>Condition 3-N-1 Mousse 6 Ounce Maximum With Sunscreen (177ml) (6 Pack), (SG_B00OQKBET6_US)</v>
      </c>
      <c r="G245" s="9">
        <f>_xlfn.XLOOKUP($E245,'Copy of Raw Data'!$E:$E,'Copy of Raw Data'!G:G,"ERROR",0,1)</f>
        <v>65</v>
      </c>
      <c r="H245" s="9">
        <f>_xlfn.XLOOKUP($E245,'Copy of Raw Data'!$E:$E,'Copy of Raw Data'!H:H,"ERROR",0,1)</f>
        <v>1653.2</v>
      </c>
      <c r="I245" s="9">
        <f>_xlfn.XLOOKUP($E245,'Copy of Raw Data'!$E:$E,'Copy of Raw Data'!I:I,"ERROR",0,1)</f>
        <v>7.01047928395634e-5</v>
      </c>
      <c r="J245" s="9" t="str">
        <f>_xlfn.XLOOKUP($E245,'Copy of Raw Data'!$E:$E,'Copy of 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20 to 30</v>
      </c>
      <c r="L245" s="9">
        <f>_xlfn.XLOOKUP($E245,'Copy of Raw Data'!$E:$E,'Copy of Raw Data'!L:L,"ERROR",0,1)</f>
        <v>25.25</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20 to 30</v>
      </c>
      <c r="N245" s="9">
        <f>_xlfn.XLOOKUP($E245,'Copy of Raw Data'!$E:$E,'Copy of Raw Data'!N:N,"ERROR",0,1)</f>
        <v>25.5</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0% to 2%</v>
      </c>
      <c r="P245" s="16">
        <f t="shared" si="14"/>
        <v>0.00980392156862745</v>
      </c>
      <c r="Q245" s="9">
        <f>_xlfn.XLOOKUP($E245,'Copy of Raw Data'!$E:$E,'Copy of Raw Data'!Q:Q,"ERROR",0,1)</f>
        <v>36</v>
      </c>
      <c r="R245" s="9" t="str">
        <f>_xlfn.XLOOKUP($E245,'Copy of Raw Data'!$E:$E,'Copy of Raw Data'!R:R,"ERROR",0,1)</f>
        <v>oz</v>
      </c>
      <c r="S245" s="17">
        <f t="shared" si="15"/>
        <v>0.701388888888889</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0.5 to 0.75</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 to 0.05</v>
      </c>
      <c r="V245" s="17">
        <f t="shared" si="16"/>
        <v>0.0239544583474242</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17"/>
        <v>0.0237196107165671</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30 to 40</v>
      </c>
      <c r="Z245" s="17">
        <f t="array" ref="Z245">_xlfn.IFS(AA245="oz",_xlfn.IFS(R245="oz",Q245,R245="fl oz",Q245*1.04,R245="ml",Q245*0.0338),AA245="fl oz",_xlfn.IFS(R245="oz",Q245/1.04,R245="fl oz",Q245,R245="ml",Q245*0.0338/1.04),AA245="ml",_xlfn.IFS(R245="oz",Q245/0.0338,R245="fl oz",Q245*1.04/0.0338,R245="ml",Q245))</f>
        <v>36</v>
      </c>
      <c r="AA245" s="9" t="str">
        <f>_xlfn.XLOOKUP($E245,'Copy of Raw Data'!$E:$E,'Copy of Raw Data'!AA:AA,"ERROR",0,1)</f>
        <v>oz</v>
      </c>
      <c r="AB245" s="9"/>
      <c r="AC245" s="9"/>
      <c r="AD245" s="9"/>
      <c r="AE245" s="9"/>
      <c r="AF245" s="9"/>
    </row>
    <row r="246" hidden="1" spans="1:32">
      <c r="A246" s="9" t="str">
        <f>_xlfn.XLOOKUP($E246,'Copy of Raw Data'!$E:$E,'Copy of Raw Data'!A:A,"ERROR",0,1)</f>
        <v>US</v>
      </c>
      <c r="B246" s="9" t="str">
        <f>_xlfn.XLOOKUP($E246,'Copy of Raw Data'!$E:$E,'Copy of Raw Data'!B:B,"ERROR",0,1)</f>
        <v>Hair Mousses</v>
      </c>
      <c r="C246" s="9" t="str">
        <f>_xlfn.XLOOKUP($E246,'Copy of Raw Data'!$E:$E,'Copy of Raw Data'!C:C,"ERROR",0,1)</f>
        <v>OSiS+</v>
      </c>
      <c r="D246" s="9" t="str">
        <f>_xlfn.XLOOKUP($E246,'Copy of Raw Data'!$E:$E,'Copy of Raw Data'!D:D,"ERROR",0,1)</f>
        <v>www.amazon.com/dp/B06XGCVR57</v>
      </c>
      <c r="E246" s="9" t="s">
        <v>888</v>
      </c>
      <c r="F246" s="9" t="str">
        <f>_xlfn.XLOOKUP($E246,'Copy of Raw Data'!$E:$E,'Copy of Raw Data'!F:F,"ERROR",0,1)</f>
        <v>OSiS+ ELASTIC FINISH Flexible Hold Light Control Hairspray, 9.1-Ounce</v>
      </c>
      <c r="G246" s="9">
        <f>_xlfn.XLOOKUP($E246,'Copy of Raw Data'!$E:$E,'Copy of Raw Data'!G:G,"ERROR",0,1)</f>
        <v>127</v>
      </c>
      <c r="H246" s="9">
        <f>_xlfn.XLOOKUP($E246,'Copy of Raw Data'!$E:$E,'Copy of Raw Data'!H:H,"ERROR",0,1)</f>
        <v>1648.96</v>
      </c>
      <c r="I246" s="9">
        <f>_xlfn.XLOOKUP($E246,'Copy of Raw Data'!$E:$E,'Copy of Raw Data'!I:I,"ERROR",0,1)</f>
        <v>6.83710494789013e-5</v>
      </c>
      <c r="J246" s="9" t="str">
        <f>_xlfn.XLOOKUP($E246,'Copy of Raw Data'!$E:$E,'Copy of 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 to 15</v>
      </c>
      <c r="L246" s="9">
        <f>_xlfn.XLOOKUP($E246,'Copy of Raw Data'!$E:$E,'Copy of Raw Data'!L:L,"ERROR",0,1)</f>
        <v>13.12</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 to 15</v>
      </c>
      <c r="N246" s="9">
        <f>_xlfn.XLOOKUP($E246,'Copy of Raw Data'!$E:$E,'Copy of Raw Data'!N:N,"ERROR",0,1)</f>
        <v>14.9</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10% to 15%</v>
      </c>
      <c r="P246" s="16">
        <f t="shared" si="14"/>
        <v>0.119463087248322</v>
      </c>
      <c r="Q246" s="9">
        <f>_xlfn.XLOOKUP($E246,'Copy of Raw Data'!$E:$E,'Copy of Raw Data'!Q:Q,"ERROR",0,1)</f>
        <v>9.1</v>
      </c>
      <c r="R246" s="9" t="str">
        <f>_xlfn.XLOOKUP($E246,'Copy of Raw Data'!$E:$E,'Copy of Raw Data'!R:R,"ERROR",0,1)</f>
        <v>oz</v>
      </c>
      <c r="S246" s="17">
        <f t="shared" si="15"/>
        <v>1.44175824175824</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0.05 to 0.1</v>
      </c>
      <c r="V246" s="17">
        <f t="shared" si="16"/>
        <v>0.0553724260183509</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17"/>
        <v>0.0487574650577694</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8 to 10</v>
      </c>
      <c r="Z246" s="17">
        <f t="array" ref="Z246">_xlfn.IFS(AA246="oz",_xlfn.IFS(R246="oz",Q246,R246="fl oz",Q246*1.04,R246="ml",Q246*0.0338),AA246="fl oz",_xlfn.IFS(R246="oz",Q246/1.04,R246="fl oz",Q246,R246="ml",Q246*0.0338/1.04),AA246="ml",_xlfn.IFS(R246="oz",Q246/0.0338,R246="fl oz",Q246*1.04/0.0338,R246="ml",Q246))</f>
        <v>9.1</v>
      </c>
      <c r="AA246" s="9" t="str">
        <f>_xlfn.XLOOKUP($E246,'Copy of Raw Data'!$E:$E,'Copy of Raw Data'!AA:AA,"ERROR",0,1)</f>
        <v>oz</v>
      </c>
      <c r="AB246" s="9"/>
      <c r="AC246" s="9"/>
      <c r="AD246" s="9"/>
      <c r="AE246" s="9"/>
      <c r="AF246" s="9"/>
    </row>
    <row r="247" hidden="1" spans="1:32">
      <c r="A247" s="9" t="str">
        <f>_xlfn.XLOOKUP($E247,'Copy of Raw Data'!$E:$E,'Copy of Raw Data'!A:A,"ERROR",0,1)</f>
        <v>US</v>
      </c>
      <c r="B247" s="9" t="str">
        <f>_xlfn.XLOOKUP($E247,'Copy of Raw Data'!$E:$E,'Copy of Raw Data'!B:B,"ERROR",0,1)</f>
        <v>Hair Mousses</v>
      </c>
      <c r="C247" s="9" t="str">
        <f>_xlfn.XLOOKUP($E247,'Copy of Raw Data'!$E:$E,'Copy of Raw Data'!C:C,"ERROR",0,1)</f>
        <v>Organic Root Stimulator</v>
      </c>
      <c r="D247" s="9" t="str">
        <f>_xlfn.XLOOKUP($E247,'Copy of Raw Data'!$E:$E,'Copy of Raw Data'!D:D,"ERROR",0,1)</f>
        <v>www.amazon.com/dp/B00GMOZ9N6</v>
      </c>
      <c r="E247" s="9" t="s">
        <v>891</v>
      </c>
      <c r="F247" s="9" t="str">
        <f>_xlfn.XLOOKUP($E247,'Copy of Raw Data'!$E:$E,'Copy of Raw Data'!F:F,"ERROR",0,1)</f>
        <v>Ors Olive Oil Mousse Wrap / Set 7 Ounce (207ml) (3 Pack)</v>
      </c>
      <c r="G247" s="9">
        <f>_xlfn.XLOOKUP($E247,'Copy of Raw Data'!$E:$E,'Copy of Raw Data'!G:G,"ERROR",0,1)</f>
        <v>77</v>
      </c>
      <c r="H247" s="9">
        <f>_xlfn.XLOOKUP($E247,'Copy of Raw Data'!$E:$E,'Copy of Raw Data'!H:H,"ERROR",0,1)</f>
        <v>1608.18</v>
      </c>
      <c r="I247" s="9">
        <f>_xlfn.XLOOKUP($E247,'Copy of Raw Data'!$E:$E,'Copy of Raw Data'!I:I,"ERROR",0,1)</f>
        <v>6.63851948350434e-5</v>
      </c>
      <c r="J247" s="9" t="str">
        <f>_xlfn.XLOOKUP($E247,'Copy of Raw Data'!$E:$E,'Copy of 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20 to 30</v>
      </c>
      <c r="L247" s="9">
        <f>_xlfn.XLOOKUP($E247,'Copy of Raw Data'!$E:$E,'Copy of Raw Data'!L:L,"ERROR",0,1)</f>
        <v>21.23</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20 to 30</v>
      </c>
      <c r="N247" s="9">
        <f>_xlfn.XLOOKUP($E247,'Copy of Raw Data'!$E:$E,'Copy of Raw Data'!N:N,"ERROR",0,1)</f>
        <v>22.06</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2% to 4%</v>
      </c>
      <c r="P247" s="16">
        <f t="shared" si="14"/>
        <v>0.0376246600181323</v>
      </c>
      <c r="Q247" s="9">
        <f>_xlfn.XLOOKUP($E247,'Copy of Raw Data'!$E:$E,'Copy of Raw Data'!Q:Q,"ERROR",0,1)</f>
        <v>21</v>
      </c>
      <c r="R247" s="9" t="str">
        <f>_xlfn.XLOOKUP($E247,'Copy of Raw Data'!$E:$E,'Copy of Raw Data'!R:R,"ERROR",0,1)</f>
        <v>oz</v>
      </c>
      <c r="S247" s="17">
        <f t="shared" si="15"/>
        <v>1.01095238095238</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16"/>
        <v>0.035525065623138</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17"/>
        <v>0.0341884471069456</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20 to 25</v>
      </c>
      <c r="Z247" s="17">
        <f t="array" ref="Z247">_xlfn.IFS(AA247="oz",_xlfn.IFS(R247="oz",Q247,R247="fl oz",Q247*1.04,R247="ml",Q247*0.0338),AA247="fl oz",_xlfn.IFS(R247="oz",Q247/1.04,R247="fl oz",Q247,R247="ml",Q247*0.0338/1.04),AA247="ml",_xlfn.IFS(R247="oz",Q247/0.0338,R247="fl oz",Q247*1.04/0.0338,R247="ml",Q247))</f>
        <v>21</v>
      </c>
      <c r="AA247" s="9" t="str">
        <f>_xlfn.XLOOKUP($E247,'Copy of Raw Data'!$E:$E,'Copy of Raw Data'!AA:AA,"ERROR",0,1)</f>
        <v>oz</v>
      </c>
      <c r="AB247" s="9"/>
      <c r="AC247" s="9"/>
      <c r="AD247" s="9"/>
      <c r="AE247" s="9"/>
      <c r="AF247" s="9"/>
    </row>
    <row r="248" hidden="1" spans="1:32">
      <c r="A248" s="9" t="str">
        <f>_xlfn.XLOOKUP($E248,'Copy of Raw Data'!$E:$E,'Copy of Raw Data'!A:A,"ERROR",0,1)</f>
        <v>US</v>
      </c>
      <c r="B248" s="9" t="str">
        <f>_xlfn.XLOOKUP($E248,'Copy of Raw Data'!$E:$E,'Copy of Raw Data'!B:B,"ERROR",0,1)</f>
        <v>Hair Mousses</v>
      </c>
      <c r="C248" s="9" t="str">
        <f>_xlfn.XLOOKUP($E248,'Copy of Raw Data'!$E:$E,'Copy of Raw Data'!C:C,"ERROR",0,1)</f>
        <v>The MORE</v>
      </c>
      <c r="D248" s="9" t="str">
        <f>_xlfn.XLOOKUP($E248,'Copy of Raw Data'!$E:$E,'Copy of Raw Data'!D:D,"ERROR",0,1)</f>
        <v>www.amazon.com/dp/B0C1P7V4YQ</v>
      </c>
      <c r="E248" s="9" t="s">
        <v>894</v>
      </c>
      <c r="F248" s="9" t="str">
        <f>_xlfn.XLOOKUP($E248,'Copy of Raw Data'!$E:$E,'Copy of Raw Data'!F:F,"ERROR",0,1)</f>
        <v>The MORE Crazy 3 in 1 Lace Tint Mousse 6.76 fl oz | Concealer Lace Wig Hair Wigs Toupees and Hair Pieces Lace Tint Styling Foaming Mousse Colored Edge Tamer (6.76 Fl Oz, Dark Brown)</v>
      </c>
      <c r="G248" s="9">
        <f>_xlfn.XLOOKUP($E248,'Copy of Raw Data'!$E:$E,'Copy of Raw Data'!G:G,"ERROR",0,1)</f>
        <v>174</v>
      </c>
      <c r="H248" s="9">
        <f>_xlfn.XLOOKUP($E248,'Copy of Raw Data'!$E:$E,'Copy of Raw Data'!H:H,"ERROR",0,1)</f>
        <v>1561.47</v>
      </c>
      <c r="I248" s="9">
        <f>_xlfn.XLOOKUP($E248,'Copy of Raw Data'!$E:$E,'Copy of Raw Data'!I:I,"ERROR",0,1)</f>
        <v>6.5067668921681e-5</v>
      </c>
      <c r="J248" s="9" t="str">
        <f>_xlfn.XLOOKUP($E248,'Copy of Raw Data'!$E:$E,'Copy of 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5 to 10</v>
      </c>
      <c r="L248" s="9">
        <f>_xlfn.XLOOKUP($E248,'Copy of Raw Data'!$E:$E,'Copy of Raw Data'!L:L,"ERROR",0,1)</f>
        <v>8.99</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5 to 10</v>
      </c>
      <c r="N248" s="9">
        <f>_xlfn.XLOOKUP($E248,'Copy of Raw Data'!$E:$E,'Copy of Raw Data'!N:N,"ERROR",0,1)</f>
        <v>8.99</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14"/>
        <v>0</v>
      </c>
      <c r="Q248" s="9">
        <f>_xlfn.XLOOKUP($E248,'Copy of Raw Data'!$E:$E,'Copy of Raw Data'!Q:Q,"ERROR",0,1)</f>
        <v>6.76</v>
      </c>
      <c r="R248" s="9" t="str">
        <f>_xlfn.XLOOKUP($E248,'Copy of Raw Data'!$E:$E,'Copy of Raw Data'!R:R,"ERROR",0,1)</f>
        <v>fl oz</v>
      </c>
      <c r="S248" s="17">
        <f t="shared" si="15"/>
        <v>1.27873236231224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1 to 2</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 to 0.05</v>
      </c>
      <c r="V248" s="17">
        <f t="shared" si="16"/>
        <v>0.043244246273664</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 to 0.05</v>
      </c>
      <c r="X248" s="17">
        <f t="shared" si="17"/>
        <v>0.043244246273664</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17">
        <f t="array" ref="Z248">_xlfn.IFS(AA248="oz",_xlfn.IFS(R248="oz",Q248,R248="fl oz",Q248*1.04,R248="ml",Q248*0.0338),AA248="fl oz",_xlfn.IFS(R248="oz",Q248/1.04,R248="fl oz",Q248,R248="ml",Q248*0.0338/1.04),AA248="ml",_xlfn.IFS(R248="oz",Q248/0.0338,R248="fl oz",Q248*1.04/0.0338,R248="ml",Q248))</f>
        <v>7.0304</v>
      </c>
      <c r="AA248" s="9" t="str">
        <f>_xlfn.XLOOKUP($E248,'Copy of Raw Data'!$E:$E,'Copy of Raw Data'!AA:AA,"ERROR",0,1)</f>
        <v>oz</v>
      </c>
      <c r="AB248" s="9"/>
      <c r="AC248" s="9"/>
      <c r="AD248" s="9"/>
      <c r="AE248" s="9"/>
      <c r="AF248" s="9"/>
    </row>
    <row r="249" hidden="1" spans="1:32">
      <c r="A249" s="9" t="str">
        <f>_xlfn.XLOOKUP($E249,'Copy of Raw Data'!$E:$E,'Copy of Raw Data'!A:A,"ERROR",0,1)</f>
        <v>US</v>
      </c>
      <c r="B249" s="9" t="str">
        <f>_xlfn.XLOOKUP($E249,'Copy of Raw Data'!$E:$E,'Copy of Raw Data'!B:B,"ERROR",0,1)</f>
        <v>Hair Mousses</v>
      </c>
      <c r="C249" s="9" t="str">
        <f>_xlfn.XLOOKUP($E249,'Copy of Raw Data'!$E:$E,'Copy of Raw Data'!C:C,"ERROR",0,1)</f>
        <v>devacurl</v>
      </c>
      <c r="D249" s="9" t="str">
        <f>_xlfn.XLOOKUP($E249,'Copy of Raw Data'!$E:$E,'Copy of Raw Data'!D:D,"ERROR",0,1)</f>
        <v>www.amazon.com/dp/B098VDJWF6</v>
      </c>
      <c r="E249" s="9" t="s">
        <v>898</v>
      </c>
      <c r="F249" s="9" t="str">
        <f>_xlfn.XLOOKUP($E249,'Copy of Raw Data'!$E:$E,'Copy of Raw Data'!F:F,"ERROR",0,1)</f>
        <v>DevaCurl SuperMousseÂ® Coconut Oil Infused Volumizer, Superfruits, 5.1 fl. oz.</v>
      </c>
      <c r="G249" s="9">
        <f>_xlfn.XLOOKUP($E249,'Copy of Raw Data'!$E:$E,'Copy of Raw Data'!G:G,"ERROR",0,1)</f>
        <v>47</v>
      </c>
      <c r="H249" s="9">
        <f>_xlfn.XLOOKUP($E249,'Copy of Raw Data'!$E:$E,'Copy of Raw Data'!H:H,"ERROR",0,1)</f>
        <v>1530.48</v>
      </c>
      <c r="I249" s="9">
        <f>_xlfn.XLOOKUP($E249,'Copy of Raw Data'!$E:$E,'Copy of Raw Data'!I:I,"ERROR",0,1)</f>
        <v>6.47301033924103e-5</v>
      </c>
      <c r="J249" s="9" t="str">
        <f>_xlfn.XLOOKUP($E249,'Copy of Raw Data'!$E:$E,'Copy of 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30 to 40</v>
      </c>
      <c r="L249" s="9">
        <f>_xlfn.XLOOKUP($E249,'Copy of Raw Data'!$E:$E,'Copy of Raw Data'!L:L,"ERROR",0,1)</f>
        <v>32.88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30 to 40</v>
      </c>
      <c r="N249" s="9">
        <f>_xlfn.XLOOKUP($E249,'Copy of Raw Data'!$E:$E,'Copy of Raw Data'!N:N,"ERROR",0,1)</f>
        <v>32.88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14"/>
        <v>0</v>
      </c>
      <c r="Q249" s="9">
        <f>_xlfn.XLOOKUP($E249,'Copy of Raw Data'!$E:$E,'Copy of Raw Data'!Q:Q,"ERROR",0,1)</f>
        <v>5.1</v>
      </c>
      <c r="R249" s="9" t="str">
        <f>_xlfn.XLOOKUP($E249,'Copy of Raw Data'!$E:$E,'Copy of Raw Data'!R:R,"ERROR",0,1)</f>
        <v>fl oz</v>
      </c>
      <c r="S249" s="17">
        <f t="shared" si="15"/>
        <v>6.19909502262444</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5 to 10</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0.2 to 0.3</v>
      </c>
      <c r="V249" s="17">
        <f t="shared" si="16"/>
        <v>0.20964136025108</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0.2 to 0.3</v>
      </c>
      <c r="X249" s="17">
        <f t="shared" si="17"/>
        <v>0.20964136025108</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4 to 6</v>
      </c>
      <c r="Z249" s="17">
        <f t="array" ref="Z249">_xlfn.IFS(AA249="oz",_xlfn.IFS(R249="oz",Q249,R249="fl oz",Q249*1.04,R249="ml",Q249*0.0338),AA249="fl oz",_xlfn.IFS(R249="oz",Q249/1.04,R249="fl oz",Q249,R249="ml",Q249*0.0338/1.04),AA249="ml",_xlfn.IFS(R249="oz",Q249/0.0338,R249="fl oz",Q249*1.04/0.0338,R249="ml",Q249))</f>
        <v>5.304</v>
      </c>
      <c r="AA249" s="9" t="str">
        <f>_xlfn.XLOOKUP($E249,'Copy of Raw Data'!$E:$E,'Copy of Raw Data'!AA:AA,"ERROR",0,1)</f>
        <v>oz</v>
      </c>
      <c r="AB249" s="9"/>
      <c r="AC249" s="9"/>
      <c r="AD249" s="9"/>
      <c r="AE249" s="9"/>
      <c r="AF249" s="9"/>
    </row>
    <row r="250" hidden="1" spans="1:32">
      <c r="A250" s="9" t="str">
        <f>_xlfn.XLOOKUP($E250,'Copy of Raw Data'!$E:$E,'Copy of Raw Data'!A:A,"ERROR",0,1)</f>
        <v>US</v>
      </c>
      <c r="B250" s="9" t="str">
        <f>_xlfn.XLOOKUP($E250,'Copy of Raw Data'!$E:$E,'Copy of Raw Data'!B:B,"ERROR",0,1)</f>
        <v>Hair Mousses</v>
      </c>
      <c r="C250" s="9" t="str">
        <f>_xlfn.XLOOKUP($E250,'Copy of Raw Data'!$E:$E,'Copy of Raw Data'!C:C,"ERROR",0,1)</f>
        <v>roux</v>
      </c>
      <c r="D250" s="9" t="str">
        <f>_xlfn.XLOOKUP($E250,'Copy of Raw Data'!$E:$E,'Copy of Raw Data'!D:D,"ERROR",0,1)</f>
        <v>www.amazon.com/dp/B0095UAYJ8</v>
      </c>
      <c r="E250" s="9" t="s">
        <v>901</v>
      </c>
      <c r="F250" s="9" t="str">
        <f>_xlfn.XLOOKUP($E250,'Copy of Raw Data'!$E:$E,'Copy of Raw Data'!F:F,"ERROR",0,1)</f>
        <v>Roux Fanci-Full Instant Color Mousse Enriches Medium to Dark Brown Hair, 21 Plush Brown, 6 Fl Oz (Pack of 1)</v>
      </c>
      <c r="G250" s="9">
        <f>_xlfn.XLOOKUP($E250,'Copy of Raw Data'!$E:$E,'Copy of Raw Data'!G:G,"ERROR",0,1)</f>
        <v>91</v>
      </c>
      <c r="H250" s="9">
        <f>_xlfn.XLOOKUP($E250,'Copy of Raw Data'!$E:$E,'Copy of Raw Data'!H:H,"ERROR",0,1)</f>
        <v>1522.54</v>
      </c>
      <c r="I250" s="9">
        <f>_xlfn.XLOOKUP($E250,'Copy of Raw Data'!$E:$E,'Copy of Raw Data'!I:I,"ERROR",0,1)</f>
        <v>6.46931157336615e-5</v>
      </c>
      <c r="J250" s="9" t="str">
        <f>_xlfn.XLOOKUP($E250,'Copy of Raw Data'!$E:$E,'Copy of 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15 to 20</v>
      </c>
      <c r="L250" s="9">
        <f>_xlfn.XLOOKUP($E250,'Copy of Raw Data'!$E:$E,'Copy of Raw Data'!L:L,"ERROR",0,1)</f>
        <v>16.8</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15 to 20</v>
      </c>
      <c r="N250" s="9">
        <f>_xlfn.XLOOKUP($E250,'Copy of Raw Data'!$E:$E,'Copy of Raw Data'!N:N,"ERROR",0,1)</f>
        <v>16.8</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14"/>
        <v>0</v>
      </c>
      <c r="Q250" s="9">
        <f>_xlfn.XLOOKUP($E250,'Copy of Raw Data'!$E:$E,'Copy of Raw Data'!Q:Q,"ERROR",0,1)</f>
        <v>6</v>
      </c>
      <c r="R250" s="9" t="str">
        <f>_xlfn.XLOOKUP($E250,'Copy of Raw Data'!$E:$E,'Copy of Raw Data'!R:R,"ERROR",0,1)</f>
        <v>fl oz</v>
      </c>
      <c r="S250" s="17">
        <f t="shared" si="15"/>
        <v>2.69230769230769</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2 to 3</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0.05 to 0.1</v>
      </c>
      <c r="V250" s="17">
        <f t="shared" si="16"/>
        <v>0.0910486199630603</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0.05 to 0.1</v>
      </c>
      <c r="X250" s="17">
        <f t="shared" si="17"/>
        <v>0.0910486199630603</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tr">
        <f>_xlfn.XLOOKUP($E250,'Copy of Raw Data'!$E:$E,'Copy of Raw Data'!AA:AA,"ERROR",0,1)</f>
        <v>oz</v>
      </c>
      <c r="AB250" s="9"/>
      <c r="AC250" s="9"/>
      <c r="AD250" s="9"/>
      <c r="AE250" s="9"/>
      <c r="AF250" s="9"/>
    </row>
    <row r="251" hidden="1" spans="1:32">
      <c r="A251" s="9" t="str">
        <f>_xlfn.XLOOKUP($E251,'Copy of Raw Data'!$E:$E,'Copy of Raw Data'!A:A,"ERROR",0,1)</f>
        <v>US</v>
      </c>
      <c r="B251" s="9" t="str">
        <f>_xlfn.XLOOKUP($E251,'Copy of Raw Data'!$E:$E,'Copy of Raw Data'!B:B,"ERROR",0,1)</f>
        <v>Hair Mousses</v>
      </c>
      <c r="C251" s="9" t="str">
        <f>_xlfn.XLOOKUP($E251,'Copy of Raw Data'!$E:$E,'Copy of Raw Data'!C:C,"ERROR",0,1)</f>
        <v>roux</v>
      </c>
      <c r="D251" s="9" t="str">
        <f>_xlfn.XLOOKUP($E251,'Copy of Raw Data'!$E:$E,'Copy of Raw Data'!D:D,"ERROR",0,1)</f>
        <v>www.amazon.com/dp/B000142JDG</v>
      </c>
      <c r="E251" s="9" t="s">
        <v>904</v>
      </c>
      <c r="F251" s="9" t="str">
        <f>_xlfn.XLOOKUP($E251,'Copy of Raw Data'!$E:$E,'Copy of Raw Data'!F:F,"ERROR",0,1)</f>
        <v>DIVI Scalp Serum, Revitalize and Detoxify, Aids Against Hair-Thinning, Nourishes Hair Follicles, Detoxifies Product Build-Up (100 ml)</v>
      </c>
      <c r="G251" s="9">
        <f>_xlfn.XLOOKUP($E251,'Copy of Raw Data'!$E:$E,'Copy of Raw Data'!G:G,"ERROR",0,1)</f>
        <v>39</v>
      </c>
      <c r="H251" s="9">
        <f>_xlfn.XLOOKUP($E251,'Copy of Raw Data'!$E:$E,'Copy of Raw Data'!H:H,"ERROR",0,1)</f>
        <v>1521.67</v>
      </c>
      <c r="I251" s="9">
        <f>_xlfn.XLOOKUP($E251,'Copy of Raw Data'!$E:$E,'Copy of Raw Data'!I:I,"ERROR",0,1)</f>
        <v>6.31842743440122e-5</v>
      </c>
      <c r="J251" s="9" t="str">
        <f>_xlfn.XLOOKUP($E251,'Copy of Raw Data'!$E:$E,'Copy of 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30 to 40</v>
      </c>
      <c r="L251" s="9">
        <f>_xlfn.XLOOKUP($E251,'Copy of Raw Data'!$E:$E,'Copy of Raw Data'!L:L,"ERROR",0,1)</f>
        <v>39</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_xlfn.XLOOKUP($E251,'Copy of Raw Data'!$E:$E,'Copy of Raw Data'!N:N,"ERROR",0,1)</f>
        <v>39</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6">
        <f t="shared" si="14"/>
        <v>0</v>
      </c>
      <c r="Q251" s="9">
        <f>_xlfn.XLOOKUP($E251,'Copy of Raw Data'!$E:$E,'Copy of Raw Data'!Q:Q,"ERROR",0,1)</f>
        <v>6</v>
      </c>
      <c r="R251" s="9" t="str">
        <f>_xlfn.XLOOKUP($E251,'Copy of Raw Data'!$E:$E,'Copy of Raw Data'!R:R,"ERROR",0,1)</f>
        <v>fl oz</v>
      </c>
      <c r="S251" s="17">
        <f t="shared" si="15"/>
        <v>6.25</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5 to 10</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0.2 to 0.3</v>
      </c>
      <c r="V251" s="17">
        <f t="shared" si="16"/>
        <v>0.21136286777139</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0.2 to 0.3</v>
      </c>
      <c r="X251" s="17">
        <f t="shared" si="17"/>
        <v>0.21136286777139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6.24</v>
      </c>
      <c r="AA251" s="9" t="str">
        <f>_xlfn.XLOOKUP($E251,'Copy of Raw Data'!$E:$E,'Copy of Raw Data'!AA:AA,"ERROR",0,1)</f>
        <v>oz</v>
      </c>
      <c r="AB251" s="9"/>
      <c r="AC251" s="9"/>
      <c r="AD251" s="9"/>
      <c r="AE251" s="9"/>
      <c r="AF251" s="9"/>
    </row>
    <row r="252" hidden="1" spans="1:32">
      <c r="A252" s="9" t="str">
        <f>_xlfn.XLOOKUP($E252,'Copy of Raw Data'!$E:$E,'Copy of Raw Data'!A:A,"ERROR",0,1)</f>
        <v>US</v>
      </c>
      <c r="B252" s="9" t="str">
        <f>_xlfn.XLOOKUP($E252,'Copy of Raw Data'!$E:$E,'Copy of Raw Data'!B:B,"ERROR",0,1)</f>
        <v>Hair Mousses</v>
      </c>
      <c r="C252" s="9" t="str">
        <f>_xlfn.XLOOKUP($E252,'Copy of Raw Data'!$E:$E,'Copy of Raw Data'!C:C,"ERROR",0,1)</f>
        <v>aiir</v>
      </c>
      <c r="D252" s="9" t="str">
        <f>_xlfn.XLOOKUP($E252,'Copy of Raw Data'!$E:$E,'Copy of Raw Data'!D:D,"ERROR",0,1)</f>
        <v>www.amazon.com/dp/B08G8WNWP5</v>
      </c>
      <c r="E252" s="9" t="s">
        <v>908</v>
      </c>
      <c r="F252" s="9" t="str">
        <f>_xlfn.XLOOKUP($E252,'Copy of Raw Data'!$E:$E,'Copy of Raw Data'!F:F,"ERROR",0,1)</f>
        <v>AIIR Dry Texture Hair Mousse - Hair Styling Products &amp; Hair Thickening Products for Women, Volumizing Hair Products, Hair Volumizer, Volumizing Mousse</v>
      </c>
      <c r="G252" s="9">
        <f>_xlfn.XLOOKUP($E252,'Copy of Raw Data'!$E:$E,'Copy of Raw Data'!G:G,"ERROR",0,1)</f>
        <v>64</v>
      </c>
      <c r="H252" s="9">
        <f>_xlfn.XLOOKUP($E252,'Copy of Raw Data'!$E:$E,'Copy of Raw Data'!H:H,"ERROR",0,1)</f>
        <v>1486.18</v>
      </c>
      <c r="I252" s="9">
        <f>_xlfn.XLOOKUP($E252,'Copy of Raw Data'!$E:$E,'Copy of Raw Data'!I:I,"ERROR",0,1)</f>
        <v>6.19092629809358e-5</v>
      </c>
      <c r="J252" s="9" t="str">
        <f>_xlfn.XLOOKUP($E252,'Copy of Raw Data'!$E:$E,'Copy of 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20 to 30</v>
      </c>
      <c r="L252" s="9">
        <f>_xlfn.XLOOKUP($E252,'Copy of Raw Data'!$E:$E,'Copy of Raw Data'!L:L,"ERROR",0,1)</f>
        <v>23.2</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30 to 40</v>
      </c>
      <c r="N252" s="9">
        <f>_xlfn.XLOOKUP($E252,'Copy of Raw Data'!$E:$E,'Copy of Raw Data'!N:N,"ERROR",0,1)</f>
        <v>32</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25% to 30%</v>
      </c>
      <c r="P252" s="16">
        <f t="shared" si="14"/>
        <v>0.275</v>
      </c>
      <c r="Q252" s="9">
        <f>_xlfn.XLOOKUP($E252,'Copy of Raw Data'!$E:$E,'Copy of Raw Data'!Q:Q,"ERROR",0,1)</f>
        <v>6.5</v>
      </c>
      <c r="R252" s="9" t="str">
        <f>_xlfn.XLOOKUP($E252,'Copy of Raw Data'!$E:$E,'Copy of Raw Data'!R:R,"ERROR",0,1)</f>
        <v>fl oz</v>
      </c>
      <c r="S252" s="17">
        <f t="shared" si="15"/>
        <v>3.43195266272189</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3 to 4</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0.1 to 0.2</v>
      </c>
      <c r="V252" s="17">
        <f t="shared" si="16"/>
        <v>0.160085485649337</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0.1 to 0.2</v>
      </c>
      <c r="X252" s="17">
        <f t="shared" si="17"/>
        <v>0.116061977095769</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6 to 8</v>
      </c>
      <c r="Z252" s="17">
        <f t="array" ref="Z252">_xlfn.IFS(AA252="oz",_xlfn.IFS(R252="oz",Q252,R252="fl oz",Q252*1.04,R252="ml",Q252*0.0338),AA252="fl oz",_xlfn.IFS(R252="oz",Q252/1.04,R252="fl oz",Q252,R252="ml",Q252*0.0338/1.04),AA252="ml",_xlfn.IFS(R252="oz",Q252/0.0338,R252="fl oz",Q252*1.04/0.0338,R252="ml",Q252))</f>
        <v>6.76</v>
      </c>
      <c r="AA252" s="9" t="str">
        <f>_xlfn.XLOOKUP($E252,'Copy of Raw Data'!$E:$E,'Copy of Raw Data'!AA:AA,"ERROR",0,1)</f>
        <v>oz</v>
      </c>
      <c r="AB252" s="9"/>
      <c r="AC252" s="9"/>
      <c r="AD252" s="9"/>
      <c r="AE252" s="9"/>
      <c r="AF252" s="9"/>
    </row>
    <row r="253" hidden="1" spans="1:32">
      <c r="A253" s="9" t="str">
        <f>_xlfn.XLOOKUP($E253,'Copy of Raw Data'!$E:$E,'Copy of Raw Data'!A:A,"ERROR",0,1)</f>
        <v>US</v>
      </c>
      <c r="B253" s="9" t="str">
        <f>_xlfn.XLOOKUP($E253,'Copy of Raw Data'!$E:$E,'Copy of Raw Data'!B:B,"ERROR",0,1)</f>
        <v>Hair Mousses</v>
      </c>
      <c r="C253" s="9" t="str">
        <f>_xlfn.XLOOKUP($E253,'Copy of Raw Data'!$E:$E,'Copy of Raw Data'!C:C,"ERROR",0,1)</f>
        <v>garnier</v>
      </c>
      <c r="D253" s="9" t="str">
        <f>_xlfn.XLOOKUP($E253,'Copy of Raw Data'!$E:$E,'Copy of Raw Data'!D:D,"ERROR",0,1)</f>
        <v>www.amazon.com/dp/B07CBFF725</v>
      </c>
      <c r="E253" s="9" t="s">
        <v>911</v>
      </c>
      <c r="F253" s="9" t="str">
        <f>_xlfn.XLOOKUP($E253,'Copy of Raw Data'!$E:$E,'Copy of Raw Data'!F:F,"ERROR",0,1)</f>
        <v>Garnier Fructis Style Curl Renew Reactivating Milk Spray For Curly Hair, 5 Ounce (Pack of 2) (Packaging May Vary)</v>
      </c>
      <c r="G253" s="9">
        <f>_xlfn.XLOOKUP($E253,'Copy of Raw Data'!$E:$E,'Copy of Raw Data'!G:G,"ERROR",0,1)</f>
        <v>160</v>
      </c>
      <c r="H253" s="9">
        <f>_xlfn.XLOOKUP($E253,'Copy of Raw Data'!$E:$E,'Copy of Raw Data'!H:H,"ERROR",0,1)</f>
        <v>1456.19</v>
      </c>
      <c r="I253" s="9">
        <f>_xlfn.XLOOKUP($E253,'Copy of Raw Data'!$E:$E,'Copy of Raw Data'!I:I,"ERROR",0,1)</f>
        <v>5.81820123573642e-5</v>
      </c>
      <c r="J253" s="9" t="str">
        <f>_xlfn.XLOOKUP($E253,'Copy of Raw Data'!$E:$E,'Copy of 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5 to 10</v>
      </c>
      <c r="L253" s="9">
        <f>_xlfn.XLOOKUP($E253,'Copy of Raw Data'!$E:$E,'Copy of Raw Data'!L:L,"ERROR",0,1)</f>
        <v>9.11</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5 to 10</v>
      </c>
      <c r="N253" s="9">
        <f>_xlfn.XLOOKUP($E253,'Copy of Raw Data'!$E:$E,'Copy of Raw Data'!N:N,"ERROR",0,1)</f>
        <v>9.11</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14"/>
        <v>0</v>
      </c>
      <c r="Q253" s="9">
        <f>_xlfn.XLOOKUP($E253,'Copy of Raw Data'!$E:$E,'Copy of Raw Data'!Q:Q,"ERROR",0,1)</f>
        <v>10</v>
      </c>
      <c r="R253" s="9" t="str">
        <f>_xlfn.XLOOKUP($E253,'Copy of Raw Data'!$E:$E,'Copy of Raw Data'!R:R,"ERROR",0,1)</f>
        <v>oz</v>
      </c>
      <c r="S253" s="17">
        <f t="shared" si="15"/>
        <v>0.911</v>
      </c>
      <c r="T253" s="9" t="str">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0.75 to 1</v>
      </c>
      <c r="U253" s="17"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17">
        <f t="shared" si="16"/>
        <v>0.0308082516063578</v>
      </c>
      <c r="W253" s="17"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17">
        <f t="shared" si="17"/>
        <v>0.0308082516063578</v>
      </c>
      <c r="Y253" s="9"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8 to 10</v>
      </c>
      <c r="Z253" s="17">
        <f t="array" ref="Z253">_xlfn.IFS(AA253="oz",_xlfn.IFS(R253="oz",Q253,R253="fl oz",Q253*1.04,R253="ml",Q253*0.0338),AA253="fl oz",_xlfn.IFS(R253="oz",Q253/1.04,R253="fl oz",Q253,R253="ml",Q253*0.0338/1.04),AA253="ml",_xlfn.IFS(R253="oz",Q253/0.0338,R253="fl oz",Q253*1.04/0.0338,R253="ml",Q253))</f>
        <v>10</v>
      </c>
      <c r="AA253" s="9" t="str">
        <f>_xlfn.XLOOKUP($E253,'Copy of Raw Data'!$E:$E,'Copy of Raw Data'!AA:AA,"ERROR",0,1)</f>
        <v>oz</v>
      </c>
      <c r="AB253" s="9"/>
      <c r="AC253" s="9"/>
      <c r="AD253" s="9"/>
      <c r="AE253" s="9"/>
      <c r="AF253" s="9"/>
    </row>
    <row r="254" hidden="1" spans="1:32">
      <c r="A254" s="9" t="str">
        <f>_xlfn.XLOOKUP($E254,'Copy of Raw Data'!$E:$E,'Copy of Raw Data'!A:A,"ERROR",0,1)</f>
        <v>US</v>
      </c>
      <c r="B254" s="9" t="str">
        <f>_xlfn.XLOOKUP($E254,'Copy of Raw Data'!$E:$E,'Copy of Raw Data'!B:B,"ERROR",0,1)</f>
        <v>Hair Mousses</v>
      </c>
      <c r="C254" s="9" t="str">
        <f>_xlfn.XLOOKUP($E254,'Copy of Raw Data'!$E:$E,'Copy of Raw Data'!C:C,"ERROR",0,1)</f>
        <v>Dolahair</v>
      </c>
      <c r="D254" s="9" t="str">
        <f>_xlfn.XLOOKUP($E254,'Copy of Raw Data'!$E:$E,'Copy of Raw Data'!D:D,"ERROR",0,1)</f>
        <v>www.amazon.com/dp/B0C5LLJLLS</v>
      </c>
      <c r="E254" s="9" t="s">
        <v>915</v>
      </c>
      <c r="F254" s="9" t="str">
        <f>_xlfn.XLOOKUP($E254,'Copy of Raw Data'!$E:$E,'Copy of Raw Data'!F:F,"ERROR",0,1)</f>
        <v>Dolahair Lace Tint Spray For Wigs Melt, Wig Mousse Spray Foam Melting Hair Mousse For Lace Front Wig Lace Melting Spray Lace Tint Foam Mousse With 2 Lace Melting Band Lace Glue Wig Kit Bleach</v>
      </c>
      <c r="G254" s="9">
        <f>_xlfn.XLOOKUP($E254,'Copy of Raw Data'!$E:$E,'Copy of Raw Data'!G:G,"ERROR",0,1)</f>
        <v>86</v>
      </c>
      <c r="H254" s="9">
        <f>_xlfn.XLOOKUP($E254,'Copy of Raw Data'!$E:$E,'Copy of Raw Data'!H:H,"ERROR",0,1)</f>
        <v>1368.52</v>
      </c>
      <c r="I254" s="9">
        <f>_xlfn.XLOOKUP($E254,'Copy of Raw Data'!$E:$E,'Copy of Raw Data'!I:I,"ERROR",0,1)</f>
        <v>5.72543448701242e-5</v>
      </c>
      <c r="J254" s="9" t="str">
        <f>_xlfn.XLOOKUP($E254,'Copy of Raw Data'!$E:$E,'Copy of 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15 to 20</v>
      </c>
      <c r="L254" s="9">
        <f>_xlfn.XLOOKUP($E254,'Copy of Raw Data'!$E:$E,'Copy of Raw Data'!L:L,"ERROR",0,1)</f>
        <v>15.99</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15 to 20</v>
      </c>
      <c r="N254" s="9">
        <f>_xlfn.XLOOKUP($E254,'Copy of Raw Data'!$E:$E,'Copy of Raw Data'!N:N,"ERROR",0,1)</f>
        <v>15.99</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No Discount</v>
      </c>
      <c r="P254" s="16">
        <f t="shared" si="14"/>
        <v>0</v>
      </c>
      <c r="Q254" s="9">
        <f>_xlfn.XLOOKUP($E254,'Copy of Raw Data'!$E:$E,'Copy of Raw Data'!Q:Q,"ERROR",0,1)</f>
        <v>0</v>
      </c>
      <c r="R254" s="9">
        <f>_xlfn.XLOOKUP($E254,'Copy of Raw Data'!$E:$E,'Copy of Raw Data'!R:R,"ERROR",0,1)</f>
        <v>0</v>
      </c>
      <c r="S254" s="17" t="e">
        <f t="shared" si="15"/>
        <v>#N/A</v>
      </c>
      <c r="T254" s="9" t="e">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#N/A</v>
      </c>
      <c r="U254" s="17" t="e">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#N/A</v>
      </c>
      <c r="V254" s="17" t="e">
        <f t="shared" si="16"/>
        <v>#N/A</v>
      </c>
      <c r="W254" s="17" t="e">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#N/A</v>
      </c>
      <c r="X254" s="17" t="e">
        <f t="shared" si="17"/>
        <v>#N/A</v>
      </c>
      <c r="Y254" s="9" t="e">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#N/A</v>
      </c>
      <c r="Z254" s="17" t="e">
        <f t="array" ref="Z254">_xlfn.IFS(AA254="oz",_xlfn.IFS(R254="oz",Q254,R254="fl oz",Q254*1.04,R254="ml",Q254*0.0338),AA254="fl oz",_xlfn.IFS(R254="oz",Q254/1.04,R254="fl oz",Q254,R254="ml",Q254*0.0338/1.04),AA254="ml",_xlfn.IFS(R254="oz",Q254/0.0338,R254="fl oz",Q254*1.04/0.0338,R254="ml",Q254))</f>
        <v>#N/A</v>
      </c>
      <c r="AA254" s="9" t="str">
        <f>_xlfn.XLOOKUP($E254,'Copy of Raw Data'!$E:$E,'Copy of Raw Data'!AA:AA,"ERROR",0,1)</f>
        <v>oz</v>
      </c>
      <c r="AB254" s="9"/>
      <c r="AC254" s="9"/>
      <c r="AD254" s="9"/>
      <c r="AE254" s="9"/>
      <c r="AF254" s="9"/>
    </row>
    <row r="255" hidden="1" spans="1:32">
      <c r="A255" s="9" t="str">
        <f>_xlfn.XLOOKUP($E255,'Copy of Raw Data'!$E:$E,'Copy of Raw Data'!A:A,"ERROR",0,1)</f>
        <v>US</v>
      </c>
      <c r="B255" s="9" t="str">
        <f>_xlfn.XLOOKUP($E255,'Copy of Raw Data'!$E:$E,'Copy of Raw Data'!B:B,"ERROR",0,1)</f>
        <v>Hair Mousses</v>
      </c>
      <c r="C255" s="9" t="str">
        <f>_xlfn.XLOOKUP($E255,'Copy of Raw Data'!$E:$E,'Copy of Raw Data'!C:C,"ERROR",0,1)</f>
        <v>herbal essences</v>
      </c>
      <c r="D255" s="9" t="str">
        <f>_xlfn.XLOOKUP($E255,'Copy of Raw Data'!$E:$E,'Copy of Raw Data'!D:D,"ERROR",0,1)</f>
        <v>www.amazon.com/dp/B00G3AE3UY</v>
      </c>
      <c r="E255" s="9" t="s">
        <v>918</v>
      </c>
      <c r="F255" s="9" t="str">
        <f>_xlfn.XLOOKUP($E255,'Copy of Raw Data'!$E:$E,'Copy of Raw Data'!F:F,"ERROR",0,1)</f>
        <v>Herbal Essences Body Envy Va-Va-volumizing Hairspray, 17 Fluid Ounce</v>
      </c>
      <c r="G255" s="9">
        <f>_xlfn.XLOOKUP($E255,'Copy of Raw Data'!$E:$E,'Copy of Raw Data'!G:G,"ERROR",0,1)</f>
        <v>142</v>
      </c>
      <c r="H255" s="9">
        <f>_xlfn.XLOOKUP($E255,'Copy of Raw Data'!$E:$E,'Copy of Raw Data'!H:H,"ERROR",0,1)</f>
        <v>1346.7</v>
      </c>
      <c r="I255" s="9">
        <f>_xlfn.XLOOKUP($E255,'Copy of Raw Data'!$E:$E,'Copy of Raw Data'!I:I,"ERROR",0,1)</f>
        <v>5.70230657165685e-5</v>
      </c>
      <c r="J255" s="9" t="str">
        <f>_xlfn.XLOOKUP($E255,'Copy of Raw Data'!$E:$E,'Copy of 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_xlfn.XLOOKUP($E255,'Copy of Raw Data'!$E:$E,'Copy of Raw Data'!L:L,"ERROR",0,1)</f>
        <v>9.42</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10 to 15</v>
      </c>
      <c r="N255" s="9">
        <f>_xlfn.XLOOKUP($E255,'Copy of Raw Data'!$E:$E,'Copy of Raw Data'!N:N,"ERROR",0,1)</f>
        <v>12.41</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20% to 25%</v>
      </c>
      <c r="P255" s="16">
        <f t="shared" si="14"/>
        <v>0.240934730056406</v>
      </c>
      <c r="Q255" s="9">
        <f>_xlfn.XLOOKUP($E255,'Copy of Raw Data'!$E:$E,'Copy of Raw Data'!Q:Q,"ERROR",0,1)</f>
        <v>17</v>
      </c>
      <c r="R255" s="9" t="str">
        <f>_xlfn.XLOOKUP($E255,'Copy of Raw Data'!$E:$E,'Copy of Raw Data'!R:R,"ERROR",0,1)</f>
        <v>fl oz</v>
      </c>
      <c r="S255" s="17">
        <f t="shared" si="15"/>
        <v>0.532805429864253</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0.5 to 0.75</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16"/>
        <v>0.0237376759189407</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17"/>
        <v>0.0180184453792443</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15 to 20</v>
      </c>
      <c r="Z255" s="17">
        <f t="array" ref="Z255">_xlfn.IFS(AA255="oz",_xlfn.IFS(R255="oz",Q255,R255="fl oz",Q255*1.04,R255="ml",Q255*0.0338),AA255="fl oz",_xlfn.IFS(R255="oz",Q255/1.04,R255="fl oz",Q255,R255="ml",Q255*0.0338/1.04),AA255="ml",_xlfn.IFS(R255="oz",Q255/0.0338,R255="fl oz",Q255*1.04/0.0338,R255="ml",Q255))</f>
        <v>17.68</v>
      </c>
      <c r="AA255" s="9" t="str">
        <f>_xlfn.XLOOKUP($E255,'Copy of Raw Data'!$E:$E,'Copy of Raw Data'!AA:AA,"ERROR",0,1)</f>
        <v>oz</v>
      </c>
      <c r="AB255" s="9"/>
      <c r="AC255" s="9"/>
      <c r="AD255" s="9"/>
      <c r="AE255" s="9"/>
      <c r="AF255" s="9"/>
    </row>
    <row r="256" hidden="1" spans="1:32">
      <c r="A256" s="9" t="str">
        <f>_xlfn.XLOOKUP($E256,'Copy of Raw Data'!$E:$E,'Copy of Raw Data'!A:A,"ERROR",0,1)</f>
        <v>US</v>
      </c>
      <c r="B256" s="9" t="str">
        <f>_xlfn.XLOOKUP($E256,'Copy of Raw Data'!$E:$E,'Copy of Raw Data'!B:B,"ERROR",0,1)</f>
        <v>Hair Mousses</v>
      </c>
      <c r="C256" s="9" t="str">
        <f>_xlfn.XLOOKUP($E256,'Copy of Raw Data'!$E:$E,'Copy of Raw Data'!C:C,"ERROR",0,1)</f>
        <v>Wet n Wavy</v>
      </c>
      <c r="D256" s="9" t="str">
        <f>_xlfn.XLOOKUP($E256,'Copy of Raw Data'!$E:$E,'Copy of Raw Data'!D:D,"ERROR",0,1)</f>
        <v>www.amazon.com/dp/B004VTV88O</v>
      </c>
      <c r="E256" s="9" t="s">
        <v>922</v>
      </c>
      <c r="F256" s="9" t="str">
        <f>_xlfn.XLOOKUP($E256,'Copy of Raw Data'!$E:$E,'Copy of Raw Data'!F:F,"ERROR",0,1)</f>
        <v>Wet N Wavy Curl Foam Mousse, 8 Ounce</v>
      </c>
      <c r="G256" s="9">
        <f>_xlfn.XLOOKUP($E256,'Copy of Raw Data'!$E:$E,'Copy of Raw Data'!G:G,"ERROR",0,1)</f>
        <v>146</v>
      </c>
      <c r="H256" s="9">
        <f>_xlfn.XLOOKUP($E256,'Copy of Raw Data'!$E:$E,'Copy of Raw Data'!H:H,"ERROR",0,1)</f>
        <v>1341.26</v>
      </c>
      <c r="I256" s="9">
        <f>_xlfn.XLOOKUP($E256,'Copy of Raw Data'!$E:$E,'Copy of Raw Data'!I:I,"ERROR",0,1)</f>
        <v>5.58254308350126e-5</v>
      </c>
      <c r="J256" s="9" t="str">
        <f>_xlfn.XLOOKUP($E256,'Copy of Raw Data'!$E:$E,'Copy of 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_xlfn.XLOOKUP($E256,'Copy of Raw Data'!$E:$E,'Copy of Raw Data'!L:L,"ERROR",0,1)</f>
        <v>9.37</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_xlfn.XLOOKUP($E256,'Copy of Raw Data'!$E:$E,'Copy of Raw Data'!N:N,"ERROR",0,1)</f>
        <v>9.5</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0% to 2%</v>
      </c>
      <c r="P256" s="16">
        <f t="shared" si="14"/>
        <v>0.0136842105263159</v>
      </c>
      <c r="Q256" s="9">
        <f>_xlfn.XLOOKUP($E256,'Copy of Raw Data'!$E:$E,'Copy of Raw Data'!Q:Q,"ERROR",0,1)</f>
        <v>236.59</v>
      </c>
      <c r="R256" s="9" t="str">
        <f>_xlfn.XLOOKUP($E256,'Copy of Raw Data'!$E:$E,'Copy of Raw Data'!R:R,"ERROR",0,1)</f>
        <v>ml</v>
      </c>
      <c r="S256" s="17">
        <f t="shared" si="15"/>
        <v>1.17172718589646</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1 to 2</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16"/>
        <v>0.0401753062700426</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17"/>
        <v>0.0396255389210841</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6 to 8</v>
      </c>
      <c r="Z256" s="17">
        <f t="array" ref="Z256">_xlfn.IFS(AA256="oz",_xlfn.IFS(R256="oz",Q256,R256="fl oz",Q256*1.04,R256="ml",Q256*0.0338),AA256="fl oz",_xlfn.IFS(R256="oz",Q256/1.04,R256="fl oz",Q256,R256="ml",Q256*0.0338/1.04),AA256="ml",_xlfn.IFS(R256="oz",Q256/0.0338,R256="fl oz",Q256*1.04/0.0338,R256="ml",Q256))</f>
        <v>7.996742</v>
      </c>
      <c r="AA256" s="9" t="str">
        <f>_xlfn.XLOOKUP($E256,'Copy of Raw Data'!$E:$E,'Copy of Raw Data'!AA:AA,"ERROR",0,1)</f>
        <v>oz</v>
      </c>
      <c r="AB256" s="9"/>
      <c r="AC256" s="9"/>
      <c r="AD256" s="9"/>
      <c r="AE256" s="9"/>
      <c r="AF256" s="9"/>
    </row>
    <row r="257" hidden="1" spans="1:32">
      <c r="A257" s="9" t="str">
        <f>_xlfn.XLOOKUP($E257,'Copy of Raw Data'!$E:$E,'Copy of Raw Data'!A:A,"ERROR",0,1)</f>
        <v>US</v>
      </c>
      <c r="B257" s="9" t="str">
        <f>_xlfn.XLOOKUP($E257,'Copy of Raw Data'!$E:$E,'Copy of Raw Data'!B:B,"ERROR",0,1)</f>
        <v>Hair Mousses</v>
      </c>
      <c r="C257" s="9" t="str">
        <f>_xlfn.XLOOKUP($E257,'Copy of Raw Data'!$E:$E,'Copy of Raw Data'!C:C,"ERROR",0,1)</f>
        <v>aunt jackie's</v>
      </c>
      <c r="D257" s="9" t="str">
        <f>_xlfn.XLOOKUP($E257,'Copy of Raw Data'!$E:$E,'Copy of Raw Data'!D:D,"ERROR",0,1)</f>
        <v>www.amazon.com/dp/B07V3GCCM5</v>
      </c>
      <c r="E257" s="9" t="s">
        <v>925</v>
      </c>
      <c r="F257" s="9" t="str">
        <f>_xlfn.XLOOKUP($E257,'Copy of Raw Data'!$E:$E,'Copy of Raw Data'!F:F,"ERROR",0,1)</f>
        <v>Aunt Jackie's Grapeseed Style and Shine Recipes Rescued Thirst Quenching Hair Recovery Conditioner Repair Treatment, Seals in Moisture, 15 oz</v>
      </c>
      <c r="G257" s="9">
        <f>_xlfn.XLOOKUP($E257,'Copy of Raw Data'!$E:$E,'Copy of Raw Data'!G:G,"ERROR",0,1)</f>
        <v>136</v>
      </c>
      <c r="H257" s="9">
        <f>_xlfn.XLOOKUP($E257,'Copy of Raw Data'!$E:$E,'Copy of Raw Data'!H:H,"ERROR",0,1)</f>
        <v>1313.09</v>
      </c>
      <c r="I257" s="9">
        <f>_xlfn.XLOOKUP($E257,'Copy of Raw Data'!$E:$E,'Copy of Raw Data'!I:I,"ERROR",0,1)</f>
        <v>5.57310485333777e-5</v>
      </c>
      <c r="J257" s="9" t="str">
        <f>_xlfn.XLOOKUP($E257,'Copy of Raw Data'!$E:$E,'Copy of 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_xlfn.XLOOKUP($E257,'Copy of Raw Data'!$E:$E,'Copy of Raw Data'!L:L,"ERROR",0,1)</f>
        <v>9.66</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_xlfn.XLOOKUP($E257,'Copy of Raw Data'!$E:$E,'Copy of Raw Data'!N:N,"ERROR",0,1)</f>
        <v>9.66</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No Discount</v>
      </c>
      <c r="P257" s="16">
        <f t="shared" si="14"/>
        <v>0</v>
      </c>
      <c r="Q257" s="9">
        <f>_xlfn.XLOOKUP($E257,'Copy of Raw Data'!$E:$E,'Copy of Raw Data'!Q:Q,"ERROR",0,1)</f>
        <v>15</v>
      </c>
      <c r="R257" s="9" t="str">
        <f>_xlfn.XLOOKUP($E257,'Copy of Raw Data'!$E:$E,'Copy of Raw Data'!R:R,"ERROR",0,1)</f>
        <v>oz</v>
      </c>
      <c r="S257" s="17">
        <f t="shared" si="15"/>
        <v>0.644</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0.5 to 0.75</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 to 0.05</v>
      </c>
      <c r="V257" s="17">
        <f t="shared" si="16"/>
        <v>0.021778829895164</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 to 0.05</v>
      </c>
      <c r="X257" s="17">
        <f t="shared" si="17"/>
        <v>0.021778829895164</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10 to 15</v>
      </c>
      <c r="Z257" s="17">
        <f t="array" ref="Z257">_xlfn.IFS(AA257="oz",_xlfn.IFS(R257="oz",Q257,R257="fl oz",Q257*1.04,R257="ml",Q257*0.0338),AA257="fl oz",_xlfn.IFS(R257="oz",Q257/1.04,R257="fl oz",Q257,R257="ml",Q257*0.0338/1.04),AA257="ml",_xlfn.IFS(R257="oz",Q257/0.0338,R257="fl oz",Q257*1.04/0.0338,R257="ml",Q257))</f>
        <v>15</v>
      </c>
      <c r="AA257" s="9" t="str">
        <f>_xlfn.XLOOKUP($E257,'Copy of Raw Data'!$E:$E,'Copy of Raw Data'!AA:AA,"ERROR",0,1)</f>
        <v>oz</v>
      </c>
      <c r="AB257" s="9"/>
      <c r="AC257" s="9"/>
      <c r="AD257" s="9"/>
      <c r="AE257" s="9"/>
      <c r="AF257" s="9"/>
    </row>
    <row r="258" hidden="1" spans="1:32">
      <c r="A258" s="9" t="str">
        <f>_xlfn.XLOOKUP($E258,'Copy of Raw Data'!$E:$E,'Copy of Raw Data'!A:A,"ERROR",0,1)</f>
        <v>US</v>
      </c>
      <c r="B258" s="9" t="str">
        <f>_xlfn.XLOOKUP($E258,'Copy of Raw Data'!$E:$E,'Copy of Raw Data'!B:B,"ERROR",0,1)</f>
        <v>Hair Mousses</v>
      </c>
      <c r="C258" s="9" t="str">
        <f>_xlfn.XLOOKUP($E258,'Copy of Raw Data'!$E:$E,'Copy of Raw Data'!C:C,"ERROR",0,1)</f>
        <v>Dolahair</v>
      </c>
      <c r="D258" s="9" t="str">
        <f>_xlfn.XLOOKUP($E258,'Copy of Raw Data'!$E:$E,'Copy of Raw Data'!D:D,"ERROR",0,1)</f>
        <v>www.amazon.com/dp/B0C7PXLDXG</v>
      </c>
      <c r="E258" s="9" t="s">
        <v>928</v>
      </c>
      <c r="F258" s="9" t="str">
        <f>_xlfn.XLOOKUP($E258,'Copy of Raw Data'!$E:$E,'Copy of Raw Data'!F:F,"ERROR",0,1)</f>
        <v>Dolahair Braid Mousse Foam Hair Mousse for Braids Locks Box Braids Curly Hair Setting Mousse for Braids Styling Mousse for Natural Hair Babyhair Edge Setting Mousse (3.4 Fl Oz)</v>
      </c>
      <c r="G258" s="9">
        <f>_xlfn.XLOOKUP($E258,'Copy of Raw Data'!$E:$E,'Copy of Raw Data'!G:G,"ERROR",0,1)</f>
        <v>188</v>
      </c>
      <c r="H258" s="9">
        <f>_xlfn.XLOOKUP($E258,'Copy of Raw Data'!$E:$E,'Copy of Raw Data'!H:H,"ERROR",0,1)</f>
        <v>1310.87</v>
      </c>
      <c r="I258" s="9">
        <f>_xlfn.XLOOKUP($E258,'Copy of Raw Data'!$E:$E,'Copy of Raw Data'!I:I,"ERROR",0,1)</f>
        <v>5.28676935716172e-5</v>
      </c>
      <c r="J258" s="9" t="str">
        <f>_xlfn.XLOOKUP($E258,'Copy of Raw Data'!$E:$E,'Copy of 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 to 10</v>
      </c>
      <c r="L258" s="9">
        <f>_xlfn.XLOOKUP($E258,'Copy of Raw Data'!$E:$E,'Copy of Raw Data'!L:L,"ERROR",0,1)</f>
        <v>6.99</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5 to 10</v>
      </c>
      <c r="N258" s="9">
        <f>_xlfn.XLOOKUP($E258,'Copy of Raw Data'!$E:$E,'Copy of Raw Data'!N:N,"ERROR",0,1)</f>
        <v>7.73</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8% to 10%</v>
      </c>
      <c r="P258" s="16">
        <f t="shared" si="14"/>
        <v>0.0957309184993532</v>
      </c>
      <c r="Q258" s="9">
        <f>_xlfn.XLOOKUP($E258,'Copy of Raw Data'!$E:$E,'Copy of Raw Data'!Q:Q,"ERROR",0,1)</f>
        <v>3.4</v>
      </c>
      <c r="R258" s="9" t="str">
        <f>_xlfn.XLOOKUP($E258,'Copy of Raw Data'!$E:$E,'Copy of Raw Data'!R:R,"ERROR",0,1)</f>
        <v>fl oz</v>
      </c>
      <c r="S258" s="17">
        <f t="shared" si="15"/>
        <v>1.97680995475113</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1 to 2</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0.05 to 0.1</v>
      </c>
      <c r="V258" s="17">
        <f t="shared" si="16"/>
        <v>0.0739291840666445</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0.05 to 0.1</v>
      </c>
      <c r="X258" s="17">
        <f t="shared" si="17"/>
        <v>0.0668518753720369</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2 to 4</v>
      </c>
      <c r="Z258" s="17">
        <f t="array" ref="Z258">_xlfn.IFS(AA258="oz",_xlfn.IFS(R258="oz",Q258,R258="fl oz",Q258*1.04,R258="ml",Q258*0.0338),AA258="fl oz",_xlfn.IFS(R258="oz",Q258/1.04,R258="fl oz",Q258,R258="ml",Q258*0.0338/1.04),AA258="ml",_xlfn.IFS(R258="oz",Q258/0.0338,R258="fl oz",Q258*1.04/0.0338,R258="ml",Q258))</f>
        <v>3.536</v>
      </c>
      <c r="AA258" s="9" t="str">
        <f>_xlfn.XLOOKUP($E258,'Copy of Raw Data'!$E:$E,'Copy of Raw Data'!AA:AA,"ERROR",0,1)</f>
        <v>oz</v>
      </c>
      <c r="AB258" s="9"/>
      <c r="AC258" s="9"/>
      <c r="AD258" s="9"/>
      <c r="AE258" s="9"/>
      <c r="AF258" s="9"/>
    </row>
    <row r="259" hidden="1" spans="1:32">
      <c r="A259" s="9" t="str">
        <f>_xlfn.XLOOKUP($E259,'Copy of Raw Data'!$E:$E,'Copy of Raw Data'!A:A,"ERROR",0,1)</f>
        <v>US</v>
      </c>
      <c r="B259" s="9" t="str">
        <f>_xlfn.XLOOKUP($E259,'Copy of Raw Data'!$E:$E,'Copy of Raw Data'!B:B,"ERROR",0,1)</f>
        <v>Hair Mousses</v>
      </c>
      <c r="C259" s="9" t="str">
        <f>_xlfn.XLOOKUP($E259,'Copy of Raw Data'!$E:$E,'Copy of Raw Data'!C:C,"ERROR",0,1)</f>
        <v>herbal essences</v>
      </c>
      <c r="D259" s="9" t="str">
        <f>_xlfn.XLOOKUP($E259,'Copy of Raw Data'!$E:$E,'Copy of Raw Data'!D:D,"ERROR",0,1)</f>
        <v>www.amazon.com/dp/B078YGG9Z6</v>
      </c>
      <c r="E259" s="9" t="s">
        <v>931</v>
      </c>
      <c r="F259" s="9" t="str">
        <f>_xlfn.XLOOKUP($E259,'Copy of Raw Data'!$E:$E,'Copy of Raw Data'!F:F,"ERROR",0,1)</f>
        <v>He Mopusse Totally Twisted 6.8oz</v>
      </c>
      <c r="G259" s="9">
        <f>_xlfn.XLOOKUP($E259,'Copy of Raw Data'!$E:$E,'Copy of Raw Data'!G:G,"ERROR",0,1)</f>
        <v>33</v>
      </c>
      <c r="H259" s="9">
        <f>_xlfn.XLOOKUP($E259,'Copy of Raw Data'!$E:$E,'Copy of Raw Data'!H:H,"ERROR",0,1)</f>
        <v>1243.52</v>
      </c>
      <c r="I259" s="9">
        <f>_xlfn.XLOOKUP($E259,'Copy of Raw Data'!$E:$E,'Copy of Raw Data'!I:I,"ERROR",0,1)</f>
        <v>5.17533872086218e-5</v>
      </c>
      <c r="J259" s="9" t="str">
        <f>_xlfn.XLOOKUP($E259,'Copy of Raw Data'!$E:$E,'Copy of 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30 to 40</v>
      </c>
      <c r="L259" s="9">
        <f>_xlfn.XLOOKUP($E259,'Copy of Raw Data'!$E:$E,'Copy of Raw Data'!L:L,"ERROR",0,1)</f>
        <v>38</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30 to 40</v>
      </c>
      <c r="N259" s="9">
        <f>_xlfn.XLOOKUP($E259,'Copy of Raw Data'!$E:$E,'Copy of Raw Data'!N:N,"ERROR",0,1)</f>
        <v>38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No Discount</v>
      </c>
      <c r="P259" s="16">
        <f t="shared" si="14"/>
        <v>0</v>
      </c>
      <c r="Q259" s="9">
        <f>_xlfn.XLOOKUP($E259,'Copy of Raw Data'!$E:$E,'Copy of Raw Data'!Q:Q,"ERROR",0,1)</f>
        <v>6.8</v>
      </c>
      <c r="R259" s="9" t="str">
        <f>_xlfn.XLOOKUP($E259,'Copy of Raw Data'!$E:$E,'Copy of Raw Data'!R:R,"ERROR",0,1)</f>
        <v>oz</v>
      </c>
      <c r="S259" s="17">
        <f t="shared" si="15"/>
        <v>5.58823529411765</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5 to 10</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0.1 to 0.2</v>
      </c>
      <c r="V259" s="17">
        <f t="shared" si="16"/>
        <v>0.18898327000736</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0.1 to 0.2</v>
      </c>
      <c r="X259" s="17">
        <f t="shared" si="17"/>
        <v>0.18898327000736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6 to 8</v>
      </c>
      <c r="Z259" s="17">
        <f t="array" ref="Z259">_xlfn.IFS(AA259="oz",_xlfn.IFS(R259="oz",Q259,R259="fl oz",Q259*1.04,R259="ml",Q259*0.0338),AA259="fl oz",_xlfn.IFS(R259="oz",Q259/1.04,R259="fl oz",Q259,R259="ml",Q259*0.0338/1.04),AA259="ml",_xlfn.IFS(R259="oz",Q259/0.0338,R259="fl oz",Q259*1.04/0.0338,R259="ml",Q259))</f>
        <v>6.8</v>
      </c>
      <c r="AA259" s="9" t="str">
        <f>_xlfn.XLOOKUP($E259,'Copy of Raw Data'!$E:$E,'Copy of Raw Data'!AA:AA,"ERROR",0,1)</f>
        <v>oz</v>
      </c>
      <c r="AB259" s="9"/>
      <c r="AC259" s="9"/>
      <c r="AD259" s="9"/>
      <c r="AE259" s="9"/>
      <c r="AF259" s="9"/>
    </row>
    <row r="260" hidden="1" spans="1:32">
      <c r="A260" s="9" t="str">
        <f>_xlfn.XLOOKUP($E260,'Copy of Raw Data'!$E:$E,'Copy of Raw Data'!A:A,"ERROR",0,1)</f>
        <v>US</v>
      </c>
      <c r="B260" s="9" t="str">
        <f>_xlfn.XLOOKUP($E260,'Copy of Raw Data'!$E:$E,'Copy of Raw Data'!B:B,"ERROR",0,1)</f>
        <v>Hair Mousses</v>
      </c>
      <c r="C260" s="9" t="str">
        <f>_xlfn.XLOOKUP($E260,'Copy of Raw Data'!$E:$E,'Copy of Raw Data'!C:C,"ERROR",0,1)</f>
        <v>Scruples</v>
      </c>
      <c r="D260" s="9" t="str">
        <f>_xlfn.XLOOKUP($E260,'Copy of Raw Data'!$E:$E,'Copy of Raw Data'!D:D,"ERROR",0,1)</f>
        <v>www.amazon.com/dp/B00HQXV76U</v>
      </c>
      <c r="E260" s="9" t="s">
        <v>935</v>
      </c>
      <c r="F260" s="9" t="str">
        <f>_xlfn.XLOOKUP($E260,'Copy of Raw Data'!$E:$E,'Copy of Raw Data'!F:F,"ERROR",0,1)</f>
        <v>Scruples Creme Parfait Volumizing Foam - Rich &amp; Weightless Styling Foam for Ultimate Smoothing Control, Hydration and Frizz-Free Hold - Alcohol-Free Volume Hair Mousse for Fine to Thick Hair (8.5 oz)</v>
      </c>
      <c r="G260" s="9">
        <f>_xlfn.XLOOKUP($E260,'Copy of Raw Data'!$E:$E,'Copy of Raw Data'!G:G,"ERROR",0,1)</f>
        <v>62</v>
      </c>
      <c r="H260" s="9">
        <f>_xlfn.XLOOKUP($E260,'Copy of Raw Data'!$E:$E,'Copy of Raw Data'!H:H,"ERROR",0,1)</f>
        <v>1217.31</v>
      </c>
      <c r="I260" s="9">
        <f>_xlfn.XLOOKUP($E260,'Copy of Raw Data'!$E:$E,'Copy of Raw Data'!I:I,"ERROR",0,1)</f>
        <v>5.01986301046636e-5</v>
      </c>
      <c r="J260" s="9" t="str">
        <f>_xlfn.XLOOKUP($E260,'Copy of Raw Data'!$E:$E,'Copy of 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15 to 20</v>
      </c>
      <c r="L260" s="9">
        <f>_xlfn.XLOOKUP($E260,'Copy of Raw Data'!$E:$E,'Copy of Raw Data'!L:L,"ERROR",0,1)</f>
        <v>19.64</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20 to 30</v>
      </c>
      <c r="N260" s="9">
        <f>_xlfn.XLOOKUP($E260,'Copy of Raw Data'!$E:$E,'Copy of Raw Data'!N:N,"ERROR",0,1)</f>
        <v>24.58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20% to 25%</v>
      </c>
      <c r="P260" s="16">
        <f t="shared" ref="P260:P315" si="18">(N260-L260)/N260</f>
        <v>0.200976403580146</v>
      </c>
      <c r="Q260" s="9">
        <f>_xlfn.XLOOKUP($E260,'Copy of Raw Data'!$E:$E,'Copy of Raw Data'!Q:Q,"ERROR",0,1)</f>
        <v>8.5</v>
      </c>
      <c r="R260" s="9" t="str">
        <f>_xlfn.XLOOKUP($E260,'Copy of Raw Data'!$E:$E,'Copy of Raw Data'!R:R,"ERROR",0,1)</f>
        <v>oz</v>
      </c>
      <c r="S260" s="17">
        <f t="shared" ref="S260:S315" si="19">L260/Z260</f>
        <v>2.31058823529412</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2 to 3</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0.05 to 0.1</v>
      </c>
      <c r="V260" s="17">
        <f t="shared" ref="V260:V315" si="20">N260/($Z260*29.57)</f>
        <v>0.0977938689848614</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0.05 to 0.1</v>
      </c>
      <c r="X260" s="17">
        <f t="shared" ref="X260:X315" si="21">L260/($Z260*29.57)</f>
        <v>0.078139608904096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8.5</v>
      </c>
      <c r="AA260" s="9" t="str">
        <f>_xlfn.XLOOKUP($E260,'Copy of Raw Data'!$E:$E,'Copy of Raw Data'!AA:AA,"ERROR",0,1)</f>
        <v>oz</v>
      </c>
      <c r="AB260" s="9"/>
      <c r="AC260" s="9"/>
      <c r="AD260" s="9"/>
      <c r="AE260" s="9"/>
      <c r="AF260" s="9"/>
    </row>
    <row r="261" hidden="1" spans="1:32">
      <c r="A261" s="9" t="str">
        <f>_xlfn.XLOOKUP($E261,'Copy of Raw Data'!$E:$E,'Copy of Raw Data'!A:A,"ERROR",0,1)</f>
        <v>US</v>
      </c>
      <c r="B261" s="9" t="str">
        <f>_xlfn.XLOOKUP($E261,'Copy of Raw Data'!$E:$E,'Copy of Raw Data'!B:B,"ERROR",0,1)</f>
        <v>Hair Mousses</v>
      </c>
      <c r="C261" s="9" t="str">
        <f>_xlfn.XLOOKUP($E261,'Copy of Raw Data'!$E:$E,'Copy of Raw Data'!C:C,"ERROR",0,1)</f>
        <v>aphogee</v>
      </c>
      <c r="D261" s="9" t="str">
        <f>_xlfn.XLOOKUP($E261,'Copy of Raw Data'!$E:$E,'Copy of Raw Data'!D:D,"ERROR",0,1)</f>
        <v>www.amazon.com/dp/B00GAAQGNO</v>
      </c>
      <c r="E261" s="9" t="s">
        <v>939</v>
      </c>
      <c r="F261" s="9" t="str">
        <f>_xlfn.XLOOKUP($E261,'Copy of Raw Data'!$E:$E,'Copy of Raw Data'!F:F,"ERROR",0,1)</f>
        <v>Aphogee Curlific Curl Definer, 8 Fl Oz</v>
      </c>
      <c r="G261" s="9">
        <f>_xlfn.XLOOKUP($E261,'Copy of Raw Data'!$E:$E,'Copy of Raw Data'!G:G,"ERROR",0,1)</f>
        <v>118</v>
      </c>
      <c r="H261" s="9">
        <f>_xlfn.XLOOKUP($E261,'Copy of Raw Data'!$E:$E,'Copy of Raw Data'!H:H,"ERROR",0,1)</f>
        <v>1180.74</v>
      </c>
      <c r="I261" s="9">
        <f>_xlfn.XLOOKUP($E261,'Copy of Raw Data'!$E:$E,'Copy of Raw Data'!I:I,"ERROR",0,1)</f>
        <v>4.89346725246615e-5</v>
      </c>
      <c r="J261" s="9" t="str">
        <f>_xlfn.XLOOKUP($E261,'Copy of Raw Data'!$E:$E,'Copy of 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_xlfn.XLOOKUP($E261,'Copy of Raw Data'!$E:$E,'Copy of Raw Data'!L:L,"ERROR",0,1)</f>
        <v>9.98</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_xlfn.XLOOKUP($E261,'Copy of Raw Data'!$E:$E,'Copy of 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No Discount</v>
      </c>
      <c r="P261" s="16">
        <f t="shared" si="18"/>
        <v>0</v>
      </c>
      <c r="Q261" s="9">
        <f>_xlfn.XLOOKUP($E261,'Copy of Raw Data'!$E:$E,'Copy of Raw Data'!Q:Q,"ERROR",0,1)</f>
        <v>8</v>
      </c>
      <c r="R261" s="9" t="str">
        <f>_xlfn.XLOOKUP($E261,'Copy of Raw Data'!$E:$E,'Copy of Raw Data'!R:R,"ERROR",0,1)</f>
        <v>fl oz</v>
      </c>
      <c r="S261" s="17">
        <f t="shared" si="19"/>
        <v>1.19951923076923</v>
      </c>
      <c r="T261" s="9" t="str">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1 to 2</v>
      </c>
      <c r="U261" s="17"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 to 0.05</v>
      </c>
      <c r="V261" s="17">
        <f t="shared" si="20"/>
        <v>0.0405654119299706</v>
      </c>
      <c r="W261" s="17"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 to 0.05</v>
      </c>
      <c r="X261" s="17">
        <f t="shared" si="21"/>
        <v>0.0405654119299706</v>
      </c>
      <c r="Y261" s="9"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8 to 10</v>
      </c>
      <c r="Z261" s="17">
        <f t="array" ref="Z261">_xlfn.IFS(AA261="oz",_xlfn.IFS(R261="oz",Q261,R261="fl oz",Q261*1.04,R261="ml",Q261*0.0338),AA261="fl oz",_xlfn.IFS(R261="oz",Q261/1.04,R261="fl oz",Q261,R261="ml",Q261*0.0338/1.04),AA261="ml",_xlfn.IFS(R261="oz",Q261/0.0338,R261="fl oz",Q261*1.04/0.0338,R261="ml",Q261))</f>
        <v>8.32</v>
      </c>
      <c r="AA261" s="9" t="str">
        <f>_xlfn.XLOOKUP($E261,'Copy of Raw Data'!$E:$E,'Copy of Raw Data'!AA:AA,"ERROR",0,1)</f>
        <v>oz</v>
      </c>
      <c r="AB261" s="9"/>
      <c r="AC261" s="9"/>
      <c r="AD261" s="9"/>
      <c r="AE261" s="9"/>
      <c r="AF261" s="9"/>
    </row>
    <row r="262" hidden="1" spans="1:32">
      <c r="A262" s="9" t="str">
        <f>_xlfn.XLOOKUP($E262,'Copy of Raw Data'!$E:$E,'Copy of Raw Data'!A:A,"ERROR",0,1)</f>
        <v>US</v>
      </c>
      <c r="B262" s="9" t="str">
        <f>_xlfn.XLOOKUP($E262,'Copy of Raw Data'!$E:$E,'Copy of Raw Data'!B:B,"ERROR",0,1)</f>
        <v>Hair Mousses</v>
      </c>
      <c r="C262" s="9" t="str">
        <f>_xlfn.XLOOKUP($E262,'Copy of Raw Data'!$E:$E,'Copy of Raw Data'!C:C,"ERROR",0,1)</f>
        <v>xgbyr</v>
      </c>
      <c r="D262" s="9" t="str">
        <f>_xlfn.XLOOKUP($E262,'Copy of Raw Data'!$E:$E,'Copy of Raw Data'!D:D,"ERROR",0,1)</f>
        <v>www.amazon.com/dp/B0CCVT6FQZ</v>
      </c>
      <c r="E262" s="9" t="s">
        <v>943</v>
      </c>
      <c r="F262" s="9" t="str">
        <f>_xlfn.XLOOKUP($E262,'Copy of Raw Data'!$E:$E,'Copy of Raw Data'!F:F,"ERROR",0,1)</f>
        <v>Beeswax Hair Removal Mousse, Smoothsweep Beeswax Hair Removal Mousse, Beeswax Hair Removal Mousse, Gentle Beeswax Hair Removal Mousse (2 PCS)</v>
      </c>
      <c r="G262" s="9">
        <f>_xlfn.XLOOKUP($E262,'Copy of Raw Data'!$E:$E,'Copy of Raw Data'!G:G,"ERROR",0,1)</f>
        <v>120</v>
      </c>
      <c r="H262" s="9">
        <f>_xlfn.XLOOKUP($E262,'Copy of Raw Data'!$E:$E,'Copy of Raw Data'!H:H,"ERROR",0,1)</f>
        <v>1151.01</v>
      </c>
      <c r="I262" s="9">
        <f>_xlfn.XLOOKUP($E262,'Copy of Raw Data'!$E:$E,'Copy of Raw Data'!I:I,"ERROR",0,1)</f>
        <v>4.75657040054531e-5</v>
      </c>
      <c r="J262" s="9" t="str">
        <f>_xlfn.XLOOKUP($E262,'Copy of Raw Data'!$E:$E,'Copy of 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_xlfn.XLOOKUP($E262,'Copy of Raw Data'!$E:$E,'Copy of Raw Data'!L:L,"ERROR",0,1)</f>
        <v>9.64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_xlfn.XLOOKUP($E262,'Copy of Raw Data'!$E:$E,'Copy of Raw Data'!N:N,"ERROR",0,1)</f>
        <v>9.98</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2% to 4%</v>
      </c>
      <c r="P262" s="16">
        <f t="shared" si="18"/>
        <v>0.0340681362725451</v>
      </c>
      <c r="Q262" s="9">
        <f>_xlfn.XLOOKUP($E262,'Copy of Raw Data'!$E:$E,'Copy of Raw Data'!Q:Q,"ERROR",0,1)</f>
        <v>0</v>
      </c>
      <c r="R262" s="9">
        <f>_xlfn.XLOOKUP($E262,'Copy of Raw Data'!$E:$E,'Copy of Raw Data'!R:R,"ERROR",0,1)</f>
        <v>0</v>
      </c>
      <c r="S262" s="17" t="e">
        <f t="shared" si="19"/>
        <v>#N/A</v>
      </c>
      <c r="T262" s="9" t="e">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#N/A</v>
      </c>
      <c r="U262" s="17" t="e">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#N/A</v>
      </c>
      <c r="V262" s="17" t="e">
        <f t="shared" si="20"/>
        <v>#N/A</v>
      </c>
      <c r="W262" s="17" t="e">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#N/A</v>
      </c>
      <c r="X262" s="17" t="e">
        <f t="shared" si="21"/>
        <v>#N/A</v>
      </c>
      <c r="Y262" s="9" t="e">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#N/A</v>
      </c>
      <c r="Z262" s="17" t="e">
        <f t="array" ref="Z262">_xlfn.IFS(AA262="oz",_xlfn.IFS(R262="oz",Q262,R262="fl oz",Q262*1.04,R262="ml",Q262*0.0338),AA262="fl oz",_xlfn.IFS(R262="oz",Q262/1.04,R262="fl oz",Q262,R262="ml",Q262*0.0338/1.04),AA262="ml",_xlfn.IFS(R262="oz",Q262/0.0338,R262="fl oz",Q262*1.04/0.0338,R262="ml",Q262))</f>
        <v>#N/A</v>
      </c>
      <c r="AA262" s="9" t="str">
        <f>_xlfn.XLOOKUP($E262,'Copy of Raw Data'!$E:$E,'Copy of Raw Data'!AA:AA,"ERROR",0,1)</f>
        <v>oz</v>
      </c>
      <c r="AB262" s="9"/>
      <c r="AC262" s="9"/>
      <c r="AD262" s="9"/>
      <c r="AE262" s="9"/>
      <c r="AF262" s="9"/>
    </row>
    <row r="263" hidden="1" spans="1:32">
      <c r="A263" s="9" t="str">
        <f>_xlfn.XLOOKUP($E263,'Copy of Raw Data'!$E:$E,'Copy of Raw Data'!A:A,"ERROR",0,1)</f>
        <v>US</v>
      </c>
      <c r="B263" s="9" t="str">
        <f>_xlfn.XLOOKUP($E263,'Copy of Raw Data'!$E:$E,'Copy of Raw Data'!B:B,"ERROR",0,1)</f>
        <v>Hair Mousses</v>
      </c>
      <c r="C263" s="9" t="str">
        <f>_xlfn.XLOOKUP($E263,'Copy of Raw Data'!$E:$E,'Copy of Raw Data'!C:C,"ERROR",0,1)</f>
        <v>Dolahair</v>
      </c>
      <c r="D263" s="9" t="str">
        <f>_xlfn.XLOOKUP($E263,'Copy of Raw Data'!$E:$E,'Copy of Raw Data'!D:D,"ERROR",0,1)</f>
        <v>www.amazon.com/dp/B0C84V5G9C</v>
      </c>
      <c r="E263" s="9" t="s">
        <v>946</v>
      </c>
      <c r="F263" s="9" t="str">
        <f>_xlfn.XLOOKUP($E263,'Copy of Raw Data'!$E:$E,'Copy of Raw Data'!F:F,"ERROR",0,1)</f>
        <v>Dolahair Braid Mousse Foam Hair Mousse for Braids Locks Box Braids Curly Hair Setting Mousse for Braids Styling Mousse for Natural Hair Babyhair Edge Setting Mousse (3.4 Fl Oz +edge brush+2 clips)</v>
      </c>
      <c r="G263" s="9">
        <f>_xlfn.XLOOKUP($E263,'Copy of Raw Data'!$E:$E,'Copy of Raw Data'!G:G,"ERROR",0,1)</f>
        <v>136</v>
      </c>
      <c r="H263" s="9">
        <f>_xlfn.XLOOKUP($E263,'Copy of Raw Data'!$E:$E,'Copy of Raw Data'!H:H,"ERROR",0,1)</f>
        <v>1118.81</v>
      </c>
      <c r="I263" s="9">
        <f>_xlfn.XLOOKUP($E263,'Copy of Raw Data'!$E:$E,'Copy of Raw Data'!I:I,"ERROR",0,1)</f>
        <v>4.7265976425937e-5</v>
      </c>
      <c r="J263" s="9" t="str">
        <f>_xlfn.XLOOKUP($E263,'Copy of Raw Data'!$E:$E,'Copy of 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 to 10</v>
      </c>
      <c r="L263" s="9">
        <f>_xlfn.XLOOKUP($E263,'Copy of Raw Data'!$E:$E,'Copy of Raw Data'!L:L,"ERROR",0,1)</f>
        <v>8.24</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 to 10</v>
      </c>
      <c r="N263" s="9">
        <f>_xlfn.XLOOKUP($E263,'Copy of Raw Data'!$E:$E,'Copy of Raw Data'!N:N,"ERROR",0,1)</f>
        <v>8.99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8% to 10%</v>
      </c>
      <c r="P263" s="16">
        <f t="shared" si="18"/>
        <v>0.0834260289210234</v>
      </c>
      <c r="Q263" s="9">
        <f>_xlfn.XLOOKUP($E263,'Copy of Raw Data'!$E:$E,'Copy of Raw Data'!Q:Q,"ERROR",0,1)</f>
        <v>3.4</v>
      </c>
      <c r="R263" s="9" t="str">
        <f>_xlfn.XLOOKUP($E263,'Copy of Raw Data'!$E:$E,'Copy of Raw Data'!R:R,"ERROR",0,1)</f>
        <v>fl oz</v>
      </c>
      <c r="S263" s="17">
        <f t="shared" si="19"/>
        <v>2.33031674208145</v>
      </c>
      <c r="T263" s="9" t="str">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2 to 3</v>
      </c>
      <c r="U263" s="17"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7">
        <f t="shared" si="20"/>
        <v>0.0859797367088143</v>
      </c>
      <c r="W263" s="17"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7">
        <f t="shared" si="21"/>
        <v>0.0788067887075228</v>
      </c>
      <c r="Y263" s="9"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2 to 4</v>
      </c>
      <c r="Z263" s="17">
        <f t="array" ref="Z263">_xlfn.IFS(AA263="oz",_xlfn.IFS(R263="oz",Q263,R263="fl oz",Q263*1.04,R263="ml",Q263*0.0338),AA263="fl oz",_xlfn.IFS(R263="oz",Q263/1.04,R263="fl oz",Q263,R263="ml",Q263*0.0338/1.04),AA263="ml",_xlfn.IFS(R263="oz",Q263/0.0338,R263="fl oz",Q263*1.04/0.0338,R263="ml",Q263))</f>
        <v>3.536</v>
      </c>
      <c r="AA263" s="9" t="str">
        <f>_xlfn.XLOOKUP($E263,'Copy of Raw Data'!$E:$E,'Copy of Raw Data'!AA:AA,"ERROR",0,1)</f>
        <v>oz</v>
      </c>
      <c r="AB263" s="9"/>
      <c r="AC263" s="9"/>
      <c r="AD263" s="9"/>
      <c r="AE263" s="9"/>
      <c r="AF263" s="9"/>
    </row>
    <row r="264" hidden="1" spans="1:32">
      <c r="A264" s="9" t="str">
        <f>_xlfn.XLOOKUP($E264,'Copy of Raw Data'!$E:$E,'Copy of Raw Data'!A:A,"ERROR",0,1)</f>
        <v>US</v>
      </c>
      <c r="B264" s="9" t="str">
        <f>_xlfn.XLOOKUP($E264,'Copy of Raw Data'!$E:$E,'Copy of Raw Data'!B:B,"ERROR",0,1)</f>
        <v>Hair Mousses</v>
      </c>
      <c r="C264" s="9" t="str">
        <f>_xlfn.XLOOKUP($E264,'Copy of Raw Data'!$E:$E,'Copy of Raw Data'!C:C,"ERROR",0,1)</f>
        <v>L'Oreal Paris</v>
      </c>
      <c r="D264" s="9" t="str">
        <f>_xlfn.XLOOKUP($E264,'Copy of Raw Data'!$E:$E,'Copy of Raw Data'!D:D,"ERROR",0,1)</f>
        <v>www.amazon.com/dp/B00OMGLCCI</v>
      </c>
      <c r="E264" s="9" t="s">
        <v>949</v>
      </c>
      <c r="F264" s="9" t="str">
        <f>_xlfn.XLOOKUP($E264,'Copy of Raw Data'!$E:$E,'Copy of Raw Data'!F:F,"ERROR",0,1)</f>
        <v>Loreal Curve It Elastic Curl Mousse Pack of 2</v>
      </c>
      <c r="G264" s="9">
        <f>_xlfn.XLOOKUP($E264,'Copy of Raw Data'!$E:$E,'Copy of Raw Data'!G:G,"ERROR",0,1)</f>
        <v>86</v>
      </c>
      <c r="H264" s="9">
        <f>_xlfn.XLOOKUP($E264,'Copy of Raw Data'!$E:$E,'Copy of Raw Data'!H:H,"ERROR",0,1)</f>
        <v>1111.76</v>
      </c>
      <c r="I264" s="9">
        <f>_xlfn.XLOOKUP($E264,'Copy of Raw Data'!$E:$E,'Copy of Raw Data'!I:I,"ERROR",0,1)</f>
        <v>4.72608746799027e-5</v>
      </c>
      <c r="J264" s="9" t="str">
        <f>_xlfn.XLOOKUP($E264,'Copy of Raw Data'!$E:$E,'Copy of 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_xlfn.XLOOKUP($E264,'Copy of Raw Data'!$E:$E,'Copy of Raw Data'!L:L,"ERROR",0,1)</f>
        <v>12.99</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10 to 15</v>
      </c>
      <c r="N264" s="9">
        <f>_xlfn.XLOOKUP($E264,'Copy of Raw Data'!$E:$E,'Copy of Raw Data'!N:N,"ERROR",0,1)</f>
        <v>12.99</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No Discount</v>
      </c>
      <c r="P264" s="16">
        <f t="shared" si="18"/>
        <v>0</v>
      </c>
      <c r="Q264" s="9">
        <f>_xlfn.XLOOKUP($E264,'Copy of Raw Data'!$E:$E,'Copy of Raw Data'!Q:Q,"ERROR",0,1)</f>
        <v>0</v>
      </c>
      <c r="R264" s="9">
        <f>_xlfn.XLOOKUP($E264,'Copy of Raw Data'!$E:$E,'Copy of Raw Data'!R:R,"ERROR",0,1)</f>
        <v>0</v>
      </c>
      <c r="S264" s="17" t="e">
        <f t="shared" si="19"/>
        <v>#N/A</v>
      </c>
      <c r="T264" s="9" t="e">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#N/A</v>
      </c>
      <c r="U264" s="17" t="e">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#N/A</v>
      </c>
      <c r="V264" s="17" t="e">
        <f t="shared" si="20"/>
        <v>#N/A</v>
      </c>
      <c r="W264" s="17" t="e">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#N/A</v>
      </c>
      <c r="X264" s="17" t="e">
        <f t="shared" si="21"/>
        <v>#N/A</v>
      </c>
      <c r="Y264" s="9" t="e">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#N/A</v>
      </c>
      <c r="Z264" s="17" t="e">
        <f t="array" ref="Z264">_xlfn.IFS(AA264="oz",_xlfn.IFS(R264="oz",Q264,R264="fl oz",Q264*1.04,R264="ml",Q264*0.0338),AA264="fl oz",_xlfn.IFS(R264="oz",Q264/1.04,R264="fl oz",Q264,R264="ml",Q264*0.0338/1.04),AA264="ml",_xlfn.IFS(R264="oz",Q264/0.0338,R264="fl oz",Q264*1.04/0.0338,R264="ml",Q264))</f>
        <v>#N/A</v>
      </c>
      <c r="AA264" s="9" t="str">
        <f>_xlfn.XLOOKUP($E264,'Copy of Raw Data'!$E:$E,'Copy of Raw Data'!AA:AA,"ERROR",0,1)</f>
        <v>oz</v>
      </c>
      <c r="AB264" s="9"/>
      <c r="AC264" s="9"/>
      <c r="AD264" s="9"/>
      <c r="AE264" s="9"/>
      <c r="AF264" s="9"/>
    </row>
    <row r="265" hidden="1" spans="1:32">
      <c r="A265" s="9" t="str">
        <f>_xlfn.XLOOKUP($E265,'Copy of Raw Data'!$E:$E,'Copy of Raw Data'!A:A,"ERROR",0,1)</f>
        <v>US</v>
      </c>
      <c r="B265" s="9" t="str">
        <f>_xlfn.XLOOKUP($E265,'Copy of Raw Data'!$E:$E,'Copy of Raw Data'!B:B,"ERROR",0,1)</f>
        <v>Hair Mousses</v>
      </c>
      <c r="C265" s="9" t="str">
        <f>_xlfn.XLOOKUP($E265,'Copy of Raw Data'!$E:$E,'Copy of Raw Data'!C:C,"ERROR",0,1)</f>
        <v>Herbal Essences</v>
      </c>
      <c r="D265" s="9" t="str">
        <f>_xlfn.XLOOKUP($E265,'Copy of Raw Data'!$E:$E,'Copy of Raw Data'!D:D,"ERROR",0,1)</f>
        <v>www.amazon.com/dp/B00E4MKM44</v>
      </c>
      <c r="E265" s="9" t="s">
        <v>952</v>
      </c>
      <c r="F265" s="9" t="str">
        <f>_xlfn.XLOOKUP($E265,'Copy of Raw Data'!$E:$E,'Copy of Raw Data'!F:F,"ERROR",0,1)</f>
        <v>Herbal Essences Hair Mousse - Set Me Up - Strong Hold (3) - Net Wt. 6.8 OZ (192 g) Per Can - Pack of 2 Cans</v>
      </c>
      <c r="G265" s="9">
        <f>_xlfn.XLOOKUP($E265,'Copy of Raw Data'!$E:$E,'Copy of Raw Data'!G:G,"ERROR",0,1)</f>
        <v>84</v>
      </c>
      <c r="H265" s="9">
        <f>_xlfn.XLOOKUP($E265,'Copy of Raw Data'!$E:$E,'Copy of Raw Data'!H:H,"ERROR",0,1)</f>
        <v>1111.64</v>
      </c>
      <c r="I265" s="9">
        <f>_xlfn.XLOOKUP($E265,'Copy of Raw Data'!$E:$E,'Copy of Raw Data'!I:I,"ERROR",0,1)</f>
        <v>4.6429290076309e-5</v>
      </c>
      <c r="J265" s="9" t="str">
        <f>_xlfn.XLOOKUP($E265,'Copy of Raw Data'!$E:$E,'Copy of 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10 to 15</v>
      </c>
      <c r="L265" s="9">
        <f>_xlfn.XLOOKUP($E265,'Copy of Raw Data'!$E:$E,'Copy of Raw Data'!L:L,"ERROR",0,1)</f>
        <v>13.45</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15 to 20</v>
      </c>
      <c r="N265" s="9">
        <f>_xlfn.XLOOKUP($E265,'Copy of Raw Data'!$E:$E,'Copy of Raw Data'!N:N,"ERROR",0,1)</f>
        <v>16.61</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15% to 20%</v>
      </c>
      <c r="P265" s="16">
        <f t="shared" si="18"/>
        <v>0.190246839253462</v>
      </c>
      <c r="Q265" s="9">
        <f>_xlfn.XLOOKUP($E265,'Copy of Raw Data'!$E:$E,'Copy of Raw Data'!Q:Q,"ERROR",0,1)</f>
        <v>13.6</v>
      </c>
      <c r="R265" s="9" t="str">
        <f>_xlfn.XLOOKUP($E265,'Copy of Raw Data'!$E:$E,'Copy of Raw Data'!R:R,"ERROR",0,1)</f>
        <v>oz</v>
      </c>
      <c r="S265" s="17">
        <f t="shared" si="19"/>
        <v>0.988970588235294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0.75 to 1</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 to 0.05</v>
      </c>
      <c r="V265" s="17">
        <f t="shared" si="20"/>
        <v>0.0413027909845034</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 to 0.05</v>
      </c>
      <c r="X265" s="17">
        <f t="shared" si="21"/>
        <v>0.0334450655473552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10 to 15</v>
      </c>
      <c r="Z265" s="17">
        <f t="array" ref="Z265">_xlfn.IFS(AA265="oz",_xlfn.IFS(R265="oz",Q265,R265="fl oz",Q265*1.04,R265="ml",Q265*0.0338),AA265="fl oz",_xlfn.IFS(R265="oz",Q265/1.04,R265="fl oz",Q265,R265="ml",Q265*0.0338/1.04),AA265="ml",_xlfn.IFS(R265="oz",Q265/0.0338,R265="fl oz",Q265*1.04/0.0338,R265="ml",Q265))</f>
        <v>13.6</v>
      </c>
      <c r="AA265" s="9" t="str">
        <f>_xlfn.XLOOKUP($E265,'Copy of Raw Data'!$E:$E,'Copy of Raw Data'!AA:AA,"ERROR",0,1)</f>
        <v>oz</v>
      </c>
      <c r="AB265" s="9"/>
      <c r="AC265" s="9"/>
      <c r="AD265" s="9"/>
      <c r="AE265" s="9"/>
      <c r="AF265" s="9"/>
    </row>
    <row r="266" hidden="1" spans="1:32">
      <c r="A266" s="9" t="str">
        <f>_xlfn.XLOOKUP($E266,'Copy of Raw Data'!$E:$E,'Copy of Raw Data'!A:A,"ERROR",0,1)</f>
        <v>US</v>
      </c>
      <c r="B266" s="9" t="str">
        <f>_xlfn.XLOOKUP($E266,'Copy of Raw Data'!$E:$E,'Copy of Raw Data'!B:B,"ERROR",0,1)</f>
        <v>Hair Mousses</v>
      </c>
      <c r="C266" s="9" t="str">
        <f>_xlfn.XLOOKUP($E266,'Copy of Raw Data'!$E:$E,'Copy of Raw Data'!C:C,"ERROR",0,1)</f>
        <v>tigi</v>
      </c>
      <c r="D266" s="9" t="str">
        <f>_xlfn.XLOOKUP($E266,'Copy of Raw Data'!$E:$E,'Copy of Raw Data'!D:D,"ERROR",0,1)</f>
        <v>www.amazon.com/dp/B00LMB33RS</v>
      </c>
      <c r="E266" s="9" t="s">
        <v>955</v>
      </c>
      <c r="F266" s="9" t="str">
        <f>_xlfn.XLOOKUP($E266,'Copy of Raw Data'!$E:$E,'Copy of Raw Data'!F:F,"ERROR",0,1)</f>
        <v>TIGI Catwalk Strong Hold Mousse for Unisex (140617), Clear, 6.7 Ounce</v>
      </c>
      <c r="G266" s="9">
        <f>_xlfn.XLOOKUP($E266,'Copy of Raw Data'!$E:$E,'Copy of Raw Data'!G:G,"ERROR",0,1)</f>
        <v>37</v>
      </c>
      <c r="H266" s="9">
        <f>_xlfn.XLOOKUP($E266,'Copy of Raw Data'!$E:$E,'Copy of Raw Data'!H:H,"ERROR",0,1)</f>
        <v>1092.08</v>
      </c>
      <c r="I266" s="9">
        <f>_xlfn.XLOOKUP($E266,'Copy of Raw Data'!$E:$E,'Copy of Raw Data'!I:I,"ERROR",0,1)</f>
        <v>4.51181413454894e-5</v>
      </c>
      <c r="J266" s="9" t="str">
        <f>_xlfn.XLOOKUP($E266,'Copy of Raw Data'!$E:$E,'Copy of 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20 to 30</v>
      </c>
      <c r="L266" s="9">
        <f>_xlfn.XLOOKUP($E266,'Copy of Raw Data'!$E:$E,'Copy of Raw Data'!L:L,"ERROR",0,1)</f>
        <v>29.92</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20 to 30</v>
      </c>
      <c r="N266" s="9">
        <f>_xlfn.XLOOKUP($E266,'Copy of Raw Data'!$E:$E,'Copy of Raw Data'!N:N,"ERROR",0,1)</f>
        <v>29.92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6">
        <f t="shared" si="18"/>
        <v>0</v>
      </c>
      <c r="Q266" s="9">
        <f>_xlfn.XLOOKUP($E266,'Copy of Raw Data'!$E:$E,'Copy of Raw Data'!Q:Q,"ERROR",0,1)</f>
        <v>6.7</v>
      </c>
      <c r="R266" s="9" t="str">
        <f>_xlfn.XLOOKUP($E266,'Copy of Raw Data'!$E:$E,'Copy of Raw Data'!R:R,"ERROR",0,1)</f>
        <v>oz</v>
      </c>
      <c r="S266" s="17">
        <f t="shared" si="19"/>
        <v>4.46567164179104</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4 to 5</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0.1 to 0.2</v>
      </c>
      <c r="V266" s="17">
        <f t="shared" si="20"/>
        <v>0.151020346357492</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0.1 to 0.2</v>
      </c>
      <c r="X266" s="17">
        <f t="shared" si="21"/>
        <v>0.151020346357492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6.7</v>
      </c>
      <c r="AA266" s="9" t="str">
        <f>_xlfn.XLOOKUP($E266,'Copy of Raw Data'!$E:$E,'Copy of Raw Data'!AA:AA,"ERROR",0,1)</f>
        <v>oz</v>
      </c>
      <c r="AB266" s="9"/>
      <c r="AC266" s="9"/>
      <c r="AD266" s="9"/>
      <c r="AE266" s="9"/>
      <c r="AF266" s="9"/>
    </row>
    <row r="267" hidden="1" spans="1:32">
      <c r="A267" s="9" t="str">
        <f>_xlfn.XLOOKUP($E267,'Copy of Raw Data'!$E:$E,'Copy of Raw Data'!A:A,"ERROR",0,1)</f>
        <v>US</v>
      </c>
      <c r="B267" s="9" t="str">
        <f>_xlfn.XLOOKUP($E267,'Copy of Raw Data'!$E:$E,'Copy of Raw Data'!B:B,"ERROR",0,1)</f>
        <v>Hair Mousses</v>
      </c>
      <c r="C267" s="9" t="str">
        <f>_xlfn.XLOOKUP($E267,'Copy of Raw Data'!$E:$E,'Copy of Raw Data'!C:C,"ERROR",0,1)</f>
        <v>Herbal Essences</v>
      </c>
      <c r="D267" s="9" t="str">
        <f>_xlfn.XLOOKUP($E267,'Copy of Raw Data'!$E:$E,'Copy of Raw Data'!D:D,"ERROR",0,1)</f>
        <v>www.amazon.com/dp/B004AI31O0</v>
      </c>
      <c r="E267" s="9" t="s">
        <v>958</v>
      </c>
      <c r="F267" s="9" t="str">
        <f>_xlfn.XLOOKUP($E267,'Copy of Raw Data'!$E:$E,'Copy of Raw Data'!F:F,"ERROR",0,1)</f>
        <v>Herbal Essences Tousle Me Softly Tousling Hair Mousse, 6.8 Ounce</v>
      </c>
      <c r="G267" s="9">
        <f>_xlfn.XLOOKUP($E267,'Copy of Raw Data'!$E:$E,'Copy of Raw Data'!G:G,"ERROR",0,1)</f>
        <v>155</v>
      </c>
      <c r="H267" s="9">
        <f>_xlfn.XLOOKUP($E267,'Copy of Raw Data'!$E:$E,'Copy of Raw Data'!H:H,"ERROR",0,1)</f>
        <v>1061.24</v>
      </c>
      <c r="I267" s="9">
        <f>_xlfn.XLOOKUP($E267,'Copy of Raw Data'!$E:$E,'Copy of Raw Data'!I:I,"ERROR",0,1)</f>
        <v>4.38779919136475e-5</v>
      </c>
      <c r="J267" s="9" t="str">
        <f>_xlfn.XLOOKUP($E267,'Copy of Raw Data'!$E:$E,'Copy of 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 to 10</v>
      </c>
      <c r="L267" s="9">
        <f>_xlfn.XLOOKUP($E267,'Copy of Raw Data'!$E:$E,'Copy of Raw Data'!L:L,"ERROR",0,1)</f>
        <v>6.86</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5 to 10</v>
      </c>
      <c r="N267" s="9">
        <f>_xlfn.XLOOKUP($E267,'Copy of Raw Data'!$E:$E,'Copy of Raw Data'!N:N,"ERROR",0,1)</f>
        <v>7.22</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4% to 6%</v>
      </c>
      <c r="P267" s="16">
        <f t="shared" si="18"/>
        <v>0.0498614958448753</v>
      </c>
      <c r="Q267" s="9">
        <f>_xlfn.XLOOKUP($E267,'Copy of Raw Data'!$E:$E,'Copy of Raw Data'!Q:Q,"ERROR",0,1)</f>
        <v>6.8</v>
      </c>
      <c r="R267" s="9" t="str">
        <f>_xlfn.XLOOKUP($E267,'Copy of Raw Data'!$E:$E,'Copy of Raw Data'!R:R,"ERROR",0,1)</f>
        <v>fl oz</v>
      </c>
      <c r="S267" s="17">
        <f t="shared" si="19"/>
        <v>0.970022624434389</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0.75 to 1</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 to 0.05</v>
      </c>
      <c r="V267" s="17">
        <f t="shared" si="20"/>
        <v>0.0345257897128831</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 to 0.05</v>
      </c>
      <c r="X267" s="17">
        <f t="shared" si="21"/>
        <v>0.0328042821925732</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7.072</v>
      </c>
      <c r="AA267" s="9" t="str">
        <f>_xlfn.XLOOKUP($E267,'Copy of Raw Data'!$E:$E,'Copy of Raw Data'!AA:AA,"ERROR",0,1)</f>
        <v>oz</v>
      </c>
      <c r="AB267" s="9"/>
      <c r="AC267" s="9"/>
      <c r="AD267" s="9"/>
      <c r="AE267" s="9"/>
      <c r="AF267" s="9"/>
    </row>
    <row r="268" hidden="1" spans="1:32">
      <c r="A268" s="9" t="str">
        <f>_xlfn.XLOOKUP($E268,'Copy of Raw Data'!$E:$E,'Copy of Raw Data'!A:A,"ERROR",0,1)</f>
        <v>US</v>
      </c>
      <c r="B268" s="9" t="str">
        <f>_xlfn.XLOOKUP($E268,'Copy of Raw Data'!$E:$E,'Copy of Raw Data'!B:B,"ERROR",0,1)</f>
        <v>Hair Mousses</v>
      </c>
      <c r="C268" s="9" t="str">
        <f>_xlfn.XLOOKUP($E268,'Copy of Raw Data'!$E:$E,'Copy of Raw Data'!C:C,"ERROR",0,1)</f>
        <v>Miche Beauty</v>
      </c>
      <c r="D268" s="9" t="str">
        <f>_xlfn.XLOOKUP($E268,'Copy of Raw Data'!$E:$E,'Copy of Raw Data'!D:D,"ERROR",0,1)</f>
        <v>www.amazon.com/dp/B0BHXBRMLG</v>
      </c>
      <c r="E268" s="9" t="s">
        <v>962</v>
      </c>
      <c r="F268" s="9" t="str">
        <f>_xlfn.XLOOKUP($E268,'Copy of Raw Data'!$E:$E,'Copy of Raw Data'!F:F,"ERROR",0,1)</f>
        <v>Set Curl Defining Mousse 7.5 oz</v>
      </c>
      <c r="G268" s="9">
        <f>_xlfn.XLOOKUP($E268,'Copy of Raw Data'!$E:$E,'Copy of Raw Data'!G:G,"ERROR",0,1)</f>
        <v>52</v>
      </c>
      <c r="H268" s="9">
        <f>_xlfn.XLOOKUP($E268,'Copy of Raw Data'!$E:$E,'Copy of Raw Data'!H:H,"ERROR",0,1)</f>
        <v>1032.07</v>
      </c>
      <c r="I268" s="9">
        <f>_xlfn.XLOOKUP($E268,'Copy of Raw Data'!$E:$E,'Copy of Raw Data'!I:I,"ERROR",0,1)</f>
        <v>4.34775048499536e-5</v>
      </c>
      <c r="J268" s="9" t="str">
        <f>_xlfn.XLOOKUP($E268,'Copy of Raw Data'!$E:$E,'Copy of 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15 to 20</v>
      </c>
      <c r="L268" s="9">
        <f>_xlfn.XLOOKUP($E268,'Copy of Raw Data'!$E:$E,'Copy of Raw Data'!L:L,"ERROR",0,1)</f>
        <v>20</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15 to 20</v>
      </c>
      <c r="N268" s="9">
        <f>_xlfn.XLOOKUP($E268,'Copy of Raw Data'!$E:$E,'Copy of Raw Data'!N:N,"ERROR",0,1)</f>
        <v>20</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18"/>
        <v>0</v>
      </c>
      <c r="Q268" s="9">
        <f>_xlfn.XLOOKUP($E268,'Copy of Raw Data'!$E:$E,'Copy of Raw Data'!Q:Q,"ERROR",0,1)</f>
        <v>7.5</v>
      </c>
      <c r="R268" s="9" t="str">
        <f>_xlfn.XLOOKUP($E268,'Copy of Raw Data'!$E:$E,'Copy of Raw Data'!R:R,"ERROR",0,1)</f>
        <v>oz</v>
      </c>
      <c r="S268" s="17">
        <f t="shared" si="19"/>
        <v>2.66666666666667</v>
      </c>
      <c r="T268" s="9" t="str">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2 to 3</v>
      </c>
      <c r="U268" s="17"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7">
        <f t="shared" si="20"/>
        <v>0.0901814902491264</v>
      </c>
      <c r="W268" s="17"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7">
        <f t="shared" si="21"/>
        <v>0.0901814902491264</v>
      </c>
      <c r="Y268" s="9"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17">
        <f t="array" ref="Z268">_xlfn.IFS(AA268="oz",_xlfn.IFS(R268="oz",Q268,R268="fl oz",Q268*1.04,R268="ml",Q268*0.0338),AA268="fl oz",_xlfn.IFS(R268="oz",Q268/1.04,R268="fl oz",Q268,R268="ml",Q268*0.0338/1.04),AA268="ml",_xlfn.IFS(R268="oz",Q268/0.0338,R268="fl oz",Q268*1.04/0.0338,R268="ml",Q268))</f>
        <v>7.5</v>
      </c>
      <c r="AA268" s="9" t="str">
        <f>_xlfn.XLOOKUP($E268,'Copy of Raw Data'!$E:$E,'Copy of Raw Data'!AA:AA,"ERROR",0,1)</f>
        <v>oz</v>
      </c>
      <c r="AB268" s="9"/>
      <c r="AC268" s="9"/>
      <c r="AD268" s="9"/>
      <c r="AE268" s="9"/>
      <c r="AF268" s="9"/>
    </row>
    <row r="269" hidden="1" spans="1:32">
      <c r="A269" s="9" t="str">
        <f>_xlfn.XLOOKUP($E269,'Copy of Raw Data'!$E:$E,'Copy of Raw Data'!A:A,"ERROR",0,1)</f>
        <v>US</v>
      </c>
      <c r="B269" s="9" t="str">
        <f>_xlfn.XLOOKUP($E269,'Copy of Raw Data'!$E:$E,'Copy of Raw Data'!B:B,"ERROR",0,1)</f>
        <v>Hair Mousses</v>
      </c>
      <c r="C269" s="9" t="str">
        <f>_xlfn.XLOOKUP($E269,'Copy of Raw Data'!$E:$E,'Copy of Raw Data'!C:C,"ERROR",0,1)</f>
        <v>Samnyte </v>
      </c>
      <c r="D269" s="9" t="str">
        <f>_xlfn.XLOOKUP($E269,'Copy of Raw Data'!$E:$E,'Copy of Raw Data'!D:D,"ERROR",0,1)</f>
        <v>www.amazon.com/dp/B094Z3CQ9M</v>
      </c>
      <c r="E269" s="9" t="s">
        <v>966</v>
      </c>
      <c r="F269" s="9" t="str">
        <f>_xlfn.XLOOKUP($E269,'Copy of Raw Data'!$E:$E,'Copy of Raw Data'!F:F,"ERROR",0,1)</f>
        <v>Hair Finishing Stick, 2pcs Hair Mascara for Flyaway Tamer, Fly Away Hair Tamer Stick for Enhance Gloss of Hair, Anti Frizz Broken Hair Baby Hair Flash Moment Flyaway Stick, Non-Greasy (pink)by Samnyte</v>
      </c>
      <c r="G269" s="9">
        <f>_xlfn.XLOOKUP($E269,'Copy of Raw Data'!$E:$E,'Copy of Raw Data'!G:G,"ERROR",0,1)</f>
        <v>186</v>
      </c>
      <c r="H269" s="9">
        <f>_xlfn.XLOOKUP($E269,'Copy of Raw Data'!$E:$E,'Copy of Raw Data'!H:H,"ERROR",0,1)</f>
        <v>1022.65</v>
      </c>
      <c r="I269" s="9">
        <f>_xlfn.XLOOKUP($E269,'Copy of Raw Data'!$E:$E,'Copy of Raw Data'!I:I,"ERROR",0,1)</f>
        <v>4.27904697173322e-5</v>
      </c>
      <c r="J269" s="9" t="str">
        <f>_xlfn.XLOOKUP($E269,'Copy of Raw Data'!$E:$E,'Copy of 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5 to 10</v>
      </c>
      <c r="L269" s="9">
        <f>_xlfn.XLOOKUP($E269,'Copy of Raw Data'!$E:$E,'Copy of Raw Data'!L:L,"ERROR",0,1)</f>
        <v>5.49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5 to 10</v>
      </c>
      <c r="N269" s="9">
        <f>_xlfn.XLOOKUP($E269,'Copy of Raw Data'!$E:$E,'Copy of Raw Data'!N:N,"ERROR",0,1)</f>
        <v>5.49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18"/>
        <v>0</v>
      </c>
      <c r="Q269" s="9">
        <f>_xlfn.XLOOKUP($E269,'Copy of Raw Data'!$E:$E,'Copy of Raw Data'!Q:Q,"ERROR",0,1)</f>
        <v>0</v>
      </c>
      <c r="R269" s="9">
        <f>_xlfn.XLOOKUP($E269,'Copy of Raw Data'!$E:$E,'Copy of Raw Data'!R:R,"ERROR",0,1)</f>
        <v>0</v>
      </c>
      <c r="S269" s="17" t="e">
        <f t="shared" si="19"/>
        <v>#N/A</v>
      </c>
      <c r="T269" s="9" t="e">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#N/A</v>
      </c>
      <c r="U269" s="17" t="e">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#N/A</v>
      </c>
      <c r="V269" s="17" t="e">
        <f t="shared" si="20"/>
        <v>#N/A</v>
      </c>
      <c r="W269" s="17" t="e">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#N/A</v>
      </c>
      <c r="X269" s="17" t="e">
        <f t="shared" si="21"/>
        <v>#N/A</v>
      </c>
      <c r="Y269" s="9" t="e">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#N/A</v>
      </c>
      <c r="Z269" s="17" t="e">
        <f t="array" ref="Z269">_xlfn.IFS(AA269="oz",_xlfn.IFS(R269="oz",Q269,R269="fl oz",Q269*1.04,R269="ml",Q269*0.0338),AA269="fl oz",_xlfn.IFS(R269="oz",Q269/1.04,R269="fl oz",Q269,R269="ml",Q269*0.0338/1.04),AA269="ml",_xlfn.IFS(R269="oz",Q269/0.0338,R269="fl oz",Q269*1.04/0.0338,R269="ml",Q269))</f>
        <v>#N/A</v>
      </c>
      <c r="AA269" s="9" t="str">
        <f>_xlfn.XLOOKUP($E269,'Copy of Raw Data'!$E:$E,'Copy of Raw Data'!AA:AA,"ERROR",0,1)</f>
        <v>oz</v>
      </c>
      <c r="AB269" s="9"/>
      <c r="AC269" s="9"/>
      <c r="AD269" s="9"/>
      <c r="AE269" s="9"/>
      <c r="AF269" s="9"/>
    </row>
    <row r="270" hidden="1" spans="1:32">
      <c r="A270" s="9" t="str">
        <f>_xlfn.XLOOKUP($E270,'Copy of Raw Data'!$E:$E,'Copy of Raw Data'!A:A,"ERROR",0,1)</f>
        <v>US</v>
      </c>
      <c r="B270" s="9" t="str">
        <f>_xlfn.XLOOKUP($E270,'Copy of Raw Data'!$E:$E,'Copy of Raw Data'!B:B,"ERROR",0,1)</f>
        <v>Hair Mousses</v>
      </c>
      <c r="C270" s="9" t="str">
        <f>_xlfn.XLOOKUP($E270,'Copy of Raw Data'!$E:$E,'Copy of Raw Data'!C:C,"ERROR",0,1)</f>
        <v>onesta</v>
      </c>
      <c r="D270" s="9" t="str">
        <f>_xlfn.XLOOKUP($E270,'Copy of Raw Data'!$E:$E,'Copy of Raw Data'!D:D,"ERROR",0,1)</f>
        <v>www.amazon.com/dp/B07D5ZCPTG</v>
      </c>
      <c r="E270" s="9" t="s">
        <v>970</v>
      </c>
      <c r="F270" s="9" t="str">
        <f>_xlfn.XLOOKUP($E270,'Copy of Raw Data'!$E:$E,'Copy of Raw Data'!F:F,"ERROR",0,1)</f>
        <v>Onesta Hair Care Plant Based Hi-Boost Volume Mousse for Hair Volume, Fullness and Body, 6.75 Ounces (Pack of 1)</v>
      </c>
      <c r="G270" s="9">
        <f>_xlfn.XLOOKUP($E270,'Copy of Raw Data'!$E:$E,'Copy of Raw Data'!G:G,"ERROR",0,1)</f>
        <v>40</v>
      </c>
      <c r="H270" s="9">
        <f>_xlfn.XLOOKUP($E270,'Copy of Raw Data'!$E:$E,'Copy of Raw Data'!H:H,"ERROR",0,1)</f>
        <v>1006.49</v>
      </c>
      <c r="I270" s="9">
        <f>_xlfn.XLOOKUP($E270,'Copy of Raw Data'!$E:$E,'Copy of Raw Data'!I:I,"ERROR",0,1)</f>
        <v>4.16621335527424e-5</v>
      </c>
      <c r="J270" s="9" t="str">
        <f>_xlfn.XLOOKUP($E270,'Copy of Raw Data'!$E:$E,'Copy of 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20 to 30</v>
      </c>
      <c r="L270" s="9">
        <f>_xlfn.XLOOKUP($E270,'Copy of Raw Data'!$E:$E,'Copy of Raw Data'!L:L,"ERROR",0,1)</f>
        <v>24.99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20 to 30</v>
      </c>
      <c r="N270" s="9">
        <f>_xlfn.XLOOKUP($E270,'Copy of Raw Data'!$E:$E,'Copy of Raw Data'!N:N,"ERROR",0,1)</f>
        <v>24.99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18"/>
        <v>0</v>
      </c>
      <c r="Q270" s="9">
        <f>_xlfn.XLOOKUP($E270,'Copy of Raw Data'!$E:$E,'Copy of Raw Data'!Q:Q,"ERROR",0,1)</f>
        <v>6.75</v>
      </c>
      <c r="R270" s="9" t="str">
        <f>_xlfn.XLOOKUP($E270,'Copy of Raw Data'!$E:$E,'Copy of Raw Data'!R:R,"ERROR",0,1)</f>
        <v>oz</v>
      </c>
      <c r="S270" s="17">
        <f t="shared" si="19"/>
        <v>3.70222222222222</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3 to 4</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0.1 to 0.2</v>
      </c>
      <c r="V270" s="17">
        <f t="shared" si="20"/>
        <v>0.125201968962537</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0.1 to 0.2</v>
      </c>
      <c r="X270" s="17">
        <f t="shared" si="21"/>
        <v>0.125201968962537</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6 to 8</v>
      </c>
      <c r="Z270" s="17">
        <f t="array" ref="Z270">_xlfn.IFS(AA270="oz",_xlfn.IFS(R270="oz",Q270,R270="fl oz",Q270*1.04,R270="ml",Q270*0.0338),AA270="fl oz",_xlfn.IFS(R270="oz",Q270/1.04,R270="fl oz",Q270,R270="ml",Q270*0.0338/1.04),AA270="ml",_xlfn.IFS(R270="oz",Q270/0.0338,R270="fl oz",Q270*1.04/0.0338,R270="ml",Q270))</f>
        <v>6.75</v>
      </c>
      <c r="AA270" s="9" t="str">
        <f>_xlfn.XLOOKUP($E270,'Copy of Raw Data'!$E:$E,'Copy of Raw Data'!AA:AA,"ERROR",0,1)</f>
        <v>oz</v>
      </c>
      <c r="AB270" s="9"/>
      <c r="AC270" s="9"/>
      <c r="AD270" s="9"/>
      <c r="AE270" s="9"/>
      <c r="AF270" s="9"/>
    </row>
    <row r="271" hidden="1" spans="1:32">
      <c r="A271" s="9" t="str">
        <f>_xlfn.XLOOKUP($E271,'Copy of Raw Data'!$E:$E,'Copy of Raw Data'!A:A,"ERROR",0,1)</f>
        <v>US</v>
      </c>
      <c r="B271" s="9" t="str">
        <f>_xlfn.XLOOKUP($E271,'Copy of Raw Data'!$E:$E,'Copy of Raw Data'!B:B,"ERROR",0,1)</f>
        <v>Hair Mousses</v>
      </c>
      <c r="C271" s="9" t="str">
        <f>_xlfn.XLOOKUP($E271,'Copy of Raw Data'!$E:$E,'Copy of Raw Data'!C:C,"ERROR",0,1)</f>
        <v>TRESemmé</v>
      </c>
      <c r="D271" s="9" t="str">
        <f>_xlfn.XLOOKUP($E271,'Copy of Raw Data'!$E:$E,'Copy of Raw Data'!D:D,"ERROR",0,1)</f>
        <v>www.amazon.com/dp/B0C9KGF7GT</v>
      </c>
      <c r="E271" s="9" t="s">
        <v>973</v>
      </c>
      <c r="F271" s="9" t="str">
        <f>_xlfn.XLOOKUP($E271,'Copy of Raw Data'!$E:$E,'Copy of Raw Data'!F:F,"ERROR",0,1)</f>
        <v>TRESemme Mousse - Extra Hold Hair Mousse for Curls, Mousse for Hair Volume, Frizz Control Hair Care Products for Women and Men, Travel-Size Mousse, 2 Oz (Pack of 6)</v>
      </c>
      <c r="G271" s="9">
        <f>_xlfn.XLOOKUP($E271,'Copy of Raw Data'!$E:$E,'Copy of Raw Data'!G:G,"ERROR",0,1)</f>
        <v>52</v>
      </c>
      <c r="H271" s="9">
        <f>_xlfn.XLOOKUP($E271,'Copy of Raw Data'!$E:$E,'Copy of Raw Data'!H:H,"ERROR",0,1)</f>
        <v>979.95</v>
      </c>
      <c r="I271" s="9">
        <f>_xlfn.XLOOKUP($E271,'Copy of Raw Data'!$E:$E,'Copy of Raw Data'!I:I,"ERROR",0,1)</f>
        <v>4.1202551264151e-5</v>
      </c>
      <c r="J271" s="9" t="str">
        <f>_xlfn.XLOOKUP($E271,'Copy of Raw Data'!$E:$E,'Copy of 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15 to 20</v>
      </c>
      <c r="L271" s="9">
        <f>_xlfn.XLOOKUP($E271,'Copy of Raw Data'!$E:$E,'Copy of Raw Data'!L:L,"ERROR",0,1)</f>
        <v>18.99</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15 to 20</v>
      </c>
      <c r="N271" s="9">
        <f>_xlfn.XLOOKUP($E271,'Copy of Raw Data'!$E:$E,'Copy of Raw Data'!N:N,"ERROR",0,1)</f>
        <v>18.99</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18"/>
        <v>0</v>
      </c>
      <c r="Q271" s="9">
        <f>_xlfn.XLOOKUP($E271,'Copy of Raw Data'!$E:$E,'Copy of Raw Data'!Q:Q,"ERROR",0,1)</f>
        <v>12</v>
      </c>
      <c r="R271" s="9" t="str">
        <f>_xlfn.XLOOKUP($E271,'Copy of Raw Data'!$E:$E,'Copy of Raw Data'!R:R,"ERROR",0,1)</f>
        <v>oz</v>
      </c>
      <c r="S271" s="17">
        <f t="shared" si="19"/>
        <v>1.5825</v>
      </c>
      <c r="T271" s="9" t="str">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1 to 2</v>
      </c>
      <c r="U271" s="17"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0.05 to 0.1</v>
      </c>
      <c r="V271" s="17">
        <f t="shared" si="20"/>
        <v>0.0535170781197159</v>
      </c>
      <c r="W271" s="17"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0.05 to 0.1</v>
      </c>
      <c r="X271" s="17">
        <f t="shared" si="21"/>
        <v>0.0535170781197159</v>
      </c>
      <c r="Y271" s="9"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10 to 15</v>
      </c>
      <c r="Z271" s="17">
        <f t="array" ref="Z271">_xlfn.IFS(AA271="oz",_xlfn.IFS(R271="oz",Q271,R271="fl oz",Q271*1.04,R271="ml",Q271*0.0338),AA271="fl oz",_xlfn.IFS(R271="oz",Q271/1.04,R271="fl oz",Q271,R271="ml",Q271*0.0338/1.04),AA271="ml",_xlfn.IFS(R271="oz",Q271/0.0338,R271="fl oz",Q271*1.04/0.0338,R271="ml",Q271))</f>
        <v>12</v>
      </c>
      <c r="AA271" s="9" t="str">
        <f>_xlfn.XLOOKUP($E271,'Copy of Raw Data'!$E:$E,'Copy of Raw Data'!AA:AA,"ERROR",0,1)</f>
        <v>oz</v>
      </c>
      <c r="AB271" s="9"/>
      <c r="AC271" s="9"/>
      <c r="AD271" s="9"/>
      <c r="AE271" s="9"/>
      <c r="AF271" s="9"/>
    </row>
    <row r="272" hidden="1" spans="1:32">
      <c r="A272" s="9" t="str">
        <f>_xlfn.XLOOKUP($E272,'Copy of Raw Data'!$E:$E,'Copy of Raw Data'!A:A,"ERROR",0,1)</f>
        <v>US</v>
      </c>
      <c r="B272" s="9" t="str">
        <f>_xlfn.XLOOKUP($E272,'Copy of Raw Data'!$E:$E,'Copy of Raw Data'!B:B,"ERROR",0,1)</f>
        <v>Hair Mousses</v>
      </c>
      <c r="C272" s="9" t="str">
        <f>_xlfn.XLOOKUP($E272,'Copy of Raw Data'!$E:$E,'Copy of Raw Data'!C:C,"ERROR",0,1)</f>
        <v>elizabeth arden</v>
      </c>
      <c r="D272" s="9" t="str">
        <f>_xlfn.XLOOKUP($E272,'Copy of Raw Data'!$E:$E,'Copy of Raw Data'!D:D,"ERROR",0,1)</f>
        <v>www.amazon.com/dp/B001BEHTIK</v>
      </c>
      <c r="E272" s="9" t="s">
        <v>976</v>
      </c>
      <c r="F272" s="9" t="str">
        <f>_xlfn.XLOOKUP($E272,'Copy of Raw Data'!$E:$E,'Copy of Raw Data'!F:F,"ERROR",0,1)</f>
        <v>Elizabeth Arden Flawless Finish Mousse Makeup</v>
      </c>
      <c r="G272" s="9">
        <f>_xlfn.XLOOKUP($E272,'Copy of Raw Data'!$E:$E,'Copy of Raw Data'!G:G,"ERROR",0,1)</f>
        <v>28</v>
      </c>
      <c r="H272" s="9">
        <f>_xlfn.XLOOKUP($E272,'Copy of Raw Data'!$E:$E,'Copy of Raw Data'!H:H,"ERROR",0,1)</f>
        <v>969.14</v>
      </c>
      <c r="I272" s="9">
        <f>_xlfn.XLOOKUP($E272,'Copy of Raw Data'!$E:$E,'Copy of Raw Data'!I:I,"ERROR",0,1)</f>
        <v>4.01907049673448e-5</v>
      </c>
      <c r="J272" s="9" t="str">
        <f>_xlfn.XLOOKUP($E272,'Copy of Raw Data'!$E:$E,'Copy of 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_xlfn.XLOOKUP($E272,'Copy of Raw Data'!$E:$E,'Copy of Raw Data'!L:L,"ERROR",0,1)</f>
        <v>35</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_xlfn.XLOOKUP($E272,'Copy of Raw Data'!$E:$E,'Copy of Raw Data'!N:N,"ERROR",0,1)</f>
        <v>35</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6">
        <f t="shared" si="18"/>
        <v>0</v>
      </c>
      <c r="Q272" s="9">
        <f>_xlfn.XLOOKUP($E272,'Copy of Raw Data'!$E:$E,'Copy of Raw Data'!Q:Q,"ERROR",0,1)</f>
        <v>0</v>
      </c>
      <c r="R272" s="9">
        <f>_xlfn.XLOOKUP($E272,'Copy of Raw Data'!$E:$E,'Copy of Raw Data'!R:R,"ERROR",0,1)</f>
        <v>0</v>
      </c>
      <c r="S272" s="17" t="e">
        <f t="shared" si="19"/>
        <v>#N/A</v>
      </c>
      <c r="T272" s="9" t="e">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#N/A</v>
      </c>
      <c r="U272" s="17" t="e">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#N/A</v>
      </c>
      <c r="V272" s="17" t="e">
        <f t="shared" si="20"/>
        <v>#N/A</v>
      </c>
      <c r="W272" s="17" t="e">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#N/A</v>
      </c>
      <c r="X272" s="17" t="e">
        <f t="shared" si="21"/>
        <v>#N/A</v>
      </c>
      <c r="Y272" s="9" t="e">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#N/A</v>
      </c>
      <c r="Z272" s="17" t="e">
        <f t="array" ref="Z272">_xlfn.IFS(AA272="oz",_xlfn.IFS(R272="oz",Q272,R272="fl oz",Q272*1.04,R272="ml",Q272*0.0338),AA272="fl oz",_xlfn.IFS(R272="oz",Q272/1.04,R272="fl oz",Q272,R272="ml",Q272*0.0338/1.04),AA272="ml",_xlfn.IFS(R272="oz",Q272/0.0338,R272="fl oz",Q272*1.04/0.0338,R272="ml",Q272))</f>
        <v>#N/A</v>
      </c>
      <c r="AA272" s="9" t="str">
        <f>_xlfn.XLOOKUP($E272,'Copy of Raw Data'!$E:$E,'Copy of Raw Data'!AA:AA,"ERROR",0,1)</f>
        <v>oz</v>
      </c>
      <c r="AB272" s="9"/>
      <c r="AC272" s="9"/>
      <c r="AD272" s="9"/>
      <c r="AE272" s="9"/>
      <c r="AF272" s="9"/>
    </row>
    <row r="273" hidden="1" spans="1:32">
      <c r="A273" s="9" t="str">
        <f>_xlfn.XLOOKUP($E273,'Copy of Raw Data'!$E:$E,'Copy of Raw Data'!A:A,"ERROR",0,1)</f>
        <v>US</v>
      </c>
      <c r="B273" s="9" t="str">
        <f>_xlfn.XLOOKUP($E273,'Copy of Raw Data'!$E:$E,'Copy of Raw Data'!B:B,"ERROR",0,1)</f>
        <v>Hair Mousses</v>
      </c>
      <c r="C273" s="9" t="str">
        <f>_xlfn.XLOOKUP($E273,'Copy of Raw Data'!$E:$E,'Copy of Raw Data'!C:C,"ERROR",0,1)</f>
        <v>others</v>
      </c>
      <c r="D273" s="9" t="str">
        <f>_xlfn.XLOOKUP($E273,'Copy of Raw Data'!$E:$E,'Copy of Raw Data'!D:D,"ERROR",0,1)</f>
        <v>www.amazon.com/dp/B0064EDOG8</v>
      </c>
      <c r="E273" s="9" t="s">
        <v>978</v>
      </c>
      <c r="F273" s="9" t="str">
        <f>_xlfn.XLOOKUP($E273,'Copy of Raw Data'!$E:$E,'Copy of Raw Data'!F:F,"ERROR",0,1)</f>
        <v>Framesi BY Lava Sparkling Mousse, Strong Hold Hair Mousse for Color Treated Hair, 6.9 oz</v>
      </c>
      <c r="G273" s="9">
        <f>_xlfn.XLOOKUP($E273,'Copy of Raw Data'!$E:$E,'Copy of Raw Data'!G:G,"ERROR",0,1)</f>
        <v>45</v>
      </c>
      <c r="H273" s="9">
        <f>_xlfn.XLOOKUP($E273,'Copy of Raw Data'!$E:$E,'Copy of Raw Data'!H:H,"ERROR",0,1)</f>
        <v>945.34</v>
      </c>
      <c r="I273" s="9">
        <f>_xlfn.XLOOKUP($E273,'Copy of Raw Data'!$E:$E,'Copy of Raw Data'!I:I,"ERROR",0,1)</f>
        <v>3.82061257599954e-5</v>
      </c>
      <c r="J273" s="9" t="str">
        <f>_xlfn.XLOOKUP($E273,'Copy of Raw Data'!$E:$E,'Copy of 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20 to 30</v>
      </c>
      <c r="L273" s="9">
        <f>_xlfn.XLOOKUP($E273,'Copy of Raw Data'!$E:$E,'Copy of Raw Data'!L:L,"ERROR",0,1)</f>
        <v>20.83</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20 to 30</v>
      </c>
      <c r="N273" s="9">
        <f>_xlfn.XLOOKUP($E273,'Copy of Raw Data'!$E:$E,'Copy of Raw Data'!N:N,"ERROR",0,1)</f>
        <v>20.9</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0% to 2%</v>
      </c>
      <c r="P273" s="16">
        <f t="shared" si="18"/>
        <v>0.00334928229665073</v>
      </c>
      <c r="Q273" s="9">
        <f>_xlfn.XLOOKUP($E273,'Copy of Raw Data'!$E:$E,'Copy of Raw Data'!Q:Q,"ERROR",0,1)</f>
        <v>6.9</v>
      </c>
      <c r="R273" s="9" t="str">
        <f>_xlfn.XLOOKUP($E273,'Copy of Raw Data'!$E:$E,'Copy of Raw Data'!R:R,"ERROR",0,1)</f>
        <v>oz</v>
      </c>
      <c r="S273" s="17">
        <f t="shared" si="19"/>
        <v>3.01884057971014</v>
      </c>
      <c r="T273" s="9" t="str">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3 to 4</v>
      </c>
      <c r="U273" s="17" t="str">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0.1 to 0.2</v>
      </c>
      <c r="V273" s="17">
        <f t="shared" si="20"/>
        <v>0.102434410119932</v>
      </c>
      <c r="W273" s="17" t="str">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0.1 to 0.2</v>
      </c>
      <c r="X273" s="17">
        <f t="shared" si="21"/>
        <v>0.102091328363549</v>
      </c>
      <c r="Y273" s="9" t="str">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6 to 8</v>
      </c>
      <c r="Z273" s="17">
        <f t="array" ref="Z273">_xlfn.IFS(AA273="oz",_xlfn.IFS(R273="oz",Q273,R273="fl oz",Q273*1.04,R273="ml",Q273*0.0338),AA273="fl oz",_xlfn.IFS(R273="oz",Q273/1.04,R273="fl oz",Q273,R273="ml",Q273*0.0338/1.04),AA273="ml",_xlfn.IFS(R273="oz",Q273/0.0338,R273="fl oz",Q273*1.04/0.0338,R273="ml",Q273))</f>
        <v>6.9</v>
      </c>
      <c r="AA273" s="9" t="str">
        <f>_xlfn.XLOOKUP($E273,'Copy of Raw Data'!$E:$E,'Copy of Raw Data'!AA:AA,"ERROR",0,1)</f>
        <v>oz</v>
      </c>
      <c r="AB273" s="9"/>
      <c r="AC273" s="9"/>
      <c r="AD273" s="9"/>
      <c r="AE273" s="9"/>
      <c r="AF273" s="9"/>
    </row>
    <row r="274" hidden="1" spans="1:32">
      <c r="A274" s="9" t="str">
        <f>_xlfn.XLOOKUP($E274,'Copy of Raw Data'!$E:$E,'Copy of Raw Data'!A:A,"ERROR",0,1)</f>
        <v>US</v>
      </c>
      <c r="B274" s="9" t="str">
        <f>_xlfn.XLOOKUP($E274,'Copy of Raw Data'!$E:$E,'Copy of Raw Data'!B:B,"ERROR",0,1)</f>
        <v>Hair Mousses</v>
      </c>
      <c r="C274" s="9" t="str">
        <f>_xlfn.XLOOKUP($E274,'Copy of Raw Data'!$E:$E,'Copy of Raw Data'!C:C,"ERROR",0,1)</f>
        <v>redken</v>
      </c>
      <c r="D274" s="9" t="str">
        <f>_xlfn.XLOOKUP($E274,'Copy of Raw Data'!$E:$E,'Copy of Raw Data'!D:D,"ERROR",0,1)</f>
        <v>www.amazon.com/dp/B09DHLVHPJ</v>
      </c>
      <c r="E274" s="9" t="s">
        <v>981</v>
      </c>
      <c r="F274" s="9" t="str">
        <f>_xlfn.XLOOKUP($E274,'Copy of Raw Data'!$E:$E,'Copy of Raw Data'!F:F,"ERROR",0,1)</f>
        <v>Redken Color Extend Blondage Toning Foam Mousse | Purple Foam | Anti Brass for Blonde Hair</v>
      </c>
      <c r="G274" s="9">
        <f>_xlfn.XLOOKUP($E274,'Copy of Raw Data'!$E:$E,'Copy of Raw Data'!G:G,"ERROR",0,1)</f>
        <v>64</v>
      </c>
      <c r="H274" s="9">
        <f>_xlfn.XLOOKUP($E274,'Copy of Raw Data'!$E:$E,'Copy of Raw Data'!H:H,"ERROR",0,1)</f>
        <v>898.66</v>
      </c>
      <c r="I274" s="9">
        <f>_xlfn.XLOOKUP($E274,'Copy of Raw Data'!$E:$E,'Copy of Raw Data'!I:I,"ERROR",0,1)</f>
        <v>3.7449366764905e-5</v>
      </c>
      <c r="J274" s="9" t="str">
        <f>_xlfn.XLOOKUP($E274,'Copy of Raw Data'!$E:$E,'Copy of 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10 to 15</v>
      </c>
      <c r="L274" s="9">
        <f>_xlfn.XLOOKUP($E274,'Copy of Raw Data'!$E:$E,'Copy of Raw Data'!L:L,"ERROR",0,1)</f>
        <v>14</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10 to 15</v>
      </c>
      <c r="N274" s="9">
        <f>_xlfn.XLOOKUP($E274,'Copy of Raw Data'!$E:$E,'Copy of Raw Data'!N:N,"ERROR",0,1)</f>
        <v>14</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18"/>
        <v>0</v>
      </c>
      <c r="Q274" s="9">
        <f>_xlfn.XLOOKUP($E274,'Copy of Raw Data'!$E:$E,'Copy of Raw Data'!Q:Q,"ERROR",0,1)</f>
        <v>0</v>
      </c>
      <c r="R274" s="9">
        <f>_xlfn.XLOOKUP($E274,'Copy of Raw Data'!$E:$E,'Copy of Raw Data'!R:R,"ERROR",0,1)</f>
        <v>0</v>
      </c>
      <c r="S274" s="17" t="e">
        <f t="shared" si="19"/>
        <v>#N/A</v>
      </c>
      <c r="T274" s="9" t="e">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#N/A</v>
      </c>
      <c r="U274" s="17" t="e">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#N/A</v>
      </c>
      <c r="V274" s="17" t="e">
        <f t="shared" si="20"/>
        <v>#N/A</v>
      </c>
      <c r="W274" s="17" t="e">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#N/A</v>
      </c>
      <c r="X274" s="17" t="e">
        <f t="shared" si="21"/>
        <v>#N/A</v>
      </c>
      <c r="Y274" s="9" t="e">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#N/A</v>
      </c>
      <c r="Z274" s="17" t="e">
        <f t="array" ref="Z274">_xlfn.IFS(AA274="oz",_xlfn.IFS(R274="oz",Q274,R274="fl oz",Q274*1.04,R274="ml",Q274*0.0338),AA274="fl oz",_xlfn.IFS(R274="oz",Q274/1.04,R274="fl oz",Q274,R274="ml",Q274*0.0338/1.04),AA274="ml",_xlfn.IFS(R274="oz",Q274/0.0338,R274="fl oz",Q274*1.04/0.0338,R274="ml",Q274))</f>
        <v>#N/A</v>
      </c>
      <c r="AA274" s="9" t="str">
        <f>_xlfn.XLOOKUP($E274,'Copy of Raw Data'!$E:$E,'Copy of Raw Data'!AA:AA,"ERROR",0,1)</f>
        <v>oz</v>
      </c>
      <c r="AB274" s="9"/>
      <c r="AC274" s="9"/>
      <c r="AD274" s="9"/>
      <c r="AE274" s="9"/>
      <c r="AF274" s="9"/>
    </row>
    <row r="275" hidden="1" spans="1:32">
      <c r="A275" s="9" t="str">
        <f>_xlfn.XLOOKUP($E275,'Copy of Raw Data'!$E:$E,'Copy of Raw Data'!A:A,"ERROR",0,1)</f>
        <v>US</v>
      </c>
      <c r="B275" s="9" t="str">
        <f>_xlfn.XLOOKUP($E275,'Copy of Raw Data'!$E:$E,'Copy of Raw Data'!B:B,"ERROR",0,1)</f>
        <v>Hair Mousses</v>
      </c>
      <c r="C275" s="9" t="str">
        <f>_xlfn.XLOOKUP($E275,'Copy of Raw Data'!$E:$E,'Copy of Raw Data'!C:C,"ERROR",0,1)</f>
        <v>roux</v>
      </c>
      <c r="D275" s="9" t="str">
        <f>_xlfn.XLOOKUP($E275,'Copy of Raw Data'!$E:$E,'Copy of Raw Data'!D:D,"ERROR",0,1)</f>
        <v>www.amazon.com/dp/B002N42OL4</v>
      </c>
      <c r="E275" s="9" t="s">
        <v>984</v>
      </c>
      <c r="F275" s="9" t="str">
        <f>_xlfn.XLOOKUP($E275,'Copy of Raw Data'!$E:$E,'Copy of Raw Data'!F:F,"ERROR",0,1)</f>
        <v>Roux Fanci-Full Instant Color Mousse Tones &amp; Enriches Dark Blonde Hair, 16 Hidden Honey, 6 Fl Oz (Pack of 1)</v>
      </c>
      <c r="G275" s="9">
        <f>_xlfn.XLOOKUP($E275,'Copy of Raw Data'!$E:$E,'Copy of Raw Data'!G:G,"ERROR",0,1)</f>
        <v>18</v>
      </c>
      <c r="H275" s="9">
        <f>_xlfn.XLOOKUP($E275,'Copy of Raw Data'!$E:$E,'Copy of Raw Data'!H:H,"ERROR",0,1)</f>
        <v>880.86</v>
      </c>
      <c r="I275" s="9">
        <f>_xlfn.XLOOKUP($E275,'Copy of Raw Data'!$E:$E,'Copy of Raw Data'!I:I,"ERROR",0,1)</f>
        <v>3.52683703352345e-5</v>
      </c>
      <c r="J275" s="9" t="str">
        <f>_xlfn.XLOOKUP($E275,'Copy of Raw Data'!$E:$E,'Copy of 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40 to 50</v>
      </c>
      <c r="L275" s="9">
        <f>_xlfn.XLOOKUP($E275,'Copy of Raw Data'!$E:$E,'Copy of Raw Data'!L:L,"ERROR",0,1)</f>
        <v>49.99</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40 to 50</v>
      </c>
      <c r="N275" s="9">
        <f>_xlfn.XLOOKUP($E275,'Copy of Raw Data'!$E:$E,'Copy of Raw Data'!N:N,"ERROR",0,1)</f>
        <v>49.99</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No Discount</v>
      </c>
      <c r="P275" s="16">
        <f t="shared" si="18"/>
        <v>0</v>
      </c>
      <c r="Q275" s="9">
        <f>_xlfn.XLOOKUP($E275,'Copy of Raw Data'!$E:$E,'Copy of Raw Data'!Q:Q,"ERROR",0,1)</f>
        <v>6</v>
      </c>
      <c r="R275" s="9" t="str">
        <f>_xlfn.XLOOKUP($E275,'Copy of Raw Data'!$E:$E,'Copy of Raw Data'!R:R,"ERROR",0,1)</f>
        <v>fl oz</v>
      </c>
      <c r="S275" s="17">
        <f t="shared" si="19"/>
        <v>8.01121794871795</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5 to 10</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0.2 to 0.3</v>
      </c>
      <c r="V275" s="17">
        <f t="shared" si="20"/>
        <v>0.270923839997225</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0.2 to 0.3</v>
      </c>
      <c r="X275" s="17">
        <f t="shared" si="21"/>
        <v>0.270923839997225</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6 to 8</v>
      </c>
      <c r="Z275" s="17">
        <f t="array" ref="Z275">_xlfn.IFS(AA275="oz",_xlfn.IFS(R275="oz",Q275,R275="fl oz",Q275*1.04,R275="ml",Q275*0.0338),AA275="fl oz",_xlfn.IFS(R275="oz",Q275/1.04,R275="fl oz",Q275,R275="ml",Q275*0.0338/1.04),AA275="ml",_xlfn.IFS(R275="oz",Q275/0.0338,R275="fl oz",Q275*1.04/0.0338,R275="ml",Q275))</f>
        <v>6.24</v>
      </c>
      <c r="AA275" s="9" t="str">
        <f>_xlfn.XLOOKUP($E275,'Copy of Raw Data'!$E:$E,'Copy of Raw Data'!AA:AA,"ERROR",0,1)</f>
        <v>oz</v>
      </c>
      <c r="AB275" s="9"/>
      <c r="AC275" s="9"/>
      <c r="AD275" s="9"/>
      <c r="AE275" s="9"/>
      <c r="AF275" s="9"/>
    </row>
    <row r="276" hidden="1" spans="1:32">
      <c r="A276" s="9" t="str">
        <f>_xlfn.XLOOKUP($E276,'Copy of Raw Data'!$E:$E,'Copy of Raw Data'!A:A,"ERROR",0,1)</f>
        <v>US</v>
      </c>
      <c r="B276" s="9" t="str">
        <f>_xlfn.XLOOKUP($E276,'Copy of Raw Data'!$E:$E,'Copy of Raw Data'!B:B,"ERROR",0,1)</f>
        <v>Hair Mousses</v>
      </c>
      <c r="C276" s="9" t="str">
        <f>_xlfn.XLOOKUP($E276,'Copy of Raw Data'!$E:$E,'Copy of Raw Data'!C:C,"ERROR",0,1)</f>
        <v>L'Oreal Paris</v>
      </c>
      <c r="D276" s="9" t="str">
        <f>_xlfn.XLOOKUP($E276,'Copy of Raw Data'!$E:$E,'Copy of Raw Data'!D:D,"ERROR",0,1)</f>
        <v>www.amazon.com/dp/B07239HWGS</v>
      </c>
      <c r="E276" s="9" t="s">
        <v>987</v>
      </c>
      <c r="F276" s="9" t="str">
        <f>_xlfn.XLOOKUP($E276,'Copy of Raw Data'!$E:$E,'Copy of Raw Data'!F:F,"ERROR",0,1)</f>
        <v>Lor Adv Hair Boost Vol Mo Size 8.3z Loreal Advanced Hair Style Boost It Volume Mousse 8.3z</v>
      </c>
      <c r="G276" s="9">
        <f>_xlfn.XLOOKUP($E276,'Copy of Raw Data'!$E:$E,'Copy of Raw Data'!G:G,"ERROR",0,1)</f>
        <v>28</v>
      </c>
      <c r="H276" s="9">
        <f>_xlfn.XLOOKUP($E276,'Copy of Raw Data'!$E:$E,'Copy of Raw Data'!H:H,"ERROR",0,1)</f>
        <v>829.56</v>
      </c>
      <c r="I276" s="9">
        <f>_xlfn.XLOOKUP($E276,'Copy of Raw Data'!$E:$E,'Copy of Raw Data'!I:I,"ERROR",0,1)</f>
        <v>3.28765017361454e-5</v>
      </c>
      <c r="J276" s="9" t="str">
        <f>_xlfn.XLOOKUP($E276,'Copy of Raw Data'!$E:$E,'Copy of 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_xlfn.XLOOKUP($E276,'Copy of Raw Data'!$E:$E,'Copy of Raw Data'!L:L,"ERROR",0,1)</f>
        <v>29.96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9">
        <f>_xlfn.XLOOKUP($E276,'Copy of Raw Data'!$E:$E,'Copy of Raw Data'!N:N,"ERROR",0,1)</f>
        <v>29.97</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0% to 2%</v>
      </c>
      <c r="P276" s="16">
        <f t="shared" si="18"/>
        <v>0.000333667000333601</v>
      </c>
      <c r="Q276" s="9">
        <f>_xlfn.XLOOKUP($E276,'Copy of Raw Data'!$E:$E,'Copy of Raw Data'!Q:Q,"ERROR",0,1)</f>
        <v>8.3</v>
      </c>
      <c r="R276" s="9" t="str">
        <f>_xlfn.XLOOKUP($E276,'Copy of Raw Data'!$E:$E,'Copy of Raw Data'!R:R,"ERROR",0,1)</f>
        <v>fl oz</v>
      </c>
      <c r="S276" s="17">
        <f t="shared" si="19"/>
        <v>3.4708063021316</v>
      </c>
      <c r="T276" s="9" t="str">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3 to 4</v>
      </c>
      <c r="U276" s="17"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0.1 to 0.2</v>
      </c>
      <c r="V276" s="17">
        <f t="shared" si="20"/>
        <v>0.117415109306924</v>
      </c>
      <c r="W276" s="17"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0.1 to 0.2</v>
      </c>
      <c r="X276" s="17">
        <f t="shared" si="21"/>
        <v>0.117375931759608</v>
      </c>
      <c r="Y276" s="9"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8 to 10</v>
      </c>
      <c r="Z276" s="17">
        <f t="array" ref="Z276">_xlfn.IFS(AA276="oz",_xlfn.IFS(R276="oz",Q276,R276="fl oz",Q276*1.04,R276="ml",Q276*0.0338),AA276="fl oz",_xlfn.IFS(R276="oz",Q276/1.04,R276="fl oz",Q276,R276="ml",Q276*0.0338/1.04),AA276="ml",_xlfn.IFS(R276="oz",Q276/0.0338,R276="fl oz",Q276*1.04/0.0338,R276="ml",Q276))</f>
        <v>8.632</v>
      </c>
      <c r="AA276" s="9" t="str">
        <f>_xlfn.XLOOKUP($E276,'Copy of Raw Data'!$E:$E,'Copy of Raw Data'!AA:AA,"ERROR",0,1)</f>
        <v>oz</v>
      </c>
      <c r="AB276" s="9"/>
      <c r="AC276" s="9"/>
      <c r="AD276" s="9"/>
      <c r="AE276" s="9"/>
      <c r="AF276" s="9"/>
    </row>
    <row r="277" hidden="1" spans="1:32">
      <c r="A277" s="9" t="str">
        <f>_xlfn.XLOOKUP($E277,'Copy of Raw Data'!$E:$E,'Copy of Raw Data'!A:A,"ERROR",0,1)</f>
        <v>US</v>
      </c>
      <c r="B277" s="9" t="str">
        <f>_xlfn.XLOOKUP($E277,'Copy of Raw Data'!$E:$E,'Copy of Raw Data'!B:B,"ERROR",0,1)</f>
        <v>Hair Mousses</v>
      </c>
      <c r="C277" s="9" t="str">
        <f>_xlfn.XLOOKUP($E277,'Copy of Raw Data'!$E:$E,'Copy of Raw Data'!C:C,"ERROR",0,1)</f>
        <v>redken</v>
      </c>
      <c r="D277" s="9" t="str">
        <f>_xlfn.XLOOKUP($E277,'Copy of Raw Data'!$E:$E,'Copy of Raw Data'!D:D,"ERROR",0,1)</f>
        <v>www.amazon.com/dp/B09DHB4GD7</v>
      </c>
      <c r="E277" s="9" t="s">
        <v>990</v>
      </c>
      <c r="F277" s="9" t="str">
        <f>_xlfn.XLOOKUP($E277,'Copy of Raw Data'!$E:$E,'Copy of Raw Data'!F:F,"ERROR",0,1)</f>
        <v>Redken Color Extend Blondage Toning Foam Mousse | Purple Foam | Anti Brass for Blonde Hair</v>
      </c>
      <c r="G277" s="9">
        <f>_xlfn.XLOOKUP($E277,'Copy of Raw Data'!$E:$E,'Copy of Raw Data'!G:G,"ERROR",0,1)</f>
        <v>30</v>
      </c>
      <c r="H277" s="9">
        <f>_xlfn.XLOOKUP($E277,'Copy of Raw Data'!$E:$E,'Copy of Raw Data'!H:H,"ERROR",0,1)</f>
        <v>773.3</v>
      </c>
      <c r="I277" s="9">
        <f>_xlfn.XLOOKUP($E277,'Copy of Raw Data'!$E:$E,'Copy of Raw Data'!I:I,"ERROR",0,1)</f>
        <v>3.20789287727805e-5</v>
      </c>
      <c r="J277" s="9" t="str">
        <f>_xlfn.XLOOKUP($E277,'Copy of Raw Data'!$E:$E,'Copy of 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_xlfn.XLOOKUP($E277,'Copy of Raw Data'!$E:$E,'Copy of Raw Data'!L:L,"ERROR",0,1)</f>
        <v>25.6</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30 to 40</v>
      </c>
      <c r="N277" s="9">
        <f>_xlfn.XLOOKUP($E277,'Copy of Raw Data'!$E:$E,'Copy of Raw Data'!N:N,"ERROR",0,1)</f>
        <v>32</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15% to 20%</v>
      </c>
      <c r="P277" s="16">
        <f t="shared" si="18"/>
        <v>0.2</v>
      </c>
      <c r="Q277" s="9">
        <f>_xlfn.XLOOKUP($E277,'Copy of Raw Data'!$E:$E,'Copy of Raw Data'!Q:Q,"ERROR",0,1)</f>
        <v>0</v>
      </c>
      <c r="R277" s="9">
        <f>_xlfn.XLOOKUP($E277,'Copy of Raw Data'!$E:$E,'Copy of Raw Data'!R:R,"ERROR",0,1)</f>
        <v>0</v>
      </c>
      <c r="S277" s="17" t="e">
        <f t="shared" si="19"/>
        <v>#N/A</v>
      </c>
      <c r="T277" s="9" t="e">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#N/A</v>
      </c>
      <c r="U277" s="17" t="e">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#N/A</v>
      </c>
      <c r="V277" s="17" t="e">
        <f t="shared" si="20"/>
        <v>#N/A</v>
      </c>
      <c r="W277" s="17" t="e">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#N/A</v>
      </c>
      <c r="X277" s="17" t="e">
        <f t="shared" si="21"/>
        <v>#N/A</v>
      </c>
      <c r="Y277" s="9" t="e">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#N/A</v>
      </c>
      <c r="Z277" s="17" t="e">
        <f t="array" ref="Z277">_xlfn.IFS(AA277="oz",_xlfn.IFS(R277="oz",Q277,R277="fl oz",Q277*1.04,R277="ml",Q277*0.0338),AA277="fl oz",_xlfn.IFS(R277="oz",Q277/1.04,R277="fl oz",Q277,R277="ml",Q277*0.0338/1.04),AA277="ml",_xlfn.IFS(R277="oz",Q277/0.0338,R277="fl oz",Q277*1.04/0.0338,R277="ml",Q277))</f>
        <v>#N/A</v>
      </c>
      <c r="AA277" s="9" t="str">
        <f>_xlfn.XLOOKUP($E277,'Copy of Raw Data'!$E:$E,'Copy of Raw Data'!AA:AA,"ERROR",0,1)</f>
        <v>oz</v>
      </c>
      <c r="AB277" s="9"/>
      <c r="AC277" s="9"/>
      <c r="AD277" s="9"/>
      <c r="AE277" s="9"/>
      <c r="AF277" s="9"/>
    </row>
    <row r="278" hidden="1" spans="1:32">
      <c r="A278" s="9" t="str">
        <f>_xlfn.XLOOKUP($E278,'Copy of Raw Data'!$E:$E,'Copy of Raw Data'!A:A,"ERROR",0,1)</f>
        <v>US</v>
      </c>
      <c r="B278" s="9" t="str">
        <f>_xlfn.XLOOKUP($E278,'Copy of Raw Data'!$E:$E,'Copy of Raw Data'!B:B,"ERROR",0,1)</f>
        <v>Hair Mousses</v>
      </c>
      <c r="C278" s="9" t="str">
        <f>_xlfn.XLOOKUP($E278,'Copy of Raw Data'!$E:$E,'Copy of Raw Data'!C:C,"ERROR",0,1)</f>
        <v>reference of sweden</v>
      </c>
      <c r="D278" s="9" t="str">
        <f>_xlfn.XLOOKUP($E278,'Copy of Raw Data'!$E:$E,'Copy of Raw Data'!D:D,"ERROR",0,1)</f>
        <v>www.amazon.com/dp/B0BZXS2M6R</v>
      </c>
      <c r="E278" s="9" t="s">
        <v>993</v>
      </c>
      <c r="F278" s="9" t="str">
        <f>_xlfn.XLOOKUP($E278,'Copy of Raw Data'!$E:$E,'Copy of Raw Data'!F:F,"ERROR",0,1)</f>
        <v>REF Weightless Volume Refreshing Mousse</v>
      </c>
      <c r="G278" s="9">
        <f>_xlfn.XLOOKUP($E278,'Copy of Raw Data'!$E:$E,'Copy of Raw Data'!G:G,"ERROR",0,1)</f>
        <v>28</v>
      </c>
      <c r="H278" s="9">
        <f>_xlfn.XLOOKUP($E278,'Copy of Raw Data'!$E:$E,'Copy of Raw Data'!H:H,"ERROR",0,1)</f>
        <v>754.54</v>
      </c>
      <c r="I278" s="9">
        <f>_xlfn.XLOOKUP($E278,'Copy of Raw Data'!$E:$E,'Copy of Raw Data'!I:I,"ERROR",0,1)</f>
        <v>3.01730014834602e-5</v>
      </c>
      <c r="J278" s="9" t="str">
        <f>_xlfn.XLOOKUP($E278,'Copy of Raw Data'!$E:$E,'Copy of 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20 to 30</v>
      </c>
      <c r="L278" s="9">
        <f>_xlfn.XLOOKUP($E278,'Copy of Raw Data'!$E:$E,'Copy of Raw Data'!L:L,"ERROR",0,1)</f>
        <v>27.25</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20 to 30</v>
      </c>
      <c r="N278" s="9">
        <f>_xlfn.XLOOKUP($E278,'Copy of Raw Data'!$E:$E,'Copy of Raw Data'!N:N,"ERROR",0,1)</f>
        <v>27.25</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18"/>
        <v>0</v>
      </c>
      <c r="Q278" s="9">
        <f>_xlfn.XLOOKUP($E278,'Copy of Raw Data'!$E:$E,'Copy of Raw Data'!Q:Q,"ERROR",0,1)</f>
        <v>200</v>
      </c>
      <c r="R278" s="9" t="str">
        <f>_xlfn.XLOOKUP($E278,'Copy of Raw Data'!$E:$E,'Copy of Raw Data'!R:R,"ERROR",0,1)</f>
        <v>ml</v>
      </c>
      <c r="S278" s="17">
        <f t="shared" si="19"/>
        <v>4.0310650887574</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4 to 5</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0.1 to 0.2</v>
      </c>
      <c r="V278" s="17">
        <f t="shared" si="20"/>
        <v>0.136322796373263</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0.1 to 0.2</v>
      </c>
      <c r="X278" s="17">
        <f t="shared" si="21"/>
        <v>0.136322796373263</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6 to 8</v>
      </c>
      <c r="Z278" s="17">
        <f t="array" ref="Z278">_xlfn.IFS(AA278="oz",_xlfn.IFS(R278="oz",Q278,R278="fl oz",Q278*1.04,R278="ml",Q278*0.0338),AA278="fl oz",_xlfn.IFS(R278="oz",Q278/1.04,R278="fl oz",Q278,R278="ml",Q278*0.0338/1.04),AA278="ml",_xlfn.IFS(R278="oz",Q278/0.0338,R278="fl oz",Q278*1.04/0.0338,R278="ml",Q278))</f>
        <v>6.76</v>
      </c>
      <c r="AA278" s="9" t="str">
        <f>_xlfn.XLOOKUP($E278,'Copy of Raw Data'!$E:$E,'Copy of Raw Data'!AA:AA,"ERROR",0,1)</f>
        <v>oz</v>
      </c>
      <c r="AB278" s="9"/>
      <c r="AC278" s="9"/>
      <c r="AD278" s="9"/>
      <c r="AE278" s="9"/>
      <c r="AF278" s="9"/>
    </row>
    <row r="279" hidden="1" spans="1:32">
      <c r="A279" s="9" t="str">
        <f>_xlfn.XLOOKUP($E279,'Copy of Raw Data'!$E:$E,'Copy of Raw Data'!A:A,"ERROR",0,1)</f>
        <v>US</v>
      </c>
      <c r="B279" s="9" t="str">
        <f>_xlfn.XLOOKUP($E279,'Copy of Raw Data'!$E:$E,'Copy of Raw Data'!B:B,"ERROR",0,1)</f>
        <v>Hair Mousses</v>
      </c>
      <c r="C279" s="9" t="str">
        <f>_xlfn.XLOOKUP($E279,'Copy of Raw Data'!$E:$E,'Copy of Raw Data'!C:C,"ERROR",0,1)</f>
        <v>pantene</v>
      </c>
      <c r="D279" s="9" t="str">
        <f>_xlfn.XLOOKUP($E279,'Copy of Raw Data'!$E:$E,'Copy of Raw Data'!D:D,"ERROR",0,1)</f>
        <v>www.amazon.com/dp/B081B4D371</v>
      </c>
      <c r="E279" s="9" t="s">
        <v>996</v>
      </c>
      <c r="F279" s="9" t="str">
        <f>_xlfn.XLOOKUP($E279,'Copy of Raw Data'!$E:$E,'Copy of Raw Data'!F:F,"ERROR",0,1)</f>
        <v>Pantene Pro-V Hair Mousse - Maximum Hold (5) - Resists Humidity - Net Wt. 6.6 OZ (187 g) Per Can - Pack of 3 Cans</v>
      </c>
      <c r="G279" s="9">
        <f>_xlfn.XLOOKUP($E279,'Copy of Raw Data'!$E:$E,'Copy of Raw Data'!G:G,"ERROR",0,1)</f>
        <v>15</v>
      </c>
      <c r="H279" s="9">
        <f>_xlfn.XLOOKUP($E279,'Copy of Raw Data'!$E:$E,'Copy of Raw Data'!H:H,"ERROR",0,1)</f>
        <v>709.71</v>
      </c>
      <c r="I279" s="9">
        <f>_xlfn.XLOOKUP($E279,'Copy of Raw Data'!$E:$E,'Copy of Raw Data'!I:I,"ERROR",0,1)</f>
        <v>2.91326704379624e-5</v>
      </c>
      <c r="J279" s="9" t="str">
        <f>_xlfn.XLOOKUP($E279,'Copy of Raw Data'!$E:$E,'Copy of 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_xlfn.XLOOKUP($E279,'Copy of Raw Data'!$E:$E,'Copy of Raw Data'!L:L,"ERROR",0,1)</f>
        <v>46.99</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_xlfn.XLOOKUP($E279,'Copy of Raw Data'!$E:$E,'Copy of Raw Data'!N:N,"ERROR",0,1)</f>
        <v>46.99</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No Discount</v>
      </c>
      <c r="P279" s="16">
        <f t="shared" si="18"/>
        <v>0</v>
      </c>
      <c r="Q279" s="9">
        <f>_xlfn.XLOOKUP($E279,'Copy of Raw Data'!$E:$E,'Copy of Raw Data'!Q:Q,"ERROR",0,1)</f>
        <v>1770</v>
      </c>
      <c r="R279" s="9" t="str">
        <f>_xlfn.XLOOKUP($E279,'Copy of Raw Data'!$E:$E,'Copy of Raw Data'!R:R,"ERROR",0,1)</f>
        <v>ml</v>
      </c>
      <c r="S279" s="17">
        <f t="shared" si="19"/>
        <v>0.785444455587872</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0.75 to 1</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20"/>
        <v>0.0265622068173105</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21"/>
        <v>0.0265622068173105</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59.826</v>
      </c>
      <c r="AA279" s="9" t="str">
        <f>_xlfn.XLOOKUP($E279,'Copy of Raw Data'!$E:$E,'Copy of Raw Data'!AA:AA,"ERROR",0,1)</f>
        <v>oz</v>
      </c>
      <c r="AB279" s="9"/>
      <c r="AC279" s="9"/>
      <c r="AD279" s="9"/>
      <c r="AE279" s="9"/>
      <c r="AF279" s="9"/>
    </row>
    <row r="280" hidden="1" spans="1:32">
      <c r="A280" s="9" t="str">
        <f>_xlfn.XLOOKUP($E280,'Copy of Raw Data'!$E:$E,'Copy of Raw Data'!A:A,"ERROR",0,1)</f>
        <v>US</v>
      </c>
      <c r="B280" s="9" t="str">
        <f>_xlfn.XLOOKUP($E280,'Copy of Raw Data'!$E:$E,'Copy of Raw Data'!B:B,"ERROR",0,1)</f>
        <v>Hair Mousses</v>
      </c>
      <c r="C280" s="9" t="str">
        <f>_xlfn.XLOOKUP($E280,'Copy of Raw Data'!$E:$E,'Copy of Raw Data'!C:C,"ERROR",0,1)</f>
        <v>TRESemmé</v>
      </c>
      <c r="D280" s="9" t="str">
        <f>_xlfn.XLOOKUP($E280,'Copy of Raw Data'!$E:$E,'Copy of Raw Data'!D:D,"ERROR",0,1)</f>
        <v>www.amazon.com/dp/B098JCW3N3</v>
      </c>
      <c r="E280" s="9" t="s">
        <v>999</v>
      </c>
      <c r="F280" s="9" t="str">
        <f>_xlfn.XLOOKUP($E280,'Copy of Raw Data'!$E:$E,'Copy of Raw Data'!F:F,"ERROR",0,1)</f>
        <v>TRESemmé Flawless Curls Pack of 6 Nourishing Mousse With Coconut and Avocado Oil 10.5 oz</v>
      </c>
      <c r="G280" s="9">
        <f>_xlfn.XLOOKUP($E280,'Copy of Raw Data'!$E:$E,'Copy of Raw Data'!G:G,"ERROR",0,1)</f>
        <v>16</v>
      </c>
      <c r="H280" s="9">
        <f>_xlfn.XLOOKUP($E280,'Copy of Raw Data'!$E:$E,'Copy of Raw Data'!H:H,"ERROR",0,1)</f>
        <v>685.24</v>
      </c>
      <c r="I280" s="9">
        <f>_xlfn.XLOOKUP($E280,'Copy of Raw Data'!$E:$E,'Copy of Raw Data'!I:I,"ERROR",0,1)</f>
        <v>2.8369959405832e-5</v>
      </c>
      <c r="J280" s="9" t="str">
        <f>_xlfn.XLOOKUP($E280,'Copy of Raw Data'!$E:$E,'Copy of 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40 to 50</v>
      </c>
      <c r="L280" s="9">
        <f>_xlfn.XLOOKUP($E280,'Copy of Raw Data'!$E:$E,'Copy of Raw Data'!L:L,"ERROR",0,1)</f>
        <v>41.88</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40 to 50</v>
      </c>
      <c r="N280" s="9">
        <f>_xlfn.XLOOKUP($E280,'Copy of Raw Data'!$E:$E,'Copy of Raw Data'!N:N,"ERROR",0,1)</f>
        <v>45.23</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18"/>
        <v>0.0740658854742426</v>
      </c>
      <c r="Q280" s="9">
        <f>_xlfn.XLOOKUP($E280,'Copy of Raw Data'!$E:$E,'Copy of Raw Data'!Q:Q,"ERROR",0,1)</f>
        <v>63</v>
      </c>
      <c r="R280" s="9" t="str">
        <f>_xlfn.XLOOKUP($E280,'Copy of Raw Data'!$E:$E,'Copy of Raw Data'!R:R,"ERROR",0,1)</f>
        <v>oz</v>
      </c>
      <c r="S280" s="17">
        <f t="shared" si="19"/>
        <v>0.664761904761905</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0.5 to 0.75</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20"/>
        <v>0.024279219071238</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21"/>
        <v>0.0224809572121036</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50+</v>
      </c>
      <c r="Z280" s="17">
        <f t="array" ref="Z280">_xlfn.IFS(AA280="oz",_xlfn.IFS(R280="oz",Q280,R280="fl oz",Q280*1.04,R280="ml",Q280*0.0338),AA280="fl oz",_xlfn.IFS(R280="oz",Q280/1.04,R280="fl oz",Q280,R280="ml",Q280*0.0338/1.04),AA280="ml",_xlfn.IFS(R280="oz",Q280/0.0338,R280="fl oz",Q280*1.04/0.0338,R280="ml",Q280))</f>
        <v>63</v>
      </c>
      <c r="AA280" s="9" t="str">
        <f>_xlfn.XLOOKUP($E280,'Copy of Raw Data'!$E:$E,'Copy of Raw Data'!AA:AA,"ERROR",0,1)</f>
        <v>oz</v>
      </c>
      <c r="AB280" s="9"/>
      <c r="AC280" s="9"/>
      <c r="AD280" s="9"/>
      <c r="AE280" s="9"/>
      <c r="AF280" s="9"/>
    </row>
    <row r="281" hidden="1" spans="1:32">
      <c r="A281" s="9" t="str">
        <f>_xlfn.XLOOKUP($E281,'Copy of Raw Data'!$E:$E,'Copy of Raw Data'!A:A,"ERROR",0,1)</f>
        <v>US</v>
      </c>
      <c r="B281" s="9" t="str">
        <f>_xlfn.XLOOKUP($E281,'Copy of Raw Data'!$E:$E,'Copy of Raw Data'!B:B,"ERROR",0,1)</f>
        <v>Hair Mousses</v>
      </c>
      <c r="C281" s="9" t="str">
        <f>_xlfn.XLOOKUP($E281,'Copy of Raw Data'!$E:$E,'Copy of Raw Data'!C:C,"ERROR",0,1)</f>
        <v>Creme of Nature</v>
      </c>
      <c r="D281" s="9" t="str">
        <f>_xlfn.XLOOKUP($E281,'Copy of Raw Data'!$E:$E,'Copy of Raw Data'!D:D,"ERROR",0,1)</f>
        <v>www.amazon.com/dp/B00GMP3YK0</v>
      </c>
      <c r="E281" s="9" t="s">
        <v>1003</v>
      </c>
      <c r="F281" s="9" t="str">
        <f>_xlfn.XLOOKUP($E281,'Copy of Raw Data'!$E:$E,'Copy of Raw Data'!F:F,"ERROR",0,1)</f>
        <v>Creme Of Nature Argan Oil Style &amp; Shine Foam Mousse, 7 Ounce (Pack of 3)</v>
      </c>
      <c r="G281" s="9">
        <f>_xlfn.XLOOKUP($E281,'Copy of Raw Data'!$E:$E,'Copy of Raw Data'!G:G,"ERROR",0,1)</f>
        <v>34</v>
      </c>
      <c r="H281" s="9">
        <f>_xlfn.XLOOKUP($E281,'Copy of Raw Data'!$E:$E,'Copy of Raw Data'!H:H,"ERROR",0,1)</f>
        <v>667.3</v>
      </c>
      <c r="I281" s="9">
        <f>_xlfn.XLOOKUP($E281,'Copy of Raw Data'!$E:$E,'Copy of Raw Data'!I:I,"ERROR",0,1)</f>
        <v>2.81374048157677e-5</v>
      </c>
      <c r="J281" s="9" t="str">
        <f>_xlfn.XLOOKUP($E281,'Copy of Raw Data'!$E:$E,'Copy of 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 to 20</v>
      </c>
      <c r="L281" s="9">
        <f>_xlfn.XLOOKUP($E281,'Copy of Raw Data'!$E:$E,'Copy of Raw Data'!L:L,"ERROR",0,1)</f>
        <v>19.62</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20 to 30</v>
      </c>
      <c r="N281" s="9">
        <f>_xlfn.XLOOKUP($E281,'Copy of Raw Data'!$E:$E,'Copy of Raw Data'!N:N,"ERROR",0,1)</f>
        <v>21.17</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6% to 8%</v>
      </c>
      <c r="P281" s="16">
        <f t="shared" si="18"/>
        <v>0.0732168162494096</v>
      </c>
      <c r="Q281" s="9">
        <f>_xlfn.XLOOKUP($E281,'Copy of Raw Data'!$E:$E,'Copy of Raw Data'!Q:Q,"ERROR",0,1)</f>
        <v>21</v>
      </c>
      <c r="R281" s="9" t="str">
        <f>_xlfn.XLOOKUP($E281,'Copy of Raw Data'!$E:$E,'Copy of Raw Data'!R:R,"ERROR",0,1)</f>
        <v>oz</v>
      </c>
      <c r="S281" s="17">
        <f t="shared" si="19"/>
        <v>0.934285714285714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0.75 to 1</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 to 0.05</v>
      </c>
      <c r="V281" s="17">
        <f t="shared" si="20"/>
        <v>0.0340918240816787</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 to 0.05</v>
      </c>
      <c r="X281" s="17">
        <f t="shared" si="21"/>
        <v>0.0315957292622832</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20 to 25</v>
      </c>
      <c r="Z281" s="17">
        <f t="array" ref="Z281">_xlfn.IFS(AA281="oz",_xlfn.IFS(R281="oz",Q281,R281="fl oz",Q281*1.04,R281="ml",Q281*0.0338),AA281="fl oz",_xlfn.IFS(R281="oz",Q281/1.04,R281="fl oz",Q281,R281="ml",Q281*0.0338/1.04),AA281="ml",_xlfn.IFS(R281="oz",Q281/0.0338,R281="fl oz",Q281*1.04/0.0338,R281="ml",Q281))</f>
        <v>21</v>
      </c>
      <c r="AA281" s="9" t="str">
        <f>_xlfn.XLOOKUP($E281,'Copy of Raw Data'!$E:$E,'Copy of Raw Data'!AA:AA,"ERROR",0,1)</f>
        <v>oz</v>
      </c>
      <c r="AB281" s="9"/>
      <c r="AC281" s="9"/>
      <c r="AD281" s="9"/>
      <c r="AE281" s="9"/>
      <c r="AF281" s="9"/>
    </row>
    <row r="282" hidden="1" spans="1:32">
      <c r="A282" s="9" t="str">
        <f>_xlfn.XLOOKUP($E282,'Copy of Raw Data'!$E:$E,'Copy of Raw Data'!A:A,"ERROR",0,1)</f>
        <v>US</v>
      </c>
      <c r="B282" s="9" t="str">
        <f>_xlfn.XLOOKUP($E282,'Copy of Raw Data'!$E:$E,'Copy of Raw Data'!B:B,"ERROR",0,1)</f>
        <v>Hair Mousses</v>
      </c>
      <c r="C282" s="9" t="str">
        <f>_xlfn.XLOOKUP($E282,'Copy of Raw Data'!$E:$E,'Copy of Raw Data'!C:C,"ERROR",0,1)</f>
        <v>it's a 10 haircare</v>
      </c>
      <c r="D282" s="9" t="str">
        <f>_xlfn.XLOOKUP($E282,'Copy of Raw Data'!$E:$E,'Copy of Raw Data'!D:D,"ERROR",0,1)</f>
        <v>www.amazon.com/dp/B008VSQNO0</v>
      </c>
      <c r="E282" s="9" t="s">
        <v>1006</v>
      </c>
      <c r="F282" s="9" t="str">
        <f>_xlfn.XLOOKUP($E282,'Copy of Raw Data'!$E:$E,'Copy of Raw Data'!F:F,"ERROR",0,1)</f>
        <v>Miracle Styling Mousse Pack of 2</v>
      </c>
      <c r="G282" s="9">
        <f>_xlfn.XLOOKUP($E282,'Copy of Raw Data'!$E:$E,'Copy of Raw Data'!G:G,"ERROR",0,1)</f>
        <v>18</v>
      </c>
      <c r="H282" s="9">
        <f>_xlfn.XLOOKUP($E282,'Copy of Raw Data'!$E:$E,'Copy of Raw Data'!H:H,"ERROR",0,1)</f>
        <v>661.83</v>
      </c>
      <c r="I282" s="9">
        <f>_xlfn.XLOOKUP($E282,'Copy of Raw Data'!$E:$E,'Copy of Raw Data'!I:I,"ERROR",0,1)</f>
        <v>2.75995957546501e-5</v>
      </c>
      <c r="J282" s="9" t="str">
        <f>_xlfn.XLOOKUP($E282,'Copy of Raw Data'!$E:$E,'Copy of 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30 to 40</v>
      </c>
      <c r="L282" s="9">
        <f>_xlfn.XLOOKUP($E282,'Copy of Raw Data'!$E:$E,'Copy of Raw Data'!L:L,"ERROR",0,1)</f>
        <v>37.56</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30 to 40</v>
      </c>
      <c r="N282" s="9">
        <f>_xlfn.XLOOKUP($E282,'Copy of Raw Data'!$E:$E,'Copy of Raw Data'!N:N,"ERROR",0,1)</f>
        <v>37.56</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6">
        <f t="shared" si="18"/>
        <v>0</v>
      </c>
      <c r="Q282" s="9">
        <f>_xlfn.XLOOKUP($E282,'Copy of Raw Data'!$E:$E,'Copy of Raw Data'!Q:Q,"ERROR",0,1)</f>
        <v>262</v>
      </c>
      <c r="R282" s="9" t="str">
        <f>_xlfn.XLOOKUP($E282,'Copy of Raw Data'!$E:$E,'Copy of Raw Data'!R:R,"ERROR",0,1)</f>
        <v>ml</v>
      </c>
      <c r="S282" s="17">
        <f t="shared" si="19"/>
        <v>4.2413839830164</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4 to 5</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0.1 to 0.2</v>
      </c>
      <c r="V282" s="17">
        <f t="shared" si="20"/>
        <v>0.143435373115198</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0.1 to 0.2</v>
      </c>
      <c r="X282" s="17">
        <f t="shared" si="21"/>
        <v>0.143435373115198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8 to 10</v>
      </c>
      <c r="Z282" s="17">
        <f t="array" ref="Z282">_xlfn.IFS(AA282="oz",_xlfn.IFS(R282="oz",Q282,R282="fl oz",Q282*1.04,R282="ml",Q282*0.0338),AA282="fl oz",_xlfn.IFS(R282="oz",Q282/1.04,R282="fl oz",Q282,R282="ml",Q282*0.0338/1.04),AA282="ml",_xlfn.IFS(R282="oz",Q282/0.0338,R282="fl oz",Q282*1.04/0.0338,R282="ml",Q282))</f>
        <v>8.8556</v>
      </c>
      <c r="AA282" s="9" t="str">
        <f>_xlfn.XLOOKUP($E282,'Copy of Raw Data'!$E:$E,'Copy of Raw Data'!AA:AA,"ERROR",0,1)</f>
        <v>oz</v>
      </c>
      <c r="AB282" s="9"/>
      <c r="AC282" s="9"/>
      <c r="AD282" s="9"/>
      <c r="AE282" s="9"/>
      <c r="AF282" s="9"/>
    </row>
    <row r="283" hidden="1" spans="1:32">
      <c r="A283" s="9" t="str">
        <f>_xlfn.XLOOKUP($E283,'Copy of Raw Data'!$E:$E,'Copy of Raw Data'!A:A,"ERROR",0,1)</f>
        <v>US</v>
      </c>
      <c r="B283" s="9" t="str">
        <f>_xlfn.XLOOKUP($E283,'Copy of Raw Data'!$E:$E,'Copy of Raw Data'!B:B,"ERROR",0,1)</f>
        <v>Hair Mousses</v>
      </c>
      <c r="C283" s="9" t="str">
        <f>_xlfn.XLOOKUP($E283,'Copy of Raw Data'!$E:$E,'Copy of Raw Data'!C:C,"ERROR",0,1)</f>
        <v>condition 3-n-1</v>
      </c>
      <c r="D283" s="9" t="str">
        <f>_xlfn.XLOOKUP($E283,'Copy of Raw Data'!$E:$E,'Copy of Raw Data'!D:D,"ERROR",0,1)</f>
        <v>www.amazon.com/dp/B00GMPA6ME</v>
      </c>
      <c r="E283" s="9" t="s">
        <v>1009</v>
      </c>
      <c r="F283" s="9" t="str">
        <f>_xlfn.XLOOKUP($E283,'Copy of Raw Data'!$E:$E,'Copy of Raw Data'!F:F,"ERROR",0,1)</f>
        <v>Condition 3-N-1 Mousse 6 Ounce Maximum With Sunscreen (177ml) (3 Pack)</v>
      </c>
      <c r="G283" s="9">
        <f>_xlfn.XLOOKUP($E283,'Copy of Raw Data'!$E:$E,'Copy of Raw Data'!G:G,"ERROR",0,1)</f>
        <v>42</v>
      </c>
      <c r="H283" s="9">
        <f>_xlfn.XLOOKUP($E283,'Copy of Raw Data'!$E:$E,'Copy of Raw Data'!H:H,"ERROR",0,1)</f>
        <v>649.18</v>
      </c>
      <c r="I283" s="9">
        <f>_xlfn.XLOOKUP($E283,'Copy of Raw Data'!$E:$E,'Copy of Raw Data'!I:I,"ERROR",0,1)</f>
        <v>2.75881168260729e-5</v>
      </c>
      <c r="J283" s="9" t="str">
        <f>_xlfn.XLOOKUP($E283,'Copy of Raw Data'!$E:$E,'Copy of 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15 to 20</v>
      </c>
      <c r="L283" s="9">
        <f>_xlfn.XLOOKUP($E283,'Copy of Raw Data'!$E:$E,'Copy of Raw Data'!L:L,"ERROR",0,1)</f>
        <v>15.63</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15 to 20</v>
      </c>
      <c r="N283" s="9">
        <f>_xlfn.XLOOKUP($E283,'Copy of Raw Data'!$E:$E,'Copy of Raw Data'!N:N,"ERROR",0,1)</f>
        <v>18.12</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10% to 15%</v>
      </c>
      <c r="P283" s="16">
        <f t="shared" si="18"/>
        <v>0.137417218543046</v>
      </c>
      <c r="Q283" s="9">
        <f>_xlfn.XLOOKUP($E283,'Copy of Raw Data'!$E:$E,'Copy of Raw Data'!Q:Q,"ERROR",0,1)</f>
        <v>18</v>
      </c>
      <c r="R283" s="9" t="str">
        <f>_xlfn.XLOOKUP($E283,'Copy of Raw Data'!$E:$E,'Copy of Raw Data'!R:R,"ERROR",0,1)</f>
        <v>oz</v>
      </c>
      <c r="S283" s="17">
        <f t="shared" si="19"/>
        <v>0.868333333333333</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20"/>
        <v>0.0340435125690452</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21"/>
        <v>0.0293653477623718</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15 to 20</v>
      </c>
      <c r="Z283" s="17">
        <f t="array" ref="Z283">_xlfn.IFS(AA283="oz",_xlfn.IFS(R283="oz",Q283,R283="fl oz",Q283*1.04,R283="ml",Q283*0.0338),AA283="fl oz",_xlfn.IFS(R283="oz",Q283/1.04,R283="fl oz",Q283,R283="ml",Q283*0.0338/1.04),AA283="ml",_xlfn.IFS(R283="oz",Q283/0.0338,R283="fl oz",Q283*1.04/0.0338,R283="ml",Q283))</f>
        <v>18</v>
      </c>
      <c r="AA283" s="9" t="str">
        <f>_xlfn.XLOOKUP($E283,'Copy of Raw Data'!$E:$E,'Copy of Raw Data'!AA:AA,"ERROR",0,1)</f>
        <v>oz</v>
      </c>
      <c r="AB283" s="9"/>
      <c r="AC283" s="9"/>
      <c r="AD283" s="9"/>
      <c r="AE283" s="9"/>
      <c r="AF283" s="9"/>
    </row>
    <row r="284" hidden="1" spans="1:32">
      <c r="A284" s="9" t="str">
        <f>_xlfn.XLOOKUP($E284,'Copy of Raw Data'!$E:$E,'Copy of Raw Data'!A:A,"ERROR",0,1)</f>
        <v>US</v>
      </c>
      <c r="B284" s="9" t="str">
        <f>_xlfn.XLOOKUP($E284,'Copy of Raw Data'!$E:$E,'Copy of Raw Data'!B:B,"ERROR",0,1)</f>
        <v>Hair Mousses</v>
      </c>
      <c r="C284" s="9" t="str">
        <f>_xlfn.XLOOKUP($E284,'Copy of Raw Data'!$E:$E,'Copy of Raw Data'!C:C,"ERROR",0,1)</f>
        <v>roux</v>
      </c>
      <c r="D284" s="9" t="str">
        <f>_xlfn.XLOOKUP($E284,'Copy of Raw Data'!$E:$E,'Copy of Raw Data'!D:D,"ERROR",0,1)</f>
        <v>www.amazon.com/dp/B0149K6J9W</v>
      </c>
      <c r="E284" s="9" t="s">
        <v>1012</v>
      </c>
      <c r="F284" s="9" t="str">
        <f>_xlfn.XLOOKUP($E284,'Copy of Raw Data'!$E:$E,'Copy of Raw Data'!F:F,"ERROR",0,1)</f>
        <v>Roux Fanci-full Mousse #26 Golden Spell</v>
      </c>
      <c r="G284" s="9">
        <f>_xlfn.XLOOKUP($E284,'Copy of Raw Data'!$E:$E,'Copy of Raw Data'!G:G,"ERROR",0,1)</f>
        <v>54</v>
      </c>
      <c r="H284" s="9">
        <f>_xlfn.XLOOKUP($E284,'Copy of Raw Data'!$E:$E,'Copy of Raw Data'!H:H,"ERROR",0,1)</f>
        <v>648.91</v>
      </c>
      <c r="I284" s="9">
        <f>_xlfn.XLOOKUP($E284,'Copy of Raw Data'!$E:$E,'Copy of Raw Data'!I:I,"ERROR",0,1)</f>
        <v>2.74661000667521e-5</v>
      </c>
      <c r="J284" s="9" t="str">
        <f>_xlfn.XLOOKUP($E284,'Copy of Raw Data'!$E:$E,'Copy of 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_xlfn.XLOOKUP($E284,'Copy of Raw Data'!$E:$E,'Copy of Raw Data'!L:L,"ERROR",0,1)</f>
        <v>11.99</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_xlfn.XLOOKUP($E284,'Copy of Raw Data'!$E:$E,'Copy of Raw Data'!N:N,"ERROR",0,1)</f>
        <v>11.99</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18"/>
        <v>0</v>
      </c>
      <c r="Q284" s="9">
        <f>_xlfn.XLOOKUP($E284,'Copy of Raw Data'!$E:$E,'Copy of Raw Data'!Q:Q,"ERROR",0,1)</f>
        <v>443.6</v>
      </c>
      <c r="R284" s="9" t="str">
        <f>_xlfn.XLOOKUP($E284,'Copy of Raw Data'!$E:$E,'Copy of Raw Data'!R:R,"ERROR",0,1)</f>
        <v>ml</v>
      </c>
      <c r="S284" s="17">
        <f t="shared" si="19"/>
        <v>0.799670261069998</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0.75 to 1</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 to 0.05</v>
      </c>
      <c r="V284" s="17">
        <f t="shared" si="20"/>
        <v>0.0270432959442001</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 to 0.05</v>
      </c>
      <c r="X284" s="17">
        <f t="shared" si="21"/>
        <v>0.0270432959442001</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10 to 15</v>
      </c>
      <c r="Z284" s="17">
        <f t="array" ref="Z284">_xlfn.IFS(AA284="oz",_xlfn.IFS(R284="oz",Q284,R284="fl oz",Q284*1.04,R284="ml",Q284*0.0338),AA284="fl oz",_xlfn.IFS(R284="oz",Q284/1.04,R284="fl oz",Q284,R284="ml",Q284*0.0338/1.04),AA284="ml",_xlfn.IFS(R284="oz",Q284/0.0338,R284="fl oz",Q284*1.04/0.0338,R284="ml",Q284))</f>
        <v>14.99368</v>
      </c>
      <c r="AA284" s="9" t="str">
        <f>_xlfn.XLOOKUP($E284,'Copy of Raw Data'!$E:$E,'Copy of Raw Data'!AA:AA,"ERROR",0,1)</f>
        <v>oz</v>
      </c>
      <c r="AB284" s="9"/>
      <c r="AC284" s="9"/>
      <c r="AD284" s="9"/>
      <c r="AE284" s="9"/>
      <c r="AF284" s="9"/>
    </row>
    <row r="285" hidden="1" spans="1:32">
      <c r="A285" s="9" t="str">
        <f>_xlfn.XLOOKUP($E285,'Copy of Raw Data'!$E:$E,'Copy of Raw Data'!A:A,"ERROR",0,1)</f>
        <v>US</v>
      </c>
      <c r="B285" s="9" t="str">
        <f>_xlfn.XLOOKUP($E285,'Copy of Raw Data'!$E:$E,'Copy of Raw Data'!B:B,"ERROR",0,1)</f>
        <v>Hair Mousses</v>
      </c>
      <c r="C285" s="9" t="str">
        <f>_xlfn.XLOOKUP($E285,'Copy of Raw Data'!$E:$E,'Copy of Raw Data'!C:C,"ERROR",0,1)</f>
        <v>Lai'D</v>
      </c>
      <c r="D285" s="9" t="str">
        <f>_xlfn.XLOOKUP($E285,'Copy of Raw Data'!$E:$E,'Copy of Raw Data'!D:D,"ERROR",0,1)</f>
        <v>www.amazon.com/dp/B09YDPCJY1</v>
      </c>
      <c r="E285" s="9" t="s">
        <v>1016</v>
      </c>
      <c r="F285" s="9" t="str">
        <f>_xlfn.XLOOKUP($E285,'Copy of Raw Data'!$E:$E,'Copy of Raw Data'!F:F,"ERROR",0,1)</f>
        <v>Lai'D Aunt Jackie's Grapeseed Frizz Patrol Setting Mousse 8 oz.</v>
      </c>
      <c r="G285" s="9">
        <f>_xlfn.XLOOKUP($E285,'Copy of Raw Data'!$E:$E,'Copy of Raw Data'!G:G,"ERROR",0,1)</f>
        <v>50</v>
      </c>
      <c r="H285" s="9">
        <f>_xlfn.XLOOKUP($E285,'Copy of Raw Data'!$E:$E,'Copy of Raw Data'!H:H,"ERROR",0,1)</f>
        <v>646.04</v>
      </c>
      <c r="I285" s="9">
        <f>_xlfn.XLOOKUP($E285,'Copy of Raw Data'!$E:$E,'Copy of Raw Data'!I:I,"ERROR",0,1)</f>
        <v>2.74184837704318e-5</v>
      </c>
      <c r="J285" s="9" t="str">
        <f>_xlfn.XLOOKUP($E285,'Copy of Raw Data'!$E:$E,'Copy of 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 to 15</v>
      </c>
      <c r="L285" s="9">
        <f>_xlfn.XLOOKUP($E285,'Copy of Raw Data'!$E:$E,'Copy of Raw Data'!L:L,"ERROR",0,1)</f>
        <v>12.83</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 to 15</v>
      </c>
      <c r="N285" s="9">
        <f>_xlfn.XLOOKUP($E285,'Copy of Raw Data'!$E:$E,'Copy of Raw Data'!N:N,"ERROR",0,1)</f>
        <v>12.83</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6">
        <f t="shared" si="18"/>
        <v>0</v>
      </c>
      <c r="Q285" s="9">
        <f>_xlfn.XLOOKUP($E285,'Copy of Raw Data'!$E:$E,'Copy of Raw Data'!Q:Q,"ERROR",0,1)</f>
        <v>8</v>
      </c>
      <c r="R285" s="9" t="str">
        <f>_xlfn.XLOOKUP($E285,'Copy of Raw Data'!$E:$E,'Copy of Raw Data'!R:R,"ERROR",0,1)</f>
        <v>oz</v>
      </c>
      <c r="S285" s="17">
        <f t="shared" si="19"/>
        <v>1.60375</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1 to 2</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0.05 to 0.1</v>
      </c>
      <c r="V285" s="17">
        <f t="shared" si="20"/>
        <v>0.0542357118701387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21"/>
        <v>0.0542357118701387</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8</v>
      </c>
      <c r="AA285" s="9" t="str">
        <f>_xlfn.XLOOKUP($E285,'Copy of Raw Data'!$E:$E,'Copy of Raw Data'!AA:AA,"ERROR",0,1)</f>
        <v>oz</v>
      </c>
      <c r="AB285" s="9"/>
      <c r="AC285" s="9"/>
      <c r="AD285" s="9"/>
      <c r="AE285" s="9"/>
      <c r="AF285" s="9"/>
    </row>
    <row r="286" hidden="1" spans="1:32">
      <c r="A286" s="9" t="str">
        <f>_xlfn.XLOOKUP($E286,'Copy of Raw Data'!$E:$E,'Copy of Raw Data'!A:A,"ERROR",0,1)</f>
        <v>US</v>
      </c>
      <c r="B286" s="9" t="str">
        <f>_xlfn.XLOOKUP($E286,'Copy of Raw Data'!$E:$E,'Copy of Raw Data'!B:B,"ERROR",0,1)</f>
        <v>Hair Mousses</v>
      </c>
      <c r="C286" s="9" t="str">
        <f>_xlfn.XLOOKUP($E286,'Copy of Raw Data'!$E:$E,'Copy of Raw Data'!C:C,"ERROR",0,1)</f>
        <v>colorproof</v>
      </c>
      <c r="D286" s="9" t="str">
        <f>_xlfn.XLOOKUP($E286,'Copy of Raw Data'!$E:$E,'Copy of Raw Data'!D:D,"ERROR",0,1)</f>
        <v>www.amazon.com/dp/B07QRXZDS9</v>
      </c>
      <c r="E286" s="9" t="s">
        <v>1020</v>
      </c>
      <c r="F286" s="9" t="str">
        <f>_xlfn.XLOOKUP($E286,'Copy of Raw Data'!$E:$E,'Copy of Raw Data'!F:F,"ERROR",0,1)</f>
        <v>ColorProof SuperPlump Whipped Bodifying Mousse, 7.5 Oz - Color-Safe, Volume, Vegan, Sulfate-Free, Salt-Free, Unisex - Professional Hair Product</v>
      </c>
      <c r="G286" s="9">
        <f>_xlfn.XLOOKUP($E286,'Copy of Raw Data'!$E:$E,'Copy of Raw Data'!G:G,"ERROR",0,1)</f>
        <v>35</v>
      </c>
      <c r="H286" s="9">
        <f>_xlfn.XLOOKUP($E286,'Copy of Raw Data'!$E:$E,'Copy of Raw Data'!H:H,"ERROR",0,1)</f>
        <v>644.92</v>
      </c>
      <c r="I286" s="9">
        <f>_xlfn.XLOOKUP($E286,'Copy of Raw Data'!$E:$E,'Copy of Raw Data'!I:I,"ERROR",0,1)</f>
        <v>2.36618981071629e-5</v>
      </c>
      <c r="J286" s="9" t="str">
        <f>_xlfn.XLOOKUP($E286,'Copy of Raw Data'!$E:$E,'Copy of 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15 to 20</v>
      </c>
      <c r="L286" s="9">
        <f>_xlfn.XLOOKUP($E286,'Copy of Raw Data'!$E:$E,'Copy of Raw Data'!L:L,"ERROR",0,1)</f>
        <v>18.48</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20 to 30</v>
      </c>
      <c r="N286" s="9">
        <f>_xlfn.XLOOKUP($E286,'Copy of Raw Data'!$E:$E,'Copy of Raw Data'!N:N,"ERROR",0,1)</f>
        <v>28</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30% to 40%</v>
      </c>
      <c r="P286" s="16">
        <f t="shared" si="18"/>
        <v>0.34</v>
      </c>
      <c r="Q286" s="9">
        <f>_xlfn.XLOOKUP($E286,'Copy of Raw Data'!$E:$E,'Copy of Raw Data'!Q:Q,"ERROR",0,1)</f>
        <v>7.5</v>
      </c>
      <c r="R286" s="9" t="str">
        <f>_xlfn.XLOOKUP($E286,'Copy of Raw Data'!$E:$E,'Copy of Raw Data'!R:R,"ERROR",0,1)</f>
        <v>oz</v>
      </c>
      <c r="S286" s="17">
        <f t="shared" si="19"/>
        <v>2.464</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2 to 3</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0.1 to 0.2</v>
      </c>
      <c r="V286" s="17">
        <f t="shared" si="20"/>
        <v>0.126254086348777</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0.05 to 0.1</v>
      </c>
      <c r="X286" s="17">
        <f t="shared" si="21"/>
        <v>0.0833276969901928</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6 to 8</v>
      </c>
      <c r="Z286" s="17">
        <f t="array" ref="Z286">_xlfn.IFS(AA286="oz",_xlfn.IFS(R286="oz",Q286,R286="fl oz",Q286*1.04,R286="ml",Q286*0.0338),AA286="fl oz",_xlfn.IFS(R286="oz",Q286/1.04,R286="fl oz",Q286,R286="ml",Q286*0.0338/1.04),AA286="ml",_xlfn.IFS(R286="oz",Q286/0.0338,R286="fl oz",Q286*1.04/0.0338,R286="ml",Q286))</f>
        <v>7.5</v>
      </c>
      <c r="AA286" s="9" t="str">
        <f>_xlfn.XLOOKUP($E286,'Copy of Raw Data'!$E:$E,'Copy of Raw Data'!AA:AA,"ERROR",0,1)</f>
        <v>oz</v>
      </c>
      <c r="AB286" s="9"/>
      <c r="AC286" s="9"/>
      <c r="AD286" s="9"/>
      <c r="AE286" s="9"/>
      <c r="AF286" s="9"/>
    </row>
    <row r="287" hidden="1" spans="1:32">
      <c r="A287" s="9" t="str">
        <f>_xlfn.XLOOKUP($E287,'Copy of Raw Data'!$E:$E,'Copy of Raw Data'!A:A,"ERROR",0,1)</f>
        <v>US</v>
      </c>
      <c r="B287" s="9" t="str">
        <f>_xlfn.XLOOKUP($E287,'Copy of Raw Data'!$E:$E,'Copy of Raw Data'!B:B,"ERROR",0,1)</f>
        <v>Hair Mousses</v>
      </c>
      <c r="C287" s="9" t="str">
        <f>_xlfn.XLOOKUP($E287,'Copy of Raw Data'!$E:$E,'Copy of Raw Data'!C:C,"ERROR",0,1)</f>
        <v>aphogee</v>
      </c>
      <c r="D287" s="9" t="str">
        <f>_xlfn.XLOOKUP($E287,'Copy of Raw Data'!$E:$E,'Copy of Raw Data'!D:D,"ERROR",0,1)</f>
        <v>www.amazon.com/dp/B00OVO0WV8</v>
      </c>
      <c r="E287" s="9" t="s">
        <v>1023</v>
      </c>
      <c r="F287" s="9" t="str">
        <f>_xlfn.XLOOKUP($E287,'Copy of Raw Data'!$E:$E,'Copy of Raw Data'!F:F,"ERROR",0,1)</f>
        <v>ApHogee Curlific Curl Definer 8oz "Pack of 2"</v>
      </c>
      <c r="G287" s="9">
        <f>_xlfn.XLOOKUP($E287,'Copy of Raw Data'!$E:$E,'Copy of Raw Data'!G:G,"ERROR",0,1)</f>
        <v>52</v>
      </c>
      <c r="H287" s="9">
        <f>_xlfn.XLOOKUP($E287,'Copy of Raw Data'!$E:$E,'Copy of Raw Data'!H:H,"ERROR",0,1)</f>
        <v>556.56</v>
      </c>
      <c r="I287" s="9">
        <f>_xlfn.XLOOKUP($E287,'Copy of Raw Data'!$E:$E,'Copy of Raw Data'!I:I,"ERROR",0,1)</f>
        <v>2.34051102234357e-5</v>
      </c>
      <c r="J287" s="9" t="str">
        <f>_xlfn.XLOOKUP($E287,'Copy of Raw Data'!$E:$E,'Copy of 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10 to 15</v>
      </c>
      <c r="L287" s="9">
        <f>_xlfn.XLOOKUP($E287,'Copy of Raw Data'!$E:$E,'Copy of Raw Data'!L:L,"ERROR",0,1)</f>
        <v>10.77</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10 to 15</v>
      </c>
      <c r="N287" s="9">
        <f>_xlfn.XLOOKUP($E287,'Copy of Raw Data'!$E:$E,'Copy of Raw Data'!N:N,"ERROR",0,1)</f>
        <v>13.61</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20% to 25%</v>
      </c>
      <c r="P287" s="16">
        <f t="shared" si="18"/>
        <v>0.208670095518001</v>
      </c>
      <c r="Q287" s="9">
        <f>_xlfn.XLOOKUP($E287,'Copy of Raw Data'!$E:$E,'Copy of Raw Data'!Q:Q,"ERROR",0,1)</f>
        <v>16</v>
      </c>
      <c r="R287" s="9" t="str">
        <f>_xlfn.XLOOKUP($E287,'Copy of Raw Data'!$E:$E,'Copy of Raw Data'!R:R,"ERROR",0,1)</f>
        <v>oz</v>
      </c>
      <c r="S287" s="17">
        <f t="shared" si="19"/>
        <v>0.673125</v>
      </c>
      <c r="T287" s="9" t="str">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0.5 to 0.75</v>
      </c>
      <c r="U287" s="17"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 to 0.05</v>
      </c>
      <c r="V287" s="17">
        <f t="shared" si="20"/>
        <v>0.0287664863036862</v>
      </c>
      <c r="W287" s="17"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17">
        <f t="shared" si="21"/>
        <v>0.0227637808589787</v>
      </c>
      <c r="Y287" s="9"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17">
        <f t="array" ref="Z287">_xlfn.IFS(AA287="oz",_xlfn.IFS(R287="oz",Q287,R287="fl oz",Q287*1.04,R287="ml",Q287*0.0338),AA287="fl oz",_xlfn.IFS(R287="oz",Q287/1.04,R287="fl oz",Q287,R287="ml",Q287*0.0338/1.04),AA287="ml",_xlfn.IFS(R287="oz",Q287/0.0338,R287="fl oz",Q287*1.04/0.0338,R287="ml",Q287))</f>
        <v>16</v>
      </c>
      <c r="AA287" s="9" t="str">
        <f>_xlfn.XLOOKUP($E287,'Copy of Raw Data'!$E:$E,'Copy of Raw Data'!AA:AA,"ERROR",0,1)</f>
        <v>oz</v>
      </c>
      <c r="AB287" s="9"/>
      <c r="AC287" s="9"/>
      <c r="AD287" s="9"/>
      <c r="AE287" s="9"/>
      <c r="AF287" s="9"/>
    </row>
    <row r="288" hidden="1" spans="1:32">
      <c r="A288" s="9" t="str">
        <f>_xlfn.XLOOKUP($E288,'Copy of Raw Data'!$E:$E,'Copy of Raw Data'!A:A,"ERROR",0,1)</f>
        <v>US</v>
      </c>
      <c r="B288" s="9" t="str">
        <f>_xlfn.XLOOKUP($E288,'Copy of Raw Data'!$E:$E,'Copy of Raw Data'!B:B,"ERROR",0,1)</f>
        <v>Hair Mousses</v>
      </c>
      <c r="C288" s="9" t="str">
        <f>_xlfn.XLOOKUP($E288,'Copy of Raw Data'!$E:$E,'Copy of Raw Data'!C:C,"ERROR",0,1)</f>
        <v>L'Oreal Paris</v>
      </c>
      <c r="D288" s="9" t="str">
        <f>_xlfn.XLOOKUP($E288,'Copy of Raw Data'!$E:$E,'Copy of Raw Data'!D:D,"ERROR",0,1)</f>
        <v>www.amazon.com/dp/B00TJ6RG12</v>
      </c>
      <c r="E288" s="9" t="s">
        <v>1026</v>
      </c>
      <c r="F288" s="9" t="str">
        <f>_xlfn.XLOOKUP($E288,'Copy of Raw Data'!$E:$E,'Copy of Raw Data'!F:F,"ERROR",0,1)</f>
        <v>L'Oreal Paris Advanced Hairstyle Boost It Volume Inject Mousse</v>
      </c>
      <c r="G288" s="9">
        <f>_xlfn.XLOOKUP($E288,'Copy of Raw Data'!$E:$E,'Copy of Raw Data'!G:G,"ERROR",0,1)</f>
        <v>34</v>
      </c>
      <c r="H288" s="9">
        <f>_xlfn.XLOOKUP($E288,'Copy of Raw Data'!$E:$E,'Copy of Raw Data'!H:H,"ERROR",0,1)</f>
        <v>550.52</v>
      </c>
      <c r="I288" s="9">
        <f>_xlfn.XLOOKUP($E288,'Copy of Raw Data'!$E:$E,'Copy of Raw Data'!I:I,"ERROR",0,1)</f>
        <v>2.24629877890984e-5</v>
      </c>
      <c r="J288" s="9" t="str">
        <f>_xlfn.XLOOKUP($E288,'Copy of Raw Data'!$E:$E,'Copy of 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_xlfn.XLOOKUP($E288,'Copy of Raw Data'!$E:$E,'Copy of Raw Data'!L:L,"ERROR",0,1)</f>
        <v>16.2</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_xlfn.XLOOKUP($E288,'Copy of Raw Data'!$E:$E,'Copy of Raw Data'!N:N,"ERROR",0,1)</f>
        <v>16.2</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18"/>
        <v>0</v>
      </c>
      <c r="Q288" s="9">
        <f>_xlfn.XLOOKUP($E288,'Copy of Raw Data'!$E:$E,'Copy of Raw Data'!Q:Q,"ERROR",0,1)</f>
        <v>0</v>
      </c>
      <c r="R288" s="9">
        <f>_xlfn.XLOOKUP($E288,'Copy of Raw Data'!$E:$E,'Copy of Raw Data'!R:R,"ERROR",0,1)</f>
        <v>0</v>
      </c>
      <c r="S288" s="17" t="e">
        <f t="shared" si="19"/>
        <v>#N/A</v>
      </c>
      <c r="T288" s="9" t="e">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#N/A</v>
      </c>
      <c r="U288" s="17" t="e">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#N/A</v>
      </c>
      <c r="V288" s="17" t="e">
        <f t="shared" si="20"/>
        <v>#N/A</v>
      </c>
      <c r="W288" s="17" t="e">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#N/A</v>
      </c>
      <c r="X288" s="17" t="e">
        <f t="shared" si="21"/>
        <v>#N/A</v>
      </c>
      <c r="Y288" s="9" t="e">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#N/A</v>
      </c>
      <c r="Z288" s="17" t="e">
        <f t="array" ref="Z288">_xlfn.IFS(AA288="oz",_xlfn.IFS(R288="oz",Q288,R288="fl oz",Q288*1.04,R288="ml",Q288*0.0338),AA288="fl oz",_xlfn.IFS(R288="oz",Q288/1.04,R288="fl oz",Q288,R288="ml",Q288*0.0338/1.04),AA288="ml",_xlfn.IFS(R288="oz",Q288/0.0338,R288="fl oz",Q288*1.04/0.0338,R288="ml",Q288))</f>
        <v>#N/A</v>
      </c>
      <c r="AA288" s="9" t="str">
        <f>_xlfn.XLOOKUP($E288,'Copy of Raw Data'!$E:$E,'Copy of Raw Data'!AA:AA,"ERROR",0,1)</f>
        <v>oz</v>
      </c>
      <c r="AB288" s="9"/>
      <c r="AC288" s="9"/>
      <c r="AD288" s="9"/>
      <c r="AE288" s="9"/>
      <c r="AF288" s="9"/>
    </row>
    <row r="289" hidden="1" spans="1:32">
      <c r="A289" s="9" t="str">
        <f>_xlfn.XLOOKUP($E289,'Copy of Raw Data'!$E:$E,'Copy of Raw Data'!A:A,"ERROR",0,1)</f>
        <v>US</v>
      </c>
      <c r="B289" s="9" t="str">
        <f>_xlfn.XLOOKUP($E289,'Copy of Raw Data'!$E:$E,'Copy of Raw Data'!B:B,"ERROR",0,1)</f>
        <v>Hair Mousses</v>
      </c>
      <c r="C289" s="9" t="str">
        <f>_xlfn.XLOOKUP($E289,'Copy of Raw Data'!$E:$E,'Copy of Raw Data'!C:C,"ERROR",0,1)</f>
        <v>condition 3-in-1</v>
      </c>
      <c r="D289" s="9" t="str">
        <f>_xlfn.XLOOKUP($E289,'Copy of Raw Data'!$E:$E,'Copy of Raw Data'!D:D,"ERROR",0,1)</f>
        <v>www.amazon.com/dp/B004AIAQ48</v>
      </c>
      <c r="E289" s="9" t="s">
        <v>1029</v>
      </c>
      <c r="F289" s="9" t="str">
        <f>_xlfn.XLOOKUP($E289,'Copy of Raw Data'!$E:$E,'Copy of Raw Data'!F:F,"ERROR",0,1)</f>
        <v>Condition 3-in-1 Mousse Maximum Hold 6 oz Pack of (3)</v>
      </c>
      <c r="G289" s="9">
        <f>_xlfn.XLOOKUP($E289,'Copy of Raw Data'!$E:$E,'Copy of Raw Data'!G:G,"ERROR",0,1)</f>
        <v>26</v>
      </c>
      <c r="H289" s="9">
        <f>_xlfn.XLOOKUP($E289,'Copy of Raw Data'!$E:$E,'Copy of Raw Data'!H:H,"ERROR",0,1)</f>
        <v>528.36</v>
      </c>
      <c r="I289" s="9">
        <f>_xlfn.XLOOKUP($E289,'Copy of Raw Data'!$E:$E,'Copy of Raw Data'!I:I,"ERROR",0,1)</f>
        <v>2.18320718628545e-5</v>
      </c>
      <c r="J289" s="9" t="str">
        <f>_xlfn.XLOOKUP($E289,'Copy of Raw Data'!$E:$E,'Copy of 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15 to 20</v>
      </c>
      <c r="L289" s="9">
        <f>_xlfn.XLOOKUP($E289,'Copy of Raw Data'!$E:$E,'Copy of Raw Data'!L:L,"ERROR",0,1)</f>
        <v>19.99</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15 to 20</v>
      </c>
      <c r="N289" s="9">
        <f>_xlfn.XLOOKUP($E289,'Copy of Raw Data'!$E:$E,'Copy of Raw Data'!N:N,"ERROR",0,1)</f>
        <v>19.99</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18"/>
        <v>0</v>
      </c>
      <c r="Q289" s="9">
        <f>_xlfn.XLOOKUP($E289,'Copy of Raw Data'!$E:$E,'Copy of Raw Data'!Q:Q,"ERROR",0,1)</f>
        <v>18</v>
      </c>
      <c r="R289" s="9" t="str">
        <f>_xlfn.XLOOKUP($E289,'Copy of Raw Data'!$E:$E,'Copy of Raw Data'!R:R,"ERROR",0,1)</f>
        <v>oz</v>
      </c>
      <c r="S289" s="17">
        <f t="shared" si="19"/>
        <v>1.11055555555556</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1 to 2</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7">
        <f t="shared" si="20"/>
        <v>0.0375568331266674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7">
        <f t="shared" si="21"/>
        <v>0.0375568331266674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15 to 20</v>
      </c>
      <c r="Z289" s="17">
        <f t="array" ref="Z289">_xlfn.IFS(AA289="oz",_xlfn.IFS(R289="oz",Q289,R289="fl oz",Q289*1.04,R289="ml",Q289*0.0338),AA289="fl oz",_xlfn.IFS(R289="oz",Q289/1.04,R289="fl oz",Q289,R289="ml",Q289*0.0338/1.04),AA289="ml",_xlfn.IFS(R289="oz",Q289/0.0338,R289="fl oz",Q289*1.04/0.0338,R289="ml",Q289))</f>
        <v>18</v>
      </c>
      <c r="AA289" s="9" t="str">
        <f>_xlfn.XLOOKUP($E289,'Copy of Raw Data'!$E:$E,'Copy of Raw Data'!AA:AA,"ERROR",0,1)</f>
        <v>oz</v>
      </c>
      <c r="AB289" s="9"/>
      <c r="AC289" s="9"/>
      <c r="AD289" s="9"/>
      <c r="AE289" s="9"/>
      <c r="AF289" s="9"/>
    </row>
    <row r="290" hidden="1" spans="1:32">
      <c r="A290" s="9" t="str">
        <f>_xlfn.XLOOKUP($E290,'Copy of Raw Data'!$E:$E,'Copy of Raw Data'!A:A,"ERROR",0,1)</f>
        <v>US</v>
      </c>
      <c r="B290" s="9" t="str">
        <f>_xlfn.XLOOKUP($E290,'Copy of Raw Data'!$E:$E,'Copy of Raw Data'!B:B,"ERROR",0,1)</f>
        <v>Hair Mousses</v>
      </c>
      <c r="C290" s="9" t="str">
        <f>_xlfn.XLOOKUP($E290,'Copy of Raw Data'!$E:$E,'Copy of Raw Data'!C:C,"ERROR",0,1)</f>
        <v>Kafune Amor Hair Care</v>
      </c>
      <c r="D290" s="9" t="str">
        <f>_xlfn.XLOOKUP($E290,'Copy of Raw Data'!$E:$E,'Copy of Raw Data'!D:D,"ERROR",0,1)</f>
        <v>www.amazon.com/dp/B096LFXD9C</v>
      </c>
      <c r="E290" s="9" t="s">
        <v>1032</v>
      </c>
      <c r="F290" s="9" t="str">
        <f>_xlfn.XLOOKUP($E290,'Copy of Raw Data'!$E:$E,'Copy of Raw Data'!F:F,"ERROR",0,1)</f>
        <v>Kafune Amor Premium Lace Melt Mousse - Tinted Wig Melting Mousse for Lace Wigs, Quick-Drying, Natural Finish, Ideal for Braids, Lace Wig Tint Lace Spray for melting Baby Hairs – Expresso Dark Brown</v>
      </c>
      <c r="G290" s="9">
        <f>_xlfn.XLOOKUP($E290,'Copy of Raw Data'!$E:$E,'Copy of Raw Data'!G:G,"ERROR",0,1)</f>
        <v>21</v>
      </c>
      <c r="H290" s="9">
        <f>_xlfn.XLOOKUP($E290,'Copy of Raw Data'!$E:$E,'Copy of Raw Data'!H:H,"ERROR",0,1)</f>
        <v>513.52</v>
      </c>
      <c r="I290" s="9">
        <f>_xlfn.XLOOKUP($E290,'Copy of Raw Data'!$E:$E,'Copy of Raw Data'!I:I,"ERROR",0,1)</f>
        <v>2.14524169288008e-5</v>
      </c>
      <c r="J290" s="9" t="str">
        <f>_xlfn.XLOOKUP($E290,'Copy of Raw Data'!$E:$E,'Copy of 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20 to 30</v>
      </c>
      <c r="L290" s="9">
        <f>_xlfn.XLOOKUP($E290,'Copy of Raw Data'!$E:$E,'Copy of Raw Data'!L:L,"ERROR",0,1)</f>
        <v>24</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20 to 30</v>
      </c>
      <c r="N290" s="9">
        <f>_xlfn.XLOOKUP($E290,'Copy of Raw Data'!$E:$E,'Copy of Raw Data'!N:N,"ERROR",0,1)</f>
        <v>24</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18"/>
        <v>0</v>
      </c>
      <c r="Q290" s="9">
        <f>_xlfn.XLOOKUP($E290,'Copy of Raw Data'!$E:$E,'Copy of Raw Data'!Q:Q,"ERROR",0,1)</f>
        <v>6.8</v>
      </c>
      <c r="R290" s="9" t="str">
        <f>_xlfn.XLOOKUP($E290,'Copy of Raw Data'!$E:$E,'Copy of Raw Data'!R:R,"ERROR",0,1)</f>
        <v>fl oz</v>
      </c>
      <c r="S290" s="17">
        <f t="shared" si="19"/>
        <v>3.39366515837104</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3 to 4</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0.1 to 0.2</v>
      </c>
      <c r="V290" s="17">
        <f t="shared" si="20"/>
        <v>0.114767168020664</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0.1 to 0.2</v>
      </c>
      <c r="X290" s="17">
        <f t="shared" si="21"/>
        <v>0.114767168020664</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6 to 8</v>
      </c>
      <c r="Z290" s="17">
        <f t="array" ref="Z290">_xlfn.IFS(AA290="oz",_xlfn.IFS(R290="oz",Q290,R290="fl oz",Q290*1.04,R290="ml",Q290*0.0338),AA290="fl oz",_xlfn.IFS(R290="oz",Q290/1.04,R290="fl oz",Q290,R290="ml",Q290*0.0338/1.04),AA290="ml",_xlfn.IFS(R290="oz",Q290/0.0338,R290="fl oz",Q290*1.04/0.0338,R290="ml",Q290))</f>
        <v>7.072</v>
      </c>
      <c r="AA290" s="9" t="str">
        <f>_xlfn.XLOOKUP($E290,'Copy of Raw Data'!$E:$E,'Copy of Raw Data'!AA:AA,"ERROR",0,1)</f>
        <v>oz</v>
      </c>
      <c r="AB290" s="9"/>
      <c r="AC290" s="9"/>
      <c r="AD290" s="9"/>
      <c r="AE290" s="9"/>
      <c r="AF290" s="9"/>
    </row>
    <row r="291" hidden="1" spans="1:32">
      <c r="A291" s="9" t="str">
        <f>_xlfn.XLOOKUP($E291,'Copy of Raw Data'!$E:$E,'Copy of Raw Data'!A:A,"ERROR",0,1)</f>
        <v>US</v>
      </c>
      <c r="B291" s="9" t="str">
        <f>_xlfn.XLOOKUP($E291,'Copy of Raw Data'!$E:$E,'Copy of Raw Data'!B:B,"ERROR",0,1)</f>
        <v>Hair Mousses</v>
      </c>
      <c r="C291" s="9" t="str">
        <f>_xlfn.XLOOKUP($E291,'Copy of Raw Data'!$E:$E,'Copy of Raw Data'!C:C,"ERROR",0,1)</f>
        <v>ebin new york</v>
      </c>
      <c r="D291" s="9" t="str">
        <f>_xlfn.XLOOKUP($E291,'Copy of Raw Data'!$E:$E,'Copy of Raw Data'!D:D,"ERROR",0,1)</f>
        <v>www.amazon.com/dp/B0BH7F6JTG</v>
      </c>
      <c r="E291" s="9" t="s">
        <v>1035</v>
      </c>
      <c r="F291" s="9" t="str">
        <f>_xlfn.XLOOKUP($E291,'Copy of Raw Data'!$E:$E,'Copy of Raw Data'!F:F,"ERROR",0,1)</f>
        <v>EBIN NEW YORK TINTED LACE MOUSSE - Medium Dark Brown, 3.38oz/ 100ml | Lightweight Foam with Highly Pigmented, Perfect Matching with Flawless Finish</v>
      </c>
      <c r="G291" s="9">
        <f>_xlfn.XLOOKUP($E291,'Copy of Raw Data'!$E:$E,'Copy of Raw Data'!G:G,"ERROR",0,1)</f>
        <v>65</v>
      </c>
      <c r="H291" s="9">
        <f>_xlfn.XLOOKUP($E291,'Copy of Raw Data'!$E:$E,'Copy of Raw Data'!H:H,"ERROR",0,1)</f>
        <v>504.59</v>
      </c>
      <c r="I291" s="9">
        <f>_xlfn.XLOOKUP($E291,'Copy of Raw Data'!$E:$E,'Copy of Raw Data'!I:I,"ERROR",0,1)</f>
        <v>2.12432453413938e-5</v>
      </c>
      <c r="J291" s="9" t="str">
        <f>_xlfn.XLOOKUP($E291,'Copy of Raw Data'!$E:$E,'Copy of 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 to 10</v>
      </c>
      <c r="L291" s="9">
        <f>_xlfn.XLOOKUP($E291,'Copy of Raw Data'!$E:$E,'Copy of Raw Data'!L:L,"ERROR",0,1)</f>
        <v>7.66</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 to 10</v>
      </c>
      <c r="N291" s="9">
        <f>_xlfn.XLOOKUP($E291,'Copy of Raw Data'!$E:$E,'Copy of Raw Data'!N:N,"ERROR",0,1)</f>
        <v>7.66</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18"/>
        <v>0</v>
      </c>
      <c r="Q291" s="9">
        <f>_xlfn.XLOOKUP($E291,'Copy of Raw Data'!$E:$E,'Copy of Raw Data'!Q:Q,"ERROR",0,1)</f>
        <v>100</v>
      </c>
      <c r="R291" s="9" t="str">
        <f>_xlfn.XLOOKUP($E291,'Copy of Raw Data'!$E:$E,'Copy of Raw Data'!R:R,"ERROR",0,1)</f>
        <v>ml</v>
      </c>
      <c r="S291" s="17">
        <f t="shared" si="19"/>
        <v>2.26627218934911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2 to 3</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17">
        <f t="shared" si="20"/>
        <v>0.07664092625462</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17">
        <f t="shared" si="21"/>
        <v>0.07664092625462</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2 to 4</v>
      </c>
      <c r="Z291" s="17">
        <f t="array" ref="Z291">_xlfn.IFS(AA291="oz",_xlfn.IFS(R291="oz",Q291,R291="fl oz",Q291*1.04,R291="ml",Q291*0.0338),AA291="fl oz",_xlfn.IFS(R291="oz",Q291/1.04,R291="fl oz",Q291,R291="ml",Q291*0.0338/1.04),AA291="ml",_xlfn.IFS(R291="oz",Q291/0.0338,R291="fl oz",Q291*1.04/0.0338,R291="ml",Q291))</f>
        <v>3.38</v>
      </c>
      <c r="AA291" s="9" t="str">
        <f>_xlfn.XLOOKUP($E291,'Copy of Raw Data'!$E:$E,'Copy of Raw Data'!AA:AA,"ERROR",0,1)</f>
        <v>oz</v>
      </c>
      <c r="AB291" s="9"/>
      <c r="AC291" s="9"/>
      <c r="AD291" s="9"/>
      <c r="AE291" s="9"/>
      <c r="AF291" s="9"/>
    </row>
    <row r="292" hidden="1" spans="1:32">
      <c r="A292" s="9" t="str">
        <f>_xlfn.XLOOKUP($E292,'Copy of Raw Data'!$E:$E,'Copy of Raw Data'!A:A,"ERROR",0,1)</f>
        <v>US</v>
      </c>
      <c r="B292" s="9" t="str">
        <f>_xlfn.XLOOKUP($E292,'Copy of Raw Data'!$E:$E,'Copy of Raw Data'!B:B,"ERROR",0,1)</f>
        <v>Hair Mousses</v>
      </c>
      <c r="C292" s="9" t="str">
        <f>_xlfn.XLOOKUP($E292,'Copy of Raw Data'!$E:$E,'Copy of Raw Data'!C:C,"ERROR",0,1)</f>
        <v>aussie</v>
      </c>
      <c r="D292" s="9" t="str">
        <f>_xlfn.XLOOKUP($E292,'Copy of Raw Data'!$E:$E,'Copy of Raw Data'!D:D,"ERROR",0,1)</f>
        <v>www.amazon.com/dp/B00JJ3CCQE</v>
      </c>
      <c r="E292" s="9" t="s">
        <v>1038</v>
      </c>
      <c r="F292" s="9" t="str">
        <f>_xlfn.XLOOKUP($E292,'Copy of Raw Data'!$E:$E,'Copy of Raw Data'!F:F,"ERROR",0,1)</f>
        <v>Aussie Headstrong Volume Texturizing Gel, 7 Ounce (Pack of 2)</v>
      </c>
      <c r="G292" s="9">
        <f>_xlfn.XLOOKUP($E292,'Copy of Raw Data'!$E:$E,'Copy of Raw Data'!G:G,"ERROR",0,1)</f>
        <v>31</v>
      </c>
      <c r="H292" s="9">
        <f>_xlfn.XLOOKUP($E292,'Copy of Raw Data'!$E:$E,'Copy of Raw Data'!H:H,"ERROR",0,1)</f>
        <v>499.67</v>
      </c>
      <c r="I292" s="9">
        <f>_xlfn.XLOOKUP($E292,'Copy of Raw Data'!$E:$E,'Copy of Raw Data'!I:I,"ERROR",0,1)</f>
        <v>2.12071079736507e-5</v>
      </c>
      <c r="J292" s="9" t="str">
        <f>_xlfn.XLOOKUP($E292,'Copy of Raw Data'!$E:$E,'Copy of 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15 to 20</v>
      </c>
      <c r="L292" s="9">
        <f>_xlfn.XLOOKUP($E292,'Copy of Raw Data'!$E:$E,'Copy of Raw Data'!L:L,"ERROR",0,1)</f>
        <v>15.88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15 to 20</v>
      </c>
      <c r="N292" s="9">
        <f>_xlfn.XLOOKUP($E292,'Copy of Raw Data'!$E:$E,'Copy of Raw Data'!N:N,"ERROR",0,1)</f>
        <v>15.88</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No Discount</v>
      </c>
      <c r="P292" s="16">
        <f t="shared" si="18"/>
        <v>0</v>
      </c>
      <c r="Q292" s="9">
        <f>_xlfn.XLOOKUP($E292,'Copy of Raw Data'!$E:$E,'Copy of Raw Data'!Q:Q,"ERROR",0,1)</f>
        <v>14</v>
      </c>
      <c r="R292" s="9" t="str">
        <f>_xlfn.XLOOKUP($E292,'Copy of Raw Data'!$E:$E,'Copy of Raw Data'!R:R,"ERROR",0,1)</f>
        <v>oz</v>
      </c>
      <c r="S292" s="17">
        <f t="shared" si="19"/>
        <v>1.13428571428571</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1 to 2</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 to 0.05</v>
      </c>
      <c r="V292" s="17">
        <f t="shared" si="20"/>
        <v>0.0383593410309677</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 to 0.05</v>
      </c>
      <c r="X292" s="17">
        <f t="shared" si="21"/>
        <v>0.0383593410309677</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10 to 15</v>
      </c>
      <c r="Z292" s="17">
        <f t="array" ref="Z292">_xlfn.IFS(AA292="oz",_xlfn.IFS(R292="oz",Q292,R292="fl oz",Q292*1.04,R292="ml",Q292*0.0338),AA292="fl oz",_xlfn.IFS(R292="oz",Q292/1.04,R292="fl oz",Q292,R292="ml",Q292*0.0338/1.04),AA292="ml",_xlfn.IFS(R292="oz",Q292/0.0338,R292="fl oz",Q292*1.04/0.0338,R292="ml",Q292))</f>
        <v>14</v>
      </c>
      <c r="AA292" s="9" t="str">
        <f>_xlfn.XLOOKUP($E292,'Copy of Raw Data'!$E:$E,'Copy of Raw Data'!AA:AA,"ERROR",0,1)</f>
        <v>oz</v>
      </c>
      <c r="AB292" s="9"/>
      <c r="AC292" s="9"/>
      <c r="AD292" s="9"/>
      <c r="AE292" s="9"/>
      <c r="AF292" s="9"/>
    </row>
    <row r="293" hidden="1" spans="1:32">
      <c r="A293" s="9" t="str">
        <f>_xlfn.XLOOKUP($E293,'Copy of Raw Data'!$E:$E,'Copy of Raw Data'!A:A,"ERROR",0,1)</f>
        <v>US</v>
      </c>
      <c r="B293" s="9" t="str">
        <f>_xlfn.XLOOKUP($E293,'Copy of Raw Data'!$E:$E,'Copy of Raw Data'!B:B,"ERROR",0,1)</f>
        <v>Hair Mousses</v>
      </c>
      <c r="C293" s="9" t="str">
        <f>_xlfn.XLOOKUP($E293,'Copy of Raw Data'!$E:$E,'Copy of Raw Data'!C:C,"ERROR",0,1)</f>
        <v>EBIN NEW YORK</v>
      </c>
      <c r="D293" s="9" t="str">
        <f>_xlfn.XLOOKUP($E293,'Copy of Raw Data'!$E:$E,'Copy of Raw Data'!D:D,"ERROR",0,1)</f>
        <v>www.amazon.com/dp/B0B61WFRG9</v>
      </c>
      <c r="E293" s="9" t="s">
        <v>1041</v>
      </c>
      <c r="F293" s="9" t="str">
        <f>_xlfn.XLOOKUP($E293,'Copy of Raw Data'!$E:$E,'Copy of Raw Data'!F:F,"ERROR",0,1)</f>
        <v>EBIN NEW YORK TINTED LACE MOUSSE - Dark Brown, 3.38oz/ 100ml | Lightweight Foam with Highly Pigmented, Perfect Matching with Flawless Finish</v>
      </c>
      <c r="G293" s="9">
        <f>_xlfn.XLOOKUP($E293,'Copy of Raw Data'!$E:$E,'Copy of Raw Data'!G:G,"ERROR",0,1)</f>
        <v>73</v>
      </c>
      <c r="H293" s="9">
        <f>_xlfn.XLOOKUP($E293,'Copy of Raw Data'!$E:$E,'Copy of Raw Data'!H:H,"ERROR",0,1)</f>
        <v>498.82</v>
      </c>
      <c r="I293" s="9">
        <f>_xlfn.XLOOKUP($E293,'Copy of Raw Data'!$E:$E,'Copy of Raw Data'!I:I,"ERROR",0,1)</f>
        <v>2.09158833041917e-5</v>
      </c>
      <c r="J293" s="9" t="str">
        <f>_xlfn.XLOOKUP($E293,'Copy of Raw Data'!$E:$E,'Copy of 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5 to 10</v>
      </c>
      <c r="L293" s="9">
        <f>_xlfn.XLOOKUP($E293,'Copy of Raw Data'!$E:$E,'Copy of Raw Data'!L:L,"ERROR",0,1)</f>
        <v>6.8</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5 to 10</v>
      </c>
      <c r="N293" s="9">
        <f>_xlfn.XLOOKUP($E293,'Copy of Raw Data'!$E:$E,'Copy of Raw Data'!N:N,"ERROR",0,1)</f>
        <v>6.87</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0% to 2%</v>
      </c>
      <c r="P293" s="16">
        <f t="shared" si="18"/>
        <v>0.0101892285298399</v>
      </c>
      <c r="Q293" s="9">
        <f>_xlfn.XLOOKUP($E293,'Copy of Raw Data'!$E:$E,'Copy of Raw Data'!Q:Q,"ERROR",0,1)</f>
        <v>3.38</v>
      </c>
      <c r="R293" s="9" t="str">
        <f>_xlfn.XLOOKUP($E293,'Copy of Raw Data'!$E:$E,'Copy of Raw Data'!R:R,"ERROR",0,1)</f>
        <v>oz</v>
      </c>
      <c r="S293" s="17">
        <f t="shared" si="19"/>
        <v>2.01183431952663</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2 to 3</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7">
        <f t="shared" si="20"/>
        <v>0.068736705400684</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7">
        <f t="shared" si="21"/>
        <v>0.0680363314009681</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2 to 4</v>
      </c>
      <c r="Z293" s="17">
        <f t="array" ref="Z293">_xlfn.IFS(AA293="oz",_xlfn.IFS(R293="oz",Q293,R293="fl oz",Q293*1.04,R293="ml",Q293*0.0338),AA293="fl oz",_xlfn.IFS(R293="oz",Q293/1.04,R293="fl oz",Q293,R293="ml",Q293*0.0338/1.04),AA293="ml",_xlfn.IFS(R293="oz",Q293/0.0338,R293="fl oz",Q293*1.04/0.0338,R293="ml",Q293))</f>
        <v>3.38</v>
      </c>
      <c r="AA293" s="9" t="str">
        <f>_xlfn.XLOOKUP($E293,'Copy of Raw Data'!$E:$E,'Copy of Raw Data'!AA:AA,"ERROR",0,1)</f>
        <v>oz</v>
      </c>
      <c r="AB293" s="9"/>
      <c r="AC293" s="9"/>
      <c r="AD293" s="9"/>
      <c r="AE293" s="9"/>
      <c r="AF293" s="9"/>
    </row>
    <row r="294" hidden="1" spans="1:32">
      <c r="A294" s="9" t="str">
        <f>_xlfn.XLOOKUP($E294,'Copy of Raw Data'!$E:$E,'Copy of Raw Data'!A:A,"ERROR",0,1)</f>
        <v>US</v>
      </c>
      <c r="B294" s="9" t="str">
        <f>_xlfn.XLOOKUP($E294,'Copy of Raw Data'!$E:$E,'Copy of Raw Data'!B:B,"ERROR",0,1)</f>
        <v>Hair Mousses</v>
      </c>
      <c r="C294" s="9" t="str">
        <f>_xlfn.XLOOKUP($E294,'Copy of Raw Data'!$E:$E,'Copy of Raw Data'!C:C,"ERROR",0,1)</f>
        <v>tresemmÃ©</v>
      </c>
      <c r="D294" s="9" t="str">
        <f>_xlfn.XLOOKUP($E294,'Copy of Raw Data'!$E:$E,'Copy of Raw Data'!D:D,"ERROR",0,1)</f>
        <v>www.amazon.com/dp/B017DU9FHS</v>
      </c>
      <c r="E294" s="9" t="s">
        <v>1044</v>
      </c>
      <c r="F294" s="9" t="str">
        <f>_xlfn.XLOOKUP($E294,'Copy of Raw Data'!$E:$E,'Copy of Raw Data'!F:F,"ERROR",0,1)</f>
        <v>TRESemmé Flawless Curls Mousse, Extra Hold - 10.5 oz (Pack of 4)</v>
      </c>
      <c r="G294" s="9">
        <f>_xlfn.XLOOKUP($E294,'Copy of Raw Data'!$E:$E,'Copy of Raw Data'!G:G,"ERROR",0,1)</f>
        <v>18</v>
      </c>
      <c r="H294" s="9">
        <f>_xlfn.XLOOKUP($E294,'Copy of Raw Data'!$E:$E,'Copy of Raw Data'!H:H,"ERROR",0,1)</f>
        <v>491.97</v>
      </c>
      <c r="I294" s="9">
        <f>_xlfn.XLOOKUP($E294,'Copy of Raw Data'!$E:$E,'Copy of Raw Data'!I:I,"ERROR",0,1)</f>
        <v>2.03963554996971e-5</v>
      </c>
      <c r="J294" s="9" t="str">
        <f>_xlfn.XLOOKUP($E294,'Copy of Raw Data'!$E:$E,'Copy of 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20 to 30</v>
      </c>
      <c r="L294" s="9">
        <f>_xlfn.XLOOKUP($E294,'Copy of Raw Data'!$E:$E,'Copy of Raw Data'!L:L,"ERROR",0,1)</f>
        <v>27.92</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20 to 30</v>
      </c>
      <c r="N294" s="9">
        <f>_xlfn.XLOOKUP($E294,'Copy of Raw Data'!$E:$E,'Copy of Raw Data'!N:N,"ERROR",0,1)</f>
        <v>27.92</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No Discount</v>
      </c>
      <c r="P294" s="16">
        <f t="shared" si="18"/>
        <v>0</v>
      </c>
      <c r="Q294" s="9">
        <f>_xlfn.XLOOKUP($E294,'Copy of Raw Data'!$E:$E,'Copy of Raw Data'!Q:Q,"ERROR",0,1)</f>
        <v>42</v>
      </c>
      <c r="R294" s="9" t="str">
        <f>_xlfn.XLOOKUP($E294,'Copy of Raw Data'!$E:$E,'Copy of Raw Data'!R:R,"ERROR",0,1)</f>
        <v>oz</v>
      </c>
      <c r="S294" s="17">
        <f t="shared" si="19"/>
        <v>0.664761904761905</v>
      </c>
      <c r="T294" s="9" t="str">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0.5 to 0.75</v>
      </c>
      <c r="U294" s="17"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 to 0.05</v>
      </c>
      <c r="V294" s="17">
        <f t="shared" si="20"/>
        <v>0.0224809572121036</v>
      </c>
      <c r="W294" s="17"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 to 0.05</v>
      </c>
      <c r="X294" s="17">
        <f t="shared" si="21"/>
        <v>0.0224809572121036</v>
      </c>
      <c r="Y294" s="9"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40 to 50</v>
      </c>
      <c r="Z294" s="17">
        <f t="array" ref="Z294">_xlfn.IFS(AA294="oz",_xlfn.IFS(R294="oz",Q294,R294="fl oz",Q294*1.04,R294="ml",Q294*0.0338),AA294="fl oz",_xlfn.IFS(R294="oz",Q294/1.04,R294="fl oz",Q294,R294="ml",Q294*0.0338/1.04),AA294="ml",_xlfn.IFS(R294="oz",Q294/0.0338,R294="fl oz",Q294*1.04/0.0338,R294="ml",Q294))</f>
        <v>42</v>
      </c>
      <c r="AA294" s="9" t="str">
        <f>_xlfn.XLOOKUP($E294,'Copy of Raw Data'!$E:$E,'Copy of Raw Data'!AA:AA,"ERROR",0,1)</f>
        <v>oz</v>
      </c>
      <c r="AB294" s="9"/>
      <c r="AC294" s="9"/>
      <c r="AD294" s="9"/>
      <c r="AE294" s="9"/>
      <c r="AF294" s="9"/>
    </row>
    <row r="295" hidden="1" spans="1:32">
      <c r="A295" s="9" t="str">
        <f>_xlfn.XLOOKUP($E295,'Copy of Raw Data'!$E:$E,'Copy of Raw Data'!A:A,"ERROR",0,1)</f>
        <v>US</v>
      </c>
      <c r="B295" s="9" t="str">
        <f>_xlfn.XLOOKUP($E295,'Copy of Raw Data'!$E:$E,'Copy of Raw Data'!B:B,"ERROR",0,1)</f>
        <v>Hair Mousses</v>
      </c>
      <c r="C295" s="9" t="str">
        <f>_xlfn.XLOOKUP($E295,'Copy of Raw Data'!$E:$E,'Copy of Raw Data'!C:C,"ERROR",0,1)</f>
        <v>ampro</v>
      </c>
      <c r="D295" s="9" t="str">
        <f>_xlfn.XLOOKUP($E295,'Copy of Raw Data'!$E:$E,'Copy of Raw Data'!D:D,"ERROR",0,1)</f>
        <v>www.amazon.com/dp/B08MBDDQVW</v>
      </c>
      <c r="E295" s="9" t="s">
        <v>1048</v>
      </c>
      <c r="F295" s="9" t="str">
        <f>_xlfn.XLOOKUP($E295,'Copy of Raw Data'!$E:$E,'Copy of Raw Data'!F:F,"ERROR",0,1)</f>
        <v>Ampro Shine-N-Jam Magic Fingers Setting Mousse For Braiders</v>
      </c>
      <c r="G295" s="9">
        <f>_xlfn.XLOOKUP($E295,'Copy of Raw Data'!$E:$E,'Copy of Raw Data'!G:G,"ERROR",0,1)</f>
        <v>33</v>
      </c>
      <c r="H295" s="9">
        <f>_xlfn.XLOOKUP($E295,'Copy of Raw Data'!$E:$E,'Copy of Raw Data'!H:H,"ERROR",0,1)</f>
        <v>479.75</v>
      </c>
      <c r="I295" s="9">
        <f>_xlfn.XLOOKUP($E295,'Copy of Raw Data'!$E:$E,'Copy of Raw Data'!I:I,"ERROR",0,1)</f>
        <v>1.89695671920997e-5</v>
      </c>
      <c r="J295" s="9" t="str">
        <f>_xlfn.XLOOKUP($E295,'Copy of Raw Data'!$E:$E,'Copy of 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_xlfn.XLOOKUP($E295,'Copy of Raw Data'!$E:$E,'Copy of Raw Data'!L:L,"ERROR",0,1)</f>
        <v>14.73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_xlfn.XLOOKUP($E295,'Copy of Raw Data'!$E:$E,'Copy of Raw Data'!N:N,"ERROR",0,1)</f>
        <v>14.95</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0% to 2%</v>
      </c>
      <c r="P295" s="16">
        <f t="shared" si="18"/>
        <v>0.0147157190635451</v>
      </c>
      <c r="Q295" s="9">
        <f>_xlfn.XLOOKUP($E295,'Copy of Raw Data'!$E:$E,'Copy of Raw Data'!Q:Q,"ERROR",0,1)</f>
        <v>0</v>
      </c>
      <c r="R295" s="9">
        <f>_xlfn.XLOOKUP($E295,'Copy of Raw Data'!$E:$E,'Copy of Raw Data'!R:R,"ERROR",0,1)</f>
        <v>0</v>
      </c>
      <c r="S295" s="17" t="e">
        <f t="shared" si="19"/>
        <v>#N/A</v>
      </c>
      <c r="T295" s="9" t="e">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#N/A</v>
      </c>
      <c r="U295" s="17" t="e">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#N/A</v>
      </c>
      <c r="V295" s="17" t="e">
        <f t="shared" si="20"/>
        <v>#N/A</v>
      </c>
      <c r="W295" s="17" t="e">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#N/A</v>
      </c>
      <c r="X295" s="17" t="e">
        <f t="shared" si="21"/>
        <v>#N/A</v>
      </c>
      <c r="Y295" s="9" t="e">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#N/A</v>
      </c>
      <c r="Z295" s="17" t="e">
        <f t="array" ref="Z295">_xlfn.IFS(AA295="oz",_xlfn.IFS(R295="oz",Q295,R295="fl oz",Q295*1.04,R295="ml",Q295*0.0338),AA295="fl oz",_xlfn.IFS(R295="oz",Q295/1.04,R295="fl oz",Q295,R295="ml",Q295*0.0338/1.04),AA295="ml",_xlfn.IFS(R295="oz",Q295/0.0338,R295="fl oz",Q295*1.04/0.0338,R295="ml",Q295))</f>
        <v>#N/A</v>
      </c>
      <c r="AA295" s="9" t="str">
        <f>_xlfn.XLOOKUP($E295,'Copy of Raw Data'!$E:$E,'Copy of Raw Data'!AA:AA,"ERROR",0,1)</f>
        <v>oz</v>
      </c>
      <c r="AB295" s="9"/>
      <c r="AC295" s="9"/>
      <c r="AD295" s="9"/>
      <c r="AE295" s="9"/>
      <c r="AF295" s="9"/>
    </row>
    <row r="296" hidden="1" spans="1:32">
      <c r="A296" s="9" t="str">
        <f>_xlfn.XLOOKUP($E296,'Copy of Raw Data'!$E:$E,'Copy of Raw Data'!A:A,"ERROR",0,1)</f>
        <v>US</v>
      </c>
      <c r="B296" s="9" t="str">
        <f>_xlfn.XLOOKUP($E296,'Copy of Raw Data'!$E:$E,'Copy of Raw Data'!B:B,"ERROR",0,1)</f>
        <v>Hair Mousses</v>
      </c>
      <c r="C296" s="9" t="str">
        <f>_xlfn.XLOOKUP($E296,'Copy of Raw Data'!$E:$E,'Copy of Raw Data'!C:C,"ERROR",0,1)</f>
        <v>Tresemma </v>
      </c>
      <c r="D296" s="9" t="str">
        <f>_xlfn.XLOOKUP($E296,'Copy of Raw Data'!$E:$E,'Copy of Raw Data'!D:D,"ERROR",0,1)</f>
        <v>www.amazon.com/dp/B003N7210E</v>
      </c>
      <c r="E296" s="9" t="s">
        <v>1052</v>
      </c>
      <c r="F296" s="9" t="str">
        <f>_xlfn.XLOOKUP($E296,'Copy of Raw Data'!$E:$E,'Copy of Raw Data'!F:F,"ERROR",0,1)</f>
        <v>TRESemmé Tres Mousse Tres Extra Hold, Extra Firm Control Mousse, Frizz Control with Flexible Feel, Hair Styling Mousse, Styling Foam for All Hair Types, Humidity Resistant, 10.5 oz</v>
      </c>
      <c r="G296" s="9">
        <f>_xlfn.XLOOKUP($E296,'Copy of Raw Data'!$E:$E,'Copy of Raw Data'!G:G,"ERROR",0,1)</f>
        <v>34</v>
      </c>
      <c r="H296" s="9">
        <f>_xlfn.XLOOKUP($E296,'Copy of Raw Data'!$E:$E,'Copy of Raw Data'!H:H,"ERROR",0,1)</f>
        <v>446.19</v>
      </c>
      <c r="I296" s="9">
        <f>_xlfn.XLOOKUP($E296,'Copy of Raw Data'!$E:$E,'Copy of Raw Data'!I:I,"ERROR",0,1)</f>
        <v>1.85903374035488e-5</v>
      </c>
      <c r="J296" s="9" t="str">
        <f>_xlfn.XLOOKUP($E296,'Copy of Raw Data'!$E:$E,'Copy of 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_xlfn.XLOOKUP($E296,'Copy of Raw Data'!$E:$E,'Copy of Raw Data'!L:L,"ERROR",0,1)</f>
        <v>13.13</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_xlfn.XLOOKUP($E296,'Copy of Raw Data'!$E:$E,'Copy of Raw Data'!N:N,"ERROR",0,1)</f>
        <v>13.13</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18"/>
        <v>0</v>
      </c>
      <c r="Q296" s="9">
        <f>_xlfn.XLOOKUP($E296,'Copy of Raw Data'!$E:$E,'Copy of Raw Data'!Q:Q,"ERROR",0,1)</f>
        <v>10.5</v>
      </c>
      <c r="R296" s="9" t="str">
        <f>_xlfn.XLOOKUP($E296,'Copy of Raw Data'!$E:$E,'Copy of Raw Data'!R:R,"ERROR",0,1)</f>
        <v>oz</v>
      </c>
      <c r="S296" s="17">
        <f t="shared" si="19"/>
        <v>1.25047619047619</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1 to 2</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20"/>
        <v>0.0422886773918225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21"/>
        <v>0.0422886773918225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10 to 15</v>
      </c>
      <c r="Z296" s="17">
        <f t="array" ref="Z296">_xlfn.IFS(AA296="oz",_xlfn.IFS(R296="oz",Q296,R296="fl oz",Q296*1.04,R296="ml",Q296*0.0338),AA296="fl oz",_xlfn.IFS(R296="oz",Q296/1.04,R296="fl oz",Q296,R296="ml",Q296*0.0338/1.04),AA296="ml",_xlfn.IFS(R296="oz",Q296/0.0338,R296="fl oz",Q296*1.04/0.0338,R296="ml",Q296))</f>
        <v>10.5</v>
      </c>
      <c r="AA296" s="9" t="str">
        <f>_xlfn.XLOOKUP($E296,'Copy of Raw Data'!$E:$E,'Copy of Raw Data'!AA:AA,"ERROR",0,1)</f>
        <v>oz</v>
      </c>
      <c r="AB296" s="9"/>
      <c r="AC296" s="9"/>
      <c r="AD296" s="9"/>
      <c r="AE296" s="9"/>
      <c r="AF296" s="9"/>
    </row>
    <row r="297" hidden="1" spans="1:32">
      <c r="A297" s="9" t="str">
        <f>_xlfn.XLOOKUP($E297,'Copy of Raw Data'!$E:$E,'Copy of Raw Data'!A:A,"ERROR",0,1)</f>
        <v>US</v>
      </c>
      <c r="B297" s="9" t="str">
        <f>_xlfn.XLOOKUP($E297,'Copy of Raw Data'!$E:$E,'Copy of Raw Data'!B:B,"ERROR",0,1)</f>
        <v>Hair Mousses</v>
      </c>
      <c r="C297" s="9" t="str">
        <f>_xlfn.XLOOKUP($E297,'Copy of Raw Data'!$E:$E,'Copy of Raw Data'!C:C,"ERROR",0,1)</f>
        <v>aunt jackie's</v>
      </c>
      <c r="D297" s="9" t="str">
        <f>_xlfn.XLOOKUP($E297,'Copy of Raw Data'!$E:$E,'Copy of Raw Data'!D:D,"ERROR",0,1)</f>
        <v>www.amazon.com/dp/B08WHZSP8J</v>
      </c>
      <c r="E297" s="9" t="s">
        <v>1055</v>
      </c>
      <c r="F297" s="9" t="str">
        <f>_xlfn.XLOOKUP($E297,'Copy of Raw Data'!$E:$E,'Copy of Raw Data'!F:F,"ERROR",0,1)</f>
        <v>Aunt Jackie's Grapeseed Style and Shine Recipes Rescued Thirst Quenching Hair Recovery Conditioner Repair Treatment, Seals in Moisture, 18 oz</v>
      </c>
      <c r="G297" s="9">
        <f>_xlfn.XLOOKUP($E297,'Copy of Raw Data'!$E:$E,'Copy of Raw Data'!G:G,"ERROR",0,1)</f>
        <v>37</v>
      </c>
      <c r="H297" s="9">
        <f>_xlfn.XLOOKUP($E297,'Copy of Raw Data'!$E:$E,'Copy of Raw Data'!H:H,"ERROR",0,1)</f>
        <v>437.27</v>
      </c>
      <c r="I297" s="9">
        <f>_xlfn.XLOOKUP($E297,'Copy of Raw Data'!$E:$E,'Copy of Raw Data'!I:I,"ERROR",0,1)</f>
        <v>1.69105875217499e-5</v>
      </c>
      <c r="J297" s="9" t="str">
        <f>_xlfn.XLOOKUP($E297,'Copy of Raw Data'!$E:$E,'Copy of 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10 to 15</v>
      </c>
      <c r="L297" s="9">
        <f>_xlfn.XLOOKUP($E297,'Copy of Raw Data'!$E:$E,'Copy of Raw Data'!L:L,"ERROR",0,1)</f>
        <v>11.98</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_xlfn.XLOOKUP($E297,'Copy of Raw Data'!$E:$E,'Copy of Raw Data'!N:N,"ERROR",0,1)</f>
        <v>11.98</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6">
        <f t="shared" si="18"/>
        <v>0</v>
      </c>
      <c r="Q297" s="9">
        <f>_xlfn.XLOOKUP($E297,'Copy of Raw Data'!$E:$E,'Copy of Raw Data'!Q:Q,"ERROR",0,1)</f>
        <v>18</v>
      </c>
      <c r="R297" s="9" t="str">
        <f>_xlfn.XLOOKUP($E297,'Copy of Raw Data'!$E:$E,'Copy of Raw Data'!R:R,"ERROR",0,1)</f>
        <v>oz</v>
      </c>
      <c r="S297" s="17">
        <f t="shared" si="19"/>
        <v>0.665555555555556</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0.5 to 0.75</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 to 0.05</v>
      </c>
      <c r="V297" s="17">
        <f t="shared" si="20"/>
        <v>0.0225077969413445</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21"/>
        <v>0.0225077969413445</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15 to 20</v>
      </c>
      <c r="Z297" s="17">
        <f t="array" ref="Z297">_xlfn.IFS(AA297="oz",_xlfn.IFS(R297="oz",Q297,R297="fl oz",Q297*1.04,R297="ml",Q297*0.0338),AA297="fl oz",_xlfn.IFS(R297="oz",Q297/1.04,R297="fl oz",Q297,R297="ml",Q297*0.0338/1.04),AA297="ml",_xlfn.IFS(R297="oz",Q297/0.0338,R297="fl oz",Q297*1.04/0.0338,R297="ml",Q297))</f>
        <v>18</v>
      </c>
      <c r="AA297" s="9" t="str">
        <f>_xlfn.XLOOKUP($E297,'Copy of Raw Data'!$E:$E,'Copy of Raw Data'!AA:AA,"ERROR",0,1)</f>
        <v>oz</v>
      </c>
      <c r="AB297" s="9"/>
      <c r="AC297" s="9"/>
      <c r="AD297" s="9"/>
      <c r="AE297" s="9"/>
      <c r="AF297" s="9"/>
    </row>
    <row r="298" hidden="1" spans="1:32">
      <c r="A298" s="9" t="str">
        <f>_xlfn.XLOOKUP($E298,'Copy of Raw Data'!$E:$E,'Copy of Raw Data'!A:A,"ERROR",0,1)</f>
        <v>US</v>
      </c>
      <c r="B298" s="9" t="str">
        <f>_xlfn.XLOOKUP($E298,'Copy of Raw Data'!$E:$E,'Copy of Raw Data'!B:B,"ERROR",0,1)</f>
        <v>Hair Mousses</v>
      </c>
      <c r="C298" s="9" t="str">
        <f>_xlfn.XLOOKUP($E298,'Copy of Raw Data'!$E:$E,'Copy of Raw Data'!C:C,"ERROR",0,1)</f>
        <v>sheamoisture</v>
      </c>
      <c r="D298" s="9" t="str">
        <f>_xlfn.XLOOKUP($E298,'Copy of Raw Data'!$E:$E,'Copy of Raw Data'!D:D,"ERROR",0,1)</f>
        <v>www.amazon.com/dp/B00F9H0IKQ</v>
      </c>
      <c r="E298" s="9" t="s">
        <v>1058</v>
      </c>
      <c r="F298" s="9" t="str">
        <f>_xlfn.XLOOKUP($E298,'Copy of Raw Data'!$E:$E,'Copy of Raw Data'!F:F,"ERROR",0,1)</f>
        <v>SHEA MOISTURE Sheamoisture Coconut &amp; Hibiscus Frizz-free Curl Mousse - 7.5 Fl Oz, 7.5 Oz (290612 )</v>
      </c>
      <c r="G298" s="9">
        <f>_xlfn.XLOOKUP($E298,'Copy of Raw Data'!$E:$E,'Copy of Raw Data'!G:G,"ERROR",0,1)</f>
        <v>49</v>
      </c>
      <c r="H298" s="9">
        <f>_xlfn.XLOOKUP($E298,'Copy of Raw Data'!$E:$E,'Copy of Raw Data'!H:H,"ERROR",0,1)</f>
        <v>397.76</v>
      </c>
      <c r="I298" s="9">
        <f>_xlfn.XLOOKUP($E298,'Copy of Raw Data'!$E:$E,'Copy of Raw Data'!I:I,"ERROR",0,1)</f>
        <v>1.64735379448101e-5</v>
      </c>
      <c r="J298" s="9" t="str">
        <f>_xlfn.XLOOKUP($E298,'Copy of Raw Data'!$E:$E,'Copy of 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5 to 10</v>
      </c>
      <c r="L298" s="9">
        <f>_xlfn.XLOOKUP($E298,'Copy of Raw Data'!$E:$E,'Copy of Raw Data'!L:L,"ERROR",0,1)</f>
        <v>8.1</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 to 15</v>
      </c>
      <c r="N298" s="9">
        <f>_xlfn.XLOOKUP($E298,'Copy of Raw Data'!$E:$E,'Copy of Raw Data'!N:N,"ERROR",0,1)</f>
        <v>14.99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40% to 50%</v>
      </c>
      <c r="P298" s="16">
        <f t="shared" si="18"/>
        <v>0.459639759839893</v>
      </c>
      <c r="Q298" s="9">
        <f>_xlfn.XLOOKUP($E298,'Copy of Raw Data'!$E:$E,'Copy of Raw Data'!Q:Q,"ERROR",0,1)</f>
        <v>7.5</v>
      </c>
      <c r="R298" s="9" t="str">
        <f>_xlfn.XLOOKUP($E298,'Copy of Raw Data'!$E:$E,'Copy of Raw Data'!R:R,"ERROR",0,1)</f>
        <v>oz</v>
      </c>
      <c r="S298" s="17">
        <f t="shared" si="19"/>
        <v>1.08</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1 to 2</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20"/>
        <v>0.0675910269417202</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 to 0.05</v>
      </c>
      <c r="X298" s="17">
        <f t="shared" si="21"/>
        <v>0.0365235035508962</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6 to 8</v>
      </c>
      <c r="Z298" s="17">
        <f t="array" ref="Z298">_xlfn.IFS(AA298="oz",_xlfn.IFS(R298="oz",Q298,R298="fl oz",Q298*1.04,R298="ml",Q298*0.0338),AA298="fl oz",_xlfn.IFS(R298="oz",Q298/1.04,R298="fl oz",Q298,R298="ml",Q298*0.0338/1.04),AA298="ml",_xlfn.IFS(R298="oz",Q298/0.0338,R298="fl oz",Q298*1.04/0.0338,R298="ml",Q298))</f>
        <v>7.5</v>
      </c>
      <c r="AA298" s="9" t="str">
        <f>_xlfn.XLOOKUP($E298,'Copy of Raw Data'!$E:$E,'Copy of Raw Data'!AA:AA,"ERROR",0,1)</f>
        <v>oz</v>
      </c>
      <c r="AB298" s="9"/>
      <c r="AC298" s="9"/>
      <c r="AD298" s="9"/>
      <c r="AE298" s="9"/>
      <c r="AF298" s="9"/>
    </row>
    <row r="299" hidden="1" spans="1:32">
      <c r="A299" s="9" t="str">
        <f>_xlfn.XLOOKUP($E299,'Copy of Raw Data'!$E:$E,'Copy of Raw Data'!A:A,"ERROR",0,1)</f>
        <v>US</v>
      </c>
      <c r="B299" s="9" t="str">
        <f>_xlfn.XLOOKUP($E299,'Copy of Raw Data'!$E:$E,'Copy of Raw Data'!B:B,"ERROR",0,1)</f>
        <v>Hair Mousses</v>
      </c>
      <c r="C299" s="9" t="str">
        <f>_xlfn.XLOOKUP($E299,'Copy of Raw Data'!$E:$E,'Copy of Raw Data'!C:C,"ERROR",0,1)</f>
        <v>goldwell</v>
      </c>
      <c r="D299" s="9" t="str">
        <f>_xlfn.XLOOKUP($E299,'Copy of Raw Data'!$E:$E,'Copy of Raw Data'!D:D,"ERROR",0,1)</f>
        <v>www.amazon.com/dp/B01L4S9138</v>
      </c>
      <c r="E299" s="9" t="s">
        <v>1061</v>
      </c>
      <c r="F299" s="9" t="str">
        <f>_xlfn.XLOOKUP($E299,'Copy of Raw Data'!$E:$E,'Copy of Raw Data'!F:F,"ERROR",0,1)</f>
        <v>GOLDWELL Ultra Volume Glamour Whip 300ml</v>
      </c>
      <c r="G299" s="9">
        <f>_xlfn.XLOOKUP($E299,'Copy of Raw Data'!$E:$E,'Copy of Raw Data'!G:G,"ERROR",0,1)</f>
        <v>18</v>
      </c>
      <c r="H299" s="9">
        <f>_xlfn.XLOOKUP($E299,'Copy of Raw Data'!$E:$E,'Copy of Raw Data'!H:H,"ERROR",0,1)</f>
        <v>387.48</v>
      </c>
      <c r="I299" s="9">
        <f>_xlfn.XLOOKUP($E299,'Copy of Raw Data'!$E:$E,'Copy of Raw Data'!I:I,"ERROR",0,1)</f>
        <v>1.55122839628442e-5</v>
      </c>
      <c r="J299" s="9" t="str">
        <f>_xlfn.XLOOKUP($E299,'Copy of Raw Data'!$E:$E,'Copy of 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_xlfn.XLOOKUP($E299,'Copy of Raw Data'!$E:$E,'Copy of Raw Data'!L:L,"ERROR",0,1)</f>
        <v>21.99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_xlfn.XLOOKUP($E299,'Copy of Raw Data'!$E:$E,'Copy of Raw Data'!N:N,"ERROR",0,1)</f>
        <v>21.99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18"/>
        <v>0</v>
      </c>
      <c r="Q299" s="9">
        <f>_xlfn.XLOOKUP($E299,'Copy of Raw Data'!$E:$E,'Copy of Raw Data'!Q:Q,"ERROR",0,1)</f>
        <v>300</v>
      </c>
      <c r="R299" s="9" t="str">
        <f>_xlfn.XLOOKUP($E299,'Copy of Raw Data'!$E:$E,'Copy of Raw Data'!R:R,"ERROR",0,1)</f>
        <v>ml</v>
      </c>
      <c r="S299" s="17">
        <f t="shared" si="19"/>
        <v>2.16863905325444</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2 to 3</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0.05 to 0.1</v>
      </c>
      <c r="V299" s="17">
        <f t="shared" si="20"/>
        <v>0.0733391631131024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0.05 to 0.1</v>
      </c>
      <c r="X299" s="17">
        <f t="shared" si="21"/>
        <v>0.0733391631131024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10 to 15</v>
      </c>
      <c r="Z299" s="17">
        <f t="array" ref="Z299">_xlfn.IFS(AA299="oz",_xlfn.IFS(R299="oz",Q299,R299="fl oz",Q299*1.04,R299="ml",Q299*0.0338),AA299="fl oz",_xlfn.IFS(R299="oz",Q299/1.04,R299="fl oz",Q299,R299="ml",Q299*0.0338/1.04),AA299="ml",_xlfn.IFS(R299="oz",Q299/0.0338,R299="fl oz",Q299*1.04/0.0338,R299="ml",Q299))</f>
        <v>10.14</v>
      </c>
      <c r="AA299" s="9" t="str">
        <f>_xlfn.XLOOKUP($E299,'Copy of Raw Data'!$E:$E,'Copy of Raw Data'!AA:AA,"ERROR",0,1)</f>
        <v>oz</v>
      </c>
      <c r="AB299" s="9"/>
      <c r="AC299" s="9"/>
      <c r="AD299" s="9"/>
      <c r="AE299" s="9"/>
      <c r="AF299" s="9"/>
    </row>
    <row r="300" hidden="1" spans="1:32">
      <c r="A300" s="9" t="str">
        <f>_xlfn.XLOOKUP($E300,'Copy of Raw Data'!$E:$E,'Copy of Raw Data'!A:A,"ERROR",0,1)</f>
        <v>US</v>
      </c>
      <c r="B300" s="9" t="str">
        <f>_xlfn.XLOOKUP($E300,'Copy of Raw Data'!$E:$E,'Copy of Raw Data'!B:B,"ERROR",0,1)</f>
        <v>Hair Mousses</v>
      </c>
      <c r="C300" s="9" t="str">
        <f>_xlfn.XLOOKUP($E300,'Copy of Raw Data'!$E:$E,'Copy of Raw Data'!C:C,"ERROR",0,1)</f>
        <v>Herbal Essences</v>
      </c>
      <c r="D300" s="9" t="str">
        <f>_xlfn.XLOOKUP($E300,'Copy of Raw Data'!$E:$E,'Copy of Raw Data'!D:D,"ERROR",0,1)</f>
        <v>www.amazon.com/dp/B07KKNPMQ2</v>
      </c>
      <c r="E300" s="9" t="s">
        <v>1064</v>
      </c>
      <c r="F300" s="9" t="str">
        <f>_xlfn.XLOOKUP($E300,'Copy of Raw Data'!$E:$E,'Copy of Raw Data'!F:F,"ERROR",0,1)</f>
        <v>Herbal Essences Mousse 6.8 Ounce Tousle Me Softly Tousling (201ml) (Pack of 6)</v>
      </c>
      <c r="G300" s="9">
        <f>_xlfn.XLOOKUP($E300,'Copy of Raw Data'!$E:$E,'Copy of Raw Data'!G:G,"ERROR",0,1)</f>
        <v>13</v>
      </c>
      <c r="H300" s="9">
        <f>_xlfn.XLOOKUP($E300,'Copy of Raw Data'!$E:$E,'Copy of Raw Data'!H:H,"ERROR",0,1)</f>
        <v>364.87</v>
      </c>
      <c r="I300" s="9">
        <f>_xlfn.XLOOKUP($E300,'Copy of Raw Data'!$E:$E,'Copy of Raw Data'!I:I,"ERROR",0,1)</f>
        <v>1.53039626664429e-5</v>
      </c>
      <c r="J300" s="9" t="str">
        <f>_xlfn.XLOOKUP($E300,'Copy of Raw Data'!$E:$E,'Copy of 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_xlfn.XLOOKUP($E300,'Copy of Raw Data'!$E:$E,'Copy of Raw Data'!L:L,"ERROR",0,1)</f>
        <v>28.99</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_xlfn.XLOOKUP($E300,'Copy of Raw Data'!$E:$E,'Copy of Raw Data'!N:N,"ERROR",0,1)</f>
        <v>28.99</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18"/>
        <v>0</v>
      </c>
      <c r="Q300" s="9">
        <f>_xlfn.XLOOKUP($E300,'Copy of Raw Data'!$E:$E,'Copy of Raw Data'!Q:Q,"ERROR",0,1)</f>
        <v>27.2</v>
      </c>
      <c r="R300" s="9" t="str">
        <f>_xlfn.XLOOKUP($E300,'Copy of Raw Data'!$E:$E,'Copy of Raw Data'!R:R,"ERROR",0,1)</f>
        <v>oz</v>
      </c>
      <c r="S300" s="17">
        <f t="shared" si="19"/>
        <v>1.06580882352941</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1 to 2</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 to 0.05</v>
      </c>
      <c r="V300" s="17">
        <f t="shared" si="20"/>
        <v>0.0360435855099564</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 to 0.05</v>
      </c>
      <c r="X300" s="17">
        <f t="shared" si="21"/>
        <v>0.0360435855099564</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25 to 30</v>
      </c>
      <c r="Z300" s="17">
        <f t="array" ref="Z300">_xlfn.IFS(AA300="oz",_xlfn.IFS(R300="oz",Q300,R300="fl oz",Q300*1.04,R300="ml",Q300*0.0338),AA300="fl oz",_xlfn.IFS(R300="oz",Q300/1.04,R300="fl oz",Q300,R300="ml",Q300*0.0338/1.04),AA300="ml",_xlfn.IFS(R300="oz",Q300/0.0338,R300="fl oz",Q300*1.04/0.0338,R300="ml",Q300))</f>
        <v>27.2</v>
      </c>
      <c r="AA300" s="9" t="str">
        <f>_xlfn.XLOOKUP($E300,'Copy of Raw Data'!$E:$E,'Copy of Raw Data'!AA:AA,"ERROR",0,1)</f>
        <v>oz</v>
      </c>
      <c r="AB300" s="9"/>
      <c r="AC300" s="9"/>
      <c r="AD300" s="9"/>
      <c r="AE300" s="9"/>
      <c r="AF300" s="9"/>
    </row>
    <row r="301" hidden="1" spans="1:32">
      <c r="A301" s="9" t="str">
        <f>_xlfn.XLOOKUP($E301,'Copy of Raw Data'!$E:$E,'Copy of Raw Data'!A:A,"ERROR",0,1)</f>
        <v>US</v>
      </c>
      <c r="B301" s="9" t="str">
        <f>_xlfn.XLOOKUP($E301,'Copy of Raw Data'!$E:$E,'Copy of Raw Data'!B:B,"ERROR",0,1)</f>
        <v>Hair Mousses</v>
      </c>
      <c r="C301" s="9" t="str">
        <f>_xlfn.XLOOKUP($E301,'Copy of Raw Data'!$E:$E,'Copy of Raw Data'!C:C,"ERROR",0,1)</f>
        <v>matrix</v>
      </c>
      <c r="D301" s="9" t="str">
        <f>_xlfn.XLOOKUP($E301,'Copy of Raw Data'!$E:$E,'Copy of Raw Data'!D:D,"ERROR",0,1)</f>
        <v>www.amazon.com/dp/B0BKTRVYRC</v>
      </c>
      <c r="E301" s="9" t="s">
        <v>1067</v>
      </c>
      <c r="F301" s="9" t="str">
        <f>_xlfn.XLOOKUP($E301,'Copy of Raw Data'!$E:$E,'Copy of Raw Data'!F:F,"ERROR",0,1)</f>
        <v>Matrix Setter Mousse | Provides Volumizing Lift and Shine | Weightless Foam | Humidity Resistant | Control Frizz | For All Hair Types | Professional Hair Styling and Salon Styling Mousse | 8.2 oz.</v>
      </c>
      <c r="G301" s="9">
        <f>_xlfn.XLOOKUP($E301,'Copy of Raw Data'!$E:$E,'Copy of Raw Data'!G:G,"ERROR",0,1)</f>
        <v>16</v>
      </c>
      <c r="H301" s="9">
        <f>_xlfn.XLOOKUP($E301,'Copy of Raw Data'!$E:$E,'Copy of Raw Data'!H:H,"ERROR",0,1)</f>
        <v>359.97</v>
      </c>
      <c r="I301" s="9">
        <f>_xlfn.XLOOKUP($E301,'Copy of Raw Data'!$E:$E,'Copy of Raw Data'!I:I,"ERROR",0,1)</f>
        <v>1.40837950732354e-5</v>
      </c>
      <c r="J301" s="9" t="str">
        <f>_xlfn.XLOOKUP($E301,'Copy of Raw Data'!$E:$E,'Copy of 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20 to 30</v>
      </c>
      <c r="L301" s="9">
        <f>_xlfn.XLOOKUP($E301,'Copy of Raw Data'!$E:$E,'Copy of Raw Data'!L:L,"ERROR",0,1)</f>
        <v>22</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20 to 30</v>
      </c>
      <c r="N301" s="9">
        <f>_xlfn.XLOOKUP($E301,'Copy of Raw Data'!$E:$E,'Copy of Raw Data'!N:N,"ERROR",0,1)</f>
        <v>22</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18"/>
        <v>0</v>
      </c>
      <c r="Q301" s="9">
        <f>_xlfn.XLOOKUP($E301,'Copy of Raw Data'!$E:$E,'Copy of Raw Data'!Q:Q,"ERROR",0,1)</f>
        <v>8.2</v>
      </c>
      <c r="R301" s="9" t="str">
        <f>_xlfn.XLOOKUP($E301,'Copy of Raw Data'!$E:$E,'Copy of Raw Data'!R:R,"ERROR",0,1)</f>
        <v>oz</v>
      </c>
      <c r="S301" s="17">
        <f t="shared" si="19"/>
        <v>2.68292682926829</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20"/>
        <v>0.0907313773847918</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21"/>
        <v>0.0907313773847918</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8 to 10</v>
      </c>
      <c r="Z301" s="17">
        <f t="array" ref="Z301">_xlfn.IFS(AA301="oz",_xlfn.IFS(R301="oz",Q301,R301="fl oz",Q301*1.04,R301="ml",Q301*0.0338),AA301="fl oz",_xlfn.IFS(R301="oz",Q301/1.04,R301="fl oz",Q301,R301="ml",Q301*0.0338/1.04),AA301="ml",_xlfn.IFS(R301="oz",Q301/0.0338,R301="fl oz",Q301*1.04/0.0338,R301="ml",Q301))</f>
        <v>8.2</v>
      </c>
      <c r="AA301" s="9" t="str">
        <f>_xlfn.XLOOKUP($E301,'Copy of Raw Data'!$E:$E,'Copy of Raw Data'!AA:AA,"ERROR",0,1)</f>
        <v>oz</v>
      </c>
      <c r="AB301" s="9"/>
      <c r="AC301" s="9"/>
      <c r="AD301" s="9"/>
      <c r="AE301" s="9"/>
      <c r="AF301" s="9"/>
    </row>
    <row r="302" hidden="1" spans="1:32">
      <c r="A302" s="9" t="str">
        <f>_xlfn.XLOOKUP($E302,'Copy of Raw Data'!$E:$E,'Copy of Raw Data'!A:A,"ERROR",0,1)</f>
        <v>US</v>
      </c>
      <c r="B302" s="9" t="str">
        <f>_xlfn.XLOOKUP($E302,'Copy of Raw Data'!$E:$E,'Copy of Raw Data'!B:B,"ERROR",0,1)</f>
        <v>Hair Mousses</v>
      </c>
      <c r="C302" s="9" t="str">
        <f>_xlfn.XLOOKUP($E302,'Copy of Raw Data'!$E:$E,'Copy of Raw Data'!C:C,"ERROR",0,1)</f>
        <v>herbal essences</v>
      </c>
      <c r="D302" s="9" t="str">
        <f>_xlfn.XLOOKUP($E302,'Copy of Raw Data'!$E:$E,'Copy of Raw Data'!D:D,"ERROR",0,1)</f>
        <v>www.amazon.com/dp/B01MF75F1B</v>
      </c>
      <c r="E302" s="9" t="s">
        <v>1070</v>
      </c>
      <c r="F302" s="9" t="str">
        <f>_xlfn.XLOOKUP($E302,'Copy of Raw Data'!$E:$E,'Copy of Raw Data'!F:F,"ERROR",0,1)</f>
        <v>Herbal Essences Biorenew Curl Define Mousse, 6.6 FL OZ</v>
      </c>
      <c r="G302" s="9">
        <f>_xlfn.XLOOKUP($E302,'Copy of Raw Data'!$E:$E,'Copy of Raw Data'!G:G,"ERROR",0,1)</f>
        <v>18</v>
      </c>
      <c r="H302" s="9">
        <f>_xlfn.XLOOKUP($E302,'Copy of Raw Data'!$E:$E,'Copy of Raw Data'!H:H,"ERROR",0,1)</f>
        <v>331.27</v>
      </c>
      <c r="I302" s="9">
        <f>_xlfn.XLOOKUP($E302,'Copy of Raw Data'!$E:$E,'Copy of Raw Data'!I:I,"ERROR",0,1)</f>
        <v>1.36901103375872e-5</v>
      </c>
      <c r="J302" s="9" t="str">
        <f>_xlfn.XLOOKUP($E302,'Copy of Raw Data'!$E:$E,'Copy of 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_xlfn.XLOOKUP($E302,'Copy of Raw Data'!$E:$E,'Copy of Raw Data'!L:L,"ERROR",0,1)</f>
        <v>18.8</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_xlfn.XLOOKUP($E302,'Copy of Raw Data'!$E:$E,'Copy of Raw Data'!N:N,"ERROR",0,1)</f>
        <v>18.8</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18"/>
        <v>0</v>
      </c>
      <c r="Q302" s="9">
        <f>_xlfn.XLOOKUP($E302,'Copy of Raw Data'!$E:$E,'Copy of Raw Data'!Q:Q,"ERROR",0,1)</f>
        <v>6.6</v>
      </c>
      <c r="R302" s="9" t="str">
        <f>_xlfn.XLOOKUP($E302,'Copy of Raw Data'!$E:$E,'Copy of Raw Data'!R:R,"ERROR",0,1)</f>
        <v>fl oz</v>
      </c>
      <c r="S302" s="17">
        <f t="shared" si="19"/>
        <v>2.73892773892774</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2 to 3</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20"/>
        <v>0.0926252194429401</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21"/>
        <v>0.0926252194429401</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6 to 8</v>
      </c>
      <c r="Z302" s="17">
        <f t="array" ref="Z302">_xlfn.IFS(AA302="oz",_xlfn.IFS(R302="oz",Q302,R302="fl oz",Q302*1.04,R302="ml",Q302*0.0338),AA302="fl oz",_xlfn.IFS(R302="oz",Q302/1.04,R302="fl oz",Q302,R302="ml",Q302*0.0338/1.04),AA302="ml",_xlfn.IFS(R302="oz",Q302/0.0338,R302="fl oz",Q302*1.04/0.0338,R302="ml",Q302))</f>
        <v>6.864</v>
      </c>
      <c r="AA302" s="9" t="str">
        <f>_xlfn.XLOOKUP($E302,'Copy of Raw Data'!$E:$E,'Copy of Raw Data'!AA:AA,"ERROR",0,1)</f>
        <v>oz</v>
      </c>
      <c r="AB302" s="9"/>
      <c r="AC302" s="9"/>
      <c r="AD302" s="9"/>
      <c r="AE302" s="9"/>
      <c r="AF302" s="9"/>
    </row>
    <row r="303" hidden="1" spans="1:32">
      <c r="A303" s="9" t="str">
        <f>_xlfn.XLOOKUP($E303,'Copy of Raw Data'!$E:$E,'Copy of Raw Data'!A:A,"ERROR",0,1)</f>
        <v>US</v>
      </c>
      <c r="B303" s="9" t="str">
        <f>_xlfn.XLOOKUP($E303,'Copy of Raw Data'!$E:$E,'Copy of Raw Data'!B:B,"ERROR",0,1)</f>
        <v>Hair Mousses</v>
      </c>
      <c r="C303" s="9" t="str">
        <f>_xlfn.XLOOKUP($E303,'Copy of Raw Data'!$E:$E,'Copy of Raw Data'!C:C,"ERROR",0,1)</f>
        <v>designline</v>
      </c>
      <c r="D303" s="9" t="str">
        <f>_xlfn.XLOOKUP($E303,'Copy of Raw Data'!$E:$E,'Copy of Raw Data'!D:D,"ERROR",0,1)</f>
        <v>www.amazon.com/dp/B08KGZRSSV</v>
      </c>
      <c r="E303" s="9" t="s">
        <v>1074</v>
      </c>
      <c r="F303" s="9" t="str">
        <f>_xlfn.XLOOKUP($E303,'Copy of Raw Data'!$E:$E,'Copy of Raw Data'!F:F,"ERROR",0,1)</f>
        <v>DESIGNLINE Root Boost Volumizing Foam, 9 oz - Regis Lightweight Mousse that Provides Firm Hold with No Stickiness (9 oz)</v>
      </c>
      <c r="G303" s="9">
        <f>_xlfn.XLOOKUP($E303,'Copy of Raw Data'!$E:$E,'Copy of Raw Data'!G:G,"ERROR",0,1)</f>
        <v>20</v>
      </c>
      <c r="H303" s="9">
        <f>_xlfn.XLOOKUP($E303,'Copy of Raw Data'!$E:$E,'Copy of Raw Data'!H:H,"ERROR",0,1)</f>
        <v>322.01</v>
      </c>
      <c r="I303" s="9">
        <f>_xlfn.XLOOKUP($E303,'Copy of Raw Data'!$E:$E,'Copy of Raw Data'!I:I,"ERROR",0,1)</f>
        <v>1.34618072025515e-5</v>
      </c>
      <c r="J303" s="9" t="str">
        <f>_xlfn.XLOOKUP($E303,'Copy of Raw Data'!$E:$E,'Copy of 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15 to 20</v>
      </c>
      <c r="L303" s="9">
        <f>_xlfn.XLOOKUP($E303,'Copy of Raw Data'!$E:$E,'Copy of Raw Data'!L:L,"ERROR",0,1)</f>
        <v>15.99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15 to 20</v>
      </c>
      <c r="N303" s="9">
        <f>_xlfn.XLOOKUP($E303,'Copy of Raw Data'!$E:$E,'Copy of Raw Data'!N:N,"ERROR",0,1)</f>
        <v>15.99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6">
        <f t="shared" si="18"/>
        <v>0</v>
      </c>
      <c r="Q303" s="9">
        <f>_xlfn.XLOOKUP($E303,'Copy of Raw Data'!$E:$E,'Copy of Raw Data'!Q:Q,"ERROR",0,1)</f>
        <v>9</v>
      </c>
      <c r="R303" s="9" t="str">
        <f>_xlfn.XLOOKUP($E303,'Copy of Raw Data'!$E:$E,'Copy of Raw Data'!R:R,"ERROR",0,1)</f>
        <v>oz</v>
      </c>
      <c r="S303" s="17">
        <f t="shared" si="19"/>
        <v>1.77666666666667</v>
      </c>
      <c r="T303" s="9" t="str">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1 to 2</v>
      </c>
      <c r="U303" s="17" t="str">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0.05 to 0.1</v>
      </c>
      <c r="V303" s="17">
        <f t="shared" si="20"/>
        <v>0.0600834178784804</v>
      </c>
      <c r="W303" s="17" t="str">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0.05 to 0.1</v>
      </c>
      <c r="X303" s="17">
        <f t="shared" si="21"/>
        <v>0.0600834178784804</v>
      </c>
      <c r="Y303" s="9" t="str">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8 to 10</v>
      </c>
      <c r="Z303" s="17">
        <f t="array" ref="Z303">_xlfn.IFS(AA303="oz",_xlfn.IFS(R303="oz",Q303,R303="fl oz",Q303*1.04,R303="ml",Q303*0.0338),AA303="fl oz",_xlfn.IFS(R303="oz",Q303/1.04,R303="fl oz",Q303,R303="ml",Q303*0.0338/1.04),AA303="ml",_xlfn.IFS(R303="oz",Q303/0.0338,R303="fl oz",Q303*1.04/0.0338,R303="ml",Q303))</f>
        <v>9</v>
      </c>
      <c r="AA303" s="9" t="str">
        <f>_xlfn.XLOOKUP($E303,'Copy of Raw Data'!$E:$E,'Copy of Raw Data'!AA:AA,"ERROR",0,1)</f>
        <v>oz</v>
      </c>
      <c r="AB303" s="9"/>
      <c r="AC303" s="9"/>
      <c r="AD303" s="9"/>
      <c r="AE303" s="9"/>
      <c r="AF303" s="9"/>
    </row>
    <row r="304" hidden="1" spans="1:32">
      <c r="A304" s="9" t="str">
        <f>_xlfn.XLOOKUP($E304,'Copy of Raw Data'!$E:$E,'Copy of Raw Data'!A:A,"ERROR",0,1)</f>
        <v>US</v>
      </c>
      <c r="B304" s="9" t="str">
        <f>_xlfn.XLOOKUP($E304,'Copy of Raw Data'!$E:$E,'Copy of Raw Data'!B:B,"ERROR",0,1)</f>
        <v>Hair Mousses</v>
      </c>
      <c r="C304" s="9" t="str">
        <f>_xlfn.XLOOKUP($E304,'Copy of Raw Data'!$E:$E,'Copy of Raw Data'!C:C,"ERROR",0,1)</f>
        <v>WOZUTUNT</v>
      </c>
      <c r="D304" s="9" t="str">
        <f>_xlfn.XLOOKUP($E304,'Copy of Raw Data'!$E:$E,'Copy of Raw Data'!D:D,"ERROR",0,1)</f>
        <v>www.amazon.com/dp/B0CGMYC1XY</v>
      </c>
      <c r="E304" s="9" t="s">
        <v>1077</v>
      </c>
      <c r="F304" s="9" t="str">
        <f>_xlfn.XLOOKUP($E304,'Copy of Raw Data'!$E:$E,'Copy of Raw Data'!F:F,"ERROR",0,1)</f>
        <v>WOZUTUNT Edge Control Wax for Black Women Strong Hold Non-greasy Edge Smoother Edge Control for Black Hair No Flaking, No White Residue, Shine, Hair Gel for Women Edge Control Wax(Citrus Scent)</v>
      </c>
      <c r="G304" s="9">
        <f>_xlfn.XLOOKUP($E304,'Copy of Raw Data'!$E:$E,'Copy of Raw Data'!G:G,"ERROR",0,1)</f>
        <v>53</v>
      </c>
      <c r="H304" s="9">
        <f>_xlfn.XLOOKUP($E304,'Copy of Raw Data'!$E:$E,'Copy of Raw Data'!H:H,"ERROR",0,1)</f>
        <v>316.64</v>
      </c>
      <c r="I304" s="9">
        <f>_xlfn.XLOOKUP($E304,'Copy of Raw Data'!$E:$E,'Copy of Raw Data'!I:I,"ERROR",0,1)</f>
        <v>1.33640237368938e-5</v>
      </c>
      <c r="J304" s="9" t="str">
        <f>_xlfn.XLOOKUP($E304,'Copy of Raw Data'!$E:$E,'Copy of 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_xlfn.XLOOKUP($E304,'Copy of Raw Data'!$E:$E,'Copy of Raw Data'!L:L,"ERROR",0,1)</f>
        <v>5.99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_xlfn.XLOOKUP($E304,'Copy of Raw Data'!$E:$E,'Copy of Raw Data'!N:N,"ERROR",0,1)</f>
        <v>6.99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10% to 15%</v>
      </c>
      <c r="P304" s="16">
        <f t="shared" si="18"/>
        <v>0.143061516452074</v>
      </c>
      <c r="Q304" s="9">
        <f>_xlfn.XLOOKUP($E304,'Copy of Raw Data'!$E:$E,'Copy of Raw Data'!Q:Q,"ERROR",0,1)</f>
        <v>0</v>
      </c>
      <c r="R304" s="9">
        <f>_xlfn.XLOOKUP($E304,'Copy of Raw Data'!$E:$E,'Copy of Raw Data'!R:R,"ERROR",0,1)</f>
        <v>0</v>
      </c>
      <c r="S304" s="17" t="e">
        <f t="shared" si="19"/>
        <v>#N/A</v>
      </c>
      <c r="T304" s="9" t="e">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#N/A</v>
      </c>
      <c r="U304" s="17" t="e">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#N/A</v>
      </c>
      <c r="V304" s="17" t="e">
        <f t="shared" si="20"/>
        <v>#N/A</v>
      </c>
      <c r="W304" s="17" t="e">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#N/A</v>
      </c>
      <c r="X304" s="17" t="e">
        <f t="shared" si="21"/>
        <v>#N/A</v>
      </c>
      <c r="Y304" s="9" t="e">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#N/A</v>
      </c>
      <c r="Z304" s="17" t="e">
        <f t="array" ref="Z304">_xlfn.IFS(AA304="oz",_xlfn.IFS(R304="oz",Q304,R304="fl oz",Q304*1.04,R304="ml",Q304*0.0338),AA304="fl oz",_xlfn.IFS(R304="oz",Q304/1.04,R304="fl oz",Q304,R304="ml",Q304*0.0338/1.04),AA304="ml",_xlfn.IFS(R304="oz",Q304/0.0338,R304="fl oz",Q304*1.04/0.0338,R304="ml",Q304))</f>
        <v>#N/A</v>
      </c>
      <c r="AA304" s="9" t="str">
        <f>_xlfn.XLOOKUP($E304,'Copy of Raw Data'!$E:$E,'Copy of Raw Data'!AA:AA,"ERROR",0,1)</f>
        <v>oz</v>
      </c>
      <c r="AB304" s="9"/>
      <c r="AC304" s="9"/>
      <c r="AD304" s="9"/>
      <c r="AE304" s="9"/>
      <c r="AF304" s="9"/>
    </row>
    <row r="305" hidden="1" spans="1:32">
      <c r="A305" s="9" t="str">
        <f>_xlfn.XLOOKUP($E305,'Copy of Raw Data'!$E:$E,'Copy of Raw Data'!A:A,"ERROR",0,1)</f>
        <v>US</v>
      </c>
      <c r="B305" s="9" t="str">
        <f>_xlfn.XLOOKUP($E305,'Copy of Raw Data'!$E:$E,'Copy of Raw Data'!B:B,"ERROR",0,1)</f>
        <v>Hair Mousses</v>
      </c>
      <c r="C305" s="9" t="str">
        <f>_xlfn.XLOOKUP($E305,'Copy of Raw Data'!$E:$E,'Copy of Raw Data'!C:C,"ERROR",0,1)</f>
        <v>WOZUTUNT</v>
      </c>
      <c r="D305" s="9" t="str">
        <f>_xlfn.XLOOKUP($E305,'Copy of Raw Data'!$E:$E,'Copy of Raw Data'!D:D,"ERROR",0,1)</f>
        <v>www.amazon.com/dp/B0C4T1Q9R8</v>
      </c>
      <c r="E305" s="9" t="s">
        <v>1080</v>
      </c>
      <c r="F305" s="9" t="str">
        <f>_xlfn.XLOOKUP($E305,'Copy of Raw Data'!$E:$E,'Copy of Raw Data'!F:F,"ERROR",0,1)</f>
        <v>Lace Tint Hair Mousse, 3.4 fl oz Lace Tint Mousse for Women Wigs Lace Wigs Toupees Hairpieces Natural Finishing Lace Color, Lace Tint for Wigs Melts Lace Foam Tint with Hair Wax Stick(Light Brown)</v>
      </c>
      <c r="G305" s="9">
        <f>_xlfn.XLOOKUP($E305,'Copy of Raw Data'!$E:$E,'Copy of Raw Data'!G:G,"ERROR",0,1)</f>
        <v>31</v>
      </c>
      <c r="H305" s="9">
        <f>_xlfn.XLOOKUP($E305,'Copy of Raw Data'!$E:$E,'Copy of Raw Data'!H:H,"ERROR",0,1)</f>
        <v>314.34</v>
      </c>
      <c r="I305" s="9">
        <f>_xlfn.XLOOKUP($E305,'Copy of Raw Data'!$E:$E,'Copy of Raw Data'!I:I,"ERROR",0,1)</f>
        <v>1.26187436703806e-5</v>
      </c>
      <c r="J305" s="9" t="str">
        <f>_xlfn.XLOOKUP($E305,'Copy of Raw Data'!$E:$E,'Copy of 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5 to 10</v>
      </c>
      <c r="L305" s="9">
        <f>_xlfn.XLOOKUP($E305,'Copy of Raw Data'!$E:$E,'Copy of Raw Data'!L:L,"ERROR",0,1)</f>
        <v>9.99</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5 to 10</v>
      </c>
      <c r="N305" s="9">
        <f>_xlfn.XLOOKUP($E305,'Copy of Raw Data'!$E:$E,'Copy of Raw Data'!N:N,"ERROR",0,1)</f>
        <v>9.99</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18"/>
        <v>0</v>
      </c>
      <c r="Q305" s="9">
        <f>_xlfn.XLOOKUP($E305,'Copy of Raw Data'!$E:$E,'Copy of Raw Data'!Q:Q,"ERROR",0,1)</f>
        <v>3.4</v>
      </c>
      <c r="R305" s="9" t="str">
        <f>_xlfn.XLOOKUP($E305,'Copy of Raw Data'!$E:$E,'Copy of Raw Data'!R:R,"ERROR",0,1)</f>
        <v>fl oz</v>
      </c>
      <c r="S305" s="17">
        <f t="shared" si="19"/>
        <v>2.82522624434389</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2 to 3</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0.05 to 0.1</v>
      </c>
      <c r="V305" s="17">
        <f t="shared" si="20"/>
        <v>0.0955436673772029</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0.05 to 0.1</v>
      </c>
      <c r="X305" s="17">
        <f t="shared" si="21"/>
        <v>0.0955436673772029</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 to 4</v>
      </c>
      <c r="Z305" s="17">
        <f t="array" ref="Z305">_xlfn.IFS(AA305="oz",_xlfn.IFS(R305="oz",Q305,R305="fl oz",Q305*1.04,R305="ml",Q305*0.0338),AA305="fl oz",_xlfn.IFS(R305="oz",Q305/1.04,R305="fl oz",Q305,R305="ml",Q305*0.0338/1.04),AA305="ml",_xlfn.IFS(R305="oz",Q305/0.0338,R305="fl oz",Q305*1.04/0.0338,R305="ml",Q305))</f>
        <v>3.536</v>
      </c>
      <c r="AA305" s="9" t="str">
        <f>_xlfn.XLOOKUP($E305,'Copy of Raw Data'!$E:$E,'Copy of Raw Data'!AA:AA,"ERROR",0,1)</f>
        <v>oz</v>
      </c>
      <c r="AB305" s="9"/>
      <c r="AC305" s="9"/>
      <c r="AD305" s="9"/>
      <c r="AE305" s="9"/>
      <c r="AF305" s="9"/>
    </row>
    <row r="306" hidden="1" spans="1:32">
      <c r="A306" s="9" t="str">
        <f>_xlfn.XLOOKUP($E306,'Copy of Raw Data'!$E:$E,'Copy of Raw Data'!A:A,"ERROR",0,1)</f>
        <v>US</v>
      </c>
      <c r="B306" s="9" t="str">
        <f>_xlfn.XLOOKUP($E306,'Copy of Raw Data'!$E:$E,'Copy of Raw Data'!B:B,"ERROR",0,1)</f>
        <v>Hair Mousses</v>
      </c>
      <c r="C306" s="9" t="str">
        <f>_xlfn.XLOOKUP($E306,'Copy of Raw Data'!$E:$E,'Copy of Raw Data'!C:C,"ERROR",0,1)</f>
        <v>Herbal Essences</v>
      </c>
      <c r="D306" s="9" t="str">
        <f>_xlfn.XLOOKUP($E306,'Copy of Raw Data'!$E:$E,'Copy of Raw Data'!D:D,"ERROR",0,1)</f>
        <v>www.amazon.com/dp/B07NKPNT5S</v>
      </c>
      <c r="E306" s="9" t="s">
        <v>1083</v>
      </c>
      <c r="F306" s="9" t="str">
        <f>_xlfn.XLOOKUP($E306,'Copy of Raw Data'!$E:$E,'Copy of Raw Data'!F:F,"ERROR",0,1)</f>
        <v>Herbal Essences Hair Mousse - Tousle Me Softly - Medium Hold (2) - Net Wt. 6.8 OZ (192 g) Per Can - Pack of 4 Cans</v>
      </c>
      <c r="G306" s="9">
        <f>_xlfn.XLOOKUP($E306,'Copy of Raw Data'!$E:$E,'Copy of Raw Data'!G:G,"ERROR",0,1)</f>
        <v>16</v>
      </c>
      <c r="H306" s="9">
        <f>_xlfn.XLOOKUP($E306,'Copy of Raw Data'!$E:$E,'Copy of Raw Data'!H:H,"ERROR",0,1)</f>
        <v>296.81</v>
      </c>
      <c r="I306" s="9">
        <f>_xlfn.XLOOKUP($E306,'Copy of Raw Data'!$E:$E,'Copy of Raw Data'!I:I,"ERROR",0,1)</f>
        <v>1.24155241200136e-5</v>
      </c>
      <c r="J306" s="9" t="str">
        <f>_xlfn.XLOOKUP($E306,'Copy of Raw Data'!$E:$E,'Copy of 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15 to 20</v>
      </c>
      <c r="L306" s="9">
        <f>_xlfn.XLOOKUP($E306,'Copy of Raw Data'!$E:$E,'Copy of Raw Data'!L:L,"ERROR",0,1)</f>
        <v>18.14</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15 to 20</v>
      </c>
      <c r="N306" s="9">
        <f>_xlfn.XLOOKUP($E306,'Copy of Raw Data'!$E:$E,'Copy of Raw Data'!N:N,"ERROR",0,1)</f>
        <v>18.14</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18"/>
        <v>0</v>
      </c>
      <c r="Q306" s="9">
        <f>_xlfn.XLOOKUP($E306,'Copy of Raw Data'!$E:$E,'Copy of Raw Data'!Q:Q,"ERROR",0,1)</f>
        <v>27.2</v>
      </c>
      <c r="R306" s="9" t="str">
        <f>_xlfn.XLOOKUP($E306,'Copy of Raw Data'!$E:$E,'Copy of Raw Data'!R:R,"ERROR",0,1)</f>
        <v>oz</v>
      </c>
      <c r="S306" s="17">
        <f t="shared" si="19"/>
        <v>0.666911764705882</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0.5 to 0.75</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20"/>
        <v>0.0225536613021942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21"/>
        <v>0.0225536613021942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25 to 30</v>
      </c>
      <c r="Z306" s="17">
        <f t="array" ref="Z306">_xlfn.IFS(AA306="oz",_xlfn.IFS(R306="oz",Q306,R306="fl oz",Q306*1.04,R306="ml",Q306*0.0338),AA306="fl oz",_xlfn.IFS(R306="oz",Q306/1.04,R306="fl oz",Q306,R306="ml",Q306*0.0338/1.04),AA306="ml",_xlfn.IFS(R306="oz",Q306/0.0338,R306="fl oz",Q306*1.04/0.0338,R306="ml",Q306))</f>
        <v>27.2</v>
      </c>
      <c r="AA306" s="9" t="str">
        <f>_xlfn.XLOOKUP($E306,'Copy of Raw Data'!$E:$E,'Copy of Raw Data'!AA:AA,"ERROR",0,1)</f>
        <v>oz</v>
      </c>
      <c r="AB306" s="9"/>
      <c r="AC306" s="9"/>
      <c r="AD306" s="9"/>
      <c r="AE306" s="9"/>
      <c r="AF306" s="9"/>
    </row>
    <row r="307" hidden="1" spans="1:32">
      <c r="A307" s="9" t="str">
        <f>_xlfn.XLOOKUP($E307,'Copy of Raw Data'!$E:$E,'Copy of Raw Data'!A:A,"ERROR",0,1)</f>
        <v>US</v>
      </c>
      <c r="B307" s="9" t="str">
        <f>_xlfn.XLOOKUP($E307,'Copy of Raw Data'!$E:$E,'Copy of Raw Data'!B:B,"ERROR",0,1)</f>
        <v>Hair Mousses</v>
      </c>
      <c r="C307" s="9" t="str">
        <f>_xlfn.XLOOKUP($E307,'Copy of Raw Data'!$E:$E,'Copy of Raw Data'!C:C,"ERROR",0,1)</f>
        <v>hask</v>
      </c>
      <c r="D307" s="9" t="str">
        <f>_xlfn.XLOOKUP($E307,'Copy of Raw Data'!$E:$E,'Copy of Raw Data'!D:D,"ERROR",0,1)</f>
        <v>www.amazon.com/dp/B004OT39F6</v>
      </c>
      <c r="E307" s="9" t="s">
        <v>1087</v>
      </c>
      <c r="F307" s="9" t="str">
        <f>_xlfn.XLOOKUP($E307,'Copy of Raw Data'!$E:$E,'Copy of Raw Data'!F:F,"ERROR",0,1)</f>
        <v>Vigorol Olive Oil Mega Moisture Mousse, 12 Ounce</v>
      </c>
      <c r="G307" s="9">
        <f>_xlfn.XLOOKUP($E307,'Copy of Raw Data'!$E:$E,'Copy of Raw Data'!G:G,"ERROR",0,1)</f>
        <v>23</v>
      </c>
      <c r="H307" s="9">
        <f>_xlfn.XLOOKUP($E307,'Copy of Raw Data'!$E:$E,'Copy of Raw Data'!H:H,"ERROR",0,1)</f>
        <v>292.03</v>
      </c>
      <c r="I307" s="9">
        <f>_xlfn.XLOOKUP($E307,'Copy of Raw Data'!$E:$E,'Copy of Raw Data'!I:I,"ERROR",0,1)</f>
        <v>1.16863995826092e-5</v>
      </c>
      <c r="J307" s="9" t="str">
        <f>_xlfn.XLOOKUP($E307,'Copy of Raw Data'!$E:$E,'Copy of 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10 to 15</v>
      </c>
      <c r="L307" s="9">
        <f>_xlfn.XLOOKUP($E307,'Copy of Raw Data'!$E:$E,'Copy of Raw Data'!L:L,"ERROR",0,1)</f>
        <v>12.89</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10 to 15</v>
      </c>
      <c r="N307" s="9">
        <f>_xlfn.XLOOKUP($E307,'Copy of Raw Data'!$E:$E,'Copy of Raw Data'!N:N,"ERROR",0,1)</f>
        <v>12.89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No Discount</v>
      </c>
      <c r="P307" s="16">
        <f t="shared" si="18"/>
        <v>0</v>
      </c>
      <c r="Q307" s="9">
        <f>_xlfn.XLOOKUP($E307,'Copy of Raw Data'!$E:$E,'Copy of Raw Data'!Q:Q,"ERROR",0,1)</f>
        <v>12</v>
      </c>
      <c r="R307" s="9" t="str">
        <f>_xlfn.XLOOKUP($E307,'Copy of Raw Data'!$E:$E,'Copy of Raw Data'!R:R,"ERROR",0,1)</f>
        <v>oz</v>
      </c>
      <c r="S307" s="17">
        <f t="shared" si="19"/>
        <v>1.07416666666667</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 to 0.05</v>
      </c>
      <c r="V307" s="17">
        <f t="shared" si="20"/>
        <v>0.0363262315409762</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 to 0.05</v>
      </c>
      <c r="X307" s="17">
        <f t="shared" si="21"/>
        <v>0.0363262315409762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10 to 15</v>
      </c>
      <c r="Z307" s="17">
        <f t="array" ref="Z307">_xlfn.IFS(AA307="oz",_xlfn.IFS(R307="oz",Q307,R307="fl oz",Q307*1.04,R307="ml",Q307*0.0338),AA307="fl oz",_xlfn.IFS(R307="oz",Q307/1.04,R307="fl oz",Q307,R307="ml",Q307*0.0338/1.04),AA307="ml",_xlfn.IFS(R307="oz",Q307/0.0338,R307="fl oz",Q307*1.04/0.0338,R307="ml",Q307))</f>
        <v>12</v>
      </c>
      <c r="AA307" s="9" t="str">
        <f>_xlfn.XLOOKUP($E307,'Copy of Raw Data'!$E:$E,'Copy of Raw Data'!AA:AA,"ERROR",0,1)</f>
        <v>oz</v>
      </c>
      <c r="AB307" s="9"/>
      <c r="AC307" s="9"/>
      <c r="AD307" s="9"/>
      <c r="AE307" s="9"/>
      <c r="AF307" s="9"/>
    </row>
    <row r="308" hidden="1" spans="1:32">
      <c r="A308" s="9" t="str">
        <f>_xlfn.XLOOKUP($E308,'Copy of Raw Data'!$E:$E,'Copy of Raw Data'!A:A,"ERROR",0,1)</f>
        <v>US</v>
      </c>
      <c r="B308" s="9" t="str">
        <f>_xlfn.XLOOKUP($E308,'Copy of Raw Data'!$E:$E,'Copy of Raw Data'!B:B,"ERROR",0,1)</f>
        <v>Hair Mousses</v>
      </c>
      <c r="C308" s="9" t="str">
        <f>_xlfn.XLOOKUP($E308,'Copy of Raw Data'!$E:$E,'Copy of Raw Data'!C:C,"ERROR",0,1)</f>
        <v>gk hair</v>
      </c>
      <c r="D308" s="9" t="str">
        <f>_xlfn.XLOOKUP($E308,'Copy of Raw Data'!$E:$E,'Copy of Raw Data'!D:D,"ERROR",0,1)</f>
        <v>www.amazon.com/dp/B01M2ZXXL6</v>
      </c>
      <c r="E308" s="9" t="s">
        <v>1091</v>
      </c>
      <c r="F308" s="9" t="str">
        <f>_xlfn.XLOOKUP($E308,'Copy of Raw Data'!$E:$E,'Copy of Raw Data'!F:F,"ERROR",0,1)</f>
        <v>GK HAIR Global Keratin Volumizing Hair Styling Mousse (8.5 Fl Oz/250ml) -Enhances Curls Added Volume with Medium Hold &amp; Boost Shine Moisturizing Blow Dry Frizz Control Foam for All Hair Types -Unisex</v>
      </c>
      <c r="G308" s="9">
        <f>_xlfn.XLOOKUP($E308,'Copy of Raw Data'!$E:$E,'Copy of Raw Data'!G:G,"ERROR",0,1)</f>
        <v>16</v>
      </c>
      <c r="H308" s="9">
        <f>_xlfn.XLOOKUP($E308,'Copy of Raw Data'!$E:$E,'Copy of Raw Data'!H:H,"ERROR",0,1)</f>
        <v>274.88</v>
      </c>
      <c r="I308" s="9">
        <f>_xlfn.XLOOKUP($E308,'Copy of Raw Data'!$E:$E,'Copy of Raw Data'!I:I,"ERROR",0,1)</f>
        <v>1.11770752701832e-5</v>
      </c>
      <c r="J308" s="9" t="str">
        <f>_xlfn.XLOOKUP($E308,'Copy of Raw Data'!$E:$E,'Copy of 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15 to 20</v>
      </c>
      <c r="L308" s="9">
        <f>_xlfn.XLOOKUP($E308,'Copy of Raw Data'!$E:$E,'Copy of Raw Data'!L:L,"ERROR",0,1)</f>
        <v>16.8</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20 to 30</v>
      </c>
      <c r="N308" s="9">
        <f>_xlfn.XLOOKUP($E308,'Copy of Raw Data'!$E:$E,'Copy of Raw Data'!N:N,"ERROR",0,1)</f>
        <v>25.9</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30% to 40%</v>
      </c>
      <c r="P308" s="16">
        <f t="shared" si="18"/>
        <v>0.351351351351351</v>
      </c>
      <c r="Q308" s="9">
        <f>_xlfn.XLOOKUP($E308,'Copy of Raw Data'!$E:$E,'Copy of Raw Data'!Q:Q,"ERROR",0,1)</f>
        <v>8.5</v>
      </c>
      <c r="R308" s="9" t="str">
        <f>_xlfn.XLOOKUP($E308,'Copy of Raw Data'!$E:$E,'Copy of Raw Data'!R:R,"ERROR",0,1)</f>
        <v>fl oz</v>
      </c>
      <c r="S308" s="17">
        <f t="shared" si="19"/>
        <v>1.90045248868778</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0.05 to 0.1</v>
      </c>
      <c r="V308" s="17">
        <f t="shared" si="20"/>
        <v>0.0990823217245068</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0.05 to 0.1</v>
      </c>
      <c r="X308" s="17">
        <f t="shared" si="21"/>
        <v>0.064269614091572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8 to 10</v>
      </c>
      <c r="Z308" s="17">
        <f t="array" ref="Z308">_xlfn.IFS(AA308="oz",_xlfn.IFS(R308="oz",Q308,R308="fl oz",Q308*1.04,R308="ml",Q308*0.0338),AA308="fl oz",_xlfn.IFS(R308="oz",Q308/1.04,R308="fl oz",Q308,R308="ml",Q308*0.0338/1.04),AA308="ml",_xlfn.IFS(R308="oz",Q308/0.0338,R308="fl oz",Q308*1.04/0.0338,R308="ml",Q308))</f>
        <v>8.84</v>
      </c>
      <c r="AA308" s="9" t="str">
        <f>_xlfn.XLOOKUP($E308,'Copy of Raw Data'!$E:$E,'Copy of Raw Data'!AA:AA,"ERROR",0,1)</f>
        <v>oz</v>
      </c>
      <c r="AB308" s="9"/>
      <c r="AC308" s="9"/>
      <c r="AD308" s="9"/>
      <c r="AE308" s="9"/>
      <c r="AF308" s="9"/>
    </row>
    <row r="309" hidden="1" spans="1:32">
      <c r="A309" s="9" t="str">
        <f>_xlfn.XLOOKUP($E309,'Copy of Raw Data'!$E:$E,'Copy of Raw Data'!A:A,"ERROR",0,1)</f>
        <v>US</v>
      </c>
      <c r="B309" s="9" t="str">
        <f>_xlfn.XLOOKUP($E309,'Copy of Raw Data'!$E:$E,'Copy of Raw Data'!B:B,"ERROR",0,1)</f>
        <v>Hair Mousses</v>
      </c>
      <c r="C309" s="9" t="str">
        <f>_xlfn.XLOOKUP($E309,'Copy of Raw Data'!$E:$E,'Copy of Raw Data'!C:C,"ERROR",0,1)</f>
        <v>Aussie</v>
      </c>
      <c r="D309" s="9" t="str">
        <f>_xlfn.XLOOKUP($E309,'Copy of Raw Data'!$E:$E,'Copy of Raw Data'!D:D,"ERROR",0,1)</f>
        <v>www.amazon.com/dp/B0010NJOVW</v>
      </c>
      <c r="E309" s="9" t="s">
        <v>1094</v>
      </c>
      <c r="F309" s="9" t="str">
        <f>_xlfn.XLOOKUP($E309,'Copy of Raw Data'!$E:$E,'Copy of Raw Data'!F:F,"ERROR",0,1)</f>
        <v>Aussie Instant Freeze Sculpting Mousse 24 Hour Maximum Hold 6 oz ( Pack of 1)</v>
      </c>
      <c r="G309" s="9">
        <f>_xlfn.XLOOKUP($E309,'Copy of Raw Data'!$E:$E,'Copy of Raw Data'!G:G,"ERROR",0,1)</f>
        <v>35</v>
      </c>
      <c r="H309" s="9">
        <f>_xlfn.XLOOKUP($E309,'Copy of Raw Data'!$E:$E,'Copy of Raw Data'!H:H,"ERROR",0,1)</f>
        <v>262.9</v>
      </c>
      <c r="I309" s="9">
        <f>_xlfn.XLOOKUP($E309,'Copy of Raw Data'!$E:$E,'Copy of Raw Data'!I:I,"ERROR",0,1)</f>
        <v>7.64028983189279e-6</v>
      </c>
      <c r="J309" s="9" t="str">
        <f>_xlfn.XLOOKUP($E309,'Copy of Raw Data'!$E:$E,'Copy of 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5 to 10</v>
      </c>
      <c r="L309" s="9">
        <f>_xlfn.XLOOKUP($E309,'Copy of Raw Data'!$E:$E,'Copy of Raw Data'!L:L,"ERROR",0,1)</f>
        <v>7.46</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5 to 10</v>
      </c>
      <c r="N309" s="9">
        <f>_xlfn.XLOOKUP($E309,'Copy of Raw Data'!$E:$E,'Copy of Raw Data'!N:N,"ERROR",0,1)</f>
        <v>7.46</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18"/>
        <v>0</v>
      </c>
      <c r="Q309" s="9">
        <f>_xlfn.XLOOKUP($E309,'Copy of Raw Data'!$E:$E,'Copy of Raw Data'!Q:Q,"ERROR",0,1)</f>
        <v>6</v>
      </c>
      <c r="R309" s="9" t="str">
        <f>_xlfn.XLOOKUP($E309,'Copy of Raw Data'!$E:$E,'Copy of Raw Data'!R:R,"ERROR",0,1)</f>
        <v>oz</v>
      </c>
      <c r="S309" s="17">
        <f t="shared" si="19"/>
        <v>1.24333333333333</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 to 0.05</v>
      </c>
      <c r="V309" s="17">
        <f t="shared" si="20"/>
        <v>0.0420471198286552</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 to 0.05</v>
      </c>
      <c r="X309" s="17">
        <f t="shared" si="21"/>
        <v>0.0420471198286552</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4 to 6</v>
      </c>
      <c r="Z309" s="17">
        <f t="array" ref="Z309">_xlfn.IFS(AA309="oz",_xlfn.IFS(R309="oz",Q309,R309="fl oz",Q309*1.04,R309="ml",Q309*0.0338),AA309="fl oz",_xlfn.IFS(R309="oz",Q309/1.04,R309="fl oz",Q309,R309="ml",Q309*0.0338/1.04),AA309="ml",_xlfn.IFS(R309="oz",Q309/0.0338,R309="fl oz",Q309*1.04/0.0338,R309="ml",Q309))</f>
        <v>6</v>
      </c>
      <c r="AA309" s="9" t="str">
        <f>_xlfn.XLOOKUP($E309,'Copy of Raw Data'!$E:$E,'Copy of Raw Data'!AA:AA,"ERROR",0,1)</f>
        <v>oz</v>
      </c>
      <c r="AB309" s="9"/>
      <c r="AC309" s="9"/>
      <c r="AD309" s="9"/>
      <c r="AE309" s="9"/>
      <c r="AF309" s="9"/>
    </row>
    <row r="310" hidden="1" spans="1:32">
      <c r="A310" s="9" t="str">
        <f>_xlfn.XLOOKUP($E310,'Copy of Raw Data'!$E:$E,'Copy of Raw Data'!A:A,"ERROR",0,1)</f>
        <v>US</v>
      </c>
      <c r="B310" s="9" t="str">
        <f>_xlfn.XLOOKUP($E310,'Copy of Raw Data'!$E:$E,'Copy of Raw Data'!B:B,"ERROR",0,1)</f>
        <v>Hair Mousses</v>
      </c>
      <c r="C310" s="9" t="str">
        <f>_xlfn.XLOOKUP($E310,'Copy of Raw Data'!$E:$E,'Copy of Raw Data'!C:C,"ERROR",0,1)</f>
        <v>Mupoo</v>
      </c>
      <c r="D310" s="9" t="str">
        <f>_xlfn.XLOOKUP($E310,'Copy of Raw Data'!$E:$E,'Copy of Raw Data'!D:D,"ERROR",0,1)</f>
        <v>www.amazon.com/dp/B07XR9LRNX</v>
      </c>
      <c r="E310" s="9" t="s">
        <v>1098</v>
      </c>
      <c r="F310" s="9" t="str">
        <f>_xlfn.XLOOKUP($E310,'Copy of Raw Data'!$E:$E,'Copy of Raw Data'!F:F,"ERROR",0,1)</f>
        <v>Lotta Body Wrap Me Foaming Mousse with Coconut and Shea Oil, 7 Ounce (Including Double Sided Edge Control Hair Brush &amp; 3 pc Rat Tail Comb Set) Lottabody Foam Mousse &amp; Hair Styling Tools Kit</v>
      </c>
      <c r="G310" s="9">
        <f>_xlfn.XLOOKUP($E310,'Copy of Raw Data'!$E:$E,'Copy of Raw Data'!G:G,"ERROR",0,1)</f>
        <v>14</v>
      </c>
      <c r="H310" s="9">
        <f>_xlfn.XLOOKUP($E310,'Copy of Raw Data'!$E:$E,'Copy of Raw Data'!H:H,"ERROR",0,1)</f>
        <v>179.71</v>
      </c>
      <c r="I310" s="9">
        <f>_xlfn.XLOOKUP($E310,'Copy of Raw Data'!$E:$E,'Copy of Raw Data'!I:I,"ERROR",0,1)</f>
        <v>5.23949317724371e-6</v>
      </c>
      <c r="J310" s="9" t="str">
        <f>_xlfn.XLOOKUP($E310,'Copy of Raw Data'!$E:$E,'Copy of 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10 to 15</v>
      </c>
      <c r="L310" s="9">
        <f>_xlfn.XLOOKUP($E310,'Copy of Raw Data'!$E:$E,'Copy of Raw Data'!L:L,"ERROR",0,1)</f>
        <v>12.98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10 to 15</v>
      </c>
      <c r="N310" s="9">
        <f>_xlfn.XLOOKUP($E310,'Copy of Raw Data'!$E:$E,'Copy of Raw Data'!N:N,"ERROR",0,1)</f>
        <v>12.98</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No Discount</v>
      </c>
      <c r="P310" s="16">
        <f t="shared" si="18"/>
        <v>0</v>
      </c>
      <c r="Q310" s="9">
        <f>_xlfn.XLOOKUP($E310,'Copy of Raw Data'!$E:$E,'Copy of Raw Data'!Q:Q,"ERROR",0,1)</f>
        <v>7</v>
      </c>
      <c r="R310" s="9" t="str">
        <f>_xlfn.XLOOKUP($E310,'Copy of Raw Data'!$E:$E,'Copy of Raw Data'!R:R,"ERROR",0,1)</f>
        <v>oz</v>
      </c>
      <c r="S310" s="17">
        <f t="shared" si="19"/>
        <v>1.85428571428571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1 to 2</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0.05 to 0.1</v>
      </c>
      <c r="V310" s="17">
        <f t="shared" si="20"/>
        <v>0.0627083433982318</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0.05 to 0.1</v>
      </c>
      <c r="X310" s="17">
        <f t="shared" si="21"/>
        <v>0.0627083433982318</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6 to 8</v>
      </c>
      <c r="Z310" s="17">
        <f t="array" ref="Z310">_xlfn.IFS(AA310="oz",_xlfn.IFS(R310="oz",Q310,R310="fl oz",Q310*1.04,R310="ml",Q310*0.0338),AA310="fl oz",_xlfn.IFS(R310="oz",Q310/1.04,R310="fl oz",Q310,R310="ml",Q310*0.0338/1.04),AA310="ml",_xlfn.IFS(R310="oz",Q310/0.0338,R310="fl oz",Q310*1.04/0.0338,R310="ml",Q310))</f>
        <v>7</v>
      </c>
      <c r="AA310" s="9" t="str">
        <f>_xlfn.XLOOKUP($E310,'Copy of Raw Data'!$E:$E,'Copy of Raw Data'!AA:AA,"ERROR",0,1)</f>
        <v>oz</v>
      </c>
      <c r="AB310" s="9"/>
      <c r="AC310" s="9"/>
      <c r="AD310" s="9"/>
      <c r="AE310" s="9"/>
      <c r="AF310" s="9"/>
    </row>
    <row r="311" hidden="1" spans="1:32">
      <c r="A311" s="9" t="str">
        <f>_xlfn.XLOOKUP($E311,'Copy of Raw Data'!$E:$E,'Copy of Raw Data'!A:A,"ERROR",0,1)</f>
        <v>US</v>
      </c>
      <c r="B311" s="9" t="str">
        <f>_xlfn.XLOOKUP($E311,'Copy of Raw Data'!$E:$E,'Copy of Raw Data'!B:B,"ERROR",0,1)</f>
        <v>Hair Mousses</v>
      </c>
      <c r="C311" s="9" t="str">
        <f>_xlfn.XLOOKUP($E311,'Copy of Raw Data'!$E:$E,'Copy of Raw Data'!C:C,"ERROR",0,1)</f>
        <v>l'anza</v>
      </c>
      <c r="D311" s="9" t="str">
        <f>_xlfn.XLOOKUP($E311,'Copy of Raw Data'!$E:$E,'Copy of Raw Data'!D:D,"ERROR",0,1)</f>
        <v>www.amazon.com/dp/B01MS84I7L</v>
      </c>
      <c r="E311" s="9" t="s">
        <v>1102</v>
      </c>
      <c r="F311" s="9" t="str">
        <f>_xlfn.XLOOKUP($E311,'Copy of Raw Data'!$E:$E,'Copy of Raw Data'!F:F,"ERROR",0,1)</f>
        <v>L'ANZA Healing Style Foundation Mousse with Medium Hold Effect, Refreshes and Moisturises Hair and Scalp, With Advanced Control Technology, Non-drying Formula, and Natural Ingredients (5 Fl Oz)</v>
      </c>
      <c r="G311" s="9">
        <f>_xlfn.XLOOKUP($E311,'Copy of Raw Data'!$E:$E,'Copy of Raw Data'!G:G,"ERROR",0,1)</f>
        <v>5</v>
      </c>
      <c r="H311" s="9">
        <f>_xlfn.XLOOKUP($E311,'Copy of Raw Data'!$E:$E,'Copy of Raw Data'!H:H,"ERROR",0,1)</f>
        <v>123.24</v>
      </c>
      <c r="I311" s="9">
        <f>_xlfn.XLOOKUP($E311,'Copy of Raw Data'!$E:$E,'Copy of Raw Data'!I:I,"ERROR",0,1)</f>
        <v>5.2365171587237e-6</v>
      </c>
      <c r="J311" s="9" t="str">
        <f>_xlfn.XLOOKUP($E311,'Copy of Raw Data'!$E:$E,'Copy of 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20 to 30</v>
      </c>
      <c r="L311" s="9">
        <f>_xlfn.XLOOKUP($E311,'Copy of Raw Data'!$E:$E,'Copy of Raw Data'!L:L,"ERROR",0,1)</f>
        <v>24.48</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20 to 30</v>
      </c>
      <c r="N311" s="9">
        <f>_xlfn.XLOOKUP($E311,'Copy of Raw Data'!$E:$E,'Copy of Raw Data'!N:N,"ERROR",0,1)</f>
        <v>30</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15% to 20%</v>
      </c>
      <c r="P311" s="16">
        <f t="shared" si="18"/>
        <v>0.184</v>
      </c>
      <c r="Q311" s="9">
        <f>_xlfn.XLOOKUP($E311,'Copy of Raw Data'!$E:$E,'Copy of Raw Data'!Q:Q,"ERROR",0,1)</f>
        <v>5</v>
      </c>
      <c r="R311" s="9" t="str">
        <f>_xlfn.XLOOKUP($E311,'Copy of Raw Data'!$E:$E,'Copy of Raw Data'!R:R,"ERROR",0,1)</f>
        <v>fl oz</v>
      </c>
      <c r="S311" s="17">
        <f t="shared" si="19"/>
        <v>4.70769230769231</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4 to 5</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0.1 to 0.2</v>
      </c>
      <c r="V311" s="17">
        <f t="shared" si="20"/>
        <v>0.195104185635129</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0.1 to 0.2</v>
      </c>
      <c r="X311" s="17">
        <f t="shared" si="21"/>
        <v>0.159205015478265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4 to 6</v>
      </c>
      <c r="Z311" s="17">
        <f t="array" ref="Z311">_xlfn.IFS(AA311="oz",_xlfn.IFS(R311="oz",Q311,R311="fl oz",Q311*1.04,R311="ml",Q311*0.0338),AA311="fl oz",_xlfn.IFS(R311="oz",Q311/1.04,R311="fl oz",Q311,R311="ml",Q311*0.0338/1.04),AA311="ml",_xlfn.IFS(R311="oz",Q311/0.0338,R311="fl oz",Q311*1.04/0.0338,R311="ml",Q311))</f>
        <v>5.2</v>
      </c>
      <c r="AA311" s="9" t="str">
        <f>_xlfn.XLOOKUP($E311,'Copy of Raw Data'!$E:$E,'Copy of Raw Data'!AA:AA,"ERROR",0,1)</f>
        <v>oz</v>
      </c>
      <c r="AB311" s="9"/>
      <c r="AC311" s="9"/>
      <c r="AD311" s="9"/>
      <c r="AE311" s="9"/>
      <c r="AF311" s="9"/>
    </row>
    <row r="312" hidden="1" spans="1:32">
      <c r="A312" s="9" t="str">
        <f>_xlfn.XLOOKUP($E312,'Copy of Raw Data'!$E:$E,'Copy of Raw Data'!A:A,"ERROR",0,1)</f>
        <v>US</v>
      </c>
      <c r="B312" s="9" t="str">
        <f>_xlfn.XLOOKUP($E312,'Copy of Raw Data'!$E:$E,'Copy of Raw Data'!B:B,"ERROR",0,1)</f>
        <v>Hair Mousses</v>
      </c>
      <c r="C312" s="9" t="str">
        <f>_xlfn.XLOOKUP($E312,'Copy of Raw Data'!$E:$E,'Copy of Raw Data'!C:C,"ERROR",0,1)</f>
        <v>Goiple</v>
      </c>
      <c r="D312" s="9" t="str">
        <f>_xlfn.XLOOKUP($E312,'Copy of Raw Data'!$E:$E,'Copy of Raw Data'!D:D,"ERROR",0,1)</f>
        <v>www.amazon.com/dp/B0BVQT1GNY</v>
      </c>
      <c r="E312" s="9" t="s">
        <v>1105</v>
      </c>
      <c r="F312" s="9" t="str">
        <f>_xlfn.XLOOKUP($E312,'Copy of Raw Data'!$E:$E,'Copy of Raw Data'!F:F,"ERROR",0,1)</f>
        <v>Lace Tint Melting Hair Mousse, 6.8 fl oz Lace Tint Mousse for Women Hair Wig Lace Wigs Toupees and Hairpieces Natural Finishing Lace Color, Lace Tint Mousse for Wigs Melts Lace Foam Tint(Light Brown)</v>
      </c>
      <c r="G312" s="9">
        <f>_xlfn.XLOOKUP($E312,'Copy of Raw Data'!$E:$E,'Copy of Raw Data'!G:G,"ERROR",0,1)</f>
        <v>18</v>
      </c>
      <c r="H312" s="9">
        <f>_xlfn.XLOOKUP($E312,'Copy of Raw Data'!$E:$E,'Copy of Raw Data'!H:H,"ERROR",0,1)</f>
        <v>123.17</v>
      </c>
      <c r="I312" s="9">
        <f>_xlfn.XLOOKUP($E312,'Copy of Raw Data'!$E:$E,'Copy of Raw Data'!I:I,"ERROR",0,1)</f>
        <v>4.80286874580674e-6</v>
      </c>
      <c r="J312" s="9" t="str">
        <f>_xlfn.XLOOKUP($E312,'Copy of Raw Data'!$E:$E,'Copy of 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_xlfn.XLOOKUP($E312,'Copy of Raw Data'!$E:$E,'Copy of Raw Data'!L:L,"ERROR",0,1)</f>
        <v>6.99</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_xlfn.XLOOKUP($E312,'Copy of Raw Data'!$E:$E,'Copy of Raw Data'!N:N,"ERROR",0,1)</f>
        <v>6.99</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No Discount</v>
      </c>
      <c r="P312" s="16">
        <f t="shared" si="18"/>
        <v>0</v>
      </c>
      <c r="Q312" s="9">
        <f>_xlfn.XLOOKUP($E312,'Copy of Raw Data'!$E:$E,'Copy of Raw Data'!Q:Q,"ERROR",0,1)</f>
        <v>6.8</v>
      </c>
      <c r="R312" s="9" t="str">
        <f>_xlfn.XLOOKUP($E312,'Copy of Raw Data'!$E:$E,'Copy of Raw Data'!R:R,"ERROR",0,1)</f>
        <v>fl oz</v>
      </c>
      <c r="S312" s="17">
        <f t="shared" si="19"/>
        <v>0.988404977375566</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0.75 to 1</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20"/>
        <v>0.0334259376860185</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21"/>
        <v>0.0334259376860185</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7.072</v>
      </c>
      <c r="AA312" s="9" t="str">
        <f>_xlfn.XLOOKUP($E312,'Copy of Raw Data'!$E:$E,'Copy of Raw Data'!AA:AA,"ERROR",0,1)</f>
        <v>oz</v>
      </c>
      <c r="AB312" s="9"/>
      <c r="AC312" s="9"/>
      <c r="AD312" s="9"/>
      <c r="AE312" s="9"/>
      <c r="AF312" s="9"/>
    </row>
    <row r="313" hidden="1" spans="1:32">
      <c r="A313" s="9" t="str">
        <f>_xlfn.XLOOKUP($E313,'Copy of Raw Data'!$E:$E,'Copy of Raw Data'!A:A,"ERROR",0,1)</f>
        <v>US</v>
      </c>
      <c r="B313" s="9" t="str">
        <f>_xlfn.XLOOKUP($E313,'Copy of Raw Data'!$E:$E,'Copy of Raw Data'!B:B,"ERROR",0,1)</f>
        <v>Hair Mousses</v>
      </c>
      <c r="C313" s="9" t="str">
        <f>_xlfn.XLOOKUP($E313,'Copy of Raw Data'!$E:$E,'Copy of Raw Data'!C:C,"ERROR",0,1)</f>
        <v>creme of nature</v>
      </c>
      <c r="D313" s="9" t="str">
        <f>_xlfn.XLOOKUP($E313,'Copy of Raw Data'!$E:$E,'Copy of Raw Data'!D:D,"ERROR",0,1)</f>
        <v>www.amazon.com/dp/B077715N7V</v>
      </c>
      <c r="E313" s="9" t="s">
        <v>1109</v>
      </c>
      <c r="F313" s="9" t="str">
        <f>_xlfn.XLOOKUP($E313,'Copy of Raw Data'!$E:$E,'Copy of Raw Data'!F:F,"ERROR",0,1)</f>
        <v>Creme Of Nature Creme Of Nature Coconut Milk Curl Quench Foaming Mousse, 7 Oz, 7 Ounce</v>
      </c>
      <c r="G313" s="9">
        <f>_xlfn.XLOOKUP($E313,'Copy of Raw Data'!$E:$E,'Copy of Raw Data'!G:G,"ERROR",0,1)</f>
        <v>15</v>
      </c>
      <c r="H313" s="9">
        <f>_xlfn.XLOOKUP($E313,'Copy of Raw Data'!$E:$E,'Copy of Raw Data'!H:H,"ERROR",0,1)</f>
        <v>112.97</v>
      </c>
      <c r="I313" s="9">
        <f>_xlfn.XLOOKUP($E313,'Copy of Raw Data'!$E:$E,'Copy of Raw Data'!I:I,"ERROR",0,1)</f>
        <v>4.11668390419108e-6</v>
      </c>
      <c r="J313" s="9" t="str">
        <f>_xlfn.XLOOKUP($E313,'Copy of Raw Data'!$E:$E,'Copy of 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5 to 10</v>
      </c>
      <c r="L313" s="9">
        <f>_xlfn.XLOOKUP($E313,'Copy of Raw Data'!$E:$E,'Copy of Raw Data'!L:L,"ERROR",0,1)</f>
        <v>7.48</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5 to 10</v>
      </c>
      <c r="N313" s="9">
        <f>_xlfn.XLOOKUP($E313,'Copy of Raw Data'!$E:$E,'Copy of Raw Data'!N:N,"ERROR",0,1)</f>
        <v>8.46</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10% to 15%</v>
      </c>
      <c r="P313" s="16">
        <f t="shared" si="18"/>
        <v>0.115839243498818</v>
      </c>
      <c r="Q313" s="9">
        <f>_xlfn.XLOOKUP($E313,'Copy of Raw Data'!$E:$E,'Copy of Raw Data'!Q:Q,"ERROR",0,1)</f>
        <v>207</v>
      </c>
      <c r="R313" s="9" t="str">
        <f>_xlfn.XLOOKUP($E313,'Copy of Raw Data'!$E:$E,'Copy of Raw Data'!R:R,"ERROR",0,1)</f>
        <v>ml</v>
      </c>
      <c r="S313" s="17">
        <f t="shared" si="19"/>
        <v>1.06909070119772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 to 0.05</v>
      </c>
      <c r="V313" s="17">
        <f t="shared" si="20"/>
        <v>0.0408914012256458</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 to 0.05</v>
      </c>
      <c r="X313" s="17">
        <f t="shared" si="21"/>
        <v>0.0361545722420604</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6.9966</v>
      </c>
      <c r="AA313" s="9" t="str">
        <f>_xlfn.XLOOKUP($E313,'Copy of Raw Data'!$E:$E,'Copy of Raw Data'!AA:AA,"ERROR",0,1)</f>
        <v>oz</v>
      </c>
      <c r="AB313" s="9"/>
      <c r="AC313" s="9"/>
      <c r="AD313" s="9"/>
      <c r="AE313" s="9"/>
      <c r="AF313" s="9"/>
    </row>
    <row r="314" hidden="1" spans="1:32">
      <c r="A314" s="9" t="str">
        <f>_xlfn.XLOOKUP($E314,'Copy of Raw Data'!$E:$E,'Copy of Raw Data'!A:A,"ERROR",0,1)</f>
        <v>US</v>
      </c>
      <c r="B314" s="9" t="str">
        <f>_xlfn.XLOOKUP($E314,'Copy of Raw Data'!$E:$E,'Copy of Raw Data'!B:B,"ERROR",0,1)</f>
        <v>Hair Mousses</v>
      </c>
      <c r="C314" s="9" t="str">
        <f>_xlfn.XLOOKUP($E314,'Copy of Raw Data'!$E:$E,'Copy of Raw Data'!C:C,"ERROR",0,1)</f>
        <v>pantene</v>
      </c>
      <c r="D314" s="9" t="str">
        <f>_xlfn.XLOOKUP($E314,'Copy of Raw Data'!$E:$E,'Copy of Raw Data'!D:D,"ERROR",0,1)</f>
        <v>www.amazon.com/dp/B00AFCOZPY</v>
      </c>
      <c r="E314" s="9" t="s">
        <v>1112</v>
      </c>
      <c r="F314" s="9" t="str">
        <f>_xlfn.XLOOKUP($E314,'Copy of Raw Data'!$E:$E,'Copy of Raw Data'!F:F,"ERROR",0,1)</f>
        <v>Pantene Pro-V Stylers Mousse, 5 Maximum Hold 6.6 oz</v>
      </c>
      <c r="G314" s="9">
        <f>_xlfn.XLOOKUP($E314,'Copy of Raw Data'!$E:$E,'Copy of Raw Data'!G:G,"ERROR",0,1)</f>
        <v>9</v>
      </c>
      <c r="H314" s="9">
        <f>_xlfn.XLOOKUP($E314,'Copy of Raw Data'!$E:$E,'Copy of Raw Data'!H:H,"ERROR",0,1)</f>
        <v>96.83</v>
      </c>
      <c r="I314" s="9">
        <f>_xlfn.XLOOKUP($E314,'Copy of Raw Data'!$E:$E,'Copy of Raw Data'!I:I,"ERROR",0,1)</f>
        <v>2.35233006732307e-6</v>
      </c>
      <c r="J314" s="9" t="str">
        <f>_xlfn.XLOOKUP($E314,'Copy of Raw Data'!$E:$E,'Copy of 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_xlfn.XLOOKUP($E314,'Copy of Raw Data'!$E:$E,'Copy of 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_xlfn.XLOOKUP($E314,'Copy of Raw Data'!$E:$E,'Copy of Raw Data'!N:N,"ERROR",0,1)</f>
        <v>14</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20% to 25%</v>
      </c>
      <c r="P314" s="16">
        <f t="shared" si="18"/>
        <v>0.215</v>
      </c>
      <c r="Q314" s="9">
        <f>_xlfn.XLOOKUP($E314,'Copy of Raw Data'!$E:$E,'Copy of Raw Data'!Q:Q,"ERROR",0,1)</f>
        <v>6.6</v>
      </c>
      <c r="R314" s="9" t="str">
        <f>_xlfn.XLOOKUP($E314,'Copy of Raw Data'!$E:$E,'Copy of Raw Data'!R:R,"ERROR",0,1)</f>
        <v>oz</v>
      </c>
      <c r="S314" s="17">
        <f t="shared" si="19"/>
        <v>1.66515151515152</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20"/>
        <v>0.0717352763345323</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21"/>
        <v>0.0563121919226079</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6.6</v>
      </c>
      <c r="AA314" s="9" t="str">
        <f>_xlfn.XLOOKUP($E314,'Copy of Raw Data'!$E:$E,'Copy of Raw Data'!AA:AA,"ERROR",0,1)</f>
        <v>oz</v>
      </c>
      <c r="AB314" s="9"/>
      <c r="AC314" s="9"/>
      <c r="AD314" s="9"/>
      <c r="AE314" s="9"/>
      <c r="AF314" s="9"/>
    </row>
    <row r="315" hidden="1" spans="1:32">
      <c r="A315" s="9" t="str">
        <f>_xlfn.XLOOKUP($E315,'Copy of Raw Data'!$E:$E,'Copy of Raw Data'!A:A,"ERROR",0,1)</f>
        <v>US</v>
      </c>
      <c r="B315" s="9" t="str">
        <f>_xlfn.XLOOKUP($E315,'Copy of Raw Data'!$E:$E,'Copy of Raw Data'!B:B,"ERROR",0,1)</f>
        <v>Hair Mousses</v>
      </c>
      <c r="C315" s="9" t="str">
        <f>_xlfn.XLOOKUP($E315,'Copy of Raw Data'!$E:$E,'Copy of Raw Data'!C:C,"ERROR",0,1)</f>
        <v>umberto giannini</v>
      </c>
      <c r="D315" s="9" t="str">
        <f>_xlfn.XLOOKUP($E315,'Copy of Raw Data'!$E:$E,'Copy of Raw Data'!D:D,"ERROR",0,1)</f>
        <v>www.amazon.com/dp/B06VSMMF7D</v>
      </c>
      <c r="E315" s="9" t="s">
        <v>1116</v>
      </c>
      <c r="F315" s="9" t="str">
        <f>_xlfn.XLOOKUP($E315,'Copy of Raw Data'!$E:$E,'Copy of Raw Data'!F:F,"ERROR",0,1)</f>
        <v>Umberto Giannini Curl Whip Curl Activating Mousse, Vegan &amp; Cruelty Free Frizz Solution Mousse for Curly or Wavy Hair</v>
      </c>
      <c r="G315" s="9">
        <f>_xlfn.XLOOKUP($E315,'Copy of Raw Data'!$E:$E,'Copy of Raw Data'!G:G,"ERROR",0,1)</f>
        <v>5</v>
      </c>
      <c r="H315" s="9">
        <f>_xlfn.XLOOKUP($E315,'Copy of Raw Data'!$E:$E,'Copy of Raw Data'!H:H,"ERROR",0,1)</f>
        <v>55.33</v>
      </c>
      <c r="I315" s="9">
        <f>_xlfn.XLOOKUP($E315,'Copy of Raw Data'!$E:$E,'Copy of Raw Data'!I:I,"ERROR",0,1)</f>
        <v>0</v>
      </c>
      <c r="J315" s="9" t="str">
        <f>_xlfn.XLOOKUP($E315,'Copy of Raw Data'!$E:$E,'Copy of Raw Data'!J:J,"ERROR",0,1)</f>
        <v>No</v>
      </c>
      <c r="K315" s="15" t="str">
        <f t="array" ref="K315">_xlfn.IFS(AND(L315&gt;0,L315&lt;=5),"0 to 5",AND(L315&gt;5,L315&lt;=10),"5 to 10",AND(L315&gt;10,L315&lt;=15),"10 to 15",AND(L315&gt;15,L315&lt;=20),"15 to 20",AND(L315&gt;20,L315&lt;=30),"20 to 30",AND(L315&gt;30,L315&lt;=40),"30 to 40",AND(L315&gt;40,L315&lt;=50),"40 to 50",AND(L315&gt;50,L315&lt;=75),"50 to 75",AND(L315&gt;75,L315&lt;=100),"75 to 100",AND(L315&gt;100,L315&lt;=150),"100 to 150",AND(L315&gt;150,L315&lt;=200),"150 to 200",AND(L315&gt;200,L315&lt;=250),"200 to 250",AND(L315&gt;250,L315&lt;=300),"250 to 300",AND(L315&gt;300,L315&lt;=400),"300 to 400",AND(L315&gt;400,L315&lt;=500),"400 to 500",L315&gt;500,"500+")</f>
        <v>10 to 15</v>
      </c>
      <c r="L315" s="9">
        <f>_xlfn.XLOOKUP($E315,'Copy of Raw Data'!$E:$E,'Copy of Raw Data'!L:L,"ERROR",0,1)</f>
        <v>10.99</v>
      </c>
      <c r="M315" s="15" t="str">
        <f t="array" ref="M315">_xlfn.IFS(AND(N315&gt;0,N315&lt;=5),"0 to 5",AND(N315&gt;5,N315&lt;=10),"5 to 10",AND(N315&gt;10,N315&lt;=15),"10 to 15",AND(N315&gt;15,N315&lt;=20),"15 to 20",AND(N315&gt;20,N315&lt;=30),"20 to 30",AND(N315&gt;30,N315&lt;=40),"30 to 40",AND(N315&gt;40,N315&lt;=50),"40 to 50",AND(N315&gt;50,N315&lt;=75),"50 to 75",AND(N315&gt;75,N315&lt;=100),"75 to 100",AND(N315&gt;100,N315&lt;=150),"100 to 150",AND(N315&gt;150,N315&lt;=200),"150 to 200",AND(N315&gt;200,N315&lt;=250),"200 to 250",AND(N315&gt;250,N315&lt;=300),"250 to 300",AND(N315&gt;300,N315&lt;=400),"300 to 400",AND(N315&gt;400,N315&lt;=500),"400 to 500",N315&gt;500,"500+")</f>
        <v>10 to 15</v>
      </c>
      <c r="N315" s="9">
        <f>_xlfn.XLOOKUP($E315,'Copy of Raw Data'!$E:$E,'Copy of Raw Data'!N:N,"ERROR",0,1)</f>
        <v>10.99</v>
      </c>
      <c r="O315" s="15" t="str">
        <f t="array" ref="O315">_xlfn.IFS(P315=0,"No Discount",AND(P315&gt;0,P315&lt;=0.02),"0% to 2%",AND(P315&gt;0.02,P315&lt;=0.04),"2% to 4%",AND(P315&gt;0.04,P315&lt;=0.06),"4% to 6%",AND(P315&gt;0.06,P315&lt;=0.08),"6% to 8%",AND(P315&gt;0.08,P315&lt;=0.1),"8% to 10%",AND(P315&gt;0.1,P315&lt;=0.15),"10% to 15%",AND(P315&gt;0.15,P315&lt;=0.2),"15% to 20%",AND(P315&gt;0.2,P315&lt;=0.25),"20% to 25%",AND(P315&gt;0.25,P315&lt;=0.3),"25% to 30%",AND(P315&gt;0.3,P315&lt;=0.4),"30% to 40%",AND(P315&gt;0.4,P315&lt;=0.5),"40% to 50%",AND(P315&gt;0.5,P315&lt;=0.75),"50% to 75%",AND(P315&gt;0.75,P315&lt;=1),"75% to 100%")</f>
        <v>No Discount</v>
      </c>
      <c r="P315" s="16">
        <f t="shared" si="18"/>
        <v>0</v>
      </c>
      <c r="Q315" s="9">
        <f>_xlfn.XLOOKUP($E315,'Copy of Raw Data'!$E:$E,'Copy of Raw Data'!Q:Q,"ERROR",0,1)</f>
        <v>6.7</v>
      </c>
      <c r="R315" s="9" t="str">
        <f>_xlfn.XLOOKUP($E315,'Copy of Raw Data'!$E:$E,'Copy of Raw Data'!R:R,"ERROR",0,1)</f>
        <v>fl oz</v>
      </c>
      <c r="S315" s="17">
        <f t="shared" si="19"/>
        <v>1.57721010332951</v>
      </c>
      <c r="T315" s="9" t="str">
        <f t="array" ref="T315">_xlfn.IFS(AND(S315&gt;0,S315&lt;=0.05),"0 to 0.05",AND(S315&gt;0.05,S315&lt;=0.1),"0.05 to 0.1",AND(S315&gt;0.1,S315&lt;=0.2),"0.1 to 0.2",AND(S315&gt;0.2,S315&lt;=0.3),"0.2 to 0.3",AND(S315&gt;0.3,S315&lt;=0.4),"0.3 to 0.4",AND(S315&gt;0.4,S315&lt;=0.5),"0.4 to 0.5",AND(S315&gt;0.5,S315&lt;=0.75),"0.5 to 0.75",AND(S315&gt;0.75,S315&lt;=1),"0.75 to 1",AND(S315&gt;1,S315&lt;=2),"1 to 2",AND(S315&gt;2,S315&lt;=3),"2 to 3",AND(S315&gt;3,S315&lt;=4),"3 to 4",AND(S315&gt;4,S315&lt;=5),"4 to 5",AND(S315&gt;5,S315&lt;=10),"5 to 10",S315&gt;10,"10+")</f>
        <v>1 to 2</v>
      </c>
      <c r="U315" s="17" t="str">
        <f t="array" ref="U315">_xlfn.IFS(AND(V315&gt;0,V315&lt;=0.05),"0 to 0.05",AND(V315&gt;0.05,V315&lt;=0.1),"0.05 to 0.1",AND(V315&gt;0.1,V315&lt;=0.2),"0.1 to 0.2",AND(V315&gt;0.2,V315&lt;=0.3),"0.2 to 0.3",AND(V315&gt;0.3,V315&lt;=0.4),"0.3 to 0.4",AND(V315&gt;0.4,V315&lt;=0.5),"0.4 to 0.5",AND(V315&gt;0.5,V315&lt;=0.75),"0.5 to 0.75",AND(V315&gt;0.75,V315&lt;=1),"0.75 to 1",AND(V315&gt;1,V315&lt;=2),"1 to 2",AND(V315&gt;2,V315&lt;=3),"2 to 3",AND(V315&gt;3,V315&lt;=4),"3 to 4",AND(V315&gt;4,V315&lt;=5),"4 to 5",AND(V315&gt;5,V315&lt;=10),"5 to 10",V315&gt;10,"10+")</f>
        <v>0.05 to 0.1</v>
      </c>
      <c r="V315" s="17">
        <f t="shared" si="20"/>
        <v>0.0533381840828375</v>
      </c>
      <c r="W315" s="17" t="str">
        <f t="array" ref="W315">_xlfn.IFS(AND(X315&gt;0,X315&lt;=0.05),"0 to 0.05",AND(X315&gt;0.05,X315&lt;=0.1),"0.05 to 0.1",AND(X315&gt;0.1,X315&lt;=0.2),"0.1 to 0.2",AND(X315&gt;0.2,X315&lt;=0.3),"0.2 to 0.3",AND(X315&gt;0.3,X315&lt;=0.4),"0.3 to 0.4",AND(X315&gt;0.4,X315&lt;=0.5),"0.4 to 0.5",AND(X315&gt;0.5,X315&lt;=0.75),"0.5 to 0.75",AND(X315&gt;0.75,X315&lt;=1),"0.75 to 1",AND(X315&gt;1,X315&lt;=2),"1 to 2",AND(X315&gt;2,X315&lt;=3),"2 to 3",AND(X315&gt;3,X315&lt;=4),"3 to 4",AND(X315&gt;4,X315&lt;=5),"4 to 5",AND(X315&gt;5,X315&lt;=10),"5 to 10",X315&gt;10,"10+")</f>
        <v>0.05 to 0.1</v>
      </c>
      <c r="X315" s="17">
        <f t="shared" si="21"/>
        <v>0.0533381840828375</v>
      </c>
      <c r="Y315" s="9" t="str">
        <f t="array" ref="Y315">_xlfn.IFS(AND(Z315&gt;0,Z315&lt;=1),"0 to 1",AND(Z315&gt;1,Z315&lt;=2),"1 to 2",AND(Z315&gt;2,Z315&lt;=4),"2 to 4",AND(Z315&gt;4,Z315&lt;=6),"4 to 6",AND(Z315&gt;6,Z315&lt;=8),"6 to 8",AND(Z315&gt;8,Z315&lt;=10),"8 to 10",AND(Z315&gt;10,Z315&lt;=15),"10 to 15",AND(Z315&gt;15,Z315&lt;=20),"15 to 20",AND(Z315&gt;20,Z315&lt;=25),"20 to 25",AND(Z315&gt;25,Z315&lt;=30),"25 to 30",AND(Z315&gt;30,Z315&lt;=40),"30 to 40",AND(Z315&gt;40,Z315&lt;=50),"40 to 50",Z315&gt;50,"50+")</f>
        <v>6 to 8</v>
      </c>
      <c r="Z315" s="17">
        <f t="array" ref="Z315">_xlfn.IFS(AA315="oz",_xlfn.IFS(R315="oz",Q315,R315="fl oz",Q315*1.04,R315="ml",Q315*0.0338),AA315="fl oz",_xlfn.IFS(R315="oz",Q315/1.04,R315="fl oz",Q315,R315="ml",Q315*0.0338/1.04),AA315="ml",_xlfn.IFS(R315="oz",Q315/0.0338,R315="fl oz",Q315*1.04/0.0338,R315="ml",Q315))</f>
        <v>6.968</v>
      </c>
      <c r="AA315" s="9" t="str">
        <f>_xlfn.XLOOKUP($E315,'Copy of Raw Data'!$E:$E,'Copy of Raw Data'!AA:AA,"ERROR",0,1)</f>
        <v>oz</v>
      </c>
      <c r="AB315" s="9"/>
      <c r="AC315" s="9"/>
      <c r="AD315" s="9"/>
      <c r="AE315" s="9"/>
      <c r="AF315" s="9"/>
    </row>
  </sheetData>
  <autoFilter ref="A3:DL315">
    <filterColumn colId="113">
      <customFilters>
        <customFilter operator="equal" val="1"/>
      </customFilters>
    </filterColumn>
    <extLst/>
  </autoFilter>
  <conditionalFormatting sqref="H3:J3">
    <cfRule type="colorScale" priority="3">
      <colorScale>
        <cfvo type="min"/>
        <cfvo type="percentile" val="50"/>
        <cfvo type="max"/>
        <color rgb="FFF8696B"/>
        <color rgb="FFFFEB84"/>
        <color rgb="FF63BE7B"/>
      </colorScale>
    </cfRule>
  </conditionalFormatting>
  <conditionalFormatting sqref="H4:H315">
    <cfRule type="colorScale" priority="2">
      <colorScale>
        <cfvo type="min"/>
        <cfvo type="percentile" val="50"/>
        <cfvo type="max"/>
        <color rgb="FFF8696B"/>
        <color rgb="FFFFEB84"/>
        <color rgb="FF63BE7B"/>
      </colorScale>
    </cfRule>
  </conditionalFormatting>
  <conditionalFormatting sqref="DM4 AG4:DL59">
    <cfRule type="cellIs" dxfId="5" priority="1" operator="greaterThan">
      <formula>0</formula>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7"/>
  <sheetViews>
    <sheetView workbookViewId="0">
      <pane xSplit="1" topLeftCell="G1" activePane="topRight" state="frozen"/>
      <selection/>
      <selection pane="topRight" activeCell="F32" sqref="F32"/>
    </sheetView>
  </sheetViews>
  <sheetFormatPr defaultColWidth="9" defaultRowHeight="14.4"/>
  <cols>
    <col min="1" max="1" width="34.1388888888889" style="24" customWidth="1"/>
    <col min="2" max="2" width="9.28703703703704" style="25" customWidth="1"/>
    <col min="3" max="3" width="24.287037037037" style="25" customWidth="1"/>
    <col min="4" max="4" width="14.5740740740741" style="25" customWidth="1"/>
    <col min="5" max="5" width="11.712962962963" style="25" customWidth="1"/>
    <col min="6" max="6" width="27.712962962963" style="25" customWidth="1"/>
    <col min="7" max="7" width="11.712962962963" style="25" customWidth="1"/>
    <col min="8" max="8" width="16.712962962963" style="25" customWidth="1"/>
    <col min="9" max="9" width="17.5740740740741" style="25" customWidth="1"/>
    <col min="10" max="10" width="21.712962962963" style="25" customWidth="1"/>
    <col min="11" max="11" width="13.8518518518519" style="25" customWidth="1"/>
    <col min="12" max="12" width="11.712962962963" style="25" customWidth="1"/>
    <col min="13" max="13" width="9.13888888888889" style="25"/>
    <col min="14" max="14" width="14.287037037037" style="25" customWidth="1"/>
    <col min="15" max="15" width="15.1388888888889" style="25" customWidth="1"/>
    <col min="16" max="16" width="14.8518518518519" style="25" customWidth="1"/>
    <col min="17" max="17" width="17.8518518518519" style="25" customWidth="1"/>
    <col min="18" max="18" width="14" style="25" customWidth="1"/>
    <col min="19" max="19" width="14.712962962963" style="25" customWidth="1"/>
    <col min="20" max="20" width="18" style="25" customWidth="1"/>
    <col min="21" max="21" width="14.5740740740741" style="25" customWidth="1"/>
    <col min="22" max="16384" width="9.13888888888889" style="25"/>
  </cols>
  <sheetData>
    <row r="1" spans="3:21">
      <c r="C1" s="26" t="s">
        <v>1120</v>
      </c>
      <c r="D1" s="26" t="s">
        <v>1121</v>
      </c>
      <c r="E1" s="26" t="s">
        <v>1122</v>
      </c>
      <c r="F1" s="26" t="s">
        <v>1123</v>
      </c>
      <c r="G1" s="26" t="s">
        <v>1124</v>
      </c>
      <c r="H1" s="26" t="s">
        <v>1125</v>
      </c>
      <c r="I1" s="26" t="s">
        <v>1126</v>
      </c>
      <c r="J1" s="26" t="s">
        <v>1127</v>
      </c>
      <c r="K1" s="26" t="s">
        <v>1128</v>
      </c>
      <c r="L1" s="26" t="s">
        <v>1129</v>
      </c>
      <c r="N1" s="26" t="s">
        <v>1130</v>
      </c>
      <c r="O1" s="26" t="s">
        <v>1131</v>
      </c>
      <c r="P1" s="26" t="s">
        <v>1132</v>
      </c>
      <c r="Q1" s="26" t="s">
        <v>1133</v>
      </c>
      <c r="R1" s="26" t="s">
        <v>1134</v>
      </c>
      <c r="S1" s="26" t="s">
        <v>1135</v>
      </c>
      <c r="T1" s="26" t="s">
        <v>1136</v>
      </c>
      <c r="U1" s="26" t="s">
        <v>1137</v>
      </c>
    </row>
    <row r="2" spans="1:21">
      <c r="A2" s="27" t="s">
        <v>1140</v>
      </c>
      <c r="B2" s="28">
        <v>0.555816692734731</v>
      </c>
      <c r="C2" s="25">
        <f ca="1">SUMIFS('Copy of Raw Data'!AE$3:AE$58,'Copy of Raw Data'!$BA$3:'Copy of Raw Data'!$BA$58,"&gt;0")</f>
        <v>7817585.03</v>
      </c>
      <c r="D2" s="25">
        <f ca="1">SUMIFS('Copy of Raw Data'!AF$3:AF$58,'Copy of Raw Data'!$BA$3:'Copy of Raw Data'!$BA$58,"&gt;0")</f>
        <v>3493084.02</v>
      </c>
      <c r="E2" s="25">
        <f ca="1">SUMIFS('Copy of Raw Data'!AG$3:AG$58,'Copy of Raw Data'!$BA$3:'Copy of Raw Data'!$BA$58,"&gt;0")</f>
        <v>4125459.88</v>
      </c>
      <c r="F2" s="25">
        <f ca="1">SUMIFS('Copy of Raw Data'!AH$3:AH$58,'Copy of Raw Data'!$BA$3:'Copy of Raw Data'!$BA$58,"&gt;0")</f>
        <v>1954462.92</v>
      </c>
      <c r="G2" s="25">
        <f ca="1">SUMIFS('Copy of Raw Data'!AI$3:AI$58,'Copy of Raw Data'!$BA$3:'Copy of Raw Data'!$BA$58,"&gt;0")</f>
        <v>4621136.52</v>
      </c>
      <c r="H2" s="25">
        <f ca="1">SUMIFS('Copy of Raw Data'!AJ$3:AJ$58,'Copy of Raw Data'!$BA$3:'Copy of Raw Data'!$BA$58,"&gt;0")</f>
        <v>1111669.69</v>
      </c>
      <c r="I2" s="25">
        <f ca="1">SUMIFS('Copy of Raw Data'!AK$3:AK$58,'Copy of Raw Data'!$BA$3:'Copy of Raw Data'!$BA$58,"&gt;0")</f>
        <v>4542884.74</v>
      </c>
      <c r="J2" s="25">
        <f ca="1">SUMIFS('Copy of Raw Data'!AL$3:AL$58,'Copy of Raw Data'!$BA$3:'Copy of Raw Data'!$BA$58,"&gt;0")</f>
        <v>3262844.83</v>
      </c>
      <c r="K2" s="25">
        <f ca="1">SUMIFS('Copy of Raw Data'!AM$3:AM$58,'Copy of Raw Data'!$BA$3:'Copy of Raw Data'!$BA$58,"&gt;0")</f>
        <v>1878741.1</v>
      </c>
      <c r="L2" s="25">
        <f ca="1">SUMIFS('Copy of Raw Data'!AN$3:AN$58,'Copy of Raw Data'!$BA$3:'Copy of Raw Data'!$BA$58,"&gt;0")</f>
        <v>1904177.28</v>
      </c>
      <c r="N2" s="25">
        <f ca="1">SUMIFS('Copy of Raw Data'!AP$3:AP$58,'Copy of Raw Data'!$BA$3:'Copy of Raw Data'!$BA$58,"&gt;0")</f>
        <v>3788983.47</v>
      </c>
      <c r="O2" s="25">
        <f ca="1">SUMIFS('Copy of Raw Data'!AQ$3:AQ$58,'Copy of Raw Data'!$BA$3:'Copy of Raw Data'!$BA$58,"&gt;0")</f>
        <v>3488710.16</v>
      </c>
      <c r="P2" s="25">
        <f ca="1">SUMIFS('Copy of Raw Data'!AR$3:AR$58,'Copy of Raw Data'!$BA$3:'Copy of Raw Data'!$BA$58,"&gt;0")</f>
        <v>1893539.82</v>
      </c>
      <c r="Q2" s="25">
        <f ca="1">SUMIFS('Copy of Raw Data'!AS$3:AS$58,'Copy of Raw Data'!$BA$3:'Copy of Raw Data'!$BA$58,"&gt;0")</f>
        <v>405814.94</v>
      </c>
      <c r="R2" s="25">
        <f ca="1">SUMIFS('Copy of Raw Data'!AT$3:AT$58,'Copy of Raw Data'!$BA$3:'Copy of Raw Data'!$BA$58,"&gt;0")</f>
        <v>626593.89</v>
      </c>
      <c r="S2" s="25">
        <f ca="1">SUMIFS('Copy of Raw Data'!AU$3:AU$58,'Copy of Raw Data'!$BA$3:'Copy of Raw Data'!$BA$58,"&gt;0")</f>
        <v>745152.63</v>
      </c>
      <c r="T2" s="25">
        <f ca="1">SUMIFS('Copy of Raw Data'!AV$3:AV$58,'Copy of Raw Data'!$BA$3:'Copy of Raw Data'!$BA$58,"&gt;0")</f>
        <v>0</v>
      </c>
      <c r="U2" s="25">
        <f ca="1">SUMIFS('Copy of Raw Data'!AW$3:AW$58,'Copy of Raw Data'!$BA$3:'Copy of Raw Data'!$BA$58,"&gt;0")</f>
        <v>2270047.47</v>
      </c>
    </row>
    <row r="3" spans="1:21">
      <c r="A3" s="27" t="s">
        <v>1141</v>
      </c>
      <c r="B3" s="28">
        <v>0.265689398289955</v>
      </c>
      <c r="C3" s="25">
        <f ca="1">SUMIFS('Copy of Raw Data'!AE$3:AE$58,'Copy of Raw Data'!$BB$3:'Copy of Raw Data'!$BB$58,"&gt;0")</f>
        <v>2690046.78</v>
      </c>
      <c r="D3" s="25">
        <f ca="1">SUMIFS('Copy of Raw Data'!AF$3:AF$58,'Copy of Raw Data'!$BB$3:'Copy of Raw Data'!$BB$58,"&gt;0")</f>
        <v>4468701.55</v>
      </c>
      <c r="E3" s="25">
        <f ca="1">SUMIFS('Copy of Raw Data'!AG$3:AG$58,'Copy of Raw Data'!$BB$3:'Copy of Raw Data'!$BB$58,"&gt;0")</f>
        <v>2161395.14</v>
      </c>
      <c r="F3" s="25">
        <f ca="1">SUMIFS('Copy of Raw Data'!AH$3:AH$58,'Copy of Raw Data'!$BB$3:'Copy of Raw Data'!$BB$58,"&gt;0")</f>
        <v>5014973.5</v>
      </c>
      <c r="G3" s="25">
        <f ca="1">SUMIFS('Copy of Raw Data'!AI$3:AI$58,'Copy of Raw Data'!$BB$3:'Copy of Raw Data'!$BB$58,"&gt;0")</f>
        <v>743115.49</v>
      </c>
      <c r="H3" s="25">
        <f ca="1">SUMIFS('Copy of Raw Data'!AJ$3:AJ$58,'Copy of Raw Data'!$BB$3:'Copy of Raw Data'!$BB$58,"&gt;0")</f>
        <v>4468701.55</v>
      </c>
      <c r="I3" s="25">
        <f ca="1">SUMIFS('Copy of Raw Data'!AK$3:AK$58,'Copy of Raw Data'!$BB$3:'Copy of Raw Data'!$BB$58,"&gt;0")</f>
        <v>0</v>
      </c>
      <c r="J3" s="25">
        <f ca="1">SUMIFS('Copy of Raw Data'!AL$3:AL$58,'Copy of Raw Data'!$BB$3:'Copy of Raw Data'!$BB$58,"&gt;0")</f>
        <v>0</v>
      </c>
      <c r="K3" s="25">
        <f ca="1">SUMIFS('Copy of Raw Data'!AM$3:AM$58,'Copy of Raw Data'!$BB$3:'Copy of Raw Data'!$BB$58,"&gt;0")</f>
        <v>0</v>
      </c>
      <c r="L3" s="25">
        <f ca="1">SUMIFS('Copy of Raw Data'!AN$3:AN$58,'Copy of Raw Data'!$BB$3:'Copy of Raw Data'!$BB$58,"&gt;0")</f>
        <v>546271.95</v>
      </c>
      <c r="N3" s="25">
        <f ca="1">SUMIFS('Copy of Raw Data'!AP$3:AP$58,'Copy of Raw Data'!$BB$3:'Copy of Raw Data'!$BB$58,"&gt;0")</f>
        <v>2387397.7</v>
      </c>
      <c r="O3" s="25">
        <f ca="1">SUMIFS('Copy of Raw Data'!AQ$3:AQ$58,'Copy of Raw Data'!$BB$3:'Copy of Raw Data'!$BB$58,"&gt;0")</f>
        <v>2933669.65</v>
      </c>
      <c r="P3" s="25">
        <f ca="1">SUMIFS('Copy of Raw Data'!AR$3:AR$58,'Copy of Raw Data'!$BB$3:'Copy of Raw Data'!$BB$58,"&gt;0")</f>
        <v>2387397.7</v>
      </c>
      <c r="Q3" s="25">
        <f ca="1">SUMIFS('Copy of Raw Data'!AS$3:AS$58,'Copy of Raw Data'!$BB$3:'Copy of Raw Data'!$BB$58,"&gt;0")</f>
        <v>2387397.7</v>
      </c>
      <c r="R3" s="25">
        <f ca="1">SUMIFS('Copy of Raw Data'!AT$3:AT$58,'Copy of Raw Data'!$BB$3:'Copy of Raw Data'!$BB$58,"&gt;0")</f>
        <v>2387397.7</v>
      </c>
      <c r="S3" s="25">
        <f ca="1">SUMIFS('Copy of Raw Data'!AU$3:AU$58,'Copy of Raw Data'!$BB$3:'Copy of Raw Data'!$BB$58,"&gt;0")</f>
        <v>2690046.78</v>
      </c>
      <c r="T3" s="25">
        <f ca="1">SUMIFS('Copy of Raw Data'!AV$3:AV$58,'Copy of Raw Data'!$BB$3:'Copy of Raw Data'!$BB$58,"&gt;0")</f>
        <v>2387397.7</v>
      </c>
      <c r="U3" s="25">
        <f ca="1">SUMIFS('Copy of Raw Data'!AW$3:AW$58,'Copy of Raw Data'!$BB$3:'Copy of Raw Data'!$BB$58,"&gt;0")</f>
        <v>546271.95</v>
      </c>
    </row>
    <row r="4" spans="1:21">
      <c r="A4" s="27" t="s">
        <v>1142</v>
      </c>
      <c r="B4" s="28">
        <v>0.204206037025985</v>
      </c>
      <c r="C4" s="25">
        <f ca="1">SUMIFS('Copy of Raw Data'!AE$3:AE$58,'Copy of Raw Data'!$BC$3:'Copy of Raw Data'!$BC$58,"&gt;0")</f>
        <v>2444910.81</v>
      </c>
      <c r="D4" s="25">
        <f ca="1">SUMIFS('Copy of Raw Data'!AF$3:AF$58,'Copy of Raw Data'!$BC$3:'Copy of Raw Data'!$BC$58,"&gt;0")</f>
        <v>1574476.91</v>
      </c>
      <c r="E4" s="25">
        <f ca="1">SUMIFS('Copy of Raw Data'!AG$3:AG$58,'Copy of Raw Data'!$BC$3:'Copy of Raw Data'!$BC$58,"&gt;0")</f>
        <v>1654397.37</v>
      </c>
      <c r="F4" s="25">
        <f ca="1">SUMIFS('Copy of Raw Data'!AH$3:AH$58,'Copy of Raw Data'!$BC$3:'Copy of Raw Data'!$BC$58,"&gt;0")</f>
        <v>1727308.81</v>
      </c>
      <c r="G4" s="25">
        <f ca="1">SUMIFS('Copy of Raw Data'!AI$3:AI$58,'Copy of Raw Data'!$BC$3:'Copy of Raw Data'!$BC$58,"&gt;0")</f>
        <v>1233203.01</v>
      </c>
      <c r="H4" s="25">
        <f ca="1">SUMIFS('Copy of Raw Data'!AJ$3:AJ$58,'Copy of Raw Data'!$BC$3:'Copy of Raw Data'!$BC$58,"&gt;0")</f>
        <v>625031.75</v>
      </c>
      <c r="I4" s="25">
        <f ca="1">SUMIFS('Copy of Raw Data'!AK$3:AK$58,'Copy of Raw Data'!$BC$3:'Copy of Raw Data'!$BC$58,"&gt;0")</f>
        <v>1532789.08</v>
      </c>
      <c r="J4" s="25">
        <f ca="1">SUMIFS('Copy of Raw Data'!AL$3:AL$58,'Copy of Raw Data'!$BC$3:'Copy of Raw Data'!$BC$58,"&gt;0")</f>
        <v>245689.63</v>
      </c>
      <c r="K4" s="25">
        <f ca="1">SUMIFS('Copy of Raw Data'!AM$3:AM$58,'Copy of Raw Data'!$BC$3:'Copy of Raw Data'!$BC$58,"&gt;0")</f>
        <v>1264830.9</v>
      </c>
      <c r="L4" s="25">
        <f ca="1">SUMIFS('Copy of Raw Data'!AN$3:AN$58,'Copy of Raw Data'!$BC$3:'Copy of Raw Data'!$BC$58,"&gt;0")</f>
        <v>914557.74</v>
      </c>
      <c r="N4" s="25">
        <f ca="1">SUMIFS('Copy of Raw Data'!AP$3:AP$58,'Copy of Raw Data'!$BC$3:'Copy of Raw Data'!$BC$58,"&gt;0")</f>
        <v>1193034.58</v>
      </c>
      <c r="O4" s="25">
        <f ca="1">SUMIFS('Copy of Raw Data'!AQ$3:AQ$58,'Copy of Raw Data'!$BC$3:'Copy of Raw Data'!$BC$58,"&gt;0")</f>
        <v>2206044.25</v>
      </c>
      <c r="P4" s="25">
        <f ca="1">SUMIFS('Copy of Raw Data'!AR$3:AR$58,'Copy of Raw Data'!$BC$3:'Copy of Raw Data'!$BC$58,"&gt;0")</f>
        <v>821262.4</v>
      </c>
      <c r="Q4" s="25">
        <f ca="1">SUMIFS('Copy of Raw Data'!AS$3:AS$58,'Copy of Raw Data'!$BC$3:'Copy of Raw Data'!$BC$58,"&gt;0")</f>
        <v>0</v>
      </c>
      <c r="R4" s="25">
        <f ca="1">SUMIFS('Copy of Raw Data'!AT$3:AT$58,'Copy of Raw Data'!$BC$3:'Copy of Raw Data'!$BC$58,"&gt;0")</f>
        <v>998854.5</v>
      </c>
      <c r="S4" s="25">
        <f ca="1">SUMIFS('Copy of Raw Data'!AU$3:AU$58,'Copy of Raw Data'!$BC$3:'Copy of Raw Data'!$BC$58,"&gt;0")</f>
        <v>522080.53</v>
      </c>
      <c r="T4" s="25">
        <f ca="1">SUMIFS('Copy of Raw Data'!AV$3:AV$58,'Copy of Raw Data'!$BC$3:'Copy of Raw Data'!$BC$58,"&gt;0")</f>
        <v>0</v>
      </c>
      <c r="U4" s="25">
        <f ca="1">SUMIFS('Copy of Raw Data'!AW$3:AW$58,'Copy of Raw Data'!$BC$3:'Copy of Raw Data'!$BC$58,"&gt;0")</f>
        <v>828720.46</v>
      </c>
    </row>
    <row r="5" spans="1:21">
      <c r="A5" s="27" t="s">
        <v>1143</v>
      </c>
      <c r="B5" s="28">
        <v>0.165318321164784</v>
      </c>
      <c r="C5" s="25">
        <f ca="1">SUMIFS('Copy of Raw Data'!AE$3:AE$58,'Copy of Raw Data'!$BD$3:'Copy of Raw Data'!$BD$58,"&gt;0")</f>
        <v>1867101.79</v>
      </c>
      <c r="D5" s="25">
        <f ca="1">SUMIFS('Copy of Raw Data'!AF$3:AF$58,'Copy of Raw Data'!$BD$3:'Copy of Raw Data'!$BD$58,"&gt;0")</f>
        <v>1105581.71</v>
      </c>
      <c r="E5" s="25">
        <f ca="1">SUMIFS('Copy of Raw Data'!AG$3:AG$58,'Copy of Raw Data'!$BD$3:'Copy of Raw Data'!$BD$58,"&gt;0")</f>
        <v>855405.6</v>
      </c>
      <c r="F5" s="25">
        <f ca="1">SUMIFS('Copy of Raw Data'!AH$3:AH$58,'Copy of Raw Data'!$BD$3:'Copy of Raw Data'!$BD$58,"&gt;0")</f>
        <v>569144.63</v>
      </c>
      <c r="G5" s="25">
        <f ca="1">SUMIFS('Copy of Raw Data'!AI$3:AI$58,'Copy of Raw Data'!$BD$3:'Copy of Raw Data'!$BD$58,"&gt;0")</f>
        <v>1056538.87</v>
      </c>
      <c r="H5" s="25">
        <f ca="1">SUMIFS('Copy of Raw Data'!AJ$3:AJ$58,'Copy of Raw Data'!$BD$3:'Copy of Raw Data'!$BD$58,"&gt;0")</f>
        <v>831366.27</v>
      </c>
      <c r="I5" s="25">
        <f ca="1">SUMIFS('Copy of Raw Data'!AK$3:AK$58,'Copy of Raw Data'!$BD$3:'Copy of Raw Data'!$BD$58,"&gt;0")</f>
        <v>886124.1</v>
      </c>
      <c r="J5" s="25">
        <f ca="1">SUMIFS('Copy of Raw Data'!AL$3:AL$58,'Copy of Raw Data'!$BD$3:'Copy of Raw Data'!$BD$58,"&gt;0")</f>
        <v>411964.94</v>
      </c>
      <c r="K5" s="25">
        <f ca="1">SUMIFS('Copy of Raw Data'!AM$3:AM$58,'Copy of Raw Data'!$BD$3:'Copy of Raw Data'!$BD$58,"&gt;0")</f>
        <v>608784.74</v>
      </c>
      <c r="L5" s="25">
        <f ca="1">SUMIFS('Copy of Raw Data'!AN$3:AN$58,'Copy of Raw Data'!$BD$3:'Copy of Raw Data'!$BD$58,"&gt;0")</f>
        <v>717506.94</v>
      </c>
      <c r="N5" s="25">
        <f ca="1">SUMIFS('Copy of Raw Data'!AP$3:AP$58,'Copy of Raw Data'!$BD$3:'Copy of Raw Data'!$BD$58,"&gt;0")</f>
        <v>1152622.37</v>
      </c>
      <c r="O5" s="25">
        <f ca="1">SUMIFS('Copy of Raw Data'!AQ$3:AQ$58,'Copy of Raw Data'!$BD$3:'Copy of Raw Data'!$BD$58,"&gt;0")</f>
        <v>1307763.88</v>
      </c>
      <c r="P5" s="25">
        <f ca="1">SUMIFS('Copy of Raw Data'!AR$3:AR$58,'Copy of Raw Data'!$BD$3:'Copy of Raw Data'!$BD$58,"&gt;0")</f>
        <v>138406.69</v>
      </c>
      <c r="Q5" s="25">
        <f ca="1">SUMIFS('Copy of Raw Data'!AS$3:AS$58,'Copy of Raw Data'!$BD$3:'Copy of Raw Data'!$BD$58,"&gt;0")</f>
        <v>0</v>
      </c>
      <c r="R5" s="25">
        <f ca="1">SUMIFS('Copy of Raw Data'!AT$3:AT$58,'Copy of Raw Data'!$BD$3:'Copy of Raw Data'!$BD$58,"&gt;0")</f>
        <v>353874.18</v>
      </c>
      <c r="S5" s="25">
        <f ca="1">SUMIFS('Copy of Raw Data'!AU$3:AU$58,'Copy of Raw Data'!$BD$3:'Copy of Raw Data'!$BD$58,"&gt;0")</f>
        <v>442503.55</v>
      </c>
      <c r="T5" s="25">
        <f ca="1">SUMIFS('Copy of Raw Data'!AV$3:AV$58,'Copy of Raw Data'!$BD$3:'Copy of Raw Data'!$BD$58,"&gt;0")</f>
        <v>0</v>
      </c>
      <c r="U5" s="25">
        <f ca="1">SUMIFS('Copy of Raw Data'!AW$3:AW$58,'Copy of Raw Data'!$BD$3:'Copy of Raw Data'!$BD$58,"&gt;0")</f>
        <v>0</v>
      </c>
    </row>
    <row r="6" spans="1:21">
      <c r="A6" s="27" t="s">
        <v>1144</v>
      </c>
      <c r="B6" s="28">
        <v>0.157974634278187</v>
      </c>
      <c r="C6" s="25">
        <f ca="1">SUMIFS('Copy of Raw Data'!AE$3:AE$58,'Copy of Raw Data'!$BE$3:'Copy of Raw Data'!$BE$58,"&gt;0")</f>
        <v>1098827.57</v>
      </c>
      <c r="D6" s="25">
        <f ca="1">SUMIFS('Copy of Raw Data'!AF$3:AF$58,'Copy of Raw Data'!$BE$3:'Copy of Raw Data'!$BE$58,"&gt;0")</f>
        <v>1386791.06</v>
      </c>
      <c r="E6" s="25">
        <f ca="1">SUMIFS('Copy of Raw Data'!AG$3:AG$58,'Copy of Raw Data'!$BE$3:'Copy of Raw Data'!$BE$58,"&gt;0")</f>
        <v>910521.11</v>
      </c>
      <c r="F6" s="25">
        <f ca="1">SUMIFS('Copy of Raw Data'!AH$3:AH$58,'Copy of Raw Data'!$BE$3:'Copy of Raw Data'!$BE$58,"&gt;0")</f>
        <v>845246.69</v>
      </c>
      <c r="G6" s="25">
        <f ca="1">SUMIFS('Copy of Raw Data'!AI$3:AI$58,'Copy of Raw Data'!$BE$3:'Copy of Raw Data'!$BE$58,"&gt;0")</f>
        <v>1524728.08</v>
      </c>
      <c r="H6" s="25">
        <f ca="1">SUMIFS('Copy of Raw Data'!AJ$3:AJ$58,'Copy of Raw Data'!$BE$3:'Copy of Raw Data'!$BE$58,"&gt;0")</f>
        <v>926643.59</v>
      </c>
      <c r="I6" s="25">
        <f ca="1">SUMIFS('Copy of Raw Data'!AK$3:AK$58,'Copy of Raw Data'!$BE$3:'Copy of Raw Data'!$BE$58,"&gt;0")</f>
        <v>381498.38</v>
      </c>
      <c r="J6" s="25">
        <f ca="1">SUMIFS('Copy of Raw Data'!AL$3:AL$58,'Copy of Raw Data'!$BE$3:'Copy of Raw Data'!$BE$58,"&gt;0")</f>
        <v>822432.03</v>
      </c>
      <c r="K6" s="25">
        <f ca="1">SUMIFS('Copy of Raw Data'!AM$3:AM$58,'Copy of Raw Data'!$BE$3:'Copy of Raw Data'!$BE$58,"&gt;0")</f>
        <v>352213.22</v>
      </c>
      <c r="L6" s="25">
        <f ca="1">SUMIFS('Copy of Raw Data'!AN$3:AN$58,'Copy of Raw Data'!$BE$3:'Copy of Raw Data'!$BE$58,"&gt;0")</f>
        <v>644224.58</v>
      </c>
      <c r="N6" s="25">
        <f ca="1">SUMIFS('Copy of Raw Data'!AP$3:AP$58,'Copy of Raw Data'!$BE$3:'Copy of Raw Data'!$BE$58,"&gt;0")</f>
        <v>1072760.68</v>
      </c>
      <c r="O6" s="25">
        <f ca="1">SUMIFS('Copy of Raw Data'!AQ$3:AQ$58,'Copy of Raw Data'!$BE$3:'Copy of Raw Data'!$BE$58,"&gt;0")</f>
        <v>866921.88</v>
      </c>
      <c r="P6" s="25">
        <f ca="1">SUMIFS('Copy of Raw Data'!AR$3:AR$58,'Copy of Raw Data'!$BE$3:'Copy of Raw Data'!$BE$58,"&gt;0")</f>
        <v>138406.69</v>
      </c>
      <c r="Q6" s="25">
        <f ca="1">SUMIFS('Copy of Raw Data'!AS$3:AS$58,'Copy of Raw Data'!$BE$3:'Copy of Raw Data'!$BE$58,"&gt;0")</f>
        <v>0</v>
      </c>
      <c r="R6" s="25">
        <f ca="1">SUMIFS('Copy of Raw Data'!AT$3:AT$58,'Copy of Raw Data'!$BE$3:'Copy of Raw Data'!$BE$58,"&gt;0")</f>
        <v>0</v>
      </c>
      <c r="S6" s="25">
        <f ca="1">SUMIFS('Copy of Raw Data'!AU$3:AU$58,'Copy of Raw Data'!$BE$3:'Copy of Raw Data'!$BE$58,"&gt;0")</f>
        <v>302649.08</v>
      </c>
      <c r="T6" s="25">
        <f ca="1">SUMIFS('Copy of Raw Data'!AV$3:AV$58,'Copy of Raw Data'!$BE$3:'Copy of Raw Data'!$BE$58,"&gt;0")</f>
        <v>0</v>
      </c>
      <c r="U6" s="25">
        <f ca="1">SUMIFS('Copy of Raw Data'!AW$3:AW$58,'Copy of Raw Data'!$BE$3:'Copy of Raw Data'!$BE$58,"&gt;0")</f>
        <v>538626.3</v>
      </c>
    </row>
    <row r="7" spans="1:21">
      <c r="A7" s="27" t="s">
        <v>1145</v>
      </c>
      <c r="B7" s="28">
        <v>0.15196619174977</v>
      </c>
      <c r="C7" s="25">
        <f ca="1">SUMIFS('Copy of Raw Data'!AE$3:AE$58,'Copy of Raw Data'!$BF$3:'Copy of Raw Data'!$BF$58,"&gt;0")</f>
        <v>2514783.25</v>
      </c>
      <c r="D7" s="25">
        <f ca="1">SUMIFS('Copy of Raw Data'!AF$3:AF$58,'Copy of Raw Data'!$BF$3:'Copy of Raw Data'!$BF$58,"&gt;0")</f>
        <v>2584241.24</v>
      </c>
      <c r="E7" s="25">
        <f ca="1">SUMIFS('Copy of Raw Data'!AG$3:AG$58,'Copy of Raw Data'!$BF$3:'Copy of Raw Data'!$BF$58,"&gt;0")</f>
        <v>353627.87</v>
      </c>
      <c r="F7" s="25">
        <f ca="1">SUMIFS('Copy of Raw Data'!AH$3:AH$58,'Copy of Raw Data'!$BF$3:'Copy of Raw Data'!$BF$58,"&gt;0")</f>
        <v>2584241.24</v>
      </c>
      <c r="G7" s="25">
        <f ca="1">SUMIFS('Copy of Raw Data'!AI$3:AI$58,'Copy of Raw Data'!$BF$3:'Copy of Raw Data'!$BF$58,"&gt;0")</f>
        <v>353627.87</v>
      </c>
      <c r="H7" s="25">
        <f ca="1">SUMIFS('Copy of Raw Data'!AJ$3:AJ$58,'Copy of Raw Data'!$BF$3:'Copy of Raw Data'!$BF$58,"&gt;0")</f>
        <v>2868411.12</v>
      </c>
      <c r="I7" s="25">
        <f ca="1">SUMIFS('Copy of Raw Data'!AK$3:AK$58,'Copy of Raw Data'!$BF$3:'Copy of Raw Data'!$BF$58,"&gt;0")</f>
        <v>0</v>
      </c>
      <c r="J7" s="25">
        <f ca="1">SUMIFS('Copy of Raw Data'!AL$3:AL$58,'Copy of Raw Data'!$BF$3:'Copy of Raw Data'!$BF$58,"&gt;0")</f>
        <v>0</v>
      </c>
      <c r="K7" s="25">
        <f ca="1">SUMIFS('Copy of Raw Data'!AM$3:AM$58,'Copy of Raw Data'!$BF$3:'Copy of Raw Data'!$BF$58,"&gt;0")</f>
        <v>156784.33</v>
      </c>
      <c r="L7" s="25">
        <f ca="1">SUMIFS('Copy of Raw Data'!AN$3:AN$58,'Copy of Raw Data'!$BF$3:'Copy of Raw Data'!$BF$58,"&gt;0")</f>
        <v>0</v>
      </c>
      <c r="N7" s="25">
        <f ca="1">SUMIFS('Copy of Raw Data'!AP$3:AP$58,'Copy of Raw Data'!$BF$3:'Copy of Raw Data'!$BF$58,"&gt;0")</f>
        <v>2671567.58</v>
      </c>
      <c r="O7" s="25">
        <f ca="1">SUMIFS('Copy of Raw Data'!AQ$3:AQ$58,'Copy of Raw Data'!$BF$3:'Copy of Raw Data'!$BF$58,"&gt;0")</f>
        <v>2514783.25</v>
      </c>
      <c r="P7" s="25">
        <f ca="1">SUMIFS('Copy of Raw Data'!AR$3:AR$58,'Copy of Raw Data'!$BF$3:'Copy of Raw Data'!$BF$58,"&gt;0")</f>
        <v>2544182.03</v>
      </c>
      <c r="Q7" s="25">
        <f ca="1">SUMIFS('Copy of Raw Data'!AS$3:AS$58,'Copy of Raw Data'!$BF$3:'Copy of Raw Data'!$BF$58,"&gt;0")</f>
        <v>2514783.25</v>
      </c>
      <c r="R7" s="25">
        <f ca="1">SUMIFS('Copy of Raw Data'!AT$3:AT$58,'Copy of Raw Data'!$BF$3:'Copy of Raw Data'!$BF$58,"&gt;0")</f>
        <v>2514783.25</v>
      </c>
      <c r="S7" s="25">
        <f ca="1">SUMIFS('Copy of Raw Data'!AU$3:AU$58,'Copy of Raw Data'!$BF$3:'Copy of Raw Data'!$BF$58,"&gt;0")</f>
        <v>2514783.25</v>
      </c>
      <c r="T7" s="25">
        <f ca="1">SUMIFS('Copy of Raw Data'!AV$3:AV$58,'Copy of Raw Data'!$BF$3:'Copy of Raw Data'!$BF$58,"&gt;0")</f>
        <v>2514783.25</v>
      </c>
      <c r="U7" s="25">
        <f ca="1">SUMIFS('Copy of Raw Data'!AW$3:AW$58,'Copy of Raw Data'!$BF$3:'Copy of Raw Data'!$BF$58,"&gt;0")</f>
        <v>0</v>
      </c>
    </row>
    <row r="8" spans="1:21">
      <c r="A8" s="27" t="s">
        <v>1146</v>
      </c>
      <c r="B8" s="28">
        <v>0.146099719763805</v>
      </c>
      <c r="C8" s="25">
        <f ca="1">SUMIFS('Copy of Raw Data'!AE$3:AE$58,'Copy of Raw Data'!$BG$3:'Copy of Raw Data'!$BG$58,"&gt;0")</f>
        <v>1730046.4</v>
      </c>
      <c r="D8" s="25">
        <f ca="1">SUMIFS('Copy of Raw Data'!AF$3:AF$58,'Copy of Raw Data'!$BG$3:'Copy of Raw Data'!$BG$58,"&gt;0")</f>
        <v>1414993.78</v>
      </c>
      <c r="E8" s="25">
        <f ca="1">SUMIFS('Copy of Raw Data'!AG$3:AG$58,'Copy of Raw Data'!$BG$3:'Copy of Raw Data'!$BG$58,"&gt;0")</f>
        <v>582426.65</v>
      </c>
      <c r="F8" s="25">
        <f ca="1">SUMIFS('Copy of Raw Data'!AH$3:AH$58,'Copy of Raw Data'!$BG$3:'Copy of Raw Data'!$BG$58,"&gt;0")</f>
        <v>512287.04</v>
      </c>
      <c r="G8" s="25">
        <f ca="1">SUMIFS('Copy of Raw Data'!AI$3:AI$58,'Copy of Raw Data'!$BG$3:'Copy of Raw Data'!$BG$58,"&gt;0")</f>
        <v>549474.78</v>
      </c>
      <c r="H8" s="25">
        <f ca="1">SUMIFS('Copy of Raw Data'!AJ$3:AJ$58,'Copy of Raw Data'!$BG$3:'Copy of Raw Data'!$BG$58,"&gt;0")</f>
        <v>103324.45</v>
      </c>
      <c r="I8" s="25">
        <f ca="1">SUMIFS('Copy of Raw Data'!AK$3:AK$58,'Copy of Raw Data'!$BG$3:'Copy of Raw Data'!$BG$58,"&gt;0")</f>
        <v>372863.07</v>
      </c>
      <c r="J8" s="25">
        <f ca="1">SUMIFS('Copy of Raw Data'!AL$3:AL$58,'Copy of Raw Data'!$BG$3:'Copy of Raw Data'!$BG$58,"&gt;0")</f>
        <v>0</v>
      </c>
      <c r="K8" s="25">
        <f ca="1">SUMIFS('Copy of Raw Data'!AM$3:AM$58,'Copy of Raw Data'!$BG$3:'Copy of Raw Data'!$BG$58,"&gt;0")</f>
        <v>632082.36</v>
      </c>
      <c r="L8" s="25">
        <f ca="1">SUMIFS('Copy of Raw Data'!AN$3:AN$58,'Copy of Raw Data'!$BG$3:'Copy of Raw Data'!$BG$58,"&gt;0")</f>
        <v>405814.94</v>
      </c>
      <c r="N8" s="25">
        <f ca="1">SUMIFS('Copy of Raw Data'!AP$3:AP$58,'Copy of Raw Data'!$BG$3:'Copy of Raw Data'!$BG$58,"&gt;0")</f>
        <v>1616457.81</v>
      </c>
      <c r="O8" s="25">
        <f ca="1">SUMIFS('Copy of Raw Data'!AQ$3:AQ$58,'Copy of Raw Data'!$BG$3:'Copy of Raw Data'!$BG$58,"&gt;0")</f>
        <v>747697</v>
      </c>
      <c r="P8" s="25">
        <f ca="1">SUMIFS('Copy of Raw Data'!AR$3:AR$58,'Copy of Raw Data'!$BG$3:'Copy of Raw Data'!$BG$58,"&gt;0")</f>
        <v>1229061.75</v>
      </c>
      <c r="Q8" s="25">
        <f ca="1">SUMIFS('Copy of Raw Data'!AS$3:AS$58,'Copy of Raw Data'!$BG$3:'Copy of Raw Data'!$BG$58,"&gt;0")</f>
        <v>405814.94</v>
      </c>
      <c r="R8" s="25">
        <f ca="1">SUMIFS('Copy of Raw Data'!AT$3:AT$58,'Copy of Raw Data'!$BG$3:'Copy of Raw Data'!$BG$58,"&gt;0")</f>
        <v>0</v>
      </c>
      <c r="S8" s="25">
        <f ca="1">SUMIFS('Copy of Raw Data'!AU$3:AU$58,'Copy of Raw Data'!$BG$3:'Copy of Raw Data'!$BG$58,"&gt;0")</f>
        <v>0</v>
      </c>
      <c r="T8" s="25">
        <f ca="1">SUMIFS('Copy of Raw Data'!AV$3:AV$58,'Copy of Raw Data'!$BG$3:'Copy of Raw Data'!$BG$58,"&gt;0")</f>
        <v>0</v>
      </c>
      <c r="U8" s="25">
        <f ca="1">SUMIFS('Copy of Raw Data'!AW$3:AW$58,'Copy of Raw Data'!$BG$3:'Copy of Raw Data'!$BG$58,"&gt;0")</f>
        <v>0</v>
      </c>
    </row>
    <row r="9" spans="1:21">
      <c r="A9" s="27" t="s">
        <v>1147</v>
      </c>
      <c r="B9" s="28">
        <v>0.143649193363334</v>
      </c>
      <c r="C9" s="25">
        <f ca="1">SUMIFS('Copy of Raw Data'!AE$3:AE$58,'Copy of Raw Data'!$BH$3:'Copy of Raw Data'!$BH$58,"&gt;0")</f>
        <v>1399509.79</v>
      </c>
      <c r="D9" s="25">
        <f ca="1">SUMIFS('Copy of Raw Data'!AF$3:AF$58,'Copy of Raw Data'!$BH$3:'Copy of Raw Data'!$BH$58,"&gt;0")</f>
        <v>948208.68</v>
      </c>
      <c r="E9" s="25">
        <f ca="1">SUMIFS('Copy of Raw Data'!AG$3:AG$58,'Copy of Raw Data'!$BH$3:'Copy of Raw Data'!$BH$58,"&gt;0")</f>
        <v>1408889.68</v>
      </c>
      <c r="F9" s="25">
        <f ca="1">SUMIFS('Copy of Raw Data'!AH$3:AH$58,'Copy of Raw Data'!$BH$3:'Copy of Raw Data'!$BH$58,"&gt;0")</f>
        <v>739441.15</v>
      </c>
      <c r="G9" s="25">
        <f ca="1">SUMIFS('Copy of Raw Data'!AI$3:AI$58,'Copy of Raw Data'!$BH$3:'Copy of Raw Data'!$BH$58,"&gt;0")</f>
        <v>2011157.06</v>
      </c>
      <c r="H9" s="25">
        <f ca="1">SUMIFS('Copy of Raw Data'!AJ$3:AJ$58,'Copy of Raw Data'!$BH$3:'Copy of Raw Data'!$BH$58,"&gt;0")</f>
        <v>706594.56</v>
      </c>
      <c r="I9" s="25">
        <f ca="1">SUMIFS('Copy of Raw Data'!AK$3:AK$58,'Copy of Raw Data'!$BH$3:'Copy of Raw Data'!$BH$58,"&gt;0")</f>
        <v>1569515.85</v>
      </c>
      <c r="J9" s="25">
        <f ca="1">SUMIFS('Copy of Raw Data'!AL$3:AL$58,'Copy of Raw Data'!$BH$3:'Copy of Raw Data'!$BH$58,"&gt;0")</f>
        <v>1483824.24</v>
      </c>
      <c r="K9" s="25">
        <f ca="1">SUMIFS('Copy of Raw Data'!AM$3:AM$58,'Copy of Raw Data'!$BH$3:'Copy of Raw Data'!$BH$58,"&gt;0")</f>
        <v>674091.72</v>
      </c>
      <c r="L9" s="25">
        <f ca="1">SUMIFS('Copy of Raw Data'!AN$3:AN$58,'Copy of Raw Data'!$BH$3:'Copy of Raw Data'!$BH$58,"&gt;0")</f>
        <v>0</v>
      </c>
      <c r="N9" s="25">
        <f ca="1">SUMIFS('Copy of Raw Data'!AP$3:AP$58,'Copy of Raw Data'!$BH$3:'Copy of Raw Data'!$BH$58,"&gt;0")</f>
        <v>1782714.15</v>
      </c>
      <c r="O9" s="25">
        <f ca="1">SUMIFS('Copy of Raw Data'!AQ$3:AQ$58,'Copy of Raw Data'!$BH$3:'Copy of Raw Data'!$BH$58,"&gt;0")</f>
        <v>392854.31</v>
      </c>
      <c r="P9" s="25">
        <f ca="1">SUMIFS('Copy of Raw Data'!AR$3:AR$58,'Copy of Raw Data'!$BH$3:'Copy of Raw Data'!$BH$58,"&gt;0")</f>
        <v>295191.02</v>
      </c>
      <c r="Q9" s="25">
        <f ca="1">SUMIFS('Copy of Raw Data'!AS$3:AS$58,'Copy of Raw Data'!$BH$3:'Copy of Raw Data'!$BH$58,"&gt;0")</f>
        <v>0</v>
      </c>
      <c r="R9" s="25">
        <f ca="1">SUMIFS('Copy of Raw Data'!AT$3:AT$58,'Copy of Raw Data'!$BH$3:'Copy of Raw Data'!$BH$58,"&gt;0")</f>
        <v>118908.94</v>
      </c>
      <c r="S9" s="25">
        <f ca="1">SUMIFS('Copy of Raw Data'!AU$3:AU$58,'Copy of Raw Data'!$BH$3:'Copy of Raw Data'!$BH$58,"&gt;0")</f>
        <v>118908.94</v>
      </c>
      <c r="T9" s="25">
        <f ca="1">SUMIFS('Copy of Raw Data'!AV$3:AV$58,'Copy of Raw Data'!$BH$3:'Copy of Raw Data'!$BH$58,"&gt;0")</f>
        <v>0</v>
      </c>
      <c r="U9" s="25">
        <f ca="1">SUMIFS('Copy of Raw Data'!AW$3:AW$58,'Copy of Raw Data'!$BH$3:'Copy of Raw Data'!$BH$58,"&gt;0")</f>
        <v>212466.42</v>
      </c>
    </row>
    <row r="10" spans="1:21">
      <c r="A10" s="27" t="s">
        <v>1148</v>
      </c>
      <c r="B10" s="28">
        <v>0.13515747903643</v>
      </c>
      <c r="C10" s="25">
        <f ca="1">SUMIFS('Copy of Raw Data'!AE$3:AE$58,'Copy of Raw Data'!$BI$3:'Copy of Raw Data'!$BI$58,"&gt;0")</f>
        <v>2551141.22</v>
      </c>
      <c r="D10" s="25">
        <f ca="1">SUMIFS('Copy of Raw Data'!AF$3:AF$58,'Copy of Raw Data'!$BI$3:'Copy of Raw Data'!$BI$58,"&gt;0")</f>
        <v>2387397.7</v>
      </c>
      <c r="E10" s="25">
        <f ca="1">SUMIFS('Copy of Raw Data'!AG$3:AG$58,'Copy of Raw Data'!$BI$3:'Copy of Raw Data'!$BI$58,"&gt;0")</f>
        <v>0</v>
      </c>
      <c r="F10" s="25">
        <f ca="1">SUMIFS('Copy of Raw Data'!AH$3:AH$58,'Copy of Raw Data'!$BI$3:'Copy of Raw Data'!$BI$58,"&gt;0")</f>
        <v>2551141.22</v>
      </c>
      <c r="G10" s="25">
        <f ca="1">SUMIFS('Copy of Raw Data'!AI$3:AI$58,'Copy of Raw Data'!$BI$3:'Copy of Raw Data'!$BI$58,"&gt;0")</f>
        <v>163743.52</v>
      </c>
      <c r="H10" s="25">
        <f ca="1">SUMIFS('Copy of Raw Data'!AJ$3:AJ$58,'Copy of Raw Data'!$BI$3:'Copy of Raw Data'!$BI$58,"&gt;0")</f>
        <v>2387397.7</v>
      </c>
      <c r="I10" s="25">
        <f ca="1">SUMIFS('Copy of Raw Data'!AK$3:AK$58,'Copy of Raw Data'!$BI$3:'Copy of Raw Data'!$BI$58,"&gt;0")</f>
        <v>0</v>
      </c>
      <c r="J10" s="25">
        <f ca="1">SUMIFS('Copy of Raw Data'!AL$3:AL$58,'Copy of Raw Data'!$BI$3:'Copy of Raw Data'!$BI$58,"&gt;0")</f>
        <v>0</v>
      </c>
      <c r="K10" s="25">
        <f ca="1">SUMIFS('Copy of Raw Data'!AM$3:AM$58,'Copy of Raw Data'!$BI$3:'Copy of Raw Data'!$BI$58,"&gt;0")</f>
        <v>0</v>
      </c>
      <c r="L10" s="25">
        <f ca="1">SUMIFS('Copy of Raw Data'!AN$3:AN$58,'Copy of Raw Data'!$BI$3:'Copy of Raw Data'!$BI$58,"&gt;0")</f>
        <v>0</v>
      </c>
      <c r="N10" s="25">
        <f ca="1">SUMIFS('Copy of Raw Data'!AP$3:AP$58,'Copy of Raw Data'!$BI$3:'Copy of Raw Data'!$BI$58,"&gt;0")</f>
        <v>2387397.7</v>
      </c>
      <c r="O10" s="25">
        <f ca="1">SUMIFS('Copy of Raw Data'!AQ$3:AQ$58,'Copy of Raw Data'!$BI$3:'Copy of Raw Data'!$BI$58,"&gt;0")</f>
        <v>2387397.7</v>
      </c>
      <c r="P10" s="25">
        <f ca="1">SUMIFS('Copy of Raw Data'!AR$3:AR$58,'Copy of Raw Data'!$BI$3:'Copy of Raw Data'!$BI$58,"&gt;0")</f>
        <v>2387397.7</v>
      </c>
      <c r="Q10" s="25">
        <f ca="1">SUMIFS('Copy of Raw Data'!AS$3:AS$58,'Copy of Raw Data'!$BI$3:'Copy of Raw Data'!$BI$58,"&gt;0")</f>
        <v>2387397.7</v>
      </c>
      <c r="R10" s="25">
        <f ca="1">SUMIFS('Copy of Raw Data'!AT$3:AT$58,'Copy of Raw Data'!$BI$3:'Copy of Raw Data'!$BI$58,"&gt;0")</f>
        <v>2387397.7</v>
      </c>
      <c r="S10" s="25">
        <f ca="1">SUMIFS('Copy of Raw Data'!AU$3:AU$58,'Copy of Raw Data'!$BI$3:'Copy of Raw Data'!$BI$58,"&gt;0")</f>
        <v>2387397.7</v>
      </c>
      <c r="T10" s="25">
        <f ca="1">SUMIFS('Copy of Raw Data'!AV$3:AV$58,'Copy of Raw Data'!$BI$3:'Copy of Raw Data'!$BI$58,"&gt;0")</f>
        <v>2387397.7</v>
      </c>
      <c r="U10" s="25">
        <f ca="1">SUMIFS('Copy of Raw Data'!AW$3:AW$58,'Copy of Raw Data'!$BI$3:'Copy of Raw Data'!$BI$58,"&gt;0")</f>
        <v>0</v>
      </c>
    </row>
    <row r="11" spans="1:21">
      <c r="A11" s="27" t="s">
        <v>1149</v>
      </c>
      <c r="B11" s="28">
        <v>0.133500430402411</v>
      </c>
      <c r="C11" s="25">
        <f ca="1">SUMIFS('Copy of Raw Data'!AE$3:AE$58,'Copy of Raw Data'!$BJ$3:'Copy of Raw Data'!$BJ$58,"&gt;0")</f>
        <v>1898907.65</v>
      </c>
      <c r="D11" s="25">
        <f ca="1">SUMIFS('Copy of Raw Data'!AF$3:AF$58,'Copy of Raw Data'!$BJ$3:'Copy of Raw Data'!$BJ$58,"&gt;0")</f>
        <v>757419.85</v>
      </c>
      <c r="E11" s="25">
        <f ca="1">SUMIFS('Copy of Raw Data'!AG$3:AG$58,'Copy of Raw Data'!$BJ$3:'Copy of Raw Data'!$BJ$58,"&gt;0")</f>
        <v>1398698.31</v>
      </c>
      <c r="F11" s="25">
        <f ca="1">SUMIFS('Copy of Raw Data'!AH$3:AH$58,'Copy of Raw Data'!$BJ$3:'Copy of Raw Data'!$BJ$58,"&gt;0")</f>
        <v>558233.12</v>
      </c>
      <c r="G11" s="25">
        <f ca="1">SUMIFS('Copy of Raw Data'!AI$3:AI$58,'Copy of Raw Data'!$BJ$3:'Copy of Raw Data'!$BJ$58,"&gt;0")</f>
        <v>562932.46</v>
      </c>
      <c r="H11" s="25">
        <f ca="1">SUMIFS('Copy of Raw Data'!AJ$3:AJ$58,'Copy of Raw Data'!$BJ$3:'Copy of Raw Data'!$BJ$58,"&gt;0")</f>
        <v>222557.79</v>
      </c>
      <c r="I11" s="25">
        <f ca="1">SUMIFS('Copy of Raw Data'!AK$3:AK$58,'Copy of Raw Data'!$BJ$3:'Copy of Raw Data'!$BJ$58,"&gt;0")</f>
        <v>1419352.22</v>
      </c>
      <c r="J11" s="25">
        <f ca="1">SUMIFS('Copy of Raw Data'!AL$3:AL$58,'Copy of Raw Data'!$BJ$3:'Copy of Raw Data'!$BJ$58,"&gt;0")</f>
        <v>1206885.8</v>
      </c>
      <c r="K11" s="25">
        <f ca="1">SUMIFS('Copy of Raw Data'!AM$3:AM$58,'Copy of Raw Data'!$BJ$3:'Copy of Raw Data'!$BJ$58,"&gt;0")</f>
        <v>398398.45</v>
      </c>
      <c r="L11" s="25">
        <f ca="1">SUMIFS('Copy of Raw Data'!AN$3:AN$58,'Copy of Raw Data'!$BJ$3:'Copy of Raw Data'!$BJ$58,"&gt;0")</f>
        <v>405814.94</v>
      </c>
      <c r="N11" s="25">
        <f ca="1">SUMIFS('Copy of Raw Data'!AP$3:AP$58,'Copy of Raw Data'!$BJ$3:'Copy of Raw Data'!$BJ$58,"&gt;0")</f>
        <v>363745.73</v>
      </c>
      <c r="O11" s="25">
        <f ca="1">SUMIFS('Copy of Raw Data'!AQ$3:AQ$58,'Copy of Raw Data'!$BJ$3:'Copy of Raw Data'!$BJ$58,"&gt;0")</f>
        <v>322395.64</v>
      </c>
      <c r="P11" s="25">
        <f ca="1">SUMIFS('Copy of Raw Data'!AR$3:AR$58,'Copy of Raw Data'!$BJ$3:'Copy of Raw Data'!$BJ$58,"&gt;0")</f>
        <v>0</v>
      </c>
      <c r="Q11" s="25">
        <f ca="1">SUMIFS('Copy of Raw Data'!AS$3:AS$58,'Copy of Raw Data'!$BJ$3:'Copy of Raw Data'!$BJ$58,"&gt;0")</f>
        <v>405814.94</v>
      </c>
      <c r="R11" s="25">
        <f ca="1">SUMIFS('Copy of Raw Data'!AT$3:AT$58,'Copy of Raw Data'!$BJ$3:'Copy of Raw Data'!$BJ$58,"&gt;0")</f>
        <v>136463.61</v>
      </c>
      <c r="S11" s="25">
        <f ca="1">SUMIFS('Copy of Raw Data'!AU$3:AU$58,'Copy of Raw Data'!$BJ$3:'Copy of Raw Data'!$BJ$58,"&gt;0")</f>
        <v>0</v>
      </c>
      <c r="T11" s="25">
        <f ca="1">SUMIFS('Copy of Raw Data'!AV$3:AV$58,'Copy of Raw Data'!$BJ$3:'Copy of Raw Data'!$BJ$58,"&gt;0")</f>
        <v>0</v>
      </c>
      <c r="U11" s="25">
        <f ca="1">SUMIFS('Copy of Raw Data'!AW$3:AW$58,'Copy of Raw Data'!$BJ$3:'Copy of Raw Data'!$BJ$58,"&gt;0")</f>
        <v>1341813.4</v>
      </c>
    </row>
    <row r="12" spans="14:21">
      <c r="N12" s="29"/>
      <c r="O12" s="29"/>
      <c r="P12" s="29"/>
      <c r="Q12" s="29"/>
      <c r="R12" s="29"/>
      <c r="S12" s="29"/>
      <c r="T12" s="29"/>
      <c r="U12" s="29"/>
    </row>
    <row r="13" spans="1:21">
      <c r="A13" s="24" t="s">
        <v>1465</v>
      </c>
      <c r="B13" s="28">
        <f>AVERAGE(B2:B11)</f>
        <v>0.205937809780939</v>
      </c>
      <c r="C13" s="29">
        <f ca="1" t="shared" ref="C13:U13" si="0">AVERAGE(C2:C11)</f>
        <v>2601286.029</v>
      </c>
      <c r="D13" s="29">
        <f ca="1" t="shared" si="0"/>
        <v>2012089.65</v>
      </c>
      <c r="E13" s="29">
        <f ca="1" t="shared" si="0"/>
        <v>1345082.161</v>
      </c>
      <c r="F13" s="29">
        <f ca="1" t="shared" si="0"/>
        <v>1705648.032</v>
      </c>
      <c r="G13" s="29">
        <f ca="1" t="shared" si="0"/>
        <v>1281965.766</v>
      </c>
      <c r="H13" s="29">
        <f ca="1" t="shared" si="0"/>
        <v>1425169.847</v>
      </c>
      <c r="I13" s="29">
        <f ca="1" t="shared" si="0"/>
        <v>1070502.744</v>
      </c>
      <c r="J13" s="29">
        <f ca="1" t="shared" si="0"/>
        <v>743364.147</v>
      </c>
      <c r="K13" s="29">
        <f ca="1" t="shared" si="0"/>
        <v>596592.682</v>
      </c>
      <c r="L13" s="29">
        <f ca="1" t="shared" si="0"/>
        <v>553836.837</v>
      </c>
      <c r="M13" s="28"/>
      <c r="N13" s="29">
        <f ca="1" t="shared" si="0"/>
        <v>1841668.177</v>
      </c>
      <c r="O13" s="29">
        <f ca="1" t="shared" si="0"/>
        <v>1716823.772</v>
      </c>
      <c r="P13" s="29">
        <f ca="1" t="shared" si="0"/>
        <v>1183484.58</v>
      </c>
      <c r="Q13" s="29">
        <f ca="1" t="shared" si="0"/>
        <v>850702.347</v>
      </c>
      <c r="R13" s="29">
        <f ca="1" t="shared" si="0"/>
        <v>952427.377</v>
      </c>
      <c r="S13" s="29">
        <f ca="1" t="shared" si="0"/>
        <v>972352.246</v>
      </c>
      <c r="T13" s="29">
        <f ca="1" t="shared" si="0"/>
        <v>728957.865</v>
      </c>
      <c r="U13" s="29">
        <f ca="1" t="shared" si="0"/>
        <v>573794.6</v>
      </c>
    </row>
    <row r="15" ht="24.75" customHeight="1" spans="3:21">
      <c r="C15" s="26" t="s">
        <v>1120</v>
      </c>
      <c r="D15" s="26" t="s">
        <v>1121</v>
      </c>
      <c r="E15" s="26" t="s">
        <v>1122</v>
      </c>
      <c r="F15" s="26" t="s">
        <v>1123</v>
      </c>
      <c r="G15" s="26" t="s">
        <v>1124</v>
      </c>
      <c r="H15" s="26" t="s">
        <v>1125</v>
      </c>
      <c r="I15" s="26" t="s">
        <v>1126</v>
      </c>
      <c r="J15" s="26" t="s">
        <v>1127</v>
      </c>
      <c r="K15" s="26" t="s">
        <v>1128</v>
      </c>
      <c r="L15" s="26" t="s">
        <v>1129</v>
      </c>
      <c r="N15" s="26" t="s">
        <v>1130</v>
      </c>
      <c r="O15" s="26" t="s">
        <v>1131</v>
      </c>
      <c r="P15" s="26" t="s">
        <v>1132</v>
      </c>
      <c r="Q15" s="26" t="s">
        <v>1133</v>
      </c>
      <c r="R15" s="26" t="s">
        <v>1134</v>
      </c>
      <c r="S15" s="26" t="s">
        <v>1135</v>
      </c>
      <c r="T15" s="26" t="s">
        <v>1136</v>
      </c>
      <c r="U15" s="26" t="s">
        <v>1137</v>
      </c>
    </row>
    <row r="16" ht="24.75" customHeight="1" spans="1:21">
      <c r="A16" s="26" t="s">
        <v>1140</v>
      </c>
      <c r="B16" s="28">
        <v>0.555816692734731</v>
      </c>
      <c r="C16" s="28">
        <f ca="1">C2*$B16/SUM($C2:$L2)</f>
        <v>0.125176840780154</v>
      </c>
      <c r="D16" s="28">
        <f ca="1" t="shared" ref="D16:L16" si="1">D2*$B16/SUM($C2:$L2)</f>
        <v>0.0559320072023878</v>
      </c>
      <c r="E16" s="28">
        <f ca="1" t="shared" si="1"/>
        <v>0.0660577445031861</v>
      </c>
      <c r="F16" s="28">
        <f ca="1" t="shared" si="1"/>
        <v>0.0312952776092228</v>
      </c>
      <c r="G16" s="28">
        <f ca="1" t="shared" si="1"/>
        <v>0.0739946247041196</v>
      </c>
      <c r="H16" s="28">
        <f ca="1" t="shared" si="1"/>
        <v>0.0178002924498095</v>
      </c>
      <c r="I16" s="28">
        <f ca="1" t="shared" si="1"/>
        <v>0.0727416404937485</v>
      </c>
      <c r="J16" s="28">
        <f ca="1" t="shared" si="1"/>
        <v>0.0522453681294027</v>
      </c>
      <c r="K16" s="28">
        <f ca="1" t="shared" si="1"/>
        <v>0.0300828036585911</v>
      </c>
      <c r="L16" s="28">
        <f ca="1" t="shared" si="1"/>
        <v>0.0304900932041089</v>
      </c>
      <c r="M16" s="28"/>
      <c r="N16" s="28">
        <f ca="1" t="shared" ref="N16:N25" si="2">N2*$B16/SUM($N2:$U2)</f>
        <v>0.15931654229483</v>
      </c>
      <c r="O16" s="28">
        <f ca="1" t="shared" ref="O16:O25" si="3">O2*$B16/SUM($N2:$U2)</f>
        <v>0.146690858949576</v>
      </c>
      <c r="P16" s="28">
        <f ca="1" t="shared" ref="P16:P25" si="4">P2*$B16/SUM($N2:$U2)</f>
        <v>0.0796182456874047</v>
      </c>
      <c r="Q16" s="28">
        <f ca="1" t="shared" ref="Q16:Q25" si="5">Q2*$B16/SUM($N2:$U2)</f>
        <v>0.0170634244156214</v>
      </c>
      <c r="R16" s="28">
        <f ca="1" t="shared" ref="R16:R25" si="6">R2*$B16/SUM($N2:$U2)</f>
        <v>0.0263465841876231</v>
      </c>
      <c r="S16" s="28">
        <f ca="1" t="shared" ref="S16:S25" si="7">S2*$B16/SUM($N2:$U2)</f>
        <v>0.0313316596478841</v>
      </c>
      <c r="T16" s="28">
        <f ca="1" t="shared" ref="T16:T25" si="8">T2*$B16/SUM($N2:$U2)</f>
        <v>0</v>
      </c>
      <c r="U16" s="28">
        <f ca="1" t="shared" ref="U16:U25" si="9">U2*$B16/SUM($N2:$U2)</f>
        <v>0.0954493775517916</v>
      </c>
    </row>
    <row r="17" ht="24.75" customHeight="1" spans="1:21">
      <c r="A17" s="26" t="s">
        <v>1141</v>
      </c>
      <c r="B17" s="28">
        <v>0.265689398289955</v>
      </c>
      <c r="C17" s="28">
        <f ca="1" t="shared" ref="C17:L25" si="10">C3*$B17/SUM($C3:$L3)</f>
        <v>0.0355700783524956</v>
      </c>
      <c r="D17" s="28">
        <f ca="1" t="shared" si="10"/>
        <v>0.0590889591397434</v>
      </c>
      <c r="E17" s="28">
        <f ca="1" t="shared" si="10"/>
        <v>0.0285797983336569</v>
      </c>
      <c r="F17" s="28">
        <f ca="1" t="shared" si="10"/>
        <v>0.0663122298306979</v>
      </c>
      <c r="G17" s="28">
        <f ca="1" t="shared" si="10"/>
        <v>0.00982610280266321</v>
      </c>
      <c r="H17" s="28">
        <f ca="1" t="shared" si="10"/>
        <v>0.0590889591397434</v>
      </c>
      <c r="I17" s="28">
        <f ca="1" t="shared" si="10"/>
        <v>0</v>
      </c>
      <c r="J17" s="28">
        <f ca="1" t="shared" si="10"/>
        <v>0</v>
      </c>
      <c r="K17" s="28">
        <f ca="1" t="shared" si="10"/>
        <v>0</v>
      </c>
      <c r="L17" s="28">
        <f ca="1" t="shared" si="10"/>
        <v>0.0072232706909545</v>
      </c>
      <c r="N17" s="28">
        <f ca="1" t="shared" si="2"/>
        <v>0.0350310414927653</v>
      </c>
      <c r="O17" s="28">
        <f ca="1" t="shared" si="3"/>
        <v>0.0430466625796014</v>
      </c>
      <c r="P17" s="28">
        <f ca="1" t="shared" si="4"/>
        <v>0.0350310414927653</v>
      </c>
      <c r="Q17" s="28">
        <f ca="1" t="shared" si="5"/>
        <v>0.0350310414927653</v>
      </c>
      <c r="R17" s="28">
        <f ca="1" t="shared" si="6"/>
        <v>0.0350310414927653</v>
      </c>
      <c r="S17" s="28">
        <f ca="1" t="shared" si="7"/>
        <v>0.039471907159691</v>
      </c>
      <c r="T17" s="28">
        <f ca="1" t="shared" si="8"/>
        <v>0.0350310414927653</v>
      </c>
      <c r="U17" s="28">
        <f ca="1" t="shared" si="9"/>
        <v>0.00801562108683603</v>
      </c>
    </row>
    <row r="18" ht="24.75" customHeight="1" spans="1:21">
      <c r="A18" s="26" t="s">
        <v>1142</v>
      </c>
      <c r="B18" s="28">
        <v>0.204206037025985</v>
      </c>
      <c r="C18" s="28">
        <f ca="1" t="shared" si="10"/>
        <v>0.0377739383613855</v>
      </c>
      <c r="D18" s="28">
        <f ca="1" t="shared" si="10"/>
        <v>0.0243257109856555</v>
      </c>
      <c r="E18" s="28">
        <f ca="1" t="shared" si="10"/>
        <v>0.0255604842614354</v>
      </c>
      <c r="F18" s="28">
        <f ca="1" t="shared" si="10"/>
        <v>0.0266869679880135</v>
      </c>
      <c r="G18" s="28">
        <f ca="1" t="shared" si="10"/>
        <v>0.0190530199695976</v>
      </c>
      <c r="H18" s="28">
        <f ca="1" t="shared" si="10"/>
        <v>0.0096567574988181</v>
      </c>
      <c r="I18" s="28">
        <f ca="1" t="shared" si="10"/>
        <v>0.023681632880884</v>
      </c>
      <c r="J18" s="28">
        <f ca="1" t="shared" si="10"/>
        <v>0.00379591145071326</v>
      </c>
      <c r="K18" s="28">
        <f ca="1" t="shared" si="10"/>
        <v>0.0195416717283752</v>
      </c>
      <c r="L18" s="28">
        <f ca="1" t="shared" si="10"/>
        <v>0.0141299419011068</v>
      </c>
      <c r="N18" s="28">
        <f ca="1" t="shared" si="2"/>
        <v>0.0370814284998243</v>
      </c>
      <c r="O18" s="28">
        <f ca="1" t="shared" si="3"/>
        <v>0.0685673940178864</v>
      </c>
      <c r="P18" s="28">
        <f ca="1" t="shared" si="4"/>
        <v>0.0255261527835967</v>
      </c>
      <c r="Q18" s="28">
        <f ca="1" t="shared" si="5"/>
        <v>0</v>
      </c>
      <c r="R18" s="28">
        <f ca="1" t="shared" si="6"/>
        <v>0.0310460001280749</v>
      </c>
      <c r="S18" s="28">
        <f ca="1" t="shared" si="7"/>
        <v>0.0162271003446903</v>
      </c>
      <c r="T18" s="28">
        <f ca="1" t="shared" si="8"/>
        <v>0</v>
      </c>
      <c r="U18" s="28">
        <f ca="1" t="shared" si="9"/>
        <v>0.0257579612519124</v>
      </c>
    </row>
    <row r="19" ht="24.75" customHeight="1" spans="1:21">
      <c r="A19" s="26" t="s">
        <v>1143</v>
      </c>
      <c r="B19" s="28">
        <v>0.165318321164784</v>
      </c>
      <c r="C19" s="28">
        <f ca="1" t="shared" si="10"/>
        <v>0.0346445316437722</v>
      </c>
      <c r="D19" s="28">
        <f ca="1" t="shared" si="10"/>
        <v>0.0205143397869437</v>
      </c>
      <c r="E19" s="28">
        <f ca="1" t="shared" si="10"/>
        <v>0.0158722607070394</v>
      </c>
      <c r="F19" s="28">
        <f ca="1" t="shared" si="10"/>
        <v>0.0105606181995669</v>
      </c>
      <c r="G19" s="28">
        <f ca="1" t="shared" si="10"/>
        <v>0.0196043378623671</v>
      </c>
      <c r="H19" s="28">
        <f ca="1" t="shared" si="10"/>
        <v>0.0154262050429398</v>
      </c>
      <c r="I19" s="28">
        <f ca="1" t="shared" si="10"/>
        <v>0.0164422500086399</v>
      </c>
      <c r="J19" s="28">
        <f ca="1" t="shared" si="10"/>
        <v>0.00764411050131054</v>
      </c>
      <c r="K19" s="28">
        <f ca="1" t="shared" si="10"/>
        <v>0.0112961501628551</v>
      </c>
      <c r="L19" s="28">
        <f ca="1" t="shared" si="10"/>
        <v>0.0133135172493494</v>
      </c>
      <c r="N19" s="28">
        <f ca="1" t="shared" si="2"/>
        <v>0.0561237162034551</v>
      </c>
      <c r="O19" s="28">
        <f ca="1" t="shared" si="3"/>
        <v>0.0636778972650421</v>
      </c>
      <c r="P19" s="28">
        <f ca="1" t="shared" si="4"/>
        <v>0.00673932589927054</v>
      </c>
      <c r="Q19" s="28">
        <f ca="1" t="shared" si="5"/>
        <v>0</v>
      </c>
      <c r="R19" s="28">
        <f ca="1" t="shared" si="6"/>
        <v>0.0172309114997051</v>
      </c>
      <c r="S19" s="28">
        <f ca="1" t="shared" si="7"/>
        <v>0.0215464702973112</v>
      </c>
      <c r="T19" s="28">
        <f ca="1" t="shared" si="8"/>
        <v>0</v>
      </c>
      <c r="U19" s="28">
        <f ca="1" t="shared" si="9"/>
        <v>0</v>
      </c>
    </row>
    <row r="20" ht="24.75" customHeight="1" spans="1:21">
      <c r="A20" s="26" t="s">
        <v>1144</v>
      </c>
      <c r="B20" s="28">
        <v>0.157974634278187</v>
      </c>
      <c r="C20" s="28">
        <f ca="1" t="shared" si="10"/>
        <v>0.0195192193897378</v>
      </c>
      <c r="D20" s="28">
        <f ca="1" t="shared" si="10"/>
        <v>0.0246345101696593</v>
      </c>
      <c r="E20" s="28">
        <f ca="1" t="shared" si="10"/>
        <v>0.0161742040246383</v>
      </c>
      <c r="F20" s="28">
        <f ca="1" t="shared" si="10"/>
        <v>0.0150146902307517</v>
      </c>
      <c r="G20" s="28">
        <f ca="1" t="shared" si="10"/>
        <v>0.0270847790096981</v>
      </c>
      <c r="H20" s="28">
        <f ca="1" t="shared" si="10"/>
        <v>0.016460598571716</v>
      </c>
      <c r="I20" s="28">
        <f ca="1" t="shared" si="10"/>
        <v>0.00677681446967111</v>
      </c>
      <c r="J20" s="28">
        <f ca="1" t="shared" si="10"/>
        <v>0.0146094179514602</v>
      </c>
      <c r="K20" s="28">
        <f ca="1" t="shared" si="10"/>
        <v>0.006256602310357</v>
      </c>
      <c r="L20" s="28">
        <f ca="1" t="shared" si="10"/>
        <v>0.0114437981504975</v>
      </c>
      <c r="N20" s="28">
        <f ca="1" t="shared" si="2"/>
        <v>0.0580499518112676</v>
      </c>
      <c r="O20" s="28">
        <f ca="1" t="shared" si="3"/>
        <v>0.0469114633826191</v>
      </c>
      <c r="P20" s="28">
        <f ca="1" t="shared" si="4"/>
        <v>0.00748955646366258</v>
      </c>
      <c r="Q20" s="28">
        <f ca="1" t="shared" si="5"/>
        <v>0</v>
      </c>
      <c r="R20" s="28">
        <f ca="1" t="shared" si="6"/>
        <v>0</v>
      </c>
      <c r="S20" s="28">
        <f ca="1" t="shared" si="7"/>
        <v>0.0163771518077308</v>
      </c>
      <c r="T20" s="28">
        <f ca="1" t="shared" si="8"/>
        <v>0</v>
      </c>
      <c r="U20" s="28">
        <f ca="1" t="shared" si="9"/>
        <v>0.0291465108129069</v>
      </c>
    </row>
    <row r="21" ht="24.75" customHeight="1" spans="1:21">
      <c r="A21" s="26" t="s">
        <v>1145</v>
      </c>
      <c r="B21" s="28">
        <v>0.15196619174977</v>
      </c>
      <c r="C21" s="28">
        <f ca="1" t="shared" si="10"/>
        <v>0.0334768316573332</v>
      </c>
      <c r="D21" s="28">
        <f ca="1" t="shared" si="10"/>
        <v>0.0344014574430691</v>
      </c>
      <c r="E21" s="28">
        <f ca="1" t="shared" si="10"/>
        <v>0.00470749941305331</v>
      </c>
      <c r="F21" s="28">
        <f ca="1" t="shared" si="10"/>
        <v>0.0344014574430691</v>
      </c>
      <c r="G21" s="28">
        <f ca="1" t="shared" si="10"/>
        <v>0.00470749941305331</v>
      </c>
      <c r="H21" s="28">
        <f ca="1" t="shared" si="10"/>
        <v>0.0381843310703865</v>
      </c>
      <c r="I21" s="28">
        <f ca="1" t="shared" si="10"/>
        <v>0</v>
      </c>
      <c r="J21" s="28">
        <f ca="1" t="shared" si="10"/>
        <v>0</v>
      </c>
      <c r="K21" s="28">
        <f ca="1" t="shared" si="10"/>
        <v>0.00208711530980563</v>
      </c>
      <c r="L21" s="28">
        <f ca="1" t="shared" si="10"/>
        <v>0</v>
      </c>
      <c r="N21" s="28">
        <f ca="1" t="shared" si="2"/>
        <v>0.0228215613676933</v>
      </c>
      <c r="O21" s="28">
        <f ca="1" t="shared" si="3"/>
        <v>0.0214822491094619</v>
      </c>
      <c r="P21" s="28">
        <f ca="1" t="shared" si="4"/>
        <v>0.0217333848347672</v>
      </c>
      <c r="Q21" s="28">
        <f ca="1" t="shared" si="5"/>
        <v>0.0214822491094619</v>
      </c>
      <c r="R21" s="28">
        <f ca="1" t="shared" si="6"/>
        <v>0.0214822491094619</v>
      </c>
      <c r="S21" s="28">
        <f ca="1" t="shared" si="7"/>
        <v>0.0214822491094619</v>
      </c>
      <c r="T21" s="28">
        <f ca="1" t="shared" si="8"/>
        <v>0.0214822491094619</v>
      </c>
      <c r="U21" s="28">
        <f ca="1" t="shared" si="9"/>
        <v>0</v>
      </c>
    </row>
    <row r="22" ht="24.75" customHeight="1" spans="1:21">
      <c r="A22" s="26" t="s">
        <v>1146</v>
      </c>
      <c r="B22" s="28">
        <v>0.146099719763805</v>
      </c>
      <c r="C22" s="28">
        <f ca="1" t="shared" si="10"/>
        <v>0.0400994326906575</v>
      </c>
      <c r="D22" s="28">
        <f ca="1" t="shared" si="10"/>
        <v>0.0327970670837551</v>
      </c>
      <c r="E22" s="28">
        <f ca="1" t="shared" si="10"/>
        <v>0.0134996253562449</v>
      </c>
      <c r="F22" s="28">
        <f ca="1" t="shared" si="10"/>
        <v>0.0118739125602505</v>
      </c>
      <c r="G22" s="28">
        <f ca="1" t="shared" si="10"/>
        <v>0.0127358589664554</v>
      </c>
      <c r="H22" s="28">
        <f ca="1" t="shared" si="10"/>
        <v>0.0023948790206287</v>
      </c>
      <c r="I22" s="28">
        <f ca="1" t="shared" si="10"/>
        <v>0.00864231015902054</v>
      </c>
      <c r="J22" s="28">
        <f ca="1" t="shared" si="10"/>
        <v>0</v>
      </c>
      <c r="K22" s="28">
        <f ca="1" t="shared" si="10"/>
        <v>0.0146505573779824</v>
      </c>
      <c r="L22" s="28">
        <f ca="1" t="shared" si="10"/>
        <v>0.00940607654881002</v>
      </c>
      <c r="N22" s="28">
        <f ca="1" t="shared" si="2"/>
        <v>0.0590553070289679</v>
      </c>
      <c r="O22" s="28">
        <f ca="1" t="shared" si="3"/>
        <v>0.0273161944756468</v>
      </c>
      <c r="P22" s="28">
        <f ca="1" t="shared" si="4"/>
        <v>0.0449022662730743</v>
      </c>
      <c r="Q22" s="28">
        <f ca="1" t="shared" si="5"/>
        <v>0.014825951986116</v>
      </c>
      <c r="R22" s="28">
        <f ca="1" t="shared" si="6"/>
        <v>0</v>
      </c>
      <c r="S22" s="28">
        <f ca="1" t="shared" si="7"/>
        <v>0</v>
      </c>
      <c r="T22" s="28">
        <f ca="1" t="shared" si="8"/>
        <v>0</v>
      </c>
      <c r="U22" s="28">
        <f ca="1" t="shared" si="9"/>
        <v>0</v>
      </c>
    </row>
    <row r="23" ht="24.75" customHeight="1" spans="1:21">
      <c r="A23" s="26" t="s">
        <v>1147</v>
      </c>
      <c r="B23" s="28">
        <v>0.143649193363334</v>
      </c>
      <c r="C23" s="28">
        <f ca="1" t="shared" si="10"/>
        <v>0.0183743877311336</v>
      </c>
      <c r="D23" s="28">
        <f ca="1" t="shared" si="10"/>
        <v>0.0124491833217875</v>
      </c>
      <c r="E23" s="28">
        <f ca="1" t="shared" si="10"/>
        <v>0.0184975378062291</v>
      </c>
      <c r="F23" s="28">
        <f ca="1" t="shared" si="10"/>
        <v>0.00970824105092919</v>
      </c>
      <c r="G23" s="28">
        <f ca="1" t="shared" si="10"/>
        <v>0.0264048025049161</v>
      </c>
      <c r="H23" s="28">
        <f ca="1" t="shared" si="10"/>
        <v>0.00927699292060666</v>
      </c>
      <c r="I23" s="28">
        <f ca="1" t="shared" si="10"/>
        <v>0.0206064244667125</v>
      </c>
      <c r="J23" s="28">
        <f ca="1" t="shared" si="10"/>
        <v>0.0194813656220401</v>
      </c>
      <c r="K23" s="28">
        <f ca="1" t="shared" si="10"/>
        <v>0.00885025793897927</v>
      </c>
      <c r="L23" s="28">
        <f ca="1" t="shared" si="10"/>
        <v>0</v>
      </c>
      <c r="N23" s="28">
        <f ca="1" t="shared" si="2"/>
        <v>0.0876691583324717</v>
      </c>
      <c r="O23" s="28">
        <f ca="1" t="shared" si="3"/>
        <v>0.0193195340402632</v>
      </c>
      <c r="P23" s="28">
        <f ca="1" t="shared" si="4"/>
        <v>0.0145167122113794</v>
      </c>
      <c r="Q23" s="28">
        <f ca="1" t="shared" si="5"/>
        <v>0</v>
      </c>
      <c r="R23" s="28">
        <f ca="1" t="shared" si="6"/>
        <v>0.00584762660239522</v>
      </c>
      <c r="S23" s="28">
        <f ca="1" t="shared" si="7"/>
        <v>0.00584762660239522</v>
      </c>
      <c r="T23" s="28">
        <f ca="1" t="shared" si="8"/>
        <v>0</v>
      </c>
      <c r="U23" s="28">
        <f ca="1" t="shared" si="9"/>
        <v>0.0104485355744293</v>
      </c>
    </row>
    <row r="24" ht="24.75" customHeight="1" spans="1:21">
      <c r="A24" s="26" t="s">
        <v>1148</v>
      </c>
      <c r="B24" s="28">
        <v>0.13515747903643</v>
      </c>
      <c r="C24" s="28">
        <f ca="1" t="shared" si="10"/>
        <v>0.0343403994154042</v>
      </c>
      <c r="D24" s="28">
        <f ca="1" t="shared" si="10"/>
        <v>0.0321362807902173</v>
      </c>
      <c r="E24" s="28">
        <f ca="1" t="shared" si="10"/>
        <v>0</v>
      </c>
      <c r="F24" s="28">
        <f ca="1" t="shared" si="10"/>
        <v>0.0343403994154042</v>
      </c>
      <c r="G24" s="28">
        <f ca="1" t="shared" si="10"/>
        <v>0.00220411862518698</v>
      </c>
      <c r="H24" s="28">
        <f ca="1" t="shared" si="10"/>
        <v>0.0321362807902173</v>
      </c>
      <c r="I24" s="28">
        <f ca="1" t="shared" si="10"/>
        <v>0</v>
      </c>
      <c r="J24" s="28">
        <f ca="1" t="shared" si="10"/>
        <v>0</v>
      </c>
      <c r="K24" s="28">
        <f ca="1" t="shared" si="10"/>
        <v>0</v>
      </c>
      <c r="L24" s="28">
        <f ca="1" t="shared" si="10"/>
        <v>0</v>
      </c>
      <c r="N24" s="28">
        <f ca="1" t="shared" si="2"/>
        <v>0.0193082112909186</v>
      </c>
      <c r="O24" s="28">
        <f ca="1" t="shared" si="3"/>
        <v>0.0193082112909186</v>
      </c>
      <c r="P24" s="28">
        <f ca="1" t="shared" si="4"/>
        <v>0.0193082112909186</v>
      </c>
      <c r="Q24" s="28">
        <f ca="1" t="shared" si="5"/>
        <v>0.0193082112909186</v>
      </c>
      <c r="R24" s="28">
        <f ca="1" t="shared" si="6"/>
        <v>0.0193082112909186</v>
      </c>
      <c r="S24" s="28">
        <f ca="1" t="shared" si="7"/>
        <v>0.0193082112909186</v>
      </c>
      <c r="T24" s="28">
        <f ca="1" t="shared" si="8"/>
        <v>0.0193082112909186</v>
      </c>
      <c r="U24" s="28">
        <f ca="1" t="shared" si="9"/>
        <v>0</v>
      </c>
    </row>
    <row r="25" ht="24.75" customHeight="1" spans="1:21">
      <c r="A25" s="26" t="s">
        <v>1149</v>
      </c>
      <c r="B25" s="28">
        <v>0.133500430402411</v>
      </c>
      <c r="C25" s="28">
        <f ca="1" t="shared" si="10"/>
        <v>0.0287121111345632</v>
      </c>
      <c r="D25" s="28">
        <f ca="1" t="shared" si="10"/>
        <v>0.0114524384104325</v>
      </c>
      <c r="E25" s="28">
        <f ca="1" t="shared" si="10"/>
        <v>0.0211487806268229</v>
      </c>
      <c r="F25" s="28">
        <f ca="1" t="shared" si="10"/>
        <v>0.00844066923445906</v>
      </c>
      <c r="G25" s="28">
        <f ca="1" t="shared" si="10"/>
        <v>0.00851172480808798</v>
      </c>
      <c r="H25" s="28">
        <f ca="1" t="shared" si="10"/>
        <v>0.00336514732580217</v>
      </c>
      <c r="I25" s="28">
        <f ca="1" t="shared" si="10"/>
        <v>0.0214610745708086</v>
      </c>
      <c r="J25" s="28">
        <f ca="1" t="shared" si="10"/>
        <v>0.0182485120939537</v>
      </c>
      <c r="K25" s="28">
        <f ca="1" t="shared" si="10"/>
        <v>0.00602391620900454</v>
      </c>
      <c r="L25" s="28">
        <f ca="1" t="shared" si="10"/>
        <v>0.00613605598847637</v>
      </c>
      <c r="N25" s="28">
        <f ca="1" t="shared" si="2"/>
        <v>0.0188933086868702</v>
      </c>
      <c r="O25" s="28">
        <f ca="1" t="shared" si="3"/>
        <v>0.016745544602877</v>
      </c>
      <c r="P25" s="28">
        <f ca="1" t="shared" si="4"/>
        <v>0</v>
      </c>
      <c r="Q25" s="28">
        <f ca="1" t="shared" si="5"/>
        <v>0.0210784245664236</v>
      </c>
      <c r="R25" s="28">
        <f ca="1" t="shared" si="6"/>
        <v>0.00708805326252122</v>
      </c>
      <c r="S25" s="28">
        <f ca="1" t="shared" si="7"/>
        <v>0</v>
      </c>
      <c r="T25" s="28">
        <f ca="1" t="shared" si="8"/>
        <v>0</v>
      </c>
      <c r="U25" s="28">
        <f ca="1" t="shared" si="9"/>
        <v>0.0696950992837189</v>
      </c>
    </row>
    <row r="26" spans="3:14">
      <c r="C26" s="28"/>
      <c r="N26" s="28"/>
    </row>
    <row r="27" spans="1:21">
      <c r="A27" s="24" t="s">
        <v>1465</v>
      </c>
      <c r="B27" s="28">
        <v>1</v>
      </c>
      <c r="C27" s="28">
        <f ca="1">C13*$B27/SUM($C13:$L13)</f>
        <v>0.195064199845686</v>
      </c>
      <c r="D27" s="28">
        <f ca="1" t="shared" ref="D27:L27" si="11">D13*$B27/SUM($C13:$L13)</f>
        <v>0.150881776636427</v>
      </c>
      <c r="E27" s="28">
        <f ca="1" t="shared" si="11"/>
        <v>0.100864484926725</v>
      </c>
      <c r="F27" s="28">
        <f ca="1" t="shared" si="11"/>
        <v>0.127902454736341</v>
      </c>
      <c r="G27" s="28">
        <f ca="1" t="shared" si="11"/>
        <v>0.0961315378572512</v>
      </c>
      <c r="H27" s="28">
        <f ca="1" t="shared" si="11"/>
        <v>0.106870068400792</v>
      </c>
      <c r="I27" s="28">
        <f ca="1" t="shared" si="11"/>
        <v>0.0802744330546556</v>
      </c>
      <c r="J27" s="28">
        <f ca="1" t="shared" si="11"/>
        <v>0.0557430943433272</v>
      </c>
      <c r="K27" s="28">
        <f ca="1" t="shared" si="11"/>
        <v>0.0447370542303873</v>
      </c>
      <c r="L27" s="28">
        <f ca="1" t="shared" si="11"/>
        <v>0.0415308959684074</v>
      </c>
      <c r="N27" s="28">
        <f ca="1">N13*$B27/SUM($N13:$U13)</f>
        <v>0.2088009214878</v>
      </c>
      <c r="O27" s="28">
        <f ca="1">O13*$B27/SUM($N13:$U13)</f>
        <v>0.194646565598859</v>
      </c>
      <c r="P27" s="28">
        <f ca="1">P13*$B27/SUM($N13:$U13)</f>
        <v>0.134178715773402</v>
      </c>
      <c r="Q27" s="28">
        <f ca="1">Q13*$B27/SUM($N13:$U13)</f>
        <v>0.096449206314018</v>
      </c>
      <c r="R27" s="28">
        <f ca="1">R13*$B27/SUM($N13:$U13)</f>
        <v>0.107982380567468</v>
      </c>
      <c r="S27" s="28">
        <f ca="1">S13*$B27/SUM($N13:$U13)</f>
        <v>0.110241381976995</v>
      </c>
      <c r="T27" s="28">
        <f ca="1">T13*$B27/SUM($N13:$U13)</f>
        <v>0.0826463072113884</v>
      </c>
      <c r="U27" s="28">
        <f ca="1">U13*$B27/SUM($N13:$U13)</f>
        <v>0.0650545210700699</v>
      </c>
    </row>
  </sheetData>
  <conditionalFormatting sqref="C16:L25">
    <cfRule type="colorScale" priority="2">
      <colorScale>
        <cfvo type="min"/>
        <cfvo type="percentile" val="50"/>
        <cfvo type="max"/>
        <color rgb="FFF8696B"/>
        <color rgb="FFFFEB84"/>
        <color rgb="FF63BE7B"/>
      </colorScale>
    </cfRule>
  </conditionalFormatting>
  <conditionalFormatting sqref="N16:U25">
    <cfRule type="colorScale" priority="9">
      <colorScale>
        <cfvo type="min"/>
        <cfvo type="percentile" val="50"/>
        <cfvo type="max"/>
        <color rgb="FFF8696B"/>
        <color rgb="FFFFEB84"/>
        <color rgb="FF63BE7B"/>
      </colorScale>
    </cfRule>
  </conditionalFormatting>
  <pageMargins left="0.7" right="0.7" top="0.75" bottom="0.75" header="0.3" footer="0.3"/>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5"/>
  <sheetViews>
    <sheetView workbookViewId="0">
      <selection activeCell="N18" sqref="N18"/>
    </sheetView>
  </sheetViews>
  <sheetFormatPr defaultColWidth="9" defaultRowHeight="14.4"/>
  <cols>
    <col min="1" max="1" width="24.712962962963" customWidth="1"/>
    <col min="2" max="2" width="12.4259259259259" customWidth="1"/>
    <col min="5" max="5" width="20.1388888888889" customWidth="1"/>
    <col min="6" max="6" width="10.6666666666667"/>
    <col min="9" max="9" width="34.1388888888889" customWidth="1"/>
    <col min="10" max="10" width="12.8888888888889"/>
  </cols>
  <sheetData>
    <row r="1" spans="1:11">
      <c r="A1" s="18" t="s">
        <v>27</v>
      </c>
      <c r="B1" s="18" t="s">
        <v>1466</v>
      </c>
      <c r="C1" s="18" t="s">
        <v>8</v>
      </c>
      <c r="E1" s="18" t="s">
        <v>28</v>
      </c>
      <c r="F1" s="18" t="s">
        <v>1466</v>
      </c>
      <c r="G1" s="18" t="s">
        <v>8</v>
      </c>
      <c r="I1" s="18" t="s">
        <v>29</v>
      </c>
      <c r="J1" s="18" t="s">
        <v>1466</v>
      </c>
      <c r="K1" s="18" t="s">
        <v>8</v>
      </c>
    </row>
    <row r="2" spans="1:11">
      <c r="A2" t="s">
        <v>1120</v>
      </c>
      <c r="B2">
        <f>_xlfn.XLOOKUP(A2,'Benefits Revenue'!$AG$3:$BG$3,'Benefits Revenue'!$AG$1:$BG$1,"ERROR",0,1)</f>
        <v>12671552.76</v>
      </c>
      <c r="C2" s="23" t="e">
        <f>B2/#REF!</f>
        <v>#REF!</v>
      </c>
      <c r="E2" t="s">
        <v>1130</v>
      </c>
      <c r="F2">
        <f>_xlfn.XLOOKUP(E2,'Claims Revenue'!$AG$3:$BJ$3,'Claims Revenue'!$AG$1:$BJ$1,"ERROR",0,1)</f>
        <v>9137750.3</v>
      </c>
      <c r="G2" s="23" t="e">
        <f>F2/#REF!</f>
        <v>#REF!</v>
      </c>
      <c r="I2" t="s">
        <v>1140</v>
      </c>
      <c r="J2">
        <f>_xlfn.XLOOKUP(I2,'Ingredients Revenue'!$AG$3:$DL$3,'Ingredients Revenue'!$AG$1:$DL$1,"ERROR",0,1)</f>
        <v>10491220.21</v>
      </c>
      <c r="K2" s="23" t="e">
        <f>J2/#REF!</f>
        <v>#REF!</v>
      </c>
    </row>
    <row r="3" spans="1:11">
      <c r="A3" t="s">
        <v>1121</v>
      </c>
      <c r="B3">
        <f>_xlfn.XLOOKUP(A3,'Benefits Revenue'!$AG$3:$BG$3,'Benefits Revenue'!$AG$1:$BG$1,"ERROR",0,1)</f>
        <v>9625980.72</v>
      </c>
      <c r="C3" s="23" t="e">
        <f>B3/#REF!</f>
        <v>#REF!</v>
      </c>
      <c r="E3" t="s">
        <v>1131</v>
      </c>
      <c r="F3">
        <f>_xlfn.XLOOKUP(E3,'Claims Revenue'!$AG$3:$BJ$3,'Claims Revenue'!$AG$1:$BJ$1,"ERROR",0,1)</f>
        <v>8089037.53</v>
      </c>
      <c r="G3" s="23" t="e">
        <f>F3/#REF!</f>
        <v>#REF!</v>
      </c>
      <c r="I3" t="s">
        <v>1141</v>
      </c>
      <c r="J3">
        <f>_xlfn.XLOOKUP(I3,'Ingredients Revenue'!$AG$3:$DL$3,'Ingredients Revenue'!$AG$1:$DL$1,"ERROR",0,1)</f>
        <v>5014973.5</v>
      </c>
      <c r="K3" s="23" t="e">
        <f>J3/#REF!</f>
        <v>#REF!</v>
      </c>
    </row>
    <row r="4" spans="1:11">
      <c r="A4" t="s">
        <v>1122</v>
      </c>
      <c r="B4">
        <f>_xlfn.XLOOKUP(A4,'Benefits Revenue'!$AG$3:$BG$3,'Benefits Revenue'!$AG$1:$BG$1,"ERROR",0,1)</f>
        <v>7708455.22</v>
      </c>
      <c r="C4" s="23" t="e">
        <f>B4/#REF!</f>
        <v>#REF!</v>
      </c>
      <c r="E4" t="s">
        <v>1157</v>
      </c>
      <c r="F4">
        <f>_xlfn.XLOOKUP(E4,'Claims Revenue'!$AG$3:$BJ$3,'Claims Revenue'!$AG$1:$BJ$1,"ERROR",0,1)</f>
        <v>5904203.78</v>
      </c>
      <c r="G4" s="23" t="e">
        <f>F4/#REF!</f>
        <v>#REF!</v>
      </c>
      <c r="I4" t="s">
        <v>1157</v>
      </c>
      <c r="J4">
        <f>_xlfn.XLOOKUP(I4,'Ingredients Revenue'!$AG$3:$DL$3,'Ingredients Revenue'!$AG$1:$DL$1,"ERROR",0,1)</f>
        <v>3974509.51</v>
      </c>
      <c r="K4" s="23" t="e">
        <f>J4/#REF!</f>
        <v>#REF!</v>
      </c>
    </row>
    <row r="5" spans="1:11">
      <c r="A5" t="s">
        <v>1123</v>
      </c>
      <c r="B5">
        <f>_xlfn.XLOOKUP(A5,'Benefits Revenue'!$AG$3:$BG$3,'Benefits Revenue'!$AG$1:$BG$1,"ERROR",0,1)</f>
        <v>7303113.29</v>
      </c>
      <c r="C5" s="23" t="e">
        <f>B5/#REF!</f>
        <v>#REF!</v>
      </c>
      <c r="E5" t="s">
        <v>1132</v>
      </c>
      <c r="F5">
        <f>_xlfn.XLOOKUP(E5,'Claims Revenue'!$AG$3:$BJ$3,'Claims Revenue'!$AG$1:$BJ$1,"ERROR",0,1)</f>
        <v>4849288.42</v>
      </c>
      <c r="G5" s="23" t="e">
        <f>F5/#REF!</f>
        <v>#REF!</v>
      </c>
      <c r="I5" t="s">
        <v>1142</v>
      </c>
      <c r="J5">
        <f>_xlfn.XLOOKUP(I5,'Ingredients Revenue'!$AG$3:$DL$3,'Ingredients Revenue'!$AG$1:$DL$1,"ERROR",0,1)</f>
        <v>3854455.13</v>
      </c>
      <c r="K5" s="23" t="e">
        <f>J5/#REF!</f>
        <v>#REF!</v>
      </c>
    </row>
    <row r="6" spans="1:11">
      <c r="A6" t="s">
        <v>1124</v>
      </c>
      <c r="B6">
        <f>_xlfn.XLOOKUP(A6,'Benefits Revenue'!$AG$3:$BG$3,'Benefits Revenue'!$AG$1:$BG$1,"ERROR",0,1)</f>
        <v>6840708.19</v>
      </c>
      <c r="C6" s="23" t="e">
        <f>B6/#REF!</f>
        <v>#REF!</v>
      </c>
      <c r="E6" t="s">
        <v>1133</v>
      </c>
      <c r="F6">
        <f>_xlfn.XLOOKUP(E6,'Claims Revenue'!$AG$3:$BJ$3,'Claims Revenue'!$AG$1:$BJ$1,"ERROR",0,1)</f>
        <v>4693597.13</v>
      </c>
      <c r="G6" s="23" t="e">
        <f>F6/#REF!</f>
        <v>#REF!</v>
      </c>
      <c r="I6" t="s">
        <v>1143</v>
      </c>
      <c r="J6">
        <f>_xlfn.XLOOKUP(I6,'Ingredients Revenue'!$AG$3:$DL$3,'Ingredients Revenue'!$AG$1:$DL$1,"ERROR",0,1)</f>
        <v>3120436.89</v>
      </c>
      <c r="K6" s="23" t="e">
        <f>J6/#REF!</f>
        <v>#REF!</v>
      </c>
    </row>
    <row r="7" spans="1:11">
      <c r="A7" t="s">
        <v>1125</v>
      </c>
      <c r="B7">
        <f>_xlfn.XLOOKUP(A7,'Benefits Revenue'!$AG$3:$BG$3,'Benefits Revenue'!$AG$1:$BG$1,"ERROR",0,1)</f>
        <v>6486186.7</v>
      </c>
      <c r="C7" s="23" t="e">
        <f>B7/#REF!</f>
        <v>#REF!</v>
      </c>
      <c r="E7" t="s">
        <v>1134</v>
      </c>
      <c r="F7">
        <f>_xlfn.XLOOKUP(E7,'Claims Revenue'!$AG$3:$BJ$3,'Claims Revenue'!$AG$1:$BJ$1,"ERROR",0,1)</f>
        <v>4624115.07</v>
      </c>
      <c r="G7" s="23" t="e">
        <f>F7/#REF!</f>
        <v>#REF!</v>
      </c>
      <c r="I7" t="s">
        <v>1144</v>
      </c>
      <c r="J7">
        <f>_xlfn.XLOOKUP(I7,'Ingredients Revenue'!$AG$3:$DL$3,'Ingredients Revenue'!$AG$1:$DL$1,"ERROR",0,1)</f>
        <v>2981822.42</v>
      </c>
      <c r="K7" s="23" t="e">
        <f>J7/#REF!</f>
        <v>#REF!</v>
      </c>
    </row>
    <row r="8" spans="1:11">
      <c r="A8" t="s">
        <v>1126</v>
      </c>
      <c r="B8">
        <f>_xlfn.XLOOKUP(A8,'Benefits Revenue'!$AG$3:$BG$3,'Benefits Revenue'!$AG$1:$BG$1,"ERROR",0,1)</f>
        <v>6178849.41</v>
      </c>
      <c r="C8" s="23" t="e">
        <f>B8/#REF!</f>
        <v>#REF!</v>
      </c>
      <c r="E8" t="s">
        <v>1135</v>
      </c>
      <c r="F8">
        <f>_xlfn.XLOOKUP(E8,'Claims Revenue'!$AG$3:$BJ$3,'Claims Revenue'!$AG$1:$BJ$1,"ERROR",0,1)</f>
        <v>3378844.82</v>
      </c>
      <c r="G8" s="23" t="e">
        <f>F8/#REF!</f>
        <v>#REF!</v>
      </c>
      <c r="I8" t="s">
        <v>1145</v>
      </c>
      <c r="J8">
        <f>_xlfn.XLOOKUP(I8,'Ingredients Revenue'!$AG$3:$DL$3,'Ingredients Revenue'!$AG$1:$DL$1,"ERROR",0,1)</f>
        <v>2868411.12</v>
      </c>
      <c r="K8" s="23" t="e">
        <f>J8/#REF!</f>
        <v>#REF!</v>
      </c>
    </row>
    <row r="9" spans="1:11">
      <c r="A9" t="s">
        <v>1127</v>
      </c>
      <c r="B9">
        <f>_xlfn.XLOOKUP(A9,'Benefits Revenue'!$AG$3:$BG$3,'Benefits Revenue'!$AG$1:$BG$1,"ERROR",0,1)</f>
        <v>5024909.6</v>
      </c>
      <c r="C9" s="23" t="e">
        <f>B9/#REF!</f>
        <v>#REF!</v>
      </c>
      <c r="E9" t="s">
        <v>1136</v>
      </c>
      <c r="F9">
        <f>_xlfn.XLOOKUP(E9,'Claims Revenue'!$AG$3:$BJ$3,'Claims Revenue'!$AG$1:$BJ$1,"ERROR",0,1)</f>
        <v>3287687.09</v>
      </c>
      <c r="G9" s="23" t="e">
        <f>F9/#REF!</f>
        <v>#REF!</v>
      </c>
      <c r="I9" t="s">
        <v>1146</v>
      </c>
      <c r="J9">
        <f>_xlfn.XLOOKUP(I9,'Ingredients Revenue'!$AG$3:$DL$3,'Ingredients Revenue'!$AG$1:$DL$1,"ERROR",0,1)</f>
        <v>2757679.56</v>
      </c>
      <c r="K9" s="23" t="e">
        <f>J9/#REF!</f>
        <v>#REF!</v>
      </c>
    </row>
    <row r="10" spans="1:11">
      <c r="A10" t="s">
        <v>1128</v>
      </c>
      <c r="B10">
        <f>_xlfn.XLOOKUP(A10,'Benefits Revenue'!$AG$3:$BG$3,'Benefits Revenue'!$AG$1:$BG$1,"ERROR",0,1)</f>
        <v>2497327.27</v>
      </c>
      <c r="C10" s="23" t="e">
        <f>B10/#REF!</f>
        <v>#REF!</v>
      </c>
      <c r="E10" t="s">
        <v>1137</v>
      </c>
      <c r="F10">
        <f>_xlfn.XLOOKUP(E10,'Claims Revenue'!$AG$3:$BJ$3,'Claims Revenue'!$AG$1:$BJ$1,"ERROR",0,1)</f>
        <v>2925314.39</v>
      </c>
      <c r="G10" s="23" t="e">
        <f>F10/#REF!</f>
        <v>#REF!</v>
      </c>
      <c r="I10" t="s">
        <v>1147</v>
      </c>
      <c r="J10">
        <f>_xlfn.XLOOKUP(I10,'Ingredients Revenue'!$AG$3:$DL$3,'Ingredients Revenue'!$AG$1:$DL$1,"ERROR",0,1)</f>
        <v>2711425.08</v>
      </c>
      <c r="K10" s="23" t="e">
        <f>J10/#REF!</f>
        <v>#REF!</v>
      </c>
    </row>
    <row r="11" spans="1:11">
      <c r="A11" t="s">
        <v>1129</v>
      </c>
      <c r="B11">
        <f>_xlfn.XLOOKUP(A11,'Benefits Revenue'!$AG$3:$BG$3,'Benefits Revenue'!$AG$1:$BG$1,"ERROR",0,1)</f>
        <v>2387114.79</v>
      </c>
      <c r="C11" s="23" t="e">
        <f>B11/#REF!</f>
        <v>#REF!</v>
      </c>
      <c r="E11" t="s">
        <v>1138</v>
      </c>
      <c r="F11">
        <f>_xlfn.XLOOKUP(E11,'Claims Revenue'!$AG$3:$BJ$3,'Claims Revenue'!$AG$1:$BJ$1,"ERROR",0,1)</f>
        <v>2514446.79</v>
      </c>
      <c r="G11" s="23" t="e">
        <f>F11/#REF!</f>
        <v>#REF!</v>
      </c>
      <c r="I11" t="s">
        <v>1148</v>
      </c>
      <c r="J11">
        <f>_xlfn.XLOOKUP(I11,'Ingredients Revenue'!$AG$3:$DL$3,'Ingredients Revenue'!$AG$1:$DL$1,"ERROR",0,1)</f>
        <v>2551141.22</v>
      </c>
      <c r="K11" s="23" t="e">
        <f>J11/#REF!</f>
        <v>#REF!</v>
      </c>
    </row>
    <row r="12" spans="1:11">
      <c r="A12" t="s">
        <v>1467</v>
      </c>
      <c r="B12">
        <f>_xlfn.XLOOKUP(A12,'Benefits Revenue'!$AG$3:$BG$3,'Benefits Revenue'!$AG$1:$BG$1,"ERROR",0,1)</f>
        <v>2342527.45</v>
      </c>
      <c r="C12" s="23" t="e">
        <f>B12/#REF!</f>
        <v>#REF!</v>
      </c>
      <c r="E12" t="s">
        <v>1139</v>
      </c>
      <c r="F12">
        <f>_xlfn.XLOOKUP(E12,'Claims Revenue'!$AG$3:$BJ$3,'Claims Revenue'!$AG$1:$BJ$1,"ERROR",0,1)</f>
        <v>2387397.7</v>
      </c>
      <c r="G12" s="23" t="e">
        <f>F12/#REF!</f>
        <v>#REF!</v>
      </c>
      <c r="I12" t="s">
        <v>1149</v>
      </c>
      <c r="J12">
        <f>_xlfn.XLOOKUP(I12,'Ingredients Revenue'!$AG$3:$DL$3,'Ingredients Revenue'!$AG$1:$DL$1,"ERROR",0,1)</f>
        <v>2519863.89</v>
      </c>
      <c r="K12" s="23" t="e">
        <f>J12/#REF!</f>
        <v>#REF!</v>
      </c>
    </row>
    <row r="13" spans="1:11">
      <c r="A13" t="s">
        <v>1468</v>
      </c>
      <c r="B13">
        <f>_xlfn.XLOOKUP(A13,'Benefits Revenue'!$AG$3:$BG$3,'Benefits Revenue'!$AG$1:$BG$1,"ERROR",0,1)</f>
        <v>2259853.33</v>
      </c>
      <c r="C13" s="23" t="e">
        <f>B13/#REF!</f>
        <v>#REF!</v>
      </c>
      <c r="E13" t="s">
        <v>1296</v>
      </c>
      <c r="F13">
        <f>_xlfn.XLOOKUP(E13,'Claims Revenue'!$AG$3:$BJ$3,'Claims Revenue'!$AG$1:$BJ$1,"ERROR",0,1)</f>
        <v>2063105.81</v>
      </c>
      <c r="G13" s="23" t="e">
        <f>F13/#REF!</f>
        <v>#REF!</v>
      </c>
      <c r="I13" t="s">
        <v>1395</v>
      </c>
      <c r="J13">
        <f>_xlfn.XLOOKUP(I13,'Ingredients Revenue'!$AG$3:$DL$3,'Ingredients Revenue'!$AG$1:$DL$1,"ERROR",0,1)</f>
        <v>2390438.17</v>
      </c>
      <c r="K13" s="23" t="e">
        <f>J13/#REF!</f>
        <v>#REF!</v>
      </c>
    </row>
    <row r="14" spans="1:11">
      <c r="A14" t="s">
        <v>1469</v>
      </c>
      <c r="B14">
        <f>_xlfn.XLOOKUP(A14,'Benefits Revenue'!$AG$3:$BG$3,'Benefits Revenue'!$AG$1:$BG$1,"ERROR",0,1)</f>
        <v>2223996.8</v>
      </c>
      <c r="C14" s="23" t="e">
        <f>B14/#REF!</f>
        <v>#REF!</v>
      </c>
      <c r="E14" t="s">
        <v>1191</v>
      </c>
      <c r="F14">
        <f>_xlfn.XLOOKUP(E14,'Claims Revenue'!$AG$3:$BJ$3,'Claims Revenue'!$AG$1:$BJ$1,"ERROR",0,1)</f>
        <v>1593692.41</v>
      </c>
      <c r="G14" s="23" t="e">
        <f>F14/#REF!</f>
        <v>#REF!</v>
      </c>
      <c r="I14" t="s">
        <v>1392</v>
      </c>
      <c r="J14">
        <f>_xlfn.XLOOKUP(I14,'Ingredients Revenue'!$AG$3:$DL$3,'Ingredients Revenue'!$AG$1:$DL$1,"ERROR",0,1)</f>
        <v>2389651.71</v>
      </c>
      <c r="K14" s="23" t="e">
        <f>J14/#REF!</f>
        <v>#REF!</v>
      </c>
    </row>
    <row r="15" spans="1:11">
      <c r="A15" t="s">
        <v>1470</v>
      </c>
      <c r="B15">
        <f>_xlfn.XLOOKUP(A15,'Benefits Revenue'!$AG$3:$BG$3,'Benefits Revenue'!$AG$1:$BG$1,"ERROR",0,1)</f>
        <v>2029739.16</v>
      </c>
      <c r="C15" s="23" t="e">
        <f>B15/#REF!</f>
        <v>#REF!</v>
      </c>
      <c r="E15" t="s">
        <v>1471</v>
      </c>
      <c r="F15">
        <f>_xlfn.XLOOKUP(E15,'Claims Revenue'!$AG$3:$BJ$3,'Claims Revenue'!$AG$1:$BJ$1,"ERROR",0,1)</f>
        <v>1286851.84</v>
      </c>
      <c r="G15" s="23" t="e">
        <f>F15/#REF!</f>
        <v>#REF!</v>
      </c>
      <c r="I15" t="s">
        <v>1396</v>
      </c>
      <c r="J15">
        <f>_xlfn.XLOOKUP(I15,'Ingredients Revenue'!$AG$3:$DL$3,'Ingredients Revenue'!$AG$1:$DL$1,"ERROR",0,1)</f>
        <v>2350607.31</v>
      </c>
      <c r="K15" s="23" t="e">
        <f>J15/#REF!</f>
        <v>#REF!</v>
      </c>
    </row>
    <row r="16" spans="1:11">
      <c r="A16" t="s">
        <v>1472</v>
      </c>
      <c r="B16">
        <f>_xlfn.XLOOKUP(A16,'Benefits Revenue'!$AG$3:$BG$3,'Benefits Revenue'!$AG$1:$BG$1,"ERROR",0,1)</f>
        <v>1236996.95</v>
      </c>
      <c r="C16" s="23" t="e">
        <f>B16/#REF!</f>
        <v>#REF!</v>
      </c>
      <c r="E16" t="s">
        <v>1473</v>
      </c>
      <c r="F16">
        <f>_xlfn.XLOOKUP(E16,'Claims Revenue'!$AG$3:$BJ$3,'Claims Revenue'!$AG$1:$BJ$1,"ERROR",0,1)</f>
        <v>1006534.96</v>
      </c>
      <c r="G16" s="23" t="e">
        <f>F16/#REF!</f>
        <v>#REF!</v>
      </c>
      <c r="I16" t="s">
        <v>1398</v>
      </c>
      <c r="J16">
        <f>_xlfn.XLOOKUP(I16,'Ingredients Revenue'!$AG$3:$DL$3,'Ingredients Revenue'!$AG$1:$DL$1,"ERROR",0,1)</f>
        <v>2165790.63</v>
      </c>
      <c r="K16" s="23" t="e">
        <f>J16/#REF!</f>
        <v>#REF!</v>
      </c>
    </row>
    <row r="17" spans="1:11">
      <c r="A17" t="s">
        <v>1474</v>
      </c>
      <c r="B17">
        <f>_xlfn.XLOOKUP(A17,'Benefits Revenue'!$AG$3:$BG$3,'Benefits Revenue'!$AG$1:$BG$1,"ERROR",0,1)</f>
        <v>1205349.79</v>
      </c>
      <c r="C17" s="23" t="e">
        <f>B17/#REF!</f>
        <v>#REF!</v>
      </c>
      <c r="E17" t="s">
        <v>1475</v>
      </c>
      <c r="F17">
        <f>_xlfn.XLOOKUP(E17,'Claims Revenue'!$AG$3:$BJ$3,'Claims Revenue'!$AG$1:$BJ$1,"ERROR",0,1)</f>
        <v>1000095.1</v>
      </c>
      <c r="G17" s="23" t="e">
        <f>F17/#REF!</f>
        <v>#REF!</v>
      </c>
      <c r="I17" t="s">
        <v>1400</v>
      </c>
      <c r="J17">
        <f>_xlfn.XLOOKUP(I17,'Ingredients Revenue'!$AG$3:$DL$3,'Ingredients Revenue'!$AG$1:$DL$1,"ERROR",0,1)</f>
        <v>1953412.05</v>
      </c>
      <c r="K17" s="23" t="e">
        <f>J17/#REF!</f>
        <v>#REF!</v>
      </c>
    </row>
    <row r="18" spans="1:11">
      <c r="A18" t="s">
        <v>1476</v>
      </c>
      <c r="B18">
        <f>_xlfn.XLOOKUP(A18,'Benefits Revenue'!$AG$3:$BG$3,'Benefits Revenue'!$AG$1:$BG$1,"ERROR",0,1)</f>
        <v>1201351.82</v>
      </c>
      <c r="C18" s="23" t="e">
        <f>B18/#REF!</f>
        <v>#REF!</v>
      </c>
      <c r="E18" t="s">
        <v>1477</v>
      </c>
      <c r="F18">
        <f>_xlfn.XLOOKUP(E18,'Claims Revenue'!$AG$3:$BJ$3,'Claims Revenue'!$AG$1:$BJ$1,"ERROR",0,1)</f>
        <v>810946.87</v>
      </c>
      <c r="G18" s="23" t="e">
        <f>F18/#REF!</f>
        <v>#REF!</v>
      </c>
      <c r="I18" t="s">
        <v>1449</v>
      </c>
      <c r="J18">
        <f>_xlfn.XLOOKUP(I18,'Ingredients Revenue'!$AG$3:$DL$3,'Ingredients Revenue'!$AG$1:$DL$1,"ERROR",0,1)</f>
        <v>1661902.52</v>
      </c>
      <c r="K18" s="23" t="e">
        <f>J18/#REF!</f>
        <v>#REF!</v>
      </c>
    </row>
    <row r="19" spans="1:11">
      <c r="A19" t="s">
        <v>1478</v>
      </c>
      <c r="B19">
        <f>_xlfn.XLOOKUP(A19,'Benefits Revenue'!$AG$3:$BG$3,'Benefits Revenue'!$AG$1:$BG$1,"ERROR",0,1)</f>
        <v>1140949.65</v>
      </c>
      <c r="C19" s="23" t="e">
        <f>B19/#REF!</f>
        <v>#REF!</v>
      </c>
      <c r="E19" t="s">
        <v>1479</v>
      </c>
      <c r="F19">
        <f>_xlfn.XLOOKUP(E19,'Claims Revenue'!$AG$3:$BJ$3,'Claims Revenue'!$AG$1:$BJ$1,"ERROR",0,1)</f>
        <v>760780.46</v>
      </c>
      <c r="G19" s="23" t="e">
        <f>F19/#REF!</f>
        <v>#REF!</v>
      </c>
      <c r="I19" t="s">
        <v>1397</v>
      </c>
      <c r="J19">
        <f>_xlfn.XLOOKUP(I19,'Ingredients Revenue'!$AG$3:$DL$3,'Ingredients Revenue'!$AG$1:$DL$1,"ERROR",0,1)</f>
        <v>1650503.8</v>
      </c>
      <c r="K19" s="23" t="e">
        <f>J19/#REF!</f>
        <v>#REF!</v>
      </c>
    </row>
    <row r="20" spans="1:11">
      <c r="A20" t="s">
        <v>1480</v>
      </c>
      <c r="B20">
        <f>_xlfn.XLOOKUP(A20,'Benefits Revenue'!$AG$3:$BG$3,'Benefits Revenue'!$AG$1:$BG$1,"ERROR",0,1)</f>
        <v>1125743.97</v>
      </c>
      <c r="C20" s="23" t="e">
        <f>B20/#REF!</f>
        <v>#REF!</v>
      </c>
      <c r="E20" t="s">
        <v>1481</v>
      </c>
      <c r="F20">
        <f>_xlfn.XLOOKUP(E20,'Claims Revenue'!$AG$3:$BJ$3,'Claims Revenue'!$AG$1:$BJ$1,"ERROR",0,1)</f>
        <v>760780.46</v>
      </c>
      <c r="G20" s="23" t="e">
        <f>F20/#REF!</f>
        <v>#REF!</v>
      </c>
      <c r="I20" t="s">
        <v>1394</v>
      </c>
      <c r="J20">
        <f>_xlfn.XLOOKUP(I20,'Ingredients Revenue'!$AG$3:$DL$3,'Ingredients Revenue'!$AG$1:$DL$1,"ERROR",0,1)</f>
        <v>1642351.81</v>
      </c>
      <c r="K20" s="23" t="e">
        <f>J20/#REF!</f>
        <v>#REF!</v>
      </c>
    </row>
    <row r="21" spans="1:11">
      <c r="A21" t="s">
        <v>1482</v>
      </c>
      <c r="B21">
        <f>_xlfn.XLOOKUP(A21,'Benefits Revenue'!$AG$3:$BG$3,'Benefits Revenue'!$AG$1:$BG$1,"ERROR",0,1)</f>
        <v>1108325.73</v>
      </c>
      <c r="C21" s="23" t="e">
        <f>B21/#REF!</f>
        <v>#REF!</v>
      </c>
      <c r="E21" t="s">
        <v>1483</v>
      </c>
      <c r="F21">
        <f>_xlfn.XLOOKUP(E21,'Claims Revenue'!$AG$3:$BJ$3,'Claims Revenue'!$AG$1:$BJ$1,"ERROR",0,1)</f>
        <v>760780.46</v>
      </c>
      <c r="G21" s="23" t="e">
        <f>F21/#REF!</f>
        <v>#REF!</v>
      </c>
      <c r="I21" t="s">
        <v>1393</v>
      </c>
      <c r="J21">
        <f>_xlfn.XLOOKUP(I21,'Ingredients Revenue'!$AG$3:$DL$3,'Ingredients Revenue'!$AG$1:$DL$1,"ERROR",0,1)</f>
        <v>1472183.82</v>
      </c>
      <c r="K21" s="23" t="e">
        <f>J21/#REF!</f>
        <v>#REF!</v>
      </c>
    </row>
    <row r="22" spans="1:11">
      <c r="A22" t="s">
        <v>1484</v>
      </c>
      <c r="B22">
        <f>_xlfn.XLOOKUP(A22,'Benefits Revenue'!$AG$3:$BG$3,'Benefits Revenue'!$AG$1:$BG$1,"ERROR",0,1)</f>
        <v>805387.84</v>
      </c>
      <c r="C22" s="23" t="e">
        <f>B22/#REF!</f>
        <v>#REF!</v>
      </c>
      <c r="E22" t="s">
        <v>1485</v>
      </c>
      <c r="F22">
        <f>_xlfn.XLOOKUP(E22,'Claims Revenue'!$AG$3:$BJ$3,'Claims Revenue'!$AG$1:$BJ$1,"ERROR",0,1)</f>
        <v>760780.46</v>
      </c>
      <c r="G22" s="23" t="e">
        <f>F22/#REF!</f>
        <v>#REF!</v>
      </c>
      <c r="I22" t="s">
        <v>1416</v>
      </c>
      <c r="J22">
        <f>_xlfn.XLOOKUP(I22,'Ingredients Revenue'!$AG$3:$DL$3,'Ingredients Revenue'!$AG$1:$DL$1,"ERROR",0,1)</f>
        <v>1202635.75</v>
      </c>
      <c r="K22" s="23" t="e">
        <f>J22/#REF!</f>
        <v>#REF!</v>
      </c>
    </row>
    <row r="23" spans="1:11">
      <c r="A23" t="s">
        <v>1486</v>
      </c>
      <c r="B23">
        <f>_xlfn.XLOOKUP(A23,'Benefits Revenue'!$AG$3:$BG$3,'Benefits Revenue'!$AG$1:$BG$1,"ERROR",0,1)</f>
        <v>760780.46</v>
      </c>
      <c r="C23" s="23" t="e">
        <f>B23/#REF!</f>
        <v>#REF!</v>
      </c>
      <c r="E23" t="s">
        <v>1487</v>
      </c>
      <c r="F23">
        <f>_xlfn.XLOOKUP(E23,'Claims Revenue'!$AG$3:$BJ$3,'Claims Revenue'!$AG$1:$BJ$1,"ERROR",0,1)</f>
        <v>605935.71</v>
      </c>
      <c r="G23" s="23" t="e">
        <f>F23/#REF!</f>
        <v>#REF!</v>
      </c>
      <c r="I23" t="s">
        <v>1402</v>
      </c>
      <c r="J23">
        <f>_xlfn.XLOOKUP(I23,'Ingredients Revenue'!$AG$3:$DL$3,'Ingredients Revenue'!$AG$1:$DL$1,"ERROR",0,1)</f>
        <v>1174305.06</v>
      </c>
      <c r="K23" s="23" t="e">
        <f>J23/#REF!</f>
        <v>#REF!</v>
      </c>
    </row>
    <row r="24" spans="1:11">
      <c r="A24" t="s">
        <v>1488</v>
      </c>
      <c r="B24">
        <f>_xlfn.XLOOKUP(A24,'Benefits Revenue'!$AG$3:$BG$3,'Benefits Revenue'!$AG$1:$BG$1,"ERROR",0,1)</f>
        <v>690657.67</v>
      </c>
      <c r="C24" s="23" t="e">
        <f>B24/#REF!</f>
        <v>#REF!</v>
      </c>
      <c r="E24" t="s">
        <v>1489</v>
      </c>
      <c r="F24">
        <f>_xlfn.XLOOKUP(E24,'Claims Revenue'!$AG$3:$BJ$3,'Claims Revenue'!$AG$1:$BJ$1,"ERROR",0,1)</f>
        <v>298109.57</v>
      </c>
      <c r="G24" s="23" t="e">
        <f>F24/#REF!</f>
        <v>#REF!</v>
      </c>
      <c r="I24" t="s">
        <v>1437</v>
      </c>
      <c r="J24">
        <f>_xlfn.XLOOKUP(I24,'Ingredients Revenue'!$AG$3:$DL$3,'Ingredients Revenue'!$AG$1:$DL$1,"ERROR",0,1)</f>
        <v>1019635.56</v>
      </c>
      <c r="K24" s="23" t="e">
        <f>J24/#REF!</f>
        <v>#REF!</v>
      </c>
    </row>
    <row r="25" spans="1:11">
      <c r="A25" t="s">
        <v>1490</v>
      </c>
      <c r="B25">
        <f>_xlfn.XLOOKUP(A25,'Benefits Revenue'!$AG$3:$BG$3,'Benefits Revenue'!$AG$1:$BG$1,"ERROR",0,1)</f>
        <v>611908.66</v>
      </c>
      <c r="C25" s="23" t="e">
        <f>B25/#REF!</f>
        <v>#REF!</v>
      </c>
      <c r="E25" t="s">
        <v>1491</v>
      </c>
      <c r="F25">
        <f>_xlfn.XLOOKUP(E25,'Claims Revenue'!$AG$3:$BJ$3,'Claims Revenue'!$AG$1:$BJ$1,"ERROR",0,1)</f>
        <v>245754.5</v>
      </c>
      <c r="G25" s="23" t="e">
        <f>F25/#REF!</f>
        <v>#REF!</v>
      </c>
      <c r="I25" t="s">
        <v>1453</v>
      </c>
      <c r="J25">
        <f>_xlfn.XLOOKUP(I25,'Ingredients Revenue'!$AG$3:$DL$3,'Ingredients Revenue'!$AG$1:$DL$1,"ERROR",0,1)</f>
        <v>760780.46</v>
      </c>
      <c r="K25" s="23" t="e">
        <f>J25/#REF!</f>
        <v>#REF!</v>
      </c>
    </row>
    <row r="26" spans="1:11">
      <c r="A26" t="s">
        <v>1492</v>
      </c>
      <c r="B26">
        <f>_xlfn.XLOOKUP(A26,'Benefits Revenue'!$AG$3:$BG$3,'Benefits Revenue'!$AG$1:$BG$1,"ERROR",0,1)</f>
        <v>239314.64</v>
      </c>
      <c r="C26" s="23" t="e">
        <f>B26/#REF!</f>
        <v>#REF!</v>
      </c>
      <c r="E26" t="s">
        <v>1493</v>
      </c>
      <c r="F26">
        <f>_xlfn.XLOOKUP(E26,'Claims Revenue'!$AG$3:$BJ$3,'Claims Revenue'!$AG$1:$BJ$1,"ERROR",0,1)</f>
        <v>148489.36</v>
      </c>
      <c r="G26" s="23" t="e">
        <f>F26/#REF!</f>
        <v>#REF!</v>
      </c>
      <c r="I26" t="s">
        <v>1455</v>
      </c>
      <c r="J26">
        <f>_xlfn.XLOOKUP(I26,'Ingredients Revenue'!$AG$3:$DL$3,'Ingredients Revenue'!$AG$1:$DL$1,"ERROR",0,1)</f>
        <v>760780.46</v>
      </c>
      <c r="K26" s="23" t="e">
        <f>J26/#REF!</f>
        <v>#REF!</v>
      </c>
    </row>
    <row r="27" spans="1:11">
      <c r="A27" t="s">
        <v>1494</v>
      </c>
      <c r="B27">
        <f>_xlfn.XLOOKUP(A27,'Benefits Revenue'!$AG$3:$BG$3,'Benefits Revenue'!$AG$1:$BG$1,"ERROR",0,1)</f>
        <v>107282.94</v>
      </c>
      <c r="C27" s="23" t="e">
        <f>B27/#REF!</f>
        <v>#REF!</v>
      </c>
      <c r="E27" t="s">
        <v>1495</v>
      </c>
      <c r="F27">
        <f>_xlfn.XLOOKUP(E27,'Claims Revenue'!$AG$3:$BJ$3,'Claims Revenue'!$AG$1:$BJ$1,"ERROR",0,1)</f>
        <v>148489.36</v>
      </c>
      <c r="G27" s="23" t="e">
        <f>F27/#REF!</f>
        <v>#REF!</v>
      </c>
      <c r="I27" t="s">
        <v>1421</v>
      </c>
      <c r="J27">
        <f>_xlfn.XLOOKUP(I27,'Ingredients Revenue'!$AG$3:$DL$3,'Ingredients Revenue'!$AG$1:$DL$1,"ERROR",0,1)</f>
        <v>715377.93</v>
      </c>
      <c r="K27" s="23" t="e">
        <f>J27/#REF!</f>
        <v>#REF!</v>
      </c>
    </row>
    <row r="28" spans="1:11">
      <c r="A28" t="s">
        <v>1496</v>
      </c>
      <c r="B28">
        <f>_xlfn.XLOOKUP(A28,'Benefits Revenue'!$AG$3:$BG$3,'Benefits Revenue'!$AG$1:$BG$1,"ERROR",0,1)</f>
        <v>100522.51</v>
      </c>
      <c r="C28" s="23" t="e">
        <f>B28/#REF!</f>
        <v>#REF!</v>
      </c>
      <c r="E28" t="s">
        <v>1497</v>
      </c>
      <c r="F28">
        <f>_xlfn.XLOOKUP(E28,'Claims Revenue'!$AG$3:$BJ$3,'Claims Revenue'!$AG$1:$BJ$1,"ERROR",0,1)</f>
        <v>148489.36</v>
      </c>
      <c r="G28" s="23" t="e">
        <f>F28/#REF!</f>
        <v>#REF!</v>
      </c>
      <c r="I28" t="s">
        <v>1404</v>
      </c>
      <c r="J28">
        <f>_xlfn.XLOOKUP(I28,'Ingredients Revenue'!$AG$3:$DL$3,'Ingredients Revenue'!$AG$1:$DL$1,"ERROR",0,1)</f>
        <v>712003.41</v>
      </c>
      <c r="K28" s="23" t="e">
        <f>J28/#REF!</f>
        <v>#REF!</v>
      </c>
    </row>
    <row r="29" spans="5:11">
      <c r="E29" t="s">
        <v>1498</v>
      </c>
      <c r="F29">
        <f>_xlfn.XLOOKUP(E29,'Claims Revenue'!$AG$3:$BJ$3,'Claims Revenue'!$AG$1:$BJ$1,"ERROR",0,1)</f>
        <v>148489.36</v>
      </c>
      <c r="G29" s="23" t="e">
        <f>F29/#REF!</f>
        <v>#REF!</v>
      </c>
      <c r="I29" t="s">
        <v>1417</v>
      </c>
      <c r="J29">
        <f>_xlfn.XLOOKUP(I29,'Ingredients Revenue'!$AG$3:$DL$3,'Ingredients Revenue'!$AG$1:$DL$1,"ERROR",0,1)</f>
        <v>704704.97</v>
      </c>
      <c r="K29" s="23" t="e">
        <f>J29/#REF!</f>
        <v>#REF!</v>
      </c>
    </row>
    <row r="30" spans="5:11">
      <c r="E30" t="s">
        <v>1499</v>
      </c>
      <c r="F30">
        <f>_xlfn.XLOOKUP(E30,'Claims Revenue'!$AG$3:$BJ$3,'Claims Revenue'!$AG$1:$BJ$1,"ERROR",0,1)</f>
        <v>126691.08</v>
      </c>
      <c r="G30" s="23" t="e">
        <f>F30/#REF!</f>
        <v>#REF!</v>
      </c>
      <c r="I30" t="s">
        <v>1401</v>
      </c>
      <c r="J30">
        <f>_xlfn.XLOOKUP(I30,'Ingredients Revenue'!$AG$3:$DL$3,'Ingredients Revenue'!$AG$1:$DL$1,"ERROR",0,1)</f>
        <v>677381.35</v>
      </c>
      <c r="K30" s="23" t="e">
        <f>J30/#REF!</f>
        <v>#REF!</v>
      </c>
    </row>
    <row r="31" spans="5:11">
      <c r="E31" t="s">
        <v>1500</v>
      </c>
      <c r="F31">
        <f>_xlfn.XLOOKUP(E31,'Claims Revenue'!$AG$3:$BJ$3,'Claims Revenue'!$AG$1:$BJ$1,"ERROR",0,1)</f>
        <v>107282.94</v>
      </c>
      <c r="G31" s="23" t="e">
        <f>F31/#REF!</f>
        <v>#REF!</v>
      </c>
      <c r="I31" t="s">
        <v>1399</v>
      </c>
      <c r="J31">
        <f>_xlfn.XLOOKUP(I31,'Ingredients Revenue'!$AG$3:$DL$3,'Ingredients Revenue'!$AG$1:$DL$1,"ERROR",0,1)</f>
        <v>666045.25</v>
      </c>
      <c r="K31" s="23" t="e">
        <f>J31/#REF!</f>
        <v>#REF!</v>
      </c>
    </row>
    <row r="32" spans="9:11">
      <c r="I32" t="s">
        <v>1443</v>
      </c>
      <c r="J32">
        <f>_xlfn.XLOOKUP(I32,'Ingredients Revenue'!$AG$3:$DL$3,'Ingredients Revenue'!$AG$1:$DL$1,"ERROR",0,1)</f>
        <v>646051.02</v>
      </c>
      <c r="K32" s="23" t="e">
        <f>J32/#REF!</f>
        <v>#REF!</v>
      </c>
    </row>
    <row r="33" spans="9:11">
      <c r="I33" t="s">
        <v>1428</v>
      </c>
      <c r="J33">
        <f>_xlfn.XLOOKUP(I33,'Ingredients Revenue'!$AG$3:$DL$3,'Ingredients Revenue'!$AG$1:$DL$1,"ERROR",0,1)</f>
        <v>619568.94</v>
      </c>
      <c r="K33" s="23" t="e">
        <f>J33/#REF!</f>
        <v>#REF!</v>
      </c>
    </row>
    <row r="34" spans="9:11">
      <c r="I34" t="s">
        <v>1415</v>
      </c>
      <c r="J34">
        <f>_xlfn.XLOOKUP(I34,'Ingredients Revenue'!$AG$3:$DL$3,'Ingredients Revenue'!$AG$1:$DL$1,"ERROR",0,1)</f>
        <v>568060.32</v>
      </c>
      <c r="K34" s="23" t="e">
        <f>J34/#REF!</f>
        <v>#REF!</v>
      </c>
    </row>
    <row r="35" spans="9:11">
      <c r="I35" t="s">
        <v>1448</v>
      </c>
      <c r="J35">
        <f>_xlfn.XLOOKUP(I35,'Ingredients Revenue'!$AG$3:$DL$3,'Ingredients Revenue'!$AG$1:$DL$1,"ERROR",0,1)</f>
        <v>528498.36</v>
      </c>
      <c r="K35" s="23" t="e">
        <f>J35/#REF!</f>
        <v>#REF!</v>
      </c>
    </row>
    <row r="36" spans="9:11">
      <c r="I36" t="s">
        <v>1444</v>
      </c>
      <c r="J36">
        <f>_xlfn.XLOOKUP(I36,'Ingredients Revenue'!$AG$3:$DL$3,'Ingredients Revenue'!$AG$1:$DL$1,"ERROR",0,1)</f>
        <v>526071.38</v>
      </c>
      <c r="K36" s="23" t="e">
        <f>J36/#REF!</f>
        <v>#REF!</v>
      </c>
    </row>
    <row r="37" spans="9:11">
      <c r="I37" t="s">
        <v>1445</v>
      </c>
      <c r="J37">
        <f>_xlfn.XLOOKUP(I37,'Ingredients Revenue'!$AG$3:$DL$3,'Ingredients Revenue'!$AG$1:$DL$1,"ERROR",0,1)</f>
        <v>526071.38</v>
      </c>
      <c r="K37" s="23" t="e">
        <f>J37/#REF!</f>
        <v>#REF!</v>
      </c>
    </row>
    <row r="38" spans="9:11">
      <c r="I38" t="s">
        <v>1414</v>
      </c>
      <c r="J38">
        <f>_xlfn.XLOOKUP(I38,'Ingredients Revenue'!$AG$3:$DL$3,'Ingredients Revenue'!$AG$1:$DL$1,"ERROR",0,1)</f>
        <v>509794.92</v>
      </c>
      <c r="K38" s="23" t="e">
        <f>J38/#REF!</f>
        <v>#REF!</v>
      </c>
    </row>
    <row r="39" spans="9:11">
      <c r="I39" t="s">
        <v>1431</v>
      </c>
      <c r="J39">
        <f>_xlfn.XLOOKUP(I39,'Ingredients Revenue'!$AG$3:$DL$3,'Ingredients Revenue'!$AG$1:$DL$1,"ERROR",0,1)</f>
        <v>418089.21</v>
      </c>
      <c r="K39" s="23" t="e">
        <f>J39/#REF!</f>
        <v>#REF!</v>
      </c>
    </row>
    <row r="40" spans="9:11">
      <c r="I40" t="s">
        <v>1409</v>
      </c>
      <c r="J40">
        <f>_xlfn.XLOOKUP(I40,'Ingredients Revenue'!$AG$3:$DL$3,'Ingredients Revenue'!$AG$1:$DL$1,"ERROR",0,1)</f>
        <v>405814.94</v>
      </c>
      <c r="K40" s="23" t="e">
        <f>J40/#REF!</f>
        <v>#REF!</v>
      </c>
    </row>
    <row r="41" spans="9:11">
      <c r="I41" t="s">
        <v>1410</v>
      </c>
      <c r="J41">
        <f>_xlfn.XLOOKUP(I41,'Ingredients Revenue'!$AG$3:$DL$3,'Ingredients Revenue'!$AG$1:$DL$1,"ERROR",0,1)</f>
        <v>405814.94</v>
      </c>
      <c r="K41" s="23" t="e">
        <f>J41/#REF!</f>
        <v>#REF!</v>
      </c>
    </row>
    <row r="42" spans="9:11">
      <c r="I42" t="s">
        <v>1411</v>
      </c>
      <c r="J42">
        <f>_xlfn.XLOOKUP(I42,'Ingredients Revenue'!$AG$3:$DL$3,'Ingredients Revenue'!$AG$1:$DL$1,"ERROR",0,1)</f>
        <v>405814.94</v>
      </c>
      <c r="K42" s="23" t="e">
        <f>J42/#REF!</f>
        <v>#REF!</v>
      </c>
    </row>
    <row r="43" spans="9:11">
      <c r="I43" t="s">
        <v>1436</v>
      </c>
      <c r="J43">
        <f>_xlfn.XLOOKUP(I43,'Ingredients Revenue'!$AG$3:$DL$3,'Ingredients Revenue'!$AG$1:$DL$1,"ERROR",0,1)</f>
        <v>394879.79</v>
      </c>
      <c r="K43" s="23" t="e">
        <f>J43/#REF!</f>
        <v>#REF!</v>
      </c>
    </row>
    <row r="44" spans="9:11">
      <c r="I44" t="s">
        <v>1426</v>
      </c>
      <c r="J44">
        <f>_xlfn.XLOOKUP(I44,'Ingredients Revenue'!$AG$3:$DL$3,'Ingredients Revenue'!$AG$1:$DL$1,"ERROR",0,1)</f>
        <v>394226.08</v>
      </c>
      <c r="K44" s="23" t="e">
        <f>J44/#REF!</f>
        <v>#REF!</v>
      </c>
    </row>
    <row r="45" spans="9:11">
      <c r="I45" t="s">
        <v>1420</v>
      </c>
      <c r="J45">
        <f>_xlfn.XLOOKUP(I45,'Ingredients Revenue'!$AG$3:$DL$3,'Ingredients Revenue'!$AG$1:$DL$1,"ERROR",0,1)</f>
        <v>354886.16</v>
      </c>
      <c r="K45" s="23" t="e">
        <f>J45/#REF!</f>
        <v>#REF!</v>
      </c>
    </row>
    <row r="46" spans="9:11">
      <c r="I46" t="s">
        <v>1403</v>
      </c>
      <c r="J46">
        <f>_xlfn.XLOOKUP(I46,'Ingredients Revenue'!$AG$3:$DL$3,'Ingredients Revenue'!$AG$1:$DL$1,"ERROR",0,1)</f>
        <v>318155.56</v>
      </c>
      <c r="K46" s="23" t="e">
        <f>J46/#REF!</f>
        <v>#REF!</v>
      </c>
    </row>
    <row r="47" spans="9:11">
      <c r="I47" t="s">
        <v>1450</v>
      </c>
      <c r="J47">
        <f>_xlfn.XLOOKUP(I47,'Ingredients Revenue'!$AG$3:$DL$3,'Ingredients Revenue'!$AG$1:$DL$1,"ERROR",0,1)</f>
        <v>309811.27</v>
      </c>
      <c r="K47" s="23" t="e">
        <f>J47/#REF!</f>
        <v>#REF!</v>
      </c>
    </row>
    <row r="48" spans="9:11">
      <c r="I48" t="s">
        <v>1433</v>
      </c>
      <c r="J48">
        <f>_xlfn.XLOOKUP(I48,'Ingredients Revenue'!$AG$3:$DL$3,'Ingredients Revenue'!$AG$1:$DL$1,"ERROR",0,1)</f>
        <v>303184.15</v>
      </c>
      <c r="K48" s="23" t="e">
        <f>J48/#REF!</f>
        <v>#REF!</v>
      </c>
    </row>
    <row r="49" spans="9:11">
      <c r="I49" t="s">
        <v>1434</v>
      </c>
      <c r="J49">
        <f>_xlfn.XLOOKUP(I49,'Ingredients Revenue'!$AG$3:$DL$3,'Ingredients Revenue'!$AG$1:$DL$1,"ERROR",0,1)</f>
        <v>303184.15</v>
      </c>
      <c r="K49" s="23" t="e">
        <f>J49/#REF!</f>
        <v>#REF!</v>
      </c>
    </row>
    <row r="50" spans="9:11">
      <c r="I50" t="s">
        <v>1435</v>
      </c>
      <c r="J50">
        <f>_xlfn.XLOOKUP(I50,'Ingredients Revenue'!$AG$3:$DL$3,'Ingredients Revenue'!$AG$1:$DL$1,"ERROR",0,1)</f>
        <v>303184.15</v>
      </c>
      <c r="K50" s="23" t="e">
        <f>J50/#REF!</f>
        <v>#REF!</v>
      </c>
    </row>
    <row r="51" spans="9:11">
      <c r="I51" t="s">
        <v>1429</v>
      </c>
      <c r="J51">
        <f>_xlfn.XLOOKUP(I51,'Ingredients Revenue'!$AG$3:$DL$3,'Ingredients Revenue'!$AG$1:$DL$1,"ERROR",0,1)</f>
        <v>302649.08</v>
      </c>
      <c r="K51" s="23" t="e">
        <f>J51/#REF!</f>
        <v>#REF!</v>
      </c>
    </row>
    <row r="52" spans="9:11">
      <c r="I52" t="s">
        <v>1430</v>
      </c>
      <c r="J52">
        <f>_xlfn.XLOOKUP(I52,'Ingredients Revenue'!$AG$3:$DL$3,'Ingredients Revenue'!$AG$1:$DL$1,"ERROR",0,1)</f>
        <v>302649.08</v>
      </c>
      <c r="K52" s="23" t="e">
        <f>J52/#REF!</f>
        <v>#REF!</v>
      </c>
    </row>
    <row r="53" spans="9:11">
      <c r="I53" t="s">
        <v>1458</v>
      </c>
      <c r="J53">
        <f>_xlfn.XLOOKUP(I53,'Ingredients Revenue'!$AG$3:$DL$3,'Ingredients Revenue'!$AG$1:$DL$1,"ERROR",0,1)</f>
        <v>284875.49</v>
      </c>
      <c r="K53" s="23" t="e">
        <f>J53/#REF!</f>
        <v>#REF!</v>
      </c>
    </row>
    <row r="54" spans="9:11">
      <c r="I54" t="s">
        <v>1438</v>
      </c>
      <c r="J54">
        <f>_xlfn.XLOOKUP(I54,'Ingredients Revenue'!$AG$3:$DL$3,'Ingredients Revenue'!$AG$1:$DL$1,"ERROR",0,1)</f>
        <v>268934.77</v>
      </c>
      <c r="K54" s="23" t="e">
        <f>J54/#REF!</f>
        <v>#REF!</v>
      </c>
    </row>
    <row r="55" spans="9:11">
      <c r="I55" t="s">
        <v>1412</v>
      </c>
      <c r="J55">
        <f>_xlfn.XLOOKUP(I55,'Ingredients Revenue'!$AG$3:$DL$3,'Ingredients Revenue'!$AG$1:$DL$1,"ERROR",0,1)</f>
        <v>263849.16</v>
      </c>
      <c r="K55" s="23" t="e">
        <f>J55/#REF!</f>
        <v>#REF!</v>
      </c>
    </row>
    <row r="56" spans="9:11">
      <c r="I56" t="s">
        <v>1442</v>
      </c>
      <c r="J56">
        <f>_xlfn.XLOOKUP(I56,'Ingredients Revenue'!$AG$3:$DL$3,'Ingredients Revenue'!$AG$1:$DL$1,"ERROR",0,1)</f>
        <v>253351.67</v>
      </c>
      <c r="K56" s="23" t="e">
        <f>J56/#REF!</f>
        <v>#REF!</v>
      </c>
    </row>
    <row r="57" spans="9:11">
      <c r="I57" t="s">
        <v>1451</v>
      </c>
      <c r="J57">
        <f>_xlfn.XLOOKUP(I57,'Ingredients Revenue'!$AG$3:$DL$3,'Ingredients Revenue'!$AG$1:$DL$1,"ERROR",0,1)</f>
        <v>242229.1</v>
      </c>
      <c r="K57" s="23" t="e">
        <f>J57/#REF!</f>
        <v>#REF!</v>
      </c>
    </row>
    <row r="58" spans="9:11">
      <c r="I58" t="s">
        <v>1432</v>
      </c>
      <c r="J58">
        <f>_xlfn.XLOOKUP(I58,'Ingredients Revenue'!$AG$3:$DL$3,'Ingredients Revenue'!$AG$1:$DL$1,"ERROR",0,1)</f>
        <v>235977.22</v>
      </c>
      <c r="K58" s="23" t="e">
        <f>J58/#REF!</f>
        <v>#REF!</v>
      </c>
    </row>
    <row r="59" spans="9:11">
      <c r="I59" t="s">
        <v>1446</v>
      </c>
      <c r="J59">
        <f>_xlfn.XLOOKUP(I59,'Ingredients Revenue'!$AG$3:$DL$3,'Ingredients Revenue'!$AG$1:$DL$1,"ERROR",0,1)</f>
        <v>225608.92</v>
      </c>
      <c r="K59" s="23" t="e">
        <f>J59/#REF!</f>
        <v>#REF!</v>
      </c>
    </row>
    <row r="60" spans="9:11">
      <c r="I60" t="s">
        <v>1447</v>
      </c>
      <c r="J60">
        <f>_xlfn.XLOOKUP(I60,'Ingredients Revenue'!$AG$3:$DL$3,'Ingredients Revenue'!$AG$1:$DL$1,"ERROR",0,1)</f>
        <v>225608.92</v>
      </c>
      <c r="K60" s="23" t="e">
        <f>J60/#REF!</f>
        <v>#REF!</v>
      </c>
    </row>
    <row r="61" spans="9:11">
      <c r="I61" t="s">
        <v>1413</v>
      </c>
      <c r="J61">
        <f>_xlfn.XLOOKUP(I61,'Ingredients Revenue'!$AG$3:$DL$3,'Ingredients Revenue'!$AG$1:$DL$1,"ERROR",0,1)</f>
        <v>222557.79</v>
      </c>
      <c r="K61" s="23" t="e">
        <f>J61/#REF!</f>
        <v>#REF!</v>
      </c>
    </row>
    <row r="62" spans="9:11">
      <c r="I62" t="s">
        <v>1405</v>
      </c>
      <c r="J62">
        <f>_xlfn.XLOOKUP(I62,'Ingredients Revenue'!$AG$3:$DL$3,'Ingredients Revenue'!$AG$1:$DL$1,"ERROR",0,1)</f>
        <v>185932.03</v>
      </c>
      <c r="K62" s="23" t="e">
        <f>J62/#REF!</f>
        <v>#REF!</v>
      </c>
    </row>
    <row r="63" spans="9:11">
      <c r="I63" t="s">
        <v>1406</v>
      </c>
      <c r="J63">
        <f>_xlfn.XLOOKUP(I63,'Ingredients Revenue'!$AG$3:$DL$3,'Ingredients Revenue'!$AG$1:$DL$1,"ERROR",0,1)</f>
        <v>185932.03</v>
      </c>
      <c r="K63" s="23" t="e">
        <f>J63/#REF!</f>
        <v>#REF!</v>
      </c>
    </row>
    <row r="64" spans="9:11">
      <c r="I64" t="s">
        <v>1407</v>
      </c>
      <c r="J64">
        <f>_xlfn.XLOOKUP(I64,'Ingredients Revenue'!$AG$3:$DL$3,'Ingredients Revenue'!$AG$1:$DL$1,"ERROR",0,1)</f>
        <v>185932.03</v>
      </c>
      <c r="K64" s="23" t="e">
        <f>J64/#REF!</f>
        <v>#REF!</v>
      </c>
    </row>
    <row r="65" spans="9:11">
      <c r="I65" t="s">
        <v>1408</v>
      </c>
      <c r="J65">
        <f>_xlfn.XLOOKUP(I65,'Ingredients Revenue'!$AG$3:$DL$3,'Ingredients Revenue'!$AG$1:$DL$1,"ERROR",0,1)</f>
        <v>185932.03</v>
      </c>
      <c r="K65" s="23" t="e">
        <f>J65/#REF!</f>
        <v>#REF!</v>
      </c>
    </row>
    <row r="66" spans="9:11">
      <c r="I66" t="s">
        <v>1452</v>
      </c>
      <c r="J66">
        <f>_xlfn.XLOOKUP(I66,'Ingredients Revenue'!$AG$3:$DL$3,'Ingredients Revenue'!$AG$1:$DL$1,"ERROR",0,1)</f>
        <v>183120.19</v>
      </c>
      <c r="K66" s="23" t="e">
        <f>J66/#REF!</f>
        <v>#REF!</v>
      </c>
    </row>
    <row r="67" spans="9:11">
      <c r="I67" t="s">
        <v>1457</v>
      </c>
      <c r="J67">
        <f>_xlfn.XLOOKUP(I67,'Ingredients Revenue'!$AG$3:$DL$3,'Ingredients Revenue'!$AG$1:$DL$1,"ERROR",0,1)</f>
        <v>179157.1</v>
      </c>
      <c r="K67" s="23" t="e">
        <f>J67/#REF!</f>
        <v>#REF!</v>
      </c>
    </row>
    <row r="68" spans="9:11">
      <c r="I68" t="s">
        <v>1459</v>
      </c>
      <c r="J68">
        <f>_xlfn.XLOOKUP(I68,'Ingredients Revenue'!$AG$3:$DL$3,'Ingredients Revenue'!$AG$1:$DL$1,"ERROR",0,1)</f>
        <v>179157.1</v>
      </c>
      <c r="K68" s="23" t="e">
        <f>J68/#REF!</f>
        <v>#REF!</v>
      </c>
    </row>
    <row r="69" spans="9:11">
      <c r="I69" t="s">
        <v>1462</v>
      </c>
      <c r="J69">
        <f>_xlfn.XLOOKUP(I69,'Ingredients Revenue'!$AG$3:$DL$3,'Ingredients Revenue'!$AG$1:$DL$1,"ERROR",0,1)</f>
        <v>179157.1</v>
      </c>
      <c r="K69" s="23" t="e">
        <f>J69/#REF!</f>
        <v>#REF!</v>
      </c>
    </row>
    <row r="70" spans="9:11">
      <c r="I70" t="s">
        <v>1423</v>
      </c>
      <c r="J70">
        <f>_xlfn.XLOOKUP(I70,'Ingredients Revenue'!$AG$3:$DL$3,'Ingredients Revenue'!$AG$1:$DL$1,"ERROR",0,1)</f>
        <v>176611.71</v>
      </c>
      <c r="K70" s="23" t="e">
        <f>J70/#REF!</f>
        <v>#REF!</v>
      </c>
    </row>
    <row r="71" spans="9:11">
      <c r="I71" t="s">
        <v>1424</v>
      </c>
      <c r="J71">
        <f>_xlfn.XLOOKUP(I71,'Ingredients Revenue'!$AG$3:$DL$3,'Ingredients Revenue'!$AG$1:$DL$1,"ERROR",0,1)</f>
        <v>176611.71</v>
      </c>
      <c r="K71" s="23" t="e">
        <f>J71/#REF!</f>
        <v>#REF!</v>
      </c>
    </row>
    <row r="72" spans="9:11">
      <c r="I72" t="s">
        <v>1427</v>
      </c>
      <c r="J72">
        <f>_xlfn.XLOOKUP(I72,'Ingredients Revenue'!$AG$3:$DL$3,'Ingredients Revenue'!$AG$1:$DL$1,"ERROR",0,1)</f>
        <v>168617.16</v>
      </c>
      <c r="K72" s="23" t="e">
        <f>J72/#REF!</f>
        <v>#REF!</v>
      </c>
    </row>
    <row r="73" spans="9:11">
      <c r="I73" t="s">
        <v>1456</v>
      </c>
      <c r="J73">
        <f>_xlfn.XLOOKUP(I73,'Ingredients Revenue'!$AG$3:$DL$3,'Ingredients Revenue'!$AG$1:$DL$1,"ERROR",0,1)</f>
        <v>140458.99</v>
      </c>
      <c r="K73" s="23" t="e">
        <f>J73/#REF!</f>
        <v>#REF!</v>
      </c>
    </row>
    <row r="74" spans="9:11">
      <c r="I74" t="s">
        <v>1461</v>
      </c>
      <c r="J74">
        <f>_xlfn.XLOOKUP(I74,'Ingredients Revenue'!$AG$3:$DL$3,'Ingredients Revenue'!$AG$1:$DL$1,"ERROR",0,1)</f>
        <v>140458.99</v>
      </c>
      <c r="K74" s="23" t="e">
        <f>J74/#REF!</f>
        <v>#REF!</v>
      </c>
    </row>
    <row r="75" spans="9:11">
      <c r="I75" s="20" t="s">
        <v>1418</v>
      </c>
      <c r="J75">
        <f>_xlfn.XLOOKUP(I75,'Ingredients Revenue'!$AG$3:$DL$3,'Ingredients Revenue'!$AG$1:$DL$1,"ERROR",0,1)</f>
        <v>138406.69</v>
      </c>
      <c r="K75" s="23" t="e">
        <f>J75/#REF!</f>
        <v>#REF!</v>
      </c>
    </row>
    <row r="76" spans="9:11">
      <c r="I76" t="s">
        <v>1419</v>
      </c>
      <c r="J76">
        <f>_xlfn.XLOOKUP(I76,'Ingredients Revenue'!$AG$3:$DL$3,'Ingredients Revenue'!$AG$1:$DL$1,"ERROR",0,1)</f>
        <v>138406.69</v>
      </c>
      <c r="K76" s="23" t="e">
        <f>J76/#REF!</f>
        <v>#REF!</v>
      </c>
    </row>
    <row r="77" spans="9:11">
      <c r="I77" t="s">
        <v>1425</v>
      </c>
      <c r="J77">
        <f>_xlfn.XLOOKUP(I77,'Ingredients Revenue'!$AG$3:$DL$3,'Ingredients Revenue'!$AG$1:$DL$1,"ERROR",0,1)</f>
        <v>127385.55</v>
      </c>
      <c r="K77" s="23" t="e">
        <f>J77/#REF!</f>
        <v>#REF!</v>
      </c>
    </row>
    <row r="78" spans="9:11">
      <c r="I78" t="s">
        <v>1463</v>
      </c>
      <c r="J78">
        <f>_xlfn.XLOOKUP(I78,'Ingredients Revenue'!$AG$3:$DL$3,'Ingredients Revenue'!$AG$1:$DL$1,"ERROR",0,1)</f>
        <v>126691.08</v>
      </c>
      <c r="K78" s="23" t="e">
        <f>J78/#REF!</f>
        <v>#REF!</v>
      </c>
    </row>
    <row r="79" spans="9:11">
      <c r="I79" t="s">
        <v>1454</v>
      </c>
      <c r="J79">
        <f>_xlfn.XLOOKUP(I79,'Ingredients Revenue'!$AG$3:$DL$3,'Ingredients Revenue'!$AG$1:$DL$1,"ERROR",0,1)</f>
        <v>119979.64</v>
      </c>
      <c r="K79" s="23" t="e">
        <f>J79/#REF!</f>
        <v>#REF!</v>
      </c>
    </row>
    <row r="80" spans="9:11">
      <c r="I80" t="s">
        <v>1460</v>
      </c>
      <c r="J80">
        <f>_xlfn.XLOOKUP(I80,'Ingredients Revenue'!$AG$3:$DL$3,'Ingredients Revenue'!$AG$1:$DL$1,"ERROR",0,1)</f>
        <v>119979.64</v>
      </c>
      <c r="K80" s="23" t="e">
        <f>J80/#REF!</f>
        <v>#REF!</v>
      </c>
    </row>
    <row r="81" spans="9:11">
      <c r="I81" t="s">
        <v>1464</v>
      </c>
      <c r="J81">
        <f>_xlfn.XLOOKUP(I81,'Ingredients Revenue'!$AG$3:$DL$3,'Ingredients Revenue'!$AG$1:$DL$1,"ERROR",0,1)</f>
        <v>119979.64</v>
      </c>
      <c r="K81" s="23" t="e">
        <f>J81/#REF!</f>
        <v>#REF!</v>
      </c>
    </row>
    <row r="82" spans="9:11">
      <c r="I82" t="s">
        <v>1422</v>
      </c>
      <c r="J82">
        <f>_xlfn.XLOOKUP(I82,'Ingredients Revenue'!$AG$3:$DL$3,'Ingredients Revenue'!$AG$1:$DL$1,"ERROR",0,1)</f>
        <v>118908.94</v>
      </c>
      <c r="K82" s="23" t="e">
        <f>J82/#REF!</f>
        <v>#REF!</v>
      </c>
    </row>
    <row r="83" spans="9:11">
      <c r="I83" t="s">
        <v>1439</v>
      </c>
      <c r="J83">
        <f>_xlfn.XLOOKUP(I83,'Ingredients Revenue'!$AG$3:$DL$3,'Ingredients Revenue'!$AG$1:$DL$1,"ERROR",0,1)</f>
        <v>100522.51</v>
      </c>
      <c r="K83" s="23" t="e">
        <f>J83/#REF!</f>
        <v>#REF!</v>
      </c>
    </row>
    <row r="84" spans="9:11">
      <c r="I84" t="s">
        <v>1440</v>
      </c>
      <c r="J84">
        <f>_xlfn.XLOOKUP(I84,'Ingredients Revenue'!$AG$3:$DL$3,'Ingredients Revenue'!$AG$1:$DL$1,"ERROR",0,1)</f>
        <v>100522.51</v>
      </c>
      <c r="K84" s="23" t="e">
        <f>J84/#REF!</f>
        <v>#REF!</v>
      </c>
    </row>
    <row r="85" spans="9:11">
      <c r="I85" t="s">
        <v>1441</v>
      </c>
      <c r="J85">
        <f>_xlfn.XLOOKUP(I85,'Ingredients Revenue'!$AG$3:$DL$3,'Ingredients Revenue'!$AG$1:$DL$1,"ERROR",0,1)</f>
        <v>100522.51</v>
      </c>
      <c r="K85" s="23" t="e">
        <f>J85/#REF!</f>
        <v>#REF!</v>
      </c>
    </row>
  </sheetData>
  <autoFilter ref="E1:G31">
    <sortState ref="E1:G31">
      <sortCondition ref="F5" descending="1"/>
    </sortState>
    <extLst/>
  </autoFilter>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Q56"/>
  <sheetViews>
    <sheetView workbookViewId="0">
      <selection activeCell="O26" sqref="O26"/>
    </sheetView>
  </sheetViews>
  <sheetFormatPr defaultColWidth="9" defaultRowHeight="14.4"/>
  <cols>
    <col min="1" max="1" width="19" customWidth="1"/>
  </cols>
  <sheetData>
    <row r="1" spans="1:17">
      <c r="A1" t="s">
        <v>1501</v>
      </c>
      <c r="B1" t="s">
        <v>1502</v>
      </c>
      <c r="E1" t="s">
        <v>1503</v>
      </c>
      <c r="J1" s="22"/>
      <c r="K1" s="22"/>
      <c r="L1" s="22"/>
      <c r="M1" s="22"/>
      <c r="N1" s="22"/>
      <c r="O1" s="22"/>
      <c r="P1" s="22"/>
      <c r="Q1" s="22"/>
    </row>
    <row r="2" spans="1:17">
      <c r="A2" t="s">
        <v>1121</v>
      </c>
      <c r="B2" t="s">
        <v>1121</v>
      </c>
      <c r="E2" t="s">
        <v>1474</v>
      </c>
      <c r="J2" s="22"/>
      <c r="K2" s="22"/>
      <c r="L2" s="22"/>
      <c r="M2" s="22"/>
      <c r="N2" s="22"/>
      <c r="O2" s="22"/>
      <c r="P2" s="22"/>
      <c r="Q2" s="22"/>
    </row>
    <row r="3" spans="1:17">
      <c r="A3" t="s">
        <v>1504</v>
      </c>
      <c r="B3" t="s">
        <v>1123</v>
      </c>
      <c r="E3" t="s">
        <v>1486</v>
      </c>
      <c r="J3" s="22"/>
      <c r="K3" s="22"/>
      <c r="L3" s="22"/>
      <c r="M3" s="22"/>
      <c r="N3" s="22"/>
      <c r="O3" s="22"/>
      <c r="P3" s="22"/>
      <c r="Q3" s="22"/>
    </row>
    <row r="4" spans="1:17">
      <c r="A4" t="s">
        <v>1125</v>
      </c>
      <c r="B4" t="s">
        <v>1125</v>
      </c>
      <c r="E4" t="s">
        <v>1488</v>
      </c>
      <c r="J4" s="22"/>
      <c r="K4" s="22"/>
      <c r="L4" s="22"/>
      <c r="M4" s="22"/>
      <c r="N4" s="22"/>
      <c r="O4" s="22"/>
      <c r="P4" s="22"/>
      <c r="Q4" s="22"/>
    </row>
    <row r="5" spans="1:17">
      <c r="A5" t="s">
        <v>1505</v>
      </c>
      <c r="B5" t="s">
        <v>1120</v>
      </c>
      <c r="E5" t="s">
        <v>1125</v>
      </c>
      <c r="J5" s="22"/>
      <c r="K5" s="22"/>
      <c r="L5" s="22"/>
      <c r="M5" s="22"/>
      <c r="N5" s="22"/>
      <c r="O5" s="22"/>
      <c r="P5" s="22"/>
      <c r="Q5" s="22"/>
    </row>
    <row r="6" spans="1:17">
      <c r="A6" t="s">
        <v>1468</v>
      </c>
      <c r="B6" t="s">
        <v>1468</v>
      </c>
      <c r="E6" t="s">
        <v>1484</v>
      </c>
      <c r="J6" s="22"/>
      <c r="K6" s="22"/>
      <c r="L6" s="22"/>
      <c r="M6" s="22"/>
      <c r="N6" s="22"/>
      <c r="O6" s="22"/>
      <c r="P6" s="22"/>
      <c r="Q6" s="22"/>
    </row>
    <row r="7" spans="1:17">
      <c r="A7" t="s">
        <v>1467</v>
      </c>
      <c r="B7" t="s">
        <v>1467</v>
      </c>
      <c r="E7" t="s">
        <v>1496</v>
      </c>
      <c r="J7" s="22"/>
      <c r="K7" s="22"/>
      <c r="L7" s="22"/>
      <c r="M7" s="22"/>
      <c r="N7" s="22"/>
      <c r="O7" s="22"/>
      <c r="P7" s="22"/>
      <c r="Q7" s="22"/>
    </row>
    <row r="8" spans="1:17">
      <c r="A8" t="s">
        <v>1506</v>
      </c>
      <c r="B8" t="s">
        <v>1476</v>
      </c>
      <c r="E8" t="s">
        <v>1490</v>
      </c>
      <c r="J8" s="22"/>
      <c r="K8" s="22"/>
      <c r="L8" s="22"/>
      <c r="M8" s="22"/>
      <c r="N8" s="22"/>
      <c r="O8" s="22"/>
      <c r="P8" s="22"/>
      <c r="Q8" s="22"/>
    </row>
    <row r="9" spans="1:17">
      <c r="A9" t="s">
        <v>1122</v>
      </c>
      <c r="B9" t="s">
        <v>1122</v>
      </c>
      <c r="E9" t="s">
        <v>1492</v>
      </c>
      <c r="J9" s="22"/>
      <c r="K9" s="22"/>
      <c r="L9" s="22"/>
      <c r="M9" s="22"/>
      <c r="N9" s="22"/>
      <c r="O9" s="22"/>
      <c r="P9" s="22"/>
      <c r="Q9" s="22"/>
    </row>
    <row r="10" spans="1:17">
      <c r="A10" t="s">
        <v>1486</v>
      </c>
      <c r="B10" t="s">
        <v>1486</v>
      </c>
      <c r="E10" t="s">
        <v>1468</v>
      </c>
      <c r="J10" s="22"/>
      <c r="K10" s="22"/>
      <c r="L10" s="22"/>
      <c r="M10" s="22"/>
      <c r="N10" s="22"/>
      <c r="O10" s="22"/>
      <c r="P10" s="22"/>
      <c r="Q10" s="22"/>
    </row>
    <row r="11" spans="1:17">
      <c r="A11" t="s">
        <v>1126</v>
      </c>
      <c r="B11" t="s">
        <v>1126</v>
      </c>
      <c r="E11" t="s">
        <v>1469</v>
      </c>
      <c r="J11" s="22"/>
      <c r="K11" s="22"/>
      <c r="L11" s="22"/>
      <c r="M11" s="22"/>
      <c r="N11" s="22"/>
      <c r="O11" s="22"/>
      <c r="P11" s="22"/>
      <c r="Q11" s="22"/>
    </row>
    <row r="12" spans="1:17">
      <c r="A12" t="s">
        <v>1507</v>
      </c>
      <c r="B12" t="s">
        <v>1127</v>
      </c>
      <c r="E12" t="s">
        <v>1121</v>
      </c>
      <c r="J12" s="22"/>
      <c r="K12" s="22"/>
      <c r="L12" s="22"/>
      <c r="M12" s="22"/>
      <c r="N12" s="22"/>
      <c r="O12" s="22"/>
      <c r="P12" s="22"/>
      <c r="Q12" s="22"/>
    </row>
    <row r="13" spans="1:17">
      <c r="A13" t="s">
        <v>1508</v>
      </c>
      <c r="B13" t="s">
        <v>1474</v>
      </c>
      <c r="E13" t="s">
        <v>1126</v>
      </c>
      <c r="J13" s="22"/>
      <c r="K13" s="22"/>
      <c r="L13" s="22"/>
      <c r="M13" s="22"/>
      <c r="N13" s="22"/>
      <c r="O13" s="22"/>
      <c r="P13" s="22"/>
      <c r="Q13" s="22"/>
    </row>
    <row r="14" spans="1:17">
      <c r="A14" t="s">
        <v>1509</v>
      </c>
      <c r="B14" t="s">
        <v>1478</v>
      </c>
      <c r="E14" t="s">
        <v>1124</v>
      </c>
      <c r="J14" s="22"/>
      <c r="K14" s="22"/>
      <c r="L14" s="22"/>
      <c r="M14" s="22"/>
      <c r="N14" s="22"/>
      <c r="O14" s="22"/>
      <c r="P14" s="22"/>
      <c r="Q14" s="22"/>
    </row>
    <row r="15" spans="1:17">
      <c r="A15" t="s">
        <v>1488</v>
      </c>
      <c r="B15" t="s">
        <v>1488</v>
      </c>
      <c r="E15" t="s">
        <v>1127</v>
      </c>
      <c r="J15" s="22"/>
      <c r="K15" s="22"/>
      <c r="L15" s="22"/>
      <c r="M15" s="22"/>
      <c r="N15" s="22"/>
      <c r="O15" s="22"/>
      <c r="P15" s="22"/>
      <c r="Q15" s="22"/>
    </row>
    <row r="16" spans="1:17">
      <c r="A16" t="s">
        <v>1124</v>
      </c>
      <c r="B16" t="s">
        <v>1124</v>
      </c>
      <c r="E16" t="s">
        <v>1467</v>
      </c>
      <c r="J16" s="22"/>
      <c r="K16" s="22"/>
      <c r="L16" s="22"/>
      <c r="M16" s="22"/>
      <c r="N16" s="22"/>
      <c r="O16" s="22"/>
      <c r="P16" s="22"/>
      <c r="Q16" s="22"/>
    </row>
    <row r="17" spans="1:17">
      <c r="A17" t="s">
        <v>1127</v>
      </c>
      <c r="B17" t="s">
        <v>1127</v>
      </c>
      <c r="E17" t="s">
        <v>1128</v>
      </c>
      <c r="J17" s="22"/>
      <c r="K17" s="22"/>
      <c r="L17" s="22"/>
      <c r="M17" s="22"/>
      <c r="N17" s="22"/>
      <c r="O17" s="22"/>
      <c r="P17" s="22"/>
      <c r="Q17" s="22"/>
    </row>
    <row r="18" spans="1:17">
      <c r="A18" t="s">
        <v>1469</v>
      </c>
      <c r="B18" t="s">
        <v>1469</v>
      </c>
      <c r="E18" t="s">
        <v>1470</v>
      </c>
      <c r="J18" s="22"/>
      <c r="K18" s="22"/>
      <c r="L18" s="22"/>
      <c r="M18" s="22"/>
      <c r="N18" s="22"/>
      <c r="O18" s="22"/>
      <c r="P18" s="22"/>
      <c r="Q18" s="22"/>
    </row>
    <row r="19" spans="1:17">
      <c r="A19" t="s">
        <v>1510</v>
      </c>
      <c r="B19" t="s">
        <v>1472</v>
      </c>
      <c r="E19" t="s">
        <v>1123</v>
      </c>
      <c r="J19" s="22"/>
      <c r="K19" s="22"/>
      <c r="L19" s="22"/>
      <c r="M19" s="22"/>
      <c r="N19" s="22"/>
      <c r="O19" s="22"/>
      <c r="P19" s="22"/>
      <c r="Q19" s="22"/>
    </row>
    <row r="20" spans="1:17">
      <c r="A20" t="s">
        <v>1511</v>
      </c>
      <c r="B20" t="s">
        <v>1490</v>
      </c>
      <c r="E20" t="s">
        <v>1472</v>
      </c>
      <c r="J20" s="22"/>
      <c r="K20" s="22"/>
      <c r="L20" s="22"/>
      <c r="M20" s="22"/>
      <c r="N20" s="22"/>
      <c r="O20" s="22"/>
      <c r="P20" s="22"/>
      <c r="Q20" s="22"/>
    </row>
    <row r="21" spans="1:17">
      <c r="A21" t="s">
        <v>1512</v>
      </c>
      <c r="B21" t="s">
        <v>1123</v>
      </c>
      <c r="E21" t="s">
        <v>1480</v>
      </c>
      <c r="J21" s="22"/>
      <c r="K21" s="22"/>
      <c r="L21" s="22"/>
      <c r="M21" s="22"/>
      <c r="N21" s="22"/>
      <c r="O21" s="22"/>
      <c r="P21" s="22"/>
      <c r="Q21" s="22"/>
    </row>
    <row r="22" spans="1:17">
      <c r="A22" t="s">
        <v>1513</v>
      </c>
      <c r="B22" t="s">
        <v>1467</v>
      </c>
      <c r="E22" t="s">
        <v>1122</v>
      </c>
      <c r="J22" s="22"/>
      <c r="K22" s="22"/>
      <c r="L22" s="22"/>
      <c r="M22" s="22"/>
      <c r="N22" s="22"/>
      <c r="O22" s="22"/>
      <c r="P22" s="22"/>
      <c r="Q22" s="22"/>
    </row>
    <row r="23" spans="1:17">
      <c r="A23" t="s">
        <v>1514</v>
      </c>
      <c r="B23" t="s">
        <v>1480</v>
      </c>
      <c r="E23" t="s">
        <v>1482</v>
      </c>
      <c r="J23" s="22"/>
      <c r="K23" s="22"/>
      <c r="L23" s="22"/>
      <c r="M23" s="22"/>
      <c r="N23" s="22"/>
      <c r="O23" s="22"/>
      <c r="P23" s="22"/>
      <c r="Q23" s="22"/>
    </row>
    <row r="24" spans="1:17">
      <c r="A24" t="s">
        <v>1515</v>
      </c>
      <c r="B24" t="s">
        <v>1129</v>
      </c>
      <c r="E24" t="s">
        <v>1129</v>
      </c>
      <c r="J24" s="22"/>
      <c r="K24" s="22"/>
      <c r="L24" s="22"/>
      <c r="M24" s="22"/>
      <c r="N24" s="22"/>
      <c r="O24" s="22"/>
      <c r="P24" s="22"/>
      <c r="Q24" s="22"/>
    </row>
    <row r="25" spans="1:17">
      <c r="A25" t="s">
        <v>1128</v>
      </c>
      <c r="B25" t="s">
        <v>1128</v>
      </c>
      <c r="E25" t="s">
        <v>1494</v>
      </c>
      <c r="J25" s="22"/>
      <c r="K25" s="22"/>
      <c r="L25" s="22"/>
      <c r="M25" s="22"/>
      <c r="N25" s="22"/>
      <c r="O25" s="22"/>
      <c r="P25" s="22"/>
      <c r="Q25" s="22"/>
    </row>
    <row r="26" spans="1:17">
      <c r="A26" t="s">
        <v>1484</v>
      </c>
      <c r="B26" t="s">
        <v>1484</v>
      </c>
      <c r="E26" t="s">
        <v>1478</v>
      </c>
      <c r="J26" s="22"/>
      <c r="K26" s="22"/>
      <c r="L26" s="22"/>
      <c r="M26" s="22"/>
      <c r="N26" s="22"/>
      <c r="O26" s="22"/>
      <c r="P26" s="22"/>
      <c r="Q26" s="22"/>
    </row>
    <row r="27" spans="1:17">
      <c r="A27" t="s">
        <v>1516</v>
      </c>
      <c r="B27" t="s">
        <v>1482</v>
      </c>
      <c r="E27" t="s">
        <v>1476</v>
      </c>
      <c r="J27" s="22"/>
      <c r="K27" s="22"/>
      <c r="L27" s="22"/>
      <c r="M27" s="22"/>
      <c r="N27" s="22"/>
      <c r="O27" s="22"/>
      <c r="P27" s="22"/>
      <c r="Q27" s="22"/>
    </row>
    <row r="28" spans="1:17">
      <c r="A28" t="s">
        <v>1517</v>
      </c>
      <c r="B28" t="s">
        <v>1123</v>
      </c>
      <c r="E28" t="s">
        <v>1120</v>
      </c>
      <c r="J28" s="22"/>
      <c r="K28" s="22"/>
      <c r="L28" s="22"/>
      <c r="M28" s="22"/>
      <c r="N28" s="22"/>
      <c r="O28" s="22"/>
      <c r="P28" s="22"/>
      <c r="Q28" s="22"/>
    </row>
    <row r="29" spans="1:17">
      <c r="A29" t="s">
        <v>1518</v>
      </c>
      <c r="B29" t="s">
        <v>1121</v>
      </c>
      <c r="J29" s="22"/>
      <c r="K29" s="22"/>
      <c r="L29" s="22"/>
      <c r="M29" s="22"/>
      <c r="N29" s="22"/>
      <c r="O29" s="22"/>
      <c r="P29" s="22"/>
      <c r="Q29" s="22"/>
    </row>
    <row r="30" spans="1:17">
      <c r="A30" t="s">
        <v>1470</v>
      </c>
      <c r="B30" t="s">
        <v>1470</v>
      </c>
      <c r="J30" s="22"/>
      <c r="K30" s="22"/>
      <c r="L30" s="22"/>
      <c r="M30" s="22"/>
      <c r="N30" s="22"/>
      <c r="O30" s="22"/>
      <c r="P30" s="22"/>
      <c r="Q30" s="22"/>
    </row>
    <row r="31" spans="1:17">
      <c r="A31" t="s">
        <v>1519</v>
      </c>
      <c r="B31" t="s">
        <v>1123</v>
      </c>
      <c r="J31" s="22"/>
      <c r="K31" s="22"/>
      <c r="L31" s="22"/>
      <c r="M31" s="22"/>
      <c r="N31" s="22"/>
      <c r="O31" s="22"/>
      <c r="P31" s="22"/>
      <c r="Q31" s="22"/>
    </row>
    <row r="32" spans="1:17">
      <c r="A32" t="s">
        <v>1520</v>
      </c>
      <c r="B32" t="s">
        <v>1120</v>
      </c>
      <c r="J32" s="22"/>
      <c r="K32" s="22"/>
      <c r="L32" s="22"/>
      <c r="M32" s="22"/>
      <c r="N32" s="22"/>
      <c r="O32" s="22"/>
      <c r="P32" s="22"/>
      <c r="Q32" s="22"/>
    </row>
    <row r="33" spans="1:17">
      <c r="A33" t="s">
        <v>1472</v>
      </c>
      <c r="B33" t="s">
        <v>1472</v>
      </c>
      <c r="J33" s="22"/>
      <c r="K33" s="22"/>
      <c r="L33" s="22"/>
      <c r="M33" s="22"/>
      <c r="N33" s="22"/>
      <c r="O33" s="22"/>
      <c r="P33" s="22"/>
      <c r="Q33" s="22"/>
    </row>
    <row r="34" spans="1:17">
      <c r="A34" t="s">
        <v>1521</v>
      </c>
      <c r="B34" t="s">
        <v>1125</v>
      </c>
      <c r="J34" s="22"/>
      <c r="K34" s="22"/>
      <c r="L34" s="22"/>
      <c r="M34" s="22"/>
      <c r="N34" s="22"/>
      <c r="O34" s="22"/>
      <c r="P34" s="22"/>
      <c r="Q34" s="22"/>
    </row>
    <row r="35" spans="1:17">
      <c r="A35" t="s">
        <v>1522</v>
      </c>
      <c r="B35" t="s">
        <v>1496</v>
      </c>
      <c r="J35" s="22"/>
      <c r="K35" s="22"/>
      <c r="L35" s="22"/>
      <c r="M35" s="22"/>
      <c r="N35" s="22"/>
      <c r="O35" s="22"/>
      <c r="P35" s="22"/>
      <c r="Q35" s="22"/>
    </row>
    <row r="36" spans="1:17">
      <c r="A36" t="s">
        <v>1523</v>
      </c>
      <c r="B36" t="s">
        <v>1492</v>
      </c>
      <c r="J36" s="22"/>
      <c r="K36" s="22"/>
      <c r="L36" s="22"/>
      <c r="M36" s="22"/>
      <c r="N36" s="22"/>
      <c r="O36" s="22"/>
      <c r="P36" s="22"/>
      <c r="Q36" s="22"/>
    </row>
    <row r="37" spans="1:17">
      <c r="A37" t="s">
        <v>1524</v>
      </c>
      <c r="B37" t="s">
        <v>1121</v>
      </c>
      <c r="J37" s="22"/>
      <c r="K37" s="22"/>
      <c r="L37" s="22"/>
      <c r="M37" s="22"/>
      <c r="N37" s="22"/>
      <c r="O37" s="22"/>
      <c r="P37" s="22"/>
      <c r="Q37" s="22"/>
    </row>
    <row r="38" spans="1:17">
      <c r="A38" t="s">
        <v>1525</v>
      </c>
      <c r="B38" t="s">
        <v>1488</v>
      </c>
      <c r="J38" s="22"/>
      <c r="K38" s="22"/>
      <c r="L38" s="22"/>
      <c r="M38" s="22"/>
      <c r="N38" s="22"/>
      <c r="O38" s="22"/>
      <c r="P38" s="22"/>
      <c r="Q38" s="22"/>
    </row>
    <row r="39" spans="1:17">
      <c r="A39" t="s">
        <v>1526</v>
      </c>
      <c r="B39" t="s">
        <v>1470</v>
      </c>
      <c r="J39" s="22"/>
      <c r="K39" s="22"/>
      <c r="L39" s="22"/>
      <c r="M39" s="22"/>
      <c r="N39" s="22"/>
      <c r="O39" s="22"/>
      <c r="P39" s="22"/>
      <c r="Q39" s="22"/>
    </row>
    <row r="40" spans="1:17">
      <c r="A40" t="s">
        <v>1527</v>
      </c>
      <c r="B40" t="s">
        <v>1474</v>
      </c>
      <c r="J40" s="22"/>
      <c r="K40" s="22"/>
      <c r="L40" s="22"/>
      <c r="M40" s="22"/>
      <c r="N40" s="22"/>
      <c r="O40" s="22"/>
      <c r="P40" s="22"/>
      <c r="Q40" s="22"/>
    </row>
    <row r="41" spans="1:17">
      <c r="A41" t="s">
        <v>1528</v>
      </c>
      <c r="B41" t="s">
        <v>1125</v>
      </c>
      <c r="J41" s="22"/>
      <c r="K41" s="22"/>
      <c r="L41" s="22"/>
      <c r="M41" s="22"/>
      <c r="N41" s="22"/>
      <c r="O41" s="22"/>
      <c r="P41" s="22"/>
      <c r="Q41" s="22"/>
    </row>
    <row r="42" spans="1:17">
      <c r="A42" t="s">
        <v>1494</v>
      </c>
      <c r="B42" t="s">
        <v>1494</v>
      </c>
      <c r="J42" s="22"/>
      <c r="K42" s="22"/>
      <c r="L42" s="22"/>
      <c r="M42" s="22"/>
      <c r="N42" s="22"/>
      <c r="O42" s="22"/>
      <c r="P42" s="22"/>
      <c r="Q42" s="22"/>
    </row>
    <row r="43" spans="10:17">
      <c r="J43" s="22"/>
      <c r="K43" s="22"/>
      <c r="L43" s="22"/>
      <c r="M43" s="22"/>
      <c r="N43" s="22"/>
      <c r="O43" s="22"/>
      <c r="P43" s="22"/>
      <c r="Q43" s="22"/>
    </row>
    <row r="44" spans="10:17">
      <c r="J44" s="22"/>
      <c r="K44" s="22"/>
      <c r="L44" s="22"/>
      <c r="M44" s="22"/>
      <c r="N44" s="22"/>
      <c r="O44" s="22"/>
      <c r="P44" s="22"/>
      <c r="Q44" s="22"/>
    </row>
    <row r="45" spans="10:17">
      <c r="J45" s="22"/>
      <c r="K45" s="22"/>
      <c r="L45" s="22"/>
      <c r="M45" s="22"/>
      <c r="N45" s="22"/>
      <c r="O45" s="22"/>
      <c r="P45" s="22"/>
      <c r="Q45" s="22"/>
    </row>
    <row r="46" spans="10:17">
      <c r="J46" s="22"/>
      <c r="K46" s="22"/>
      <c r="L46" s="22"/>
      <c r="M46" s="22"/>
      <c r="N46" s="22"/>
      <c r="O46" s="22"/>
      <c r="P46" s="22"/>
      <c r="Q46" s="22"/>
    </row>
    <row r="47" spans="10:17">
      <c r="J47" s="22"/>
      <c r="K47" s="22"/>
      <c r="L47" s="22"/>
      <c r="M47" s="22"/>
      <c r="N47" s="22"/>
      <c r="O47" s="22"/>
      <c r="P47" s="22"/>
      <c r="Q47" s="22"/>
    </row>
    <row r="48" spans="10:17">
      <c r="J48" s="22"/>
      <c r="K48" s="22"/>
      <c r="L48" s="22"/>
      <c r="M48" s="22"/>
      <c r="N48" s="22"/>
      <c r="O48" s="22"/>
      <c r="P48" s="22"/>
      <c r="Q48" s="22"/>
    </row>
    <row r="49" spans="10:17">
      <c r="J49" s="22"/>
      <c r="K49" s="22"/>
      <c r="L49" s="22"/>
      <c r="M49" s="22"/>
      <c r="N49" s="22"/>
      <c r="O49" s="22"/>
      <c r="P49" s="22"/>
      <c r="Q49" s="22"/>
    </row>
    <row r="50" spans="10:17">
      <c r="J50" s="22"/>
      <c r="K50" s="22"/>
      <c r="L50" s="22"/>
      <c r="M50" s="22"/>
      <c r="N50" s="22"/>
      <c r="O50" s="22"/>
      <c r="P50" s="22"/>
      <c r="Q50" s="22"/>
    </row>
    <row r="51" spans="10:17">
      <c r="J51" s="22"/>
      <c r="K51" s="22"/>
      <c r="L51" s="22"/>
      <c r="M51" s="22"/>
      <c r="N51" s="22"/>
      <c r="O51" s="22"/>
      <c r="P51" s="22"/>
      <c r="Q51" s="22"/>
    </row>
    <row r="52" spans="10:17">
      <c r="J52" s="22"/>
      <c r="K52" s="22"/>
      <c r="L52" s="22"/>
      <c r="M52" s="22"/>
      <c r="N52" s="22"/>
      <c r="O52" s="22"/>
      <c r="P52" s="22"/>
      <c r="Q52" s="22"/>
    </row>
    <row r="53" spans="10:17">
      <c r="J53" s="22"/>
      <c r="K53" s="22"/>
      <c r="L53" s="22"/>
      <c r="M53" s="22"/>
      <c r="N53" s="22"/>
      <c r="O53" s="22"/>
      <c r="P53" s="22"/>
      <c r="Q53" s="22"/>
    </row>
    <row r="54" spans="10:17">
      <c r="J54" s="22"/>
      <c r="K54" s="22"/>
      <c r="L54" s="22"/>
      <c r="M54" s="22"/>
      <c r="N54" s="22"/>
      <c r="O54" s="22"/>
      <c r="P54" s="22"/>
      <c r="Q54" s="22"/>
    </row>
    <row r="55" spans="10:17">
      <c r="J55" s="22"/>
      <c r="K55" s="22"/>
      <c r="L55" s="22"/>
      <c r="M55" s="22"/>
      <c r="N55" s="22"/>
      <c r="O55" s="22"/>
      <c r="P55" s="22"/>
      <c r="Q55" s="22"/>
    </row>
    <row r="56" spans="10:17">
      <c r="J56" s="22"/>
      <c r="K56" s="22"/>
      <c r="L56" s="22"/>
      <c r="M56" s="22"/>
      <c r="N56" s="22"/>
      <c r="O56" s="22"/>
      <c r="P56" s="22"/>
      <c r="Q56" s="22"/>
    </row>
  </sheetData>
  <autoFilter ref="A1:B42">
    <extLst/>
  </autoFilter>
  <sortState ref="E2:E28">
    <sortCondition ref="E2:E28"/>
  </sortState>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BU314"/>
  <sheetViews>
    <sheetView zoomScale="80" zoomScaleNormal="80" topLeftCell="AE1" workbookViewId="0">
      <selection activeCell="BH32" sqref="BH32"/>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9" width="9.13888888888889"/>
    <col min="30" max="31" width="44.8518518518519" customWidth="1"/>
    <col min="32" max="32" width="55.287037037037" customWidth="1"/>
  </cols>
  <sheetData>
    <row r="1" spans="33:73">
      <c r="AG1" t="s">
        <v>1474</v>
      </c>
      <c r="AH1" t="s">
        <v>1121</v>
      </c>
      <c r="AI1" t="s">
        <v>1486</v>
      </c>
      <c r="AJ1" t="s">
        <v>1488</v>
      </c>
      <c r="AK1" t="s">
        <v>1488</v>
      </c>
      <c r="AL1" t="s">
        <v>1125</v>
      </c>
      <c r="AM1" t="s">
        <v>1125</v>
      </c>
      <c r="AN1" t="s">
        <v>1125</v>
      </c>
      <c r="AO1" t="s">
        <v>1484</v>
      </c>
      <c r="AP1" t="s">
        <v>1492</v>
      </c>
      <c r="AQ1" t="s">
        <v>1468</v>
      </c>
      <c r="AR1" t="s">
        <v>1469</v>
      </c>
      <c r="AS1" t="s">
        <v>1121</v>
      </c>
      <c r="AT1" t="s">
        <v>1121</v>
      </c>
      <c r="AU1" t="s">
        <v>1126</v>
      </c>
      <c r="AV1" t="s">
        <v>1124</v>
      </c>
      <c r="AW1" t="s">
        <v>1127</v>
      </c>
      <c r="AX1" t="s">
        <v>1127</v>
      </c>
      <c r="AY1" t="s">
        <v>1123</v>
      </c>
      <c r="AZ1" t="s">
        <v>1467</v>
      </c>
      <c r="BA1" t="s">
        <v>1467</v>
      </c>
      <c r="BB1" t="s">
        <v>1128</v>
      </c>
      <c r="BC1" t="s">
        <v>1470</v>
      </c>
      <c r="BD1" t="s">
        <v>1470</v>
      </c>
      <c r="BE1" t="s">
        <v>1123</v>
      </c>
      <c r="BF1" t="s">
        <v>1123</v>
      </c>
      <c r="BG1" t="s">
        <v>1123</v>
      </c>
      <c r="BH1" t="s">
        <v>1474</v>
      </c>
      <c r="BI1" t="s">
        <v>1472</v>
      </c>
      <c r="BJ1" t="s">
        <v>1472</v>
      </c>
      <c r="BK1" t="s">
        <v>1480</v>
      </c>
      <c r="BL1" t="s">
        <v>1496</v>
      </c>
      <c r="BM1" t="s">
        <v>1490</v>
      </c>
      <c r="BN1" t="s">
        <v>1122</v>
      </c>
      <c r="BO1" t="s">
        <v>1482</v>
      </c>
      <c r="BP1" t="s">
        <v>1129</v>
      </c>
      <c r="BQ1" t="s">
        <v>1494</v>
      </c>
      <c r="BR1" t="s">
        <v>1478</v>
      </c>
      <c r="BS1" t="s">
        <v>1120</v>
      </c>
      <c r="BT1" t="s">
        <v>1476</v>
      </c>
      <c r="BU1" t="s">
        <v>1120</v>
      </c>
    </row>
    <row r="2" spans="1:73">
      <c r="A2" s="6" t="s">
        <v>0</v>
      </c>
      <c r="B2" s="6" t="s">
        <v>1</v>
      </c>
      <c r="C2" s="6" t="s">
        <v>2</v>
      </c>
      <c r="D2" s="6" t="s">
        <v>3</v>
      </c>
      <c r="E2" s="6" t="s">
        <v>4</v>
      </c>
      <c r="F2" s="6" t="s">
        <v>5</v>
      </c>
      <c r="G2" s="7" t="s">
        <v>6</v>
      </c>
      <c r="H2" s="8" t="s">
        <v>7</v>
      </c>
      <c r="I2" s="10" t="s">
        <v>8</v>
      </c>
      <c r="J2" s="8" t="s">
        <v>9</v>
      </c>
      <c r="K2" s="11" t="s">
        <v>10</v>
      </c>
      <c r="L2" s="12" t="s">
        <v>11</v>
      </c>
      <c r="M2" s="11" t="s">
        <v>12</v>
      </c>
      <c r="N2" s="12" t="s">
        <v>13</v>
      </c>
      <c r="O2" s="13" t="s">
        <v>14</v>
      </c>
      <c r="P2" s="14" t="s">
        <v>15</v>
      </c>
      <c r="Q2" s="6" t="s">
        <v>16</v>
      </c>
      <c r="R2" s="6" t="s">
        <v>17</v>
      </c>
      <c r="S2" s="6" t="s">
        <v>18</v>
      </c>
      <c r="T2" s="6" t="s">
        <v>19</v>
      </c>
      <c r="U2" s="6" t="s">
        <v>20</v>
      </c>
      <c r="V2" s="6" t="s">
        <v>21</v>
      </c>
      <c r="W2" s="6" t="s">
        <v>22</v>
      </c>
      <c r="X2" s="6" t="s">
        <v>23</v>
      </c>
      <c r="Y2" s="6" t="s">
        <v>24</v>
      </c>
      <c r="Z2" s="8" t="s">
        <v>25</v>
      </c>
      <c r="AA2" s="6" t="s">
        <v>26</v>
      </c>
      <c r="AB2" s="6" t="s">
        <v>1118</v>
      </c>
      <c r="AC2" s="6" t="s">
        <v>1119</v>
      </c>
      <c r="AD2" s="6" t="s">
        <v>27</v>
      </c>
      <c r="AE2" s="6" t="s">
        <v>28</v>
      </c>
      <c r="AF2" s="6" t="s">
        <v>29</v>
      </c>
      <c r="AG2" t="s">
        <v>1508</v>
      </c>
      <c r="AH2" t="s">
        <v>1518</v>
      </c>
      <c r="AI2" t="s">
        <v>1486</v>
      </c>
      <c r="AJ2" t="s">
        <v>1488</v>
      </c>
      <c r="AK2" t="s">
        <v>1525</v>
      </c>
      <c r="AL2" t="s">
        <v>1521</v>
      </c>
      <c r="AM2" t="s">
        <v>1528</v>
      </c>
      <c r="AN2" t="s">
        <v>1125</v>
      </c>
      <c r="AO2" t="s">
        <v>1484</v>
      </c>
      <c r="AP2" t="s">
        <v>1523</v>
      </c>
      <c r="AQ2" t="s">
        <v>1468</v>
      </c>
      <c r="AR2" t="s">
        <v>1469</v>
      </c>
      <c r="AS2" t="s">
        <v>1121</v>
      </c>
      <c r="AT2" t="s">
        <v>1524</v>
      </c>
      <c r="AU2" t="s">
        <v>1126</v>
      </c>
      <c r="AV2" t="s">
        <v>1124</v>
      </c>
      <c r="AW2" t="s">
        <v>1127</v>
      </c>
      <c r="AX2" t="s">
        <v>1507</v>
      </c>
      <c r="AY2" t="s">
        <v>1512</v>
      </c>
      <c r="AZ2" t="s">
        <v>1513</v>
      </c>
      <c r="BA2" t="s">
        <v>1467</v>
      </c>
      <c r="BB2" t="s">
        <v>1128</v>
      </c>
      <c r="BC2" t="s">
        <v>1470</v>
      </c>
      <c r="BD2" t="s">
        <v>1526</v>
      </c>
      <c r="BE2" t="s">
        <v>1504</v>
      </c>
      <c r="BF2" t="s">
        <v>1517</v>
      </c>
      <c r="BG2" t="s">
        <v>1519</v>
      </c>
      <c r="BH2" t="s">
        <v>1527</v>
      </c>
      <c r="BI2" t="s">
        <v>1510</v>
      </c>
      <c r="BJ2" t="s">
        <v>1472</v>
      </c>
      <c r="BK2" t="s">
        <v>1514</v>
      </c>
      <c r="BL2" t="s">
        <v>1529</v>
      </c>
      <c r="BM2" t="s">
        <v>1511</v>
      </c>
      <c r="BN2" t="s">
        <v>1122</v>
      </c>
      <c r="BO2" t="s">
        <v>1516</v>
      </c>
      <c r="BP2" t="s">
        <v>1515</v>
      </c>
      <c r="BQ2" t="s">
        <v>1494</v>
      </c>
      <c r="BR2" t="s">
        <v>1509</v>
      </c>
      <c r="BS2" t="s">
        <v>1520</v>
      </c>
      <c r="BT2" t="s">
        <v>1506</v>
      </c>
      <c r="BU2" t="s">
        <v>1505</v>
      </c>
    </row>
    <row r="3" spans="1:73">
      <c r="A3" s="9" t="str">
        <f>_xlfn.XLOOKUP($E3,'Copy of Raw Data'!$E:$E,'Copy of Raw Data'!A:A,"ERROR",0,1)</f>
        <v>US</v>
      </c>
      <c r="B3" s="9" t="str">
        <f>_xlfn.XLOOKUP($E3,'Copy of Raw Data'!$E:$E,'Copy of Raw Data'!B:B,"ERROR",0,1)</f>
        <v>Hair Mousses</v>
      </c>
      <c r="C3" s="9" t="str">
        <f>_xlfn.XLOOKUP($E3,'Copy of Raw Data'!$E:$E,'Copy of Raw Data'!C:C,"ERROR",0,1)</f>
        <v>SheaMoisture</v>
      </c>
      <c r="D3" s="9" t="str">
        <f>_xlfn.XLOOKUP($E3,'Copy of Raw Data'!$E:$E,'Copy of Raw Data'!D:D,"ERROR",0,1)</f>
        <v>www.amazon.com/dp/B07NQCBRK3</v>
      </c>
      <c r="E3" s="9" t="s">
        <v>34</v>
      </c>
      <c r="F3" s="9" t="str">
        <f>_xlfn.XLOOKUP($E3,'Copy of Raw Data'!$E:$E,'Copy of Raw Data'!F:F,"ERROR",0,1)</f>
        <v>SheaMoisture Curl Mousse Coconut and Hibiscus for Frizz Control Styling Mousse with Shea Butter 7.5 oz</v>
      </c>
      <c r="G3" s="9">
        <f>_xlfn.XLOOKUP($E3,'Copy of Raw Data'!$E:$E,'Copy of Raw Data'!G:G,"ERROR",0,1)</f>
        <v>245011</v>
      </c>
      <c r="H3" s="9">
        <f>_xlfn.XLOOKUP($E3,'Copy of Raw Data'!$E:$E,'Copy of Raw Data'!H:H,"ERROR",0,1)</f>
        <v>2387397.7</v>
      </c>
      <c r="I3" s="9">
        <f>_xlfn.XLOOKUP($E3,'Copy of Raw Data'!$E:$E,'Copy of Raw Data'!I:I,"ERROR",0,1)</f>
        <v>0.0706550382569307</v>
      </c>
      <c r="J3" s="9" t="str">
        <f>_xlfn.XLOOKUP($E3,'Copy of Raw Data'!$E:$E,'Copy of Raw Data'!J:J,"ERROR",0,1)</f>
        <v>Yes</v>
      </c>
      <c r="K3" s="15"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5 to 10</v>
      </c>
      <c r="L3" s="9">
        <f>_xlfn.XLOOKUP($E3,'Copy of Raw Data'!$E:$E,'Copy of Raw Data'!L:L,"ERROR",0,1)</f>
        <v>9.7</v>
      </c>
      <c r="M3" s="15"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10 to 15</v>
      </c>
      <c r="N3" s="9">
        <f>_xlfn.XLOOKUP($E3,'Copy of Raw Data'!$E:$E,'Copy of Raw Data'!N:N,"ERROR",0,1)</f>
        <v>11.05</v>
      </c>
      <c r="O3" s="15"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10% to 15%</v>
      </c>
      <c r="P3" s="16">
        <f>(N3-L3)/N3</f>
        <v>0.122171945701358</v>
      </c>
      <c r="Q3" s="9">
        <f>_xlfn.XLOOKUP($E3,'Copy of Raw Data'!$E:$E,'Copy of Raw Data'!Q:Q,"ERROR",0,1)</f>
        <v>7.5</v>
      </c>
      <c r="R3" s="9" t="str">
        <f>_xlfn.XLOOKUP($E3,'Copy of Raw Data'!$E:$E,'Copy of Raw Data'!R:R,"ERROR",0,1)</f>
        <v>fl oz</v>
      </c>
      <c r="S3" s="17">
        <f>L3/Z3</f>
        <v>1.24358974358974</v>
      </c>
      <c r="T3" s="9" t="str">
        <f t="array" ref="T3">_xlfn.IFS(AND(S3&gt;0,S3&lt;=0.05),"0 to 0.05",AND(S3&gt;0.05,S3&lt;=0.1),"0.05 to 0.1",AND(S3&gt;0.1,S3&lt;=0.2),"0.1 to 0.2",AND(S3&gt;0.2,S3&lt;=0.3),"0.2 to 0.3",AND(S3&gt;0.3,S3&lt;=0.4),"0.3 to 0.4",AND(S3&gt;0.4,S3&lt;=0.5),"0.4 to 0.5",AND(S3&gt;0.5,S3&lt;=0.75),"0.5 to 0.75",AND(S3&gt;0.75,S3&lt;=1),"0.75 to 1",AND(S3&gt;1,S3&lt;=2),"1 to 2",AND(S3&gt;2,S3&lt;=3),"2 to 3",AND(S3&gt;3,S3&lt;=4),"3 to 4",AND(S3&gt;4,S3&lt;=5),"4 to 5",AND(S3&gt;5,S3&lt;=10),"5 to 10",S3&gt;10,"10+")</f>
        <v>1 to 2</v>
      </c>
      <c r="U3" s="17"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 to 0.05</v>
      </c>
      <c r="V3" s="17">
        <f>N3/($Z3*29.57)</f>
        <v>0.0479089166948484</v>
      </c>
      <c r="W3" s="17"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 to 0.05</v>
      </c>
      <c r="X3" s="17">
        <f>L3/($Z3*29.57)</f>
        <v>0.0420557911257945</v>
      </c>
      <c r="Y3" s="9"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17">
        <f t="array" ref="Z3">_xlfn.IFS(AA3="oz",_xlfn.IFS(R3="oz",Q3,R3="fl oz",Q3*1.04,R3="ml",Q3*0.0338),AA3="fl oz",_xlfn.IFS(R3="oz",Q3/1.04,R3="fl oz",Q3,R3="ml",Q3*0.0338/1.04),AA3="ml",_xlfn.IFS(R3="oz",Q3/0.0338,R3="fl oz",Q3*1.04/0.0338,R3="ml",Q3))</f>
        <v>7.8</v>
      </c>
      <c r="AA3" s="9" t="str">
        <f>_xlfn.XLOOKUP($E3,'Copy of Raw Data'!$E:$E,'Copy of Raw Data'!AA:AA,"ERROR",0,1)</f>
        <v>oz</v>
      </c>
      <c r="AB3" s="9" t="str">
        <f>_xlfn.XLOOKUP($E3,'Copy of Raw Data'!$E:$E,'Copy of Raw Data'!AB:AB,"ERROR",0,1)</f>
        <v>Pump Bottle</v>
      </c>
      <c r="AC3" s="9" t="str">
        <f>_xlfn.XLOOKUP($E3,'Copy of Raw Data'!$E:$E,'Copy of Raw Data'!AC:AC,"ERROR",0,1)</f>
        <v>Pack of 1</v>
      </c>
      <c r="AD3" s="9" t="str">
        <f>_xlfn.XLOOKUP($E3,'Copy of Raw Data'!$E:$E,'Copy of Raw Data'!AD:AD,"ERROR",0,1)</f>
        <v>Frizz Control, Moisturising, Curl Enhancing, Volumizing</v>
      </c>
      <c r="AE3" s="9" t="str">
        <f>_xlfn.XLOOKUP($E3,'Copy of Raw Data'!$E:$E,'Copy of Raw Data'!AO:AO,"ERROR",0,1)</f>
        <v>Residue free, Silicone Free, Sulfate Free, Paraben free, Phthalate Free, Mineral Oil Free, Petrolatum Free, Cruelty Free, Sustainably Produced</v>
      </c>
      <c r="AF3" s="9" t="str">
        <f>_xlfn.XLOOKUP($E3,'Copy of Raw Data'!$E:$E,'Copy of Raw Data'!AZ:AZ,"ERROR",0,1)</f>
        <v>Coconut oil, Hibiscus Flower, Shea butter</v>
      </c>
      <c r="AG3">
        <f>IF(IFERROR(SEARCH(AG$2,$AD3,1),0)=0,0,1)</f>
        <v>0</v>
      </c>
      <c r="AH3">
        <f>IF(IFERROR(SEARCH(AH$2,$AD3,1),0)=0,0,1)</f>
        <v>0</v>
      </c>
      <c r="AI3">
        <f t="shared" ref="AI3:BC15" si="0">IF(IFERROR(SEARCH(AI$2,$AD3,1),0)=0,0,1)</f>
        <v>0</v>
      </c>
      <c r="AJ3">
        <f t="shared" si="0"/>
        <v>0</v>
      </c>
      <c r="AK3">
        <f t="shared" si="0"/>
        <v>0</v>
      </c>
      <c r="AL3">
        <f t="shared" si="0"/>
        <v>0</v>
      </c>
      <c r="AM3">
        <f t="shared" si="0"/>
        <v>0</v>
      </c>
      <c r="AN3">
        <f t="shared" si="0"/>
        <v>1</v>
      </c>
      <c r="AO3">
        <f t="shared" si="0"/>
        <v>0</v>
      </c>
      <c r="AP3">
        <f t="shared" si="0"/>
        <v>0</v>
      </c>
      <c r="AQ3">
        <f t="shared" si="0"/>
        <v>0</v>
      </c>
      <c r="AR3">
        <f t="shared" si="0"/>
        <v>0</v>
      </c>
      <c r="AS3">
        <f t="shared" si="0"/>
        <v>1</v>
      </c>
      <c r="AT3">
        <f t="shared" si="0"/>
        <v>0</v>
      </c>
      <c r="AU3">
        <f t="shared" si="0"/>
        <v>0</v>
      </c>
      <c r="AV3">
        <f t="shared" si="0"/>
        <v>0</v>
      </c>
      <c r="AW3">
        <f t="shared" si="0"/>
        <v>0</v>
      </c>
      <c r="AX3">
        <f t="shared" si="0"/>
        <v>0</v>
      </c>
      <c r="AY3">
        <f t="shared" si="0"/>
        <v>0</v>
      </c>
      <c r="AZ3">
        <f t="shared" si="0"/>
        <v>0</v>
      </c>
      <c r="BA3">
        <f t="shared" si="0"/>
        <v>0</v>
      </c>
      <c r="BB3">
        <f t="shared" si="0"/>
        <v>0</v>
      </c>
      <c r="BC3">
        <f t="shared" si="0"/>
        <v>0</v>
      </c>
      <c r="BD3">
        <f>IF(IFERROR(SEARCH(BD$2,$AD3,1),0)=0,0,1)</f>
        <v>0</v>
      </c>
      <c r="BE3">
        <f>IF(IFERROR(SEARCH(BE$2,$AD3,1),0)=0,0,1)</f>
        <v>1</v>
      </c>
      <c r="BF3">
        <f t="shared" ref="BF3:BU18" si="1">IF(IFERROR(SEARCH(BF$2,$AD3,1),0)=0,0,1)</f>
        <v>0</v>
      </c>
      <c r="BG3">
        <f t="shared" si="1"/>
        <v>0</v>
      </c>
      <c r="BH3">
        <f t="shared" si="1"/>
        <v>0</v>
      </c>
      <c r="BI3">
        <f t="shared" si="1"/>
        <v>0</v>
      </c>
      <c r="BJ3">
        <f t="shared" si="1"/>
        <v>0</v>
      </c>
      <c r="BK3">
        <f t="shared" si="1"/>
        <v>0</v>
      </c>
      <c r="BL3">
        <f t="shared" si="1"/>
        <v>0</v>
      </c>
      <c r="BM3">
        <f t="shared" si="1"/>
        <v>0</v>
      </c>
      <c r="BN3">
        <f t="shared" si="1"/>
        <v>0</v>
      </c>
      <c r="BO3">
        <f t="shared" si="1"/>
        <v>0</v>
      </c>
      <c r="BP3">
        <f t="shared" si="1"/>
        <v>0</v>
      </c>
      <c r="BQ3">
        <f t="shared" si="1"/>
        <v>0</v>
      </c>
      <c r="BR3">
        <f t="shared" si="1"/>
        <v>0</v>
      </c>
      <c r="BS3">
        <f t="shared" si="1"/>
        <v>0</v>
      </c>
      <c r="BT3">
        <f t="shared" si="1"/>
        <v>0</v>
      </c>
      <c r="BU3">
        <f t="shared" si="1"/>
        <v>1</v>
      </c>
    </row>
    <row r="4" spans="1:73">
      <c r="A4" s="9" t="str">
        <f>_xlfn.XLOOKUP($E4,'Copy of Raw Data'!$E:$E,'Copy of Raw Data'!A:A,"ERROR",0,1)</f>
        <v>US</v>
      </c>
      <c r="B4" s="9" t="str">
        <f>_xlfn.XLOOKUP($E4,'Copy of Raw Data'!$E:$E,'Copy of Raw Data'!B:B,"ERROR",0,1)</f>
        <v>Hair Mousses</v>
      </c>
      <c r="C4" s="9" t="str">
        <f>_xlfn.XLOOKUP($E4,'Copy of Raw Data'!$E:$E,'Copy of Raw Data'!C:C,"ERROR",0,1)</f>
        <v>Lottabody</v>
      </c>
      <c r="D4" s="9" t="str">
        <f>_xlfn.XLOOKUP($E4,'Copy of Raw Data'!$E:$E,'Copy of Raw Data'!D:D,"ERROR",0,1)</f>
        <v>www.amazon.com/dp/B000TG63EW</v>
      </c>
      <c r="E4" s="9" t="s">
        <v>41</v>
      </c>
      <c r="F4" s="9" t="str">
        <f>_xlfn.XLOOKUP($E4,'Copy of Raw Data'!$E:$E,'Copy of Raw Data'!F:F,"ERROR",0,1)</f>
        <v>Lottabody Coconut Oil and Shea Wrap Me Foaming Curl Mousse , Creates Soft Wraps, Hair Mousse for Curly Hair, Defines Curls, Anti Frizz, 7 Fl Oz</v>
      </c>
      <c r="G4" s="9">
        <f>_xlfn.XLOOKUP($E4,'Copy of Raw Data'!$E:$E,'Copy of Raw Data'!G:G,"ERROR",0,1)</f>
        <v>415461</v>
      </c>
      <c r="H4" s="9">
        <f>_xlfn.XLOOKUP($E4,'Copy of Raw Data'!$E:$E,'Copy of Raw Data'!H:H,"ERROR",0,1)</f>
        <v>1661902.52</v>
      </c>
      <c r="I4" s="9">
        <f>_xlfn.XLOOKUP($E4,'Copy of Raw Data'!$E:$E,'Copy of Raw Data'!I:I,"ERROR",0,1)</f>
        <v>0.0422119899619746</v>
      </c>
      <c r="J4" s="9" t="str">
        <f>_xlfn.XLOOKUP($E4,'Copy of Raw Data'!$E:$E,'Copy of 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0 to 5</v>
      </c>
      <c r="L4" s="9">
        <f>_xlfn.XLOOKUP($E4,'Copy of Raw Data'!$E:$E,'Copy of Raw Data'!L:L,"ERROR",0,1)</f>
        <v>4.04</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 to 10</v>
      </c>
      <c r="N4" s="9">
        <f>_xlfn.XLOOKUP($E4,'Copy of Raw Data'!$E:$E,'Copy of Raw Data'!N:N,"ERROR",0,1)</f>
        <v>7.99</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40% to 50%</v>
      </c>
      <c r="P4" s="16">
        <f t="shared" ref="P4:P67" si="2">(N4-L4)/N4</f>
        <v>0.494367959949937</v>
      </c>
      <c r="Q4" s="9">
        <f>_xlfn.XLOOKUP($E4,'Copy of Raw Data'!$E:$E,'Copy of Raw Data'!Q:Q,"ERROR",0,1)</f>
        <v>7</v>
      </c>
      <c r="R4" s="9" t="str">
        <f>_xlfn.XLOOKUP($E4,'Copy of Raw Data'!$E:$E,'Copy of Raw Data'!R:R,"ERROR",0,1)</f>
        <v>fl oz</v>
      </c>
      <c r="S4" s="17">
        <f t="shared" ref="S4:S67" si="3">L4/Z4</f>
        <v>0.554945054945055</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0.5 to 0.75</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 t="shared" ref="V4:V67" si="4">N4/($Z4*29.57)</f>
        <v>0.0371162486482067</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 t="shared" ref="X4:X67" si="5">L4/($Z4*29.57)</f>
        <v>0.0187671645229981</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7.28</v>
      </c>
      <c r="AA4" s="9" t="str">
        <f>_xlfn.XLOOKUP($E4,'Copy of Raw Data'!$E:$E,'Copy of Raw Data'!AA:AA,"ERROR",0,1)</f>
        <v>oz</v>
      </c>
      <c r="AB4" s="9" t="str">
        <f>_xlfn.XLOOKUP($E4,'Copy of Raw Data'!$E:$E,'Copy of Raw Data'!AB:AB,"ERROR",0,1)</f>
        <v>Pump Bottle</v>
      </c>
      <c r="AC4" s="9" t="str">
        <f>_xlfn.XLOOKUP($E4,'Copy of Raw Data'!$E:$E,'Copy of Raw Data'!AC:AC,"ERROR",0,1)</f>
        <v>Pack of 1</v>
      </c>
      <c r="AD4" s="9" t="str">
        <f>_xlfn.XLOOKUP($E4,'Copy of Raw Data'!$E:$E,'Copy of Raw Data'!AD:AD,"ERROR",0,1)</f>
        <v>Frizz Control, Moisturising, Curl Enhancing, Shine, Fast Drying</v>
      </c>
      <c r="AE4" s="9" t="str">
        <f>_xlfn.XLOOKUP($E4,'Copy of Raw Data'!$E:$E,'Copy of Raw Data'!AO:AO,"ERROR",0,1)</f>
        <v>NA</v>
      </c>
      <c r="AF4" s="9" t="str">
        <f>_xlfn.XLOOKUP($E4,'Copy of Raw Data'!$E:$E,'Copy of Raw Data'!AZ:AZ,"ERROR",0,1)</f>
        <v>Coconut Oil, Shea Oil</v>
      </c>
      <c r="AG4">
        <f>IF(SUMIF('Benefits Backend'!$AG$1:$BU$1,AG$3,'Benefits Backend'!$AG$3:$BU$3)&gt;=1,1,0)*H$4</f>
        <v>0</v>
      </c>
      <c r="AH4">
        <f>IF(IFERROR(SEARCH(AH$2,$AD4,1),0)=0,0,1)</f>
        <v>0</v>
      </c>
      <c r="AI4">
        <f t="shared" si="0"/>
        <v>0</v>
      </c>
      <c r="AJ4">
        <f t="shared" si="0"/>
        <v>0</v>
      </c>
      <c r="AK4">
        <f t="shared" si="0"/>
        <v>0</v>
      </c>
      <c r="AL4">
        <f t="shared" si="0"/>
        <v>0</v>
      </c>
      <c r="AM4">
        <f t="shared" si="0"/>
        <v>0</v>
      </c>
      <c r="AN4">
        <f t="shared" si="0"/>
        <v>1</v>
      </c>
      <c r="AO4">
        <f t="shared" si="0"/>
        <v>0</v>
      </c>
      <c r="AP4">
        <f t="shared" si="0"/>
        <v>0</v>
      </c>
      <c r="AQ4">
        <f t="shared" si="0"/>
        <v>1</v>
      </c>
      <c r="AR4">
        <f t="shared" si="0"/>
        <v>0</v>
      </c>
      <c r="AS4">
        <f t="shared" si="0"/>
        <v>1</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ref="BD4:BE67" si="6">IF(IFERROR(SEARCH(BD$2,$AD4,1),0)=0,0,1)</f>
        <v>0</v>
      </c>
      <c r="BE4">
        <f t="shared" si="6"/>
        <v>1</v>
      </c>
      <c r="BF4">
        <f t="shared" si="1"/>
        <v>0</v>
      </c>
      <c r="BG4">
        <f t="shared" si="1"/>
        <v>0</v>
      </c>
      <c r="BH4">
        <f t="shared" si="1"/>
        <v>0</v>
      </c>
      <c r="BI4">
        <f t="shared" si="1"/>
        <v>0</v>
      </c>
      <c r="BJ4">
        <f t="shared" si="1"/>
        <v>0</v>
      </c>
      <c r="BK4">
        <f t="shared" si="1"/>
        <v>0</v>
      </c>
      <c r="BL4">
        <f t="shared" si="1"/>
        <v>0</v>
      </c>
      <c r="BM4">
        <f t="shared" si="1"/>
        <v>0</v>
      </c>
      <c r="BN4">
        <f t="shared" si="1"/>
        <v>1</v>
      </c>
      <c r="BO4">
        <f t="shared" si="1"/>
        <v>0</v>
      </c>
      <c r="BP4">
        <f t="shared" si="1"/>
        <v>0</v>
      </c>
      <c r="BQ4">
        <f t="shared" si="1"/>
        <v>0</v>
      </c>
      <c r="BR4">
        <f t="shared" si="1"/>
        <v>0</v>
      </c>
      <c r="BS4">
        <f t="shared" si="1"/>
        <v>0</v>
      </c>
      <c r="BT4">
        <f t="shared" si="1"/>
        <v>0</v>
      </c>
      <c r="BU4">
        <f t="shared" si="1"/>
        <v>0</v>
      </c>
    </row>
    <row r="5" spans="1:73">
      <c r="A5" s="9" t="str">
        <f>_xlfn.XLOOKUP($E5,'Copy of Raw Data'!$E:$E,'Copy of Raw Data'!A:A,"ERROR",0,1)</f>
        <v>US</v>
      </c>
      <c r="B5" s="9" t="str">
        <f>_xlfn.XLOOKUP($E5,'Copy of Raw Data'!$E:$E,'Copy of Raw Data'!B:B,"ERROR",0,1)</f>
        <v>Hair Mousses</v>
      </c>
      <c r="C5" s="9" t="str">
        <f>_xlfn.XLOOKUP($E5,'Copy of Raw Data'!$E:$E,'Copy of Raw Data'!C:C,"ERROR",0,1)</f>
        <v>kenra</v>
      </c>
      <c r="D5" s="9" t="str">
        <f>_xlfn.XLOOKUP($E5,'Copy of Raw Data'!$E:$E,'Copy of Raw Data'!D:D,"ERROR",0,1)</f>
        <v>www.amazon.com/dp/B00147QL8S</v>
      </c>
      <c r="E5" s="9" t="s">
        <v>45</v>
      </c>
      <c r="F5" s="9" t="str">
        <f>_xlfn.XLOOKUP($E5,'Copy of Raw Data'!$E:$E,'Copy of Raw Data'!F:F,"ERROR",0,1)</f>
        <v>Kenra Volume Mousse Extra 17 | Firm Hold Mousse | All Hair Types Kenra Volume Mousse Extra 17 | Firm Hold Mousse | All Hair Types</v>
      </c>
      <c r="G5" s="9">
        <f>_xlfn.XLOOKUP($E5,'Copy of Raw Data'!$E:$E,'Copy of Raw Data'!G:G,"ERROR",0,1)</f>
        <v>55621</v>
      </c>
      <c r="H5" s="9">
        <f>_xlfn.XLOOKUP($E5,'Copy of Raw Data'!$E:$E,'Copy of Raw Data'!H:H,"ERROR",0,1)</f>
        <v>992883.37</v>
      </c>
      <c r="I5" s="9">
        <f>_xlfn.XLOOKUP($E5,'Copy of Raw Data'!$E:$E,'Copy of Raw Data'!I:I,"ERROR",0,1)</f>
        <v>0.0389796831041948</v>
      </c>
      <c r="J5" s="9" t="str">
        <f>_xlfn.XLOOKUP($E5,'Copy of Raw Data'!$E:$E,'Copy of 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15 to 20</v>
      </c>
      <c r="L5" s="9">
        <f>_xlfn.XLOOKUP($E5,'Copy of Raw Data'!$E:$E,'Copy of Raw Data'!L:L,"ERROR",0,1)</f>
        <v>18.07</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15 to 20</v>
      </c>
      <c r="N5" s="9">
        <f>_xlfn.XLOOKUP($E5,'Copy of Raw Data'!$E:$E,'Copy of Raw Data'!N:N,"ERROR",0,1)</f>
        <v>19.99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8% to 10%</v>
      </c>
      <c r="P5" s="16">
        <f t="shared" si="2"/>
        <v>0.0960480240120059</v>
      </c>
      <c r="Q5" s="9">
        <f>_xlfn.XLOOKUP($E5,'Copy of Raw Data'!$E:$E,'Copy of Raw Data'!Q:Q,"ERROR",0,1)</f>
        <v>8</v>
      </c>
      <c r="R5" s="9" t="str">
        <f>_xlfn.XLOOKUP($E5,'Copy of Raw Data'!$E:$E,'Copy of Raw Data'!R:R,"ERROR",0,1)</f>
        <v>fl oz</v>
      </c>
      <c r="S5" s="17">
        <f t="shared" si="3"/>
        <v>2.171875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2 to 3</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7">
        <f t="shared" si="4"/>
        <v>0.0812527639759632</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7">
        <f t="shared" si="5"/>
        <v>0.073448596550558</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17">
        <f t="array" ref="Z5">_xlfn.IFS(AA5="oz",_xlfn.IFS(R5="oz",Q5,R5="fl oz",Q5*1.04,R5="ml",Q5*0.0338),AA5="fl oz",_xlfn.IFS(R5="oz",Q5/1.04,R5="fl oz",Q5,R5="ml",Q5*0.0338/1.04),AA5="ml",_xlfn.IFS(R5="oz",Q5/0.0338,R5="fl oz",Q5*1.04/0.0338,R5="ml",Q5))</f>
        <v>8.32</v>
      </c>
      <c r="AA5" s="9" t="str">
        <f>_xlfn.XLOOKUP($E5,'Copy of Raw Data'!$E:$E,'Copy of Raw Data'!AA:AA,"ERROR",0,1)</f>
        <v>oz</v>
      </c>
      <c r="AB5" s="9" t="str">
        <f>_xlfn.XLOOKUP($E5,'Copy of Raw Data'!$E:$E,'Copy of Raw Data'!AB:AB,"ERROR",0,1)</f>
        <v>Spray Can</v>
      </c>
      <c r="AC5" s="9" t="str">
        <f>_xlfn.XLOOKUP($E5,'Copy of Raw Data'!$E:$E,'Copy of Raw Data'!AC:AC,"ERROR",0,1)</f>
        <v>Pack of 1</v>
      </c>
      <c r="AD5" s="9" t="str">
        <f>_xlfn.XLOOKUP($E5,'Copy of Raw Data'!$E:$E,'Copy of Raw Data'!AD:AD,"ERROR",0,1)</f>
        <v>Heat Protection, Humidity Resistant, Shine, Anti Drying, Volumizing</v>
      </c>
      <c r="AE5" s="9" t="str">
        <f>_xlfn.XLOOKUP($E5,'Copy of Raw Data'!$E:$E,'Copy of Raw Data'!AO:AO,"ERROR",0,1)</f>
        <v>Alcohol Free</v>
      </c>
      <c r="AF5" s="9" t="str">
        <f>_xlfn.XLOOKUP($E5,'Copy of Raw Data'!$E:$E,'Copy of Raw Data'!AZ:AZ,"ERROR",0,1)</f>
        <v>Cocamidopropyl Betaine, Water, Hydrolyzed Wheat Protein</v>
      </c>
      <c r="AG5">
        <f t="shared" ref="AG4:AV67" si="7">IF(IFERROR(SEARCH(AG$2,$AD5,1),0)=0,0,1)</f>
        <v>1</v>
      </c>
      <c r="AH5">
        <f t="shared" si="7"/>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1</v>
      </c>
      <c r="AV5">
        <f t="shared" si="0"/>
        <v>0</v>
      </c>
      <c r="AW5">
        <f t="shared" si="0"/>
        <v>0</v>
      </c>
      <c r="AX5">
        <f t="shared" si="0"/>
        <v>1</v>
      </c>
      <c r="AY5">
        <f t="shared" si="0"/>
        <v>0</v>
      </c>
      <c r="AZ5">
        <f t="shared" si="0"/>
        <v>0</v>
      </c>
      <c r="BA5">
        <f t="shared" si="0"/>
        <v>0</v>
      </c>
      <c r="BB5">
        <f t="shared" si="0"/>
        <v>0</v>
      </c>
      <c r="BC5">
        <f t="shared" si="0"/>
        <v>0</v>
      </c>
      <c r="BD5">
        <f t="shared" si="6"/>
        <v>0</v>
      </c>
      <c r="BE5">
        <f t="shared" si="6"/>
        <v>0</v>
      </c>
      <c r="BF5">
        <f t="shared" si="1"/>
        <v>0</v>
      </c>
      <c r="BG5">
        <f t="shared" si="1"/>
        <v>0</v>
      </c>
      <c r="BH5">
        <f t="shared" si="1"/>
        <v>0</v>
      </c>
      <c r="BI5">
        <f t="shared" si="1"/>
        <v>0</v>
      </c>
      <c r="BJ5">
        <f t="shared" si="1"/>
        <v>0</v>
      </c>
      <c r="BK5">
        <f t="shared" si="1"/>
        <v>0</v>
      </c>
      <c r="BL5">
        <f t="shared" si="1"/>
        <v>0</v>
      </c>
      <c r="BM5">
        <f t="shared" si="1"/>
        <v>0</v>
      </c>
      <c r="BN5">
        <f t="shared" si="1"/>
        <v>1</v>
      </c>
      <c r="BO5">
        <f t="shared" si="1"/>
        <v>0</v>
      </c>
      <c r="BP5">
        <f t="shared" si="1"/>
        <v>0</v>
      </c>
      <c r="BQ5">
        <f t="shared" si="1"/>
        <v>0</v>
      </c>
      <c r="BR5">
        <f t="shared" si="1"/>
        <v>0</v>
      </c>
      <c r="BS5">
        <f t="shared" si="1"/>
        <v>0</v>
      </c>
      <c r="BT5">
        <f t="shared" si="1"/>
        <v>0</v>
      </c>
      <c r="BU5">
        <f t="shared" si="1"/>
        <v>1</v>
      </c>
    </row>
    <row r="6" spans="1:73">
      <c r="A6" s="9" t="str">
        <f>_xlfn.XLOOKUP($E6,'Copy of Raw Data'!$E:$E,'Copy of Raw Data'!A:A,"ERROR",0,1)</f>
        <v>US</v>
      </c>
      <c r="B6" s="9" t="str">
        <f>_xlfn.XLOOKUP($E6,'Copy of Raw Data'!$E:$E,'Copy of Raw Data'!B:B,"ERROR",0,1)</f>
        <v>Hair Mousses</v>
      </c>
      <c r="C6" s="9" t="str">
        <f>_xlfn.XLOOKUP($E6,'Copy of Raw Data'!$E:$E,'Copy of Raw Data'!C:C,"ERROR",0,1)</f>
        <v>sexyhair</v>
      </c>
      <c r="D6" s="9" t="str">
        <f>_xlfn.XLOOKUP($E6,'Copy of Raw Data'!$E:$E,'Copy of Raw Data'!D:D,"ERROR",0,1)</f>
        <v>www.amazon.com/dp/B08735MT2B</v>
      </c>
      <c r="E6" s="9" t="s">
        <v>49</v>
      </c>
      <c r="F6" s="9" t="str">
        <f>_xlfn.XLOOKUP($E6,'Copy of Raw Data'!$E:$E,'Copy of Raw Data'!F:F,"ERROR",0,1)</f>
        <v>SexyHair Big Spray &amp; Play Volumizing Hairspray | Hold and Shine | Up to 72 Hour Humidity Resistance | All Hair Types</v>
      </c>
      <c r="G6" s="9">
        <f>_xlfn.XLOOKUP($E6,'Copy of Raw Data'!$E:$E,'Copy of Raw Data'!G:G,"ERROR",0,1)</f>
        <v>44748</v>
      </c>
      <c r="H6" s="9">
        <f>_xlfn.XLOOKUP($E6,'Copy of Raw Data'!$E:$E,'Copy of Raw Data'!H:H,"ERROR",0,1)</f>
        <v>916855.12</v>
      </c>
      <c r="I6" s="9">
        <f>_xlfn.XLOOKUP($E6,'Copy of Raw Data'!$E:$E,'Copy of Raw Data'!I:I,"ERROR",0,1)</f>
        <v>0.0323442391232582</v>
      </c>
      <c r="J6" s="9" t="str">
        <f>_xlfn.XLOOKUP($E6,'Copy of Raw Data'!$E:$E,'Copy of 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_xlfn.XLOOKUP($E6,'Copy of Raw Data'!$E:$E,'Copy of Raw Data'!L:L,"ERROR",0,1)</f>
        <v>20.85</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_xlfn.XLOOKUP($E6,'Copy of Raw Data'!$E:$E,'Copy of Raw Data'!N:N,"ERROR",0,1)</f>
        <v>21.15</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6">
        <f t="shared" si="2"/>
        <v>0.0141843971631204</v>
      </c>
      <c r="Q6" s="9">
        <f>_xlfn.XLOOKUP($E6,'Copy of Raw Data'!$E:$E,'Copy of Raw Data'!Q:Q,"ERROR",0,1)</f>
        <v>10</v>
      </c>
      <c r="R6" s="9" t="str">
        <f>_xlfn.XLOOKUP($E6,'Copy of Raw Data'!$E:$E,'Copy of Raw Data'!R:R,"ERROR",0,1)</f>
        <v>fl oz</v>
      </c>
      <c r="S6" s="17">
        <f t="shared" si="3"/>
        <v>2.00480769230769</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4"/>
        <v>0.068774225436383</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5"/>
        <v>0.0677987045082074</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10 to 15</v>
      </c>
      <c r="Z6" s="17">
        <f t="array" ref="Z6">_xlfn.IFS(AA6="oz",_xlfn.IFS(R6="oz",Q6,R6="fl oz",Q6*1.04,R6="ml",Q6*0.0338),AA6="fl oz",_xlfn.IFS(R6="oz",Q6/1.04,R6="fl oz",Q6,R6="ml",Q6*0.0338/1.04),AA6="ml",_xlfn.IFS(R6="oz",Q6/0.0338,R6="fl oz",Q6*1.04/0.0338,R6="ml",Q6))</f>
        <v>10.4</v>
      </c>
      <c r="AA6" s="9" t="str">
        <f>_xlfn.XLOOKUP($E6,'Copy of Raw Data'!$E:$E,'Copy of Raw Data'!AA:AA,"ERROR",0,1)</f>
        <v>oz</v>
      </c>
      <c r="AB6" s="9" t="str">
        <f>_xlfn.XLOOKUP($E6,'Copy of Raw Data'!$E:$E,'Copy of Raw Data'!AB:AB,"ERROR",0,1)</f>
        <v>Spray Can</v>
      </c>
      <c r="AC6" s="9" t="str">
        <f>_xlfn.XLOOKUP($E6,'Copy of Raw Data'!$E:$E,'Copy of Raw Data'!AC:AC,"ERROR",0,1)</f>
        <v>Pack of 1</v>
      </c>
      <c r="AD6" s="9" t="str">
        <f>_xlfn.XLOOKUP($E6,'Copy of Raw Data'!$E:$E,'Copy of Raw Data'!AD:AD,"ERROR",0,1)</f>
        <v>Hold, Heat Protection, Humidity Protection, Shine, Volumizing, Lifting</v>
      </c>
      <c r="AE6" s="9" t="str">
        <f>_xlfn.XLOOKUP($E6,'Copy of Raw Data'!$E:$E,'Copy of Raw Data'!AO:AO,"ERROR",0,1)</f>
        <v>Cruelty Free</v>
      </c>
      <c r="AF6" s="9" t="str">
        <f>_xlfn.XLOOKUP($E6,'Copy of Raw Data'!$E:$E,'Copy of Raw Data'!AZ:AZ,"ERROR",0,1)</f>
        <v>Water, Dimethicone, Diazolidinyl Urea</v>
      </c>
      <c r="AG6">
        <f t="shared" si="7"/>
        <v>0</v>
      </c>
      <c r="AH6">
        <f t="shared" si="7"/>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1</v>
      </c>
      <c r="AV6">
        <f t="shared" si="0"/>
        <v>1</v>
      </c>
      <c r="AW6">
        <f t="shared" si="0"/>
        <v>1</v>
      </c>
      <c r="AX6">
        <f t="shared" si="0"/>
        <v>0</v>
      </c>
      <c r="AY6">
        <f t="shared" si="0"/>
        <v>0</v>
      </c>
      <c r="AZ6">
        <f t="shared" si="0"/>
        <v>1</v>
      </c>
      <c r="BA6">
        <f t="shared" si="0"/>
        <v>1</v>
      </c>
      <c r="BB6">
        <f t="shared" si="0"/>
        <v>0</v>
      </c>
      <c r="BC6">
        <f t="shared" si="0"/>
        <v>0</v>
      </c>
      <c r="BD6">
        <f t="shared" si="6"/>
        <v>0</v>
      </c>
      <c r="BE6">
        <f t="shared" si="6"/>
        <v>0</v>
      </c>
      <c r="BF6">
        <f t="shared" si="1"/>
        <v>0</v>
      </c>
      <c r="BG6">
        <f t="shared" si="1"/>
        <v>0</v>
      </c>
      <c r="BH6">
        <f t="shared" si="1"/>
        <v>0</v>
      </c>
      <c r="BI6">
        <f t="shared" si="1"/>
        <v>0</v>
      </c>
      <c r="BJ6">
        <f t="shared" si="1"/>
        <v>0</v>
      </c>
      <c r="BK6">
        <f t="shared" si="1"/>
        <v>0</v>
      </c>
      <c r="BL6">
        <f t="shared" si="1"/>
        <v>0</v>
      </c>
      <c r="BM6">
        <f t="shared" si="1"/>
        <v>0</v>
      </c>
      <c r="BN6">
        <f t="shared" si="1"/>
        <v>1</v>
      </c>
      <c r="BO6">
        <f t="shared" si="1"/>
        <v>0</v>
      </c>
      <c r="BP6">
        <f t="shared" si="1"/>
        <v>0</v>
      </c>
      <c r="BQ6">
        <f t="shared" si="1"/>
        <v>0</v>
      </c>
      <c r="BR6">
        <f t="shared" si="1"/>
        <v>0</v>
      </c>
      <c r="BS6">
        <f t="shared" si="1"/>
        <v>0</v>
      </c>
      <c r="BT6">
        <f t="shared" si="1"/>
        <v>0</v>
      </c>
      <c r="BU6">
        <f t="shared" si="1"/>
        <v>1</v>
      </c>
    </row>
    <row r="7" spans="1:73">
      <c r="A7" s="9" t="str">
        <f>_xlfn.XLOOKUP($E7,'Copy of Raw Data'!$E:$E,'Copy of Raw Data'!A:A,"ERROR",0,1)</f>
        <v>US</v>
      </c>
      <c r="B7" s="9" t="str">
        <f>_xlfn.XLOOKUP($E7,'Copy of Raw Data'!$E:$E,'Copy of Raw Data'!B:B,"ERROR",0,1)</f>
        <v>Hair Mousses</v>
      </c>
      <c r="C7" s="9" t="str">
        <f>_xlfn.XLOOKUP($E7,'Copy of Raw Data'!$E:$E,'Copy of Raw Data'!C:C,"ERROR",0,1)</f>
        <v>amika</v>
      </c>
      <c r="D7" s="9" t="str">
        <f>_xlfn.XLOOKUP($E7,'Copy of Raw Data'!$E:$E,'Copy of Raw Data'!D:D,"ERROR",0,1)</f>
        <v>www.amazon.com/dp/B07H3GBS31</v>
      </c>
      <c r="E7" s="9" t="s">
        <v>53</v>
      </c>
      <c r="F7" s="9" t="str">
        <f>_xlfn.XLOOKUP($E7,'Copy of Raw Data'!$E:$E,'Copy of Raw Data'!F:F,"ERROR",0,1)</f>
        <v>amika plus size perfect body mousse</v>
      </c>
      <c r="G7" s="9">
        <f>_xlfn.XLOOKUP($E7,'Copy of Raw Data'!$E:$E,'Copy of Raw Data'!G:G,"ERROR",0,1)</f>
        <v>25539</v>
      </c>
      <c r="H7" s="9">
        <f>_xlfn.XLOOKUP($E7,'Copy of Raw Data'!$E:$E,'Copy of Raw Data'!H:H,"ERROR",0,1)</f>
        <v>760780.46</v>
      </c>
      <c r="I7" s="9">
        <f>_xlfn.XLOOKUP($E7,'Copy of Raw Data'!$E:$E,'Copy of Raw Data'!I:I,"ERROR",0,1)</f>
        <v>0.02836982250898</v>
      </c>
      <c r="J7" s="9" t="str">
        <f>_xlfn.XLOOKUP($E7,'Copy of Raw Data'!$E:$E,'Copy of 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_xlfn.XLOOKUP($E7,'Copy of Raw Data'!$E:$E,'Copy of Raw Data'!L:L,"ERROR",0,1)</f>
        <v>29.88</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_xlfn.XLOOKUP($E7,'Copy of Raw Data'!$E:$E,'Copy of Raw Data'!N:N,"ERROR",0,1)</f>
        <v>29.94</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2"/>
        <v>0.00200400801603214</v>
      </c>
      <c r="Q7" s="9">
        <f>_xlfn.XLOOKUP($E7,'Copy of Raw Data'!$E:$E,'Copy of Raw Data'!Q:Q,"ERROR",0,1)</f>
        <v>8.5</v>
      </c>
      <c r="R7" s="9" t="str">
        <f>_xlfn.XLOOKUP($E7,'Copy of Raw Data'!$E:$E,'Copy of Raw Data'!R:R,"ERROR",0,1)</f>
        <v>fl oz</v>
      </c>
      <c r="S7" s="17">
        <f t="shared" si="3"/>
        <v>3.38009049773756</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3 to 4</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0.1 to 0.2</v>
      </c>
      <c r="V7" s="17">
        <f t="shared" si="4"/>
        <v>0.114537633684623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0.1 to 0.2</v>
      </c>
      <c r="X7" s="17">
        <f t="shared" si="5"/>
        <v>0.114308099348582</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17">
        <f t="array" ref="Z7">_xlfn.IFS(AA7="oz",_xlfn.IFS(R7="oz",Q7,R7="fl oz",Q7*1.04,R7="ml",Q7*0.0338),AA7="fl oz",_xlfn.IFS(R7="oz",Q7/1.04,R7="fl oz",Q7,R7="ml",Q7*0.0338/1.04),AA7="ml",_xlfn.IFS(R7="oz",Q7/0.0338,R7="fl oz",Q7*1.04/0.0338,R7="ml",Q7))</f>
        <v>8.84</v>
      </c>
      <c r="AA7" s="9" t="str">
        <f>_xlfn.XLOOKUP($E7,'Copy of Raw Data'!$E:$E,'Copy of Raw Data'!AA:AA,"ERROR",0,1)</f>
        <v>oz</v>
      </c>
      <c r="AB7" s="9" t="str">
        <f>_xlfn.XLOOKUP($E7,'Copy of Raw Data'!$E:$E,'Copy of Raw Data'!AB:AB,"ERROR",0,1)</f>
        <v>Spray Can</v>
      </c>
      <c r="AC7" s="9" t="str">
        <f>_xlfn.XLOOKUP($E7,'Copy of Raw Data'!$E:$E,'Copy of Raw Data'!AC:AC,"ERROR",0,1)</f>
        <v>Pack of 1</v>
      </c>
      <c r="AD7" s="9" t="str">
        <f>_xlfn.XLOOKUP($E7,'Copy of Raw Data'!$E:$E,'Copy of Raw Data'!AD:AD,"ERROR",0,1)</f>
        <v>Hold, Volumizing, Frizz Control, Heat Protection, Humidity Protection, Bounce</v>
      </c>
      <c r="AE7" s="9" t="str">
        <f>_xlfn.XLOOKUP($E7,'Copy of Raw Data'!$E:$E,'Copy of Raw Data'!AO:AO,"ERROR",0,1)</f>
        <v>Artificial Colorant Free, Formaldehyde Free, Mineral Oil Free, Oxybenzone Free, Triclosan Free, Aluminium Free, Talcum Free, Vegetarian, Cruelty Free, Gluten Free</v>
      </c>
      <c r="AF7" s="9" t="str">
        <f>_xlfn.XLOOKUP($E7,'Copy of Raw Data'!$E:$E,'Copy of Raw Data'!AZ:AZ,"ERROR",0,1)</f>
        <v>Berry, Acrylate Copolymer, Fatty Acids</v>
      </c>
      <c r="AG7">
        <f t="shared" si="7"/>
        <v>0</v>
      </c>
      <c r="AH7">
        <f t="shared" si="7"/>
        <v>0</v>
      </c>
      <c r="AI7">
        <f t="shared" si="0"/>
        <v>1</v>
      </c>
      <c r="AJ7">
        <f t="shared" si="0"/>
        <v>0</v>
      </c>
      <c r="AK7">
        <f t="shared" si="0"/>
        <v>0</v>
      </c>
      <c r="AL7">
        <f t="shared" si="0"/>
        <v>0</v>
      </c>
      <c r="AM7">
        <f t="shared" si="0"/>
        <v>0</v>
      </c>
      <c r="AN7">
        <f t="shared" si="0"/>
        <v>0</v>
      </c>
      <c r="AO7">
        <f t="shared" si="0"/>
        <v>0</v>
      </c>
      <c r="AP7">
        <f t="shared" si="0"/>
        <v>0</v>
      </c>
      <c r="AQ7">
        <f t="shared" si="0"/>
        <v>0</v>
      </c>
      <c r="AR7">
        <f t="shared" si="0"/>
        <v>0</v>
      </c>
      <c r="AS7">
        <f t="shared" si="0"/>
        <v>1</v>
      </c>
      <c r="AT7">
        <f t="shared" si="0"/>
        <v>0</v>
      </c>
      <c r="AU7">
        <f t="shared" si="0"/>
        <v>1</v>
      </c>
      <c r="AV7">
        <f t="shared" si="0"/>
        <v>1</v>
      </c>
      <c r="AW7">
        <f t="shared" si="0"/>
        <v>1</v>
      </c>
      <c r="AX7">
        <f t="shared" si="0"/>
        <v>0</v>
      </c>
      <c r="AY7">
        <f t="shared" si="0"/>
        <v>0</v>
      </c>
      <c r="AZ7">
        <f t="shared" si="0"/>
        <v>0</v>
      </c>
      <c r="BA7">
        <f t="shared" si="0"/>
        <v>0</v>
      </c>
      <c r="BB7">
        <f t="shared" si="0"/>
        <v>0</v>
      </c>
      <c r="BC7">
        <f t="shared" si="0"/>
        <v>0</v>
      </c>
      <c r="BD7">
        <f t="shared" si="6"/>
        <v>0</v>
      </c>
      <c r="BE7">
        <f t="shared" si="6"/>
        <v>0</v>
      </c>
      <c r="BF7">
        <f t="shared" si="1"/>
        <v>0</v>
      </c>
      <c r="BG7">
        <f t="shared" si="1"/>
        <v>0</v>
      </c>
      <c r="BH7">
        <f t="shared" si="1"/>
        <v>0</v>
      </c>
      <c r="BI7">
        <f t="shared" si="1"/>
        <v>0</v>
      </c>
      <c r="BJ7">
        <f t="shared" si="1"/>
        <v>0</v>
      </c>
      <c r="BK7">
        <f t="shared" si="1"/>
        <v>0</v>
      </c>
      <c r="BL7">
        <f t="shared" si="1"/>
        <v>0</v>
      </c>
      <c r="BM7">
        <f t="shared" si="1"/>
        <v>0</v>
      </c>
      <c r="BN7">
        <f t="shared" si="1"/>
        <v>0</v>
      </c>
      <c r="BO7">
        <f t="shared" si="1"/>
        <v>0</v>
      </c>
      <c r="BP7">
        <f t="shared" si="1"/>
        <v>0</v>
      </c>
      <c r="BQ7">
        <f t="shared" si="1"/>
        <v>0</v>
      </c>
      <c r="BR7">
        <f t="shared" si="1"/>
        <v>0</v>
      </c>
      <c r="BS7">
        <f t="shared" si="1"/>
        <v>0</v>
      </c>
      <c r="BT7">
        <f t="shared" si="1"/>
        <v>0</v>
      </c>
      <c r="BU7">
        <f t="shared" si="1"/>
        <v>1</v>
      </c>
    </row>
    <row r="8" spans="1:73">
      <c r="A8" s="9" t="str">
        <f>_xlfn.XLOOKUP($E8,'Copy of Raw Data'!$E:$E,'Copy of Raw Data'!A:A,"ERROR",0,1)</f>
        <v>US</v>
      </c>
      <c r="B8" s="9" t="str">
        <f>_xlfn.XLOOKUP($E8,'Copy of Raw Data'!$E:$E,'Copy of Raw Data'!B:B,"ERROR",0,1)</f>
        <v>Hair Mousses</v>
      </c>
      <c r="C8" s="9" t="str">
        <f>_xlfn.XLOOKUP($E8,'Copy of Raw Data'!$E:$E,'Copy of Raw Data'!C:C,"ERROR",0,1)</f>
        <v>Moroccanoil</v>
      </c>
      <c r="D8" s="9" t="str">
        <f>_xlfn.XLOOKUP($E8,'Copy of Raw Data'!$E:$E,'Copy of Raw Data'!D:D,"ERROR",0,1)</f>
        <v>www.amazon.com/dp/B00ALI4BYM</v>
      </c>
      <c r="E8" s="9" t="s">
        <v>57</v>
      </c>
      <c r="F8" s="9" t="str">
        <f>_xlfn.XLOOKUP($E8,'Copy of Raw Data'!$E:$E,'Copy of Raw Data'!F:F,"ERROR",0,1)</f>
        <v>Moroccanoil Volumizing Mousse, 8.5 Fl. Oz</v>
      </c>
      <c r="G8" s="9">
        <f>_xlfn.XLOOKUP($E8,'Copy of Raw Data'!$E:$E,'Copy of Raw Data'!G:G,"ERROR",0,1)</f>
        <v>22244</v>
      </c>
      <c r="H8" s="9">
        <f>_xlfn.XLOOKUP($E8,'Copy of Raw Data'!$E:$E,'Copy of Raw Data'!H:H,"ERROR",0,1)</f>
        <v>667296.78</v>
      </c>
      <c r="I8" s="9">
        <f>_xlfn.XLOOKUP($E8,'Copy of Raw Data'!$E:$E,'Copy of Raw Data'!I:I,"ERROR",0,1)</f>
        <v>0.0260150214959944</v>
      </c>
      <c r="J8" s="9" t="str">
        <f>_xlfn.XLOOKUP($E8,'Copy of Raw Data'!$E:$E,'Copy of 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_xlfn.XLOOKUP($E8,'Copy of Raw Data'!$E:$E,'Copy of Raw Data'!L:L,"ERROR",0,1)</f>
        <v>30</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_xlfn.XLOOKUP($E8,'Copy of Raw Data'!$E:$E,'Copy of Raw Data'!N:N,"ERROR",0,1)</f>
        <v>30</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No Discount</v>
      </c>
      <c r="P8" s="16">
        <f t="shared" si="2"/>
        <v>0</v>
      </c>
      <c r="Q8" s="9">
        <f>_xlfn.XLOOKUP($E8,'Copy of Raw Data'!$E:$E,'Copy of Raw Data'!Q:Q,"ERROR",0,1)</f>
        <v>8.5</v>
      </c>
      <c r="R8" s="9" t="str">
        <f>_xlfn.XLOOKUP($E8,'Copy of Raw Data'!$E:$E,'Copy of Raw Data'!R:R,"ERROR",0,1)</f>
        <v>fl oz</v>
      </c>
      <c r="S8" s="17">
        <f t="shared" si="3"/>
        <v>3.39366515837104</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4"/>
        <v>0.114767168020664</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5"/>
        <v>0.114767168020664</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tr">
        <f>_xlfn.XLOOKUP($E8,'Copy of Raw Data'!$E:$E,'Copy of Raw Data'!AA:AA,"ERROR",0,1)</f>
        <v>oz</v>
      </c>
      <c r="AB8" s="9" t="str">
        <f>_xlfn.XLOOKUP($E8,'Copy of Raw Data'!$E:$E,'Copy of Raw Data'!AB:AB,"ERROR",0,1)</f>
        <v>Spray Can</v>
      </c>
      <c r="AC8" s="9" t="str">
        <f>_xlfn.XLOOKUP($E8,'Copy of Raw Data'!$E:$E,'Copy of Raw Data'!AC:AC,"ERROR",0,1)</f>
        <v>Pack of 1</v>
      </c>
      <c r="AD8" s="9" t="str">
        <f>_xlfn.XLOOKUP($E8,'Copy of Raw Data'!$E:$E,'Copy of Raw Data'!AD:AD,"ERROR",0,1)</f>
        <v>Volumizing, Flake Control, Lift, Frizz control</v>
      </c>
      <c r="AE8" s="9" t="str">
        <f>_xlfn.XLOOKUP($E8,'Copy of Raw Data'!$E:$E,'Copy of Raw Data'!AO:AO,"ERROR",0,1)</f>
        <v>Residue free, Cruelty Free</v>
      </c>
      <c r="AF8" s="9" t="str">
        <f>_xlfn.XLOOKUP($E8,'Copy of Raw Data'!$E:$E,'Copy of Raw Data'!AZ:AZ,"ERROR",0,1)</f>
        <v>Argan oil, Water</v>
      </c>
      <c r="AG8">
        <f t="shared" si="7"/>
        <v>0</v>
      </c>
      <c r="AH8">
        <f t="shared" si="7"/>
        <v>0</v>
      </c>
      <c r="AI8">
        <f t="shared" si="0"/>
        <v>0</v>
      </c>
      <c r="AJ8">
        <f t="shared" si="0"/>
        <v>0</v>
      </c>
      <c r="AK8">
        <f t="shared" si="0"/>
        <v>0</v>
      </c>
      <c r="AL8">
        <f t="shared" si="0"/>
        <v>0</v>
      </c>
      <c r="AM8">
        <f t="shared" si="0"/>
        <v>0</v>
      </c>
      <c r="AN8">
        <f t="shared" si="0"/>
        <v>0</v>
      </c>
      <c r="AO8">
        <f t="shared" si="0"/>
        <v>0</v>
      </c>
      <c r="AP8">
        <f t="shared" si="0"/>
        <v>0</v>
      </c>
      <c r="AQ8">
        <f t="shared" si="0"/>
        <v>0</v>
      </c>
      <c r="AR8">
        <f t="shared" si="0"/>
        <v>1</v>
      </c>
      <c r="AS8">
        <f t="shared" si="0"/>
        <v>1</v>
      </c>
      <c r="AT8">
        <f t="shared" si="0"/>
        <v>0</v>
      </c>
      <c r="AU8">
        <f t="shared" si="0"/>
        <v>0</v>
      </c>
      <c r="AV8">
        <f t="shared" si="0"/>
        <v>0</v>
      </c>
      <c r="AW8">
        <f t="shared" si="0"/>
        <v>0</v>
      </c>
      <c r="AX8">
        <f t="shared" si="0"/>
        <v>0</v>
      </c>
      <c r="AY8">
        <f t="shared" si="0"/>
        <v>0</v>
      </c>
      <c r="AZ8">
        <f t="shared" si="0"/>
        <v>1</v>
      </c>
      <c r="BA8">
        <f t="shared" si="0"/>
        <v>0</v>
      </c>
      <c r="BB8">
        <f t="shared" si="0"/>
        <v>0</v>
      </c>
      <c r="BC8">
        <f t="shared" si="0"/>
        <v>0</v>
      </c>
      <c r="BD8">
        <f t="shared" si="6"/>
        <v>0</v>
      </c>
      <c r="BE8">
        <f t="shared" si="6"/>
        <v>0</v>
      </c>
      <c r="BF8">
        <f t="shared" si="1"/>
        <v>0</v>
      </c>
      <c r="BG8">
        <f t="shared" si="1"/>
        <v>0</v>
      </c>
      <c r="BH8">
        <f t="shared" si="1"/>
        <v>0</v>
      </c>
      <c r="BI8">
        <f t="shared" si="1"/>
        <v>0</v>
      </c>
      <c r="BJ8">
        <f t="shared" si="1"/>
        <v>0</v>
      </c>
      <c r="BK8">
        <f t="shared" si="1"/>
        <v>0</v>
      </c>
      <c r="BL8">
        <f t="shared" si="1"/>
        <v>0</v>
      </c>
      <c r="BM8">
        <f t="shared" si="1"/>
        <v>0</v>
      </c>
      <c r="BN8">
        <f t="shared" si="1"/>
        <v>0</v>
      </c>
      <c r="BO8">
        <f t="shared" si="1"/>
        <v>0</v>
      </c>
      <c r="BP8">
        <f t="shared" si="1"/>
        <v>0</v>
      </c>
      <c r="BQ8">
        <f t="shared" si="1"/>
        <v>0</v>
      </c>
      <c r="BR8">
        <f t="shared" si="1"/>
        <v>0</v>
      </c>
      <c r="BS8">
        <f t="shared" si="1"/>
        <v>0</v>
      </c>
      <c r="BT8">
        <f t="shared" si="1"/>
        <v>0</v>
      </c>
      <c r="BU8">
        <f t="shared" si="1"/>
        <v>1</v>
      </c>
    </row>
    <row r="9" spans="1:73">
      <c r="A9" s="9" t="str">
        <f>_xlfn.XLOOKUP($E9,'Copy of Raw Data'!$E:$E,'Copy of Raw Data'!A:A,"ERROR",0,1)</f>
        <v>US</v>
      </c>
      <c r="B9" s="9" t="str">
        <f>_xlfn.XLOOKUP($E9,'Copy of Raw Data'!$E:$E,'Copy of Raw Data'!B:B,"ERROR",0,1)</f>
        <v>Hair Mousses</v>
      </c>
      <c r="C9" s="9" t="str">
        <f>_xlfn.XLOOKUP($E9,'Copy of Raw Data'!$E:$E,'Copy of Raw Data'!C:C,"ERROR",0,1)</f>
        <v>ORIBE</v>
      </c>
      <c r="D9" s="9" t="str">
        <f>_xlfn.XLOOKUP($E9,'Copy of Raw Data'!$E:$E,'Copy of Raw Data'!D:D,"ERROR",0,1)</f>
        <v>www.amazon.com/dp/B00DHOROQ4</v>
      </c>
      <c r="E9" s="9" t="s">
        <v>61</v>
      </c>
      <c r="F9" s="9" t="str">
        <f>_xlfn.XLOOKUP($E9,'Copy of Raw Data'!$E:$E,'Copy of Raw Data'!F:F,"ERROR",0,1)</f>
        <v>Oribe Grandiose Hair Plumping Mousse, 5.8 Ounce</v>
      </c>
      <c r="G9" s="9">
        <f>_xlfn.XLOOKUP($E9,'Copy of Raw Data'!$E:$E,'Copy of Raw Data'!G:G,"ERROR",0,1)</f>
        <v>15690</v>
      </c>
      <c r="H9" s="9">
        <f>_xlfn.XLOOKUP($E9,'Copy of Raw Data'!$E:$E,'Copy of Raw Data'!H:H,"ERROR",0,1)</f>
        <v>611908.66</v>
      </c>
      <c r="I9" s="9">
        <f>_xlfn.XLOOKUP($E9,'Copy of Raw Data'!$E:$E,'Copy of Raw Data'!I:I,"ERROR",0,1)</f>
        <v>0.0238831850659649</v>
      </c>
      <c r="J9" s="9" t="str">
        <f>_xlfn.XLOOKUP($E9,'Copy of Raw Data'!$E:$E,'Copy of 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30 to 40</v>
      </c>
      <c r="L9" s="9">
        <f>_xlfn.XLOOKUP($E9,'Copy of Raw Data'!$E:$E,'Copy of Raw Data'!L:L,"ERROR",0,1)</f>
        <v>39</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_xlfn.XLOOKUP($E9,'Copy of Raw Data'!$E:$E,'Copy of Raw Data'!N:N,"ERROR",0,1)</f>
        <v>39</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2"/>
        <v>0</v>
      </c>
      <c r="Q9" s="9">
        <f>_xlfn.XLOOKUP($E9,'Copy of Raw Data'!$E:$E,'Copy of Raw Data'!Q:Q,"ERROR",0,1)</f>
        <v>5.8</v>
      </c>
      <c r="R9" s="9" t="str">
        <f>_xlfn.XLOOKUP($E9,'Copy of Raw Data'!$E:$E,'Copy of Raw Data'!R:R,"ERROR",0,1)</f>
        <v>fl oz</v>
      </c>
      <c r="S9" s="17">
        <f t="shared" si="3"/>
        <v>6.46551724137931</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5 to 10</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0.2 to 0.3</v>
      </c>
      <c r="V9" s="17">
        <f t="shared" si="4"/>
        <v>0.218651242522128</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0.2 to 0.3</v>
      </c>
      <c r="X9" s="17">
        <f t="shared" si="5"/>
        <v>0.218651242522128</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17">
        <f t="array" ref="Z9">_xlfn.IFS(AA9="oz",_xlfn.IFS(R9="oz",Q9,R9="fl oz",Q9*1.04,R9="ml",Q9*0.0338),AA9="fl oz",_xlfn.IFS(R9="oz",Q9/1.04,R9="fl oz",Q9,R9="ml",Q9*0.0338/1.04),AA9="ml",_xlfn.IFS(R9="oz",Q9/0.0338,R9="fl oz",Q9*1.04/0.0338,R9="ml",Q9))</f>
        <v>6.032</v>
      </c>
      <c r="AA9" s="9" t="str">
        <f>_xlfn.XLOOKUP($E9,'Copy of Raw Data'!$E:$E,'Copy of Raw Data'!AA:AA,"ERROR",0,1)</f>
        <v>oz</v>
      </c>
      <c r="AB9" s="9" t="str">
        <f>_xlfn.XLOOKUP($E9,'Copy of Raw Data'!$E:$E,'Copy of Raw Data'!AB:AB,"ERROR",0,1)</f>
        <v>Spray Can</v>
      </c>
      <c r="AC9" s="9" t="str">
        <f>_xlfn.XLOOKUP($E9,'Copy of Raw Data'!$E:$E,'Copy of Raw Data'!AC:AC,"ERROR",0,1)</f>
        <v>Pack of 1</v>
      </c>
      <c r="AD9" s="9" t="str">
        <f>_xlfn.XLOOKUP($E9,'Copy of Raw Data'!$E:$E,'Copy of Raw Data'!AD:AD,"ERROR",0,1)</f>
        <v>Plumping, UV protection, Softening, Heat protection, Repair, Strengthening, Volumizing</v>
      </c>
      <c r="AE9" s="9" t="str">
        <f>_xlfn.XLOOKUP($E9,'Copy of Raw Data'!$E:$E,'Copy of Raw Data'!AO:AO,"ERROR",0,1)</f>
        <v>Paraben free</v>
      </c>
      <c r="AF9" s="9" t="str">
        <f>_xlfn.XLOOKUP($E9,'Copy of Raw Data'!$E:$E,'Copy of Raw Data'!AZ:AZ,"ERROR",0,1)</f>
        <v>Panthenol, Sunflower Seed Oil, Vitamin E, Water, Glycerin</v>
      </c>
      <c r="AG9">
        <f t="shared" si="7"/>
        <v>0</v>
      </c>
      <c r="AH9">
        <f t="shared" si="7"/>
        <v>0</v>
      </c>
      <c r="AI9">
        <f t="shared" si="0"/>
        <v>0</v>
      </c>
      <c r="AJ9">
        <f t="shared" si="0"/>
        <v>0</v>
      </c>
      <c r="AK9">
        <f t="shared" si="0"/>
        <v>0</v>
      </c>
      <c r="AL9">
        <f t="shared" si="0"/>
        <v>0</v>
      </c>
      <c r="AM9">
        <f t="shared" si="0"/>
        <v>0</v>
      </c>
      <c r="AN9">
        <f t="shared" si="0"/>
        <v>0</v>
      </c>
      <c r="AO9">
        <f t="shared" si="0"/>
        <v>0</v>
      </c>
      <c r="AP9">
        <f t="shared" si="0"/>
        <v>0</v>
      </c>
      <c r="AQ9">
        <f t="shared" si="0"/>
        <v>0</v>
      </c>
      <c r="AR9">
        <f t="shared" si="0"/>
        <v>0</v>
      </c>
      <c r="AS9">
        <f t="shared" si="0"/>
        <v>0</v>
      </c>
      <c r="AT9">
        <f t="shared" si="0"/>
        <v>0</v>
      </c>
      <c r="AU9">
        <f t="shared" si="0"/>
        <v>1</v>
      </c>
      <c r="AV9">
        <f t="shared" si="0"/>
        <v>0</v>
      </c>
      <c r="AW9">
        <f t="shared" si="0"/>
        <v>0</v>
      </c>
      <c r="AX9">
        <f t="shared" si="0"/>
        <v>0</v>
      </c>
      <c r="AY9">
        <f t="shared" si="0"/>
        <v>0</v>
      </c>
      <c r="AZ9">
        <f t="shared" si="0"/>
        <v>0</v>
      </c>
      <c r="BA9">
        <f t="shared" si="0"/>
        <v>0</v>
      </c>
      <c r="BB9">
        <f t="shared" si="0"/>
        <v>0</v>
      </c>
      <c r="BC9">
        <f t="shared" si="0"/>
        <v>0</v>
      </c>
      <c r="BD9">
        <f t="shared" si="6"/>
        <v>0</v>
      </c>
      <c r="BE9">
        <f t="shared" si="6"/>
        <v>0</v>
      </c>
      <c r="BF9">
        <f t="shared" si="1"/>
        <v>0</v>
      </c>
      <c r="BG9">
        <f t="shared" si="1"/>
        <v>0</v>
      </c>
      <c r="BH9">
        <f t="shared" si="1"/>
        <v>0</v>
      </c>
      <c r="BI9">
        <f t="shared" si="1"/>
        <v>0</v>
      </c>
      <c r="BJ9">
        <f t="shared" si="1"/>
        <v>0</v>
      </c>
      <c r="BK9">
        <f t="shared" si="1"/>
        <v>1</v>
      </c>
      <c r="BL9">
        <f t="shared" si="1"/>
        <v>0</v>
      </c>
      <c r="BM9">
        <f t="shared" si="1"/>
        <v>1</v>
      </c>
      <c r="BN9">
        <f t="shared" si="1"/>
        <v>0</v>
      </c>
      <c r="BO9">
        <f t="shared" si="1"/>
        <v>0</v>
      </c>
      <c r="BP9">
        <f t="shared" si="1"/>
        <v>1</v>
      </c>
      <c r="BQ9">
        <f t="shared" si="1"/>
        <v>0</v>
      </c>
      <c r="BR9">
        <f t="shared" si="1"/>
        <v>1</v>
      </c>
      <c r="BS9">
        <f t="shared" si="1"/>
        <v>0</v>
      </c>
      <c r="BT9">
        <f t="shared" si="1"/>
        <v>1</v>
      </c>
      <c r="BU9">
        <f t="shared" si="1"/>
        <v>1</v>
      </c>
    </row>
    <row r="10" spans="1:73">
      <c r="A10" s="9" t="str">
        <f>_xlfn.XLOOKUP($E10,'Copy of Raw Data'!$E:$E,'Copy of Raw Data'!A:A,"ERROR",0,1)</f>
        <v>US</v>
      </c>
      <c r="B10" s="9" t="str">
        <f>_xlfn.XLOOKUP($E10,'Copy of Raw Data'!$E:$E,'Copy of Raw Data'!B:B,"ERROR",0,1)</f>
        <v>Hair Mousses</v>
      </c>
      <c r="C10" s="9" t="str">
        <f>_xlfn.XLOOKUP($E10,'Copy of Raw Data'!$E:$E,'Copy of Raw Data'!C:C,"ERROR",0,1)</f>
        <v>moroccanoil</v>
      </c>
      <c r="D10" s="9" t="str">
        <f>_xlfn.XLOOKUP($E10,'Copy of Raw Data'!$E:$E,'Copy of Raw Data'!D:D,"ERROR",0,1)</f>
        <v>www.amazon.com/dp/B004JWR9PO</v>
      </c>
      <c r="E10" s="9" t="s">
        <v>65</v>
      </c>
      <c r="F10" s="9" t="str">
        <f>_xlfn.XLOOKUP($E10,'Copy of Raw Data'!$E:$E,'Copy of Raw Data'!F:F,"ERROR",0,1)</f>
        <v>Moroccanoil Curl Control Mousse, 5.1 Fl Oz Moroccanoil Curl Control Mousse, 5.1 Fl Oz</v>
      </c>
      <c r="G10" s="9">
        <f>_xlfn.XLOOKUP($E10,'Copy of Raw Data'!$E:$E,'Copy of Raw Data'!G:G,"ERROR",0,1)</f>
        <v>18728</v>
      </c>
      <c r="H10" s="9">
        <f>_xlfn.XLOOKUP($E10,'Copy of Raw Data'!$E:$E,'Copy of Raw Data'!H:H,"ERROR",0,1)</f>
        <v>561764.97</v>
      </c>
      <c r="I10" s="9">
        <f>_xlfn.XLOOKUP($E10,'Copy of Raw Data'!$E:$E,'Copy of Raw Data'!I:I,"ERROR",0,1)</f>
        <v>0.0223656881390229</v>
      </c>
      <c r="J10" s="9" t="str">
        <f>_xlfn.XLOOKUP($E10,'Copy of Raw Data'!$E:$E,'Copy of 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_xlfn.XLOOKUP($E10,'Copy of Raw Data'!$E:$E,'Copy of Raw Data'!L:L,"ERROR",0,1)</f>
        <v>30</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20 to 30</v>
      </c>
      <c r="N10" s="9">
        <f>_xlfn.XLOOKUP($E10,'Copy of Raw Data'!$E:$E,'Copy of Raw Data'!N:N,"ERROR",0,1)</f>
        <v>30</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2"/>
        <v>0</v>
      </c>
      <c r="Q10" s="9">
        <f>_xlfn.XLOOKUP($E10,'Copy of Raw Data'!$E:$E,'Copy of Raw Data'!Q:Q,"ERROR",0,1)</f>
        <v>5.1</v>
      </c>
      <c r="R10" s="9" t="str">
        <f>_xlfn.XLOOKUP($E10,'Copy of Raw Data'!$E:$E,'Copy of Raw Data'!R:R,"ERROR",0,1)</f>
        <v>fl oz</v>
      </c>
      <c r="S10" s="17">
        <f t="shared" si="3"/>
        <v>5.65610859728507</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0.1 to 0.2</v>
      </c>
      <c r="V10" s="17">
        <f t="shared" si="4"/>
        <v>0.191278613367774</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0.1 to 0.2</v>
      </c>
      <c r="X10" s="17">
        <f t="shared" si="5"/>
        <v>0.191278613367774</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4 to 6</v>
      </c>
      <c r="Z10" s="17">
        <f t="array" ref="Z10">_xlfn.IFS(AA10="oz",_xlfn.IFS(R10="oz",Q10,R10="fl oz",Q10*1.04,R10="ml",Q10*0.0338),AA10="fl oz",_xlfn.IFS(R10="oz",Q10/1.04,R10="fl oz",Q10,R10="ml",Q10*0.0338/1.04),AA10="ml",_xlfn.IFS(R10="oz",Q10/0.0338,R10="fl oz",Q10*1.04/0.0338,R10="ml",Q10))</f>
        <v>5.304</v>
      </c>
      <c r="AA10" s="9" t="str">
        <f>_xlfn.XLOOKUP($E10,'Copy of Raw Data'!$E:$E,'Copy of Raw Data'!AA:AA,"ERROR",0,1)</f>
        <v>oz</v>
      </c>
      <c r="AB10" s="9" t="str">
        <f>_xlfn.XLOOKUP($E10,'Copy of Raw Data'!$E:$E,'Copy of Raw Data'!AB:AB,"ERROR",0,1)</f>
        <v>Pump Bottle</v>
      </c>
      <c r="AC10" s="9" t="str">
        <f>_xlfn.XLOOKUP($E10,'Copy of Raw Data'!$E:$E,'Copy of Raw Data'!AC:AC,"ERROR",0,1)</f>
        <v>Pack of 1</v>
      </c>
      <c r="AD10" s="9" t="str">
        <f>_xlfn.XLOOKUP($E10,'Copy of Raw Data'!$E:$E,'Copy of Raw Data'!AD:AD,"ERROR",0,1)</f>
        <v>Curl Protection, Smoothening, Frizz Control</v>
      </c>
      <c r="AE10" s="9" t="str">
        <f>_xlfn.XLOOKUP($E10,'Copy of Raw Data'!$E:$E,'Copy of Raw Data'!AO:AO,"ERROR",0,1)</f>
        <v>Paraben free, Residue free, Cruelty Free</v>
      </c>
      <c r="AF10" s="9" t="str">
        <f>_xlfn.XLOOKUP($E10,'Copy of Raw Data'!$E:$E,'Copy of Raw Data'!AZ:AZ,"ERROR",0,1)</f>
        <v>Argan oil, Water, Castor Oil, Citric Acid</v>
      </c>
      <c r="AG10">
        <f t="shared" si="7"/>
        <v>0</v>
      </c>
      <c r="AH10">
        <f t="shared" si="7"/>
        <v>0</v>
      </c>
      <c r="AI10">
        <f t="shared" si="0"/>
        <v>0</v>
      </c>
      <c r="AJ10">
        <f t="shared" si="0"/>
        <v>0</v>
      </c>
      <c r="AK10">
        <f t="shared" si="0"/>
        <v>0</v>
      </c>
      <c r="AL10">
        <f t="shared" si="0"/>
        <v>0</v>
      </c>
      <c r="AM10">
        <f t="shared" si="0"/>
        <v>0</v>
      </c>
      <c r="AN10">
        <f t="shared" si="0"/>
        <v>0</v>
      </c>
      <c r="AO10">
        <f t="shared" si="0"/>
        <v>1</v>
      </c>
      <c r="AP10">
        <f t="shared" si="0"/>
        <v>0</v>
      </c>
      <c r="AQ10">
        <f t="shared" si="0"/>
        <v>0</v>
      </c>
      <c r="AR10">
        <f t="shared" si="0"/>
        <v>0</v>
      </c>
      <c r="AS10">
        <f t="shared" si="0"/>
        <v>1</v>
      </c>
      <c r="AT10">
        <f t="shared" si="0"/>
        <v>0</v>
      </c>
      <c r="AU10">
        <f t="shared" si="0"/>
        <v>0</v>
      </c>
      <c r="AV10">
        <f t="shared" si="0"/>
        <v>0</v>
      </c>
      <c r="AW10">
        <f t="shared" si="0"/>
        <v>0</v>
      </c>
      <c r="AX10">
        <f t="shared" si="0"/>
        <v>0</v>
      </c>
      <c r="AY10">
        <f t="shared" si="0"/>
        <v>0</v>
      </c>
      <c r="AZ10">
        <f t="shared" si="0"/>
        <v>0</v>
      </c>
      <c r="BA10">
        <f t="shared" si="0"/>
        <v>0</v>
      </c>
      <c r="BB10">
        <f t="shared" si="0"/>
        <v>0</v>
      </c>
      <c r="BC10">
        <f t="shared" si="0"/>
        <v>0</v>
      </c>
      <c r="BD10">
        <f t="shared" si="6"/>
        <v>0</v>
      </c>
      <c r="BE10">
        <f t="shared" si="6"/>
        <v>0</v>
      </c>
      <c r="BF10">
        <f t="shared" si="1"/>
        <v>0</v>
      </c>
      <c r="BG10">
        <f t="shared" si="1"/>
        <v>0</v>
      </c>
      <c r="BH10">
        <f t="shared" si="1"/>
        <v>0</v>
      </c>
      <c r="BI10">
        <f t="shared" si="1"/>
        <v>0</v>
      </c>
      <c r="BJ10">
        <f t="shared" si="1"/>
        <v>0</v>
      </c>
      <c r="BK10">
        <f t="shared" si="1"/>
        <v>0</v>
      </c>
      <c r="BL10">
        <f t="shared" si="1"/>
        <v>0</v>
      </c>
      <c r="BM10">
        <f t="shared" si="1"/>
        <v>0</v>
      </c>
      <c r="BN10">
        <f t="shared" si="1"/>
        <v>0</v>
      </c>
      <c r="BO10">
        <f t="shared" si="1"/>
        <v>1</v>
      </c>
      <c r="BP10">
        <f t="shared" si="1"/>
        <v>0</v>
      </c>
      <c r="BQ10">
        <f t="shared" si="1"/>
        <v>0</v>
      </c>
      <c r="BR10">
        <f t="shared" si="1"/>
        <v>0</v>
      </c>
      <c r="BS10">
        <f t="shared" si="1"/>
        <v>0</v>
      </c>
      <c r="BT10">
        <f t="shared" si="1"/>
        <v>0</v>
      </c>
      <c r="BU10">
        <f t="shared" si="1"/>
        <v>0</v>
      </c>
    </row>
    <row r="11" spans="1:73">
      <c r="A11" s="9" t="str">
        <f>_xlfn.XLOOKUP($E11,'Copy of Raw Data'!$E:$E,'Copy of Raw Data'!A:A,"ERROR",0,1)</f>
        <v>US</v>
      </c>
      <c r="B11" s="9" t="str">
        <f>_xlfn.XLOOKUP($E11,'Copy of Raw Data'!$E:$E,'Copy of Raw Data'!B:B,"ERROR",0,1)</f>
        <v>Hair Mousses</v>
      </c>
      <c r="C11" s="9" t="str">
        <f>_xlfn.XLOOKUP($E11,'Copy of Raw Data'!$E:$E,'Copy of Raw Data'!C:C,"ERROR",0,1)</f>
        <v>Keranique</v>
      </c>
      <c r="D11" s="9" t="str">
        <f>_xlfn.XLOOKUP($E11,'Copy of Raw Data'!$E:$E,'Copy of Raw Data'!D:D,"ERROR",0,1)</f>
        <v>www.amazon.com/dp/B00CRJWIIE</v>
      </c>
      <c r="E11" s="9" t="s">
        <v>69</v>
      </c>
      <c r="F11" s="9" t="str">
        <f>_xlfn.XLOOKUP($E11,'Copy of Raw Data'!$E:$E,'Copy of Raw Data'!F:F,"ERROR",0,1)</f>
        <v>Volumizing Hair Mousse for Women - Thickening and Styling Anti-Frizz Foam Spray - Fine, Straight, Wavy, and Curly Hair Mousse for All Hair Types - Travel Size Mousse for Hair Volume by Keranique</v>
      </c>
      <c r="G11" s="9">
        <f>_xlfn.XLOOKUP($E11,'Copy of Raw Data'!$E:$E,'Copy of Raw Data'!G:G,"ERROR",0,1)</f>
        <v>22777</v>
      </c>
      <c r="H11" s="9">
        <f>_xlfn.XLOOKUP($E11,'Copy of Raw Data'!$E:$E,'Copy of Raw Data'!H:H,"ERROR",0,1)</f>
        <v>526071.38</v>
      </c>
      <c r="I11" s="9">
        <f>_xlfn.XLOOKUP($E11,'Copy of Raw Data'!$E:$E,'Copy of Raw Data'!I:I,"ERROR",0,1)</f>
        <v>0.0218454771257052</v>
      </c>
      <c r="J11" s="9" t="str">
        <f>_xlfn.XLOOKUP($E11,'Copy of Raw Data'!$E:$E,'Copy of 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_xlfn.XLOOKUP($E11,'Copy of Raw Data'!$E:$E,'Copy of Raw Data'!L:L,"ERROR",0,1)</f>
        <v>23.15</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_xlfn.XLOOKUP($E11,'Copy of Raw Data'!$E:$E,'Copy of Raw Data'!N:N,"ERROR",0,1)</f>
        <v>23.7</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2% to 4%</v>
      </c>
      <c r="P11" s="16">
        <f t="shared" si="2"/>
        <v>0.0232067510548524</v>
      </c>
      <c r="Q11" s="9">
        <f>_xlfn.XLOOKUP($E11,'Copy of Raw Data'!$E:$E,'Copy of Raw Data'!Q:Q,"ERROR",0,1)</f>
        <v>3.4</v>
      </c>
      <c r="R11" s="9" t="str">
        <f>_xlfn.XLOOKUP($E11,'Copy of Raw Data'!$E:$E,'Copy of Raw Data'!R:R,"ERROR",0,1)</f>
        <v>fl oz</v>
      </c>
      <c r="S11" s="17">
        <f t="shared" si="3"/>
        <v>6.54694570135747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0.2 to 0.3</v>
      </c>
      <c r="V11" s="17">
        <f t="shared" si="4"/>
        <v>0.226665156840812</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0.2 to 0.3</v>
      </c>
      <c r="X11" s="17">
        <f t="shared" si="5"/>
        <v>0.221404994973198</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2 to 4</v>
      </c>
      <c r="Z11" s="17">
        <f t="array" ref="Z11">_xlfn.IFS(AA11="oz",_xlfn.IFS(R11="oz",Q11,R11="fl oz",Q11*1.04,R11="ml",Q11*0.0338),AA11="fl oz",_xlfn.IFS(R11="oz",Q11/1.04,R11="fl oz",Q11,R11="ml",Q11*0.0338/1.04),AA11="ml",_xlfn.IFS(R11="oz",Q11/0.0338,R11="fl oz",Q11*1.04/0.0338,R11="ml",Q11))</f>
        <v>3.536</v>
      </c>
      <c r="AA11" s="9" t="str">
        <f>_xlfn.XLOOKUP($E11,'Copy of Raw Data'!$E:$E,'Copy of Raw Data'!AA:AA,"ERROR",0,1)</f>
        <v>oz</v>
      </c>
      <c r="AB11" s="9" t="str">
        <f>_xlfn.XLOOKUP($E11,'Copy of Raw Data'!$E:$E,'Copy of Raw Data'!AB:AB,"ERROR",0,1)</f>
        <v>Pump Bottle</v>
      </c>
      <c r="AC11" s="9" t="str">
        <f>_xlfn.XLOOKUP($E11,'Copy of Raw Data'!$E:$E,'Copy of Raw Data'!AC:AC,"ERROR",0,1)</f>
        <v>Pack of 1</v>
      </c>
      <c r="AD11" s="9" t="str">
        <f>_xlfn.XLOOKUP($E11,'Copy of Raw Data'!$E:$E,'Copy of Raw Data'!AD:AD,"ERROR",0,1)</f>
        <v>Volumizing, Anti-Frizz, Lightweight, Moisturising, Heat Protection, Flake Control, Shine</v>
      </c>
      <c r="AE11" s="9" t="str">
        <f>_xlfn.XLOOKUP($E11,'Copy of Raw Data'!$E:$E,'Copy of Raw Data'!AO:AO,"ERROR",0,1)</f>
        <v>Paraffin Free, Sulfate Free, Phthalate Free, Alcohol Free, Formaldehyde Free, Residue free</v>
      </c>
      <c r="AF11" s="9" t="str">
        <f>_xlfn.XLOOKUP($E11,'Copy of Raw Data'!$E:$E,'Copy of Raw Data'!AZ:AZ,"ERROR",0,1)</f>
        <v>Keratin, Amino Acids, Water, Glycerin, Menthol, Peppermint Oil</v>
      </c>
      <c r="AG11">
        <f t="shared" si="7"/>
        <v>0</v>
      </c>
      <c r="AH11">
        <f t="shared" si="7"/>
        <v>1</v>
      </c>
      <c r="AI11">
        <f t="shared" si="0"/>
        <v>0</v>
      </c>
      <c r="AJ11">
        <f t="shared" si="0"/>
        <v>0</v>
      </c>
      <c r="AK11">
        <f t="shared" si="0"/>
        <v>0</v>
      </c>
      <c r="AL11">
        <f t="shared" si="0"/>
        <v>0</v>
      </c>
      <c r="AM11">
        <f t="shared" si="0"/>
        <v>0</v>
      </c>
      <c r="AN11">
        <f t="shared" si="0"/>
        <v>0</v>
      </c>
      <c r="AO11">
        <f t="shared" si="0"/>
        <v>0</v>
      </c>
      <c r="AP11">
        <f t="shared" si="0"/>
        <v>0</v>
      </c>
      <c r="AQ11">
        <f t="shared" si="0"/>
        <v>0</v>
      </c>
      <c r="AR11">
        <f t="shared" si="0"/>
        <v>1</v>
      </c>
      <c r="AS11">
        <f t="shared" si="0"/>
        <v>0</v>
      </c>
      <c r="AT11">
        <f t="shared" si="0"/>
        <v>0</v>
      </c>
      <c r="AU11">
        <f t="shared" si="0"/>
        <v>1</v>
      </c>
      <c r="AV11">
        <f t="shared" si="0"/>
        <v>0</v>
      </c>
      <c r="AW11">
        <f t="shared" si="0"/>
        <v>0</v>
      </c>
      <c r="AX11">
        <f t="shared" si="0"/>
        <v>0</v>
      </c>
      <c r="AY11">
        <f t="shared" si="0"/>
        <v>0</v>
      </c>
      <c r="AZ11">
        <f t="shared" si="0"/>
        <v>0</v>
      </c>
      <c r="BA11">
        <f t="shared" si="0"/>
        <v>0</v>
      </c>
      <c r="BB11">
        <f t="shared" si="0"/>
        <v>1</v>
      </c>
      <c r="BC11">
        <f t="shared" si="0"/>
        <v>0</v>
      </c>
      <c r="BD11">
        <f t="shared" si="6"/>
        <v>0</v>
      </c>
      <c r="BE11">
        <f t="shared" si="6"/>
        <v>1</v>
      </c>
      <c r="BF11">
        <f t="shared" si="1"/>
        <v>0</v>
      </c>
      <c r="BG11">
        <f t="shared" si="1"/>
        <v>0</v>
      </c>
      <c r="BH11">
        <f t="shared" si="1"/>
        <v>0</v>
      </c>
      <c r="BI11">
        <f t="shared" si="1"/>
        <v>0</v>
      </c>
      <c r="BJ11">
        <f t="shared" si="1"/>
        <v>0</v>
      </c>
      <c r="BK11">
        <f t="shared" si="1"/>
        <v>0</v>
      </c>
      <c r="BL11">
        <f t="shared" si="1"/>
        <v>0</v>
      </c>
      <c r="BM11">
        <f t="shared" si="1"/>
        <v>0</v>
      </c>
      <c r="BN11">
        <f t="shared" si="1"/>
        <v>1</v>
      </c>
      <c r="BO11">
        <f t="shared" si="1"/>
        <v>0</v>
      </c>
      <c r="BP11">
        <f t="shared" si="1"/>
        <v>0</v>
      </c>
      <c r="BQ11">
        <f t="shared" si="1"/>
        <v>0</v>
      </c>
      <c r="BR11">
        <f t="shared" si="1"/>
        <v>0</v>
      </c>
      <c r="BS11">
        <f t="shared" si="1"/>
        <v>0</v>
      </c>
      <c r="BT11">
        <f t="shared" si="1"/>
        <v>0</v>
      </c>
      <c r="BU11">
        <f t="shared" si="1"/>
        <v>1</v>
      </c>
    </row>
    <row r="12" spans="1:73">
      <c r="A12" s="9" t="str">
        <f>_xlfn.XLOOKUP($E12,'Copy of Raw Data'!$E:$E,'Copy of Raw Data'!A:A,"ERROR",0,1)</f>
        <v>US</v>
      </c>
      <c r="B12" s="9" t="str">
        <f>_xlfn.XLOOKUP($E12,'Copy of Raw Data'!$E:$E,'Copy of Raw Data'!B:B,"ERROR",0,1)</f>
        <v>Hair Mousses</v>
      </c>
      <c r="C12" s="9" t="str">
        <f>_xlfn.XLOOKUP($E12,'Copy of Raw Data'!$E:$E,'Copy of Raw Data'!C:C,"ERROR",0,1)</f>
        <v>kenra</v>
      </c>
      <c r="D12" s="9" t="str">
        <f>_xlfn.XLOOKUP($E12,'Copy of Raw Data'!$E:$E,'Copy of Raw Data'!D:D,"ERROR",0,1)</f>
        <v>www.amazon.com/dp/B00J0T3LXK</v>
      </c>
      <c r="E12" s="9" t="s">
        <v>72</v>
      </c>
      <c r="F12" s="9" t="str">
        <f>_xlfn.XLOOKUP($E12,'Copy of Raw Data'!$E:$E,'Copy of Raw Data'!F:F,"ERROR",0,1)</f>
        <v>Kenra Platinum Thickening Mousse 12 | Volumizing Styler | Adds Fullness &amp; Body | Humidity Protection Up To 48 hours | Desity Plumping up tp 150% | Thermal Protection | All Hair Types</v>
      </c>
      <c r="G12" s="9">
        <f>_xlfn.XLOOKUP($E12,'Copy of Raw Data'!$E:$E,'Copy of Raw Data'!G:G,"ERROR",0,1)</f>
        <v>24306</v>
      </c>
      <c r="H12" s="9">
        <f>_xlfn.XLOOKUP($E12,'Copy of Raw Data'!$E:$E,'Copy of Raw Data'!H:H,"ERROR",0,1)</f>
        <v>513835.31</v>
      </c>
      <c r="I12" s="9">
        <f>_xlfn.XLOOKUP($E12,'Copy of Raw Data'!$E:$E,'Copy of Raw Data'!I:I,"ERROR",0,1)</f>
        <v>0.0172530396734304</v>
      </c>
      <c r="J12" s="9" t="str">
        <f>_xlfn.XLOOKUP($E12,'Copy of Raw Data'!$E:$E,'Copy of 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_xlfn.XLOOKUP($E12,'Copy of Raw Data'!$E:$E,'Copy of Raw Data'!L:L,"ERROR",0,1)</f>
        <v>21.49</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_xlfn.XLOOKUP($E12,'Copy of Raw Data'!$E:$E,'Copy of Raw Data'!N:N,"ERROR",0,1)</f>
        <v>23.99</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10% to 15%</v>
      </c>
      <c r="P12" s="16">
        <f t="shared" si="2"/>
        <v>0.104210087536474</v>
      </c>
      <c r="Q12" s="9">
        <f>_xlfn.XLOOKUP($E12,'Copy of Raw Data'!$E:$E,'Copy of Raw Data'!Q:Q,"ERROR",0,1)</f>
        <v>6.7</v>
      </c>
      <c r="R12" s="9" t="str">
        <f>_xlfn.XLOOKUP($E12,'Copy of Raw Data'!$E:$E,'Copy of Raw Data'!R:R,"ERROR",0,1)</f>
        <v>oz</v>
      </c>
      <c r="S12" s="17">
        <f t="shared" si="3"/>
        <v>3.20746268656716</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3 to 4</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0.1 to 0.2</v>
      </c>
      <c r="V12" s="17">
        <f t="shared" si="4"/>
        <v>0.121088840545329</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0.1 to 0.2</v>
      </c>
      <c r="X12" s="17">
        <f t="shared" si="5"/>
        <v>0.10847016187241</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17">
        <f t="array" ref="Z12">_xlfn.IFS(AA12="oz",_xlfn.IFS(R12="oz",Q12,R12="fl oz",Q12*1.04,R12="ml",Q12*0.0338),AA12="fl oz",_xlfn.IFS(R12="oz",Q12/1.04,R12="fl oz",Q12,R12="ml",Q12*0.0338/1.04),AA12="ml",_xlfn.IFS(R12="oz",Q12/0.0338,R12="fl oz",Q12*1.04/0.0338,R12="ml",Q12))</f>
        <v>6.7</v>
      </c>
      <c r="AA12" s="9" t="str">
        <f>_xlfn.XLOOKUP($E12,'Copy of Raw Data'!$E:$E,'Copy of Raw Data'!AA:AA,"ERROR",0,1)</f>
        <v>oz</v>
      </c>
      <c r="AB12" s="9" t="str">
        <f>_xlfn.XLOOKUP($E12,'Copy of Raw Data'!$E:$E,'Copy of Raw Data'!AB:AB,"ERROR",0,1)</f>
        <v>Spray Can</v>
      </c>
      <c r="AC12" s="9" t="str">
        <f>_xlfn.XLOOKUP($E12,'Copy of Raw Data'!$E:$E,'Copy of Raw Data'!AC:AC,"ERROR",0,1)</f>
        <v>Pack of 1</v>
      </c>
      <c r="AD12" s="9" t="str">
        <f>_xlfn.XLOOKUP($E12,'Copy of Raw Data'!$E:$E,'Copy of Raw Data'!AD:AD,"ERROR",0,1)</f>
        <v>Volumizing, Humidity Protection, Plumping, Heat Protection</v>
      </c>
      <c r="AE12" s="9" t="str">
        <f>_xlfn.XLOOKUP($E12,'Copy of Raw Data'!$E:$E,'Copy of Raw Data'!AO:AO,"ERROR",0,1)</f>
        <v>NA</v>
      </c>
      <c r="AF12" s="9" t="str">
        <f>_xlfn.XLOOKUP($E12,'Copy of Raw Data'!$E:$E,'Copy of Raw Data'!AZ:AZ,"ERROR",0,1)</f>
        <v>Water, Acrylate Copolymer</v>
      </c>
      <c r="AG12">
        <f t="shared" si="7"/>
        <v>0</v>
      </c>
      <c r="AH12">
        <f t="shared" si="7"/>
        <v>0</v>
      </c>
      <c r="AI12">
        <f t="shared" si="0"/>
        <v>0</v>
      </c>
      <c r="AJ12">
        <f t="shared" si="0"/>
        <v>0</v>
      </c>
      <c r="AK12">
        <f t="shared" si="0"/>
        <v>0</v>
      </c>
      <c r="AL12">
        <f t="shared" si="0"/>
        <v>0</v>
      </c>
      <c r="AM12">
        <f t="shared" si="0"/>
        <v>0</v>
      </c>
      <c r="AN12">
        <f t="shared" si="0"/>
        <v>0</v>
      </c>
      <c r="AO12">
        <f t="shared" si="0"/>
        <v>0</v>
      </c>
      <c r="AP12">
        <f t="shared" si="0"/>
        <v>0</v>
      </c>
      <c r="AQ12">
        <f t="shared" si="0"/>
        <v>0</v>
      </c>
      <c r="AR12">
        <f t="shared" si="0"/>
        <v>0</v>
      </c>
      <c r="AS12">
        <f t="shared" si="0"/>
        <v>0</v>
      </c>
      <c r="AT12">
        <f t="shared" si="0"/>
        <v>0</v>
      </c>
      <c r="AU12">
        <f t="shared" si="0"/>
        <v>1</v>
      </c>
      <c r="AV12">
        <f t="shared" si="0"/>
        <v>0</v>
      </c>
      <c r="AW12">
        <f t="shared" si="0"/>
        <v>1</v>
      </c>
      <c r="AX12">
        <f t="shared" si="0"/>
        <v>0</v>
      </c>
      <c r="AY12">
        <f t="shared" si="0"/>
        <v>0</v>
      </c>
      <c r="AZ12">
        <f t="shared" si="0"/>
        <v>0</v>
      </c>
      <c r="BA12">
        <f t="shared" si="0"/>
        <v>0</v>
      </c>
      <c r="BB12">
        <f t="shared" si="0"/>
        <v>0</v>
      </c>
      <c r="BC12">
        <f t="shared" si="0"/>
        <v>0</v>
      </c>
      <c r="BD12">
        <f t="shared" si="6"/>
        <v>0</v>
      </c>
      <c r="BE12">
        <f t="shared" si="6"/>
        <v>0</v>
      </c>
      <c r="BF12">
        <f t="shared" si="1"/>
        <v>0</v>
      </c>
      <c r="BG12">
        <f t="shared" si="1"/>
        <v>0</v>
      </c>
      <c r="BH12">
        <f t="shared" si="1"/>
        <v>0</v>
      </c>
      <c r="BI12">
        <f t="shared" si="1"/>
        <v>0</v>
      </c>
      <c r="BJ12">
        <f t="shared" si="1"/>
        <v>0</v>
      </c>
      <c r="BK12">
        <f t="shared" si="1"/>
        <v>1</v>
      </c>
      <c r="BL12">
        <f t="shared" si="1"/>
        <v>0</v>
      </c>
      <c r="BM12">
        <f t="shared" si="1"/>
        <v>0</v>
      </c>
      <c r="BN12">
        <f t="shared" si="1"/>
        <v>0</v>
      </c>
      <c r="BO12">
        <f t="shared" si="1"/>
        <v>0</v>
      </c>
      <c r="BP12">
        <f t="shared" si="1"/>
        <v>0</v>
      </c>
      <c r="BQ12">
        <f t="shared" si="1"/>
        <v>0</v>
      </c>
      <c r="BR12">
        <f t="shared" si="1"/>
        <v>0</v>
      </c>
      <c r="BS12">
        <f t="shared" si="1"/>
        <v>0</v>
      </c>
      <c r="BT12">
        <f t="shared" si="1"/>
        <v>0</v>
      </c>
      <c r="BU12">
        <f t="shared" si="1"/>
        <v>1</v>
      </c>
    </row>
    <row r="13" spans="1:73">
      <c r="A13" s="9" t="str">
        <f>_xlfn.XLOOKUP($E13,'Copy of Raw Data'!$E:$E,'Copy of Raw Data'!A:A,"ERROR",0,1)</f>
        <v>US</v>
      </c>
      <c r="B13" s="9" t="str">
        <f>_xlfn.XLOOKUP($E13,'Copy of Raw Data'!$E:$E,'Copy of Raw Data'!B:B,"ERROR",0,1)</f>
        <v>Hair Mousses</v>
      </c>
      <c r="C13" s="9" t="str">
        <f>_xlfn.XLOOKUP($E13,'Copy of Raw Data'!$E:$E,'Copy of Raw Data'!C:C,"ERROR",0,1)</f>
        <v>KERASTASE</v>
      </c>
      <c r="D13" s="9" t="str">
        <f>_xlfn.XLOOKUP($E13,'Copy of Raw Data'!$E:$E,'Copy of Raw Data'!D:D,"ERROR",0,1)</f>
        <v>www.amazon.com/dp/B00K0LUFIQ</v>
      </c>
      <c r="E13" s="9" t="s">
        <v>76</v>
      </c>
      <c r="F13" s="9" t="str">
        <f>_xlfn.XLOOKUP($E13,'Copy of Raw Data'!$E:$E,'Copy of Raw Data'!F:F,"ERROR",0,1)</f>
        <v>KERASTASE Densifique Densimorphose  Hair   Mousse  | Volumizing &amp; Thickening Styling  Mousse  | Adds Shine | With Hyaluronic Acid | For Fine, Thin &amp; Thinning  Hair  | 5.1 Fl Oz</v>
      </c>
      <c r="G13" s="9">
        <f>_xlfn.XLOOKUP($E13,'Copy of Raw Data'!$E:$E,'Copy of Raw Data'!G:G,"ERROR",0,1)</f>
        <v>9568</v>
      </c>
      <c r="H13" s="9">
        <f>_xlfn.XLOOKUP($E13,'Copy of Raw Data'!$E:$E,'Copy of Raw Data'!H:H,"ERROR",0,1)</f>
        <v>405814.94</v>
      </c>
      <c r="I13" s="9">
        <f>_xlfn.XLOOKUP($E13,'Copy of Raw Data'!$E:$E,'Copy of Raw Data'!I:I,"ERROR",0,1)</f>
        <v>0.0167881366888707</v>
      </c>
      <c r="J13" s="9" t="str">
        <f>_xlfn.XLOOKUP($E13,'Copy of Raw Data'!$E:$E,'Copy of 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40 to 50</v>
      </c>
      <c r="L13" s="9">
        <f>_xlfn.XLOOKUP($E13,'Copy of Raw Data'!$E:$E,'Copy of Raw Data'!L:L,"ERROR",0,1)</f>
        <v>40.81</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40 to 50</v>
      </c>
      <c r="N13" s="9">
        <f>_xlfn.XLOOKUP($E13,'Copy of Raw Data'!$E:$E,'Copy of Raw Data'!N:N,"ERROR",0,1)</f>
        <v>43.83</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6% to 8%</v>
      </c>
      <c r="P13" s="16">
        <f t="shared" si="2"/>
        <v>0.0689025781428245</v>
      </c>
      <c r="Q13" s="9">
        <f>_xlfn.XLOOKUP($E13,'Copy of Raw Data'!$E:$E,'Copy of Raw Data'!Q:Q,"ERROR",0,1)</f>
        <v>5.1</v>
      </c>
      <c r="R13" s="9" t="str">
        <f>_xlfn.XLOOKUP($E13,'Copy of Raw Data'!$E:$E,'Copy of Raw Data'!R:R,"ERROR",0,1)</f>
        <v>fl oz</v>
      </c>
      <c r="S13" s="17">
        <f t="shared" si="3"/>
        <v>7.69419306184012</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5 to 10</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0.2 to 0.3</v>
      </c>
      <c r="V13" s="17">
        <f t="shared" si="4"/>
        <v>0.279458054130317</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0.2 to 0.3</v>
      </c>
      <c r="X13" s="17">
        <f t="shared" si="5"/>
        <v>0.260202673717962</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4 to 6</v>
      </c>
      <c r="Z13" s="17">
        <f t="array" ref="Z13">_xlfn.IFS(AA13="oz",_xlfn.IFS(R13="oz",Q13,R13="fl oz",Q13*1.04,R13="ml",Q13*0.0338),AA13="fl oz",_xlfn.IFS(R13="oz",Q13/1.04,R13="fl oz",Q13,R13="ml",Q13*0.0338/1.04),AA13="ml",_xlfn.IFS(R13="oz",Q13/0.0338,R13="fl oz",Q13*1.04/0.0338,R13="ml",Q13))</f>
        <v>5.304</v>
      </c>
      <c r="AA13" s="9" t="str">
        <f>_xlfn.XLOOKUP($E13,'Copy of Raw Data'!$E:$E,'Copy of Raw Data'!AA:AA,"ERROR",0,1)</f>
        <v>oz</v>
      </c>
      <c r="AB13" s="9" t="str">
        <f>_xlfn.XLOOKUP($E13,'Copy of Raw Data'!$E:$E,'Copy of Raw Data'!AB:AB,"ERROR",0,1)</f>
        <v>Spray Can</v>
      </c>
      <c r="AC13" s="9" t="str">
        <f>_xlfn.XLOOKUP($E13,'Copy of Raw Data'!$E:$E,'Copy of Raw Data'!AC:AC,"ERROR",0,1)</f>
        <v>Pack of 1</v>
      </c>
      <c r="AD13" s="9" t="str">
        <f>_xlfn.XLOOKUP($E13,'Copy of Raw Data'!$E:$E,'Copy of Raw Data'!AD:AD,"ERROR",0,1)</f>
        <v>Volumizing, Shine, Softening</v>
      </c>
      <c r="AE13" s="9" t="str">
        <f>_xlfn.XLOOKUP($E13,'Copy of Raw Data'!$E:$E,'Copy of Raw Data'!AO:AO,"ERROR",0,1)</f>
        <v>Mineral Oil Free</v>
      </c>
      <c r="AF13" s="9" t="str">
        <f>_xlfn.XLOOKUP($E13,'Copy of Raw Data'!$E:$E,'Copy of Raw Data'!AZ:AZ,"ERROR",0,1)</f>
        <v>Hyalurnoic Acid, Peptides, Water, Arginine, Cetrimonium Chloride, Hydrolised Wheat Protein, Sodium Hyaluronate</v>
      </c>
      <c r="AG13">
        <f t="shared" si="7"/>
        <v>0</v>
      </c>
      <c r="AH13">
        <f t="shared" si="7"/>
        <v>0</v>
      </c>
      <c r="AI13">
        <f t="shared" si="0"/>
        <v>0</v>
      </c>
      <c r="AJ13">
        <f t="shared" si="0"/>
        <v>0</v>
      </c>
      <c r="AK13">
        <f t="shared" si="0"/>
        <v>0</v>
      </c>
      <c r="AL13">
        <f t="shared" si="0"/>
        <v>0</v>
      </c>
      <c r="AM13">
        <f t="shared" si="0"/>
        <v>0</v>
      </c>
      <c r="AN13">
        <f t="shared" si="0"/>
        <v>0</v>
      </c>
      <c r="AO13">
        <f t="shared" si="0"/>
        <v>0</v>
      </c>
      <c r="AP13">
        <f t="shared" si="0"/>
        <v>0</v>
      </c>
      <c r="AQ13">
        <f t="shared" si="0"/>
        <v>0</v>
      </c>
      <c r="AR13">
        <f t="shared" si="0"/>
        <v>0</v>
      </c>
      <c r="AS13">
        <f t="shared" si="0"/>
        <v>0</v>
      </c>
      <c r="AT13">
        <f t="shared" si="0"/>
        <v>0</v>
      </c>
      <c r="AU13">
        <f t="shared" si="0"/>
        <v>0</v>
      </c>
      <c r="AV13">
        <f t="shared" si="0"/>
        <v>0</v>
      </c>
      <c r="AW13">
        <f t="shared" si="0"/>
        <v>0</v>
      </c>
      <c r="AX13">
        <f t="shared" si="0"/>
        <v>0</v>
      </c>
      <c r="AY13">
        <f t="shared" si="0"/>
        <v>0</v>
      </c>
      <c r="AZ13">
        <f t="shared" si="0"/>
        <v>0</v>
      </c>
      <c r="BA13">
        <f t="shared" si="0"/>
        <v>0</v>
      </c>
      <c r="BB13">
        <f t="shared" si="0"/>
        <v>0</v>
      </c>
      <c r="BC13">
        <f t="shared" si="0"/>
        <v>0</v>
      </c>
      <c r="BD13">
        <f t="shared" si="6"/>
        <v>0</v>
      </c>
      <c r="BE13">
        <f t="shared" si="6"/>
        <v>0</v>
      </c>
      <c r="BF13">
        <f t="shared" si="1"/>
        <v>0</v>
      </c>
      <c r="BG13">
        <f t="shared" si="1"/>
        <v>0</v>
      </c>
      <c r="BH13">
        <f t="shared" si="1"/>
        <v>0</v>
      </c>
      <c r="BI13">
        <f t="shared" si="1"/>
        <v>0</v>
      </c>
      <c r="BJ13">
        <f t="shared" si="1"/>
        <v>0</v>
      </c>
      <c r="BK13">
        <f t="shared" si="1"/>
        <v>0</v>
      </c>
      <c r="BL13">
        <f t="shared" si="1"/>
        <v>0</v>
      </c>
      <c r="BM13">
        <f t="shared" si="1"/>
        <v>0</v>
      </c>
      <c r="BN13">
        <f t="shared" si="1"/>
        <v>1</v>
      </c>
      <c r="BO13">
        <f t="shared" si="1"/>
        <v>0</v>
      </c>
      <c r="BP13">
        <f t="shared" si="1"/>
        <v>1</v>
      </c>
      <c r="BQ13">
        <f t="shared" si="1"/>
        <v>0</v>
      </c>
      <c r="BR13">
        <f t="shared" si="1"/>
        <v>0</v>
      </c>
      <c r="BS13">
        <f t="shared" si="1"/>
        <v>0</v>
      </c>
      <c r="BT13">
        <f t="shared" si="1"/>
        <v>0</v>
      </c>
      <c r="BU13">
        <f t="shared" si="1"/>
        <v>1</v>
      </c>
    </row>
    <row r="14" spans="1:73">
      <c r="A14" s="9" t="str">
        <f>_xlfn.XLOOKUP($E14,'Copy of Raw Data'!$E:$E,'Copy of Raw Data'!A:A,"ERROR",0,1)</f>
        <v>US</v>
      </c>
      <c r="B14" s="9" t="str">
        <f>_xlfn.XLOOKUP($E14,'Copy of Raw Data'!$E:$E,'Copy of Raw Data'!B:B,"ERROR",0,1)</f>
        <v>Hair Mousses</v>
      </c>
      <c r="C14" s="9" t="str">
        <f>_xlfn.XLOOKUP($E14,'Copy of Raw Data'!$E:$E,'Copy of Raw Data'!C:C,"ERROR",0,1)</f>
        <v>aussie</v>
      </c>
      <c r="D14" s="9" t="str">
        <f>_xlfn.XLOOKUP($E14,'Copy of Raw Data'!$E:$E,'Copy of Raw Data'!D:D,"ERROR",0,1)</f>
        <v>www.amazon.com/dp/B07K3NC8J9</v>
      </c>
      <c r="E14" s="9" t="s">
        <v>80</v>
      </c>
      <c r="F14" s="9" t="str">
        <f>_xlfn.XLOOKUP($E14,'Copy of Raw Data'!$E:$E,'Copy of Raw Data'!F:F,"ERROR",0,1)</f>
        <v>Aussie Instant Freeze Sculpting Maximum Hold Hair Gel with Jojoba Oil, Sea Kelp and Australian Aloe, 7 Oz (Triple Pack)</v>
      </c>
      <c r="G14" s="9">
        <f>_xlfn.XLOOKUP($E14,'Copy of Raw Data'!$E:$E,'Copy of Raw Data'!G:G,"ERROR",0,1)</f>
        <v>27000</v>
      </c>
      <c r="H14" s="9">
        <f>_xlfn.XLOOKUP($E14,'Copy of Raw Data'!$E:$E,'Copy of Raw Data'!H:H,"ERROR",0,1)</f>
        <v>394879.79</v>
      </c>
      <c r="I14" s="9">
        <f>_xlfn.XLOOKUP($E14,'Copy of Raw Data'!$E:$E,'Copy of Raw Data'!I:I,"ERROR",0,1)</f>
        <v>0.0145391701219305</v>
      </c>
      <c r="J14" s="9" t="str">
        <f>_xlfn.XLOOKUP($E14,'Copy of Raw Data'!$E:$E,'Copy of 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_xlfn.XLOOKUP($E14,'Copy of Raw Data'!$E:$E,'Copy of Raw Data'!L:L,"ERROR",0,1)</f>
        <v>15.06</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_xlfn.XLOOKUP($E14,'Copy of Raw Data'!$E:$E,'Copy of Raw Data'!N:N,"ERROR",0,1)</f>
        <v>15.34</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0% to 2%</v>
      </c>
      <c r="P14" s="16">
        <f t="shared" si="2"/>
        <v>0.0182529335071708</v>
      </c>
      <c r="Q14" s="9">
        <f>_xlfn.XLOOKUP($E14,'Copy of Raw Data'!$E:$E,'Copy of Raw Data'!Q:Q,"ERROR",0,1)</f>
        <v>21</v>
      </c>
      <c r="R14" s="9" t="str">
        <f>_xlfn.XLOOKUP($E14,'Copy of Raw Data'!$E:$E,'Copy of Raw Data'!R:R,"ERROR",0,1)</f>
        <v>oz</v>
      </c>
      <c r="S14" s="17">
        <f t="shared" si="3"/>
        <v>0.717142857142857</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0.5 to 0.75</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7">
        <f t="shared" si="4"/>
        <v>0.0247032867932428</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7">
        <f t="shared" si="5"/>
        <v>0.0242523793419972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20 to 25</v>
      </c>
      <c r="Z14" s="17">
        <f t="array" ref="Z14">_xlfn.IFS(AA14="oz",_xlfn.IFS(R14="oz",Q14,R14="fl oz",Q14*1.04,R14="ml",Q14*0.0338),AA14="fl oz",_xlfn.IFS(R14="oz",Q14/1.04,R14="fl oz",Q14,R14="ml",Q14*0.0338/1.04),AA14="ml",_xlfn.IFS(R14="oz",Q14/0.0338,R14="fl oz",Q14*1.04/0.0338,R14="ml",Q14))</f>
        <v>21</v>
      </c>
      <c r="AA14" s="9" t="str">
        <f>_xlfn.XLOOKUP($E14,'Copy of Raw Data'!$E:$E,'Copy of Raw Data'!AA:AA,"ERROR",0,1)</f>
        <v>oz</v>
      </c>
      <c r="AB14" s="9" t="str">
        <f>_xlfn.XLOOKUP($E14,'Copy of Raw Data'!$E:$E,'Copy of Raw Data'!AB:AB,"ERROR",0,1)</f>
        <v>Tube</v>
      </c>
      <c r="AC14" s="9" t="str">
        <f>_xlfn.XLOOKUP($E14,'Copy of Raw Data'!$E:$E,'Copy of Raw Data'!AC:AC,"ERROR",0,1)</f>
        <v>Pack of 3</v>
      </c>
      <c r="AD14" s="9" t="str">
        <f>_xlfn.XLOOKUP($E14,'Copy of Raw Data'!$E:$E,'Copy of Raw Data'!AD:AD,"ERROR",0,1)</f>
        <v>Hold, Flake Control</v>
      </c>
      <c r="AE14" s="9" t="str">
        <f>_xlfn.XLOOKUP($E14,'Copy of Raw Data'!$E:$E,'Copy of Raw Data'!AO:AO,"ERROR",0,1)</f>
        <v>NA</v>
      </c>
      <c r="AF14" s="9" t="str">
        <f>_xlfn.XLOOKUP($E14,'Copy of Raw Data'!$E:$E,'Copy of Raw Data'!AZ:AZ,"ERROR",0,1)</f>
        <v>Jojoba Oil, Sea Kelp, Aloe, water, Disodium Edta, Acrylate Copolymer</v>
      </c>
      <c r="AG14">
        <f t="shared" si="7"/>
        <v>0</v>
      </c>
      <c r="AH14">
        <f t="shared" si="7"/>
        <v>0</v>
      </c>
      <c r="AI14">
        <f t="shared" si="0"/>
        <v>0</v>
      </c>
      <c r="AJ14">
        <f t="shared" si="0"/>
        <v>0</v>
      </c>
      <c r="AK14">
        <f t="shared" si="0"/>
        <v>0</v>
      </c>
      <c r="AL14">
        <f t="shared" si="0"/>
        <v>0</v>
      </c>
      <c r="AM14">
        <f t="shared" si="0"/>
        <v>0</v>
      </c>
      <c r="AN14">
        <f t="shared" si="0"/>
        <v>0</v>
      </c>
      <c r="AO14">
        <f t="shared" si="0"/>
        <v>0</v>
      </c>
      <c r="AP14">
        <f t="shared" si="0"/>
        <v>0</v>
      </c>
      <c r="AQ14">
        <f t="shared" si="0"/>
        <v>0</v>
      </c>
      <c r="AR14">
        <f t="shared" si="0"/>
        <v>1</v>
      </c>
      <c r="AS14">
        <f t="shared" si="0"/>
        <v>0</v>
      </c>
      <c r="AT14">
        <f t="shared" si="0"/>
        <v>0</v>
      </c>
      <c r="AU14">
        <f t="shared" si="0"/>
        <v>0</v>
      </c>
      <c r="AV14">
        <f t="shared" si="0"/>
        <v>1</v>
      </c>
      <c r="AW14">
        <f t="shared" si="0"/>
        <v>0</v>
      </c>
      <c r="AX14">
        <f t="shared" si="0"/>
        <v>0</v>
      </c>
      <c r="AY14">
        <f t="shared" si="0"/>
        <v>0</v>
      </c>
      <c r="AZ14">
        <f t="shared" si="0"/>
        <v>0</v>
      </c>
      <c r="BA14">
        <f t="shared" si="0"/>
        <v>0</v>
      </c>
      <c r="BB14">
        <f t="shared" si="0"/>
        <v>0</v>
      </c>
      <c r="BC14">
        <f t="shared" si="0"/>
        <v>0</v>
      </c>
      <c r="BD14">
        <f t="shared" si="6"/>
        <v>0</v>
      </c>
      <c r="BE14">
        <f t="shared" si="6"/>
        <v>0</v>
      </c>
      <c r="BF14">
        <f t="shared" si="1"/>
        <v>0</v>
      </c>
      <c r="BG14">
        <f t="shared" si="1"/>
        <v>0</v>
      </c>
      <c r="BH14">
        <f t="shared" si="1"/>
        <v>0</v>
      </c>
      <c r="BI14">
        <f t="shared" si="1"/>
        <v>0</v>
      </c>
      <c r="BJ14">
        <f t="shared" si="1"/>
        <v>0</v>
      </c>
      <c r="BK14">
        <f t="shared" si="1"/>
        <v>0</v>
      </c>
      <c r="BL14">
        <f t="shared" si="1"/>
        <v>0</v>
      </c>
      <c r="BM14">
        <f t="shared" si="1"/>
        <v>0</v>
      </c>
      <c r="BN14">
        <f t="shared" si="1"/>
        <v>0</v>
      </c>
      <c r="BO14">
        <f t="shared" si="1"/>
        <v>0</v>
      </c>
      <c r="BP14">
        <f t="shared" si="1"/>
        <v>0</v>
      </c>
      <c r="BQ14">
        <f t="shared" si="1"/>
        <v>0</v>
      </c>
      <c r="BR14">
        <f t="shared" si="1"/>
        <v>0</v>
      </c>
      <c r="BS14">
        <f t="shared" si="1"/>
        <v>0</v>
      </c>
      <c r="BT14">
        <f t="shared" si="1"/>
        <v>0</v>
      </c>
      <c r="BU14">
        <f t="shared" si="1"/>
        <v>0</v>
      </c>
    </row>
    <row r="15" spans="1:73">
      <c r="A15" s="9" t="str">
        <f>_xlfn.XLOOKUP($E15,'Copy of Raw Data'!$E:$E,'Copy of Raw Data'!A:A,"ERROR",0,1)</f>
        <v>US</v>
      </c>
      <c r="B15" s="9" t="str">
        <f>_xlfn.XLOOKUP($E15,'Copy of Raw Data'!$E:$E,'Copy of Raw Data'!B:B,"ERROR",0,1)</f>
        <v>Hair Mousses</v>
      </c>
      <c r="C15" s="9" t="str">
        <f>_xlfn.XLOOKUP($E15,'Copy of Raw Data'!$E:$E,'Copy of Raw Data'!C:C,"ERROR",0,1)</f>
        <v>living proof</v>
      </c>
      <c r="D15" s="9" t="str">
        <f>_xlfn.XLOOKUP($E15,'Copy of Raw Data'!$E:$E,'Copy of Raw Data'!D:D,"ERROR",0,1)</f>
        <v>www.amazon.com/dp/B00ER4SYYY</v>
      </c>
      <c r="E15" s="9" t="s">
        <v>84</v>
      </c>
      <c r="F15" s="9" t="str">
        <f>_xlfn.XLOOKUP($E15,'Copy of Raw Data'!$E:$E,'Copy of Raw Data'!F:F,"ERROR",0,1)</f>
        <v>Living proof Full Thickening Mousse</v>
      </c>
      <c r="G15" s="9">
        <f>_xlfn.XLOOKUP($E15,'Copy of Raw Data'!$E:$E,'Copy of Raw Data'!G:G,"ERROR",0,1)</f>
        <v>11481</v>
      </c>
      <c r="H15" s="9">
        <f>_xlfn.XLOOKUP($E15,'Copy of Raw Data'!$E:$E,'Copy of Raw Data'!H:H,"ERROR",0,1)</f>
        <v>341981.04</v>
      </c>
      <c r="I15" s="9">
        <f>_xlfn.XLOOKUP($E15,'Copy of Raw Data'!$E:$E,'Copy of Raw Data'!I:I,"ERROR",0,1)</f>
        <v>0.0132472575245333</v>
      </c>
      <c r="J15" s="9" t="str">
        <f>_xlfn.XLOOKUP($E15,'Copy of Raw Data'!$E:$E,'Copy of 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20 to 30</v>
      </c>
      <c r="L15" s="9">
        <f>_xlfn.XLOOKUP($E15,'Copy of Raw Data'!$E:$E,'Copy of Raw Data'!L:L,"ERROR",0,1)</f>
        <v>29.92</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20 to 30</v>
      </c>
      <c r="N15" s="9">
        <f>_xlfn.XLOOKUP($E15,'Copy of Raw Data'!$E:$E,'Copy of Raw Data'!N:N,"ERROR",0,1)</f>
        <v>30</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2"/>
        <v>0.00266666666666661</v>
      </c>
      <c r="Q15" s="9">
        <f>_xlfn.XLOOKUP($E15,'Copy of Raw Data'!$E:$E,'Copy of Raw Data'!Q:Q,"ERROR",0,1)</f>
        <v>149</v>
      </c>
      <c r="R15" s="9" t="str">
        <f>_xlfn.XLOOKUP($E15,'Copy of Raw Data'!$E:$E,'Copy of Raw Data'!R:R,"ERROR",0,1)</f>
        <v>ml</v>
      </c>
      <c r="S15" s="17">
        <f t="shared" si="3"/>
        <v>5.9409872522934</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5 to 10</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0.2 to 0.3</v>
      </c>
      <c r="V15" s="17">
        <f t="shared" si="4"/>
        <v>0.201449856102353</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0.2 to 0.3</v>
      </c>
      <c r="X15" s="17">
        <f t="shared" si="5"/>
        <v>0.20091265648608</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4 to 6</v>
      </c>
      <c r="Z15" s="17">
        <f t="array" ref="Z15">_xlfn.IFS(AA15="oz",_xlfn.IFS(R15="oz",Q15,R15="fl oz",Q15*1.04,R15="ml",Q15*0.0338),AA15="fl oz",_xlfn.IFS(R15="oz",Q15/1.04,R15="fl oz",Q15,R15="ml",Q15*0.0338/1.04),AA15="ml",_xlfn.IFS(R15="oz",Q15/0.0338,R15="fl oz",Q15*1.04/0.0338,R15="ml",Q15))</f>
        <v>5.0362</v>
      </c>
      <c r="AA15" s="9" t="str">
        <f>_xlfn.XLOOKUP($E15,'Copy of Raw Data'!$E:$E,'Copy of Raw Data'!AA:AA,"ERROR",0,1)</f>
        <v>oz</v>
      </c>
      <c r="AB15" s="9" t="str">
        <f>_xlfn.XLOOKUP($E15,'Copy of Raw Data'!$E:$E,'Copy of Raw Data'!AB:AB,"ERROR",0,1)</f>
        <v>Spray Can</v>
      </c>
      <c r="AC15" s="9" t="str">
        <f>_xlfn.XLOOKUP($E15,'Copy of Raw Data'!$E:$E,'Copy of Raw Data'!AC:AC,"ERROR",0,1)</f>
        <v>Pack of 1</v>
      </c>
      <c r="AD15" s="9" t="str">
        <f>_xlfn.XLOOKUP($E15,'Copy of Raw Data'!$E:$E,'Copy of Raw Data'!AD:AD,"ERROR",0,1)</f>
        <v>Lightweight, Thickening, Hold</v>
      </c>
      <c r="AE15" s="9" t="str">
        <f>_xlfn.XLOOKUP($E15,'Copy of Raw Data'!$E:$E,'Copy of Raw Data'!AO:AO,"ERROR",0,1)</f>
        <v>Cruelty free, Vegan, Gluten free, Silicone free, Phthalate Free, Parabens Free</v>
      </c>
      <c r="AF15" s="9" t="str">
        <f>_xlfn.XLOOKUP($E15,'Copy of Raw Data'!$E:$E,'Copy of Raw Data'!AZ:AZ,"ERROR",0,1)</f>
        <v>Water, Panthenol, geraniol</v>
      </c>
      <c r="AG15">
        <f t="shared" si="7"/>
        <v>0</v>
      </c>
      <c r="AH15">
        <f t="shared" si="7"/>
        <v>0</v>
      </c>
      <c r="AI15">
        <f t="shared" si="0"/>
        <v>0</v>
      </c>
      <c r="AJ15">
        <f t="shared" si="0"/>
        <v>0</v>
      </c>
      <c r="AK15">
        <f t="shared" si="0"/>
        <v>0</v>
      </c>
      <c r="AL15">
        <f t="shared" ref="AL15:BA78" si="8">IF(IFERROR(SEARCH(AL$2,$AD15,1),0)=0,0,1)</f>
        <v>0</v>
      </c>
      <c r="AM15">
        <f t="shared" si="8"/>
        <v>0</v>
      </c>
      <c r="AN15">
        <f t="shared" si="8"/>
        <v>0</v>
      </c>
      <c r="AO15">
        <f t="shared" si="8"/>
        <v>0</v>
      </c>
      <c r="AP15">
        <f t="shared" si="8"/>
        <v>0</v>
      </c>
      <c r="AQ15">
        <f t="shared" si="8"/>
        <v>0</v>
      </c>
      <c r="AR15">
        <f t="shared" si="8"/>
        <v>0</v>
      </c>
      <c r="AS15">
        <f t="shared" si="8"/>
        <v>0</v>
      </c>
      <c r="AT15">
        <f t="shared" si="8"/>
        <v>0</v>
      </c>
      <c r="AU15">
        <f t="shared" si="8"/>
        <v>0</v>
      </c>
      <c r="AV15">
        <f t="shared" si="8"/>
        <v>1</v>
      </c>
      <c r="AW15">
        <f t="shared" si="8"/>
        <v>0</v>
      </c>
      <c r="AX15">
        <f t="shared" si="8"/>
        <v>0</v>
      </c>
      <c r="AY15">
        <f t="shared" si="8"/>
        <v>0</v>
      </c>
      <c r="AZ15">
        <f t="shared" si="8"/>
        <v>0</v>
      </c>
      <c r="BA15">
        <f t="shared" si="8"/>
        <v>0</v>
      </c>
      <c r="BB15">
        <f t="shared" ref="BB15:BC78" si="9">IF(IFERROR(SEARCH(BB$2,$AD15,1),0)=0,0,1)</f>
        <v>1</v>
      </c>
      <c r="BC15">
        <f t="shared" si="9"/>
        <v>0</v>
      </c>
      <c r="BD15">
        <f t="shared" si="6"/>
        <v>0</v>
      </c>
      <c r="BE15">
        <f t="shared" si="6"/>
        <v>0</v>
      </c>
      <c r="BF15">
        <f t="shared" si="1"/>
        <v>0</v>
      </c>
      <c r="BG15">
        <f t="shared" si="1"/>
        <v>0</v>
      </c>
      <c r="BH15">
        <f t="shared" si="1"/>
        <v>0</v>
      </c>
      <c r="BI15">
        <f t="shared" si="1"/>
        <v>0</v>
      </c>
      <c r="BJ15">
        <f t="shared" si="1"/>
        <v>0</v>
      </c>
      <c r="BK15">
        <f t="shared" si="1"/>
        <v>0</v>
      </c>
      <c r="BL15">
        <f t="shared" si="1"/>
        <v>0</v>
      </c>
      <c r="BM15">
        <f t="shared" si="1"/>
        <v>0</v>
      </c>
      <c r="BN15">
        <f t="shared" si="1"/>
        <v>0</v>
      </c>
      <c r="BO15">
        <f t="shared" si="1"/>
        <v>0</v>
      </c>
      <c r="BP15">
        <f t="shared" si="1"/>
        <v>0</v>
      </c>
      <c r="BQ15">
        <f t="shared" si="1"/>
        <v>0</v>
      </c>
      <c r="BR15">
        <f t="shared" si="1"/>
        <v>0</v>
      </c>
      <c r="BS15">
        <f t="shared" si="1"/>
        <v>1</v>
      </c>
      <c r="BT15">
        <f t="shared" si="1"/>
        <v>0</v>
      </c>
      <c r="BU15">
        <f t="shared" si="1"/>
        <v>0</v>
      </c>
    </row>
    <row r="16" spans="1:73">
      <c r="A16" s="9" t="str">
        <f>_xlfn.XLOOKUP($E16,'Copy of Raw Data'!$E:$E,'Copy of Raw Data'!A:A,"ERROR",0,1)</f>
        <v>US</v>
      </c>
      <c r="B16" s="9" t="str">
        <f>_xlfn.XLOOKUP($E16,'Copy of Raw Data'!$E:$E,'Copy of Raw Data'!B:B,"ERROR",0,1)</f>
        <v>Hair Mousses</v>
      </c>
      <c r="C16" s="9" t="str">
        <f>_xlfn.XLOOKUP($E16,'Copy of Raw Data'!$E:$E,'Copy of Raw Data'!C:C,"ERROR",0,1)</f>
        <v>KEVIN MURPHY</v>
      </c>
      <c r="D16" s="9" t="str">
        <f>_xlfn.XLOOKUP($E16,'Copy of Raw Data'!$E:$E,'Copy of Raw Data'!D:D,"ERROR",0,1)</f>
        <v>www.amazon.com/dp/B004K033ZK</v>
      </c>
      <c r="E16" s="9" t="s">
        <v>88</v>
      </c>
      <c r="F16" s="9" t="str">
        <f>_xlfn.XLOOKUP($E16,'Copy of Raw Data'!$E:$E,'Copy of Raw Data'!F:F,"ERROR",0,1)</f>
        <v>KEVIN MURPHY Body Builder Volumising Mousse, 12 Ounce</v>
      </c>
      <c r="G16" s="9">
        <f>_xlfn.XLOOKUP($E16,'Copy of Raw Data'!$E:$E,'Copy of Raw Data'!G:G,"ERROR",0,1)</f>
        <v>9235</v>
      </c>
      <c r="H16" s="9">
        <f>_xlfn.XLOOKUP($E16,'Copy of Raw Data'!$E:$E,'Copy of Raw Data'!H:H,"ERROR",0,1)</f>
        <v>311593.5</v>
      </c>
      <c r="I16" s="9">
        <f>_xlfn.XLOOKUP($E16,'Copy of Raw Data'!$E:$E,'Copy of Raw Data'!I:I,"ERROR",0,1)</f>
        <v>0.012889737791086</v>
      </c>
      <c r="J16" s="9" t="str">
        <f>_xlfn.XLOOKUP($E16,'Copy of Raw Data'!$E:$E,'Copy of 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30 to 40</v>
      </c>
      <c r="L16" s="9">
        <f>_xlfn.XLOOKUP($E16,'Copy of Raw Data'!$E:$E,'Copy of Raw Data'!L:L,"ERROR",0,1)</f>
        <v>33.84</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30 to 40</v>
      </c>
      <c r="N16" s="9">
        <f>_xlfn.XLOOKUP($E16,'Copy of Raw Data'!$E:$E,'Copy of Raw Data'!N:N,"ERROR",0,1)</f>
        <v>34.9</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2% to 4%</v>
      </c>
      <c r="P16" s="16">
        <f t="shared" si="2"/>
        <v>0.0303724928366761</v>
      </c>
      <c r="Q16" s="9">
        <f>_xlfn.XLOOKUP($E16,'Copy of Raw Data'!$E:$E,'Copy of Raw Data'!Q:Q,"ERROR",0,1)</f>
        <v>12</v>
      </c>
      <c r="R16" s="9" t="str">
        <f>_xlfn.XLOOKUP($E16,'Copy of Raw Data'!$E:$E,'Copy of Raw Data'!R:R,"ERROR",0,1)</f>
        <v>oz</v>
      </c>
      <c r="S16" s="17">
        <f t="shared" si="3"/>
        <v>2.82</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2 to 3</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7">
        <f t="shared" si="4"/>
        <v>0.0983541878029534</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7">
        <f t="shared" si="5"/>
        <v>0.0953669259384511</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10 to 15</v>
      </c>
      <c r="Z16" s="17">
        <f t="array" ref="Z16">_xlfn.IFS(AA16="oz",_xlfn.IFS(R16="oz",Q16,R16="fl oz",Q16*1.04,R16="ml",Q16*0.0338),AA16="fl oz",_xlfn.IFS(R16="oz",Q16/1.04,R16="fl oz",Q16,R16="ml",Q16*0.0338/1.04),AA16="ml",_xlfn.IFS(R16="oz",Q16/0.0338,R16="fl oz",Q16*1.04/0.0338,R16="ml",Q16))</f>
        <v>12</v>
      </c>
      <c r="AA16" s="9" t="str">
        <f>_xlfn.XLOOKUP($E16,'Copy of Raw Data'!$E:$E,'Copy of Raw Data'!AA:AA,"ERROR",0,1)</f>
        <v>oz</v>
      </c>
      <c r="AB16" s="9" t="str">
        <f>_xlfn.XLOOKUP($E16,'Copy of Raw Data'!$E:$E,'Copy of Raw Data'!AB:AB,"ERROR",0,1)</f>
        <v>Spray Can</v>
      </c>
      <c r="AC16" s="9" t="str">
        <f>_xlfn.XLOOKUP($E16,'Copy of Raw Data'!$E:$E,'Copy of Raw Data'!AC:AC,"ERROR",0,1)</f>
        <v>Pack of 1</v>
      </c>
      <c r="AD16" s="9" t="str">
        <f>_xlfn.XLOOKUP($E16,'Copy of Raw Data'!$E:$E,'Copy of Raw Data'!AD:AD,"ERROR",0,1)</f>
        <v>Volumizing, Hold, Long Lasting</v>
      </c>
      <c r="AE16" s="9" t="str">
        <f>_xlfn.XLOOKUP($E16,'Copy of Raw Data'!$E:$E,'Copy of Raw Data'!AO:AO,"ERROR",0,1)</f>
        <v>Dairy Free</v>
      </c>
      <c r="AF16" s="9" t="str">
        <f>_xlfn.XLOOKUP($E16,'Copy of Raw Data'!$E:$E,'Copy of Raw Data'!AZ:AZ,"ERROR",0,1)</f>
        <v>Water, Almond Glycerides, Phenoxyethanol, geraniol, Panthenol</v>
      </c>
      <c r="AG16">
        <f t="shared" si="7"/>
        <v>0</v>
      </c>
      <c r="AH16">
        <f t="shared" si="7"/>
        <v>0</v>
      </c>
      <c r="AI16">
        <f t="shared" si="7"/>
        <v>0</v>
      </c>
      <c r="AJ16">
        <f t="shared" si="7"/>
        <v>0</v>
      </c>
      <c r="AK16">
        <f t="shared" si="7"/>
        <v>0</v>
      </c>
      <c r="AL16">
        <f t="shared" si="7"/>
        <v>0</v>
      </c>
      <c r="AM16">
        <f t="shared" si="7"/>
        <v>0</v>
      </c>
      <c r="AN16">
        <f t="shared" si="7"/>
        <v>0</v>
      </c>
      <c r="AO16">
        <f t="shared" si="7"/>
        <v>0</v>
      </c>
      <c r="AP16">
        <f t="shared" si="7"/>
        <v>0</v>
      </c>
      <c r="AQ16">
        <f t="shared" si="7"/>
        <v>0</v>
      </c>
      <c r="AR16">
        <f t="shared" si="7"/>
        <v>0</v>
      </c>
      <c r="AS16">
        <f t="shared" si="7"/>
        <v>0</v>
      </c>
      <c r="AT16">
        <f t="shared" si="7"/>
        <v>0</v>
      </c>
      <c r="AU16">
        <f t="shared" si="7"/>
        <v>0</v>
      </c>
      <c r="AV16">
        <f t="shared" si="7"/>
        <v>1</v>
      </c>
      <c r="AW16">
        <f t="shared" si="8"/>
        <v>0</v>
      </c>
      <c r="AX16">
        <f t="shared" si="8"/>
        <v>0</v>
      </c>
      <c r="AY16">
        <f t="shared" si="8"/>
        <v>0</v>
      </c>
      <c r="AZ16">
        <f t="shared" si="8"/>
        <v>0</v>
      </c>
      <c r="BA16">
        <f t="shared" si="8"/>
        <v>0</v>
      </c>
      <c r="BB16">
        <f t="shared" si="9"/>
        <v>0</v>
      </c>
      <c r="BC16">
        <f t="shared" si="9"/>
        <v>1</v>
      </c>
      <c r="BD16">
        <f t="shared" si="6"/>
        <v>0</v>
      </c>
      <c r="BE16">
        <f t="shared" si="6"/>
        <v>0</v>
      </c>
      <c r="BF16">
        <f t="shared" si="1"/>
        <v>0</v>
      </c>
      <c r="BG16">
        <f t="shared" si="1"/>
        <v>0</v>
      </c>
      <c r="BH16">
        <f t="shared" si="1"/>
        <v>0</v>
      </c>
      <c r="BI16">
        <f t="shared" si="1"/>
        <v>0</v>
      </c>
      <c r="BJ16">
        <f t="shared" si="1"/>
        <v>0</v>
      </c>
      <c r="BK16">
        <f t="shared" si="1"/>
        <v>0</v>
      </c>
      <c r="BL16">
        <f t="shared" si="1"/>
        <v>0</v>
      </c>
      <c r="BM16">
        <f t="shared" si="1"/>
        <v>0</v>
      </c>
      <c r="BN16">
        <f t="shared" si="1"/>
        <v>0</v>
      </c>
      <c r="BO16">
        <f t="shared" si="1"/>
        <v>0</v>
      </c>
      <c r="BP16">
        <f t="shared" si="1"/>
        <v>0</v>
      </c>
      <c r="BQ16">
        <f t="shared" si="1"/>
        <v>0</v>
      </c>
      <c r="BR16">
        <f t="shared" si="1"/>
        <v>0</v>
      </c>
      <c r="BS16">
        <f t="shared" si="1"/>
        <v>0</v>
      </c>
      <c r="BT16">
        <f t="shared" si="1"/>
        <v>0</v>
      </c>
      <c r="BU16">
        <f t="shared" si="1"/>
        <v>1</v>
      </c>
    </row>
    <row r="17" spans="1:73">
      <c r="A17" s="9" t="str">
        <f>_xlfn.XLOOKUP($E17,'Copy of Raw Data'!$E:$E,'Copy of Raw Data'!A:A,"ERROR",0,1)</f>
        <v>US</v>
      </c>
      <c r="B17" s="9" t="str">
        <f>_xlfn.XLOOKUP($E17,'Copy of Raw Data'!$E:$E,'Copy of Raw Data'!B:B,"ERROR",0,1)</f>
        <v>Hair Mousses</v>
      </c>
      <c r="C17" s="9" t="str">
        <f>_xlfn.XLOOKUP($E17,'Copy of Raw Data'!$E:$E,'Copy of Raw Data'!C:C,"ERROR",0,1)</f>
        <v>Aussie</v>
      </c>
      <c r="D17" s="9" t="str">
        <f>_xlfn.XLOOKUP($E17,'Copy of Raw Data'!$E:$E,'Copy of Raw Data'!D:D,"ERROR",0,1)</f>
        <v>www.amazon.com/dp/B07NFRMCFX</v>
      </c>
      <c r="E17" s="9" t="s">
        <v>91</v>
      </c>
      <c r="F17" s="9" t="str">
        <f>_xlfn.XLOOKUP($E17,'Copy of Raw Data'!$E:$E,'Copy of Raw Data'!F:F,"ERROR",0,1)</f>
        <v>Aussie Mousse, with Bamboo &amp; Kakadu Plum, Headstrong Volume, For Fine Hair, 6 fl oz, Triple Pack</v>
      </c>
      <c r="G17" s="9">
        <f>_xlfn.XLOOKUP($E17,'Copy of Raw Data'!$E:$E,'Copy of Raw Data'!G:G,"ERROR",0,1)</f>
        <v>18643</v>
      </c>
      <c r="H17" s="9">
        <f>_xlfn.XLOOKUP($E17,'Copy of Raw Data'!$E:$E,'Copy of Raw Data'!H:H,"ERROR",0,1)</f>
        <v>303184.15</v>
      </c>
      <c r="I17" s="9">
        <f>_xlfn.XLOOKUP($E17,'Copy of Raw Data'!$E:$E,'Copy of Raw Data'!I:I,"ERROR",0,1)</f>
        <v>0.0128669895306645</v>
      </c>
      <c r="J17" s="9" t="str">
        <f>_xlfn.XLOOKUP($E17,'Copy of Raw Data'!$E:$E,'Copy of 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15 to 20</v>
      </c>
      <c r="L17" s="9">
        <f>_xlfn.XLOOKUP($E17,'Copy of Raw Data'!$E:$E,'Copy of Raw Data'!L:L,"ERROR",0,1)</f>
        <v>17.02</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15 to 20</v>
      </c>
      <c r="N17" s="9">
        <f>_xlfn.XLOOKUP($E17,'Copy of Raw Data'!$E:$E,'Copy of Raw Data'!N:N,"ERROR",0,1)</f>
        <v>18.87</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8% to 10%</v>
      </c>
      <c r="P17" s="16">
        <f t="shared" si="2"/>
        <v>0.0980392156862746</v>
      </c>
      <c r="Q17" s="9">
        <f>_xlfn.XLOOKUP($E17,'Copy of Raw Data'!$E:$E,'Copy of Raw Data'!Q:Q,"ERROR",0,1)</f>
        <v>18</v>
      </c>
      <c r="R17" s="9" t="str">
        <f>_xlfn.XLOOKUP($E17,'Copy of Raw Data'!$E:$E,'Copy of Raw Data'!R:R,"ERROR",0,1)</f>
        <v>fl oz</v>
      </c>
      <c r="S17" s="17">
        <f t="shared" si="3"/>
        <v>0.909188034188034</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0.75 to 1</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7">
        <f t="shared" si="4"/>
        <v>0.0340890368790267</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7">
        <f t="shared" si="5"/>
        <v>0.0307469744399065</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15 to 20</v>
      </c>
      <c r="Z17" s="17">
        <f t="array" ref="Z17">_xlfn.IFS(AA17="oz",_xlfn.IFS(R17="oz",Q17,R17="fl oz",Q17*1.04,R17="ml",Q17*0.0338),AA17="fl oz",_xlfn.IFS(R17="oz",Q17/1.04,R17="fl oz",Q17,R17="ml",Q17*0.0338/1.04),AA17="ml",_xlfn.IFS(R17="oz",Q17/0.0338,R17="fl oz",Q17*1.04/0.0338,R17="ml",Q17))</f>
        <v>18.72</v>
      </c>
      <c r="AA17" s="9" t="str">
        <f>_xlfn.XLOOKUP($E17,'Copy of Raw Data'!$E:$E,'Copy of Raw Data'!AA:AA,"ERROR",0,1)</f>
        <v>oz</v>
      </c>
      <c r="AB17" s="9" t="str">
        <f>_xlfn.XLOOKUP($E17,'Copy of Raw Data'!$E:$E,'Copy of Raw Data'!AB:AB,"ERROR",0,1)</f>
        <v>Spray Can</v>
      </c>
      <c r="AC17" s="9" t="str">
        <f>_xlfn.XLOOKUP($E17,'Copy of Raw Data'!$E:$E,'Copy of Raw Data'!AC:AC,"ERROR",0,1)</f>
        <v>Pack of 3</v>
      </c>
      <c r="AD17" s="9" t="str">
        <f>_xlfn.XLOOKUP($E17,'Copy of Raw Data'!$E:$E,'Copy of Raw Data'!AD:AD,"ERROR",0,1)</f>
        <v>Volumizing, Humidity Protection, Shine</v>
      </c>
      <c r="AE17" s="9" t="str">
        <f>_xlfn.XLOOKUP($E17,'Copy of Raw Data'!$E:$E,'Copy of Raw Data'!AO:AO,"ERROR",0,1)</f>
        <v>NA</v>
      </c>
      <c r="AF17" s="9" t="str">
        <f>_xlfn.XLOOKUP($E17,'Copy of Raw Data'!$E:$E,'Copy of Raw Data'!AZ:AZ,"ERROR",0,1)</f>
        <v>Bamboo, Kakadu Plum, Water, Grape, Disodium edta, citric acid</v>
      </c>
      <c r="AG17">
        <f t="shared" si="7"/>
        <v>0</v>
      </c>
      <c r="AH17">
        <f t="shared" si="7"/>
        <v>0</v>
      </c>
      <c r="AI17">
        <f t="shared" si="7"/>
        <v>0</v>
      </c>
      <c r="AJ17">
        <f t="shared" si="7"/>
        <v>0</v>
      </c>
      <c r="AK17">
        <f t="shared" si="7"/>
        <v>0</v>
      </c>
      <c r="AL17">
        <f t="shared" si="7"/>
        <v>0</v>
      </c>
      <c r="AM17">
        <f t="shared" si="7"/>
        <v>0</v>
      </c>
      <c r="AN17">
        <f t="shared" si="7"/>
        <v>0</v>
      </c>
      <c r="AO17">
        <f t="shared" si="7"/>
        <v>0</v>
      </c>
      <c r="AP17">
        <f t="shared" si="7"/>
        <v>0</v>
      </c>
      <c r="AQ17">
        <f t="shared" si="7"/>
        <v>0</v>
      </c>
      <c r="AR17">
        <f t="shared" si="7"/>
        <v>0</v>
      </c>
      <c r="AS17">
        <f t="shared" si="7"/>
        <v>0</v>
      </c>
      <c r="AT17">
        <f t="shared" si="7"/>
        <v>0</v>
      </c>
      <c r="AU17">
        <f t="shared" si="7"/>
        <v>0</v>
      </c>
      <c r="AV17">
        <f t="shared" si="7"/>
        <v>0</v>
      </c>
      <c r="AW17">
        <f t="shared" si="8"/>
        <v>1</v>
      </c>
      <c r="AX17">
        <f t="shared" si="8"/>
        <v>0</v>
      </c>
      <c r="AY17">
        <f t="shared" si="8"/>
        <v>0</v>
      </c>
      <c r="AZ17">
        <f t="shared" si="8"/>
        <v>0</v>
      </c>
      <c r="BA17">
        <f t="shared" si="8"/>
        <v>0</v>
      </c>
      <c r="BB17">
        <f t="shared" si="9"/>
        <v>0</v>
      </c>
      <c r="BC17">
        <f t="shared" si="9"/>
        <v>0</v>
      </c>
      <c r="BD17">
        <f t="shared" si="6"/>
        <v>0</v>
      </c>
      <c r="BE17">
        <f t="shared" si="6"/>
        <v>0</v>
      </c>
      <c r="BF17">
        <f t="shared" si="1"/>
        <v>0</v>
      </c>
      <c r="BG17">
        <f t="shared" si="1"/>
        <v>0</v>
      </c>
      <c r="BH17">
        <f t="shared" si="1"/>
        <v>0</v>
      </c>
      <c r="BI17">
        <f t="shared" si="1"/>
        <v>0</v>
      </c>
      <c r="BJ17">
        <f t="shared" si="1"/>
        <v>0</v>
      </c>
      <c r="BK17">
        <f t="shared" si="1"/>
        <v>0</v>
      </c>
      <c r="BL17">
        <f t="shared" si="1"/>
        <v>0</v>
      </c>
      <c r="BM17">
        <f t="shared" si="1"/>
        <v>0</v>
      </c>
      <c r="BN17">
        <f t="shared" si="1"/>
        <v>1</v>
      </c>
      <c r="BO17">
        <f t="shared" si="1"/>
        <v>0</v>
      </c>
      <c r="BP17">
        <f t="shared" si="1"/>
        <v>0</v>
      </c>
      <c r="BQ17">
        <f t="shared" si="1"/>
        <v>0</v>
      </c>
      <c r="BR17">
        <f t="shared" si="1"/>
        <v>0</v>
      </c>
      <c r="BS17">
        <f t="shared" si="1"/>
        <v>0</v>
      </c>
      <c r="BT17">
        <f t="shared" si="1"/>
        <v>0</v>
      </c>
      <c r="BU17">
        <f t="shared" si="1"/>
        <v>1</v>
      </c>
    </row>
    <row r="18" spans="1:73">
      <c r="A18" s="9" t="str">
        <f>_xlfn.XLOOKUP($E18,'Copy of Raw Data'!$E:$E,'Copy of Raw Data'!A:A,"ERROR",0,1)</f>
        <v>US</v>
      </c>
      <c r="B18" s="9" t="str">
        <f>_xlfn.XLOOKUP($E18,'Copy of Raw Data'!$E:$E,'Copy of Raw Data'!B:B,"ERROR",0,1)</f>
        <v>Hair Mousses</v>
      </c>
      <c r="C18" s="9" t="str">
        <f>_xlfn.XLOOKUP($E18,'Copy of Raw Data'!$E:$E,'Copy of Raw Data'!C:C,"ERROR",0,1)</f>
        <v>Maui Moisture</v>
      </c>
      <c r="D18" s="9" t="str">
        <f>_xlfn.XLOOKUP($E18,'Copy of Raw Data'!$E:$E,'Copy of Raw Data'!D:D,"ERROR",0,1)</f>
        <v>www.amazon.com/dp/B08LZ2R5MM</v>
      </c>
      <c r="E18" s="9" t="s">
        <v>95</v>
      </c>
      <c r="F18" s="9" t="str">
        <f>_xlfn.XLOOKUP($E18,'Copy of Raw Data'!$E:$E,'Copy of Raw Data'!F:F,"ERROR",0,1)</f>
        <v>Maui Moisture Flexible Hold + Coconut Milk Curl Foam Mousse, for Curly Hair Styling, No Drying Alcohols, Parabens or Silicone, 8.5oz</v>
      </c>
      <c r="G18" s="9">
        <f>_xlfn.XLOOKUP($E18,'Copy of Raw Data'!$E:$E,'Copy of Raw Data'!G:G,"ERROR",0,1)</f>
        <v>38583</v>
      </c>
      <c r="H18" s="9">
        <f>_xlfn.XLOOKUP($E18,'Copy of Raw Data'!$E:$E,'Copy of Raw Data'!H:H,"ERROR",0,1)</f>
        <v>302649.08</v>
      </c>
      <c r="I18" s="9">
        <f>_xlfn.XLOOKUP($E18,'Copy of Raw Data'!$E:$E,'Copy of Raw Data'!I:I,"ERROR",0,1)</f>
        <v>0.0121113533448471</v>
      </c>
      <c r="J18" s="9" t="str">
        <f>_xlfn.XLOOKUP($E18,'Copy of Raw Data'!$E:$E,'Copy of 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 to 10</v>
      </c>
      <c r="L18" s="9">
        <f>_xlfn.XLOOKUP($E18,'Copy of Raw Data'!$E:$E,'Copy of Raw Data'!L:L,"ERROR",0,1)</f>
        <v>7.8</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 to 10</v>
      </c>
      <c r="N18" s="9">
        <f>_xlfn.XLOOKUP($E18,'Copy of Raw Data'!$E:$E,'Copy of Raw Data'!N:N,"ERROR",0,1)</f>
        <v>10</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20% to 25%</v>
      </c>
      <c r="P18" s="16">
        <f t="shared" si="2"/>
        <v>0.22</v>
      </c>
      <c r="Q18" s="9">
        <f>_xlfn.XLOOKUP($E18,'Copy of Raw Data'!$E:$E,'Copy of Raw Data'!Q:Q,"ERROR",0,1)</f>
        <v>8.5</v>
      </c>
      <c r="R18" s="9" t="str">
        <f>_xlfn.XLOOKUP($E18,'Copy of Raw Data'!$E:$E,'Copy of Raw Data'!R:R,"ERROR",0,1)</f>
        <v>oz</v>
      </c>
      <c r="S18" s="17">
        <f t="shared" si="3"/>
        <v>0.917647058823529</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4"/>
        <v>0.0397859515804969</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5"/>
        <v>0.0310330422327876</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17">
        <f t="array" ref="Z18">_xlfn.IFS(AA18="oz",_xlfn.IFS(R18="oz",Q18,R18="fl oz",Q18*1.04,R18="ml",Q18*0.0338),AA18="fl oz",_xlfn.IFS(R18="oz",Q18/1.04,R18="fl oz",Q18,R18="ml",Q18*0.0338/1.04),AA18="ml",_xlfn.IFS(R18="oz",Q18/0.0338,R18="fl oz",Q18*1.04/0.0338,R18="ml",Q18))</f>
        <v>8.5</v>
      </c>
      <c r="AA18" s="9" t="str">
        <f>_xlfn.XLOOKUP($E18,'Copy of Raw Data'!$E:$E,'Copy of Raw Data'!AA:AA,"ERROR",0,1)</f>
        <v>oz</v>
      </c>
      <c r="AB18" s="9" t="str">
        <f>_xlfn.XLOOKUP($E18,'Copy of Raw Data'!$E:$E,'Copy of Raw Data'!AB:AB,"ERROR",0,1)</f>
        <v>Pump Bottle</v>
      </c>
      <c r="AC18" s="9" t="str">
        <f>_xlfn.XLOOKUP($E18,'Copy of Raw Data'!$E:$E,'Copy of Raw Data'!AC:AC,"ERROR",0,1)</f>
        <v>Pack of 1</v>
      </c>
      <c r="AD18" s="9" t="str">
        <f>_xlfn.XLOOKUP($E18,'Copy of Raw Data'!$E:$E,'Copy of Raw Data'!AD:AD,"ERROR",0,1)</f>
        <v>Hold, Volumizing, Nourishment, Softening, Shine, Hydration</v>
      </c>
      <c r="AE18" s="9" t="str">
        <f>_xlfn.XLOOKUP($E18,'Copy of Raw Data'!$E:$E,'Copy of Raw Data'!AO:AO,"ERROR",0,1)</f>
        <v>Alcohol Free, Paraben Free, Silicone Free, Vegan, Lightweight</v>
      </c>
      <c r="AF18" s="9" t="str">
        <f>_xlfn.XLOOKUP($E18,'Copy of Raw Data'!$E:$E,'Copy of Raw Data'!AZ:AZ,"ERROR",0,1)</f>
        <v>Aloe Vera, coconut, mango, water, guava, Glycerin, Disodium edta</v>
      </c>
      <c r="AG18">
        <f t="shared" si="7"/>
        <v>0</v>
      </c>
      <c r="AH18">
        <f t="shared" si="7"/>
        <v>0</v>
      </c>
      <c r="AI18">
        <f t="shared" si="7"/>
        <v>0</v>
      </c>
      <c r="AJ18">
        <f t="shared" si="7"/>
        <v>0</v>
      </c>
      <c r="AK18">
        <f t="shared" si="7"/>
        <v>0</v>
      </c>
      <c r="AL18">
        <f t="shared" si="7"/>
        <v>0</v>
      </c>
      <c r="AM18">
        <f t="shared" si="7"/>
        <v>0</v>
      </c>
      <c r="AN18">
        <f t="shared" si="7"/>
        <v>0</v>
      </c>
      <c r="AO18">
        <f t="shared" si="7"/>
        <v>0</v>
      </c>
      <c r="AP18">
        <f t="shared" si="7"/>
        <v>0</v>
      </c>
      <c r="AQ18">
        <f t="shared" si="7"/>
        <v>0</v>
      </c>
      <c r="AR18">
        <f t="shared" si="7"/>
        <v>0</v>
      </c>
      <c r="AS18">
        <f t="shared" si="7"/>
        <v>0</v>
      </c>
      <c r="AT18">
        <f t="shared" si="7"/>
        <v>0</v>
      </c>
      <c r="AU18">
        <f t="shared" si="7"/>
        <v>0</v>
      </c>
      <c r="AV18">
        <f t="shared" si="7"/>
        <v>1</v>
      </c>
      <c r="AW18">
        <f t="shared" si="8"/>
        <v>0</v>
      </c>
      <c r="AX18">
        <f t="shared" si="8"/>
        <v>0</v>
      </c>
      <c r="AY18">
        <f t="shared" si="8"/>
        <v>1</v>
      </c>
      <c r="AZ18">
        <f t="shared" si="8"/>
        <v>0</v>
      </c>
      <c r="BA18">
        <f t="shared" si="8"/>
        <v>0</v>
      </c>
      <c r="BB18">
        <f t="shared" si="9"/>
        <v>0</v>
      </c>
      <c r="BC18">
        <f t="shared" si="9"/>
        <v>0</v>
      </c>
      <c r="BD18">
        <f t="shared" si="6"/>
        <v>0</v>
      </c>
      <c r="BE18">
        <f t="shared" si="6"/>
        <v>0</v>
      </c>
      <c r="BF18">
        <f t="shared" si="1"/>
        <v>0</v>
      </c>
      <c r="BG18">
        <f t="shared" si="1"/>
        <v>0</v>
      </c>
      <c r="BH18">
        <f t="shared" si="1"/>
        <v>0</v>
      </c>
      <c r="BI18">
        <f t="shared" si="1"/>
        <v>0</v>
      </c>
      <c r="BJ18">
        <f t="shared" si="1"/>
        <v>1</v>
      </c>
      <c r="BK18">
        <f t="shared" si="1"/>
        <v>0</v>
      </c>
      <c r="BL18">
        <f t="shared" si="1"/>
        <v>0</v>
      </c>
      <c r="BM18">
        <f t="shared" si="1"/>
        <v>0</v>
      </c>
      <c r="BN18">
        <f t="shared" si="1"/>
        <v>1</v>
      </c>
      <c r="BO18">
        <f t="shared" si="1"/>
        <v>0</v>
      </c>
      <c r="BP18">
        <f t="shared" si="1"/>
        <v>1</v>
      </c>
      <c r="BQ18">
        <f t="shared" si="1"/>
        <v>0</v>
      </c>
      <c r="BR18">
        <f t="shared" si="1"/>
        <v>0</v>
      </c>
      <c r="BS18">
        <f t="shared" si="1"/>
        <v>0</v>
      </c>
      <c r="BT18">
        <f t="shared" si="1"/>
        <v>0</v>
      </c>
      <c r="BU18">
        <f t="shared" ref="BF18:BU81" si="10">IF(IFERROR(SEARCH(BU$2,$AD18,1),0)=0,0,1)</f>
        <v>1</v>
      </c>
    </row>
    <row r="19" spans="1:73">
      <c r="A19" s="9" t="str">
        <f>_xlfn.XLOOKUP($E19,'Copy of Raw Data'!$E:$E,'Copy of Raw Data'!A:A,"ERROR",0,1)</f>
        <v>US</v>
      </c>
      <c r="B19" s="9" t="str">
        <f>_xlfn.XLOOKUP($E19,'Copy of Raw Data'!$E:$E,'Copy of Raw Data'!B:B,"ERROR",0,1)</f>
        <v>Hair Mousses</v>
      </c>
      <c r="C19" s="9" t="str">
        <f>_xlfn.XLOOKUP($E19,'Copy of Raw Data'!$E:$E,'Copy of Raw Data'!C:C,"ERROR",0,1)</f>
        <v>Design Essentials</v>
      </c>
      <c r="D19" s="9" t="str">
        <f>_xlfn.XLOOKUP($E19,'Copy of Raw Data'!$E:$E,'Copy of Raw Data'!D:D,"ERROR",0,1)</f>
        <v>www.amazon.com/dp/B09V4W1P9F</v>
      </c>
      <c r="E19" s="9" t="s">
        <v>99</v>
      </c>
      <c r="F19" s="9" t="str">
        <f>_xlfn.XLOOKUP($E19,'Copy of Raw Data'!$E:$E,'Copy of Raw Data'!F:F,"ERROR",0,1)</f>
        <v>Design Essentials Curl Enhancing Mousse, Almond and Avocado Collection,10 Ounce</v>
      </c>
      <c r="G19" s="9">
        <f>_xlfn.XLOOKUP($E19,'Copy of Raw Data'!$E:$E,'Copy of Raw Data'!G:G,"ERROR",0,1)</f>
        <v>18220</v>
      </c>
      <c r="H19" s="9">
        <f>_xlfn.XLOOKUP($E19,'Copy of Raw Data'!$E:$E,'Copy of Raw Data'!H:H,"ERROR",0,1)</f>
        <v>284875.49</v>
      </c>
      <c r="I19" s="9">
        <f>_xlfn.XLOOKUP($E19,'Copy of Raw Data'!$E:$E,'Copy of Raw Data'!I:I,"ERROR",0,1)</f>
        <v>0.0114593132140026</v>
      </c>
      <c r="J19" s="9" t="str">
        <f>_xlfn.XLOOKUP($E19,'Copy of Raw Data'!$E:$E,'Copy of 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15 to 20</v>
      </c>
      <c r="L19" s="9">
        <f>_xlfn.XLOOKUP($E19,'Copy of Raw Data'!$E:$E,'Copy of Raw Data'!L:L,"ERROR",0,1)</f>
        <v>15.79</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15 to 20</v>
      </c>
      <c r="N19" s="9">
        <f>_xlfn.XLOOKUP($E19,'Copy of Raw Data'!$E:$E,'Copy of Raw Data'!N:N,"ERROR",0,1)</f>
        <v>16.99</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6% to 8%</v>
      </c>
      <c r="P19" s="16">
        <f t="shared" si="2"/>
        <v>0.0706297822248381</v>
      </c>
      <c r="Q19" s="9">
        <f>_xlfn.XLOOKUP($E19,'Copy of Raw Data'!$E:$E,'Copy of Raw Data'!Q:Q,"ERROR",0,1)</f>
        <v>10</v>
      </c>
      <c r="R19" s="9" t="str">
        <f>_xlfn.XLOOKUP($E19,'Copy of Raw Data'!$E:$E,'Copy of Raw Data'!R:R,"ERROR",0,1)</f>
        <v>oz</v>
      </c>
      <c r="S19" s="17">
        <f t="shared" si="3"/>
        <v>1.579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1 to 2</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7">
        <f t="shared" si="4"/>
        <v>0.0574568819749746</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7">
        <f t="shared" si="5"/>
        <v>0.0533987149137639</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10</v>
      </c>
      <c r="AA19" s="9" t="str">
        <f>_xlfn.XLOOKUP($E19,'Copy of Raw Data'!$E:$E,'Copy of Raw Data'!AA:AA,"ERROR",0,1)</f>
        <v>oz</v>
      </c>
      <c r="AB19" s="9" t="str">
        <f>_xlfn.XLOOKUP($E19,'Copy of Raw Data'!$E:$E,'Copy of Raw Data'!AB:AB,"ERROR",0,1)</f>
        <v>Pump Bottle</v>
      </c>
      <c r="AC19" s="9" t="str">
        <f>_xlfn.XLOOKUP($E19,'Copy of Raw Data'!$E:$E,'Copy of Raw Data'!AC:AC,"ERROR",0,1)</f>
        <v>Pack of 1</v>
      </c>
      <c r="AD19" s="9" t="str">
        <f>_xlfn.XLOOKUP($E19,'Copy of Raw Data'!$E:$E,'Copy of Raw Data'!AD:AD,"ERROR",0,1)</f>
        <v>Curl Enhancing, Moisturizing, Fast Drying, Frizz Control, Shine</v>
      </c>
      <c r="AE19" s="9" t="str">
        <f>_xlfn.XLOOKUP($E19,'Copy of Raw Data'!$E:$E,'Copy of Raw Data'!AO:AO,"ERROR",0,1)</f>
        <v>Paraben Free, Residue free, Paraffin free, Petrolatum free, Mineral Oil Free</v>
      </c>
      <c r="AF19" s="9" t="str">
        <f>_xlfn.XLOOKUP($E19,'Copy of Raw Data'!$E:$E,'Copy of Raw Data'!AZ:AZ,"ERROR",0,1)</f>
        <v>Almond, Avocado, Olive Oil, Vitamin B, Citric Acid</v>
      </c>
      <c r="AG19">
        <f t="shared" si="7"/>
        <v>0</v>
      </c>
      <c r="AH19">
        <f t="shared" si="7"/>
        <v>0</v>
      </c>
      <c r="AI19">
        <f t="shared" si="7"/>
        <v>0</v>
      </c>
      <c r="AJ19">
        <f t="shared" si="7"/>
        <v>0</v>
      </c>
      <c r="AK19">
        <f t="shared" si="7"/>
        <v>0</v>
      </c>
      <c r="AL19">
        <f t="shared" si="7"/>
        <v>0</v>
      </c>
      <c r="AM19">
        <f t="shared" si="7"/>
        <v>0</v>
      </c>
      <c r="AN19">
        <f t="shared" si="7"/>
        <v>1</v>
      </c>
      <c r="AO19">
        <f t="shared" si="7"/>
        <v>0</v>
      </c>
      <c r="AP19">
        <f t="shared" si="7"/>
        <v>0</v>
      </c>
      <c r="AQ19">
        <f t="shared" si="7"/>
        <v>1</v>
      </c>
      <c r="AR19">
        <f t="shared" si="7"/>
        <v>0</v>
      </c>
      <c r="AS19">
        <f t="shared" si="7"/>
        <v>1</v>
      </c>
      <c r="AT19">
        <f t="shared" si="7"/>
        <v>0</v>
      </c>
      <c r="AU19">
        <f t="shared" si="7"/>
        <v>0</v>
      </c>
      <c r="AV19">
        <f t="shared" si="7"/>
        <v>0</v>
      </c>
      <c r="AW19">
        <f t="shared" si="8"/>
        <v>0</v>
      </c>
      <c r="AX19">
        <f t="shared" si="8"/>
        <v>0</v>
      </c>
      <c r="AY19">
        <f t="shared" si="8"/>
        <v>0</v>
      </c>
      <c r="AZ19">
        <f t="shared" si="8"/>
        <v>0</v>
      </c>
      <c r="BA19">
        <f t="shared" si="8"/>
        <v>0</v>
      </c>
      <c r="BB19">
        <f t="shared" si="9"/>
        <v>0</v>
      </c>
      <c r="BC19">
        <f t="shared" si="9"/>
        <v>0</v>
      </c>
      <c r="BD19">
        <f t="shared" si="6"/>
        <v>0</v>
      </c>
      <c r="BE19">
        <f t="shared" si="6"/>
        <v>0</v>
      </c>
      <c r="BF19">
        <f t="shared" si="10"/>
        <v>0</v>
      </c>
      <c r="BG19">
        <f t="shared" si="10"/>
        <v>1</v>
      </c>
      <c r="BH19">
        <f t="shared" si="10"/>
        <v>0</v>
      </c>
      <c r="BI19">
        <f t="shared" si="10"/>
        <v>0</v>
      </c>
      <c r="BJ19">
        <f t="shared" si="10"/>
        <v>0</v>
      </c>
      <c r="BK19">
        <f t="shared" si="10"/>
        <v>0</v>
      </c>
      <c r="BL19">
        <f t="shared" si="10"/>
        <v>0</v>
      </c>
      <c r="BM19">
        <f t="shared" si="10"/>
        <v>0</v>
      </c>
      <c r="BN19">
        <f t="shared" si="10"/>
        <v>1</v>
      </c>
      <c r="BO19">
        <f t="shared" si="10"/>
        <v>0</v>
      </c>
      <c r="BP19">
        <f t="shared" si="10"/>
        <v>0</v>
      </c>
      <c r="BQ19">
        <f t="shared" si="10"/>
        <v>0</v>
      </c>
      <c r="BR19">
        <f t="shared" si="10"/>
        <v>0</v>
      </c>
      <c r="BS19">
        <f t="shared" si="10"/>
        <v>0</v>
      </c>
      <c r="BT19">
        <f t="shared" si="10"/>
        <v>0</v>
      </c>
      <c r="BU19">
        <f t="shared" si="10"/>
        <v>0</v>
      </c>
    </row>
    <row r="20" spans="1:73">
      <c r="A20" s="9" t="str">
        <f>_xlfn.XLOOKUP($E20,'Copy of Raw Data'!$E:$E,'Copy of Raw Data'!A:A,"ERROR",0,1)</f>
        <v>US</v>
      </c>
      <c r="B20" s="9" t="str">
        <f>_xlfn.XLOOKUP($E20,'Copy of Raw Data'!$E:$E,'Copy of Raw Data'!B:B,"ERROR",0,1)</f>
        <v>Hair Mousses</v>
      </c>
      <c r="C20" s="9" t="str">
        <f>_xlfn.XLOOKUP($E20,'Copy of Raw Data'!$E:$E,'Copy of Raw Data'!C:C,"ERROR",0,1)</f>
        <v>l'oreal</v>
      </c>
      <c r="D20" s="9" t="str">
        <f>_xlfn.XLOOKUP($E20,'Copy of Raw Data'!$E:$E,'Copy of Raw Data'!D:D,"ERROR",0,1)</f>
        <v>www.amazon.com/dp/B00ID13Z2S</v>
      </c>
      <c r="E20" s="9" t="s">
        <v>103</v>
      </c>
      <c r="F20" s="9" t="str">
        <f>_xlfn.XLOOKUP($E20,'Copy of Raw Data'!$E:$E,'Copy of Raw Data'!F:F,"ERROR",0,1)</f>
        <v>L'Oreal Paris Hair Care Advanced Hairstyle Boost It Volume Inject Mousse, 8.3 Ounce</v>
      </c>
      <c r="G20" s="9">
        <f>_xlfn.XLOOKUP($E20,'Copy of Raw Data'!$E:$E,'Copy of Raw Data'!G:G,"ERROR",0,1)</f>
        <v>50469</v>
      </c>
      <c r="H20" s="9">
        <f>_xlfn.XLOOKUP($E20,'Copy of Raw Data'!$E:$E,'Copy of Raw Data'!H:H,"ERROR",0,1)</f>
        <v>269538.62</v>
      </c>
      <c r="I20" s="9">
        <f>_xlfn.XLOOKUP($E20,'Copy of Raw Data'!$E:$E,'Copy of Raw Data'!I:I,"ERROR",0,1)</f>
        <v>0.0107711323142511</v>
      </c>
      <c r="J20" s="9" t="str">
        <f>_xlfn.XLOOKUP($E20,'Copy of Raw Data'!$E:$E,'Copy of 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 to 10</v>
      </c>
      <c r="L20" s="9">
        <f>_xlfn.XLOOKUP($E20,'Copy of Raw Data'!$E:$E,'Copy of Raw Data'!L:L,"ERROR",0,1)</f>
        <v>5.5</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 to 10</v>
      </c>
      <c r="N20" s="9">
        <f>_xlfn.XLOOKUP($E20,'Copy of Raw Data'!$E:$E,'Copy of Raw Data'!N:N,"ERROR",0,1)</f>
        <v>6.95</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20% to 25%</v>
      </c>
      <c r="P20" s="16">
        <f t="shared" si="2"/>
        <v>0.20863309352518</v>
      </c>
      <c r="Q20" s="9">
        <f>_xlfn.XLOOKUP($E20,'Copy of Raw Data'!$E:$E,'Copy of Raw Data'!Q:Q,"ERROR",0,1)</f>
        <v>8.3</v>
      </c>
      <c r="R20" s="9" t="str">
        <f>_xlfn.XLOOKUP($E20,'Copy of Raw Data'!$E:$E,'Copy of Raw Data'!R:R,"ERROR",0,1)</f>
        <v>oz</v>
      </c>
      <c r="S20" s="17">
        <f t="shared" si="3"/>
        <v>0.662650602409638</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0.5 to 0.75</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7">
        <f t="shared" si="4"/>
        <v>0.0283175312002151</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7">
        <f t="shared" si="5"/>
        <v>0.0224095570649184</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8.3</v>
      </c>
      <c r="AA20" s="9" t="str">
        <f>_xlfn.XLOOKUP($E20,'Copy of Raw Data'!$E:$E,'Copy of Raw Data'!AA:AA,"ERROR",0,1)</f>
        <v>oz</v>
      </c>
      <c r="AB20" s="9" t="str">
        <f>_xlfn.XLOOKUP($E20,'Copy of Raw Data'!$E:$E,'Copy of Raw Data'!AB:AB,"ERROR",0,1)</f>
        <v>Spray Can</v>
      </c>
      <c r="AC20" s="9" t="str">
        <f>_xlfn.XLOOKUP($E20,'Copy of Raw Data'!$E:$E,'Copy of Raw Data'!AC:AC,"ERROR",0,1)</f>
        <v>Pack of 1</v>
      </c>
      <c r="AD20" s="9" t="str">
        <f>_xlfn.XLOOKUP($E20,'Copy of Raw Data'!$E:$E,'Copy of Raw Data'!AD:AD,"ERROR",0,1)</f>
        <v>Volumizing, Lightweight, Hold, Heat Protection</v>
      </c>
      <c r="AE20" s="9" t="str">
        <f>_xlfn.XLOOKUP($E20,'Copy of Raw Data'!$E:$E,'Copy of Raw Data'!AO:AO,"ERROR",0,1)</f>
        <v>Dairy Free</v>
      </c>
      <c r="AF20" s="9" t="str">
        <f>_xlfn.XLOOKUP($E20,'Copy of Raw Data'!$E:$E,'Copy of Raw Data'!AZ:AZ,"ERROR",0,1)</f>
        <v>Water, Arginine</v>
      </c>
      <c r="AG20">
        <f t="shared" si="7"/>
        <v>0</v>
      </c>
      <c r="AH20">
        <f t="shared" si="7"/>
        <v>0</v>
      </c>
      <c r="AI20">
        <f t="shared" si="7"/>
        <v>0</v>
      </c>
      <c r="AJ20">
        <f t="shared" si="7"/>
        <v>0</v>
      </c>
      <c r="AK20">
        <f t="shared" si="7"/>
        <v>0</v>
      </c>
      <c r="AL20">
        <f t="shared" si="7"/>
        <v>0</v>
      </c>
      <c r="AM20">
        <f t="shared" si="7"/>
        <v>0</v>
      </c>
      <c r="AN20">
        <f t="shared" si="7"/>
        <v>0</v>
      </c>
      <c r="AO20">
        <f t="shared" si="7"/>
        <v>0</v>
      </c>
      <c r="AP20">
        <f t="shared" si="7"/>
        <v>0</v>
      </c>
      <c r="AQ20">
        <f t="shared" si="7"/>
        <v>0</v>
      </c>
      <c r="AR20">
        <f t="shared" si="7"/>
        <v>0</v>
      </c>
      <c r="AS20">
        <f t="shared" si="7"/>
        <v>0</v>
      </c>
      <c r="AT20">
        <f t="shared" si="7"/>
        <v>0</v>
      </c>
      <c r="AU20">
        <f t="shared" si="7"/>
        <v>1</v>
      </c>
      <c r="AV20">
        <f t="shared" si="7"/>
        <v>1</v>
      </c>
      <c r="AW20">
        <f t="shared" si="8"/>
        <v>0</v>
      </c>
      <c r="AX20">
        <f t="shared" si="8"/>
        <v>0</v>
      </c>
      <c r="AY20">
        <f t="shared" si="8"/>
        <v>0</v>
      </c>
      <c r="AZ20">
        <f t="shared" si="8"/>
        <v>0</v>
      </c>
      <c r="BA20">
        <f t="shared" si="8"/>
        <v>0</v>
      </c>
      <c r="BB20">
        <f t="shared" si="9"/>
        <v>1</v>
      </c>
      <c r="BC20">
        <f t="shared" si="9"/>
        <v>0</v>
      </c>
      <c r="BD20">
        <f t="shared" si="6"/>
        <v>0</v>
      </c>
      <c r="BE20">
        <f t="shared" si="6"/>
        <v>0</v>
      </c>
      <c r="BF20">
        <f t="shared" si="10"/>
        <v>0</v>
      </c>
      <c r="BG20">
        <f t="shared" si="10"/>
        <v>0</v>
      </c>
      <c r="BH20">
        <f t="shared" si="10"/>
        <v>0</v>
      </c>
      <c r="BI20">
        <f t="shared" si="10"/>
        <v>0</v>
      </c>
      <c r="BJ20">
        <f t="shared" si="10"/>
        <v>0</v>
      </c>
      <c r="BK20">
        <f t="shared" si="10"/>
        <v>0</v>
      </c>
      <c r="BL20">
        <f t="shared" si="10"/>
        <v>0</v>
      </c>
      <c r="BM20">
        <f t="shared" si="10"/>
        <v>0</v>
      </c>
      <c r="BN20">
        <f t="shared" si="10"/>
        <v>0</v>
      </c>
      <c r="BO20">
        <f t="shared" si="10"/>
        <v>0</v>
      </c>
      <c r="BP20">
        <f t="shared" si="10"/>
        <v>0</v>
      </c>
      <c r="BQ20">
        <f t="shared" si="10"/>
        <v>0</v>
      </c>
      <c r="BR20">
        <f t="shared" si="10"/>
        <v>0</v>
      </c>
      <c r="BS20">
        <f t="shared" si="10"/>
        <v>0</v>
      </c>
      <c r="BT20">
        <f t="shared" si="10"/>
        <v>0</v>
      </c>
      <c r="BU20">
        <f t="shared" si="10"/>
        <v>1</v>
      </c>
    </row>
    <row r="21" spans="1:73">
      <c r="A21" s="9" t="str">
        <f>_xlfn.XLOOKUP($E21,'Copy of Raw Data'!$E:$E,'Copy of Raw Data'!A:A,"ERROR",0,1)</f>
        <v>US</v>
      </c>
      <c r="B21" s="9" t="str">
        <f>_xlfn.XLOOKUP($E21,'Copy of Raw Data'!$E:$E,'Copy of Raw Data'!B:B,"ERROR",0,1)</f>
        <v>Hair Mousses</v>
      </c>
      <c r="C21" s="9" t="str">
        <f>_xlfn.XLOOKUP($E21,'Copy of Raw Data'!$E:$E,'Copy of Raw Data'!C:C,"ERROR",0,1)</f>
        <v>OUAI</v>
      </c>
      <c r="D21" s="9" t="str">
        <f>_xlfn.XLOOKUP($E21,'Copy of Raw Data'!$E:$E,'Copy of Raw Data'!D:D,"ERROR",0,1)</f>
        <v>www.amazon.com/dp/B07CJD1GT7</v>
      </c>
      <c r="E21" s="9" t="s">
        <v>107</v>
      </c>
      <c r="F21" s="9" t="str">
        <f>_xlfn.XLOOKUP($E21,'Copy of Raw Data'!$E:$E,'Copy of Raw Data'!F:F,"ERROR",0,1)</f>
        <v>OUAI Air Dry Foam - Hair Mousse for Perfect Beach Waves - With Kale and Carrot Extract to Condition, Detangle and Protect Hair - Paraben, Phthalate and Sulfate Free Hair Styling Products (4 Oz)</v>
      </c>
      <c r="G21" s="9">
        <f>_xlfn.XLOOKUP($E21,'Copy of Raw Data'!$E:$E,'Copy of Raw Data'!G:G,"ERROR",0,1)</f>
        <v>9209</v>
      </c>
      <c r="H21" s="9">
        <f>_xlfn.XLOOKUP($E21,'Copy of Raw Data'!$E:$E,'Copy of Raw Data'!H:H,"ERROR",0,1)</f>
        <v>253351.67</v>
      </c>
      <c r="I21" s="9">
        <f>_xlfn.XLOOKUP($E21,'Copy of Raw Data'!$E:$E,'Copy of Raw Data'!I:I,"ERROR",0,1)</f>
        <v>0.010448142048255</v>
      </c>
      <c r="J21" s="9" t="str">
        <f>_xlfn.XLOOKUP($E21,'Copy of Raw Data'!$E:$E,'Copy of 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20 to 30</v>
      </c>
      <c r="L21" s="9">
        <f>_xlfn.XLOOKUP($E21,'Copy of Raw Data'!$E:$E,'Copy of Raw Data'!L:L,"ERROR",0,1)</f>
        <v>27.67</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20 to 30</v>
      </c>
      <c r="N21" s="9">
        <f>_xlfn.XLOOKUP($E21,'Copy of Raw Data'!$E:$E,'Copy of Raw Data'!N:N,"ERROR",0,1)</f>
        <v>28.1</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0% to 2%</v>
      </c>
      <c r="P21" s="16">
        <f t="shared" si="2"/>
        <v>0.0153024911032028</v>
      </c>
      <c r="Q21" s="9">
        <f>_xlfn.XLOOKUP($E21,'Copy of Raw Data'!$E:$E,'Copy of Raw Data'!Q:Q,"ERROR",0,1)</f>
        <v>120</v>
      </c>
      <c r="R21" s="9" t="str">
        <f>_xlfn.XLOOKUP($E21,'Copy of Raw Data'!$E:$E,'Copy of Raw Data'!R:R,"ERROR",0,1)</f>
        <v>ml</v>
      </c>
      <c r="S21" s="17">
        <f t="shared" si="3"/>
        <v>6.82199211045365</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5 to 10</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0.2 to 0.3</v>
      </c>
      <c r="V21" s="17">
        <f t="shared" si="4"/>
        <v>0.234291778476373</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0.2 to 0.3</v>
      </c>
      <c r="X21" s="17">
        <f t="shared" si="5"/>
        <v>0.230706530620685</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4 to 6</v>
      </c>
      <c r="Z21" s="17">
        <f t="array" ref="Z21">_xlfn.IFS(AA21="oz",_xlfn.IFS(R21="oz",Q21,R21="fl oz",Q21*1.04,R21="ml",Q21*0.0338),AA21="fl oz",_xlfn.IFS(R21="oz",Q21/1.04,R21="fl oz",Q21,R21="ml",Q21*0.0338/1.04),AA21="ml",_xlfn.IFS(R21="oz",Q21/0.0338,R21="fl oz",Q21*1.04/0.0338,R21="ml",Q21))</f>
        <v>4.056</v>
      </c>
      <c r="AA21" s="9" t="str">
        <f>_xlfn.XLOOKUP($E21,'Copy of Raw Data'!$E:$E,'Copy of Raw Data'!AA:AA,"ERROR",0,1)</f>
        <v>oz</v>
      </c>
      <c r="AB21" s="9" t="str">
        <f>_xlfn.XLOOKUP($E21,'Copy of Raw Data'!$E:$E,'Copy of Raw Data'!AB:AB,"ERROR",0,1)</f>
        <v>Pump Bottle</v>
      </c>
      <c r="AC21" s="9" t="str">
        <f>_xlfn.XLOOKUP($E21,'Copy of Raw Data'!$E:$E,'Copy of Raw Data'!AC:AC,"ERROR",0,1)</f>
        <v>Pack of 1</v>
      </c>
      <c r="AD21" s="9" t="str">
        <f>_xlfn.XLOOKUP($E21,'Copy of Raw Data'!$E:$E,'Copy of Raw Data'!AD:AD,"ERROR",0,1)</f>
        <v>Protection, Strengthening, Shine, smoothening</v>
      </c>
      <c r="AE21" s="9" t="str">
        <f>_xlfn.XLOOKUP($E21,'Copy of Raw Data'!$E:$E,'Copy of Raw Data'!AO:AO,"ERROR",0,1)</f>
        <v>Paraben Free, Phthalate Free, Sulfate Free, Cruelty Free</v>
      </c>
      <c r="AF21" s="9" t="str">
        <f>_xlfn.XLOOKUP($E21,'Copy of Raw Data'!$E:$E,'Copy of Raw Data'!AZ:AZ,"ERROR",0,1)</f>
        <v>Kale, Carrot, Panthenol, Lemon, Ethylhexylglycerin, Glycerin, Geraniol</v>
      </c>
      <c r="AG21">
        <f t="shared" si="7"/>
        <v>0</v>
      </c>
      <c r="AH21">
        <f t="shared" si="7"/>
        <v>0</v>
      </c>
      <c r="AI21">
        <f t="shared" si="7"/>
        <v>0</v>
      </c>
      <c r="AJ21">
        <f t="shared" si="7"/>
        <v>0</v>
      </c>
      <c r="AK21">
        <f t="shared" si="7"/>
        <v>0</v>
      </c>
      <c r="AL21">
        <f t="shared" si="7"/>
        <v>0</v>
      </c>
      <c r="AM21">
        <f t="shared" si="7"/>
        <v>0</v>
      </c>
      <c r="AN21">
        <f t="shared" si="7"/>
        <v>0</v>
      </c>
      <c r="AO21">
        <f t="shared" si="7"/>
        <v>0</v>
      </c>
      <c r="AP21">
        <f t="shared" si="7"/>
        <v>0</v>
      </c>
      <c r="AQ21">
        <f t="shared" si="7"/>
        <v>0</v>
      </c>
      <c r="AR21">
        <f t="shared" si="7"/>
        <v>0</v>
      </c>
      <c r="AS21">
        <f t="shared" si="7"/>
        <v>0</v>
      </c>
      <c r="AT21">
        <f t="shared" si="7"/>
        <v>0</v>
      </c>
      <c r="AU21">
        <f t="shared" si="7"/>
        <v>0</v>
      </c>
      <c r="AV21">
        <f t="shared" si="7"/>
        <v>0</v>
      </c>
      <c r="AW21">
        <f t="shared" si="8"/>
        <v>0</v>
      </c>
      <c r="AX21">
        <f t="shared" si="8"/>
        <v>0</v>
      </c>
      <c r="AY21">
        <f t="shared" si="8"/>
        <v>0</v>
      </c>
      <c r="AZ21">
        <f t="shared" si="8"/>
        <v>0</v>
      </c>
      <c r="BA21">
        <f t="shared" si="8"/>
        <v>0</v>
      </c>
      <c r="BB21">
        <f t="shared" si="9"/>
        <v>0</v>
      </c>
      <c r="BC21">
        <f t="shared" si="9"/>
        <v>0</v>
      </c>
      <c r="BD21">
        <f t="shared" si="6"/>
        <v>0</v>
      </c>
      <c r="BE21">
        <f t="shared" si="6"/>
        <v>0</v>
      </c>
      <c r="BF21">
        <f t="shared" si="10"/>
        <v>0</v>
      </c>
      <c r="BG21">
        <f t="shared" si="10"/>
        <v>0</v>
      </c>
      <c r="BH21">
        <f t="shared" si="10"/>
        <v>0</v>
      </c>
      <c r="BI21">
        <f t="shared" si="10"/>
        <v>0</v>
      </c>
      <c r="BJ21">
        <f t="shared" si="10"/>
        <v>0</v>
      </c>
      <c r="BK21">
        <f t="shared" si="10"/>
        <v>0</v>
      </c>
      <c r="BL21">
        <f t="shared" si="10"/>
        <v>0</v>
      </c>
      <c r="BM21">
        <f t="shared" si="10"/>
        <v>0</v>
      </c>
      <c r="BN21">
        <f t="shared" si="10"/>
        <v>1</v>
      </c>
      <c r="BO21">
        <f t="shared" si="10"/>
        <v>1</v>
      </c>
      <c r="BP21">
        <f t="shared" si="10"/>
        <v>0</v>
      </c>
      <c r="BQ21">
        <f t="shared" si="10"/>
        <v>0</v>
      </c>
      <c r="BR21">
        <f t="shared" si="10"/>
        <v>1</v>
      </c>
      <c r="BS21">
        <f t="shared" si="10"/>
        <v>0</v>
      </c>
      <c r="BT21">
        <f t="shared" si="10"/>
        <v>0</v>
      </c>
      <c r="BU21">
        <f t="shared" si="10"/>
        <v>0</v>
      </c>
    </row>
    <row r="22" spans="1:73">
      <c r="A22" s="9" t="str">
        <f>_xlfn.XLOOKUP($E22,'Copy of Raw Data'!$E:$E,'Copy of Raw Data'!A:A,"ERROR",0,1)</f>
        <v>US</v>
      </c>
      <c r="B22" s="9" t="str">
        <f>_xlfn.XLOOKUP($E22,'Copy of Raw Data'!$E:$E,'Copy of Raw Data'!B:B,"ERROR",0,1)</f>
        <v>Hair Mousses</v>
      </c>
      <c r="C22" s="9" t="str">
        <f>_xlfn.XLOOKUP($E22,'Copy of Raw Data'!$E:$E,'Copy of Raw Data'!C:C,"ERROR",0,1)</f>
        <v>davines</v>
      </c>
      <c r="D22" s="9" t="str">
        <f>_xlfn.XLOOKUP($E22,'Copy of Raw Data'!$E:$E,'Copy of Raw Data'!D:D,"ERROR",0,1)</f>
        <v>www.amazon.com/dp/B00GNJBHPO</v>
      </c>
      <c r="E22" s="9" t="s">
        <v>112</v>
      </c>
      <c r="F22" s="9" t="str">
        <f>_xlfn.XLOOKUP($E22,'Copy of Raw Data'!$E:$E,'Copy of Raw Data'!F:F,"ERROR",0,1)</f>
        <v>Davines This Is A Volume Boosting Mousse , Add Natural Looking And Airy Volume And Body, For All Hair Types, 8.3 OZ.</v>
      </c>
      <c r="G22" s="9">
        <f>_xlfn.XLOOKUP($E22,'Copy of Raw Data'!$E:$E,'Copy of Raw Data'!G:G,"ERROR",0,1)</f>
        <v>7180</v>
      </c>
      <c r="H22" s="9">
        <f>_xlfn.XLOOKUP($E22,'Copy of Raw Data'!$E:$E,'Copy of Raw Data'!H:H,"ERROR",0,1)</f>
        <v>245754.5</v>
      </c>
      <c r="I22" s="9">
        <f>_xlfn.XLOOKUP($E22,'Copy of Raw Data'!$E:$E,'Copy of Raw Data'!I:I,"ERROR",0,1)</f>
        <v>0.0103575167574289</v>
      </c>
      <c r="J22" s="9" t="str">
        <f>_xlfn.XLOOKUP($E22,'Copy of Raw Data'!$E:$E,'Copy of 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_xlfn.XLOOKUP($E22,'Copy of Raw Data'!$E:$E,'Copy of Raw Data'!L:L,"ERROR",0,1)</f>
        <v>34.01</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_xlfn.XLOOKUP($E22,'Copy of Raw Data'!$E:$E,'Copy of Raw Data'!N:N,"ERROR",0,1)</f>
        <v>34.57</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2"/>
        <v>0.0161990164882847</v>
      </c>
      <c r="Q22" s="9">
        <f>_xlfn.XLOOKUP($E22,'Copy of Raw Data'!$E:$E,'Copy of Raw Data'!Q:Q,"ERROR",0,1)</f>
        <v>8.3</v>
      </c>
      <c r="R22" s="9" t="str">
        <f>_xlfn.XLOOKUP($E22,'Copy of Raw Data'!$E:$E,'Copy of Raw Data'!R:R,"ERROR",0,1)</f>
        <v>oz</v>
      </c>
      <c r="S22" s="17">
        <f t="shared" si="3"/>
        <v>4.09759036144578</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4 to 5</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0.1 to 0.2</v>
      </c>
      <c r="V22" s="17">
        <f t="shared" si="4"/>
        <v>0.140854252315315</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0.1 to 0.2</v>
      </c>
      <c r="X22" s="17">
        <f t="shared" si="5"/>
        <v>0.138572551959614</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8 to 10</v>
      </c>
      <c r="Z22" s="17">
        <f t="array" ref="Z22">_xlfn.IFS(AA22="oz",_xlfn.IFS(R22="oz",Q22,R22="fl oz",Q22*1.04,R22="ml",Q22*0.0338),AA22="fl oz",_xlfn.IFS(R22="oz",Q22/1.04,R22="fl oz",Q22,R22="ml",Q22*0.0338/1.04),AA22="ml",_xlfn.IFS(R22="oz",Q22/0.0338,R22="fl oz",Q22*1.04/0.0338,R22="ml",Q22))</f>
        <v>8.3</v>
      </c>
      <c r="AA22" s="9" t="str">
        <f>_xlfn.XLOOKUP($E22,'Copy of Raw Data'!$E:$E,'Copy of Raw Data'!AA:AA,"ERROR",0,1)</f>
        <v>oz</v>
      </c>
      <c r="AB22" s="9" t="str">
        <f>_xlfn.XLOOKUP($E22,'Copy of Raw Data'!$E:$E,'Copy of Raw Data'!AB:AB,"ERROR",0,1)</f>
        <v>Spray Can</v>
      </c>
      <c r="AC22" s="9" t="str">
        <f>_xlfn.XLOOKUP($E22,'Copy of Raw Data'!$E:$E,'Copy of Raw Data'!AC:AC,"ERROR",0,1)</f>
        <v>Pack of 1</v>
      </c>
      <c r="AD22" s="9" t="str">
        <f>_xlfn.XLOOKUP($E22,'Copy of Raw Data'!$E:$E,'Copy of Raw Data'!AD:AD,"ERROR",0,1)</f>
        <v>Volumizing, Long Lasting</v>
      </c>
      <c r="AE22" s="9" t="str">
        <f>_xlfn.XLOOKUP($E22,'Copy of Raw Data'!$E:$E,'Copy of Raw Data'!AO:AO,"ERROR",0,1)</f>
        <v>Vegetarian, Harsh Chemical Free</v>
      </c>
      <c r="AF22" s="9" t="str">
        <f>_xlfn.XLOOKUP($E22,'Copy of Raw Data'!$E:$E,'Copy of Raw Data'!AZ:AZ,"ERROR",0,1)</f>
        <v>water, glycerin, panthenol</v>
      </c>
      <c r="AG22">
        <f t="shared" si="7"/>
        <v>0</v>
      </c>
      <c r="AH22">
        <f t="shared" si="7"/>
        <v>0</v>
      </c>
      <c r="AI22">
        <f t="shared" si="7"/>
        <v>0</v>
      </c>
      <c r="AJ22">
        <f t="shared" si="7"/>
        <v>0</v>
      </c>
      <c r="AK22">
        <f t="shared" si="7"/>
        <v>0</v>
      </c>
      <c r="AL22">
        <f t="shared" si="7"/>
        <v>0</v>
      </c>
      <c r="AM22">
        <f t="shared" si="7"/>
        <v>0</v>
      </c>
      <c r="AN22">
        <f t="shared" si="7"/>
        <v>0</v>
      </c>
      <c r="AO22">
        <f t="shared" si="7"/>
        <v>0</v>
      </c>
      <c r="AP22">
        <f t="shared" si="7"/>
        <v>0</v>
      </c>
      <c r="AQ22">
        <f t="shared" si="7"/>
        <v>0</v>
      </c>
      <c r="AR22">
        <f t="shared" si="7"/>
        <v>0</v>
      </c>
      <c r="AS22">
        <f t="shared" si="7"/>
        <v>0</v>
      </c>
      <c r="AT22">
        <f t="shared" si="7"/>
        <v>0</v>
      </c>
      <c r="AU22">
        <f t="shared" si="7"/>
        <v>0</v>
      </c>
      <c r="AV22">
        <f t="shared" si="7"/>
        <v>0</v>
      </c>
      <c r="AW22">
        <f t="shared" si="8"/>
        <v>0</v>
      </c>
      <c r="AX22">
        <f t="shared" si="8"/>
        <v>0</v>
      </c>
      <c r="AY22">
        <f t="shared" si="8"/>
        <v>0</v>
      </c>
      <c r="AZ22">
        <f t="shared" si="8"/>
        <v>0</v>
      </c>
      <c r="BA22">
        <f t="shared" si="8"/>
        <v>0</v>
      </c>
      <c r="BB22">
        <f t="shared" si="9"/>
        <v>0</v>
      </c>
      <c r="BC22">
        <f t="shared" si="9"/>
        <v>1</v>
      </c>
      <c r="BD22">
        <f t="shared" si="6"/>
        <v>0</v>
      </c>
      <c r="BE22">
        <f t="shared" si="6"/>
        <v>0</v>
      </c>
      <c r="BF22">
        <f t="shared" si="10"/>
        <v>0</v>
      </c>
      <c r="BG22">
        <f t="shared" si="10"/>
        <v>0</v>
      </c>
      <c r="BH22">
        <f t="shared" si="10"/>
        <v>0</v>
      </c>
      <c r="BI22">
        <f t="shared" si="10"/>
        <v>0</v>
      </c>
      <c r="BJ22">
        <f t="shared" si="10"/>
        <v>0</v>
      </c>
      <c r="BK22">
        <f t="shared" si="10"/>
        <v>0</v>
      </c>
      <c r="BL22">
        <f t="shared" si="10"/>
        <v>0</v>
      </c>
      <c r="BM22">
        <f t="shared" si="10"/>
        <v>0</v>
      </c>
      <c r="BN22">
        <f t="shared" si="10"/>
        <v>0</v>
      </c>
      <c r="BO22">
        <f t="shared" si="10"/>
        <v>0</v>
      </c>
      <c r="BP22">
        <f t="shared" si="10"/>
        <v>0</v>
      </c>
      <c r="BQ22">
        <f t="shared" si="10"/>
        <v>0</v>
      </c>
      <c r="BR22">
        <f t="shared" si="10"/>
        <v>0</v>
      </c>
      <c r="BS22">
        <f t="shared" si="10"/>
        <v>0</v>
      </c>
      <c r="BT22">
        <f t="shared" si="10"/>
        <v>0</v>
      </c>
      <c r="BU22">
        <f t="shared" si="10"/>
        <v>1</v>
      </c>
    </row>
    <row r="23" spans="1:73">
      <c r="A23" s="9" t="str">
        <f>_xlfn.XLOOKUP($E23,'Copy of Raw Data'!$E:$E,'Copy of Raw Data'!A:A,"ERROR",0,1)</f>
        <v>US</v>
      </c>
      <c r="B23" s="9" t="str">
        <f>_xlfn.XLOOKUP($E23,'Copy of Raw Data'!$E:$E,'Copy of Raw Data'!B:B,"ERROR",0,1)</f>
        <v>Hair Mousses</v>
      </c>
      <c r="C23" s="9" t="str">
        <f>_xlfn.XLOOKUP($E23,'Copy of Raw Data'!$E:$E,'Copy of Raw Data'!C:C,"ERROR",0,1)</f>
        <v>TRESemmé</v>
      </c>
      <c r="D23" s="9" t="str">
        <f>_xlfn.XLOOKUP($E23,'Copy of Raw Data'!$E:$E,'Copy of Raw Data'!D:D,"ERROR",0,1)</f>
        <v>www.amazon.com/dp/B09HKXBTWB</v>
      </c>
      <c r="E23" s="9" t="s">
        <v>116</v>
      </c>
      <c r="F23" s="9" t="str">
        <f>_xlfn.XLOOKUP($E23,'Copy of Raw Data'!$E:$E,'Copy of Raw Data'!F:F,"ERROR",0,1)</f>
        <v>TRESemmé Flawless Curls Mousse with Coconut and Avocado Oil, Provides Extra Hold in a Lightweight Formula, Paraben Free and Alcohol Free, Leaves Curls Soft &amp; Bouncy, 2 pk - 15 oz each</v>
      </c>
      <c r="G23" s="9">
        <f>_xlfn.XLOOKUP($E23,'Copy of Raw Data'!$E:$E,'Copy of Raw Data'!G:G,"ERROR",0,1)</f>
        <v>12882</v>
      </c>
      <c r="H23" s="9">
        <f>_xlfn.XLOOKUP($E23,'Copy of Raw Data'!$E:$E,'Copy of Raw Data'!H:H,"ERROR",0,1)</f>
        <v>243622.87</v>
      </c>
      <c r="I23" s="9">
        <f>_xlfn.XLOOKUP($E23,'Copy of Raw Data'!$E:$E,'Copy of Raw Data'!I:I,"ERROR",0,1)</f>
        <v>0.0102982612526768</v>
      </c>
      <c r="J23" s="9" t="str">
        <f>_xlfn.XLOOKUP($E23,'Copy of Raw Data'!$E:$E,'Copy of 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15 to 20</v>
      </c>
      <c r="L23" s="9">
        <f>_xlfn.XLOOKUP($E23,'Copy of Raw Data'!$E:$E,'Copy of Raw Data'!L:L,"ERROR",0,1)</f>
        <v>19.63</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_xlfn.XLOOKUP($E23,'Copy of Raw Data'!$E:$E,'Copy of Raw Data'!N:N,"ERROR",0,1)</f>
        <v>21.43</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8% to 10%</v>
      </c>
      <c r="P23" s="16">
        <f t="shared" si="2"/>
        <v>0.0839944003733085</v>
      </c>
      <c r="Q23" s="9">
        <f>_xlfn.XLOOKUP($E23,'Copy of Raw Data'!$E:$E,'Copy of Raw Data'!Q:Q,"ERROR",0,1)</f>
        <v>30</v>
      </c>
      <c r="R23" s="9" t="str">
        <f>_xlfn.XLOOKUP($E23,'Copy of Raw Data'!$E:$E,'Copy of Raw Data'!R:R,"ERROR",0,1)</f>
        <v>oz</v>
      </c>
      <c r="S23" s="17">
        <f t="shared" si="3"/>
        <v>0.654333333333333</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0.5 to 0.75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7">
        <f t="shared" si="4"/>
        <v>0.0241573667004847</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7">
        <f t="shared" si="5"/>
        <v>0.0221282831698794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25 to 30</v>
      </c>
      <c r="Z23" s="17">
        <f t="array" ref="Z23">_xlfn.IFS(AA23="oz",_xlfn.IFS(R23="oz",Q23,R23="fl oz",Q23*1.04,R23="ml",Q23*0.0338),AA23="fl oz",_xlfn.IFS(R23="oz",Q23/1.04,R23="fl oz",Q23,R23="ml",Q23*0.0338/1.04),AA23="ml",_xlfn.IFS(R23="oz",Q23/0.0338,R23="fl oz",Q23*1.04/0.0338,R23="ml",Q23))</f>
        <v>30</v>
      </c>
      <c r="AA23" s="9" t="str">
        <f>_xlfn.XLOOKUP($E23,'Copy of Raw Data'!$E:$E,'Copy of Raw Data'!AA:AA,"ERROR",0,1)</f>
        <v>oz</v>
      </c>
      <c r="AB23" s="9" t="str">
        <f>_xlfn.XLOOKUP($E23,'Copy of Raw Data'!$E:$E,'Copy of Raw Data'!AB:AB,"ERROR",0,1)</f>
        <v>Spray Can</v>
      </c>
      <c r="AC23" s="9" t="str">
        <f>_xlfn.XLOOKUP($E23,'Copy of Raw Data'!$E:$E,'Copy of Raw Data'!AC:AC,"ERROR",0,1)</f>
        <v>Pack of 2</v>
      </c>
      <c r="AD23" s="9" t="str">
        <f>_xlfn.XLOOKUP($E23,'Copy of Raw Data'!$E:$E,'Copy of Raw Data'!AD:AD,"ERROR",0,1)</f>
        <v>Curl Protection, Moisturizing, Hold, Softening</v>
      </c>
      <c r="AE23" s="9" t="str">
        <f>_xlfn.XLOOKUP($E23,'Copy of Raw Data'!$E:$E,'Copy of Raw Data'!AO:AO,"ERROR",0,1)</f>
        <v>Paraben Free, Alcohol Free</v>
      </c>
      <c r="AF23" s="9" t="str">
        <f>_xlfn.XLOOKUP($E23,'Copy of Raw Data'!$E:$E,'Copy of Raw Data'!AZ:AZ,"ERROR",0,1)</f>
        <v>Coconut, Avocado, Cocamidopropyl Betaine, Geraniol</v>
      </c>
      <c r="AG23">
        <f t="shared" si="7"/>
        <v>0</v>
      </c>
      <c r="AH23">
        <f t="shared" si="7"/>
        <v>0</v>
      </c>
      <c r="AI23">
        <f t="shared" si="7"/>
        <v>0</v>
      </c>
      <c r="AJ23">
        <f t="shared" si="7"/>
        <v>0</v>
      </c>
      <c r="AK23">
        <f t="shared" si="7"/>
        <v>0</v>
      </c>
      <c r="AL23">
        <f t="shared" si="7"/>
        <v>0</v>
      </c>
      <c r="AM23">
        <f t="shared" si="7"/>
        <v>0</v>
      </c>
      <c r="AN23">
        <f t="shared" si="7"/>
        <v>0</v>
      </c>
      <c r="AO23">
        <f t="shared" si="7"/>
        <v>1</v>
      </c>
      <c r="AP23">
        <f t="shared" si="7"/>
        <v>0</v>
      </c>
      <c r="AQ23">
        <f t="shared" si="7"/>
        <v>0</v>
      </c>
      <c r="AR23">
        <f t="shared" si="7"/>
        <v>0</v>
      </c>
      <c r="AS23">
        <f t="shared" si="7"/>
        <v>0</v>
      </c>
      <c r="AT23">
        <f t="shared" si="7"/>
        <v>0</v>
      </c>
      <c r="AU23">
        <f t="shared" si="7"/>
        <v>0</v>
      </c>
      <c r="AV23">
        <f t="shared" si="7"/>
        <v>1</v>
      </c>
      <c r="AW23">
        <f t="shared" si="8"/>
        <v>0</v>
      </c>
      <c r="AX23">
        <f t="shared" si="8"/>
        <v>0</v>
      </c>
      <c r="AY23">
        <f t="shared" si="8"/>
        <v>0</v>
      </c>
      <c r="AZ23">
        <f t="shared" si="8"/>
        <v>0</v>
      </c>
      <c r="BA23">
        <f t="shared" si="8"/>
        <v>0</v>
      </c>
      <c r="BB23">
        <f t="shared" si="9"/>
        <v>0</v>
      </c>
      <c r="BC23">
        <f t="shared" si="9"/>
        <v>0</v>
      </c>
      <c r="BD23">
        <f t="shared" si="6"/>
        <v>0</v>
      </c>
      <c r="BE23">
        <f t="shared" si="6"/>
        <v>0</v>
      </c>
      <c r="BF23">
        <f t="shared" si="10"/>
        <v>0</v>
      </c>
      <c r="BG23">
        <f t="shared" si="10"/>
        <v>1</v>
      </c>
      <c r="BH23">
        <f t="shared" si="10"/>
        <v>0</v>
      </c>
      <c r="BI23">
        <f t="shared" si="10"/>
        <v>0</v>
      </c>
      <c r="BJ23">
        <f t="shared" si="10"/>
        <v>0</v>
      </c>
      <c r="BK23">
        <f t="shared" si="10"/>
        <v>0</v>
      </c>
      <c r="BL23">
        <f t="shared" si="10"/>
        <v>0</v>
      </c>
      <c r="BM23">
        <f t="shared" si="10"/>
        <v>0</v>
      </c>
      <c r="BN23">
        <f t="shared" si="10"/>
        <v>0</v>
      </c>
      <c r="BO23">
        <f t="shared" si="10"/>
        <v>0</v>
      </c>
      <c r="BP23">
        <f t="shared" si="10"/>
        <v>1</v>
      </c>
      <c r="BQ23">
        <f t="shared" si="10"/>
        <v>0</v>
      </c>
      <c r="BR23">
        <f t="shared" si="10"/>
        <v>0</v>
      </c>
      <c r="BS23">
        <f t="shared" si="10"/>
        <v>0</v>
      </c>
      <c r="BT23">
        <f t="shared" si="10"/>
        <v>0</v>
      </c>
      <c r="BU23">
        <f t="shared" si="10"/>
        <v>0</v>
      </c>
    </row>
    <row r="24" spans="1:73">
      <c r="A24" s="9" t="str">
        <f>_xlfn.XLOOKUP($E24,'Copy of Raw Data'!$E:$E,'Copy of Raw Data'!A:A,"ERROR",0,1)</f>
        <v>US</v>
      </c>
      <c r="B24" s="9" t="str">
        <f>_xlfn.XLOOKUP($E24,'Copy of Raw Data'!$E:$E,'Copy of Raw Data'!B:B,"ERROR",0,1)</f>
        <v>Hair Mousses</v>
      </c>
      <c r="C24" s="9" t="str">
        <f>_xlfn.XLOOKUP($E24,'Copy of Raw Data'!$E:$E,'Copy of Raw Data'!C:C,"ERROR",0,1)</f>
        <v>biolage</v>
      </c>
      <c r="D24" s="9" t="str">
        <f>_xlfn.XLOOKUP($E24,'Copy of Raw Data'!$E:$E,'Copy of Raw Data'!D:D,"ERROR",0,1)</f>
        <v>www.amazon.com/dp/B07DNJHCKT</v>
      </c>
      <c r="E24" s="9" t="s">
        <v>120</v>
      </c>
      <c r="F24" s="9" t="str">
        <f>_xlfn.XLOOKUP($E24,'Copy of Raw Data'!$E:$E,'Copy of Raw Data'!F:F,"ERROR",0,1)</f>
        <v>Biolage Styling Whipped Volume Mousse | Provides Body, Control &amp; Shine Leaving Hair With Natural Softness | Medium Hold | Paraben-Free | Vegan | 8.5 Oz. | 8.5 Fl. Oz</v>
      </c>
      <c r="G24" s="9">
        <f>_xlfn.XLOOKUP($E24,'Copy of Raw Data'!$E:$E,'Copy of Raw Data'!G:G,"ERROR",0,1)</f>
        <v>11010</v>
      </c>
      <c r="H24" s="9">
        <f>_xlfn.XLOOKUP($E24,'Copy of Raw Data'!$E:$E,'Copy of Raw Data'!H:H,"ERROR",0,1)</f>
        <v>242229.1</v>
      </c>
      <c r="I24" s="9">
        <f>_xlfn.XLOOKUP($E24,'Copy of Raw Data'!$E:$E,'Copy of Raw Data'!I:I,"ERROR",0,1)</f>
        <v>0.0101743542964503</v>
      </c>
      <c r="J24" s="9" t="str">
        <f>_xlfn.XLOOKUP($E24,'Copy of Raw Data'!$E:$E,'Copy of 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20 to 30</v>
      </c>
      <c r="L24" s="9">
        <f>_xlfn.XLOOKUP($E24,'Copy of Raw Data'!$E:$E,'Copy of Raw Data'!L:L,"ERROR",0,1)</f>
        <v>22</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_xlfn.XLOOKUP($E24,'Copy of Raw Data'!$E:$E,'Copy of Raw Data'!N:N,"ERROR",0,1)</f>
        <v>22</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No Discount</v>
      </c>
      <c r="P24" s="16">
        <f t="shared" si="2"/>
        <v>0</v>
      </c>
      <c r="Q24" s="9">
        <f>_xlfn.XLOOKUP($E24,'Copy of Raw Data'!$E:$E,'Copy of Raw Data'!Q:Q,"ERROR",0,1)</f>
        <v>8.5</v>
      </c>
      <c r="R24" s="9" t="str">
        <f>_xlfn.XLOOKUP($E24,'Copy of Raw Data'!$E:$E,'Copy of Raw Data'!R:R,"ERROR",0,1)</f>
        <v>oz</v>
      </c>
      <c r="S24" s="17">
        <f t="shared" si="3"/>
        <v>2.58823529411765</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2 to 3</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0.05 to 0.1</v>
      </c>
      <c r="V24" s="17">
        <f t="shared" si="4"/>
        <v>0.0875290934770932</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7">
        <f t="shared" si="5"/>
        <v>0.0875290934770932</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8 to 10</v>
      </c>
      <c r="Z24" s="17">
        <f t="array" ref="Z24">_xlfn.IFS(AA24="oz",_xlfn.IFS(R24="oz",Q24,R24="fl oz",Q24*1.04,R24="ml",Q24*0.0338),AA24="fl oz",_xlfn.IFS(R24="oz",Q24/1.04,R24="fl oz",Q24,R24="ml",Q24*0.0338/1.04),AA24="ml",_xlfn.IFS(R24="oz",Q24/0.0338,R24="fl oz",Q24*1.04/0.0338,R24="ml",Q24))</f>
        <v>8.5</v>
      </c>
      <c r="AA24" s="9" t="str">
        <f>_xlfn.XLOOKUP($E24,'Copy of Raw Data'!$E:$E,'Copy of Raw Data'!AA:AA,"ERROR",0,1)</f>
        <v>oz</v>
      </c>
      <c r="AB24" s="9" t="str">
        <f>_xlfn.XLOOKUP($E24,'Copy of Raw Data'!$E:$E,'Copy of Raw Data'!AB:AB,"ERROR",0,1)</f>
        <v>Spray Can</v>
      </c>
      <c r="AC24" s="9" t="str">
        <f>_xlfn.XLOOKUP($E24,'Copy of Raw Data'!$E:$E,'Copy of Raw Data'!AC:AC,"ERROR",0,1)</f>
        <v>Pack of 1</v>
      </c>
      <c r="AD24" s="9" t="str">
        <f>_xlfn.XLOOKUP($E24,'Copy of Raw Data'!$E:$E,'Copy of Raw Data'!AD:AD,"ERROR",0,1)</f>
        <v>Volumizing, Shine, Softening, Hold, Lightweight</v>
      </c>
      <c r="AE24" s="9" t="str">
        <f>_xlfn.XLOOKUP($E24,'Copy of Raw Data'!$E:$E,'Copy of Raw Data'!AO:AO,"ERROR",0,1)</f>
        <v>Paraben Free, Vegan, Cruelty Free, Recycled Packaging</v>
      </c>
      <c r="AF24" s="9" t="str">
        <f>_xlfn.XLOOKUP($E24,'Copy of Raw Data'!$E:$E,'Copy of Raw Data'!AZ:AZ,"ERROR",0,1)</f>
        <v>Cocamidopropyl Betaine, Water, Geraniol, Agave, Lactic Acid</v>
      </c>
      <c r="AG24">
        <f t="shared" si="7"/>
        <v>0</v>
      </c>
      <c r="AH24">
        <f t="shared" si="7"/>
        <v>0</v>
      </c>
      <c r="AI24">
        <f t="shared" si="7"/>
        <v>0</v>
      </c>
      <c r="AJ24">
        <f t="shared" si="7"/>
        <v>0</v>
      </c>
      <c r="AK24">
        <f t="shared" si="7"/>
        <v>0</v>
      </c>
      <c r="AL24">
        <f t="shared" si="7"/>
        <v>0</v>
      </c>
      <c r="AM24">
        <f t="shared" si="7"/>
        <v>0</v>
      </c>
      <c r="AN24">
        <f t="shared" si="7"/>
        <v>0</v>
      </c>
      <c r="AO24">
        <f t="shared" si="7"/>
        <v>0</v>
      </c>
      <c r="AP24">
        <f t="shared" si="7"/>
        <v>0</v>
      </c>
      <c r="AQ24">
        <f t="shared" si="7"/>
        <v>0</v>
      </c>
      <c r="AR24">
        <f t="shared" si="7"/>
        <v>0</v>
      </c>
      <c r="AS24">
        <f t="shared" si="7"/>
        <v>0</v>
      </c>
      <c r="AT24">
        <f t="shared" si="7"/>
        <v>0</v>
      </c>
      <c r="AU24">
        <f t="shared" si="7"/>
        <v>0</v>
      </c>
      <c r="AV24">
        <f t="shared" si="7"/>
        <v>1</v>
      </c>
      <c r="AW24">
        <f t="shared" si="8"/>
        <v>0</v>
      </c>
      <c r="AX24">
        <f t="shared" si="8"/>
        <v>0</v>
      </c>
      <c r="AY24">
        <f t="shared" si="8"/>
        <v>0</v>
      </c>
      <c r="AZ24">
        <f t="shared" si="8"/>
        <v>0</v>
      </c>
      <c r="BA24">
        <f t="shared" si="8"/>
        <v>0</v>
      </c>
      <c r="BB24">
        <f t="shared" si="9"/>
        <v>1</v>
      </c>
      <c r="BC24">
        <f t="shared" si="9"/>
        <v>0</v>
      </c>
      <c r="BD24">
        <f t="shared" si="6"/>
        <v>0</v>
      </c>
      <c r="BE24">
        <f t="shared" si="6"/>
        <v>0</v>
      </c>
      <c r="BF24">
        <f t="shared" si="10"/>
        <v>0</v>
      </c>
      <c r="BG24">
        <f t="shared" si="10"/>
        <v>0</v>
      </c>
      <c r="BH24">
        <f t="shared" si="10"/>
        <v>0</v>
      </c>
      <c r="BI24">
        <f t="shared" si="10"/>
        <v>0</v>
      </c>
      <c r="BJ24">
        <f t="shared" si="10"/>
        <v>0</v>
      </c>
      <c r="BK24">
        <f t="shared" si="10"/>
        <v>0</v>
      </c>
      <c r="BL24">
        <f t="shared" si="10"/>
        <v>0</v>
      </c>
      <c r="BM24">
        <f t="shared" si="10"/>
        <v>0</v>
      </c>
      <c r="BN24">
        <f t="shared" si="10"/>
        <v>1</v>
      </c>
      <c r="BO24">
        <f t="shared" si="10"/>
        <v>0</v>
      </c>
      <c r="BP24">
        <f t="shared" si="10"/>
        <v>1</v>
      </c>
      <c r="BQ24">
        <f t="shared" si="10"/>
        <v>0</v>
      </c>
      <c r="BR24">
        <f t="shared" si="10"/>
        <v>0</v>
      </c>
      <c r="BS24">
        <f t="shared" si="10"/>
        <v>0</v>
      </c>
      <c r="BT24">
        <f t="shared" si="10"/>
        <v>0</v>
      </c>
      <c r="BU24">
        <f t="shared" si="10"/>
        <v>1</v>
      </c>
    </row>
    <row r="25" spans="1:73">
      <c r="A25" s="9" t="str">
        <f>_xlfn.XLOOKUP($E25,'Copy of Raw Data'!$E:$E,'Copy of Raw Data'!A:A,"ERROR",0,1)</f>
        <v>US</v>
      </c>
      <c r="B25" s="9" t="str">
        <f>_xlfn.XLOOKUP($E25,'Copy of Raw Data'!$E:$E,'Copy of Raw Data'!B:B,"ERROR",0,1)</f>
        <v>Hair Mousses</v>
      </c>
      <c r="C25" s="9" t="str">
        <f>_xlfn.XLOOKUP($E25,'Copy of Raw Data'!$E:$E,'Copy of Raw Data'!C:C,"ERROR",0,1)</f>
        <v>Cake</v>
      </c>
      <c r="D25" s="9" t="str">
        <f>_xlfn.XLOOKUP($E25,'Copy of Raw Data'!$E:$E,'Copy of Raw Data'!D:D,"ERROR",0,1)</f>
        <v>www.amazon.com/dp/B07PFY5KNL</v>
      </c>
      <c r="E25" s="9" t="s">
        <v>124</v>
      </c>
      <c r="F25" s="9" t="str">
        <f>_xlfn.XLOOKUP($E25,'Copy of Raw Data'!$E:$E,'Copy of Raw Data'!F:F,"ERROR",0,1)</f>
        <v>Cake Beauty Whipped Curl Defining &amp; Volumizing Mousse – Aloe Vera &amp; Vitamin E for Flexible Hold - Vegan No Heat Curls Mousse for Wavy &amp; Curly Hair - Sulfate &amp; Cruelty Free Hair Products For Women</v>
      </c>
      <c r="G25" s="9">
        <f>_xlfn.XLOOKUP($E25,'Copy of Raw Data'!$E:$E,'Copy of Raw Data'!G:G,"ERROR",0,1)</f>
        <v>25665</v>
      </c>
      <c r="H25" s="9">
        <f>_xlfn.XLOOKUP($E25,'Copy of Raw Data'!$E:$E,'Copy of Raw Data'!H:H,"ERROR",0,1)</f>
        <v>239314.64</v>
      </c>
      <c r="I25" s="9">
        <f>_xlfn.XLOOKUP($E25,'Copy of Raw Data'!$E:$E,'Copy of Raw Data'!I:I,"ERROR",0,1)</f>
        <v>0.010103700215621</v>
      </c>
      <c r="J25" s="9" t="str">
        <f>_xlfn.XLOOKUP($E25,'Copy of Raw Data'!$E:$E,'Copy of 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 to 10</v>
      </c>
      <c r="L25" s="9">
        <f>_xlfn.XLOOKUP($E25,'Copy of Raw Data'!$E:$E,'Copy of Raw Data'!L:L,"ERROR",0,1)</f>
        <v>9.37</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10 to 15</v>
      </c>
      <c r="N25" s="9">
        <f>_xlfn.XLOOKUP($E25,'Copy of Raw Data'!$E:$E,'Copy of Raw Data'!N:N,"ERROR",0,1)</f>
        <v>10.65</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6">
        <f t="shared" si="2"/>
        <v>0.12018779342723</v>
      </c>
      <c r="Q25" s="9">
        <f>_xlfn.XLOOKUP($E25,'Copy of Raw Data'!$E:$E,'Copy of Raw Data'!Q:Q,"ERROR",0,1)</f>
        <v>250</v>
      </c>
      <c r="R25" s="9" t="str">
        <f>_xlfn.XLOOKUP($E25,'Copy of Raw Data'!$E:$E,'Copy of Raw Data'!R:R,"ERROR",0,1)</f>
        <v>ml</v>
      </c>
      <c r="S25" s="17">
        <f t="shared" si="3"/>
        <v>1.10887573964497</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1 to 2</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 to 0.05</v>
      </c>
      <c r="V25" s="17">
        <f t="shared" si="4"/>
        <v>0.0426227605541359</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 to 0.05</v>
      </c>
      <c r="X25" s="17">
        <f t="shared" si="5"/>
        <v>0.0375000250133571</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8.45</v>
      </c>
      <c r="AA25" s="9" t="str">
        <f>_xlfn.XLOOKUP($E25,'Copy of Raw Data'!$E:$E,'Copy of Raw Data'!AA:AA,"ERROR",0,1)</f>
        <v>oz</v>
      </c>
      <c r="AB25" s="9" t="str">
        <f>_xlfn.XLOOKUP($E25,'Copy of Raw Data'!$E:$E,'Copy of Raw Data'!AB:AB,"ERROR",0,1)</f>
        <v>Spray Can</v>
      </c>
      <c r="AC25" s="9" t="str">
        <f>_xlfn.XLOOKUP($E25,'Copy of Raw Data'!$E:$E,'Copy of Raw Data'!AC:AC,"ERROR",0,1)</f>
        <v>Pack of 1</v>
      </c>
      <c r="AD25" s="9" t="str">
        <f>_xlfn.XLOOKUP($E25,'Copy of Raw Data'!$E:$E,'Copy of Raw Data'!AD:AD,"ERROR",0,1)</f>
        <v>Volumizing, Defining, Humidity Protection, Curl Boosting, Softening</v>
      </c>
      <c r="AE25" s="9" t="str">
        <f>_xlfn.XLOOKUP($E25,'Copy of Raw Data'!$E:$E,'Copy of Raw Data'!AO:AO,"ERROR",0,1)</f>
        <v>Vegan, Phthalate Free, Sulfate Free, Paraben Free, Talcum Free, Cruelty Free, Mineral Oil Free</v>
      </c>
      <c r="AF25" s="9" t="str">
        <f>_xlfn.XLOOKUP($E25,'Copy of Raw Data'!$E:$E,'Copy of Raw Data'!AZ:AZ,"ERROR",0,1)</f>
        <v>Aloe Vera, Vitamin E, Citric Acid, Acrylate Copolymer</v>
      </c>
      <c r="AG25">
        <f t="shared" si="7"/>
        <v>0</v>
      </c>
      <c r="AH25">
        <f t="shared" si="7"/>
        <v>0</v>
      </c>
      <c r="AI25">
        <f t="shared" si="7"/>
        <v>0</v>
      </c>
      <c r="AJ25">
        <f t="shared" si="7"/>
        <v>0</v>
      </c>
      <c r="AK25">
        <f t="shared" si="7"/>
        <v>0</v>
      </c>
      <c r="AL25">
        <f t="shared" si="7"/>
        <v>1</v>
      </c>
      <c r="AM25">
        <f t="shared" si="7"/>
        <v>0</v>
      </c>
      <c r="AN25">
        <f t="shared" si="7"/>
        <v>0</v>
      </c>
      <c r="AO25">
        <f t="shared" si="7"/>
        <v>0</v>
      </c>
      <c r="AP25">
        <f t="shared" si="7"/>
        <v>1</v>
      </c>
      <c r="AQ25">
        <f t="shared" si="7"/>
        <v>0</v>
      </c>
      <c r="AR25">
        <f t="shared" si="7"/>
        <v>0</v>
      </c>
      <c r="AS25">
        <f t="shared" si="7"/>
        <v>0</v>
      </c>
      <c r="AT25">
        <f t="shared" si="7"/>
        <v>0</v>
      </c>
      <c r="AU25">
        <f t="shared" si="7"/>
        <v>0</v>
      </c>
      <c r="AV25">
        <f t="shared" si="7"/>
        <v>0</v>
      </c>
      <c r="AW25">
        <f t="shared" si="8"/>
        <v>1</v>
      </c>
      <c r="AX25">
        <f t="shared" si="8"/>
        <v>0</v>
      </c>
      <c r="AY25">
        <f t="shared" si="8"/>
        <v>0</v>
      </c>
      <c r="AZ25">
        <f t="shared" si="8"/>
        <v>0</v>
      </c>
      <c r="BA25">
        <f t="shared" si="8"/>
        <v>0</v>
      </c>
      <c r="BB25">
        <f t="shared" si="9"/>
        <v>0</v>
      </c>
      <c r="BC25">
        <f t="shared" si="9"/>
        <v>0</v>
      </c>
      <c r="BD25">
        <f t="shared" si="6"/>
        <v>0</v>
      </c>
      <c r="BE25">
        <f t="shared" si="6"/>
        <v>0</v>
      </c>
      <c r="BF25">
        <f t="shared" si="10"/>
        <v>0</v>
      </c>
      <c r="BG25">
        <f t="shared" si="10"/>
        <v>0</v>
      </c>
      <c r="BH25">
        <f t="shared" si="10"/>
        <v>0</v>
      </c>
      <c r="BI25">
        <f t="shared" si="10"/>
        <v>0</v>
      </c>
      <c r="BJ25">
        <f t="shared" si="10"/>
        <v>0</v>
      </c>
      <c r="BK25">
        <f t="shared" si="10"/>
        <v>0</v>
      </c>
      <c r="BL25">
        <f t="shared" si="10"/>
        <v>0</v>
      </c>
      <c r="BM25">
        <f t="shared" si="10"/>
        <v>0</v>
      </c>
      <c r="BN25">
        <f t="shared" si="10"/>
        <v>0</v>
      </c>
      <c r="BO25">
        <f t="shared" si="10"/>
        <v>0</v>
      </c>
      <c r="BP25">
        <f t="shared" si="10"/>
        <v>1</v>
      </c>
      <c r="BQ25">
        <f t="shared" si="10"/>
        <v>0</v>
      </c>
      <c r="BR25">
        <f t="shared" si="10"/>
        <v>0</v>
      </c>
      <c r="BS25">
        <f t="shared" si="10"/>
        <v>0</v>
      </c>
      <c r="BT25">
        <f t="shared" si="10"/>
        <v>0</v>
      </c>
      <c r="BU25">
        <f t="shared" si="10"/>
        <v>1</v>
      </c>
    </row>
    <row r="26" spans="1:73">
      <c r="A26" s="9" t="str">
        <f>_xlfn.XLOOKUP($E26,'Copy of Raw Data'!$E:$E,'Copy of Raw Data'!A:A,"ERROR",0,1)</f>
        <v>US</v>
      </c>
      <c r="B26" s="9" t="str">
        <f>_xlfn.XLOOKUP($E26,'Copy of Raw Data'!$E:$E,'Copy of Raw Data'!B:B,"ERROR",0,1)</f>
        <v>Hair Mousses</v>
      </c>
      <c r="C26" s="9" t="str">
        <f>_xlfn.XLOOKUP($E26,'Copy of Raw Data'!$E:$E,'Copy of Raw Data'!C:C,"ERROR",0,1)</f>
        <v>moroccanoil</v>
      </c>
      <c r="D26" s="9" t="str">
        <f>_xlfn.XLOOKUP($E26,'Copy of Raw Data'!$E:$E,'Copy of Raw Data'!D:D,"ERROR",0,1)</f>
        <v>www.amazon.com/dp/B00DSQZL9I</v>
      </c>
      <c r="E26" s="9" t="s">
        <v>127</v>
      </c>
      <c r="F26" s="9" t="str">
        <f>_xlfn.XLOOKUP($E26,'Copy of Raw Data'!$E:$E,'Copy of Raw Data'!F:F,"ERROR",0,1)</f>
        <v>Moroccanoil Root Boost Moroccanoil Root Boost</v>
      </c>
      <c r="G26" s="9">
        <f>_xlfn.XLOOKUP($E26,'Copy of Raw Data'!$E:$E,'Copy of Raw Data'!G:G,"ERROR",0,1)</f>
        <v>7922</v>
      </c>
      <c r="H26" s="9">
        <f>_xlfn.XLOOKUP($E26,'Copy of Raw Data'!$E:$E,'Copy of Raw Data'!H:H,"ERROR",0,1)</f>
        <v>237652.76</v>
      </c>
      <c r="I26" s="9">
        <f>_xlfn.XLOOKUP($E26,'Copy of Raw Data'!$E:$E,'Copy of Raw Data'!I:I,"ERROR",0,1)</f>
        <v>0.0100324653860349</v>
      </c>
      <c r="J26" s="9" t="str">
        <f>_xlfn.XLOOKUP($E26,'Copy of Raw Data'!$E:$E,'Copy of 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20 to 30</v>
      </c>
      <c r="L26" s="9">
        <f>_xlfn.XLOOKUP($E26,'Copy of Raw Data'!$E:$E,'Copy of Raw Data'!L:L,"ERROR",0,1)</f>
        <v>30</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20 to 30</v>
      </c>
      <c r="N26" s="9">
        <f>_xlfn.XLOOKUP($E26,'Copy of Raw Data'!$E:$E,'Copy of Raw Data'!N:N,"ERROR",0,1)</f>
        <v>30</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No Discount</v>
      </c>
      <c r="P26" s="16">
        <f t="shared" si="2"/>
        <v>0</v>
      </c>
      <c r="Q26" s="9">
        <f>_xlfn.XLOOKUP($E26,'Copy of Raw Data'!$E:$E,'Copy of Raw Data'!Q:Q,"ERROR",0,1)</f>
        <v>8.5</v>
      </c>
      <c r="R26" s="9" t="str">
        <f>_xlfn.XLOOKUP($E26,'Copy of Raw Data'!$E:$E,'Copy of Raw Data'!R:R,"ERROR",0,1)</f>
        <v>fl oz</v>
      </c>
      <c r="S26" s="17">
        <f t="shared" si="3"/>
        <v>3.39366515837104</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3 to 4</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0.1 to 0.2</v>
      </c>
      <c r="V26" s="17">
        <f t="shared" si="4"/>
        <v>0.114767168020664</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0.1 to 0.2</v>
      </c>
      <c r="X26" s="17">
        <f t="shared" si="5"/>
        <v>0.114767168020664</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8.84</v>
      </c>
      <c r="AA26" s="9" t="str">
        <f>_xlfn.XLOOKUP($E26,'Copy of Raw Data'!$E:$E,'Copy of Raw Data'!AA:AA,"ERROR",0,1)</f>
        <v>oz</v>
      </c>
      <c r="AB26" s="9" t="str">
        <f>_xlfn.XLOOKUP($E26,'Copy of Raw Data'!$E:$E,'Copy of Raw Data'!AB:AB,"ERROR",0,1)</f>
        <v>Spray Can</v>
      </c>
      <c r="AC26" s="9" t="str">
        <f>_xlfn.XLOOKUP($E26,'Copy of Raw Data'!$E:$E,'Copy of Raw Data'!AC:AC,"ERROR",0,1)</f>
        <v>Pack of 1</v>
      </c>
      <c r="AD26" s="9" t="str">
        <f>_xlfn.XLOOKUP($E26,'Copy of Raw Data'!$E:$E,'Copy of Raw Data'!AD:AD,"ERROR",0,1)</f>
        <v>Long Lasting, Lift, Volumizing</v>
      </c>
      <c r="AE26" s="9" t="str">
        <f>_xlfn.XLOOKUP($E26,'Copy of Raw Data'!$E:$E,'Copy of Raw Data'!AO:AO,"ERROR",0,1)</f>
        <v>Cruelty Free</v>
      </c>
      <c r="AF26" s="9" t="str">
        <f>_xlfn.XLOOKUP($E26,'Copy of Raw Data'!$E:$E,'Copy of Raw Data'!AZ:AZ,"ERROR",0,1)</f>
        <v>Argan, Water, Tetrasodium edta</v>
      </c>
      <c r="AG26">
        <f t="shared" si="7"/>
        <v>0</v>
      </c>
      <c r="AH26">
        <f t="shared" si="7"/>
        <v>0</v>
      </c>
      <c r="AI26">
        <f t="shared" si="7"/>
        <v>0</v>
      </c>
      <c r="AJ26">
        <f t="shared" si="7"/>
        <v>0</v>
      </c>
      <c r="AK26">
        <f t="shared" si="7"/>
        <v>0</v>
      </c>
      <c r="AL26">
        <f t="shared" si="7"/>
        <v>0</v>
      </c>
      <c r="AM26">
        <f t="shared" si="7"/>
        <v>0</v>
      </c>
      <c r="AN26">
        <f t="shared" si="7"/>
        <v>0</v>
      </c>
      <c r="AO26">
        <f t="shared" si="7"/>
        <v>0</v>
      </c>
      <c r="AP26">
        <f t="shared" si="7"/>
        <v>0</v>
      </c>
      <c r="AQ26">
        <f t="shared" si="7"/>
        <v>0</v>
      </c>
      <c r="AR26">
        <f t="shared" si="7"/>
        <v>0</v>
      </c>
      <c r="AS26">
        <f t="shared" si="7"/>
        <v>0</v>
      </c>
      <c r="AT26">
        <f t="shared" si="7"/>
        <v>0</v>
      </c>
      <c r="AU26">
        <f t="shared" si="7"/>
        <v>0</v>
      </c>
      <c r="AV26">
        <f t="shared" si="7"/>
        <v>0</v>
      </c>
      <c r="AW26">
        <f t="shared" si="8"/>
        <v>0</v>
      </c>
      <c r="AX26">
        <f t="shared" si="8"/>
        <v>0</v>
      </c>
      <c r="AY26">
        <f t="shared" si="8"/>
        <v>0</v>
      </c>
      <c r="AZ26">
        <f t="shared" si="8"/>
        <v>1</v>
      </c>
      <c r="BA26">
        <f t="shared" si="8"/>
        <v>0</v>
      </c>
      <c r="BB26">
        <f t="shared" si="9"/>
        <v>0</v>
      </c>
      <c r="BC26">
        <f t="shared" si="9"/>
        <v>1</v>
      </c>
      <c r="BD26">
        <f t="shared" si="6"/>
        <v>0</v>
      </c>
      <c r="BE26">
        <f t="shared" si="6"/>
        <v>0</v>
      </c>
      <c r="BF26">
        <f t="shared" si="10"/>
        <v>0</v>
      </c>
      <c r="BG26">
        <f t="shared" si="10"/>
        <v>0</v>
      </c>
      <c r="BH26">
        <f t="shared" si="10"/>
        <v>0</v>
      </c>
      <c r="BI26">
        <f t="shared" si="10"/>
        <v>0</v>
      </c>
      <c r="BJ26">
        <f t="shared" si="10"/>
        <v>0</v>
      </c>
      <c r="BK26">
        <f t="shared" si="10"/>
        <v>0</v>
      </c>
      <c r="BL26">
        <f t="shared" si="10"/>
        <v>0</v>
      </c>
      <c r="BM26">
        <f t="shared" si="10"/>
        <v>0</v>
      </c>
      <c r="BN26">
        <f t="shared" si="10"/>
        <v>0</v>
      </c>
      <c r="BO26">
        <f t="shared" si="10"/>
        <v>0</v>
      </c>
      <c r="BP26">
        <f t="shared" si="10"/>
        <v>0</v>
      </c>
      <c r="BQ26">
        <f t="shared" si="10"/>
        <v>0</v>
      </c>
      <c r="BR26">
        <f t="shared" si="10"/>
        <v>0</v>
      </c>
      <c r="BS26">
        <f t="shared" si="10"/>
        <v>0</v>
      </c>
      <c r="BT26">
        <f t="shared" si="10"/>
        <v>0</v>
      </c>
      <c r="BU26">
        <f t="shared" si="10"/>
        <v>1</v>
      </c>
    </row>
    <row r="27" spans="1:73">
      <c r="A27" s="9" t="str">
        <f>_xlfn.XLOOKUP($E27,'Copy of Raw Data'!$E:$E,'Copy of Raw Data'!A:A,"ERROR",0,1)</f>
        <v>US</v>
      </c>
      <c r="B27" s="9" t="str">
        <f>_xlfn.XLOOKUP($E27,'Copy of Raw Data'!$E:$E,'Copy of Raw Data'!B:B,"ERROR",0,1)</f>
        <v>Hair Mousses</v>
      </c>
      <c r="C27" s="9" t="str">
        <f>_xlfn.XLOOKUP($E27,'Copy of Raw Data'!$E:$E,'Copy of Raw Data'!C:C,"ERROR",0,1)</f>
        <v>John Frieda</v>
      </c>
      <c r="D27" s="9" t="str">
        <f>_xlfn.XLOOKUP($E27,'Copy of Raw Data'!$E:$E,'Copy of Raw Data'!D:D,"ERROR",0,1)</f>
        <v>www.amazon.com/dp/B099P7RKBV</v>
      </c>
      <c r="E27" s="9" t="s">
        <v>131</v>
      </c>
      <c r="F27" s="9" t="str">
        <f>_xlfn.XLOOKUP($E27,'Copy of Raw Data'!$E:$E,'Copy of Raw Data'!F:F,"ERROR",0,1)</f>
        <v>John Frieda Frizz Ease Curly Hair Reviver Mousse Enhances Curls, a Soft Flexible Hold for Curly or Frizzy Hair, Alcohol-Free, 7.2 oz (Pack of 2)</v>
      </c>
      <c r="G27" s="9">
        <f>_xlfn.XLOOKUP($E27,'Copy of Raw Data'!$E:$E,'Copy of Raw Data'!G:G,"ERROR",0,1)</f>
        <v>14177</v>
      </c>
      <c r="H27" s="9">
        <f>_xlfn.XLOOKUP($E27,'Copy of Raw Data'!$E:$E,'Copy of Raw Data'!H:H,"ERROR",0,1)</f>
        <v>235977.22</v>
      </c>
      <c r="I27" s="9">
        <f>_xlfn.XLOOKUP($E27,'Copy of Raw Data'!$E:$E,'Copy of Raw Data'!I:I,"ERROR",0,1)</f>
        <v>0.00991425240352822</v>
      </c>
      <c r="J27" s="9" t="str">
        <f>_xlfn.XLOOKUP($E27,'Copy of Raw Data'!$E:$E,'Copy of 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15 to 20</v>
      </c>
      <c r="L27" s="9">
        <f>_xlfn.XLOOKUP($E27,'Copy of Raw Data'!$E:$E,'Copy of Raw Data'!L:L,"ERROR",0,1)</f>
        <v>16.64</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15 to 20</v>
      </c>
      <c r="N27" s="9">
        <f>_xlfn.XLOOKUP($E27,'Copy of Raw Data'!$E:$E,'Copy of Raw Data'!N:N,"ERROR",0,1)</f>
        <v>20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15% to 20%</v>
      </c>
      <c r="P27" s="16">
        <f t="shared" si="2"/>
        <v>0.168</v>
      </c>
      <c r="Q27" s="9">
        <f>_xlfn.XLOOKUP($E27,'Copy of Raw Data'!$E:$E,'Copy of Raw Data'!Q:Q,"ERROR",0,1)</f>
        <v>7.2</v>
      </c>
      <c r="R27" s="9" t="str">
        <f>_xlfn.XLOOKUP($E27,'Copy of Raw Data'!$E:$E,'Copy of Raw Data'!R:R,"ERROR",0,1)</f>
        <v>oz</v>
      </c>
      <c r="S27" s="17">
        <f t="shared" si="3"/>
        <v>2.31111111111111</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2 to 3</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0.05 to 0.1</v>
      </c>
      <c r="V27" s="17">
        <f t="shared" si="4"/>
        <v>0.09393905234284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0.05 to 0.1</v>
      </c>
      <c r="X27" s="17">
        <f t="shared" si="5"/>
        <v>0.0781572915492428</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6 to 8</v>
      </c>
      <c r="Z27" s="17">
        <f t="array" ref="Z27">_xlfn.IFS(AA27="oz",_xlfn.IFS(R27="oz",Q27,R27="fl oz",Q27*1.04,R27="ml",Q27*0.0338),AA27="fl oz",_xlfn.IFS(R27="oz",Q27/1.04,R27="fl oz",Q27,R27="ml",Q27*0.0338/1.04),AA27="ml",_xlfn.IFS(R27="oz",Q27/0.0338,R27="fl oz",Q27*1.04/0.0338,R27="ml",Q27))</f>
        <v>7.2</v>
      </c>
      <c r="AA27" s="9" t="str">
        <f>_xlfn.XLOOKUP($E27,'Copy of Raw Data'!$E:$E,'Copy of Raw Data'!AA:AA,"ERROR",0,1)</f>
        <v>oz</v>
      </c>
      <c r="AB27" s="9" t="str">
        <f>_xlfn.XLOOKUP($E27,'Copy of Raw Data'!$E:$E,'Copy of Raw Data'!AB:AB,"ERROR",0,1)</f>
        <v>Spray Can</v>
      </c>
      <c r="AC27" s="9" t="str">
        <f>_xlfn.XLOOKUP($E27,'Copy of Raw Data'!$E:$E,'Copy of Raw Data'!AC:AC,"ERROR",0,1)</f>
        <v>Pack of 2</v>
      </c>
      <c r="AD27" s="9" t="str">
        <f>_xlfn.XLOOKUP($E27,'Copy of Raw Data'!$E:$E,'Copy of Raw Data'!AD:AD,"ERROR",0,1)</f>
        <v>Frizz Control, Curl Enhancing, Softening, Hold, Nourishing</v>
      </c>
      <c r="AE27" s="9" t="str">
        <f>_xlfn.XLOOKUP($E27,'Copy of Raw Data'!$E:$E,'Copy of Raw Data'!AO:AO,"ERROR",0,1)</f>
        <v>Alcohol Free</v>
      </c>
      <c r="AF27" s="9" t="str">
        <f>_xlfn.XLOOKUP($E27,'Copy of Raw Data'!$E:$E,'Copy of Raw Data'!AZ:AZ,"ERROR",0,1)</f>
        <v>Abyssinian oil, Disodium EDTA, Rose, Water</v>
      </c>
      <c r="AG27">
        <f t="shared" si="7"/>
        <v>0</v>
      </c>
      <c r="AH27">
        <f t="shared" si="7"/>
        <v>0</v>
      </c>
      <c r="AI27">
        <f t="shared" si="7"/>
        <v>0</v>
      </c>
      <c r="AJ27">
        <f t="shared" si="7"/>
        <v>0</v>
      </c>
      <c r="AK27">
        <f t="shared" si="7"/>
        <v>0</v>
      </c>
      <c r="AL27">
        <f t="shared" si="7"/>
        <v>0</v>
      </c>
      <c r="AM27">
        <f t="shared" si="7"/>
        <v>0</v>
      </c>
      <c r="AN27">
        <f t="shared" si="7"/>
        <v>1</v>
      </c>
      <c r="AO27">
        <f t="shared" si="7"/>
        <v>0</v>
      </c>
      <c r="AP27">
        <f t="shared" si="7"/>
        <v>0</v>
      </c>
      <c r="AQ27">
        <f t="shared" si="7"/>
        <v>0</v>
      </c>
      <c r="AR27">
        <f t="shared" si="7"/>
        <v>0</v>
      </c>
      <c r="AS27">
        <f t="shared" si="7"/>
        <v>1</v>
      </c>
      <c r="AT27">
        <f t="shared" si="7"/>
        <v>0</v>
      </c>
      <c r="AU27">
        <f t="shared" si="7"/>
        <v>0</v>
      </c>
      <c r="AV27">
        <f t="shared" si="7"/>
        <v>1</v>
      </c>
      <c r="AW27">
        <f t="shared" si="8"/>
        <v>0</v>
      </c>
      <c r="AX27">
        <f t="shared" si="8"/>
        <v>0</v>
      </c>
      <c r="AY27">
        <f t="shared" si="8"/>
        <v>0</v>
      </c>
      <c r="AZ27">
        <f t="shared" si="8"/>
        <v>0</v>
      </c>
      <c r="BA27">
        <f t="shared" si="8"/>
        <v>0</v>
      </c>
      <c r="BB27">
        <f t="shared" si="9"/>
        <v>0</v>
      </c>
      <c r="BC27">
        <f t="shared" si="9"/>
        <v>0</v>
      </c>
      <c r="BD27">
        <f t="shared" si="6"/>
        <v>0</v>
      </c>
      <c r="BE27">
        <f t="shared" si="6"/>
        <v>0</v>
      </c>
      <c r="BF27">
        <f t="shared" si="10"/>
        <v>0</v>
      </c>
      <c r="BG27">
        <f t="shared" si="10"/>
        <v>0</v>
      </c>
      <c r="BH27">
        <f t="shared" si="10"/>
        <v>0</v>
      </c>
      <c r="BI27">
        <f t="shared" si="10"/>
        <v>1</v>
      </c>
      <c r="BJ27">
        <f t="shared" si="10"/>
        <v>0</v>
      </c>
      <c r="BK27">
        <f t="shared" si="10"/>
        <v>0</v>
      </c>
      <c r="BL27">
        <f t="shared" si="10"/>
        <v>0</v>
      </c>
      <c r="BM27">
        <f t="shared" si="10"/>
        <v>0</v>
      </c>
      <c r="BN27">
        <f t="shared" si="10"/>
        <v>0</v>
      </c>
      <c r="BO27">
        <f t="shared" si="10"/>
        <v>0</v>
      </c>
      <c r="BP27">
        <f t="shared" si="10"/>
        <v>1</v>
      </c>
      <c r="BQ27">
        <f t="shared" si="10"/>
        <v>0</v>
      </c>
      <c r="BR27">
        <f t="shared" si="10"/>
        <v>0</v>
      </c>
      <c r="BS27">
        <f t="shared" si="10"/>
        <v>0</v>
      </c>
      <c r="BT27">
        <f t="shared" si="10"/>
        <v>0</v>
      </c>
      <c r="BU27">
        <f t="shared" si="10"/>
        <v>0</v>
      </c>
    </row>
    <row r="28" spans="1:73">
      <c r="A28" s="9" t="str">
        <f>_xlfn.XLOOKUP($E28,'Copy of Raw Data'!$E:$E,'Copy of Raw Data'!A:A,"ERROR",0,1)</f>
        <v>US</v>
      </c>
      <c r="B28" s="9" t="str">
        <f>_xlfn.XLOOKUP($E28,'Copy of Raw Data'!$E:$E,'Copy of Raw Data'!B:B,"ERROR",0,1)</f>
        <v>Hair Mousses</v>
      </c>
      <c r="C28" s="9" t="str">
        <f>_xlfn.XLOOKUP($E28,'Copy of Raw Data'!$E:$E,'Copy of Raw Data'!C:C,"ERROR",0,1)</f>
        <v>sexyhair</v>
      </c>
      <c r="D28" s="9" t="str">
        <f>_xlfn.XLOOKUP($E28,'Copy of Raw Data'!$E:$E,'Copy of Raw Data'!D:D,"ERROR",0,1)</f>
        <v>www.amazon.com/dp/B084DCSBX2</v>
      </c>
      <c r="E28" s="9" t="s">
        <v>134</v>
      </c>
      <c r="F28" s="9" t="str">
        <f>_xlfn.XLOOKUP($E28,'Copy of Raw Data'!$E:$E,'Copy of Raw Data'!F:F,"ERROR",0,1)</f>
        <v>SexyHair Big Spray &amp; Play Volumizing Hairspray | Hold and Shine | Up to 72 Hour Humidity Resistance | All Hair Types</v>
      </c>
      <c r="G28" s="9">
        <f>_xlfn.XLOOKUP($E28,'Copy of Raw Data'!$E:$E,'Copy of Raw Data'!G:G,"ERROR",0,1)</f>
        <v>11117</v>
      </c>
      <c r="H28" s="9">
        <f>_xlfn.XLOOKUP($E28,'Copy of Raw Data'!$E:$E,'Copy of Raw Data'!H:H,"ERROR",0,1)</f>
        <v>233196.69</v>
      </c>
      <c r="I28" s="9">
        <f>_xlfn.XLOOKUP($E28,'Copy of Raw Data'!$E:$E,'Copy of Raw Data'!I:I,"ERROR",0,1)</f>
        <v>0.0095916617743048</v>
      </c>
      <c r="J28" s="9" t="str">
        <f>_xlfn.XLOOKUP($E28,'Copy of Raw Data'!$E:$E,'Copy of 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20 to 30</v>
      </c>
      <c r="L28" s="9">
        <f>_xlfn.XLOOKUP($E28,'Copy of Raw Data'!$E:$E,'Copy of Raw Data'!L:L,"ERROR",0,1)</f>
        <v>21.01</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20 to 30</v>
      </c>
      <c r="N28" s="9">
        <f>_xlfn.XLOOKUP($E28,'Copy of Raw Data'!$E:$E,'Copy of Raw Data'!N:N,"ERROR",0,1)</f>
        <v>21.13</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0% to 2%</v>
      </c>
      <c r="P28" s="16">
        <f t="shared" si="2"/>
        <v>0.00567912920018918</v>
      </c>
      <c r="Q28" s="9">
        <f>_xlfn.XLOOKUP($E28,'Copy of Raw Data'!$E:$E,'Copy of Raw Data'!Q:Q,"ERROR",0,1)</f>
        <v>10</v>
      </c>
      <c r="R28" s="9" t="str">
        <f>_xlfn.XLOOKUP($E28,'Copy of Raw Data'!$E:$E,'Copy of Raw Data'!R:R,"ERROR",0,1)</f>
        <v>oz</v>
      </c>
      <c r="S28" s="17">
        <f t="shared" si="3"/>
        <v>2.101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4"/>
        <v>0.0714575583361515</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5"/>
        <v>0.0710517416300304</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8 to 10</v>
      </c>
      <c r="Z28" s="17">
        <f t="array" ref="Z28">_xlfn.IFS(AA28="oz",_xlfn.IFS(R28="oz",Q28,R28="fl oz",Q28*1.04,R28="ml",Q28*0.0338),AA28="fl oz",_xlfn.IFS(R28="oz",Q28/1.04,R28="fl oz",Q28,R28="ml",Q28*0.0338/1.04),AA28="ml",_xlfn.IFS(R28="oz",Q28/0.0338,R28="fl oz",Q28*1.04/0.0338,R28="ml",Q28))</f>
        <v>10</v>
      </c>
      <c r="AA28" s="9" t="str">
        <f>_xlfn.XLOOKUP($E28,'Copy of Raw Data'!$E:$E,'Copy of Raw Data'!AA:AA,"ERROR",0,1)</f>
        <v>oz</v>
      </c>
      <c r="AB28" s="9" t="str">
        <f>_xlfn.XLOOKUP($E28,'Copy of Raw Data'!$E:$E,'Copy of Raw Data'!AB:AB,"ERROR",0,1)</f>
        <v>Spray Can</v>
      </c>
      <c r="AC28" s="9" t="str">
        <f>_xlfn.XLOOKUP($E28,'Copy of Raw Data'!$E:$E,'Copy of Raw Data'!AC:AC,"ERROR",0,1)</f>
        <v>Pack of 1</v>
      </c>
      <c r="AD28" s="9" t="str">
        <f>_xlfn.XLOOKUP($E28,'Copy of Raw Data'!$E:$E,'Copy of Raw Data'!AD:AD,"ERROR",0,1)</f>
        <v>Volumizing, Hold, Long Lasting, Lift, Heat Protection, Humidity Protection</v>
      </c>
      <c r="AE28" s="9" t="str">
        <f>_xlfn.XLOOKUP($E28,'Copy of Raw Data'!$E:$E,'Copy of Raw Data'!AO:AO,"ERROR",0,1)</f>
        <v>Cruelty Free</v>
      </c>
      <c r="AF28" s="9" t="str">
        <f>_xlfn.XLOOKUP($E28,'Copy of Raw Data'!$E:$E,'Copy of Raw Data'!AZ:AZ,"ERROR",0,1)</f>
        <v>NA</v>
      </c>
      <c r="AG28">
        <f t="shared" si="7"/>
        <v>0</v>
      </c>
      <c r="AH28">
        <f t="shared" si="7"/>
        <v>0</v>
      </c>
      <c r="AI28">
        <f t="shared" si="7"/>
        <v>0</v>
      </c>
      <c r="AJ28">
        <f t="shared" si="7"/>
        <v>0</v>
      </c>
      <c r="AK28">
        <f t="shared" si="7"/>
        <v>0</v>
      </c>
      <c r="AL28">
        <f t="shared" si="7"/>
        <v>0</v>
      </c>
      <c r="AM28">
        <f t="shared" si="7"/>
        <v>0</v>
      </c>
      <c r="AN28">
        <f t="shared" si="7"/>
        <v>0</v>
      </c>
      <c r="AO28">
        <f t="shared" si="7"/>
        <v>0</v>
      </c>
      <c r="AP28">
        <f t="shared" si="7"/>
        <v>0</v>
      </c>
      <c r="AQ28">
        <f t="shared" si="7"/>
        <v>0</v>
      </c>
      <c r="AR28">
        <f t="shared" si="7"/>
        <v>0</v>
      </c>
      <c r="AS28">
        <f t="shared" si="7"/>
        <v>0</v>
      </c>
      <c r="AT28">
        <f t="shared" si="7"/>
        <v>0</v>
      </c>
      <c r="AU28">
        <f t="shared" si="7"/>
        <v>1</v>
      </c>
      <c r="AV28">
        <f t="shared" si="7"/>
        <v>1</v>
      </c>
      <c r="AW28">
        <f t="shared" si="8"/>
        <v>1</v>
      </c>
      <c r="AX28">
        <f t="shared" si="8"/>
        <v>0</v>
      </c>
      <c r="AY28">
        <f t="shared" si="8"/>
        <v>0</v>
      </c>
      <c r="AZ28">
        <f t="shared" si="8"/>
        <v>1</v>
      </c>
      <c r="BA28">
        <f t="shared" si="8"/>
        <v>0</v>
      </c>
      <c r="BB28">
        <f t="shared" si="9"/>
        <v>0</v>
      </c>
      <c r="BC28">
        <f t="shared" si="9"/>
        <v>1</v>
      </c>
      <c r="BD28">
        <f t="shared" si="6"/>
        <v>0</v>
      </c>
      <c r="BE28">
        <f t="shared" si="6"/>
        <v>0</v>
      </c>
      <c r="BF28">
        <f t="shared" si="10"/>
        <v>0</v>
      </c>
      <c r="BG28">
        <f t="shared" si="10"/>
        <v>0</v>
      </c>
      <c r="BH28">
        <f t="shared" si="10"/>
        <v>0</v>
      </c>
      <c r="BI28">
        <f t="shared" si="10"/>
        <v>0</v>
      </c>
      <c r="BJ28">
        <f t="shared" si="10"/>
        <v>0</v>
      </c>
      <c r="BK28">
        <f t="shared" si="10"/>
        <v>0</v>
      </c>
      <c r="BL28">
        <f t="shared" si="10"/>
        <v>0</v>
      </c>
      <c r="BM28">
        <f t="shared" si="10"/>
        <v>0</v>
      </c>
      <c r="BN28">
        <f t="shared" si="10"/>
        <v>0</v>
      </c>
      <c r="BO28">
        <f t="shared" si="10"/>
        <v>0</v>
      </c>
      <c r="BP28">
        <f t="shared" si="10"/>
        <v>0</v>
      </c>
      <c r="BQ28">
        <f t="shared" si="10"/>
        <v>0</v>
      </c>
      <c r="BR28">
        <f t="shared" si="10"/>
        <v>0</v>
      </c>
      <c r="BS28">
        <f t="shared" si="10"/>
        <v>0</v>
      </c>
      <c r="BT28">
        <f t="shared" si="10"/>
        <v>0</v>
      </c>
      <c r="BU28">
        <f t="shared" si="10"/>
        <v>1</v>
      </c>
    </row>
    <row r="29" spans="1:73">
      <c r="A29" s="9" t="str">
        <f>_xlfn.XLOOKUP($E29,'Copy of Raw Data'!$E:$E,'Copy of Raw Data'!A:A,"ERROR",0,1)</f>
        <v>US</v>
      </c>
      <c r="B29" s="9" t="str">
        <f>_xlfn.XLOOKUP($E29,'Copy of Raw Data'!$E:$E,'Copy of Raw Data'!B:B,"ERROR",0,1)</f>
        <v>Hair Mousses</v>
      </c>
      <c r="C29" s="9" t="str">
        <f>_xlfn.XLOOKUP($E29,'Copy of Raw Data'!$E:$E,'Copy of Raw Data'!C:C,"ERROR",0,1)</f>
        <v>Garnier</v>
      </c>
      <c r="D29" s="9" t="str">
        <f>_xlfn.XLOOKUP($E29,'Copy of Raw Data'!$E:$E,'Copy of Raw Data'!D:D,"ERROR",0,1)</f>
        <v>www.amazon.com/dp/B07BYDC94S</v>
      </c>
      <c r="E29" s="9" t="s">
        <v>137</v>
      </c>
      <c r="F29" s="9" t="str">
        <f>_xlfn.XLOOKUP($E29,'Copy of Raw Data'!$E:$E,'Copy of Raw Data'!F:F,"ERROR",0,1)</f>
        <v>Garnier Fructis Style Sky-Hi Volume Mousse, Extreme Hold, 6.4 Oz, 3 Count (Packaging May Vary)</v>
      </c>
      <c r="G29" s="9">
        <f>_xlfn.XLOOKUP($E29,'Copy of Raw Data'!$E:$E,'Copy of Raw Data'!G:G,"ERROR",0,1)</f>
        <v>14012</v>
      </c>
      <c r="H29" s="9">
        <f>_xlfn.XLOOKUP($E29,'Copy of Raw Data'!$E:$E,'Copy of Raw Data'!H:H,"ERROR",0,1)</f>
        <v>225608.92</v>
      </c>
      <c r="I29" s="9">
        <f>_xlfn.XLOOKUP($E29,'Copy of Raw Data'!$E:$E,'Copy of Raw Data'!I:I,"ERROR",0,1)</f>
        <v>0.00946194435449075</v>
      </c>
      <c r="J29" s="9" t="str">
        <f>_xlfn.XLOOKUP($E29,'Copy of Raw Data'!$E:$E,'Copy of 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15 to 20</v>
      </c>
      <c r="L29" s="9">
        <f>_xlfn.XLOOKUP($E29,'Copy of Raw Data'!$E:$E,'Copy of Raw Data'!L:L,"ERROR",0,1)</f>
        <v>16.29</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15 to 20</v>
      </c>
      <c r="N29" s="9">
        <f>_xlfn.XLOOKUP($E29,'Copy of Raw Data'!$E:$E,'Copy of Raw Data'!N:N,"ERROR",0,1)</f>
        <v>18.67</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10% to 15%</v>
      </c>
      <c r="P29" s="16">
        <f t="shared" si="2"/>
        <v>0.12747723620782</v>
      </c>
      <c r="Q29" s="9">
        <f>_xlfn.XLOOKUP($E29,'Copy of Raw Data'!$E:$E,'Copy of Raw Data'!Q:Q,"ERROR",0,1)</f>
        <v>19.2</v>
      </c>
      <c r="R29" s="9" t="str">
        <f>_xlfn.XLOOKUP($E29,'Copy of Raw Data'!$E:$E,'Copy of Raw Data'!R:R,"ERROR",0,1)</f>
        <v>oz</v>
      </c>
      <c r="S29" s="17">
        <f t="shared" si="3"/>
        <v>0.8484375</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0.75 to 1</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7">
        <f t="shared" si="4"/>
        <v>0.0328845395107654</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7">
        <f t="shared" si="5"/>
        <v>0.0286925092999662</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15 to 20</v>
      </c>
      <c r="Z29" s="17">
        <f t="array" ref="Z29">_xlfn.IFS(AA29="oz",_xlfn.IFS(R29="oz",Q29,R29="fl oz",Q29*1.04,R29="ml",Q29*0.0338),AA29="fl oz",_xlfn.IFS(R29="oz",Q29/1.04,R29="fl oz",Q29,R29="ml",Q29*0.0338/1.04),AA29="ml",_xlfn.IFS(R29="oz",Q29/0.0338,R29="fl oz",Q29*1.04/0.0338,R29="ml",Q29))</f>
        <v>19.2</v>
      </c>
      <c r="AA29" s="9" t="str">
        <f>_xlfn.XLOOKUP($E29,'Copy of Raw Data'!$E:$E,'Copy of Raw Data'!AA:AA,"ERROR",0,1)</f>
        <v>oz</v>
      </c>
      <c r="AB29" s="9" t="str">
        <f>_xlfn.XLOOKUP($E29,'Copy of Raw Data'!$E:$E,'Copy of Raw Data'!AB:AB,"ERROR",0,1)</f>
        <v>Spray Can</v>
      </c>
      <c r="AC29" s="9" t="str">
        <f>_xlfn.XLOOKUP($E29,'Copy of Raw Data'!$E:$E,'Copy of Raw Data'!AC:AC,"ERROR",0,1)</f>
        <v>Pack of 3</v>
      </c>
      <c r="AD29" s="9" t="str">
        <f>_xlfn.XLOOKUP($E29,'Copy of Raw Data'!$E:$E,'Copy of Raw Data'!AD:AD,"ERROR",0,1)</f>
        <v>Frizz Control, Volumizing, Hold</v>
      </c>
      <c r="AE29" s="9" t="str">
        <f>_xlfn.XLOOKUP($E29,'Copy of Raw Data'!$E:$E,'Copy of Raw Data'!AO:AO,"ERROR",0,1)</f>
        <v>Paraben Free, Cruelty Free</v>
      </c>
      <c r="AF29" s="9" t="str">
        <f>_xlfn.XLOOKUP($E29,'Copy of Raw Data'!$E:$E,'Copy of Raw Data'!AZ:AZ,"ERROR",0,1)</f>
        <v>Water, Triethanolamine, Castor Oil, Cocamidopropyl Betaine, Ethylhexylglycerin, Glycerin, Pomegranate, Cotton Extract, Tocopherol</v>
      </c>
      <c r="AG29">
        <f t="shared" si="7"/>
        <v>0</v>
      </c>
      <c r="AH29">
        <f t="shared" si="7"/>
        <v>0</v>
      </c>
      <c r="AI29">
        <f t="shared" si="7"/>
        <v>0</v>
      </c>
      <c r="AJ29">
        <f t="shared" si="7"/>
        <v>0</v>
      </c>
      <c r="AK29">
        <f t="shared" si="7"/>
        <v>0</v>
      </c>
      <c r="AL29">
        <f t="shared" si="7"/>
        <v>0</v>
      </c>
      <c r="AM29">
        <f t="shared" si="7"/>
        <v>0</v>
      </c>
      <c r="AN29">
        <f t="shared" si="7"/>
        <v>0</v>
      </c>
      <c r="AO29">
        <f t="shared" si="7"/>
        <v>0</v>
      </c>
      <c r="AP29">
        <f t="shared" si="7"/>
        <v>0</v>
      </c>
      <c r="AQ29">
        <f t="shared" si="7"/>
        <v>0</v>
      </c>
      <c r="AR29">
        <f t="shared" si="7"/>
        <v>0</v>
      </c>
      <c r="AS29">
        <f t="shared" si="7"/>
        <v>1</v>
      </c>
      <c r="AT29">
        <f t="shared" si="7"/>
        <v>0</v>
      </c>
      <c r="AU29">
        <f t="shared" si="7"/>
        <v>0</v>
      </c>
      <c r="AV29">
        <f t="shared" si="7"/>
        <v>1</v>
      </c>
      <c r="AW29">
        <f t="shared" si="8"/>
        <v>0</v>
      </c>
      <c r="AX29">
        <f t="shared" si="8"/>
        <v>0</v>
      </c>
      <c r="AY29">
        <f t="shared" si="8"/>
        <v>0</v>
      </c>
      <c r="AZ29">
        <f t="shared" si="8"/>
        <v>0</v>
      </c>
      <c r="BA29">
        <f t="shared" si="8"/>
        <v>0</v>
      </c>
      <c r="BB29">
        <f t="shared" si="9"/>
        <v>0</v>
      </c>
      <c r="BC29">
        <f t="shared" si="9"/>
        <v>0</v>
      </c>
      <c r="BD29">
        <f t="shared" si="6"/>
        <v>0</v>
      </c>
      <c r="BE29">
        <f t="shared" si="6"/>
        <v>0</v>
      </c>
      <c r="BF29">
        <f t="shared" si="10"/>
        <v>0</v>
      </c>
      <c r="BG29">
        <f t="shared" si="10"/>
        <v>0</v>
      </c>
      <c r="BH29">
        <f t="shared" si="10"/>
        <v>0</v>
      </c>
      <c r="BI29">
        <f t="shared" si="10"/>
        <v>0</v>
      </c>
      <c r="BJ29">
        <f t="shared" si="10"/>
        <v>0</v>
      </c>
      <c r="BK29">
        <f t="shared" si="10"/>
        <v>0</v>
      </c>
      <c r="BL29">
        <f t="shared" si="10"/>
        <v>0</v>
      </c>
      <c r="BM29">
        <f t="shared" si="10"/>
        <v>0</v>
      </c>
      <c r="BN29">
        <f t="shared" si="10"/>
        <v>0</v>
      </c>
      <c r="BO29">
        <f t="shared" si="10"/>
        <v>0</v>
      </c>
      <c r="BP29">
        <f t="shared" si="10"/>
        <v>0</v>
      </c>
      <c r="BQ29">
        <f t="shared" si="10"/>
        <v>0</v>
      </c>
      <c r="BR29">
        <f t="shared" si="10"/>
        <v>0</v>
      </c>
      <c r="BS29">
        <f t="shared" si="10"/>
        <v>0</v>
      </c>
      <c r="BT29">
        <f t="shared" si="10"/>
        <v>0</v>
      </c>
      <c r="BU29">
        <f t="shared" si="10"/>
        <v>1</v>
      </c>
    </row>
    <row r="30" spans="1:73">
      <c r="A30" s="9" t="str">
        <f>_xlfn.XLOOKUP($E30,'Copy of Raw Data'!$E:$E,'Copy of Raw Data'!A:A,"ERROR",0,1)</f>
        <v>US</v>
      </c>
      <c r="B30" s="9" t="str">
        <f>_xlfn.XLOOKUP($E30,'Copy of Raw Data'!$E:$E,'Copy of Raw Data'!B:B,"ERROR",0,1)</f>
        <v>Hair Mousses</v>
      </c>
      <c r="C30" s="9" t="str">
        <f>_xlfn.XLOOKUP($E30,'Copy of Raw Data'!$E:$E,'Copy of Raw Data'!C:C,"ERROR",0,1)</f>
        <v>Mielle Organics</v>
      </c>
      <c r="D30" s="9" t="str">
        <f>_xlfn.XLOOKUP($E30,'Copy of Raw Data'!$E:$E,'Copy of Raw Data'!D:D,"ERROR",0,1)</f>
        <v>www.amazon.com/dp/B06XQ36YK3</v>
      </c>
      <c r="E30" s="9" t="s">
        <v>141</v>
      </c>
      <c r="F30" s="9" t="str">
        <f>_xlfn.XLOOKUP($E30,'Copy of Raw Data'!$E:$E,'Copy of Raw Data'!F:F,"ERROR",0,1)</f>
        <v>Mielle Organics Babassu Brazilian Curly Cocktail Curl Mousse for Dry &amp; Curly Hair Types, Mousse for Frizzy Hair, 7.5 Ounces</v>
      </c>
      <c r="G30" s="9">
        <f>_xlfn.XLOOKUP($E30,'Copy of Raw Data'!$E:$E,'Copy of Raw Data'!G:G,"ERROR",0,1)</f>
        <v>18387</v>
      </c>
      <c r="H30" s="9">
        <f>_xlfn.XLOOKUP($E30,'Copy of Raw Data'!$E:$E,'Copy of Raw Data'!H:H,"ERROR",0,1)</f>
        <v>222557.79</v>
      </c>
      <c r="I30" s="9">
        <f>_xlfn.XLOOKUP($E30,'Copy of Raw Data'!$E:$E,'Copy of Raw Data'!I:I,"ERROR",0,1)</f>
        <v>0.00909821707155611</v>
      </c>
      <c r="J30" s="9" t="str">
        <f>_xlfn.XLOOKUP($E30,'Copy of Raw Data'!$E:$E,'Copy of 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10 to 15</v>
      </c>
      <c r="L30" s="9">
        <f>_xlfn.XLOOKUP($E30,'Copy of Raw Data'!$E:$E,'Copy of Raw Data'!L:L,"ERROR",0,1)</f>
        <v>12.07</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10 to 15</v>
      </c>
      <c r="N30" s="9">
        <f>_xlfn.XLOOKUP($E30,'Copy of Raw Data'!$E:$E,'Copy of Raw Data'!N:N,"ERROR",0,1)</f>
        <v>15</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15% to 20%</v>
      </c>
      <c r="P30" s="16">
        <f t="shared" si="2"/>
        <v>0.195333333333333</v>
      </c>
      <c r="Q30" s="9">
        <f>_xlfn.XLOOKUP($E30,'Copy of Raw Data'!$E:$E,'Copy of Raw Data'!Q:Q,"ERROR",0,1)</f>
        <v>7.5</v>
      </c>
      <c r="R30" s="9" t="str">
        <f>_xlfn.XLOOKUP($E30,'Copy of Raw Data'!$E:$E,'Copy of Raw Data'!R:R,"ERROR",0,1)</f>
        <v>oz</v>
      </c>
      <c r="S30" s="17">
        <f t="shared" si="3"/>
        <v>1.60933333333333</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1 to 2</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0.05 to 0.1</v>
      </c>
      <c r="V30" s="17">
        <f t="shared" si="4"/>
        <v>0.0676361176868448</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0.05 to 0.1</v>
      </c>
      <c r="X30" s="17">
        <f t="shared" si="5"/>
        <v>0.0544245293653478</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17">
        <f t="array" ref="Z30">_xlfn.IFS(AA30="oz",_xlfn.IFS(R30="oz",Q30,R30="fl oz",Q30*1.04,R30="ml",Q30*0.0338),AA30="fl oz",_xlfn.IFS(R30="oz",Q30/1.04,R30="fl oz",Q30,R30="ml",Q30*0.0338/1.04),AA30="ml",_xlfn.IFS(R30="oz",Q30/0.0338,R30="fl oz",Q30*1.04/0.0338,R30="ml",Q30))</f>
        <v>7.5</v>
      </c>
      <c r="AA30" s="9" t="str">
        <f>_xlfn.XLOOKUP($E30,'Copy of Raw Data'!$E:$E,'Copy of Raw Data'!AA:AA,"ERROR",0,1)</f>
        <v>oz</v>
      </c>
      <c r="AB30" s="9" t="str">
        <f>_xlfn.XLOOKUP($E30,'Copy of Raw Data'!$E:$E,'Copy of Raw Data'!AB:AB,"ERROR",0,1)</f>
        <v>Pump Bottle</v>
      </c>
      <c r="AC30" s="9" t="str">
        <f>_xlfn.XLOOKUP($E30,'Copy of Raw Data'!$E:$E,'Copy of Raw Data'!AC:AC,"ERROR",0,1)</f>
        <v>Pack of 1</v>
      </c>
      <c r="AD30" s="9" t="str">
        <f>_xlfn.XLOOKUP($E30,'Copy of Raw Data'!$E:$E,'Copy of Raw Data'!AD:AD,"ERROR",0,1)</f>
        <v>Moisturizing, Curl Enhancing, Frizz Control</v>
      </c>
      <c r="AE30" s="9" t="str">
        <f>_xlfn.XLOOKUP($E30,'Copy of Raw Data'!$E:$E,'Copy of Raw Data'!AO:AO,"ERROR",0,1)</f>
        <v>Dairy Free</v>
      </c>
      <c r="AF30" s="9" t="str">
        <f>_xlfn.XLOOKUP($E30,'Copy of Raw Data'!$E:$E,'Copy of Raw Data'!AZ:AZ,"ERROR",0,1)</f>
        <v>Coconut Oil, Babassu Oil, Palm oil, Cocamidopropyl Betaine, Panthanol, Water, Cetrimonium Choride, Hydrolised Wheat Protein, Ethylhexylglycerine, Geraniol</v>
      </c>
      <c r="AG30">
        <f t="shared" si="7"/>
        <v>0</v>
      </c>
      <c r="AH30">
        <f t="shared" si="7"/>
        <v>0</v>
      </c>
      <c r="AI30">
        <f t="shared" si="7"/>
        <v>0</v>
      </c>
      <c r="AJ30">
        <f t="shared" si="7"/>
        <v>0</v>
      </c>
      <c r="AK30">
        <f t="shared" si="7"/>
        <v>0</v>
      </c>
      <c r="AL30">
        <f t="shared" si="7"/>
        <v>0</v>
      </c>
      <c r="AM30">
        <f t="shared" si="7"/>
        <v>0</v>
      </c>
      <c r="AN30">
        <f t="shared" ref="AN30:BC93" si="11">IF(IFERROR(SEARCH(AN$2,$AD30,1),0)=0,0,1)</f>
        <v>1</v>
      </c>
      <c r="AO30">
        <f t="shared" si="11"/>
        <v>0</v>
      </c>
      <c r="AP30">
        <f t="shared" si="11"/>
        <v>0</v>
      </c>
      <c r="AQ30">
        <f t="shared" si="11"/>
        <v>0</v>
      </c>
      <c r="AR30">
        <f t="shared" si="11"/>
        <v>0</v>
      </c>
      <c r="AS30">
        <f t="shared" si="11"/>
        <v>1</v>
      </c>
      <c r="AT30">
        <f t="shared" si="11"/>
        <v>0</v>
      </c>
      <c r="AU30">
        <f t="shared" si="11"/>
        <v>0</v>
      </c>
      <c r="AV30">
        <f t="shared" si="11"/>
        <v>0</v>
      </c>
      <c r="AW30">
        <f t="shared" si="11"/>
        <v>0</v>
      </c>
      <c r="AX30">
        <f t="shared" si="11"/>
        <v>0</v>
      </c>
      <c r="AY30">
        <f t="shared" si="11"/>
        <v>0</v>
      </c>
      <c r="AZ30">
        <f t="shared" si="11"/>
        <v>0</v>
      </c>
      <c r="BA30">
        <f t="shared" si="11"/>
        <v>0</v>
      </c>
      <c r="BB30">
        <f t="shared" si="11"/>
        <v>0</v>
      </c>
      <c r="BC30">
        <f t="shared" si="11"/>
        <v>0</v>
      </c>
      <c r="BD30">
        <f t="shared" si="6"/>
        <v>0</v>
      </c>
      <c r="BE30">
        <f t="shared" si="6"/>
        <v>0</v>
      </c>
      <c r="BF30">
        <f t="shared" si="10"/>
        <v>0</v>
      </c>
      <c r="BG30">
        <f t="shared" si="10"/>
        <v>1</v>
      </c>
      <c r="BH30">
        <f t="shared" si="10"/>
        <v>0</v>
      </c>
      <c r="BI30">
        <f t="shared" si="10"/>
        <v>0</v>
      </c>
      <c r="BJ30">
        <f t="shared" si="10"/>
        <v>0</v>
      </c>
      <c r="BK30">
        <f t="shared" si="10"/>
        <v>0</v>
      </c>
      <c r="BL30">
        <f t="shared" si="10"/>
        <v>0</v>
      </c>
      <c r="BM30">
        <f t="shared" si="10"/>
        <v>0</v>
      </c>
      <c r="BN30">
        <f t="shared" si="10"/>
        <v>0</v>
      </c>
      <c r="BO30">
        <f t="shared" si="10"/>
        <v>0</v>
      </c>
      <c r="BP30">
        <f t="shared" si="10"/>
        <v>0</v>
      </c>
      <c r="BQ30">
        <f t="shared" si="10"/>
        <v>0</v>
      </c>
      <c r="BR30">
        <f t="shared" si="10"/>
        <v>0</v>
      </c>
      <c r="BS30">
        <f t="shared" si="10"/>
        <v>0</v>
      </c>
      <c r="BT30">
        <f t="shared" si="10"/>
        <v>0</v>
      </c>
      <c r="BU30">
        <f t="shared" si="10"/>
        <v>0</v>
      </c>
    </row>
    <row r="31" spans="1:73">
      <c r="A31" s="9" t="str">
        <f>_xlfn.XLOOKUP($E31,'Copy of Raw Data'!$E:$E,'Copy of Raw Data'!A:A,"ERROR",0,1)</f>
        <v>US</v>
      </c>
      <c r="B31" s="9" t="str">
        <f>_xlfn.XLOOKUP($E31,'Copy of Raw Data'!$E:$E,'Copy of Raw Data'!B:B,"ERROR",0,1)</f>
        <v>Hair Mousses</v>
      </c>
      <c r="C31" s="9" t="str">
        <f>_xlfn.XLOOKUP($E31,'Copy of Raw Data'!$E:$E,'Copy of Raw Data'!C:C,"ERROR",0,1)</f>
        <v>sexyhair</v>
      </c>
      <c r="D31" s="9" t="str">
        <f>_xlfn.XLOOKUP($E31,'Copy of Raw Data'!$E:$E,'Copy of Raw Data'!D:D,"ERROR",0,1)</f>
        <v>www.amazon.com/dp/B00BVMA9H0</v>
      </c>
      <c r="E31" s="9" t="s">
        <v>144</v>
      </c>
      <c r="F31" s="9" t="str">
        <f>_xlfn.XLOOKUP($E31,'Copy of Raw Data'!$E:$E,'Copy of Raw Data'!F:F,"ERROR",0,1)</f>
        <v>SexyHair Big Altitude Bodifying Blow Dry  Mousse , 6.8 Oz | Volume with Hold | Up to 72 Hours Humidity Resistance | Thermal Protection</v>
      </c>
      <c r="G31" s="9">
        <f>_xlfn.XLOOKUP($E31,'Copy of Raw Data'!$E:$E,'Copy of Raw Data'!G:G,"ERROR",0,1)</f>
        <v>10083</v>
      </c>
      <c r="H31" s="9">
        <f>_xlfn.XLOOKUP($E31,'Copy of Raw Data'!$E:$E,'Copy of Raw Data'!H:H,"ERROR",0,1)</f>
        <v>214002.43</v>
      </c>
      <c r="I31" s="9">
        <f>_xlfn.XLOOKUP($E31,'Copy of Raw Data'!$E:$E,'Copy of Raw Data'!I:I,"ERROR",0,1)</f>
        <v>0.00903291429717135</v>
      </c>
      <c r="J31" s="9" t="str">
        <f>_xlfn.XLOOKUP($E31,'Copy of Raw Data'!$E:$E,'Copy of 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_xlfn.XLOOKUP($E31,'Copy of Raw Data'!$E:$E,'Copy of Raw Data'!L:L,"ERROR",0,1)</f>
        <v>21.15</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_xlfn.XLOOKUP($E31,'Copy of Raw Data'!$E:$E,'Copy of Raw Data'!N:N,"ERROR",0,1)</f>
        <v>21.2</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0% to 2%</v>
      </c>
      <c r="P31" s="16">
        <f t="shared" si="2"/>
        <v>0.00235849056603777</v>
      </c>
      <c r="Q31" s="9">
        <f>_xlfn.XLOOKUP($E31,'Copy of Raw Data'!$E:$E,'Copy of Raw Data'!Q:Q,"ERROR",0,1)</f>
        <v>6.8</v>
      </c>
      <c r="R31" s="9" t="str">
        <f>_xlfn.XLOOKUP($E31,'Copy of Raw Data'!$E:$E,'Copy of Raw Data'!R:R,"ERROR",0,1)</f>
        <v>oz</v>
      </c>
      <c r="S31" s="17">
        <f t="shared" si="3"/>
        <v>3.11029411764706</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3 to 4</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0.1 to 0.2</v>
      </c>
      <c r="V31" s="17">
        <f t="shared" si="4"/>
        <v>0.105432771688317</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0.1 to 0.2</v>
      </c>
      <c r="X31" s="17">
        <f t="shared" si="5"/>
        <v>0.105184109490939</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6.8</v>
      </c>
      <c r="AA31" s="9" t="str">
        <f>_xlfn.XLOOKUP($E31,'Copy of Raw Data'!$E:$E,'Copy of Raw Data'!AA:AA,"ERROR",0,1)</f>
        <v>oz</v>
      </c>
      <c r="AB31" s="9" t="str">
        <f>_xlfn.XLOOKUP($E31,'Copy of Raw Data'!$E:$E,'Copy of Raw Data'!AB:AB,"ERROR",0,1)</f>
        <v>Spray Can</v>
      </c>
      <c r="AC31" s="9" t="str">
        <f>_xlfn.XLOOKUP($E31,'Copy of Raw Data'!$E:$E,'Copy of Raw Data'!AC:AC,"ERROR",0,1)</f>
        <v>Pack of 1</v>
      </c>
      <c r="AD31" s="9" t="str">
        <f>_xlfn.XLOOKUP($E31,'Copy of Raw Data'!$E:$E,'Copy of Raw Data'!AD:AD,"ERROR",0,1)</f>
        <v>Volumizing, Hold, Humidity Protection, Heat Protection</v>
      </c>
      <c r="AE31" s="9" t="str">
        <f>_xlfn.XLOOKUP($E31,'Copy of Raw Data'!$E:$E,'Copy of Raw Data'!AO:AO,"ERROR",0,1)</f>
        <v>Dairy Free, Cruelty Free</v>
      </c>
      <c r="AF31" s="9" t="str">
        <f>_xlfn.XLOOKUP($E31,'Copy of Raw Data'!$E:$E,'Copy of Raw Data'!AZ:AZ,"ERROR",0,1)</f>
        <v>Dimethicone, Hydrolized Wheat Protein</v>
      </c>
      <c r="AG31">
        <f t="shared" ref="AG31:AV94" si="12">IF(IFERROR(SEARCH(AG$2,$AD31,1),0)=0,0,1)</f>
        <v>0</v>
      </c>
      <c r="AH31">
        <f t="shared" si="12"/>
        <v>0</v>
      </c>
      <c r="AI31">
        <f t="shared" si="12"/>
        <v>0</v>
      </c>
      <c r="AJ31">
        <f t="shared" si="12"/>
        <v>0</v>
      </c>
      <c r="AK31">
        <f t="shared" si="12"/>
        <v>0</v>
      </c>
      <c r="AL31">
        <f t="shared" si="12"/>
        <v>0</v>
      </c>
      <c r="AM31">
        <f t="shared" si="12"/>
        <v>0</v>
      </c>
      <c r="AN31">
        <f t="shared" si="12"/>
        <v>0</v>
      </c>
      <c r="AO31">
        <f t="shared" si="12"/>
        <v>0</v>
      </c>
      <c r="AP31">
        <f t="shared" si="12"/>
        <v>0</v>
      </c>
      <c r="AQ31">
        <f t="shared" si="12"/>
        <v>0</v>
      </c>
      <c r="AR31">
        <f t="shared" si="12"/>
        <v>0</v>
      </c>
      <c r="AS31">
        <f t="shared" si="12"/>
        <v>0</v>
      </c>
      <c r="AT31">
        <f t="shared" si="12"/>
        <v>0</v>
      </c>
      <c r="AU31">
        <f t="shared" si="12"/>
        <v>1</v>
      </c>
      <c r="AV31">
        <f t="shared" si="12"/>
        <v>1</v>
      </c>
      <c r="AW31">
        <f t="shared" si="11"/>
        <v>1</v>
      </c>
      <c r="AX31">
        <f t="shared" si="11"/>
        <v>0</v>
      </c>
      <c r="AY31">
        <f t="shared" si="11"/>
        <v>0</v>
      </c>
      <c r="AZ31">
        <f t="shared" si="11"/>
        <v>0</v>
      </c>
      <c r="BA31">
        <f t="shared" si="11"/>
        <v>0</v>
      </c>
      <c r="BB31">
        <f t="shared" si="11"/>
        <v>0</v>
      </c>
      <c r="BC31">
        <f t="shared" si="11"/>
        <v>0</v>
      </c>
      <c r="BD31">
        <f t="shared" si="6"/>
        <v>0</v>
      </c>
      <c r="BE31">
        <f t="shared" si="6"/>
        <v>0</v>
      </c>
      <c r="BF31">
        <f t="shared" si="10"/>
        <v>0</v>
      </c>
      <c r="BG31">
        <f t="shared" si="10"/>
        <v>0</v>
      </c>
      <c r="BH31">
        <f t="shared" si="10"/>
        <v>0</v>
      </c>
      <c r="BI31">
        <f t="shared" si="10"/>
        <v>0</v>
      </c>
      <c r="BJ31">
        <f t="shared" si="10"/>
        <v>0</v>
      </c>
      <c r="BK31">
        <f t="shared" si="10"/>
        <v>0</v>
      </c>
      <c r="BL31">
        <f t="shared" si="10"/>
        <v>0</v>
      </c>
      <c r="BM31">
        <f t="shared" si="10"/>
        <v>0</v>
      </c>
      <c r="BN31">
        <f t="shared" si="10"/>
        <v>0</v>
      </c>
      <c r="BO31">
        <f t="shared" si="10"/>
        <v>0</v>
      </c>
      <c r="BP31">
        <f t="shared" si="10"/>
        <v>0</v>
      </c>
      <c r="BQ31">
        <f t="shared" si="10"/>
        <v>0</v>
      </c>
      <c r="BR31">
        <f t="shared" si="10"/>
        <v>0</v>
      </c>
      <c r="BS31">
        <f t="shared" si="10"/>
        <v>0</v>
      </c>
      <c r="BT31">
        <f t="shared" si="10"/>
        <v>0</v>
      </c>
      <c r="BU31">
        <f t="shared" si="10"/>
        <v>1</v>
      </c>
    </row>
    <row r="32" spans="1:73">
      <c r="A32" s="9" t="str">
        <f>_xlfn.XLOOKUP($E32,'Copy of Raw Data'!$E:$E,'Copy of Raw Data'!A:A,"ERROR",0,1)</f>
        <v>US</v>
      </c>
      <c r="B32" s="9" t="str">
        <f>_xlfn.XLOOKUP($E32,'Copy of Raw Data'!$E:$E,'Copy of Raw Data'!B:B,"ERROR",0,1)</f>
        <v>Hair Mousses</v>
      </c>
      <c r="C32" s="9" t="str">
        <f>_xlfn.XLOOKUP($E32,'Copy of Raw Data'!$E:$E,'Copy of Raw Data'!C:C,"ERROR",0,1)</f>
        <v>kenra</v>
      </c>
      <c r="D32" s="9" t="str">
        <f>_xlfn.XLOOKUP($E32,'Copy of Raw Data'!$E:$E,'Copy of Raw Data'!D:D,"ERROR",0,1)</f>
        <v>www.amazon.com/dp/B00180ZWDQ</v>
      </c>
      <c r="E32" s="9" t="s">
        <v>147</v>
      </c>
      <c r="F32" s="9" t="str">
        <f>_xlfn.XLOOKUP($E32,'Copy of Raw Data'!$E:$E,'Copy of Raw Data'!F:F,"ERROR",0,1)</f>
        <v>Kenra Volume Mousse 12 | Medium Hold Mousse | Non-Drying, Non-Flaking Lightweight Formulation |Styling Control Without Stiffness Or Stickiness | Tames Frizz &amp; Conditions | All Hair Types | 8 oz</v>
      </c>
      <c r="G32" s="9">
        <f>_xlfn.XLOOKUP($E32,'Copy of Raw Data'!$E:$E,'Copy of Raw Data'!G:G,"ERROR",0,1)</f>
        <v>11801</v>
      </c>
      <c r="H32" s="9">
        <f>_xlfn.XLOOKUP($E32,'Copy of Raw Data'!$E:$E,'Copy of Raw Data'!H:H,"ERROR",0,1)</f>
        <v>212466.42</v>
      </c>
      <c r="I32" s="9">
        <f>_xlfn.XLOOKUP($E32,'Copy of Raw Data'!$E:$E,'Copy of Raw Data'!I:I,"ERROR",0,1)</f>
        <v>0.00879720767834886</v>
      </c>
      <c r="J32" s="9" t="str">
        <f>_xlfn.XLOOKUP($E32,'Copy of Raw Data'!$E:$E,'Copy of 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15 to 20</v>
      </c>
      <c r="L32" s="9">
        <f>_xlfn.XLOOKUP($E32,'Copy of Raw Data'!$E:$E,'Copy of Raw Data'!L:L,"ERROR",0,1)</f>
        <v>18.05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15 to 20</v>
      </c>
      <c r="N32" s="9">
        <f>_xlfn.XLOOKUP($E32,'Copy of Raw Data'!$E:$E,'Copy of Raw Data'!N:N,"ERROR",0,1)</f>
        <v>19.99</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8% to 10%</v>
      </c>
      <c r="P32" s="16">
        <f t="shared" si="2"/>
        <v>0.097048524262131</v>
      </c>
      <c r="Q32" s="9">
        <f>_xlfn.XLOOKUP($E32,'Copy of Raw Data'!$E:$E,'Copy of Raw Data'!Q:Q,"ERROR",0,1)</f>
        <v>8</v>
      </c>
      <c r="R32" s="9" t="str">
        <f>_xlfn.XLOOKUP($E32,'Copy of Raw Data'!$E:$E,'Copy of Raw Data'!R:R,"ERROR",0,1)</f>
        <v>oz</v>
      </c>
      <c r="S32" s="17">
        <f t="shared" si="3"/>
        <v>2.25625</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2 to 3</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7">
        <f t="shared" si="4"/>
        <v>0.0845028745350017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7">
        <f t="shared" si="5"/>
        <v>0.0763019952654718</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8</v>
      </c>
      <c r="AA32" s="9" t="str">
        <f>_xlfn.XLOOKUP($E32,'Copy of Raw Data'!$E:$E,'Copy of Raw Data'!AA:AA,"ERROR",0,1)</f>
        <v>oz</v>
      </c>
      <c r="AB32" s="9" t="str">
        <f>_xlfn.XLOOKUP($E32,'Copy of Raw Data'!$E:$E,'Copy of Raw Data'!AB:AB,"ERROR",0,1)</f>
        <v>Spray Can</v>
      </c>
      <c r="AC32" s="9" t="str">
        <f>_xlfn.XLOOKUP($E32,'Copy of Raw Data'!$E:$E,'Copy of Raw Data'!AC:AC,"ERROR",0,1)</f>
        <v>Pack of 1</v>
      </c>
      <c r="AD32" s="9" t="str">
        <f>_xlfn.XLOOKUP($E32,'Copy of Raw Data'!$E:$E,'Copy of Raw Data'!AD:AD,"ERROR",0,1)</f>
        <v>Flake Control, Non-Drying, Frizz Control, Hold, Heat Protection, Lightweight</v>
      </c>
      <c r="AE32" s="9" t="str">
        <f>_xlfn.XLOOKUP($E32,'Copy of Raw Data'!$E:$E,'Copy of Raw Data'!AO:AO,"ERROR",0,1)</f>
        <v>Alcohol Free</v>
      </c>
      <c r="AF32" s="9" t="str">
        <f>_xlfn.XLOOKUP($E32,'Copy of Raw Data'!$E:$E,'Copy of Raw Data'!AZ:AZ,"ERROR",0,1)</f>
        <v>Water, Dimethicone, Diazolidinyl Urea, Hydrolized Wheat Protein</v>
      </c>
      <c r="AG32">
        <f t="shared" si="12"/>
        <v>0</v>
      </c>
      <c r="AH32">
        <f t="shared" si="12"/>
        <v>0</v>
      </c>
      <c r="AI32">
        <f t="shared" si="12"/>
        <v>0</v>
      </c>
      <c r="AJ32">
        <f t="shared" si="12"/>
        <v>0</v>
      </c>
      <c r="AK32">
        <f t="shared" si="12"/>
        <v>0</v>
      </c>
      <c r="AL32">
        <f t="shared" si="12"/>
        <v>0</v>
      </c>
      <c r="AM32">
        <f t="shared" si="12"/>
        <v>0</v>
      </c>
      <c r="AN32">
        <f t="shared" si="12"/>
        <v>0</v>
      </c>
      <c r="AO32">
        <f t="shared" si="12"/>
        <v>0</v>
      </c>
      <c r="AP32">
        <f t="shared" si="12"/>
        <v>0</v>
      </c>
      <c r="AQ32">
        <f t="shared" si="12"/>
        <v>0</v>
      </c>
      <c r="AR32">
        <f t="shared" si="12"/>
        <v>1</v>
      </c>
      <c r="AS32">
        <f t="shared" si="12"/>
        <v>1</v>
      </c>
      <c r="AT32">
        <f t="shared" si="12"/>
        <v>0</v>
      </c>
      <c r="AU32">
        <f t="shared" si="12"/>
        <v>1</v>
      </c>
      <c r="AV32">
        <f t="shared" si="12"/>
        <v>1</v>
      </c>
      <c r="AW32">
        <f t="shared" si="11"/>
        <v>0</v>
      </c>
      <c r="AX32">
        <f t="shared" si="11"/>
        <v>0</v>
      </c>
      <c r="AY32">
        <f t="shared" si="11"/>
        <v>0</v>
      </c>
      <c r="AZ32">
        <f t="shared" si="11"/>
        <v>0</v>
      </c>
      <c r="BA32">
        <f t="shared" si="11"/>
        <v>0</v>
      </c>
      <c r="BB32">
        <f t="shared" si="11"/>
        <v>1</v>
      </c>
      <c r="BC32">
        <f t="shared" si="11"/>
        <v>0</v>
      </c>
      <c r="BD32">
        <f t="shared" si="6"/>
        <v>0</v>
      </c>
      <c r="BE32">
        <f t="shared" si="6"/>
        <v>0</v>
      </c>
      <c r="BF32">
        <f t="shared" si="10"/>
        <v>0</v>
      </c>
      <c r="BG32">
        <f t="shared" si="10"/>
        <v>0</v>
      </c>
      <c r="BH32">
        <f t="shared" si="10"/>
        <v>1</v>
      </c>
      <c r="BI32">
        <f t="shared" si="10"/>
        <v>0</v>
      </c>
      <c r="BJ32">
        <f t="shared" si="10"/>
        <v>0</v>
      </c>
      <c r="BK32">
        <f t="shared" si="10"/>
        <v>0</v>
      </c>
      <c r="BL32">
        <f t="shared" si="10"/>
        <v>0</v>
      </c>
      <c r="BM32">
        <f t="shared" si="10"/>
        <v>0</v>
      </c>
      <c r="BN32">
        <f t="shared" si="10"/>
        <v>0</v>
      </c>
      <c r="BO32">
        <f t="shared" si="10"/>
        <v>0</v>
      </c>
      <c r="BP32">
        <f t="shared" si="10"/>
        <v>0</v>
      </c>
      <c r="BQ32">
        <f t="shared" si="10"/>
        <v>0</v>
      </c>
      <c r="BR32">
        <f t="shared" si="10"/>
        <v>0</v>
      </c>
      <c r="BS32">
        <f t="shared" si="10"/>
        <v>0</v>
      </c>
      <c r="BT32">
        <f t="shared" si="10"/>
        <v>0</v>
      </c>
      <c r="BU32">
        <f t="shared" si="10"/>
        <v>0</v>
      </c>
    </row>
    <row r="33" spans="1:73">
      <c r="A33" s="9" t="str">
        <f>_xlfn.XLOOKUP($E33,'Copy of Raw Data'!$E:$E,'Copy of Raw Data'!A:A,"ERROR",0,1)</f>
        <v>US</v>
      </c>
      <c r="B33" s="9" t="str">
        <f>_xlfn.XLOOKUP($E33,'Copy of Raw Data'!$E:$E,'Copy of Raw Data'!B:B,"ERROR",0,1)</f>
        <v>Hair Mousses</v>
      </c>
      <c r="C33" s="9" t="str">
        <f>_xlfn.XLOOKUP($E33,'Copy of Raw Data'!$E:$E,'Copy of Raw Data'!C:C,"ERROR",0,1)</f>
        <v>biolage</v>
      </c>
      <c r="D33" s="9" t="str">
        <f>_xlfn.XLOOKUP($E33,'Copy of Raw Data'!$E:$E,'Copy of Raw Data'!D:D,"ERROR",0,1)</f>
        <v>www.amazon.com/dp/B07FKDLB89</v>
      </c>
      <c r="E33" s="9" t="s">
        <v>150</v>
      </c>
      <c r="F33" s="9" t="str">
        <f>_xlfn.XLOOKUP($E33,'Copy of Raw Data'!$E:$E,'Copy of 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3" s="9">
        <f>_xlfn.XLOOKUP($E33,'Copy of Raw Data'!$E:$E,'Copy of Raw Data'!G:G,"ERROR",0,1)</f>
        <v>9431</v>
      </c>
      <c r="H33" s="9">
        <f>_xlfn.XLOOKUP($E33,'Copy of Raw Data'!$E:$E,'Copy of Raw Data'!H:H,"ERROR",0,1)</f>
        <v>206922.28</v>
      </c>
      <c r="I33" s="9">
        <f>_xlfn.XLOOKUP($E33,'Copy of Raw Data'!$E:$E,'Copy of Raw Data'!I:I,"ERROR",0,1)</f>
        <v>0.00836871457979958</v>
      </c>
      <c r="J33" s="9" t="str">
        <f>_xlfn.XLOOKUP($E33,'Copy of Raw Data'!$E:$E,'Copy of 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20 to 30</v>
      </c>
      <c r="L33" s="9">
        <f>_xlfn.XLOOKUP($E33,'Copy of Raw Data'!$E:$E,'Copy of Raw Data'!L:L,"ERROR",0,1)</f>
        <v>21.93</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20 to 30</v>
      </c>
      <c r="N33" s="9">
        <f>_xlfn.XLOOKUP($E33,'Copy of Raw Data'!$E:$E,'Copy of Raw Data'!N:N,"ERROR",0,1)</f>
        <v>22</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0% to 2%</v>
      </c>
      <c r="P33" s="16">
        <f t="shared" si="2"/>
        <v>0.00318181818181819</v>
      </c>
      <c r="Q33" s="9">
        <f>_xlfn.XLOOKUP($E33,'Copy of Raw Data'!$E:$E,'Copy of Raw Data'!Q:Q,"ERROR",0,1)</f>
        <v>8.25</v>
      </c>
      <c r="R33" s="9" t="str">
        <f>_xlfn.XLOOKUP($E33,'Copy of Raw Data'!$E:$E,'Copy of Raw Data'!R:R,"ERROR",0,1)</f>
        <v>fl oz</v>
      </c>
      <c r="S33" s="17">
        <f t="shared" si="3"/>
        <v>2.55594405594406</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4"/>
        <v>0.0867129713933907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5"/>
        <v>0.0864370664844118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17">
        <f t="array" ref="Z33">_xlfn.IFS(AA33="oz",_xlfn.IFS(R33="oz",Q33,R33="fl oz",Q33*1.04,R33="ml",Q33*0.0338),AA33="fl oz",_xlfn.IFS(R33="oz",Q33/1.04,R33="fl oz",Q33,R33="ml",Q33*0.0338/1.04),AA33="ml",_xlfn.IFS(R33="oz",Q33/0.0338,R33="fl oz",Q33*1.04/0.0338,R33="ml",Q33))</f>
        <v>8.58</v>
      </c>
      <c r="AA33" s="9" t="str">
        <f>_xlfn.XLOOKUP($E33,'Copy of Raw Data'!$E:$E,'Copy of Raw Data'!AA:AA,"ERROR",0,1)</f>
        <v>oz</v>
      </c>
      <c r="AB33" s="9" t="str">
        <f>_xlfn.XLOOKUP($E33,'Copy of Raw Data'!$E:$E,'Copy of Raw Data'!AB:AB,"ERROR",0,1)</f>
        <v>Spray Can</v>
      </c>
      <c r="AC33" s="9" t="str">
        <f>_xlfn.XLOOKUP($E33,'Copy of Raw Data'!$E:$E,'Copy of Raw Data'!AC:AC,"ERROR",0,1)</f>
        <v>Pack of 1</v>
      </c>
      <c r="AD33" s="9" t="str">
        <f>_xlfn.XLOOKUP($E33,'Copy of Raw Data'!$E:$E,'Copy of Raw Data'!AD:AD,"ERROR",0,1)</f>
        <v>Hold, UV Protection, Moisturizing</v>
      </c>
      <c r="AE33" s="9" t="str">
        <f>_xlfn.XLOOKUP($E33,'Copy of Raw Data'!$E:$E,'Copy of Raw Data'!AO:AO,"ERROR",0,1)</f>
        <v>Paraben Free, Vegan, Cruelty Free, Recycled Packaging</v>
      </c>
      <c r="AF33" s="9" t="str">
        <f>_xlfn.XLOOKUP($E33,'Copy of Raw Data'!$E:$E,'Copy of Raw Data'!AZ:AZ,"ERROR",0,1)</f>
        <v>Water, Castor Oil, Tetrasodium edta, Dimethicone, Geraniol, Agave, Citric Acid</v>
      </c>
      <c r="AG33">
        <f t="shared" si="12"/>
        <v>0</v>
      </c>
      <c r="AH33">
        <f t="shared" si="12"/>
        <v>0</v>
      </c>
      <c r="AI33">
        <f t="shared" si="12"/>
        <v>0</v>
      </c>
      <c r="AJ33">
        <f t="shared" si="12"/>
        <v>0</v>
      </c>
      <c r="AK33">
        <f t="shared" si="12"/>
        <v>0</v>
      </c>
      <c r="AL33">
        <f t="shared" si="12"/>
        <v>0</v>
      </c>
      <c r="AM33">
        <f t="shared" si="12"/>
        <v>0</v>
      </c>
      <c r="AN33">
        <f t="shared" si="12"/>
        <v>0</v>
      </c>
      <c r="AO33">
        <f t="shared" si="12"/>
        <v>0</v>
      </c>
      <c r="AP33">
        <f t="shared" si="12"/>
        <v>0</v>
      </c>
      <c r="AQ33">
        <f t="shared" si="12"/>
        <v>0</v>
      </c>
      <c r="AR33">
        <f t="shared" si="12"/>
        <v>0</v>
      </c>
      <c r="AS33">
        <f t="shared" si="12"/>
        <v>0</v>
      </c>
      <c r="AT33">
        <f t="shared" si="12"/>
        <v>0</v>
      </c>
      <c r="AU33">
        <f t="shared" si="12"/>
        <v>0</v>
      </c>
      <c r="AV33">
        <f t="shared" si="12"/>
        <v>1</v>
      </c>
      <c r="AW33">
        <f t="shared" si="11"/>
        <v>0</v>
      </c>
      <c r="AX33">
        <f t="shared" si="11"/>
        <v>0</v>
      </c>
      <c r="AY33">
        <f t="shared" si="11"/>
        <v>0</v>
      </c>
      <c r="AZ33">
        <f t="shared" si="11"/>
        <v>0</v>
      </c>
      <c r="BA33">
        <f t="shared" si="11"/>
        <v>0</v>
      </c>
      <c r="BB33">
        <f t="shared" si="11"/>
        <v>0</v>
      </c>
      <c r="BC33">
        <f t="shared" si="11"/>
        <v>0</v>
      </c>
      <c r="BD33">
        <f t="shared" si="6"/>
        <v>0</v>
      </c>
      <c r="BE33">
        <f t="shared" si="6"/>
        <v>0</v>
      </c>
      <c r="BF33">
        <f t="shared" si="10"/>
        <v>0</v>
      </c>
      <c r="BG33">
        <f t="shared" si="10"/>
        <v>1</v>
      </c>
      <c r="BH33">
        <f t="shared" si="10"/>
        <v>0</v>
      </c>
      <c r="BI33">
        <f t="shared" si="10"/>
        <v>0</v>
      </c>
      <c r="BJ33">
        <f t="shared" si="10"/>
        <v>0</v>
      </c>
      <c r="BK33">
        <f t="shared" si="10"/>
        <v>0</v>
      </c>
      <c r="BL33">
        <f t="shared" si="10"/>
        <v>0</v>
      </c>
      <c r="BM33">
        <f t="shared" si="10"/>
        <v>0</v>
      </c>
      <c r="BN33">
        <f t="shared" si="10"/>
        <v>0</v>
      </c>
      <c r="BO33">
        <f t="shared" si="10"/>
        <v>0</v>
      </c>
      <c r="BP33">
        <f t="shared" si="10"/>
        <v>0</v>
      </c>
      <c r="BQ33">
        <f t="shared" si="10"/>
        <v>0</v>
      </c>
      <c r="BR33">
        <f t="shared" si="10"/>
        <v>0</v>
      </c>
      <c r="BS33">
        <f t="shared" si="10"/>
        <v>0</v>
      </c>
      <c r="BT33">
        <f t="shared" si="10"/>
        <v>1</v>
      </c>
      <c r="BU33">
        <f t="shared" si="10"/>
        <v>0</v>
      </c>
    </row>
    <row r="34" spans="1:73">
      <c r="A34" s="9" t="str">
        <f>_xlfn.XLOOKUP($E34,'Copy of Raw Data'!$E:$E,'Copy of Raw Data'!A:A,"ERROR",0,1)</f>
        <v>US</v>
      </c>
      <c r="B34" s="9" t="str">
        <f>_xlfn.XLOOKUP($E34,'Copy of Raw Data'!$E:$E,'Copy of Raw Data'!B:B,"ERROR",0,1)</f>
        <v>Hair Mousses</v>
      </c>
      <c r="C34" s="9" t="str">
        <f>_xlfn.XLOOKUP($E34,'Copy of Raw Data'!$E:$E,'Copy of Raw Data'!C:C,"ERROR",0,1)</f>
        <v>OGX</v>
      </c>
      <c r="D34" s="9" t="str">
        <f>_xlfn.XLOOKUP($E34,'Copy of Raw Data'!$E:$E,'Copy of Raw Data'!D:D,"ERROR",0,1)</f>
        <v>www.amazon.com/dp/B076RW5LKG</v>
      </c>
      <c r="E34" s="9" t="s">
        <v>154</v>
      </c>
      <c r="F34" s="9" t="str">
        <f>_xlfn.XLOOKUP($E34,'Copy of Raw Data'!$E:$E,'Copy of Raw Data'!F:F,"ERROR",0,1)</f>
        <v>OGX Locking + Coconut Curls Decadent Creamy Mousse, 7.9 Ounce</v>
      </c>
      <c r="G34" s="9">
        <f>_xlfn.XLOOKUP($E34,'Copy of Raw Data'!$E:$E,'Copy of Raw Data'!G:G,"ERROR",0,1)</f>
        <v>24086</v>
      </c>
      <c r="H34" s="9">
        <f>_xlfn.XLOOKUP($E34,'Copy of Raw Data'!$E:$E,'Copy of Raw Data'!H:H,"ERROR",0,1)</f>
        <v>196843.54</v>
      </c>
      <c r="I34" s="9">
        <f>_xlfn.XLOOKUP($E34,'Copy of Raw Data'!$E:$E,'Copy of Raw Data'!I:I,"ERROR",0,1)</f>
        <v>0.00790481663920865</v>
      </c>
      <c r="J34" s="9" t="str">
        <f>_xlfn.XLOOKUP($E34,'Copy of Raw Data'!$E:$E,'Copy of 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 to 10</v>
      </c>
      <c r="L34" s="9">
        <f>_xlfn.XLOOKUP($E34,'Copy of Raw Data'!$E:$E,'Copy of Raw Data'!L:L,"ERROR",0,1)</f>
        <v>8.66</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 to 15</v>
      </c>
      <c r="N34" s="9">
        <f>_xlfn.XLOOKUP($E34,'Copy of Raw Data'!$E:$E,'Copy of Raw Data'!N:N,"ERROR",0,1)</f>
        <v>11.36</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20% to 25%</v>
      </c>
      <c r="P34" s="16">
        <f t="shared" si="2"/>
        <v>0.237676056338028</v>
      </c>
      <c r="Q34" s="9">
        <f>_xlfn.XLOOKUP($E34,'Copy of Raw Data'!$E:$E,'Copy of Raw Data'!Q:Q,"ERROR",0,1)</f>
        <v>7.9</v>
      </c>
      <c r="R34" s="9" t="str">
        <f>_xlfn.XLOOKUP($E34,'Copy of Raw Data'!$E:$E,'Copy of Raw Data'!R:R,"ERROR",0,1)</f>
        <v>oz</v>
      </c>
      <c r="S34" s="17">
        <f t="shared" si="3"/>
        <v>1.09620253164557</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1 to 2</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 to 0.05</v>
      </c>
      <c r="V34" s="17">
        <f t="shared" si="4"/>
        <v>0.0486295124634529</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 to 0.05</v>
      </c>
      <c r="X34" s="17">
        <f t="shared" si="5"/>
        <v>0.0370714417194985</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6 to 8</v>
      </c>
      <c r="Z34" s="17">
        <f t="array" ref="Z34">_xlfn.IFS(AA34="oz",_xlfn.IFS(R34="oz",Q34,R34="fl oz",Q34*1.04,R34="ml",Q34*0.0338),AA34="fl oz",_xlfn.IFS(R34="oz",Q34/1.04,R34="fl oz",Q34,R34="ml",Q34*0.0338/1.04),AA34="ml",_xlfn.IFS(R34="oz",Q34/0.0338,R34="fl oz",Q34*1.04/0.0338,R34="ml",Q34))</f>
        <v>7.9</v>
      </c>
      <c r="AA34" s="9" t="str">
        <f>_xlfn.XLOOKUP($E34,'Copy of Raw Data'!$E:$E,'Copy of Raw Data'!AA:AA,"ERROR",0,1)</f>
        <v>oz</v>
      </c>
      <c r="AB34" s="9" t="str">
        <f>_xlfn.XLOOKUP($E34,'Copy of Raw Data'!$E:$E,'Copy of Raw Data'!AB:AB,"ERROR",0,1)</f>
        <v>Spray Can</v>
      </c>
      <c r="AC34" s="9" t="str">
        <f>_xlfn.XLOOKUP($E34,'Copy of Raw Data'!$E:$E,'Copy of Raw Data'!AC:AC,"ERROR",0,1)</f>
        <v>Pack of 1</v>
      </c>
      <c r="AD34" s="9" t="str">
        <f>_xlfn.XLOOKUP($E34,'Copy of Raw Data'!$E:$E,'Copy of Raw Data'!AD:AD,"ERROR",0,1)</f>
        <v>Color Protection, Curl Enhancing, Frizz Control, Hold, Shine, Moisturization
</v>
      </c>
      <c r="AE34" s="9" t="str">
        <f>_xlfn.XLOOKUP($E34,'Copy of Raw Data'!$E:$E,'Copy of Raw Data'!AO:AO,"ERROR",0,1)</f>
        <v>Dairy Free</v>
      </c>
      <c r="AF34" s="9" t="str">
        <f>_xlfn.XLOOKUP($E34,'Copy of Raw Data'!$E:$E,'Copy of Raw Data'!AZ:AZ,"ERROR",0,1)</f>
        <v>Shea Butter, Coconut Oil, Panthenol, Water, Dimethicone, Castor Oil, Diazolidinyl Urea</v>
      </c>
      <c r="AG34">
        <f t="shared" si="12"/>
        <v>0</v>
      </c>
      <c r="AH34">
        <f t="shared" si="12"/>
        <v>0</v>
      </c>
      <c r="AI34">
        <f t="shared" si="12"/>
        <v>0</v>
      </c>
      <c r="AJ34">
        <f t="shared" si="12"/>
        <v>1</v>
      </c>
      <c r="AK34">
        <f t="shared" si="12"/>
        <v>0</v>
      </c>
      <c r="AL34">
        <f t="shared" si="12"/>
        <v>0</v>
      </c>
      <c r="AM34">
        <f t="shared" si="12"/>
        <v>0</v>
      </c>
      <c r="AN34">
        <f t="shared" si="12"/>
        <v>1</v>
      </c>
      <c r="AO34">
        <f t="shared" si="12"/>
        <v>0</v>
      </c>
      <c r="AP34">
        <f t="shared" si="12"/>
        <v>0</v>
      </c>
      <c r="AQ34">
        <f t="shared" si="12"/>
        <v>0</v>
      </c>
      <c r="AR34">
        <f t="shared" si="12"/>
        <v>0</v>
      </c>
      <c r="AS34">
        <f t="shared" si="12"/>
        <v>1</v>
      </c>
      <c r="AT34">
        <f t="shared" si="12"/>
        <v>0</v>
      </c>
      <c r="AU34">
        <f t="shared" si="12"/>
        <v>0</v>
      </c>
      <c r="AV34">
        <f t="shared" si="12"/>
        <v>1</v>
      </c>
      <c r="AW34">
        <f t="shared" si="11"/>
        <v>0</v>
      </c>
      <c r="AX34">
        <f t="shared" si="11"/>
        <v>0</v>
      </c>
      <c r="AY34">
        <f t="shared" si="11"/>
        <v>0</v>
      </c>
      <c r="AZ34">
        <f t="shared" si="11"/>
        <v>0</v>
      </c>
      <c r="BA34">
        <f t="shared" si="11"/>
        <v>0</v>
      </c>
      <c r="BB34">
        <f t="shared" si="11"/>
        <v>0</v>
      </c>
      <c r="BC34">
        <f t="shared" si="11"/>
        <v>0</v>
      </c>
      <c r="BD34">
        <f t="shared" si="6"/>
        <v>0</v>
      </c>
      <c r="BE34">
        <f t="shared" si="6"/>
        <v>0</v>
      </c>
      <c r="BF34">
        <f t="shared" si="10"/>
        <v>1</v>
      </c>
      <c r="BG34">
        <f t="shared" si="10"/>
        <v>0</v>
      </c>
      <c r="BH34">
        <f t="shared" si="10"/>
        <v>0</v>
      </c>
      <c r="BI34">
        <f t="shared" si="10"/>
        <v>0</v>
      </c>
      <c r="BJ34">
        <f t="shared" si="10"/>
        <v>0</v>
      </c>
      <c r="BK34">
        <f t="shared" si="10"/>
        <v>0</v>
      </c>
      <c r="BL34">
        <f t="shared" si="10"/>
        <v>0</v>
      </c>
      <c r="BM34">
        <f t="shared" si="10"/>
        <v>0</v>
      </c>
      <c r="BN34">
        <f t="shared" si="10"/>
        <v>1</v>
      </c>
      <c r="BO34">
        <f t="shared" si="10"/>
        <v>0</v>
      </c>
      <c r="BP34">
        <f t="shared" si="10"/>
        <v>0</v>
      </c>
      <c r="BQ34">
        <f t="shared" si="10"/>
        <v>0</v>
      </c>
      <c r="BR34">
        <f t="shared" si="10"/>
        <v>0</v>
      </c>
      <c r="BS34">
        <f t="shared" si="10"/>
        <v>0</v>
      </c>
      <c r="BT34">
        <f t="shared" ref="BF34:BU97" si="13">IF(IFERROR(SEARCH(BT$2,$AD34,1),0)=0,0,1)</f>
        <v>0</v>
      </c>
      <c r="BU34">
        <f t="shared" si="13"/>
        <v>0</v>
      </c>
    </row>
    <row r="35" spans="1:73">
      <c r="A35" s="9" t="str">
        <f>_xlfn.XLOOKUP($E35,'Copy of Raw Data'!$E:$E,'Copy of Raw Data'!A:A,"ERROR",0,1)</f>
        <v>US</v>
      </c>
      <c r="B35" s="9" t="str">
        <f>_xlfn.XLOOKUP($E35,'Copy of Raw Data'!$E:$E,'Copy of Raw Data'!B:B,"ERROR",0,1)</f>
        <v>Hair Mousses</v>
      </c>
      <c r="C35" s="9" t="str">
        <f>_xlfn.XLOOKUP($E35,'Copy of Raw Data'!$E:$E,'Copy of Raw Data'!C:C,"ERROR",0,1)</f>
        <v>Awapuhi Wild Ginger</v>
      </c>
      <c r="D35" s="9" t="str">
        <f>_xlfn.XLOOKUP($E35,'Copy of Raw Data'!$E:$E,'Copy of Raw Data'!D:D,"ERROR",0,1)</f>
        <v>www.amazon.com/dp/B004ZLZR8A</v>
      </c>
      <c r="E35" s="9" t="s">
        <v>158</v>
      </c>
      <c r="F35" s="9" t="str">
        <f>_xlfn.XLOOKUP($E35,'Copy of Raw Data'!$E:$E,'Copy of Raw Data'!F:F,"ERROR",0,1)</f>
        <v>Awapuhi Wild Ginger by Paul Mitchell HydroCream Whip Mousse, Frizz Control, Touchable Hold, For All Hair Types, 6.7 oz.</v>
      </c>
      <c r="G35" s="9">
        <f>_xlfn.XLOOKUP($E35,'Copy of Raw Data'!$E:$E,'Copy of Raw Data'!G:G,"ERROR",0,1)</f>
        <v>6453</v>
      </c>
      <c r="H35" s="9">
        <f>_xlfn.XLOOKUP($E35,'Copy of Raw Data'!$E:$E,'Copy of Raw Data'!H:H,"ERROR",0,1)</f>
        <v>185932.03</v>
      </c>
      <c r="I35" s="9">
        <f>_xlfn.XLOOKUP($E35,'Copy of Raw Data'!$E:$E,'Copy of Raw Data'!I:I,"ERROR",0,1)</f>
        <v>0.00778527252613253</v>
      </c>
      <c r="J35" s="9" t="str">
        <f>_xlfn.XLOOKUP($E35,'Copy of Raw Data'!$E:$E,'Copy of 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20 to 30</v>
      </c>
      <c r="L35" s="9">
        <f>_xlfn.XLOOKUP($E35,'Copy of Raw Data'!$E:$E,'Copy of Raw Data'!L:L,"ERROR",0,1)</f>
        <v>28.71</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20 to 30</v>
      </c>
      <c r="N35" s="9">
        <f>_xlfn.XLOOKUP($E35,'Copy of Raw Data'!$E:$E,'Copy of Raw Data'!N:N,"ERROR",0,1)</f>
        <v>29.41</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 to 4%</v>
      </c>
      <c r="P35" s="16">
        <f t="shared" si="2"/>
        <v>0.0238014280856851</v>
      </c>
      <c r="Q35" s="9">
        <f>_xlfn.XLOOKUP($E35,'Copy of Raw Data'!$E:$E,'Copy of Raw Data'!Q:Q,"ERROR",0,1)</f>
        <v>6.7</v>
      </c>
      <c r="R35" s="9" t="str">
        <f>_xlfn.XLOOKUP($E35,'Copy of Raw Data'!$E:$E,'Copy of Raw Data'!R:R,"ERROR",0,1)</f>
        <v>oz</v>
      </c>
      <c r="S35" s="17">
        <f t="shared" si="3"/>
        <v>4.28507462686567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4 to 5</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7">
        <f t="shared" si="4"/>
        <v>0.148446135908217</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7">
        <f t="shared" si="5"/>
        <v>0.1449129058798</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6.7</v>
      </c>
      <c r="AA35" s="9" t="str">
        <f>_xlfn.XLOOKUP($E35,'Copy of Raw Data'!$E:$E,'Copy of Raw Data'!AA:AA,"ERROR",0,1)</f>
        <v>oz</v>
      </c>
      <c r="AB35" s="9" t="str">
        <f>_xlfn.XLOOKUP($E35,'Copy of Raw Data'!$E:$E,'Copy of Raw Data'!AB:AB,"ERROR",0,1)</f>
        <v>Spray Can</v>
      </c>
      <c r="AC35" s="9" t="str">
        <f>_xlfn.XLOOKUP($E35,'Copy of Raw Data'!$E:$E,'Copy of Raw Data'!AC:AC,"ERROR",0,1)</f>
        <v>Pack of 1</v>
      </c>
      <c r="AD35" s="9" t="str">
        <f>_xlfn.XLOOKUP($E35,'Copy of Raw Data'!$E:$E,'Copy of Raw Data'!AD:AD,"ERROR",0,1)</f>
        <v>Color Safe, Moisturizing, Smoothening, Frizz Control, Lightweight, Long Lasting</v>
      </c>
      <c r="AE35" s="9" t="str">
        <f>_xlfn.XLOOKUP($E35,'Copy of Raw Data'!$E:$E,'Copy of Raw Data'!AO:AO,"ERROR",0,1)</f>
        <v>Paraben Free</v>
      </c>
      <c r="AF35" s="9" t="str">
        <f>_xlfn.XLOOKUP($E35,'Copy of Raw Data'!$E:$E,'Copy of Raw Data'!AZ:AZ,"ERROR",0,1)</f>
        <v>Water, Mineral Oil, Petrolatum, Glycerin, Hydrolized Wheat Protein, Cetrimonium Choride, Argan, Ginger, Dimethicone, Keratin, Sea Salt, Citric Acid, Tetrasodium edta, Diazolidinyl Urea</v>
      </c>
      <c r="AG35">
        <f t="shared" si="12"/>
        <v>0</v>
      </c>
      <c r="AH35">
        <f t="shared" si="12"/>
        <v>0</v>
      </c>
      <c r="AI35">
        <f t="shared" si="12"/>
        <v>0</v>
      </c>
      <c r="AJ35">
        <f t="shared" si="12"/>
        <v>0</v>
      </c>
      <c r="AK35">
        <f t="shared" si="12"/>
        <v>1</v>
      </c>
      <c r="AL35">
        <f t="shared" si="12"/>
        <v>0</v>
      </c>
      <c r="AM35">
        <f t="shared" si="12"/>
        <v>0</v>
      </c>
      <c r="AN35">
        <f t="shared" si="12"/>
        <v>0</v>
      </c>
      <c r="AO35">
        <f t="shared" si="12"/>
        <v>0</v>
      </c>
      <c r="AP35">
        <f t="shared" si="12"/>
        <v>0</v>
      </c>
      <c r="AQ35">
        <f t="shared" si="12"/>
        <v>0</v>
      </c>
      <c r="AR35">
        <f t="shared" si="12"/>
        <v>0</v>
      </c>
      <c r="AS35">
        <f t="shared" si="12"/>
        <v>1</v>
      </c>
      <c r="AT35">
        <f t="shared" si="12"/>
        <v>0</v>
      </c>
      <c r="AU35">
        <f t="shared" si="12"/>
        <v>0</v>
      </c>
      <c r="AV35">
        <f t="shared" si="12"/>
        <v>0</v>
      </c>
      <c r="AW35">
        <f t="shared" si="11"/>
        <v>0</v>
      </c>
      <c r="AX35">
        <f t="shared" si="11"/>
        <v>0</v>
      </c>
      <c r="AY35">
        <f t="shared" si="11"/>
        <v>0</v>
      </c>
      <c r="AZ35">
        <f t="shared" si="11"/>
        <v>0</v>
      </c>
      <c r="BA35">
        <f t="shared" si="11"/>
        <v>0</v>
      </c>
      <c r="BB35">
        <f t="shared" si="11"/>
        <v>1</v>
      </c>
      <c r="BC35">
        <f t="shared" si="11"/>
        <v>1</v>
      </c>
      <c r="BD35">
        <f t="shared" si="6"/>
        <v>0</v>
      </c>
      <c r="BE35">
        <f t="shared" si="6"/>
        <v>0</v>
      </c>
      <c r="BF35">
        <f t="shared" si="13"/>
        <v>0</v>
      </c>
      <c r="BG35">
        <f t="shared" si="13"/>
        <v>1</v>
      </c>
      <c r="BH35">
        <f t="shared" si="13"/>
        <v>0</v>
      </c>
      <c r="BI35">
        <f t="shared" si="13"/>
        <v>0</v>
      </c>
      <c r="BJ35">
        <f t="shared" si="13"/>
        <v>0</v>
      </c>
      <c r="BK35">
        <f t="shared" si="13"/>
        <v>0</v>
      </c>
      <c r="BL35">
        <f t="shared" si="13"/>
        <v>0</v>
      </c>
      <c r="BM35">
        <f t="shared" si="13"/>
        <v>0</v>
      </c>
      <c r="BN35">
        <f t="shared" si="13"/>
        <v>0</v>
      </c>
      <c r="BO35">
        <f t="shared" si="13"/>
        <v>1</v>
      </c>
      <c r="BP35">
        <f t="shared" si="13"/>
        <v>0</v>
      </c>
      <c r="BQ35">
        <f t="shared" si="13"/>
        <v>0</v>
      </c>
      <c r="BR35">
        <f t="shared" si="13"/>
        <v>0</v>
      </c>
      <c r="BS35">
        <f t="shared" si="13"/>
        <v>0</v>
      </c>
      <c r="BT35">
        <f t="shared" si="13"/>
        <v>0</v>
      </c>
      <c r="BU35">
        <f t="shared" si="13"/>
        <v>0</v>
      </c>
    </row>
    <row r="36" spans="1:73">
      <c r="A36" s="9" t="str">
        <f>_xlfn.XLOOKUP($E36,'Copy of Raw Data'!$E:$E,'Copy of Raw Data'!A:A,"ERROR",0,1)</f>
        <v>US</v>
      </c>
      <c r="B36" s="9" t="str">
        <f>_xlfn.XLOOKUP($E36,'Copy of Raw Data'!$E:$E,'Copy of Raw Data'!B:B,"ERROR",0,1)</f>
        <v>Hair Mousses</v>
      </c>
      <c r="C36" s="9" t="str">
        <f>_xlfn.XLOOKUP($E36,'Copy of Raw Data'!$E:$E,'Copy of Raw Data'!C:C,"ERROR",0,1)</f>
        <v>KERASTASE</v>
      </c>
      <c r="D36" s="9" t="str">
        <f>_xlfn.XLOOKUP($E36,'Copy of Raw Data'!$E:$E,'Copy of Raw Data'!D:D,"ERROR",0,1)</f>
        <v>www.amazon.com/dp/B00JQNCIYI</v>
      </c>
      <c r="E36" s="9" t="s">
        <v>162</v>
      </c>
      <c r="F36" s="9" t="str">
        <f>_xlfn.XLOOKUP($E36,'Copy of Raw Data'!$E:$E,'Copy of Raw Data'!F:F,"ERROR",0,1)</f>
        <v>KERASTASE Mousse Bouffante Hair Mousse | Volumizing and Bodying Styling Product | Strong Hold | Heat Protectant | With Vitamins | For All Hair Types | 150ml</v>
      </c>
      <c r="G36" s="9">
        <f>_xlfn.XLOOKUP($E36,'Copy of Raw Data'!$E:$E,'Copy of Raw Data'!G:G,"ERROR",0,1)</f>
        <v>5752</v>
      </c>
      <c r="H36" s="9">
        <f>_xlfn.XLOOKUP($E36,'Copy of Raw Data'!$E:$E,'Copy of Raw Data'!H:H,"ERROR",0,1)</f>
        <v>183120.19</v>
      </c>
      <c r="I36" s="9">
        <f>_xlfn.XLOOKUP($E36,'Copy of Raw Data'!$E:$E,'Copy of Raw Data'!I:I,"ERROR",0,1)</f>
        <v>0.00761678353703968</v>
      </c>
      <c r="J36" s="9" t="str">
        <f>_xlfn.XLOOKUP($E36,'Copy of Raw Data'!$E:$E,'Copy of 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30 to 40</v>
      </c>
      <c r="L36" s="9">
        <f>_xlfn.XLOOKUP($E36,'Copy of Raw Data'!$E:$E,'Copy of Raw Data'!L:L,"ERROR",0,1)</f>
        <v>31.59</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30 to 40</v>
      </c>
      <c r="N36" s="9">
        <f>_xlfn.XLOOKUP($E36,'Copy of Raw Data'!$E:$E,'Copy of Raw Data'!N:N,"ERROR",0,1)</f>
        <v>33.46</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4% to 6%</v>
      </c>
      <c r="P36" s="16">
        <f t="shared" si="2"/>
        <v>0.0558876270173342</v>
      </c>
      <c r="Q36" s="9">
        <f>_xlfn.XLOOKUP($E36,'Copy of Raw Data'!$E:$E,'Copy of Raw Data'!Q:Q,"ERROR",0,1)</f>
        <v>150</v>
      </c>
      <c r="R36" s="9" t="str">
        <f>_xlfn.XLOOKUP($E36,'Copy of Raw Data'!$E:$E,'Copy of Raw Data'!R:R,"ERROR",0,1)</f>
        <v>ml</v>
      </c>
      <c r="S36" s="17">
        <f t="shared" si="3"/>
        <v>6.23076923076923</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5 to 10</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0.2 to 0.3</v>
      </c>
      <c r="V36" s="17">
        <f t="shared" si="4"/>
        <v>0.22318584790945</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0.2 to 0.3</v>
      </c>
      <c r="X36" s="17">
        <f t="shared" si="5"/>
        <v>0.21071252048594</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4 to 6</v>
      </c>
      <c r="Z36" s="17">
        <f t="array" ref="Z36">_xlfn.IFS(AA36="oz",_xlfn.IFS(R36="oz",Q36,R36="fl oz",Q36*1.04,R36="ml",Q36*0.0338),AA36="fl oz",_xlfn.IFS(R36="oz",Q36/1.04,R36="fl oz",Q36,R36="ml",Q36*0.0338/1.04),AA36="ml",_xlfn.IFS(R36="oz",Q36/0.0338,R36="fl oz",Q36*1.04/0.0338,R36="ml",Q36))</f>
        <v>5.07</v>
      </c>
      <c r="AA36" s="9" t="str">
        <f>_xlfn.XLOOKUP($E36,'Copy of Raw Data'!$E:$E,'Copy of Raw Data'!AA:AA,"ERROR",0,1)</f>
        <v>oz</v>
      </c>
      <c r="AB36" s="9" t="str">
        <f>_xlfn.XLOOKUP($E36,'Copy of Raw Data'!$E:$E,'Copy of Raw Data'!AB:AB,"ERROR",0,1)</f>
        <v>Spray Can</v>
      </c>
      <c r="AC36" s="9" t="str">
        <f>_xlfn.XLOOKUP($E36,'Copy of Raw Data'!$E:$E,'Copy of Raw Data'!AC:AC,"ERROR",0,1)</f>
        <v>Pack of 1</v>
      </c>
      <c r="AD36" s="9" t="str">
        <f>_xlfn.XLOOKUP($E36,'Copy of Raw Data'!$E:$E,'Copy of Raw Data'!AD:AD,"ERROR",0,1)</f>
        <v>Volumizing, Hold, Heat Protection, Long Lasting, Humidity Protection</v>
      </c>
      <c r="AE36" s="9" t="str">
        <f>_xlfn.XLOOKUP($E36,'Copy of Raw Data'!$E:$E,'Copy of Raw Data'!AO:AO,"ERROR",0,1)</f>
        <v>Paraben Free</v>
      </c>
      <c r="AF36" s="9" t="str">
        <f>_xlfn.XLOOKUP($E36,'Copy of Raw Data'!$E:$E,'Copy of Raw Data'!AZ:AZ,"ERROR",0,1)</f>
        <v>Water, Castor Oil, Tocopherol, Cetrimonium Choride, Safflower, Geraniol, Collagen</v>
      </c>
      <c r="AG36">
        <f t="shared" si="12"/>
        <v>0</v>
      </c>
      <c r="AH36">
        <f t="shared" si="12"/>
        <v>0</v>
      </c>
      <c r="AI36">
        <f t="shared" si="12"/>
        <v>0</v>
      </c>
      <c r="AJ36">
        <f t="shared" si="12"/>
        <v>0</v>
      </c>
      <c r="AK36">
        <f t="shared" si="12"/>
        <v>0</v>
      </c>
      <c r="AL36">
        <f t="shared" si="12"/>
        <v>0</v>
      </c>
      <c r="AM36">
        <f t="shared" si="12"/>
        <v>0</v>
      </c>
      <c r="AN36">
        <f t="shared" si="12"/>
        <v>0</v>
      </c>
      <c r="AO36">
        <f t="shared" si="12"/>
        <v>0</v>
      </c>
      <c r="AP36">
        <f t="shared" si="12"/>
        <v>0</v>
      </c>
      <c r="AQ36">
        <f t="shared" si="12"/>
        <v>0</v>
      </c>
      <c r="AR36">
        <f t="shared" si="12"/>
        <v>0</v>
      </c>
      <c r="AS36">
        <f t="shared" si="12"/>
        <v>0</v>
      </c>
      <c r="AT36">
        <f t="shared" si="12"/>
        <v>0</v>
      </c>
      <c r="AU36">
        <f t="shared" si="12"/>
        <v>1</v>
      </c>
      <c r="AV36">
        <f t="shared" si="12"/>
        <v>1</v>
      </c>
      <c r="AW36">
        <f t="shared" si="11"/>
        <v>1</v>
      </c>
      <c r="AX36">
        <f t="shared" si="11"/>
        <v>0</v>
      </c>
      <c r="AY36">
        <f t="shared" si="11"/>
        <v>0</v>
      </c>
      <c r="AZ36">
        <f t="shared" si="11"/>
        <v>0</v>
      </c>
      <c r="BA36">
        <f t="shared" si="11"/>
        <v>0</v>
      </c>
      <c r="BB36">
        <f t="shared" si="11"/>
        <v>0</v>
      </c>
      <c r="BC36">
        <f t="shared" si="11"/>
        <v>1</v>
      </c>
      <c r="BD36">
        <f t="shared" si="6"/>
        <v>0</v>
      </c>
      <c r="BE36">
        <f t="shared" si="6"/>
        <v>0</v>
      </c>
      <c r="BF36">
        <f t="shared" si="13"/>
        <v>0</v>
      </c>
      <c r="BG36">
        <f t="shared" si="13"/>
        <v>0</v>
      </c>
      <c r="BH36">
        <f t="shared" si="13"/>
        <v>0</v>
      </c>
      <c r="BI36">
        <f t="shared" si="13"/>
        <v>0</v>
      </c>
      <c r="BJ36">
        <f t="shared" si="13"/>
        <v>0</v>
      </c>
      <c r="BK36">
        <f t="shared" si="13"/>
        <v>0</v>
      </c>
      <c r="BL36">
        <f t="shared" si="13"/>
        <v>0</v>
      </c>
      <c r="BM36">
        <f t="shared" si="13"/>
        <v>0</v>
      </c>
      <c r="BN36">
        <f t="shared" si="13"/>
        <v>0</v>
      </c>
      <c r="BO36">
        <f t="shared" si="13"/>
        <v>0</v>
      </c>
      <c r="BP36">
        <f t="shared" si="13"/>
        <v>0</v>
      </c>
      <c r="BQ36">
        <f t="shared" si="13"/>
        <v>0</v>
      </c>
      <c r="BR36">
        <f t="shared" si="13"/>
        <v>0</v>
      </c>
      <c r="BS36">
        <f t="shared" si="13"/>
        <v>0</v>
      </c>
      <c r="BT36">
        <f t="shared" si="13"/>
        <v>0</v>
      </c>
      <c r="BU36">
        <f t="shared" si="13"/>
        <v>1</v>
      </c>
    </row>
    <row r="37" spans="1:73">
      <c r="A37" s="9" t="str">
        <f>_xlfn.XLOOKUP($E37,'Copy of Raw Data'!$E:$E,'Copy of Raw Data'!A:A,"ERROR",0,1)</f>
        <v>US</v>
      </c>
      <c r="B37" s="9" t="str">
        <f>_xlfn.XLOOKUP($E37,'Copy of Raw Data'!$E:$E,'Copy of Raw Data'!B:B,"ERROR",0,1)</f>
        <v>Hair Mousses</v>
      </c>
      <c r="C37" s="9" t="str">
        <f>_xlfn.XLOOKUP($E37,'Copy of Raw Data'!$E:$E,'Copy of Raw Data'!C:C,"ERROR",0,1)</f>
        <v>r+co</v>
      </c>
      <c r="D37" s="9" t="str">
        <f>_xlfn.XLOOKUP($E37,'Copy of Raw Data'!$E:$E,'Copy of Raw Data'!D:D,"ERROR",0,1)</f>
        <v>www.amazon.com/dp/B01695VXTQ</v>
      </c>
      <c r="E37" s="9" t="s">
        <v>166</v>
      </c>
      <c r="F37" s="9" t="str">
        <f>_xlfn.XLOOKUP($E37,'Copy of Raw Data'!$E:$E,'Copy of Raw Data'!F:F,"ERROR",0,1)</f>
        <v>R+Co Aircraft Pomade Mousse</v>
      </c>
      <c r="G37" s="9">
        <f>_xlfn.XLOOKUP($E37,'Copy of Raw Data'!$E:$E,'Copy of Raw Data'!G:G,"ERROR",0,1)</f>
        <v>5329</v>
      </c>
      <c r="H37" s="9">
        <f>_xlfn.XLOOKUP($E37,'Copy of Raw Data'!$E:$E,'Copy of Raw Data'!H:H,"ERROR",0,1)</f>
        <v>179157.1</v>
      </c>
      <c r="I37" s="9">
        <f>_xlfn.XLOOKUP($E37,'Copy of Raw Data'!$E:$E,'Copy of Raw Data'!I:I,"ERROR",0,1)</f>
        <v>0.00750856742588726</v>
      </c>
      <c r="J37" s="9" t="str">
        <f>_xlfn.XLOOKUP($E37,'Copy of Raw Data'!$E:$E,'Copy of 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_xlfn.XLOOKUP($E37,'Copy of Raw Data'!$E:$E,'Copy of Raw Data'!L:L,"ERROR",0,1)</f>
        <v>34.19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_xlfn.XLOOKUP($E37,'Copy of Raw Data'!$E:$E,'Copy of Raw Data'!N:N,"ERROR",0,1)</f>
        <v>36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2"/>
        <v>0.0502777777777778</v>
      </c>
      <c r="Q37" s="9">
        <f>_xlfn.XLOOKUP($E37,'Copy of Raw Data'!$E:$E,'Copy of Raw Data'!Q:Q,"ERROR",0,1)</f>
        <v>5.6</v>
      </c>
      <c r="R37" s="9" t="str">
        <f>_xlfn.XLOOKUP($E37,'Copy of Raw Data'!$E:$E,'Copy of Raw Data'!R:R,"ERROR",0,1)</f>
        <v>oz</v>
      </c>
      <c r="S37" s="17">
        <f t="shared" si="3"/>
        <v>6.10535714285714</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4"/>
        <v>0.217401806850573</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5"/>
        <v>0.206471327117252</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5.6</v>
      </c>
      <c r="AA37" s="9" t="str">
        <f>_xlfn.XLOOKUP($E37,'Copy of Raw Data'!$E:$E,'Copy of Raw Data'!AA:AA,"ERROR",0,1)</f>
        <v>oz</v>
      </c>
      <c r="AB37" s="9" t="str">
        <f>_xlfn.XLOOKUP($E37,'Copy of Raw Data'!$E:$E,'Copy of Raw Data'!AB:AB,"ERROR",0,1)</f>
        <v>Spray Can</v>
      </c>
      <c r="AC37" s="9" t="str">
        <f>_xlfn.XLOOKUP($E37,'Copy of Raw Data'!$E:$E,'Copy of Raw Data'!AC:AC,"ERROR",0,1)</f>
        <v>Pack of 1</v>
      </c>
      <c r="AD37" s="9" t="str">
        <f>_xlfn.XLOOKUP($E37,'Copy of Raw Data'!$E:$E,'Copy of Raw Data'!AD:AD,"ERROR",0,1)</f>
        <v>Curl Enhancing, Volumizing, Shine, Moisturizing</v>
      </c>
      <c r="AE37" s="9" t="str">
        <f>_xlfn.XLOOKUP($E37,'Copy of Raw Data'!$E:$E,'Copy of Raw Data'!AO:AO,"ERROR",0,1)</f>
        <v>Paraben Free, Phthalate Free, Sulfate Free, Cruelty Free, Petrolatum Free, Mineral Oil Free, Gluten Free, Vegan</v>
      </c>
      <c r="AF37" s="9" t="str">
        <f>_xlfn.XLOOKUP($E37,'Copy of Raw Data'!$E:$E,'Copy of Raw Data'!AZ:AZ,"ERROR",0,1)</f>
        <v>Vegetable Protein, Neem, Papaya</v>
      </c>
      <c r="AG37">
        <f t="shared" si="12"/>
        <v>0</v>
      </c>
      <c r="AH37">
        <f t="shared" si="12"/>
        <v>0</v>
      </c>
      <c r="AI37">
        <f t="shared" si="12"/>
        <v>0</v>
      </c>
      <c r="AJ37">
        <f t="shared" si="12"/>
        <v>0</v>
      </c>
      <c r="AK37">
        <f t="shared" si="12"/>
        <v>0</v>
      </c>
      <c r="AL37">
        <f t="shared" si="12"/>
        <v>0</v>
      </c>
      <c r="AM37">
        <f t="shared" si="12"/>
        <v>0</v>
      </c>
      <c r="AN37">
        <f t="shared" si="12"/>
        <v>1</v>
      </c>
      <c r="AO37">
        <f t="shared" si="12"/>
        <v>0</v>
      </c>
      <c r="AP37">
        <f t="shared" si="12"/>
        <v>0</v>
      </c>
      <c r="AQ37">
        <f t="shared" si="12"/>
        <v>0</v>
      </c>
      <c r="AR37">
        <f t="shared" si="12"/>
        <v>0</v>
      </c>
      <c r="AS37">
        <f t="shared" si="12"/>
        <v>0</v>
      </c>
      <c r="AT37">
        <f t="shared" si="12"/>
        <v>0</v>
      </c>
      <c r="AU37">
        <f t="shared" si="12"/>
        <v>0</v>
      </c>
      <c r="AV37">
        <f t="shared" si="12"/>
        <v>0</v>
      </c>
      <c r="AW37">
        <f t="shared" si="11"/>
        <v>0</v>
      </c>
      <c r="AX37">
        <f t="shared" si="11"/>
        <v>0</v>
      </c>
      <c r="AY37">
        <f t="shared" si="11"/>
        <v>0</v>
      </c>
      <c r="AZ37">
        <f t="shared" si="11"/>
        <v>0</v>
      </c>
      <c r="BA37">
        <f t="shared" si="11"/>
        <v>0</v>
      </c>
      <c r="BB37">
        <f t="shared" si="11"/>
        <v>0</v>
      </c>
      <c r="BC37">
        <f t="shared" si="11"/>
        <v>0</v>
      </c>
      <c r="BD37">
        <f t="shared" si="6"/>
        <v>0</v>
      </c>
      <c r="BE37">
        <f t="shared" si="6"/>
        <v>0</v>
      </c>
      <c r="BF37">
        <f t="shared" si="13"/>
        <v>0</v>
      </c>
      <c r="BG37">
        <f t="shared" si="13"/>
        <v>1</v>
      </c>
      <c r="BH37">
        <f t="shared" si="13"/>
        <v>0</v>
      </c>
      <c r="BI37">
        <f t="shared" si="13"/>
        <v>0</v>
      </c>
      <c r="BJ37">
        <f t="shared" si="13"/>
        <v>0</v>
      </c>
      <c r="BK37">
        <f t="shared" si="13"/>
        <v>0</v>
      </c>
      <c r="BL37">
        <f t="shared" si="13"/>
        <v>0</v>
      </c>
      <c r="BM37">
        <f t="shared" si="13"/>
        <v>0</v>
      </c>
      <c r="BN37">
        <f t="shared" si="13"/>
        <v>1</v>
      </c>
      <c r="BO37">
        <f t="shared" si="13"/>
        <v>0</v>
      </c>
      <c r="BP37">
        <f t="shared" si="13"/>
        <v>0</v>
      </c>
      <c r="BQ37">
        <f t="shared" si="13"/>
        <v>0</v>
      </c>
      <c r="BR37">
        <f t="shared" si="13"/>
        <v>0</v>
      </c>
      <c r="BS37">
        <f t="shared" si="13"/>
        <v>0</v>
      </c>
      <c r="BT37">
        <f t="shared" si="13"/>
        <v>0</v>
      </c>
      <c r="BU37">
        <f t="shared" si="13"/>
        <v>1</v>
      </c>
    </row>
    <row r="38" spans="1:73">
      <c r="A38" s="9" t="str">
        <f>_xlfn.XLOOKUP($E38,'Copy of Raw Data'!$E:$E,'Copy of Raw Data'!A:A,"ERROR",0,1)</f>
        <v>US</v>
      </c>
      <c r="B38" s="9" t="str">
        <f>_xlfn.XLOOKUP($E38,'Copy of Raw Data'!$E:$E,'Copy of Raw Data'!B:B,"ERROR",0,1)</f>
        <v>Hair Mousses</v>
      </c>
      <c r="C38" s="9" t="str">
        <f>_xlfn.XLOOKUP($E38,'Copy of Raw Data'!$E:$E,'Copy of Raw Data'!C:C,"ERROR",0,1)</f>
        <v>PATTERN</v>
      </c>
      <c r="D38" s="9" t="str">
        <f>_xlfn.XLOOKUP($E38,'Copy of Raw Data'!$E:$E,'Copy of Raw Data'!D:D,"ERROR",0,1)</f>
        <v>www.amazon.com/dp/B0C1HGJ2HN</v>
      </c>
      <c r="E38" s="9" t="s">
        <v>170</v>
      </c>
      <c r="F38" s="9" t="str">
        <f>_xlfn.XLOOKUP($E38,'Copy of Raw Data'!$E:$E,'Copy of Raw Data'!F:F,"ERROR",0,1)</f>
        <v>PATTERN Beauty by Tracee Ellis Ross Curl Mousse 8 oz / 236.6 mL</v>
      </c>
      <c r="G38" s="9">
        <f>_xlfn.XLOOKUP($E38,'Copy of Raw Data'!$E:$E,'Copy of Raw Data'!G:G,"ERROR",0,1)</f>
        <v>8789</v>
      </c>
      <c r="H38" s="9">
        <f>_xlfn.XLOOKUP($E38,'Copy of Raw Data'!$E:$E,'Copy of Raw Data'!H:H,"ERROR",0,1)</f>
        <v>176611.71</v>
      </c>
      <c r="I38" s="9">
        <f>_xlfn.XLOOKUP($E38,'Copy of Raw Data'!$E:$E,'Copy of Raw Data'!I:I,"ERROR",0,1)</f>
        <v>0.00728778001305112</v>
      </c>
      <c r="J38" s="9" t="str">
        <f>_xlfn.XLOOKUP($E38,'Copy of Raw Data'!$E:$E,'Copy of 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20 to 30</v>
      </c>
      <c r="L38" s="9">
        <f>_xlfn.XLOOKUP($E38,'Copy of Raw Data'!$E:$E,'Copy of Raw Data'!L:L,"ERROR",0,1)</f>
        <v>20.18</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20 to 30</v>
      </c>
      <c r="N38" s="9">
        <f>_xlfn.XLOOKUP($E38,'Copy of Raw Data'!$E:$E,'Copy of Raw Data'!N:N,"ERROR",0,1)</f>
        <v>20.28</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0% to 2%</v>
      </c>
      <c r="P38" s="16">
        <f t="shared" si="2"/>
        <v>0.00493096646942808</v>
      </c>
      <c r="Q38" s="9">
        <f>_xlfn.XLOOKUP($E38,'Copy of Raw Data'!$E:$E,'Copy of Raw Data'!Q:Q,"ERROR",0,1)</f>
        <v>8</v>
      </c>
      <c r="R38" s="9" t="str">
        <f>_xlfn.XLOOKUP($E38,'Copy of Raw Data'!$E:$E,'Copy of Raw Data'!R:R,"ERROR",0,1)</f>
        <v>oz</v>
      </c>
      <c r="S38" s="17">
        <f t="shared" si="3"/>
        <v>2.5225</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2 to 3</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7">
        <f t="shared" si="4"/>
        <v>0.0857287791680758</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7">
        <f t="shared" si="5"/>
        <v>0.085306053432533</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6 to 8</v>
      </c>
      <c r="Z38" s="17">
        <f t="array" ref="Z38">_xlfn.IFS(AA38="oz",_xlfn.IFS(R38="oz",Q38,R38="fl oz",Q38*1.04,R38="ml",Q38*0.0338),AA38="fl oz",_xlfn.IFS(R38="oz",Q38/1.04,R38="fl oz",Q38,R38="ml",Q38*0.0338/1.04),AA38="ml",_xlfn.IFS(R38="oz",Q38/0.0338,R38="fl oz",Q38*1.04/0.0338,R38="ml",Q38))</f>
        <v>8</v>
      </c>
      <c r="AA38" s="9" t="str">
        <f>_xlfn.XLOOKUP($E38,'Copy of Raw Data'!$E:$E,'Copy of Raw Data'!AA:AA,"ERROR",0,1)</f>
        <v>oz</v>
      </c>
      <c r="AB38" s="9" t="str">
        <f>_xlfn.XLOOKUP($E38,'Copy of Raw Data'!$E:$E,'Copy of Raw Data'!AB:AB,"ERROR",0,1)</f>
        <v>Pump Bottle</v>
      </c>
      <c r="AC38" s="9" t="str">
        <f>_xlfn.XLOOKUP($E38,'Copy of Raw Data'!$E:$E,'Copy of Raw Data'!AC:AC,"ERROR",0,1)</f>
        <v>Pack of 1</v>
      </c>
      <c r="AD38" s="9" t="str">
        <f>_xlfn.XLOOKUP($E38,'Copy of Raw Data'!$E:$E,'Copy of Raw Data'!AD:AD,"ERROR",0,1)</f>
        <v>Lightweight, Hold, Fast Drying, Flake Control, Shine, Moisturizing</v>
      </c>
      <c r="AE38" s="9" t="str">
        <f>_xlfn.XLOOKUP($E38,'Copy of Raw Data'!$E:$E,'Copy of Raw Data'!AO:AO,"ERROR",0,1)</f>
        <v>NA</v>
      </c>
      <c r="AF38" s="9" t="str">
        <f>_xlfn.XLOOKUP($E38,'Copy of Raw Data'!$E:$E,'Copy of Raw Data'!AZ:AZ,"ERROR",0,1)</f>
        <v>Argan oil, Marshmallow root, Castor Oil, Glycerin, Biotin, Ethylhexylglycerin, Geraniol</v>
      </c>
      <c r="AG38">
        <f t="shared" si="12"/>
        <v>0</v>
      </c>
      <c r="AH38">
        <f t="shared" si="12"/>
        <v>0</v>
      </c>
      <c r="AI38">
        <f t="shared" si="12"/>
        <v>0</v>
      </c>
      <c r="AJ38">
        <f t="shared" si="12"/>
        <v>0</v>
      </c>
      <c r="AK38">
        <f t="shared" si="12"/>
        <v>0</v>
      </c>
      <c r="AL38">
        <f t="shared" si="12"/>
        <v>0</v>
      </c>
      <c r="AM38">
        <f t="shared" si="12"/>
        <v>0</v>
      </c>
      <c r="AN38">
        <f t="shared" si="12"/>
        <v>0</v>
      </c>
      <c r="AO38">
        <f t="shared" si="12"/>
        <v>0</v>
      </c>
      <c r="AP38">
        <f t="shared" si="12"/>
        <v>0</v>
      </c>
      <c r="AQ38">
        <f t="shared" si="12"/>
        <v>1</v>
      </c>
      <c r="AR38">
        <f t="shared" si="12"/>
        <v>1</v>
      </c>
      <c r="AS38">
        <f t="shared" si="12"/>
        <v>0</v>
      </c>
      <c r="AT38">
        <f t="shared" si="12"/>
        <v>0</v>
      </c>
      <c r="AU38">
        <f t="shared" si="12"/>
        <v>0</v>
      </c>
      <c r="AV38">
        <f t="shared" si="12"/>
        <v>1</v>
      </c>
      <c r="AW38">
        <f t="shared" si="11"/>
        <v>0</v>
      </c>
      <c r="AX38">
        <f t="shared" si="11"/>
        <v>0</v>
      </c>
      <c r="AY38">
        <f t="shared" si="11"/>
        <v>0</v>
      </c>
      <c r="AZ38">
        <f t="shared" si="11"/>
        <v>0</v>
      </c>
      <c r="BA38">
        <f t="shared" si="11"/>
        <v>0</v>
      </c>
      <c r="BB38">
        <f t="shared" si="11"/>
        <v>1</v>
      </c>
      <c r="BC38">
        <f t="shared" si="11"/>
        <v>0</v>
      </c>
      <c r="BD38">
        <f t="shared" si="6"/>
        <v>0</v>
      </c>
      <c r="BE38">
        <f t="shared" si="6"/>
        <v>0</v>
      </c>
      <c r="BF38">
        <f t="shared" si="13"/>
        <v>0</v>
      </c>
      <c r="BG38">
        <f t="shared" si="13"/>
        <v>1</v>
      </c>
      <c r="BH38">
        <f t="shared" si="13"/>
        <v>0</v>
      </c>
      <c r="BI38">
        <f t="shared" si="13"/>
        <v>0</v>
      </c>
      <c r="BJ38">
        <f t="shared" si="13"/>
        <v>0</v>
      </c>
      <c r="BK38">
        <f t="shared" si="13"/>
        <v>0</v>
      </c>
      <c r="BL38">
        <f t="shared" si="13"/>
        <v>0</v>
      </c>
      <c r="BM38">
        <f t="shared" si="13"/>
        <v>0</v>
      </c>
      <c r="BN38">
        <f t="shared" si="13"/>
        <v>1</v>
      </c>
      <c r="BO38">
        <f t="shared" si="13"/>
        <v>0</v>
      </c>
      <c r="BP38">
        <f t="shared" si="13"/>
        <v>0</v>
      </c>
      <c r="BQ38">
        <f t="shared" si="13"/>
        <v>0</v>
      </c>
      <c r="BR38">
        <f t="shared" si="13"/>
        <v>0</v>
      </c>
      <c r="BS38">
        <f t="shared" si="13"/>
        <v>0</v>
      </c>
      <c r="BT38">
        <f t="shared" si="13"/>
        <v>0</v>
      </c>
      <c r="BU38">
        <f t="shared" si="13"/>
        <v>0</v>
      </c>
    </row>
    <row r="39" spans="1:73">
      <c r="A39" s="9" t="str">
        <f>_xlfn.XLOOKUP($E39,'Copy of Raw Data'!$E:$E,'Copy of Raw Data'!A:A,"ERROR",0,1)</f>
        <v>US</v>
      </c>
      <c r="B39" s="9" t="str">
        <f>_xlfn.XLOOKUP($E39,'Copy of Raw Data'!$E:$E,'Copy of Raw Data'!B:B,"ERROR",0,1)</f>
        <v>Hair Mousses</v>
      </c>
      <c r="C39" s="9" t="str">
        <f>_xlfn.XLOOKUP($E39,'Copy of Raw Data'!$E:$E,'Copy of Raw Data'!C:C,"ERROR",0,1)</f>
        <v>Herbal Essences</v>
      </c>
      <c r="D39" s="9" t="str">
        <f>_xlfn.XLOOKUP($E39,'Copy of Raw Data'!$E:$E,'Copy of Raw Data'!D:D,"ERROR",0,1)</f>
        <v>www.amazon.com/dp/B0B995XZ6T</v>
      </c>
      <c r="E39" s="9" t="s">
        <v>174</v>
      </c>
      <c r="F39" s="9" t="str">
        <f>_xlfn.XLOOKUP($E39,'Copy of Raw Data'!$E:$E,'Copy of Raw Data'!F:F,"ERROR",0,1)</f>
        <v>Herbal Essences Curl Boosting Mousse for Curly Hair and Wavy Hair, Anti Frizz, All Day Hold, Pack of 3, 20.4 oz Total</v>
      </c>
      <c r="G39" s="9">
        <f>_xlfn.XLOOKUP($E39,'Copy of Raw Data'!$E:$E,'Copy of Raw Data'!G:G,"ERROR",0,1)</f>
        <v>14059</v>
      </c>
      <c r="H39" s="9">
        <f>_xlfn.XLOOKUP($E39,'Copy of Raw Data'!$E:$E,'Copy of Raw Data'!H:H,"ERROR",0,1)</f>
        <v>171418.49</v>
      </c>
      <c r="I39" s="9">
        <f>_xlfn.XLOOKUP($E39,'Copy of Raw Data'!$E:$E,'Copy of Raw Data'!I:I,"ERROR",0,1)</f>
        <v>0.00716868272789851</v>
      </c>
      <c r="J39" s="9" t="str">
        <f>_xlfn.XLOOKUP($E39,'Copy of Raw Data'!$E:$E,'Copy of 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10 to 15</v>
      </c>
      <c r="L39" s="9">
        <f>_xlfn.XLOOKUP($E39,'Copy of Raw Data'!$E:$E,'Copy of Raw Data'!L:L,"ERROR",0,1)</f>
        <v>12.41</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10 to 15</v>
      </c>
      <c r="N39" s="9">
        <f>_xlfn.XLOOKUP($E39,'Copy of Raw Data'!$E:$E,'Copy of Raw Data'!N:N,"ERROR",0,1)</f>
        <v>14.99</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15% to 20%</v>
      </c>
      <c r="P39" s="16">
        <f t="shared" si="2"/>
        <v>0.172114743162108</v>
      </c>
      <c r="Q39" s="9">
        <f>_xlfn.XLOOKUP($E39,'Copy of Raw Data'!$E:$E,'Copy of Raw Data'!Q:Q,"ERROR",0,1)</f>
        <v>20.4</v>
      </c>
      <c r="R39" s="9" t="str">
        <f>_xlfn.XLOOKUP($E39,'Copy of Raw Data'!$E:$E,'Copy of Raw Data'!R:R,"ERROR",0,1)</f>
        <v>oz</v>
      </c>
      <c r="S39" s="17">
        <f t="shared" si="3"/>
        <v>0.608333333333333</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0.5 to 0.75</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 to 0.05</v>
      </c>
      <c r="V39" s="17">
        <f t="shared" si="4"/>
        <v>0.0248496422579854</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 to 0.05</v>
      </c>
      <c r="X39" s="17">
        <f t="shared" si="5"/>
        <v>0.020572652463082</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20 to 25</v>
      </c>
      <c r="Z39" s="17">
        <f t="array" ref="Z39">_xlfn.IFS(AA39="oz",_xlfn.IFS(R39="oz",Q39,R39="fl oz",Q39*1.04,R39="ml",Q39*0.0338),AA39="fl oz",_xlfn.IFS(R39="oz",Q39/1.04,R39="fl oz",Q39,R39="ml",Q39*0.0338/1.04),AA39="ml",_xlfn.IFS(R39="oz",Q39/0.0338,R39="fl oz",Q39*1.04/0.0338,R39="ml",Q39))</f>
        <v>20.4</v>
      </c>
      <c r="AA39" s="9" t="str">
        <f>_xlfn.XLOOKUP($E39,'Copy of Raw Data'!$E:$E,'Copy of Raw Data'!AA:AA,"ERROR",0,1)</f>
        <v>oz</v>
      </c>
      <c r="AB39" s="9" t="str">
        <f>_xlfn.XLOOKUP($E39,'Copy of Raw Data'!$E:$E,'Copy of Raw Data'!AB:AB,"ERROR",0,1)</f>
        <v>Spray Can</v>
      </c>
      <c r="AC39" s="9" t="str">
        <f>_xlfn.XLOOKUP($E39,'Copy of Raw Data'!$E:$E,'Copy of Raw Data'!AC:AC,"ERROR",0,1)</f>
        <v>Pack of 3</v>
      </c>
      <c r="AD39" s="9" t="str">
        <f>_xlfn.XLOOKUP($E39,'Copy of Raw Data'!$E:$E,'Copy of Raw Data'!AD:AD,"ERROR",0,1)</f>
        <v>Frizz Control, Hold, Curl Enhancing, Color Safe</v>
      </c>
      <c r="AE39" s="9" t="str">
        <f>_xlfn.XLOOKUP($E39,'Copy of Raw Data'!$E:$E,'Copy of Raw Data'!AO:AO,"ERROR",0,1)</f>
        <v>Cruelty Free, Paraben Free, Dye Free</v>
      </c>
      <c r="AF39" s="9" t="str">
        <f>_xlfn.XLOOKUP($E39,'Copy of Raw Data'!$E:$E,'Copy of Raw Data'!AZ:AZ,"ERROR",0,1)</f>
        <v>Jojoba Oil, Lavender, Disodium edta, Citric Acid</v>
      </c>
      <c r="AG39">
        <f t="shared" si="12"/>
        <v>0</v>
      </c>
      <c r="AH39">
        <f t="shared" si="12"/>
        <v>0</v>
      </c>
      <c r="AI39">
        <f t="shared" si="12"/>
        <v>0</v>
      </c>
      <c r="AJ39">
        <f t="shared" si="12"/>
        <v>0</v>
      </c>
      <c r="AK39">
        <f t="shared" si="12"/>
        <v>1</v>
      </c>
      <c r="AL39">
        <f t="shared" si="12"/>
        <v>0</v>
      </c>
      <c r="AM39">
        <f t="shared" si="12"/>
        <v>0</v>
      </c>
      <c r="AN39">
        <f t="shared" si="12"/>
        <v>1</v>
      </c>
      <c r="AO39">
        <f t="shared" si="12"/>
        <v>0</v>
      </c>
      <c r="AP39">
        <f t="shared" si="12"/>
        <v>0</v>
      </c>
      <c r="AQ39">
        <f t="shared" si="12"/>
        <v>0</v>
      </c>
      <c r="AR39">
        <f t="shared" si="12"/>
        <v>0</v>
      </c>
      <c r="AS39">
        <f t="shared" si="12"/>
        <v>1</v>
      </c>
      <c r="AT39">
        <f t="shared" si="12"/>
        <v>0</v>
      </c>
      <c r="AU39">
        <f t="shared" si="12"/>
        <v>0</v>
      </c>
      <c r="AV39">
        <f t="shared" si="12"/>
        <v>1</v>
      </c>
      <c r="AW39">
        <f t="shared" si="11"/>
        <v>0</v>
      </c>
      <c r="AX39">
        <f t="shared" si="11"/>
        <v>0</v>
      </c>
      <c r="AY39">
        <f t="shared" si="11"/>
        <v>0</v>
      </c>
      <c r="AZ39">
        <f t="shared" si="11"/>
        <v>0</v>
      </c>
      <c r="BA39">
        <f t="shared" si="11"/>
        <v>0</v>
      </c>
      <c r="BB39">
        <f t="shared" si="11"/>
        <v>0</v>
      </c>
      <c r="BC39">
        <f t="shared" si="11"/>
        <v>0</v>
      </c>
      <c r="BD39">
        <f t="shared" si="6"/>
        <v>0</v>
      </c>
      <c r="BE39">
        <f t="shared" si="6"/>
        <v>0</v>
      </c>
      <c r="BF39">
        <f t="shared" si="13"/>
        <v>0</v>
      </c>
      <c r="BG39">
        <f t="shared" si="13"/>
        <v>0</v>
      </c>
      <c r="BH39">
        <f t="shared" si="13"/>
        <v>0</v>
      </c>
      <c r="BI39">
        <f t="shared" si="13"/>
        <v>0</v>
      </c>
      <c r="BJ39">
        <f t="shared" si="13"/>
        <v>0</v>
      </c>
      <c r="BK39">
        <f t="shared" si="13"/>
        <v>0</v>
      </c>
      <c r="BL39">
        <f t="shared" si="13"/>
        <v>0</v>
      </c>
      <c r="BM39">
        <f t="shared" si="13"/>
        <v>0</v>
      </c>
      <c r="BN39">
        <f t="shared" si="13"/>
        <v>0</v>
      </c>
      <c r="BO39">
        <f t="shared" si="13"/>
        <v>0</v>
      </c>
      <c r="BP39">
        <f t="shared" si="13"/>
        <v>0</v>
      </c>
      <c r="BQ39">
        <f t="shared" si="13"/>
        <v>0</v>
      </c>
      <c r="BR39">
        <f t="shared" si="13"/>
        <v>0</v>
      </c>
      <c r="BS39">
        <f t="shared" si="13"/>
        <v>0</v>
      </c>
      <c r="BT39">
        <f t="shared" si="13"/>
        <v>0</v>
      </c>
      <c r="BU39">
        <f t="shared" si="13"/>
        <v>0</v>
      </c>
    </row>
    <row r="40" spans="1:73">
      <c r="A40" s="9" t="str">
        <f>_xlfn.XLOOKUP($E40,'Copy of Raw Data'!$E:$E,'Copy of Raw Data'!A:A,"ERROR",0,1)</f>
        <v>US</v>
      </c>
      <c r="B40" s="9" t="str">
        <f>_xlfn.XLOOKUP($E40,'Copy of Raw Data'!$E:$E,'Copy of Raw Data'!B:B,"ERROR",0,1)</f>
        <v>Hair Mousses</v>
      </c>
      <c r="C40" s="9" t="str">
        <f>_xlfn.XLOOKUP($E40,'Copy of Raw Data'!$E:$E,'Copy of Raw Data'!C:C,"ERROR",0,1)</f>
        <v>igk</v>
      </c>
      <c r="D40" s="9" t="str">
        <f>_xlfn.XLOOKUP($E40,'Copy of Raw Data'!$E:$E,'Copy of Raw Data'!D:D,"ERROR",0,1)</f>
        <v>www.amazon.com/dp/B091MJ3P9X</v>
      </c>
      <c r="E40" s="9" t="s">
        <v>178</v>
      </c>
      <c r="F40" s="9" t="str">
        <f>_xlfn.XLOOKUP($E40,'Copy of Raw Data'!$E:$E,'Copy of Raw Data'!F:F,"ERROR",0,1)</f>
        <v>IGK BIG TIME Volume &amp; Thickening Mousse | Moveable + Fullness + Frizz Control | Vegan + Cruelty Free | 6.2 Oz</v>
      </c>
      <c r="G40" s="9">
        <f>_xlfn.XLOOKUP($E40,'Copy of Raw Data'!$E:$E,'Copy of Raw Data'!G:G,"ERROR",0,1)</f>
        <v>5500</v>
      </c>
      <c r="H40" s="9">
        <f>_xlfn.XLOOKUP($E40,'Copy of Raw Data'!$E:$E,'Copy of Raw Data'!H:H,"ERROR",0,1)</f>
        <v>168617.16</v>
      </c>
      <c r="I40" s="9">
        <f>_xlfn.XLOOKUP($E40,'Copy of Raw Data'!$E:$E,'Copy of Raw Data'!I:I,"ERROR",0,1)</f>
        <v>0.00715997149654491</v>
      </c>
      <c r="J40" s="9" t="str">
        <f>_xlfn.XLOOKUP($E40,'Copy of Raw Data'!$E:$E,'Copy of 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30 to 40</v>
      </c>
      <c r="L40" s="9">
        <f>_xlfn.XLOOKUP($E40,'Copy of Raw Data'!$E:$E,'Copy of Raw Data'!L:L,"ERROR",0,1)</f>
        <v>30.92</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30 to 40</v>
      </c>
      <c r="N40" s="9">
        <f>_xlfn.XLOOKUP($E40,'Copy of Raw Data'!$E:$E,'Copy of Raw Data'!N:N,"ERROR",0,1)</f>
        <v>31.28</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6">
        <f t="shared" si="2"/>
        <v>0.0115089514066496</v>
      </c>
      <c r="Q40" s="9">
        <f>_xlfn.XLOOKUP($E40,'Copy of Raw Data'!$E:$E,'Copy of Raw Data'!Q:Q,"ERROR",0,1)</f>
        <v>6.2</v>
      </c>
      <c r="R40" s="9" t="str">
        <f>_xlfn.XLOOKUP($E40,'Copy of Raw Data'!$E:$E,'Copy of Raw Data'!R:R,"ERROR",0,1)</f>
        <v>oz</v>
      </c>
      <c r="S40" s="17">
        <f t="shared" si="3"/>
        <v>4.98709677419355</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4 to 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0.1 to 0.2</v>
      </c>
      <c r="V40" s="17">
        <f t="shared" si="4"/>
        <v>0.170617561390686</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0.1 to 0.2</v>
      </c>
      <c r="X40" s="17">
        <f t="shared" si="5"/>
        <v>0.168653932167519</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17">
        <f t="array" ref="Z40">_xlfn.IFS(AA40="oz",_xlfn.IFS(R40="oz",Q40,R40="fl oz",Q40*1.04,R40="ml",Q40*0.0338),AA40="fl oz",_xlfn.IFS(R40="oz",Q40/1.04,R40="fl oz",Q40,R40="ml",Q40*0.0338/1.04),AA40="ml",_xlfn.IFS(R40="oz",Q40/0.0338,R40="fl oz",Q40*1.04/0.0338,R40="ml",Q40))</f>
        <v>6.2</v>
      </c>
      <c r="AA40" s="9" t="str">
        <f>_xlfn.XLOOKUP($E40,'Copy of Raw Data'!$E:$E,'Copy of Raw Data'!AA:AA,"ERROR",0,1)</f>
        <v>oz</v>
      </c>
      <c r="AB40" s="9" t="str">
        <f>_xlfn.XLOOKUP($E40,'Copy of Raw Data'!$E:$E,'Copy of Raw Data'!AB:AB,"ERROR",0,1)</f>
        <v>Spray Can</v>
      </c>
      <c r="AC40" s="9" t="str">
        <f>_xlfn.XLOOKUP($E40,'Copy of Raw Data'!$E:$E,'Copy of Raw Data'!AC:AC,"ERROR",0,1)</f>
        <v>Pack of 1</v>
      </c>
      <c r="AD40" s="9" t="str">
        <f>_xlfn.XLOOKUP($E40,'Copy of Raw Data'!$E:$E,'Copy of Raw Data'!AD:AD,"ERROR",0,1)</f>
        <v>Frizz Control, Heat Protection, Lift</v>
      </c>
      <c r="AE40" s="9" t="str">
        <f>_xlfn.XLOOKUP($E40,'Copy of Raw Data'!$E:$E,'Copy of Raw Data'!AO:AO,"ERROR",0,1)</f>
        <v>Vegan, Cruelty Free</v>
      </c>
      <c r="AF40" s="9" t="str">
        <f>_xlfn.XLOOKUP($E40,'Copy of Raw Data'!$E:$E,'Copy of Raw Data'!AZ:AZ,"ERROR",0,1)</f>
        <v>Cotton, Castor Oil, Palm, Panthenol, Sunflower, Quinoa, Glycerin, Ethylhexylglycerin, Disodium edta, Geraniol</v>
      </c>
      <c r="AG40">
        <f t="shared" si="12"/>
        <v>0</v>
      </c>
      <c r="AH40">
        <f t="shared" si="12"/>
        <v>0</v>
      </c>
      <c r="AI40">
        <f t="shared" si="12"/>
        <v>0</v>
      </c>
      <c r="AJ40">
        <f t="shared" si="12"/>
        <v>0</v>
      </c>
      <c r="AK40">
        <f t="shared" si="12"/>
        <v>0</v>
      </c>
      <c r="AL40">
        <f t="shared" si="12"/>
        <v>0</v>
      </c>
      <c r="AM40">
        <f t="shared" si="12"/>
        <v>0</v>
      </c>
      <c r="AN40">
        <f t="shared" si="12"/>
        <v>0</v>
      </c>
      <c r="AO40">
        <f t="shared" si="12"/>
        <v>0</v>
      </c>
      <c r="AP40">
        <f t="shared" si="12"/>
        <v>0</v>
      </c>
      <c r="AQ40">
        <f t="shared" si="12"/>
        <v>0</v>
      </c>
      <c r="AR40">
        <f t="shared" si="12"/>
        <v>0</v>
      </c>
      <c r="AS40">
        <f t="shared" si="12"/>
        <v>1</v>
      </c>
      <c r="AT40">
        <f t="shared" si="12"/>
        <v>0</v>
      </c>
      <c r="AU40">
        <f t="shared" si="12"/>
        <v>1</v>
      </c>
      <c r="AV40">
        <f t="shared" si="12"/>
        <v>0</v>
      </c>
      <c r="AW40">
        <f t="shared" si="11"/>
        <v>0</v>
      </c>
      <c r="AX40">
        <f t="shared" si="11"/>
        <v>0</v>
      </c>
      <c r="AY40">
        <f t="shared" si="11"/>
        <v>0</v>
      </c>
      <c r="AZ40">
        <f t="shared" si="11"/>
        <v>1</v>
      </c>
      <c r="BA40">
        <f t="shared" si="11"/>
        <v>0</v>
      </c>
      <c r="BB40">
        <f t="shared" si="11"/>
        <v>0</v>
      </c>
      <c r="BC40">
        <f t="shared" si="11"/>
        <v>0</v>
      </c>
      <c r="BD40">
        <f t="shared" si="6"/>
        <v>0</v>
      </c>
      <c r="BE40">
        <f t="shared" si="6"/>
        <v>0</v>
      </c>
      <c r="BF40">
        <f t="shared" si="13"/>
        <v>0</v>
      </c>
      <c r="BG40">
        <f t="shared" si="13"/>
        <v>0</v>
      </c>
      <c r="BH40">
        <f t="shared" si="13"/>
        <v>0</v>
      </c>
      <c r="BI40">
        <f t="shared" si="13"/>
        <v>0</v>
      </c>
      <c r="BJ40">
        <f t="shared" si="13"/>
        <v>0</v>
      </c>
      <c r="BK40">
        <f t="shared" si="13"/>
        <v>0</v>
      </c>
      <c r="BL40">
        <f t="shared" si="13"/>
        <v>0</v>
      </c>
      <c r="BM40">
        <f t="shared" si="13"/>
        <v>0</v>
      </c>
      <c r="BN40">
        <f t="shared" si="13"/>
        <v>0</v>
      </c>
      <c r="BO40">
        <f t="shared" si="13"/>
        <v>0</v>
      </c>
      <c r="BP40">
        <f t="shared" si="13"/>
        <v>0</v>
      </c>
      <c r="BQ40">
        <f t="shared" si="13"/>
        <v>0</v>
      </c>
      <c r="BR40">
        <f t="shared" si="13"/>
        <v>0</v>
      </c>
      <c r="BS40">
        <f t="shared" si="13"/>
        <v>0</v>
      </c>
      <c r="BT40">
        <f t="shared" si="13"/>
        <v>0</v>
      </c>
      <c r="BU40">
        <f t="shared" si="13"/>
        <v>0</v>
      </c>
    </row>
    <row r="41" spans="1:73">
      <c r="A41" s="9" t="str">
        <f>_xlfn.XLOOKUP($E41,'Copy of Raw Data'!$E:$E,'Copy of Raw Data'!A:A,"ERROR",0,1)</f>
        <v>US</v>
      </c>
      <c r="B41" s="9" t="str">
        <f>_xlfn.XLOOKUP($E41,'Copy of Raw Data'!$E:$E,'Copy of Raw Data'!B:B,"ERROR",0,1)</f>
        <v>Hair Mousses</v>
      </c>
      <c r="C41" s="9" t="str">
        <f>_xlfn.XLOOKUP($E41,'Copy of Raw Data'!$E:$E,'Copy of Raw Data'!C:C,"ERROR",0,1)</f>
        <v>r+co</v>
      </c>
      <c r="D41" s="9" t="str">
        <f>_xlfn.XLOOKUP($E41,'Copy of Raw Data'!$E:$E,'Copy of Raw Data'!D:D,"ERROR",0,1)</f>
        <v>www.amazon.com/dp/B00X2YPP6U</v>
      </c>
      <c r="E41" s="9" t="s">
        <v>181</v>
      </c>
      <c r="F41" s="9" t="str">
        <f>_xlfn.XLOOKUP($E41,'Copy of Raw Data'!$E:$E,'Copy of Raw Data'!F:F,"ERROR",0,1)</f>
        <v>R+Co Park Ave Blowout Balm, Vitamin-Rich Hair Balm for Smooth Blowouts</v>
      </c>
      <c r="G41" s="9">
        <f>_xlfn.XLOOKUP($E41,'Copy of Raw Data'!$E:$E,'Copy of Raw Data'!G:G,"ERROR",0,1)</f>
        <v>5460</v>
      </c>
      <c r="H41" s="9">
        <f>_xlfn.XLOOKUP($E41,'Copy of Raw Data'!$E:$E,'Copy of Raw Data'!H:H,"ERROR",0,1)</f>
        <v>168412.26</v>
      </c>
      <c r="I41" s="9">
        <f>_xlfn.XLOOKUP($E41,'Copy of Raw Data'!$E:$E,'Copy of Raw Data'!I:I,"ERROR",0,1)</f>
        <v>0.00706937001386697</v>
      </c>
      <c r="J41" s="9" t="str">
        <f>_xlfn.XLOOKUP($E41,'Copy of Raw Data'!$E:$E,'Copy of 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_xlfn.XLOOKUP($E41,'Copy of Raw Data'!$E:$E,'Copy of Raw Data'!L:L,"ERROR",0,1)</f>
        <v>32.75</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_xlfn.XLOOKUP($E41,'Copy of Raw Data'!$E:$E,'Copy of Raw Data'!N:N,"ERROR",0,1)</f>
        <v>34</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6">
        <f t="shared" si="2"/>
        <v>0.0367647058823529</v>
      </c>
      <c r="Q41" s="9">
        <f>_xlfn.XLOOKUP($E41,'Copy of Raw Data'!$E:$E,'Copy of Raw Data'!Q:Q,"ERROR",0,1)</f>
        <v>5</v>
      </c>
      <c r="R41" s="9" t="str">
        <f>_xlfn.XLOOKUP($E41,'Copy of Raw Data'!$E:$E,'Copy of Raw Data'!R:R,"ERROR",0,1)</f>
        <v>fl oz</v>
      </c>
      <c r="S41" s="17">
        <f t="shared" si="3"/>
        <v>6.29807692307692</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5 to 10</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0.2 to 0.3</v>
      </c>
      <c r="V41" s="17">
        <f t="shared" si="4"/>
        <v>0.221118077053146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0.2 to 0.3</v>
      </c>
      <c r="X41" s="17">
        <f t="shared" si="5"/>
        <v>0.212988735985016</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17">
        <f t="array" ref="Z41">_xlfn.IFS(AA41="oz",_xlfn.IFS(R41="oz",Q41,R41="fl oz",Q41*1.04,R41="ml",Q41*0.0338),AA41="fl oz",_xlfn.IFS(R41="oz",Q41/1.04,R41="fl oz",Q41,R41="ml",Q41*0.0338/1.04),AA41="ml",_xlfn.IFS(R41="oz",Q41/0.0338,R41="fl oz",Q41*1.04/0.0338,R41="ml",Q41))</f>
        <v>5.2</v>
      </c>
      <c r="AA41" s="9" t="str">
        <f>_xlfn.XLOOKUP($E41,'Copy of Raw Data'!$E:$E,'Copy of Raw Data'!AA:AA,"ERROR",0,1)</f>
        <v>oz</v>
      </c>
      <c r="AB41" s="9" t="str">
        <f>_xlfn.XLOOKUP($E41,'Copy of Raw Data'!$E:$E,'Copy of Raw Data'!AB:AB,"ERROR",0,1)</f>
        <v>Tube</v>
      </c>
      <c r="AC41" s="9" t="str">
        <f>_xlfn.XLOOKUP($E41,'Copy of Raw Data'!$E:$E,'Copy of Raw Data'!AC:AC,"ERROR",0,1)</f>
        <v>Pack of 1</v>
      </c>
      <c r="AD41" s="9" t="str">
        <f>_xlfn.XLOOKUP($E41,'Copy of Raw Data'!$E:$E,'Copy of Raw Data'!AD:AD,"ERROR",0,1)</f>
        <v>Nourishing, Strengthening, Shine, Thickening, Moisturizing</v>
      </c>
      <c r="AE41" s="9" t="str">
        <f>_xlfn.XLOOKUP($E41,'Copy of Raw Data'!$E:$E,'Copy of Raw Data'!AO:AO,"ERROR",0,1)</f>
        <v>Paraben-Free, Sulfate-Free, Petrolatum Free, Mineral Oil Free, Cruelty-Free, Gluten Free, Vegan</v>
      </c>
      <c r="AF41" s="9" t="str">
        <f>_xlfn.XLOOKUP($E41,'Copy of Raw Data'!$E:$E,'Copy of Raw Data'!AZ:AZ,"ERROR",0,1)</f>
        <v>Rice, Vitamin E, Pro Vitamin B5, Soy</v>
      </c>
      <c r="AG41">
        <f t="shared" si="12"/>
        <v>0</v>
      </c>
      <c r="AH41">
        <f t="shared" si="12"/>
        <v>0</v>
      </c>
      <c r="AI41">
        <f t="shared" si="12"/>
        <v>0</v>
      </c>
      <c r="AJ41">
        <f t="shared" si="12"/>
        <v>0</v>
      </c>
      <c r="AK41">
        <f t="shared" si="12"/>
        <v>0</v>
      </c>
      <c r="AL41">
        <f t="shared" si="12"/>
        <v>0</v>
      </c>
      <c r="AM41">
        <f t="shared" si="12"/>
        <v>0</v>
      </c>
      <c r="AN41">
        <f t="shared" si="12"/>
        <v>0</v>
      </c>
      <c r="AO41">
        <f t="shared" si="12"/>
        <v>0</v>
      </c>
      <c r="AP41">
        <f t="shared" si="12"/>
        <v>0</v>
      </c>
      <c r="AQ41">
        <f t="shared" si="12"/>
        <v>0</v>
      </c>
      <c r="AR41">
        <f t="shared" si="12"/>
        <v>0</v>
      </c>
      <c r="AS41">
        <f t="shared" si="12"/>
        <v>0</v>
      </c>
      <c r="AT41">
        <f t="shared" si="12"/>
        <v>0</v>
      </c>
      <c r="AU41">
        <f t="shared" si="12"/>
        <v>0</v>
      </c>
      <c r="AV41">
        <f t="shared" si="12"/>
        <v>0</v>
      </c>
      <c r="AW41">
        <f t="shared" si="11"/>
        <v>0</v>
      </c>
      <c r="AX41">
        <f t="shared" si="11"/>
        <v>0</v>
      </c>
      <c r="AY41">
        <f t="shared" si="11"/>
        <v>0</v>
      </c>
      <c r="AZ41">
        <f t="shared" si="11"/>
        <v>0</v>
      </c>
      <c r="BA41">
        <f t="shared" si="11"/>
        <v>0</v>
      </c>
      <c r="BB41">
        <f t="shared" si="11"/>
        <v>0</v>
      </c>
      <c r="BC41">
        <f t="shared" si="11"/>
        <v>0</v>
      </c>
      <c r="BD41">
        <f t="shared" si="6"/>
        <v>0</v>
      </c>
      <c r="BE41">
        <f t="shared" si="6"/>
        <v>0</v>
      </c>
      <c r="BF41">
        <f t="shared" si="13"/>
        <v>0</v>
      </c>
      <c r="BG41">
        <f t="shared" si="13"/>
        <v>1</v>
      </c>
      <c r="BH41">
        <f t="shared" si="13"/>
        <v>0</v>
      </c>
      <c r="BI41">
        <f t="shared" si="13"/>
        <v>1</v>
      </c>
      <c r="BJ41">
        <f t="shared" si="13"/>
        <v>0</v>
      </c>
      <c r="BK41">
        <f t="shared" si="13"/>
        <v>0</v>
      </c>
      <c r="BL41">
        <f t="shared" si="13"/>
        <v>0</v>
      </c>
      <c r="BM41">
        <f t="shared" si="13"/>
        <v>0</v>
      </c>
      <c r="BN41">
        <f t="shared" si="13"/>
        <v>1</v>
      </c>
      <c r="BO41">
        <f t="shared" si="13"/>
        <v>0</v>
      </c>
      <c r="BP41">
        <f t="shared" si="13"/>
        <v>0</v>
      </c>
      <c r="BQ41">
        <f t="shared" si="13"/>
        <v>0</v>
      </c>
      <c r="BR41">
        <f t="shared" si="13"/>
        <v>1</v>
      </c>
      <c r="BS41">
        <f t="shared" si="13"/>
        <v>1</v>
      </c>
      <c r="BT41">
        <f t="shared" si="13"/>
        <v>0</v>
      </c>
      <c r="BU41">
        <f t="shared" si="13"/>
        <v>0</v>
      </c>
    </row>
    <row r="42" spans="1:73">
      <c r="A42" s="9" t="str">
        <f>_xlfn.XLOOKUP($E42,'Copy of Raw Data'!$E:$E,'Copy of Raw Data'!A:A,"ERROR",0,1)</f>
        <v>US</v>
      </c>
      <c r="B42" s="9" t="str">
        <f>_xlfn.XLOOKUP($E42,'Copy of Raw Data'!$E:$E,'Copy of Raw Data'!B:B,"ERROR",0,1)</f>
        <v>Hair Mousses</v>
      </c>
      <c r="C42" s="9" t="str">
        <f>_xlfn.XLOOKUP($E42,'Copy of Raw Data'!$E:$E,'Copy of Raw Data'!C:C,"ERROR",0,1)</f>
        <v>Pantene</v>
      </c>
      <c r="D42" s="9" t="str">
        <f>_xlfn.XLOOKUP($E42,'Copy of Raw Data'!$E:$E,'Copy of Raw Data'!D:D,"ERROR",0,1)</f>
        <v>www.amazon.com/dp/B07NFRL4M5</v>
      </c>
      <c r="E42" s="9" t="s">
        <v>185</v>
      </c>
      <c r="F42" s="9" t="str">
        <f>_xlfn.XLOOKUP($E42,'Copy of Raw Data'!$E:$E,'Copy of Raw Data'!F:F,"ERROR",0,1)</f>
        <v>Pantene Curl Mousse For Curly Hair, Tames Frizz for Soft Touchable Curls, 6.6 Ounce (Pack of 3)</v>
      </c>
      <c r="G42" s="9">
        <f>_xlfn.XLOOKUP($E42,'Copy of Raw Data'!$E:$E,'Copy of Raw Data'!G:G,"ERROR",0,1)</f>
        <v>9625</v>
      </c>
      <c r="H42" s="9">
        <f>_xlfn.XLOOKUP($E42,'Copy of Raw Data'!$E:$E,'Copy of Raw Data'!H:H,"ERROR",0,1)</f>
        <v>166281.19</v>
      </c>
      <c r="I42" s="9">
        <f>_xlfn.XLOOKUP($E42,'Copy of Raw Data'!$E:$E,'Copy of Raw Data'!I:I,"ERROR",0,1)</f>
        <v>0.00696148211504276</v>
      </c>
      <c r="J42" s="9" t="str">
        <f>_xlfn.XLOOKUP($E42,'Copy of Raw Data'!$E:$E,'Copy of 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15 to 20</v>
      </c>
      <c r="L42" s="9">
        <f>_xlfn.XLOOKUP($E42,'Copy of Raw Data'!$E:$E,'Copy of Raw Data'!L:L,"ERROR",0,1)</f>
        <v>17.64</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15 to 20</v>
      </c>
      <c r="N42" s="9">
        <f>_xlfn.XLOOKUP($E42,'Copy of Raw Data'!$E:$E,'Copy of Raw Data'!N:N,"ERROR",0,1)</f>
        <v>19.46</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8% to 10%</v>
      </c>
      <c r="P42" s="16">
        <f t="shared" si="2"/>
        <v>0.0935251798561151</v>
      </c>
      <c r="Q42" s="9">
        <f>_xlfn.XLOOKUP($E42,'Copy of Raw Data'!$E:$E,'Copy of Raw Data'!Q:Q,"ERROR",0,1)</f>
        <v>19.2</v>
      </c>
      <c r="R42" s="9" t="str">
        <f>_xlfn.XLOOKUP($E42,'Copy of Raw Data'!$E:$E,'Copy of Raw Data'!R:R,"ERROR",0,1)</f>
        <v>oz</v>
      </c>
      <c r="S42" s="17">
        <f t="shared" si="3"/>
        <v>0.91875</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0.75 to 1</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 to 0.05</v>
      </c>
      <c r="V42" s="17">
        <f t="shared" si="4"/>
        <v>0.0342760117235937</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 to 0.05</v>
      </c>
      <c r="X42" s="17">
        <f t="shared" si="5"/>
        <v>0.0310703415623943</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15 to 20</v>
      </c>
      <c r="Z42" s="17">
        <f t="array" ref="Z42">_xlfn.IFS(AA42="oz",_xlfn.IFS(R42="oz",Q42,R42="fl oz",Q42*1.04,R42="ml",Q42*0.0338),AA42="fl oz",_xlfn.IFS(R42="oz",Q42/1.04,R42="fl oz",Q42,R42="ml",Q42*0.0338/1.04),AA42="ml",_xlfn.IFS(R42="oz",Q42/0.0338,R42="fl oz",Q42*1.04/0.0338,R42="ml",Q42))</f>
        <v>19.2</v>
      </c>
      <c r="AA42" s="9" t="str">
        <f>_xlfn.XLOOKUP($E42,'Copy of Raw Data'!$E:$E,'Copy of Raw Data'!AA:AA,"ERROR",0,1)</f>
        <v>oz</v>
      </c>
      <c r="AB42" s="9" t="str">
        <f>_xlfn.XLOOKUP($E42,'Copy of Raw Data'!$E:$E,'Copy of Raw Data'!AB:AB,"ERROR",0,1)</f>
        <v>Spray Can</v>
      </c>
      <c r="AC42" s="9" t="str">
        <f>_xlfn.XLOOKUP($E42,'Copy of Raw Data'!$E:$E,'Copy of Raw Data'!AC:AC,"ERROR",0,1)</f>
        <v>Pack of 3</v>
      </c>
      <c r="AD42" s="9" t="str">
        <f>_xlfn.XLOOKUP($E42,'Copy of Raw Data'!$E:$E,'Copy of Raw Data'!AD:AD,"ERROR",0,1)</f>
        <v>Frizz Control, Curl Enhancing, Humidity Protection, Lightweight, Nourishing, Shine</v>
      </c>
      <c r="AE42" s="9" t="str">
        <f>_xlfn.XLOOKUP($E42,'Copy of Raw Data'!$E:$E,'Copy of Raw Data'!AO:AO,"ERROR",0,1)</f>
        <v>Dairy Free</v>
      </c>
      <c r="AF42" s="9" t="str">
        <f>_xlfn.XLOOKUP($E42,'Copy of Raw Data'!$E:$E,'Copy of Raw Data'!AZ:AZ,"ERROR",0,1)</f>
        <v>Pro Vitamin B5, Disodium edta, Cetrimonium Choride, Panthenol</v>
      </c>
      <c r="AG42">
        <f t="shared" si="12"/>
        <v>0</v>
      </c>
      <c r="AH42">
        <f t="shared" si="12"/>
        <v>0</v>
      </c>
      <c r="AI42">
        <f t="shared" si="12"/>
        <v>0</v>
      </c>
      <c r="AJ42">
        <f t="shared" si="12"/>
        <v>0</v>
      </c>
      <c r="AK42">
        <f t="shared" si="12"/>
        <v>0</v>
      </c>
      <c r="AL42">
        <f t="shared" si="12"/>
        <v>0</v>
      </c>
      <c r="AM42">
        <f t="shared" si="12"/>
        <v>0</v>
      </c>
      <c r="AN42">
        <f t="shared" si="12"/>
        <v>1</v>
      </c>
      <c r="AO42">
        <f t="shared" si="12"/>
        <v>0</v>
      </c>
      <c r="AP42">
        <f t="shared" si="12"/>
        <v>0</v>
      </c>
      <c r="AQ42">
        <f t="shared" si="12"/>
        <v>0</v>
      </c>
      <c r="AR42">
        <f t="shared" si="12"/>
        <v>0</v>
      </c>
      <c r="AS42">
        <f t="shared" si="12"/>
        <v>1</v>
      </c>
      <c r="AT42">
        <f t="shared" si="12"/>
        <v>0</v>
      </c>
      <c r="AU42">
        <f t="shared" si="12"/>
        <v>0</v>
      </c>
      <c r="AV42">
        <f t="shared" si="12"/>
        <v>0</v>
      </c>
      <c r="AW42">
        <f t="shared" si="11"/>
        <v>1</v>
      </c>
      <c r="AX42">
        <f t="shared" si="11"/>
        <v>0</v>
      </c>
      <c r="AY42">
        <f t="shared" si="11"/>
        <v>0</v>
      </c>
      <c r="AZ42">
        <f t="shared" si="11"/>
        <v>0</v>
      </c>
      <c r="BA42">
        <f t="shared" si="11"/>
        <v>0</v>
      </c>
      <c r="BB42">
        <f t="shared" si="11"/>
        <v>1</v>
      </c>
      <c r="BC42">
        <f t="shared" si="11"/>
        <v>0</v>
      </c>
      <c r="BD42">
        <f t="shared" si="6"/>
        <v>0</v>
      </c>
      <c r="BE42">
        <f t="shared" si="6"/>
        <v>0</v>
      </c>
      <c r="BF42">
        <f t="shared" si="13"/>
        <v>0</v>
      </c>
      <c r="BG42">
        <f t="shared" si="13"/>
        <v>0</v>
      </c>
      <c r="BH42">
        <f t="shared" si="13"/>
        <v>0</v>
      </c>
      <c r="BI42">
        <f t="shared" si="13"/>
        <v>1</v>
      </c>
      <c r="BJ42">
        <f t="shared" si="13"/>
        <v>0</v>
      </c>
      <c r="BK42">
        <f t="shared" si="13"/>
        <v>0</v>
      </c>
      <c r="BL42">
        <f t="shared" si="13"/>
        <v>0</v>
      </c>
      <c r="BM42">
        <f t="shared" si="13"/>
        <v>0</v>
      </c>
      <c r="BN42">
        <f t="shared" si="13"/>
        <v>1</v>
      </c>
      <c r="BO42">
        <f t="shared" si="13"/>
        <v>0</v>
      </c>
      <c r="BP42">
        <f t="shared" si="13"/>
        <v>0</v>
      </c>
      <c r="BQ42">
        <f t="shared" si="13"/>
        <v>0</v>
      </c>
      <c r="BR42">
        <f t="shared" si="13"/>
        <v>0</v>
      </c>
      <c r="BS42">
        <f t="shared" si="13"/>
        <v>0</v>
      </c>
      <c r="BT42">
        <f t="shared" si="13"/>
        <v>0</v>
      </c>
      <c r="BU42">
        <f t="shared" si="13"/>
        <v>0</v>
      </c>
    </row>
    <row r="43" spans="1:73">
      <c r="A43" s="9" t="str">
        <f>_xlfn.XLOOKUP($E43,'Copy of Raw Data'!$E:$E,'Copy of Raw Data'!A:A,"ERROR",0,1)</f>
        <v>US</v>
      </c>
      <c r="B43" s="9" t="str">
        <f>_xlfn.XLOOKUP($E43,'Copy of Raw Data'!$E:$E,'Copy of Raw Data'!B:B,"ERROR",0,1)</f>
        <v>Hair Mousses</v>
      </c>
      <c r="C43" s="9" t="str">
        <f>_xlfn.XLOOKUP($E43,'Copy of Raw Data'!$E:$E,'Copy of Raw Data'!C:C,"ERROR",0,1)</f>
        <v>rusk</v>
      </c>
      <c r="D43" s="9" t="str">
        <f>_xlfn.XLOOKUP($E43,'Copy of Raw Data'!$E:$E,'Copy of Raw Data'!D:D,"ERROR",0,1)</f>
        <v>www.amazon.com/dp/B00176SJPY</v>
      </c>
      <c r="E43" s="9" t="s">
        <v>189</v>
      </c>
      <c r="F43" s="9" t="str">
        <f>_xlfn.XLOOKUP($E43,'Copy of Raw Data'!$E:$E,'Copy of Raw Data'!F:F,"ERROR",0,1)</f>
        <v>RUSK Designer Collection Thicker Thickening Mousse for Fine or Thin Hair, 8.8 Oz, Thickening Mousse that Provides Body, Texture, and Hold Without Buildup, 8.8 Ounce (Pack of 1)</v>
      </c>
      <c r="G43" s="9">
        <f>_xlfn.XLOOKUP($E43,'Copy of Raw Data'!$E:$E,'Copy of Raw Data'!G:G,"ERROR",0,1)</f>
        <v>10136</v>
      </c>
      <c r="H43" s="9">
        <f>_xlfn.XLOOKUP($E43,'Copy of Raw Data'!$E:$E,'Copy of Raw Data'!H:H,"ERROR",0,1)</f>
        <v>163743.52</v>
      </c>
      <c r="I43" s="9">
        <f>_xlfn.XLOOKUP($E43,'Copy of Raw Data'!$E:$E,'Copy of Raw Data'!I:I,"ERROR",0,1)</f>
        <v>0.0066656152818381</v>
      </c>
      <c r="J43" s="9" t="str">
        <f>_xlfn.XLOOKUP($E43,'Copy of Raw Data'!$E:$E,'Copy of 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_xlfn.XLOOKUP($E43,'Copy of Raw Data'!$E:$E,'Copy of Raw Data'!L:L,"ERROR",0,1)</f>
        <v>16.67</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_xlfn.XLOOKUP($E43,'Copy of Raw Data'!$E:$E,'Copy of Raw Data'!N:N,"ERROR",0,1)</f>
        <v>17.18</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 to 4%</v>
      </c>
      <c r="P43" s="16">
        <f t="shared" si="2"/>
        <v>0.0296856810244469</v>
      </c>
      <c r="Q43" s="9">
        <f>_xlfn.XLOOKUP($E43,'Copy of Raw Data'!$E:$E,'Copy of Raw Data'!Q:Q,"ERROR",0,1)</f>
        <v>8.8</v>
      </c>
      <c r="R43" s="9" t="str">
        <f>_xlfn.XLOOKUP($E43,'Copy of Raw Data'!$E:$E,'Copy of Raw Data'!R:R,"ERROR",0,1)</f>
        <v>oz</v>
      </c>
      <c r="S43" s="17">
        <f t="shared" si="3"/>
        <v>1.89431818181818</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1 to 2</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7">
        <f t="shared" si="4"/>
        <v>0.0660220739693178</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0.05 to 0.1</v>
      </c>
      <c r="X43" s="17">
        <f t="shared" si="5"/>
        <v>0.0640621637408922</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17">
        <f t="array" ref="Z43">_xlfn.IFS(AA43="oz",_xlfn.IFS(R43="oz",Q43,R43="fl oz",Q43*1.04,R43="ml",Q43*0.0338),AA43="fl oz",_xlfn.IFS(R43="oz",Q43/1.04,R43="fl oz",Q43,R43="ml",Q43*0.0338/1.04),AA43="ml",_xlfn.IFS(R43="oz",Q43/0.0338,R43="fl oz",Q43*1.04/0.0338,R43="ml",Q43))</f>
        <v>8.8</v>
      </c>
      <c r="AA43" s="9" t="str">
        <f>_xlfn.XLOOKUP($E43,'Copy of Raw Data'!$E:$E,'Copy of Raw Data'!AA:AA,"ERROR",0,1)</f>
        <v>oz</v>
      </c>
      <c r="AB43" s="9" t="str">
        <f>_xlfn.XLOOKUP($E43,'Copy of Raw Data'!$E:$E,'Copy of Raw Data'!AB:AB,"ERROR",0,1)</f>
        <v>Spray Can</v>
      </c>
      <c r="AC43" s="9" t="str">
        <f>_xlfn.XLOOKUP($E43,'Copy of Raw Data'!$E:$E,'Copy of Raw Data'!AC:AC,"ERROR",0,1)</f>
        <v>Pack of 1</v>
      </c>
      <c r="AD43" s="9" t="str">
        <f>_xlfn.XLOOKUP($E43,'Copy of Raw Data'!$E:$E,'Copy of Raw Data'!AD:AD,"ERROR",0,1)</f>
        <v>Thickening, Hold, Moisturizing</v>
      </c>
      <c r="AE43" s="9" t="str">
        <f>_xlfn.XLOOKUP($E43,'Copy of Raw Data'!$E:$E,'Copy of Raw Data'!AO:AO,"ERROR",0,1)</f>
        <v>NA</v>
      </c>
      <c r="AF43" s="9" t="str">
        <f>_xlfn.XLOOKUP($E43,'Copy of Raw Data'!$E:$E,'Copy of Raw Data'!AZ:AZ,"ERROR",0,1)</f>
        <v>Water, Acrylate Copolymer, Glycerin, Castor Oil, Honey</v>
      </c>
      <c r="AG43">
        <f t="shared" si="12"/>
        <v>0</v>
      </c>
      <c r="AH43">
        <f t="shared" si="12"/>
        <v>0</v>
      </c>
      <c r="AI43">
        <f t="shared" si="12"/>
        <v>0</v>
      </c>
      <c r="AJ43">
        <f t="shared" si="12"/>
        <v>0</v>
      </c>
      <c r="AK43">
        <f t="shared" si="12"/>
        <v>0</v>
      </c>
      <c r="AL43">
        <f t="shared" si="12"/>
        <v>0</v>
      </c>
      <c r="AM43">
        <f t="shared" si="12"/>
        <v>0</v>
      </c>
      <c r="AN43">
        <f t="shared" si="12"/>
        <v>0</v>
      </c>
      <c r="AO43">
        <f t="shared" si="12"/>
        <v>0</v>
      </c>
      <c r="AP43">
        <f t="shared" si="12"/>
        <v>0</v>
      </c>
      <c r="AQ43">
        <f t="shared" si="12"/>
        <v>0</v>
      </c>
      <c r="AR43">
        <f t="shared" si="12"/>
        <v>0</v>
      </c>
      <c r="AS43">
        <f t="shared" si="12"/>
        <v>0</v>
      </c>
      <c r="AT43">
        <f t="shared" si="12"/>
        <v>0</v>
      </c>
      <c r="AU43">
        <f t="shared" si="12"/>
        <v>0</v>
      </c>
      <c r="AV43">
        <f t="shared" si="12"/>
        <v>1</v>
      </c>
      <c r="AW43">
        <f t="shared" si="11"/>
        <v>0</v>
      </c>
      <c r="AX43">
        <f t="shared" si="11"/>
        <v>0</v>
      </c>
      <c r="AY43">
        <f t="shared" si="11"/>
        <v>0</v>
      </c>
      <c r="AZ43">
        <f t="shared" si="11"/>
        <v>0</v>
      </c>
      <c r="BA43">
        <f t="shared" si="11"/>
        <v>0</v>
      </c>
      <c r="BB43">
        <f t="shared" si="11"/>
        <v>0</v>
      </c>
      <c r="BC43">
        <f t="shared" si="11"/>
        <v>0</v>
      </c>
      <c r="BD43">
        <f t="shared" si="6"/>
        <v>0</v>
      </c>
      <c r="BE43">
        <f t="shared" si="6"/>
        <v>0</v>
      </c>
      <c r="BF43">
        <f t="shared" si="13"/>
        <v>0</v>
      </c>
      <c r="BG43">
        <f t="shared" si="13"/>
        <v>1</v>
      </c>
      <c r="BH43">
        <f t="shared" si="13"/>
        <v>0</v>
      </c>
      <c r="BI43">
        <f t="shared" si="13"/>
        <v>0</v>
      </c>
      <c r="BJ43">
        <f t="shared" si="13"/>
        <v>0</v>
      </c>
      <c r="BK43">
        <f t="shared" si="13"/>
        <v>0</v>
      </c>
      <c r="BL43">
        <f t="shared" si="13"/>
        <v>0</v>
      </c>
      <c r="BM43">
        <f t="shared" si="13"/>
        <v>0</v>
      </c>
      <c r="BN43">
        <f t="shared" si="13"/>
        <v>0</v>
      </c>
      <c r="BO43">
        <f t="shared" si="13"/>
        <v>0</v>
      </c>
      <c r="BP43">
        <f t="shared" si="13"/>
        <v>0</v>
      </c>
      <c r="BQ43">
        <f t="shared" si="13"/>
        <v>0</v>
      </c>
      <c r="BR43">
        <f t="shared" si="13"/>
        <v>0</v>
      </c>
      <c r="BS43">
        <f t="shared" si="13"/>
        <v>1</v>
      </c>
      <c r="BT43">
        <f t="shared" si="13"/>
        <v>0</v>
      </c>
      <c r="BU43">
        <f t="shared" si="13"/>
        <v>0</v>
      </c>
    </row>
    <row r="44" spans="1:73">
      <c r="A44" s="9" t="str">
        <f>_xlfn.XLOOKUP($E44,'Copy of Raw Data'!$E:$E,'Copy of Raw Data'!A:A,"ERROR",0,1)</f>
        <v>US</v>
      </c>
      <c r="B44" s="9" t="str">
        <f>_xlfn.XLOOKUP($E44,'Copy of Raw Data'!$E:$E,'Copy of Raw Data'!B:B,"ERROR",0,1)</f>
        <v>Hair Mousses</v>
      </c>
      <c r="C44" s="9" t="str">
        <f>_xlfn.XLOOKUP($E44,'Copy of Raw Data'!$E:$E,'Copy of Raw Data'!C:C,"ERROR",0,1)</f>
        <v>Garnier</v>
      </c>
      <c r="D44" s="9" t="str">
        <f>_xlfn.XLOOKUP($E44,'Copy of Raw Data'!$E:$E,'Copy of Raw Data'!D:D,"ERROR",0,1)</f>
        <v>www.amazon.com/dp/B000JEAYT4</v>
      </c>
      <c r="E44" s="9" t="s">
        <v>192</v>
      </c>
      <c r="F44" s="9" t="str">
        <f>_xlfn.XLOOKUP($E44,'Copy of Raw Data'!$E:$E,'Copy of Raw Data'!F:F,"ERROR",0,1)</f>
        <v>Garnier Fructis Style Curl Construct Creation Mousse, 6.8 Oz, 1 Count (Packaging May Vary)</v>
      </c>
      <c r="G44" s="9">
        <f>_xlfn.XLOOKUP($E44,'Copy of Raw Data'!$E:$E,'Copy of Raw Data'!G:G,"ERROR",0,1)</f>
        <v>34474</v>
      </c>
      <c r="H44" s="9">
        <f>_xlfn.XLOOKUP($E44,'Copy of Raw Data'!$E:$E,'Copy of Raw Data'!H:H,"ERROR",0,1)</f>
        <v>156784.33</v>
      </c>
      <c r="I44" s="9">
        <f>_xlfn.XLOOKUP($E44,'Copy of Raw Data'!$E:$E,'Copy of Raw Data'!I:I,"ERROR",0,1)</f>
        <v>0.00636626905783803</v>
      </c>
      <c r="J44" s="9" t="str">
        <f>_xlfn.XLOOKUP($E44,'Copy of Raw Data'!$E:$E,'Copy of 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0 to 5</v>
      </c>
      <c r="L44" s="9">
        <f>_xlfn.XLOOKUP($E44,'Copy of Raw Data'!$E:$E,'Copy of Raw Data'!L:L,"ERROR",0,1)</f>
        <v>4.59</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 to 10</v>
      </c>
      <c r="N44" s="9">
        <f>_xlfn.XLOOKUP($E44,'Copy of Raw Data'!$E:$E,'Copy of Raw Data'!N:N,"ERROR",0,1)</f>
        <v>5.86</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6">
        <f t="shared" si="2"/>
        <v>0.216723549488055</v>
      </c>
      <c r="Q44" s="9">
        <f>_xlfn.XLOOKUP($E44,'Copy of Raw Data'!$E:$E,'Copy of Raw Data'!Q:Q,"ERROR",0,1)</f>
        <v>13.6</v>
      </c>
      <c r="R44" s="9" t="str">
        <f>_xlfn.XLOOKUP($E44,'Copy of Raw Data'!$E:$E,'Copy of Raw Data'!R:R,"ERROR",0,1)</f>
        <v>oz</v>
      </c>
      <c r="S44" s="17">
        <f t="shared" si="3"/>
        <v>0.3375</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0.3 to 0.4</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 to 0.05</v>
      </c>
      <c r="V44" s="17">
        <f t="shared" si="4"/>
        <v>0.014571604766357</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7">
        <f t="shared" si="5"/>
        <v>0.0114135948596551</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10 to 15</v>
      </c>
      <c r="Z44" s="17">
        <f t="array" ref="Z44">_xlfn.IFS(AA44="oz",_xlfn.IFS(R44="oz",Q44,R44="fl oz",Q44*1.04,R44="ml",Q44*0.0338),AA44="fl oz",_xlfn.IFS(R44="oz",Q44/1.04,R44="fl oz",Q44,R44="ml",Q44*0.0338/1.04),AA44="ml",_xlfn.IFS(R44="oz",Q44/0.0338,R44="fl oz",Q44*1.04/0.0338,R44="ml",Q44))</f>
        <v>13.6</v>
      </c>
      <c r="AA44" s="9" t="str">
        <f>_xlfn.XLOOKUP($E44,'Copy of Raw Data'!$E:$E,'Copy of Raw Data'!AA:AA,"ERROR",0,1)</f>
        <v>oz</v>
      </c>
      <c r="AB44" s="9" t="str">
        <f>_xlfn.XLOOKUP($E44,'Copy of Raw Data'!$E:$E,'Copy of Raw Data'!AB:AB,"ERROR",0,1)</f>
        <v>Spray Can</v>
      </c>
      <c r="AC44" s="9" t="str">
        <f>_xlfn.XLOOKUP($E44,'Copy of Raw Data'!$E:$E,'Copy of Raw Data'!AC:AC,"ERROR",0,1)</f>
        <v>Pack of 1</v>
      </c>
      <c r="AD44" s="9" t="str">
        <f>_xlfn.XLOOKUP($E44,'Copy of Raw Data'!$E:$E,'Copy of Raw Data'!AD:AD,"ERROR",0,1)</f>
        <v>Curl Enhancing, Lightweight, Hold, Long-Lasting, Shine</v>
      </c>
      <c r="AE44" s="9" t="str">
        <f>_xlfn.XLOOKUP($E44,'Copy of Raw Data'!$E:$E,'Copy of Raw Data'!AO:AO,"ERROR",0,1)</f>
        <v>Cruelty Free, Residue Free, Vegan, Recycled Packaging</v>
      </c>
      <c r="AF44" s="9" t="str">
        <f>_xlfn.XLOOKUP($E44,'Copy of Raw Data'!$E:$E,'Copy of Raw Data'!AZ:AZ,"ERROR",0,1)</f>
        <v>Shea Butter, Dimethicone, Ethylhexylglycerin</v>
      </c>
      <c r="AG44">
        <f t="shared" si="12"/>
        <v>0</v>
      </c>
      <c r="AH44">
        <f t="shared" si="12"/>
        <v>0</v>
      </c>
      <c r="AI44">
        <f t="shared" si="12"/>
        <v>0</v>
      </c>
      <c r="AJ44">
        <f t="shared" si="12"/>
        <v>0</v>
      </c>
      <c r="AK44">
        <f t="shared" si="12"/>
        <v>0</v>
      </c>
      <c r="AL44">
        <f t="shared" si="12"/>
        <v>0</v>
      </c>
      <c r="AM44">
        <f t="shared" si="12"/>
        <v>0</v>
      </c>
      <c r="AN44">
        <f t="shared" si="12"/>
        <v>1</v>
      </c>
      <c r="AO44">
        <f t="shared" si="12"/>
        <v>0</v>
      </c>
      <c r="AP44">
        <f t="shared" si="12"/>
        <v>0</v>
      </c>
      <c r="AQ44">
        <f t="shared" si="12"/>
        <v>0</v>
      </c>
      <c r="AR44">
        <f t="shared" si="12"/>
        <v>0</v>
      </c>
      <c r="AS44">
        <f t="shared" si="12"/>
        <v>0</v>
      </c>
      <c r="AT44">
        <f t="shared" si="12"/>
        <v>0</v>
      </c>
      <c r="AU44">
        <f t="shared" si="12"/>
        <v>0</v>
      </c>
      <c r="AV44">
        <f t="shared" si="12"/>
        <v>1</v>
      </c>
      <c r="AW44">
        <f t="shared" si="11"/>
        <v>0</v>
      </c>
      <c r="AX44">
        <f t="shared" si="11"/>
        <v>0</v>
      </c>
      <c r="AY44">
        <f t="shared" si="11"/>
        <v>0</v>
      </c>
      <c r="AZ44">
        <f t="shared" si="11"/>
        <v>0</v>
      </c>
      <c r="BA44">
        <f t="shared" si="11"/>
        <v>0</v>
      </c>
      <c r="BB44">
        <f t="shared" si="11"/>
        <v>1</v>
      </c>
      <c r="BC44">
        <f t="shared" si="11"/>
        <v>0</v>
      </c>
      <c r="BD44">
        <f t="shared" si="6"/>
        <v>1</v>
      </c>
      <c r="BE44">
        <f t="shared" si="6"/>
        <v>0</v>
      </c>
      <c r="BF44">
        <f t="shared" si="13"/>
        <v>0</v>
      </c>
      <c r="BG44">
        <f t="shared" si="13"/>
        <v>0</v>
      </c>
      <c r="BH44">
        <f t="shared" si="13"/>
        <v>0</v>
      </c>
      <c r="BI44">
        <f t="shared" si="13"/>
        <v>0</v>
      </c>
      <c r="BJ44">
        <f t="shared" si="13"/>
        <v>0</v>
      </c>
      <c r="BK44">
        <f t="shared" si="13"/>
        <v>0</v>
      </c>
      <c r="BL44">
        <f t="shared" si="13"/>
        <v>0</v>
      </c>
      <c r="BM44">
        <f t="shared" si="13"/>
        <v>0</v>
      </c>
      <c r="BN44">
        <f t="shared" si="13"/>
        <v>1</v>
      </c>
      <c r="BO44">
        <f t="shared" si="13"/>
        <v>0</v>
      </c>
      <c r="BP44">
        <f t="shared" si="13"/>
        <v>0</v>
      </c>
      <c r="BQ44">
        <f t="shared" si="13"/>
        <v>0</v>
      </c>
      <c r="BR44">
        <f t="shared" si="13"/>
        <v>0</v>
      </c>
      <c r="BS44">
        <f t="shared" si="13"/>
        <v>0</v>
      </c>
      <c r="BT44">
        <f t="shared" si="13"/>
        <v>0</v>
      </c>
      <c r="BU44">
        <f t="shared" si="13"/>
        <v>0</v>
      </c>
    </row>
    <row r="45" spans="1:73">
      <c r="A45" s="9" t="str">
        <f>_xlfn.XLOOKUP($E45,'Copy of Raw Data'!$E:$E,'Copy of Raw Data'!A:A,"ERROR",0,1)</f>
        <v>US</v>
      </c>
      <c r="B45" s="9" t="str">
        <f>_xlfn.XLOOKUP($E45,'Copy of Raw Data'!$E:$E,'Copy of Raw Data'!B:B,"ERROR",0,1)</f>
        <v>Hair Mousses</v>
      </c>
      <c r="C45" s="9" t="str">
        <f>_xlfn.XLOOKUP($E45,'Copy of Raw Data'!$E:$E,'Copy of Raw Data'!C:C,"ERROR",0,1)</f>
        <v>bumble and bumble</v>
      </c>
      <c r="D45" s="9" t="str">
        <f>_xlfn.XLOOKUP($E45,'Copy of Raw Data'!$E:$E,'Copy of Raw Data'!D:D,"ERROR",0,1)</f>
        <v>www.amazon.com/dp/B00BM1WDB0</v>
      </c>
      <c r="E45" s="9" t="s">
        <v>196</v>
      </c>
      <c r="F45" s="9" t="str">
        <f>_xlfn.XLOOKUP($E45,'Copy of Raw Data'!$E:$E,'Copy of Raw Data'!F:F,"ERROR",0,1)</f>
        <v>Bumble and Bumble Thickening Full Form Soft Mousse 5 oz.</v>
      </c>
      <c r="G45" s="9">
        <f>_xlfn.XLOOKUP($E45,'Copy of Raw Data'!$E:$E,'Copy of Raw Data'!G:G,"ERROR",0,1)</f>
        <v>5072</v>
      </c>
      <c r="H45" s="9">
        <f>_xlfn.XLOOKUP($E45,'Copy of Raw Data'!$E:$E,'Copy of Raw Data'!H:H,"ERROR",0,1)</f>
        <v>149743.3</v>
      </c>
      <c r="I45" s="9">
        <f>_xlfn.XLOOKUP($E45,'Copy of Raw Data'!$E:$E,'Copy of Raw Data'!I:I,"ERROR",0,1)</f>
        <v>0.00631295836265243</v>
      </c>
      <c r="J45" s="9" t="str">
        <f>_xlfn.XLOOKUP($E45,'Copy of Raw Data'!$E:$E,'Copy of 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_xlfn.XLOOKUP($E45,'Copy of Raw Data'!$E:$E,'Copy of Raw Data'!L:L,"ERROR",0,1)</f>
        <v>29.34</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_xlfn.XLOOKUP($E45,'Copy of Raw Data'!$E:$E,'Copy of Raw Data'!N:N,"ERROR",0,1)</f>
        <v>30.85</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4% to 6%</v>
      </c>
      <c r="P45" s="16">
        <f t="shared" si="2"/>
        <v>0.0489465153970827</v>
      </c>
      <c r="Q45" s="9">
        <f>_xlfn.XLOOKUP($E45,'Copy of Raw Data'!$E:$E,'Copy of Raw Data'!Q:Q,"ERROR",0,1)</f>
        <v>150</v>
      </c>
      <c r="R45" s="9" t="str">
        <f>_xlfn.XLOOKUP($E45,'Copy of Raw Data'!$E:$E,'Copy of Raw Data'!R:R,"ERROR",0,1)</f>
        <v>ml</v>
      </c>
      <c r="S45" s="17">
        <f t="shared" si="3"/>
        <v>5.78698224852071</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5 to 10</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0.2 to 0.3</v>
      </c>
      <c r="V45" s="17">
        <f t="shared" si="4"/>
        <v>0.205776551345085</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7">
        <f t="shared" si="5"/>
        <v>0.195704506206314</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4 to 6</v>
      </c>
      <c r="Z45" s="17">
        <f t="array" ref="Z45">_xlfn.IFS(AA45="oz",_xlfn.IFS(R45="oz",Q45,R45="fl oz",Q45*1.04,R45="ml",Q45*0.0338),AA45="fl oz",_xlfn.IFS(R45="oz",Q45/1.04,R45="fl oz",Q45,R45="ml",Q45*0.0338/1.04),AA45="ml",_xlfn.IFS(R45="oz",Q45/0.0338,R45="fl oz",Q45*1.04/0.0338,R45="ml",Q45))</f>
        <v>5.07</v>
      </c>
      <c r="AA45" s="9" t="str">
        <f>_xlfn.XLOOKUP($E45,'Copy of Raw Data'!$E:$E,'Copy of Raw Data'!AA:AA,"ERROR",0,1)</f>
        <v>oz</v>
      </c>
      <c r="AB45" s="9" t="str">
        <f>_xlfn.XLOOKUP($E45,'Copy of Raw Data'!$E:$E,'Copy of Raw Data'!AB:AB,"ERROR",0,1)</f>
        <v>Spray Can</v>
      </c>
      <c r="AC45" s="9" t="str">
        <f>_xlfn.XLOOKUP($E45,'Copy of Raw Data'!$E:$E,'Copy of Raw Data'!AC:AC,"ERROR",0,1)</f>
        <v>Pack of 1</v>
      </c>
      <c r="AD45" s="9" t="str">
        <f>_xlfn.XLOOKUP($E45,'Copy of Raw Data'!$E:$E,'Copy of Raw Data'!AD:AD,"ERROR",0,1)</f>
        <v>Thickening, Moisturizing</v>
      </c>
      <c r="AE45" s="9" t="str">
        <f>_xlfn.XLOOKUP($E45,'Copy of Raw Data'!$E:$E,'Copy of Raw Data'!AO:AO,"ERROR",0,1)</f>
        <v>Cruelty Free</v>
      </c>
      <c r="AF45" s="9" t="str">
        <f>_xlfn.XLOOKUP($E45,'Copy of Raw Data'!$E:$E,'Copy of Raw Data'!AZ:AZ,"ERROR",0,1)</f>
        <v>Water, Soy, Wheat, Dimethicone, Panthenol, Ethylhexylglycerin, Arginine, Cetrimonium Choride, Tocopherol, Castor Oil, Disodium edta</v>
      </c>
      <c r="AG45">
        <f t="shared" si="12"/>
        <v>0</v>
      </c>
      <c r="AH45">
        <f t="shared" si="12"/>
        <v>0</v>
      </c>
      <c r="AI45">
        <f t="shared" si="12"/>
        <v>0</v>
      </c>
      <c r="AJ45">
        <f t="shared" si="12"/>
        <v>0</v>
      </c>
      <c r="AK45">
        <f t="shared" si="12"/>
        <v>0</v>
      </c>
      <c r="AL45">
        <f t="shared" si="12"/>
        <v>0</v>
      </c>
      <c r="AM45">
        <f t="shared" si="12"/>
        <v>0</v>
      </c>
      <c r="AN45">
        <f t="shared" si="12"/>
        <v>0</v>
      </c>
      <c r="AO45">
        <f t="shared" si="12"/>
        <v>0</v>
      </c>
      <c r="AP45">
        <f t="shared" si="12"/>
        <v>0</v>
      </c>
      <c r="AQ45">
        <f t="shared" si="12"/>
        <v>0</v>
      </c>
      <c r="AR45">
        <f t="shared" si="12"/>
        <v>0</v>
      </c>
      <c r="AS45">
        <f t="shared" si="12"/>
        <v>0</v>
      </c>
      <c r="AT45">
        <f t="shared" si="12"/>
        <v>0</v>
      </c>
      <c r="AU45">
        <f t="shared" si="12"/>
        <v>0</v>
      </c>
      <c r="AV45">
        <f t="shared" si="12"/>
        <v>0</v>
      </c>
      <c r="AW45">
        <f t="shared" si="11"/>
        <v>0</v>
      </c>
      <c r="AX45">
        <f t="shared" si="11"/>
        <v>0</v>
      </c>
      <c r="AY45">
        <f t="shared" si="11"/>
        <v>0</v>
      </c>
      <c r="AZ45">
        <f t="shared" si="11"/>
        <v>0</v>
      </c>
      <c r="BA45">
        <f t="shared" si="11"/>
        <v>0</v>
      </c>
      <c r="BB45">
        <f t="shared" si="11"/>
        <v>0</v>
      </c>
      <c r="BC45">
        <f t="shared" si="11"/>
        <v>0</v>
      </c>
      <c r="BD45">
        <f t="shared" si="6"/>
        <v>0</v>
      </c>
      <c r="BE45">
        <f t="shared" si="6"/>
        <v>0</v>
      </c>
      <c r="BF45">
        <f t="shared" si="13"/>
        <v>0</v>
      </c>
      <c r="BG45">
        <f t="shared" si="13"/>
        <v>1</v>
      </c>
      <c r="BH45">
        <f t="shared" si="13"/>
        <v>0</v>
      </c>
      <c r="BI45">
        <f t="shared" si="13"/>
        <v>0</v>
      </c>
      <c r="BJ45">
        <f t="shared" si="13"/>
        <v>0</v>
      </c>
      <c r="BK45">
        <f t="shared" si="13"/>
        <v>0</v>
      </c>
      <c r="BL45">
        <f t="shared" si="13"/>
        <v>0</v>
      </c>
      <c r="BM45">
        <f t="shared" si="13"/>
        <v>0</v>
      </c>
      <c r="BN45">
        <f t="shared" si="13"/>
        <v>0</v>
      </c>
      <c r="BO45">
        <f t="shared" si="13"/>
        <v>0</v>
      </c>
      <c r="BP45">
        <f t="shared" si="13"/>
        <v>0</v>
      </c>
      <c r="BQ45">
        <f t="shared" si="13"/>
        <v>0</v>
      </c>
      <c r="BR45">
        <f t="shared" si="13"/>
        <v>0</v>
      </c>
      <c r="BS45">
        <f t="shared" si="13"/>
        <v>1</v>
      </c>
      <c r="BT45">
        <f t="shared" si="13"/>
        <v>0</v>
      </c>
      <c r="BU45">
        <f t="shared" si="13"/>
        <v>0</v>
      </c>
    </row>
    <row r="46" spans="1:73">
      <c r="A46" s="9" t="str">
        <f>_xlfn.XLOOKUP($E46,'Copy of Raw Data'!$E:$E,'Copy of Raw Data'!A:A,"ERROR",0,1)</f>
        <v>US</v>
      </c>
      <c r="B46" s="9" t="str">
        <f>_xlfn.XLOOKUP($E46,'Copy of Raw Data'!$E:$E,'Copy of Raw Data'!B:B,"ERROR",0,1)</f>
        <v>Hair Mousses</v>
      </c>
      <c r="C46" s="9" t="str">
        <f>_xlfn.XLOOKUP($E46,'Copy of Raw Data'!$E:$E,'Copy of Raw Data'!C:C,"ERROR",0,1)</f>
        <v>no nothing</v>
      </c>
      <c r="D46" s="9" t="str">
        <f>_xlfn.XLOOKUP($E46,'Copy of Raw Data'!$E:$E,'Copy of Raw Data'!D:D,"ERROR",0,1)</f>
        <v>www.amazon.com/dp/B07C89VC6H</v>
      </c>
      <c r="E46" s="9" t="s">
        <v>200</v>
      </c>
      <c r="F46" s="9" t="str">
        <f>_xlfn.XLOOKUP($E46,'Copy of Raw Data'!$E:$E,'Copy of Raw Data'!F:F,"ERROR",0,1)</f>
        <v>No nothing Very Sensitive Strong Mousse - Fragrance Free, Hypoallergenic, Alcohol Free, Unscented Styling Mousse for Volume - Gluten Free, Soy Free, Paraben Free - 6.8 oz (Strong Mousse)</v>
      </c>
      <c r="G46" s="9">
        <f>_xlfn.XLOOKUP($E46,'Copy of Raw Data'!$E:$E,'Copy of Raw Data'!G:G,"ERROR",0,1)</f>
        <v>5085</v>
      </c>
      <c r="H46" s="9">
        <f>_xlfn.XLOOKUP($E46,'Copy of Raw Data'!$E:$E,'Copy of Raw Data'!H:H,"ERROR",0,1)</f>
        <v>148489.36</v>
      </c>
      <c r="I46" s="9">
        <f>_xlfn.XLOOKUP($E46,'Copy of Raw Data'!$E:$E,'Copy of Raw Data'!I:I,"ERROR",0,1)</f>
        <v>0.00597155079347244</v>
      </c>
      <c r="J46" s="9" t="str">
        <f>_xlfn.XLOOKUP($E46,'Copy of Raw Data'!$E:$E,'Copy of 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_xlfn.XLOOKUP($E46,'Copy of Raw Data'!$E:$E,'Copy of Raw Data'!L:L,"ERROR",0,1)</f>
        <v>29.45</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_xlfn.XLOOKUP($E46,'Copy of Raw Data'!$E:$E,'Copy of Raw Data'!N:N,"ERROR",0,1)</f>
        <v>31.47</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6% to 8%</v>
      </c>
      <c r="P46" s="16">
        <f t="shared" si="2"/>
        <v>0.0641881156657134</v>
      </c>
      <c r="Q46" s="9">
        <f>_xlfn.XLOOKUP($E46,'Copy of Raw Data'!$E:$E,'Copy of Raw Data'!Q:Q,"ERROR",0,1)</f>
        <v>6.8</v>
      </c>
      <c r="R46" s="9" t="str">
        <f>_xlfn.XLOOKUP($E46,'Copy of Raw Data'!$E:$E,'Copy of Raw Data'!R:R,"ERROR",0,1)</f>
        <v>oz</v>
      </c>
      <c r="S46" s="17">
        <f t="shared" si="3"/>
        <v>4.33088235294118</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4 to 5</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7">
        <f t="shared" si="4"/>
        <v>0.15650798702978</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5"/>
        <v>0.146462034255704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6 to 8</v>
      </c>
      <c r="Z46" s="17">
        <f t="array" ref="Z46">_xlfn.IFS(AA46="oz",_xlfn.IFS(R46="oz",Q46,R46="fl oz",Q46*1.04,R46="ml",Q46*0.0338),AA46="fl oz",_xlfn.IFS(R46="oz",Q46/1.04,R46="fl oz",Q46,R46="ml",Q46*0.0338/1.04),AA46="ml",_xlfn.IFS(R46="oz",Q46/0.0338,R46="fl oz",Q46*1.04/0.0338,R46="ml",Q46))</f>
        <v>6.8</v>
      </c>
      <c r="AA46" s="9" t="str">
        <f>_xlfn.XLOOKUP($E46,'Copy of Raw Data'!$E:$E,'Copy of Raw Data'!AA:AA,"ERROR",0,1)</f>
        <v>oz</v>
      </c>
      <c r="AB46" s="9" t="str">
        <f>_xlfn.XLOOKUP($E46,'Copy of Raw Data'!$E:$E,'Copy of Raw Data'!AB:AB,"ERROR",0,1)</f>
        <v>Spray Can</v>
      </c>
      <c r="AC46" s="9" t="str">
        <f>_xlfn.XLOOKUP($E46,'Copy of Raw Data'!$E:$E,'Copy of Raw Data'!AC:AC,"ERROR",0,1)</f>
        <v>Pack of 1</v>
      </c>
      <c r="AD46" s="9" t="str">
        <f>_xlfn.XLOOKUP($E46,'Copy of Raw Data'!$E:$E,'Copy of Raw Data'!AD:AD,"ERROR",0,1)</f>
        <v>Volumizing, Shine, Frizz Control, Humidity Protection</v>
      </c>
      <c r="AE46" s="9" t="str">
        <f>_xlfn.XLOOKUP($E46,'Copy of Raw Data'!$E:$E,'Copy of Raw Data'!AO:AO,"ERROR",0,1)</f>
        <v>Fragrance Free, Paraben Free, Alcohol Free, Gluten Free, Soy Free, Cruelty Free, Vegan, Allergen free, Eco friendly, Phthalate Free</v>
      </c>
      <c r="AF46" s="9" t="str">
        <f>_xlfn.XLOOKUP($E46,'Copy of Raw Data'!$E:$E,'Copy of Raw Data'!AZ:AZ,"ERROR",0,1)</f>
        <v>NA</v>
      </c>
      <c r="AG46">
        <f t="shared" si="12"/>
        <v>0</v>
      </c>
      <c r="AH46">
        <f t="shared" si="12"/>
        <v>0</v>
      </c>
      <c r="AI46">
        <f t="shared" si="12"/>
        <v>0</v>
      </c>
      <c r="AJ46">
        <f t="shared" si="12"/>
        <v>0</v>
      </c>
      <c r="AK46">
        <f t="shared" si="12"/>
        <v>0</v>
      </c>
      <c r="AL46">
        <f t="shared" si="12"/>
        <v>0</v>
      </c>
      <c r="AM46">
        <f t="shared" si="12"/>
        <v>0</v>
      </c>
      <c r="AN46">
        <f t="shared" si="12"/>
        <v>0</v>
      </c>
      <c r="AO46">
        <f t="shared" si="12"/>
        <v>0</v>
      </c>
      <c r="AP46">
        <f t="shared" si="12"/>
        <v>0</v>
      </c>
      <c r="AQ46">
        <f t="shared" si="12"/>
        <v>0</v>
      </c>
      <c r="AR46">
        <f t="shared" si="12"/>
        <v>0</v>
      </c>
      <c r="AS46">
        <f t="shared" si="12"/>
        <v>1</v>
      </c>
      <c r="AT46">
        <f t="shared" si="12"/>
        <v>0</v>
      </c>
      <c r="AU46">
        <f t="shared" si="12"/>
        <v>0</v>
      </c>
      <c r="AV46">
        <f t="shared" ref="AV46:BC109" si="14">IF(IFERROR(SEARCH(AV$2,$AD46,1),0)=0,0,1)</f>
        <v>0</v>
      </c>
      <c r="AW46">
        <f t="shared" si="14"/>
        <v>1</v>
      </c>
      <c r="AX46">
        <f t="shared" si="14"/>
        <v>0</v>
      </c>
      <c r="AY46">
        <f t="shared" si="14"/>
        <v>0</v>
      </c>
      <c r="AZ46">
        <f t="shared" si="14"/>
        <v>0</v>
      </c>
      <c r="BA46">
        <f t="shared" si="14"/>
        <v>0</v>
      </c>
      <c r="BB46">
        <f t="shared" si="14"/>
        <v>0</v>
      </c>
      <c r="BC46">
        <f t="shared" si="14"/>
        <v>0</v>
      </c>
      <c r="BD46">
        <f t="shared" si="6"/>
        <v>0</v>
      </c>
      <c r="BE46">
        <f t="shared" si="6"/>
        <v>0</v>
      </c>
      <c r="BF46">
        <f t="shared" si="13"/>
        <v>0</v>
      </c>
      <c r="BG46">
        <f t="shared" si="13"/>
        <v>0</v>
      </c>
      <c r="BH46">
        <f t="shared" si="13"/>
        <v>0</v>
      </c>
      <c r="BI46">
        <f t="shared" si="13"/>
        <v>0</v>
      </c>
      <c r="BJ46">
        <f t="shared" si="13"/>
        <v>0</v>
      </c>
      <c r="BK46">
        <f t="shared" si="13"/>
        <v>0</v>
      </c>
      <c r="BL46">
        <f t="shared" si="13"/>
        <v>0</v>
      </c>
      <c r="BM46">
        <f t="shared" si="13"/>
        <v>0</v>
      </c>
      <c r="BN46">
        <f t="shared" si="13"/>
        <v>1</v>
      </c>
      <c r="BO46">
        <f t="shared" si="13"/>
        <v>0</v>
      </c>
      <c r="BP46">
        <f t="shared" si="13"/>
        <v>0</v>
      </c>
      <c r="BQ46">
        <f t="shared" si="13"/>
        <v>0</v>
      </c>
      <c r="BR46">
        <f t="shared" si="13"/>
        <v>0</v>
      </c>
      <c r="BS46">
        <f t="shared" si="13"/>
        <v>0</v>
      </c>
      <c r="BT46">
        <f t="shared" si="13"/>
        <v>0</v>
      </c>
      <c r="BU46">
        <f t="shared" si="13"/>
        <v>1</v>
      </c>
    </row>
    <row r="47" spans="1:73">
      <c r="A47" s="9" t="str">
        <f>_xlfn.XLOOKUP($E47,'Copy of Raw Data'!$E:$E,'Copy of Raw Data'!A:A,"ERROR",0,1)</f>
        <v>US</v>
      </c>
      <c r="B47" s="9" t="str">
        <f>_xlfn.XLOOKUP($E47,'Copy of Raw Data'!$E:$E,'Copy of Raw Data'!B:B,"ERROR",0,1)</f>
        <v>Hair Mousses</v>
      </c>
      <c r="C47" s="9" t="str">
        <f>_xlfn.XLOOKUP($E47,'Copy of Raw Data'!$E:$E,'Copy of Raw Data'!C:C,"ERROR",0,1)</f>
        <v>r+co</v>
      </c>
      <c r="D47" s="9" t="str">
        <f>_xlfn.XLOOKUP($E47,'Copy of Raw Data'!$E:$E,'Copy of Raw Data'!D:D,"ERROR",0,1)</f>
        <v>www.amazon.com/dp/B01A7QACAY</v>
      </c>
      <c r="E47" s="9" t="s">
        <v>203</v>
      </c>
      <c r="F47" s="9" t="str">
        <f>_xlfn.XLOOKUP($E47,'Copy of Raw Data'!$E:$E,'Copy of Raw Data'!F:F,"ERROR",0,1)</f>
        <v>R+Co Chiffon Styling Mousse | Shapeable Body + Volume + Shine | Vegan + Cruelty-Free | 5.6 Oz</v>
      </c>
      <c r="G47" s="9">
        <f>_xlfn.XLOOKUP($E47,'Copy of Raw Data'!$E:$E,'Copy of Raw Data'!G:G,"ERROR",0,1)</f>
        <v>4077</v>
      </c>
      <c r="H47" s="9">
        <f>_xlfn.XLOOKUP($E47,'Copy of Raw Data'!$E:$E,'Copy of Raw Data'!H:H,"ERROR",0,1)</f>
        <v>140458.99</v>
      </c>
      <c r="I47" s="9">
        <f>_xlfn.XLOOKUP($E47,'Copy of Raw Data'!$E:$E,'Copy of Raw Data'!I:I,"ERROR",0,1)</f>
        <v>0.00588429818192053</v>
      </c>
      <c r="J47" s="9" t="str">
        <f>_xlfn.XLOOKUP($E47,'Copy of Raw Data'!$E:$E,'Copy of 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30 to 40</v>
      </c>
      <c r="L47" s="9">
        <f>_xlfn.XLOOKUP($E47,'Copy of Raw Data'!$E:$E,'Copy of Raw Data'!L:L,"ERROR",0,1)</f>
        <v>34.51</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_xlfn.XLOOKUP($E47,'Copy of Raw Data'!$E:$E,'Copy of Raw Data'!N:N,"ERROR",0,1)</f>
        <v>35.98</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4% to 6%</v>
      </c>
      <c r="P47" s="16">
        <f t="shared" si="2"/>
        <v>0.0408560311284046</v>
      </c>
      <c r="Q47" s="9">
        <f>_xlfn.XLOOKUP($E47,'Copy of Raw Data'!$E:$E,'Copy of Raw Data'!Q:Q,"ERROR",0,1)</f>
        <v>5.6</v>
      </c>
      <c r="R47" s="9" t="str">
        <f>_xlfn.XLOOKUP($E47,'Copy of Raw Data'!$E:$E,'Copy of Raw Data'!R:R,"ERROR",0,1)</f>
        <v>oz</v>
      </c>
      <c r="S47" s="17">
        <f t="shared" si="3"/>
        <v>6.1625</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5 to 10</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0.2 to 0.3</v>
      </c>
      <c r="V47" s="17">
        <f t="shared" si="4"/>
        <v>0.217281028068989</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0.2 to 0.3</v>
      </c>
      <c r="X47" s="17">
        <f t="shared" si="5"/>
        <v>0.20840378762259</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4 to 6</v>
      </c>
      <c r="Z47" s="17">
        <f t="array" ref="Z47">_xlfn.IFS(AA47="oz",_xlfn.IFS(R47="oz",Q47,R47="fl oz",Q47*1.04,R47="ml",Q47*0.0338),AA47="fl oz",_xlfn.IFS(R47="oz",Q47/1.04,R47="fl oz",Q47,R47="ml",Q47*0.0338/1.04),AA47="ml",_xlfn.IFS(R47="oz",Q47/0.0338,R47="fl oz",Q47*1.04/0.0338,R47="ml",Q47))</f>
        <v>5.6</v>
      </c>
      <c r="AA47" s="9" t="str">
        <f>_xlfn.XLOOKUP($E47,'Copy of Raw Data'!$E:$E,'Copy of Raw Data'!AA:AA,"ERROR",0,1)</f>
        <v>oz</v>
      </c>
      <c r="AB47" s="9" t="str">
        <f>_xlfn.XLOOKUP($E47,'Copy of Raw Data'!$E:$E,'Copy of Raw Data'!AB:AB,"ERROR",0,1)</f>
        <v>Spray Can</v>
      </c>
      <c r="AC47" s="9" t="str">
        <f>_xlfn.XLOOKUP($E47,'Copy of Raw Data'!$E:$E,'Copy of Raw Data'!AC:AC,"ERROR",0,1)</f>
        <v>Pack of 1</v>
      </c>
      <c r="AD47" s="9" t="str">
        <f>_xlfn.XLOOKUP($E47,'Copy of Raw Data'!$E:$E,'Copy of Raw Data'!AD:AD,"ERROR",0,1)</f>
        <v>Volumizing, Shine, UV protection, Heat Protection</v>
      </c>
      <c r="AE47" s="9" t="str">
        <f>_xlfn.XLOOKUP($E47,'Copy of Raw Data'!$E:$E,'Copy of Raw Data'!AO:AO,"ERROR",0,1)</f>
        <v>Vegan, Cruelty Free, Gluten Free, Paraben Free, Sulfate Free, Mineral oil free, Petrolatum free</v>
      </c>
      <c r="AF47" s="9" t="str">
        <f>_xlfn.XLOOKUP($E47,'Copy of Raw Data'!$E:$E,'Copy of Raw Data'!AZ:AZ,"ERROR",0,1)</f>
        <v>Mustard oil, Silk, Volcanic Sand</v>
      </c>
      <c r="AG47">
        <f t="shared" ref="AG47:AV110" si="15">IF(IFERROR(SEARCH(AG$2,$AD47,1),0)=0,0,1)</f>
        <v>0</v>
      </c>
      <c r="AH47">
        <f t="shared" si="15"/>
        <v>0</v>
      </c>
      <c r="AI47">
        <f t="shared" si="15"/>
        <v>0</v>
      </c>
      <c r="AJ47">
        <f t="shared" si="15"/>
        <v>0</v>
      </c>
      <c r="AK47">
        <f t="shared" si="15"/>
        <v>0</v>
      </c>
      <c r="AL47">
        <f t="shared" si="15"/>
        <v>0</v>
      </c>
      <c r="AM47">
        <f t="shared" si="15"/>
        <v>0</v>
      </c>
      <c r="AN47">
        <f t="shared" si="15"/>
        <v>0</v>
      </c>
      <c r="AO47">
        <f t="shared" si="15"/>
        <v>0</v>
      </c>
      <c r="AP47">
        <f t="shared" si="15"/>
        <v>0</v>
      </c>
      <c r="AQ47">
        <f t="shared" si="15"/>
        <v>0</v>
      </c>
      <c r="AR47">
        <f t="shared" si="15"/>
        <v>0</v>
      </c>
      <c r="AS47">
        <f t="shared" si="15"/>
        <v>0</v>
      </c>
      <c r="AT47">
        <f t="shared" si="15"/>
        <v>0</v>
      </c>
      <c r="AU47">
        <f t="shared" si="15"/>
        <v>1</v>
      </c>
      <c r="AV47">
        <f t="shared" si="15"/>
        <v>0</v>
      </c>
      <c r="AW47">
        <f t="shared" si="14"/>
        <v>0</v>
      </c>
      <c r="AX47">
        <f t="shared" si="14"/>
        <v>0</v>
      </c>
      <c r="AY47">
        <f t="shared" si="14"/>
        <v>0</v>
      </c>
      <c r="AZ47">
        <f t="shared" si="14"/>
        <v>0</v>
      </c>
      <c r="BA47">
        <f t="shared" si="14"/>
        <v>0</v>
      </c>
      <c r="BB47">
        <f t="shared" si="14"/>
        <v>0</v>
      </c>
      <c r="BC47">
        <f t="shared" si="14"/>
        <v>0</v>
      </c>
      <c r="BD47">
        <f t="shared" si="6"/>
        <v>0</v>
      </c>
      <c r="BE47">
        <f t="shared" si="6"/>
        <v>0</v>
      </c>
      <c r="BF47">
        <f t="shared" si="13"/>
        <v>0</v>
      </c>
      <c r="BG47">
        <f t="shared" si="13"/>
        <v>0</v>
      </c>
      <c r="BH47">
        <f t="shared" si="13"/>
        <v>0</v>
      </c>
      <c r="BI47">
        <f t="shared" si="13"/>
        <v>0</v>
      </c>
      <c r="BJ47">
        <f t="shared" si="13"/>
        <v>0</v>
      </c>
      <c r="BK47">
        <f t="shared" si="13"/>
        <v>0</v>
      </c>
      <c r="BL47">
        <f t="shared" si="13"/>
        <v>0</v>
      </c>
      <c r="BM47">
        <f t="shared" si="13"/>
        <v>0</v>
      </c>
      <c r="BN47">
        <f t="shared" si="13"/>
        <v>1</v>
      </c>
      <c r="BO47">
        <f t="shared" si="13"/>
        <v>0</v>
      </c>
      <c r="BP47">
        <f t="shared" si="13"/>
        <v>0</v>
      </c>
      <c r="BQ47">
        <f t="shared" si="13"/>
        <v>0</v>
      </c>
      <c r="BR47">
        <f t="shared" si="13"/>
        <v>0</v>
      </c>
      <c r="BS47">
        <f t="shared" si="13"/>
        <v>0</v>
      </c>
      <c r="BT47">
        <f t="shared" si="13"/>
        <v>1</v>
      </c>
      <c r="BU47">
        <f t="shared" si="13"/>
        <v>1</v>
      </c>
    </row>
    <row r="48" spans="1:73">
      <c r="A48" s="9" t="str">
        <f>_xlfn.XLOOKUP($E48,'Copy of Raw Data'!$E:$E,'Copy of Raw Data'!A:A,"ERROR",0,1)</f>
        <v>US</v>
      </c>
      <c r="B48" s="9" t="str">
        <f>_xlfn.XLOOKUP($E48,'Copy of Raw Data'!$E:$E,'Copy of Raw Data'!B:B,"ERROR",0,1)</f>
        <v>Hair Mousses</v>
      </c>
      <c r="C48" s="9" t="str">
        <f>_xlfn.XLOOKUP($E48,'Copy of Raw Data'!$E:$E,'Copy of Raw Data'!C:C,"ERROR",0,1)</f>
        <v>kenra</v>
      </c>
      <c r="D48" s="9" t="str">
        <f>_xlfn.XLOOKUP($E48,'Copy of Raw Data'!$E:$E,'Copy of Raw Data'!D:D,"ERROR",0,1)</f>
        <v>www.amazon.com/dp/B00481PTDU</v>
      </c>
      <c r="E48" s="9" t="s">
        <v>206</v>
      </c>
      <c r="F48" s="9" t="str">
        <f>_xlfn.XLOOKUP($E48,'Copy of Raw Data'!$E:$E,'Copy of Raw Data'!F:F,"ERROR",0,1)</f>
        <v>Kenra Curl Glaze Mousse 13 | Curl Control Glaze | Provides Frizz Control &amp; Humidity Resistance | All Hair Types</v>
      </c>
      <c r="G48" s="9">
        <f>_xlfn.XLOOKUP($E48,'Copy of Raw Data'!$E:$E,'Copy of Raw Data'!G:G,"ERROR",0,1)</f>
        <v>7705</v>
      </c>
      <c r="H48" s="9">
        <f>_xlfn.XLOOKUP($E48,'Copy of Raw Data'!$E:$E,'Copy of Raw Data'!H:H,"ERROR",0,1)</f>
        <v>138406.69</v>
      </c>
      <c r="I48" s="9">
        <f>_xlfn.XLOOKUP($E48,'Copy of Raw Data'!$E:$E,'Copy of Raw Data'!I:I,"ERROR",0,1)</f>
        <v>0.00580168900955085</v>
      </c>
      <c r="J48" s="9" t="str">
        <f>_xlfn.XLOOKUP($E48,'Copy of Raw Data'!$E:$E,'Copy of 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15 to 20</v>
      </c>
      <c r="L48" s="9">
        <f>_xlfn.XLOOKUP($E48,'Copy of Raw Data'!$E:$E,'Copy of Raw Data'!L:L,"ERROR",0,1)</f>
        <v>18.02</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15 to 20</v>
      </c>
      <c r="N48" s="9">
        <f>_xlfn.XLOOKUP($E48,'Copy of Raw Data'!$E:$E,'Copy of Raw Data'!N:N,"ERROR",0,1)</f>
        <v>19.99</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6">
        <f t="shared" si="2"/>
        <v>0.0985492746373186</v>
      </c>
      <c r="Q48" s="9">
        <f>_xlfn.XLOOKUP($E48,'Copy of Raw Data'!$E:$E,'Copy of Raw Data'!Q:Q,"ERROR",0,1)</f>
        <v>6.75</v>
      </c>
      <c r="R48" s="9" t="str">
        <f>_xlfn.XLOOKUP($E48,'Copy of Raw Data'!$E:$E,'Copy of Raw Data'!R:R,"ERROR",0,1)</f>
        <v>oz</v>
      </c>
      <c r="S48" s="17">
        <f t="shared" si="3"/>
        <v>2.66962962962963</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2 to 3</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0.1 to 0.2</v>
      </c>
      <c r="V48" s="17">
        <f t="shared" si="4"/>
        <v>0.100151555004446</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7">
        <f t="shared" si="5"/>
        <v>0.0902816919049587</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17">
        <f t="array" ref="Z48">_xlfn.IFS(AA48="oz",_xlfn.IFS(R48="oz",Q48,R48="fl oz",Q48*1.04,R48="ml",Q48*0.0338),AA48="fl oz",_xlfn.IFS(R48="oz",Q48/1.04,R48="fl oz",Q48,R48="ml",Q48*0.0338/1.04),AA48="ml",_xlfn.IFS(R48="oz",Q48/0.0338,R48="fl oz",Q48*1.04/0.0338,R48="ml",Q48))</f>
        <v>6.75</v>
      </c>
      <c r="AA48" s="9" t="str">
        <f>_xlfn.XLOOKUP($E48,'Copy of Raw Data'!$E:$E,'Copy of Raw Data'!AA:AA,"ERROR",0,1)</f>
        <v>oz</v>
      </c>
      <c r="AB48" s="9" t="str">
        <f>_xlfn.XLOOKUP($E48,'Copy of Raw Data'!$E:$E,'Copy of Raw Data'!AB:AB,"ERROR",0,1)</f>
        <v>Spray Can</v>
      </c>
      <c r="AC48" s="9" t="str">
        <f>_xlfn.XLOOKUP($E48,'Copy of Raw Data'!$E:$E,'Copy of Raw Data'!AC:AC,"ERROR",0,1)</f>
        <v>Pack of 1</v>
      </c>
      <c r="AD48" s="9" t="str">
        <f>_xlfn.XLOOKUP($E48,'Copy of Raw Data'!$E:$E,'Copy of Raw Data'!AD:AD,"ERROR",0,1)</f>
        <v>Frizz Control, Humidity Protection, Curl Enhancement, Long Lasting, Shine</v>
      </c>
      <c r="AE48" s="9" t="str">
        <f>_xlfn.XLOOKUP($E48,'Copy of Raw Data'!$E:$E,'Copy of Raw Data'!AO:AO,"ERROR",0,1)</f>
        <v>Cruelty Free, Residue Free, </v>
      </c>
      <c r="AF48" s="9" t="str">
        <f>_xlfn.XLOOKUP($E48,'Copy of Raw Data'!$E:$E,'Copy of Raw Data'!AZ:AZ,"ERROR",0,1)</f>
        <v>Water, Glycerin, panthenol, Palm, Iodopropynyl Butylcarbamate, Jojoba seed oil, Tetrasodium edta, Oat, Diazolidinyl Urea , Aloe Vera, Sunflower, Dimethicone</v>
      </c>
      <c r="AG48">
        <f t="shared" si="15"/>
        <v>0</v>
      </c>
      <c r="AH48">
        <f t="shared" si="15"/>
        <v>0</v>
      </c>
      <c r="AI48">
        <f t="shared" si="15"/>
        <v>0</v>
      </c>
      <c r="AJ48">
        <f t="shared" si="15"/>
        <v>0</v>
      </c>
      <c r="AK48">
        <f t="shared" si="15"/>
        <v>0</v>
      </c>
      <c r="AL48">
        <f t="shared" si="15"/>
        <v>0</v>
      </c>
      <c r="AM48">
        <f t="shared" si="15"/>
        <v>1</v>
      </c>
      <c r="AN48">
        <f t="shared" si="15"/>
        <v>0</v>
      </c>
      <c r="AO48">
        <f t="shared" si="15"/>
        <v>0</v>
      </c>
      <c r="AP48">
        <f t="shared" si="15"/>
        <v>0</v>
      </c>
      <c r="AQ48">
        <f t="shared" si="15"/>
        <v>0</v>
      </c>
      <c r="AR48">
        <f t="shared" si="15"/>
        <v>0</v>
      </c>
      <c r="AS48">
        <f t="shared" si="15"/>
        <v>1</v>
      </c>
      <c r="AT48">
        <f t="shared" si="15"/>
        <v>0</v>
      </c>
      <c r="AU48">
        <f t="shared" si="15"/>
        <v>0</v>
      </c>
      <c r="AV48">
        <f t="shared" si="15"/>
        <v>0</v>
      </c>
      <c r="AW48">
        <f t="shared" si="14"/>
        <v>1</v>
      </c>
      <c r="AX48">
        <f t="shared" si="14"/>
        <v>0</v>
      </c>
      <c r="AY48">
        <f t="shared" si="14"/>
        <v>0</v>
      </c>
      <c r="AZ48">
        <f t="shared" si="14"/>
        <v>0</v>
      </c>
      <c r="BA48">
        <f t="shared" si="14"/>
        <v>0</v>
      </c>
      <c r="BB48">
        <f t="shared" si="14"/>
        <v>0</v>
      </c>
      <c r="BC48">
        <f t="shared" si="14"/>
        <v>1</v>
      </c>
      <c r="BD48">
        <f t="shared" si="6"/>
        <v>0</v>
      </c>
      <c r="BE48">
        <f t="shared" si="6"/>
        <v>0</v>
      </c>
      <c r="BF48">
        <f t="shared" si="13"/>
        <v>0</v>
      </c>
      <c r="BG48">
        <f t="shared" si="13"/>
        <v>0</v>
      </c>
      <c r="BH48">
        <f t="shared" si="13"/>
        <v>0</v>
      </c>
      <c r="BI48">
        <f t="shared" si="13"/>
        <v>0</v>
      </c>
      <c r="BJ48">
        <f t="shared" si="13"/>
        <v>0</v>
      </c>
      <c r="BK48">
        <f t="shared" si="13"/>
        <v>0</v>
      </c>
      <c r="BL48">
        <f t="shared" si="13"/>
        <v>0</v>
      </c>
      <c r="BM48">
        <f t="shared" si="13"/>
        <v>0</v>
      </c>
      <c r="BN48">
        <f t="shared" si="13"/>
        <v>1</v>
      </c>
      <c r="BO48">
        <f t="shared" si="13"/>
        <v>0</v>
      </c>
      <c r="BP48">
        <f t="shared" si="13"/>
        <v>0</v>
      </c>
      <c r="BQ48">
        <f t="shared" si="13"/>
        <v>0</v>
      </c>
      <c r="BR48">
        <f t="shared" si="13"/>
        <v>0</v>
      </c>
      <c r="BS48">
        <f t="shared" si="13"/>
        <v>0</v>
      </c>
      <c r="BT48">
        <f t="shared" si="13"/>
        <v>0</v>
      </c>
      <c r="BU48">
        <f t="shared" si="13"/>
        <v>0</v>
      </c>
    </row>
    <row r="49" spans="1:73">
      <c r="A49" s="9" t="str">
        <f>_xlfn.XLOOKUP($E49,'Copy of Raw Data'!$E:$E,'Copy of Raw Data'!A:A,"ERROR",0,1)</f>
        <v>US</v>
      </c>
      <c r="B49" s="9" t="str">
        <f>_xlfn.XLOOKUP($E49,'Copy of Raw Data'!$E:$E,'Copy of Raw Data'!B:B,"ERROR",0,1)</f>
        <v>Hair Mousses</v>
      </c>
      <c r="C49" s="9" t="str">
        <f>_xlfn.XLOOKUP($E49,'Copy of Raw Data'!$E:$E,'Copy of Raw Data'!C:C,"ERROR",0,1)</f>
        <v>Avenue Man</v>
      </c>
      <c r="D49" s="9" t="str">
        <f>_xlfn.XLOOKUP($E49,'Copy of Raw Data'!$E:$E,'Copy of Raw Data'!D:D,"ERROR",0,1)</f>
        <v>www.amazon.com/dp/B07VDGFBDF</v>
      </c>
      <c r="E49" s="9" t="s">
        <v>210</v>
      </c>
      <c r="F49" s="9" t="str">
        <f>_xlfn.XLOOKUP($E49,'Copy of Raw Data'!$E:$E,'Copy of Raw Data'!F:F,"ERROR",0,1)</f>
        <v>Avenue Man Sculpting Foam for Men (7oz) - Firm Hold Volumizing Hair Mousse with Herbal Extracts Styling Hair Products - Alcohol and Paraben-Free Hair Volumizer - Made in the USA (7.0 oz)</v>
      </c>
      <c r="G49" s="9">
        <f>_xlfn.XLOOKUP($E49,'Copy of Raw Data'!$E:$E,'Copy of Raw Data'!G:G,"ERROR",0,1)</f>
        <v>6701</v>
      </c>
      <c r="H49" s="9">
        <f>_xlfn.XLOOKUP($E49,'Copy of Raw Data'!$E:$E,'Copy of Raw Data'!H:H,"ERROR",0,1)</f>
        <v>136463.61</v>
      </c>
      <c r="I49" s="9">
        <f>_xlfn.XLOOKUP($E49,'Copy of Raw Data'!$E:$E,'Copy of Raw Data'!I:I,"ERROR",0,1)</f>
        <v>0.00541573937118174</v>
      </c>
      <c r="J49" s="9" t="str">
        <f>_xlfn.XLOOKUP($E49,'Copy of Raw Data'!$E:$E,'Copy of 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20 to 30</v>
      </c>
      <c r="L49" s="9">
        <f>_xlfn.XLOOKUP($E49,'Copy of Raw Data'!$E:$E,'Copy of Raw Data'!L:L,"ERROR",0,1)</f>
        <v>20.38</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20 to 30</v>
      </c>
      <c r="N49" s="9">
        <f>_xlfn.XLOOKUP($E49,'Copy of Raw Data'!$E:$E,'Copy of Raw Data'!N:N,"ERROR",0,1)</f>
        <v>28.94</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25% to 30%</v>
      </c>
      <c r="P49" s="16">
        <f t="shared" si="2"/>
        <v>0.295784381478922</v>
      </c>
      <c r="Q49" s="9">
        <f>_xlfn.XLOOKUP($E49,'Copy of Raw Data'!$E:$E,'Copy of Raw Data'!Q:Q,"ERROR",0,1)</f>
        <v>7</v>
      </c>
      <c r="R49" s="9" t="str">
        <f>_xlfn.XLOOKUP($E49,'Copy of Raw Data'!$E:$E,'Copy of Raw Data'!R:R,"ERROR",0,1)</f>
        <v>oz</v>
      </c>
      <c r="S49" s="17">
        <f t="shared" si="3"/>
        <v>2.91142857142857</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4"/>
        <v>0.139813517561235</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5"/>
        <v>0.0984588627469926</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7</v>
      </c>
      <c r="AA49" s="9" t="str">
        <f>_xlfn.XLOOKUP($E49,'Copy of Raw Data'!$E:$E,'Copy of Raw Data'!AA:AA,"ERROR",0,1)</f>
        <v>oz</v>
      </c>
      <c r="AB49" s="9" t="str">
        <f>_xlfn.XLOOKUP($E49,'Copy of Raw Data'!$E:$E,'Copy of Raw Data'!AB:AB,"ERROR",0,1)</f>
        <v>Pump Bottle</v>
      </c>
      <c r="AC49" s="9" t="str">
        <f>_xlfn.XLOOKUP($E49,'Copy of Raw Data'!$E:$E,'Copy of Raw Data'!AC:AC,"ERROR",0,1)</f>
        <v>Pack of 1</v>
      </c>
      <c r="AD49" s="9" t="str">
        <f>_xlfn.XLOOKUP($E49,'Copy of Raw Data'!$E:$E,'Copy of Raw Data'!AD:AD,"ERROR",0,1)</f>
        <v>Hold, Volumizing, Thickening, Fast Drying, Nourishing, Frizz Control, Color Protection, UV Protection</v>
      </c>
      <c r="AE49" s="9" t="str">
        <f>_xlfn.XLOOKUP($E49,'Copy of Raw Data'!$E:$E,'Copy of Raw Data'!AO:AO,"ERROR",0,1)</f>
        <v>Paraben Free, Alcohol Free, Sulfate Free</v>
      </c>
      <c r="AF49" s="9" t="str">
        <f>_xlfn.XLOOKUP($E49,'Copy of Raw Data'!$E:$E,'Copy of Raw Data'!AZ:AZ,"ERROR",0,1)</f>
        <v>Lemon, Tea, Wheat, Sunflower, Palm</v>
      </c>
      <c r="AG49">
        <f t="shared" si="15"/>
        <v>0</v>
      </c>
      <c r="AH49">
        <f t="shared" si="15"/>
        <v>0</v>
      </c>
      <c r="AI49">
        <f t="shared" si="15"/>
        <v>0</v>
      </c>
      <c r="AJ49">
        <f t="shared" si="15"/>
        <v>1</v>
      </c>
      <c r="AK49">
        <f t="shared" si="15"/>
        <v>0</v>
      </c>
      <c r="AL49">
        <f t="shared" si="15"/>
        <v>0</v>
      </c>
      <c r="AM49">
        <f t="shared" si="15"/>
        <v>0</v>
      </c>
      <c r="AN49">
        <f t="shared" si="15"/>
        <v>0</v>
      </c>
      <c r="AO49">
        <f t="shared" si="15"/>
        <v>0</v>
      </c>
      <c r="AP49">
        <f t="shared" si="15"/>
        <v>0</v>
      </c>
      <c r="AQ49">
        <f t="shared" si="15"/>
        <v>1</v>
      </c>
      <c r="AR49">
        <f t="shared" si="15"/>
        <v>0</v>
      </c>
      <c r="AS49">
        <f t="shared" si="15"/>
        <v>1</v>
      </c>
      <c r="AT49">
        <f t="shared" si="15"/>
        <v>0</v>
      </c>
      <c r="AU49">
        <f t="shared" si="15"/>
        <v>0</v>
      </c>
      <c r="AV49">
        <f t="shared" si="15"/>
        <v>1</v>
      </c>
      <c r="AW49">
        <f t="shared" si="14"/>
        <v>0</v>
      </c>
      <c r="AX49">
        <f t="shared" si="14"/>
        <v>0</v>
      </c>
      <c r="AY49">
        <f t="shared" si="14"/>
        <v>0</v>
      </c>
      <c r="AZ49">
        <f t="shared" si="14"/>
        <v>0</v>
      </c>
      <c r="BA49">
        <f t="shared" si="14"/>
        <v>0</v>
      </c>
      <c r="BB49">
        <f t="shared" si="14"/>
        <v>0</v>
      </c>
      <c r="BC49">
        <f t="shared" si="14"/>
        <v>0</v>
      </c>
      <c r="BD49">
        <f t="shared" si="6"/>
        <v>0</v>
      </c>
      <c r="BE49">
        <f t="shared" si="6"/>
        <v>0</v>
      </c>
      <c r="BF49">
        <f t="shared" si="13"/>
        <v>0</v>
      </c>
      <c r="BG49">
        <f t="shared" si="13"/>
        <v>0</v>
      </c>
      <c r="BH49">
        <f t="shared" si="13"/>
        <v>0</v>
      </c>
      <c r="BI49">
        <f t="shared" si="13"/>
        <v>1</v>
      </c>
      <c r="BJ49">
        <f t="shared" si="13"/>
        <v>0</v>
      </c>
      <c r="BK49">
        <f t="shared" si="13"/>
        <v>0</v>
      </c>
      <c r="BL49">
        <f t="shared" si="13"/>
        <v>0</v>
      </c>
      <c r="BM49">
        <f t="shared" si="13"/>
        <v>0</v>
      </c>
      <c r="BN49">
        <f t="shared" si="13"/>
        <v>0</v>
      </c>
      <c r="BO49">
        <f t="shared" si="13"/>
        <v>0</v>
      </c>
      <c r="BP49">
        <f t="shared" si="13"/>
        <v>0</v>
      </c>
      <c r="BQ49">
        <f t="shared" si="13"/>
        <v>0</v>
      </c>
      <c r="BR49">
        <f t="shared" si="13"/>
        <v>0</v>
      </c>
      <c r="BS49">
        <f t="shared" si="13"/>
        <v>1</v>
      </c>
      <c r="BT49">
        <f t="shared" si="13"/>
        <v>1</v>
      </c>
      <c r="BU49">
        <f t="shared" si="13"/>
        <v>1</v>
      </c>
    </row>
    <row r="50" spans="1:73">
      <c r="A50" s="9" t="str">
        <f>_xlfn.XLOOKUP($E50,'Copy of Raw Data'!$E:$E,'Copy of Raw Data'!A:A,"ERROR",0,1)</f>
        <v>US</v>
      </c>
      <c r="B50" s="9" t="str">
        <f>_xlfn.XLOOKUP($E50,'Copy of Raw Data'!$E:$E,'Copy of Raw Data'!B:B,"ERROR",0,1)</f>
        <v>Hair Mousses</v>
      </c>
      <c r="C50" s="9" t="str">
        <f>_xlfn.XLOOKUP($E50,'Copy of Raw Data'!$E:$E,'Copy of Raw Data'!C:C,"ERROR",0,1)</f>
        <v>SheaMoisture</v>
      </c>
      <c r="D50" s="9" t="str">
        <f>_xlfn.XLOOKUP($E50,'Copy of Raw Data'!$E:$E,'Copy of Raw Data'!D:D,"ERROR",0,1)</f>
        <v>www.amazon.com/dp/B08P5XYLYZ</v>
      </c>
      <c r="E50" s="9" t="s">
        <v>213</v>
      </c>
      <c r="F50" s="9" t="str">
        <f>_xlfn.XLOOKUP($E50,'Copy of Raw Data'!$E:$E,'Copy of Raw Data'!F:F,"ERROR",0,1)</f>
        <v>SheaMoisture Mousse for Curly Hair, Wig or Weave, Tea Tree and Borage Seed Oil, Paraben-free Styling Mousse, 7.5 Ounce</v>
      </c>
      <c r="G50" s="9">
        <f>_xlfn.XLOOKUP($E50,'Copy of Raw Data'!$E:$E,'Copy of Raw Data'!G:G,"ERROR",0,1)</f>
        <v>11898</v>
      </c>
      <c r="H50" s="9">
        <f>_xlfn.XLOOKUP($E50,'Copy of Raw Data'!$E:$E,'Copy of Raw Data'!H:H,"ERROR",0,1)</f>
        <v>127385.55</v>
      </c>
      <c r="I50" s="9">
        <f>_xlfn.XLOOKUP($E50,'Copy of Raw Data'!$E:$E,'Copy of Raw Data'!I:I,"ERROR",0,1)</f>
        <v>0.00538621429144464</v>
      </c>
      <c r="J50" s="9" t="str">
        <f>_xlfn.XLOOKUP($E50,'Copy of Raw Data'!$E:$E,'Copy of 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10 to 15</v>
      </c>
      <c r="L50" s="9">
        <f>_xlfn.XLOOKUP($E50,'Copy of Raw Data'!$E:$E,'Copy of Raw Data'!L:L,"ERROR",0,1)</f>
        <v>10.65</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10 to 15</v>
      </c>
      <c r="N50" s="9">
        <f>_xlfn.XLOOKUP($E50,'Copy of Raw Data'!$E:$E,'Copy of Raw Data'!N:N,"ERROR",0,1)</f>
        <v>11.54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6% to 8%</v>
      </c>
      <c r="P50" s="16">
        <f t="shared" si="2"/>
        <v>0.0771230502599652</v>
      </c>
      <c r="Q50" s="9">
        <f>_xlfn.XLOOKUP($E50,'Copy of Raw Data'!$E:$E,'Copy of Raw Data'!Q:Q,"ERROR",0,1)</f>
        <v>7.5</v>
      </c>
      <c r="R50" s="9" t="str">
        <f>_xlfn.XLOOKUP($E50,'Copy of Raw Data'!$E:$E,'Copy of Raw Data'!R:R,"ERROR",0,1)</f>
        <v>oz</v>
      </c>
      <c r="S50" s="17">
        <f t="shared" si="3"/>
        <v>1.42</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1 to 2</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7">
        <f t="shared" si="4"/>
        <v>0.0520347198737459</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7">
        <f t="shared" si="5"/>
        <v>0.0480216435576598</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7.5</v>
      </c>
      <c r="AA50" s="9" t="str">
        <f>_xlfn.XLOOKUP($E50,'Copy of Raw Data'!$E:$E,'Copy of Raw Data'!AA:AA,"ERROR",0,1)</f>
        <v>oz</v>
      </c>
      <c r="AB50" s="9" t="str">
        <f>_xlfn.XLOOKUP($E50,'Copy of Raw Data'!$E:$E,'Copy of Raw Data'!AB:AB,"ERROR",0,1)</f>
        <v>Pump Bottle</v>
      </c>
      <c r="AC50" s="9" t="str">
        <f>_xlfn.XLOOKUP($E50,'Copy of Raw Data'!$E:$E,'Copy of Raw Data'!AC:AC,"ERROR",0,1)</f>
        <v>Pack of 1</v>
      </c>
      <c r="AD50" s="9" t="str">
        <f>_xlfn.XLOOKUP($E50,'Copy of Raw Data'!$E:$E,'Copy of Raw Data'!AD:AD,"ERROR",0,1)</f>
        <v>Curl Enhancing, Volumizing</v>
      </c>
      <c r="AE50" s="9" t="str">
        <f>_xlfn.XLOOKUP($E50,'Copy of Raw Data'!$E:$E,'Copy of Raw Data'!AO:AO,"ERROR",0,1)</f>
        <v>Silicone Free, Mineral Oil Free, Sulfate Free, Phthalate Free, Paraben Free, Cruelty Free, Petrolatum free</v>
      </c>
      <c r="AF50" s="9" t="str">
        <f>_xlfn.XLOOKUP($E50,'Copy of Raw Data'!$E:$E,'Copy of Raw Data'!AZ:AZ,"ERROR",0,1)</f>
        <v>Shea Butter, Tea, Borage, Aloe Vera</v>
      </c>
      <c r="AG50">
        <f t="shared" si="15"/>
        <v>0</v>
      </c>
      <c r="AH50">
        <f t="shared" si="15"/>
        <v>0</v>
      </c>
      <c r="AI50">
        <f t="shared" si="15"/>
        <v>0</v>
      </c>
      <c r="AJ50">
        <f t="shared" si="15"/>
        <v>0</v>
      </c>
      <c r="AK50">
        <f t="shared" si="15"/>
        <v>0</v>
      </c>
      <c r="AL50">
        <f t="shared" si="15"/>
        <v>0</v>
      </c>
      <c r="AM50">
        <f t="shared" si="15"/>
        <v>0</v>
      </c>
      <c r="AN50">
        <f t="shared" si="15"/>
        <v>1</v>
      </c>
      <c r="AO50">
        <f t="shared" si="15"/>
        <v>0</v>
      </c>
      <c r="AP50">
        <f t="shared" si="15"/>
        <v>0</v>
      </c>
      <c r="AQ50">
        <f t="shared" si="15"/>
        <v>0</v>
      </c>
      <c r="AR50">
        <f t="shared" si="15"/>
        <v>0</v>
      </c>
      <c r="AS50">
        <f t="shared" si="15"/>
        <v>0</v>
      </c>
      <c r="AT50">
        <f t="shared" si="15"/>
        <v>0</v>
      </c>
      <c r="AU50">
        <f t="shared" si="15"/>
        <v>0</v>
      </c>
      <c r="AV50">
        <f t="shared" si="15"/>
        <v>0</v>
      </c>
      <c r="AW50">
        <f t="shared" si="14"/>
        <v>0</v>
      </c>
      <c r="AX50">
        <f t="shared" si="14"/>
        <v>0</v>
      </c>
      <c r="AY50">
        <f t="shared" si="14"/>
        <v>0</v>
      </c>
      <c r="AZ50">
        <f t="shared" si="14"/>
        <v>0</v>
      </c>
      <c r="BA50">
        <f t="shared" si="14"/>
        <v>0</v>
      </c>
      <c r="BB50">
        <f t="shared" si="14"/>
        <v>0</v>
      </c>
      <c r="BC50">
        <f t="shared" si="14"/>
        <v>0</v>
      </c>
      <c r="BD50">
        <f t="shared" si="6"/>
        <v>0</v>
      </c>
      <c r="BE50">
        <f t="shared" si="6"/>
        <v>0</v>
      </c>
      <c r="BF50">
        <f t="shared" si="13"/>
        <v>0</v>
      </c>
      <c r="BG50">
        <f t="shared" si="13"/>
        <v>0</v>
      </c>
      <c r="BH50">
        <f t="shared" si="13"/>
        <v>0</v>
      </c>
      <c r="BI50">
        <f t="shared" si="13"/>
        <v>0</v>
      </c>
      <c r="BJ50">
        <f t="shared" si="13"/>
        <v>0</v>
      </c>
      <c r="BK50">
        <f t="shared" si="13"/>
        <v>0</v>
      </c>
      <c r="BL50">
        <f t="shared" si="13"/>
        <v>0</v>
      </c>
      <c r="BM50">
        <f t="shared" si="13"/>
        <v>0</v>
      </c>
      <c r="BN50">
        <f t="shared" si="13"/>
        <v>0</v>
      </c>
      <c r="BO50">
        <f t="shared" si="13"/>
        <v>0</v>
      </c>
      <c r="BP50">
        <f t="shared" si="13"/>
        <v>0</v>
      </c>
      <c r="BQ50">
        <f t="shared" si="13"/>
        <v>0</v>
      </c>
      <c r="BR50">
        <f t="shared" si="13"/>
        <v>0</v>
      </c>
      <c r="BS50">
        <f t="shared" ref="BF50:BU113" si="16">IF(IFERROR(SEARCH(BS$2,$AD50,1),0)=0,0,1)</f>
        <v>0</v>
      </c>
      <c r="BT50">
        <f t="shared" si="16"/>
        <v>0</v>
      </c>
      <c r="BU50">
        <f t="shared" si="16"/>
        <v>1</v>
      </c>
    </row>
    <row r="51" spans="1:73">
      <c r="A51" s="9" t="str">
        <f>_xlfn.XLOOKUP($E51,'Copy of Raw Data'!$E:$E,'Copy of Raw Data'!A:A,"ERROR",0,1)</f>
        <v>US</v>
      </c>
      <c r="B51" s="9" t="str">
        <f>_xlfn.XLOOKUP($E51,'Copy of Raw Data'!$E:$E,'Copy of Raw Data'!B:B,"ERROR",0,1)</f>
        <v>Hair Mousses</v>
      </c>
      <c r="C51" s="9" t="str">
        <f>_xlfn.XLOOKUP($E51,'Copy of Raw Data'!$E:$E,'Copy of Raw Data'!C:C,"ERROR",0,1)</f>
        <v>Goiple</v>
      </c>
      <c r="D51" s="9" t="str">
        <f>_xlfn.XLOOKUP($E51,'Copy of Raw Data'!$E:$E,'Copy of Raw Data'!D:D,"ERROR",0,1)</f>
        <v>www.amazon.com/dp/B0BGPCCW5H</v>
      </c>
      <c r="E51" s="9" t="s">
        <v>217</v>
      </c>
      <c r="F51" s="9" t="str">
        <f>_xlfn.XLOOKUP($E51,'Copy of Raw Data'!$E:$E,'Copy of Raw Data'!F:F,"ERROR",0,1)</f>
        <v>Braid Foam Control Mousse Braiding Mousse for Braids Twist, Locs, No Flake Extra Hold High Shine Style and Moisturizes, Hair Mousse for Braids High Shine, Lightweight Easy to Apply 8fl oz</v>
      </c>
      <c r="G51" s="9">
        <f>_xlfn.XLOOKUP($E51,'Copy of Raw Data'!$E:$E,'Copy of Raw Data'!G:G,"ERROR",0,1)</f>
        <v>15826</v>
      </c>
      <c r="H51" s="9">
        <f>_xlfn.XLOOKUP($E51,'Copy of Raw Data'!$E:$E,'Copy of Raw Data'!H:H,"ERROR",0,1)</f>
        <v>126691.08</v>
      </c>
      <c r="I51" s="9">
        <f>_xlfn.XLOOKUP($E51,'Copy of Raw Data'!$E:$E,'Copy of Raw Data'!I:I,"ERROR",0,1)</f>
        <v>0.00510088043807333</v>
      </c>
      <c r="J51" s="9" t="str">
        <f>_xlfn.XLOOKUP($E51,'Copy of Raw Data'!$E:$E,'Copy of 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5 to 10</v>
      </c>
      <c r="L51" s="9">
        <f>_xlfn.XLOOKUP($E51,'Copy of Raw Data'!$E:$E,'Copy of Raw Data'!L:L,"ERROR",0,1)</f>
        <v>8.16</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5 to 10</v>
      </c>
      <c r="N51" s="9">
        <f>_xlfn.XLOOKUP($E51,'Copy of Raw Data'!$E:$E,'Copy of Raw Data'!N:N,"ERROR",0,1)</f>
        <v>8.57</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4% to 6%</v>
      </c>
      <c r="P51" s="16">
        <f t="shared" si="2"/>
        <v>0.0478413068844808</v>
      </c>
      <c r="Q51" s="9">
        <f>_xlfn.XLOOKUP($E51,'Copy of Raw Data'!$E:$E,'Copy of Raw Data'!Q:Q,"ERROR",0,1)</f>
        <v>8</v>
      </c>
      <c r="R51" s="9" t="str">
        <f>_xlfn.XLOOKUP($E51,'Copy of Raw Data'!$E:$E,'Copy of Raw Data'!R:R,"ERROR",0,1)</f>
        <v>fl oz</v>
      </c>
      <c r="S51" s="17">
        <f t="shared" si="3"/>
        <v>0.980769230769231</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0.75 to 1</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7">
        <f t="shared" si="4"/>
        <v>0.0348342264769387</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5"/>
        <v>0.033167711557972</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8 to 10</v>
      </c>
      <c r="Z51" s="17">
        <f t="array" ref="Z51">_xlfn.IFS(AA51="oz",_xlfn.IFS(R51="oz",Q51,R51="fl oz",Q51*1.04,R51="ml",Q51*0.0338),AA51="fl oz",_xlfn.IFS(R51="oz",Q51/1.04,R51="fl oz",Q51,R51="ml",Q51*0.0338/1.04),AA51="ml",_xlfn.IFS(R51="oz",Q51/0.0338,R51="fl oz",Q51*1.04/0.0338,R51="ml",Q51))</f>
        <v>8.32</v>
      </c>
      <c r="AA51" s="9" t="str">
        <f>_xlfn.XLOOKUP($E51,'Copy of Raw Data'!$E:$E,'Copy of Raw Data'!AA:AA,"ERROR",0,1)</f>
        <v>oz</v>
      </c>
      <c r="AB51" s="9" t="str">
        <f>_xlfn.XLOOKUP($E51,'Copy of Raw Data'!$E:$E,'Copy of Raw Data'!AB:AB,"ERROR",0,1)</f>
        <v>Pump Bottle</v>
      </c>
      <c r="AC51" s="9" t="str">
        <f>_xlfn.XLOOKUP($E51,'Copy of Raw Data'!$E:$E,'Copy of Raw Data'!AC:AC,"ERROR",0,1)</f>
        <v>Pack of 1</v>
      </c>
      <c r="AD51" s="9" t="str">
        <f>_xlfn.XLOOKUP($E51,'Copy of Raw Data'!$E:$E,'Copy of Raw Data'!AD:AD,"ERROR",0,1)</f>
        <v>Flake Control, Shine, Hold, Moisturizing, Frizz Control, Long Lasting, Nourishing</v>
      </c>
      <c r="AE51" s="9" t="str">
        <f>_xlfn.XLOOKUP($E51,'Copy of Raw Data'!$E:$E,'Copy of Raw Data'!AO:AO,"ERROR",0,1)</f>
        <v>Alcohol Free, Preservative Free, Dye Free, Sulfate Free, Residue Free</v>
      </c>
      <c r="AF51" s="9" t="str">
        <f>_xlfn.XLOOKUP($E51,'Copy of Raw Data'!$E:$E,'Copy of Raw Data'!AZ:AZ,"ERROR",0,1)</f>
        <v>Lavender, Willow, Collagen</v>
      </c>
      <c r="AG51">
        <f t="shared" si="15"/>
        <v>0</v>
      </c>
      <c r="AH51">
        <f t="shared" si="15"/>
        <v>0</v>
      </c>
      <c r="AI51">
        <f t="shared" si="15"/>
        <v>0</v>
      </c>
      <c r="AJ51">
        <f t="shared" si="15"/>
        <v>0</v>
      </c>
      <c r="AK51">
        <f t="shared" si="15"/>
        <v>0</v>
      </c>
      <c r="AL51">
        <f t="shared" si="15"/>
        <v>0</v>
      </c>
      <c r="AM51">
        <f t="shared" si="15"/>
        <v>0</v>
      </c>
      <c r="AN51">
        <f t="shared" si="15"/>
        <v>0</v>
      </c>
      <c r="AO51">
        <f t="shared" si="15"/>
        <v>0</v>
      </c>
      <c r="AP51">
        <f t="shared" si="15"/>
        <v>0</v>
      </c>
      <c r="AQ51">
        <f t="shared" si="15"/>
        <v>0</v>
      </c>
      <c r="AR51">
        <f t="shared" si="15"/>
        <v>1</v>
      </c>
      <c r="AS51">
        <f t="shared" si="15"/>
        <v>1</v>
      </c>
      <c r="AT51">
        <f t="shared" si="15"/>
        <v>0</v>
      </c>
      <c r="AU51">
        <f t="shared" si="15"/>
        <v>0</v>
      </c>
      <c r="AV51">
        <f t="shared" si="15"/>
        <v>1</v>
      </c>
      <c r="AW51">
        <f t="shared" si="14"/>
        <v>0</v>
      </c>
      <c r="AX51">
        <f t="shared" si="14"/>
        <v>0</v>
      </c>
      <c r="AY51">
        <f t="shared" si="14"/>
        <v>0</v>
      </c>
      <c r="AZ51">
        <f t="shared" si="14"/>
        <v>0</v>
      </c>
      <c r="BA51">
        <f t="shared" si="14"/>
        <v>0</v>
      </c>
      <c r="BB51">
        <f t="shared" si="14"/>
        <v>0</v>
      </c>
      <c r="BC51">
        <f t="shared" si="14"/>
        <v>1</v>
      </c>
      <c r="BD51">
        <f t="shared" si="6"/>
        <v>0</v>
      </c>
      <c r="BE51">
        <f t="shared" si="6"/>
        <v>0</v>
      </c>
      <c r="BF51">
        <f t="shared" si="16"/>
        <v>0</v>
      </c>
      <c r="BG51">
        <f t="shared" si="16"/>
        <v>1</v>
      </c>
      <c r="BH51">
        <f t="shared" si="16"/>
        <v>0</v>
      </c>
      <c r="BI51">
        <f t="shared" si="16"/>
        <v>1</v>
      </c>
      <c r="BJ51">
        <f t="shared" si="16"/>
        <v>0</v>
      </c>
      <c r="BK51">
        <f t="shared" si="16"/>
        <v>0</v>
      </c>
      <c r="BL51">
        <f t="shared" si="16"/>
        <v>0</v>
      </c>
      <c r="BM51">
        <f t="shared" si="16"/>
        <v>0</v>
      </c>
      <c r="BN51">
        <f t="shared" si="16"/>
        <v>1</v>
      </c>
      <c r="BO51">
        <f t="shared" si="16"/>
        <v>0</v>
      </c>
      <c r="BP51">
        <f t="shared" si="16"/>
        <v>0</v>
      </c>
      <c r="BQ51">
        <f t="shared" si="16"/>
        <v>0</v>
      </c>
      <c r="BR51">
        <f t="shared" si="16"/>
        <v>0</v>
      </c>
      <c r="BS51">
        <f t="shared" si="16"/>
        <v>0</v>
      </c>
      <c r="BT51">
        <f t="shared" si="16"/>
        <v>0</v>
      </c>
      <c r="BU51">
        <f t="shared" si="16"/>
        <v>0</v>
      </c>
    </row>
    <row r="52" spans="1:73">
      <c r="A52" s="9" t="str">
        <f>_xlfn.XLOOKUP($E52,'Copy of Raw Data'!$E:$E,'Copy of Raw Data'!A:A,"ERROR",0,1)</f>
        <v>US</v>
      </c>
      <c r="B52" s="9" t="str">
        <f>_xlfn.XLOOKUP($E52,'Copy of Raw Data'!$E:$E,'Copy of Raw Data'!B:B,"ERROR",0,1)</f>
        <v>Hair Mousses</v>
      </c>
      <c r="C52" s="9" t="str">
        <f>_xlfn.XLOOKUP($E52,'Copy of Raw Data'!$E:$E,'Copy of Raw Data'!C:C,"ERROR",0,1)</f>
        <v>allday locks</v>
      </c>
      <c r="D52" s="9" t="str">
        <f>_xlfn.XLOOKUP($E52,'Copy of Raw Data'!$E:$E,'Copy of Raw Data'!D:D,"ERROR",0,1)</f>
        <v>www.amazon.com/dp/B07YNWX9WW</v>
      </c>
      <c r="E52" s="9" t="s">
        <v>221</v>
      </c>
      <c r="F52" s="9" t="str">
        <f>_xlfn.XLOOKUP($E52,'Copy of Raw Data'!$E:$E,'Copy of Raw Data'!F:F,"ERROR",0,1)</f>
        <v>AllDay Locks Braid Foam | Long Lasting Mousse for Style &amp; Shine | No Frizz or Fraying | Moisturizes &amp; Seals Braids, Locks, Twists, Cornrows | 8 oz</v>
      </c>
      <c r="G52" s="9">
        <f>_xlfn.XLOOKUP($E52,'Copy of Raw Data'!$E:$E,'Copy of Raw Data'!G:G,"ERROR",0,1)</f>
        <v>12288</v>
      </c>
      <c r="H52" s="9">
        <f>_xlfn.XLOOKUP($E52,'Copy of Raw Data'!$E:$E,'Copy of Raw Data'!H:H,"ERROR",0,1)</f>
        <v>119979.64</v>
      </c>
      <c r="I52" s="9">
        <f>_xlfn.XLOOKUP($E52,'Copy of Raw Data'!$E:$E,'Copy of Raw Data'!I:I,"ERROR",0,1)</f>
        <v>0.00505536010908213</v>
      </c>
      <c r="J52" s="9" t="str">
        <f>_xlfn.XLOOKUP($E52,'Copy of Raw Data'!$E:$E,'Copy of 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_xlfn.XLOOKUP($E52,'Copy of Raw Data'!$E:$E,'Copy of Raw Data'!L:L,"ERROR",0,1)</f>
        <v>9.77</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_xlfn.XLOOKUP($E52,'Copy of Raw Data'!$E:$E,'Copy of Raw Data'!N:N,"ERROR",0,1)</f>
        <v>9.77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No Discount</v>
      </c>
      <c r="P52" s="16">
        <f t="shared" si="2"/>
        <v>0</v>
      </c>
      <c r="Q52" s="9">
        <f>_xlfn.XLOOKUP($E52,'Copy of Raw Data'!$E:$E,'Copy of Raw Data'!Q:Q,"ERROR",0,1)</f>
        <v>8</v>
      </c>
      <c r="R52" s="9" t="str">
        <f>_xlfn.XLOOKUP($E52,'Copy of Raw Data'!$E:$E,'Copy of Raw Data'!R:R,"ERROR",0,1)</f>
        <v>oz</v>
      </c>
      <c r="S52" s="17">
        <f t="shared" si="3"/>
        <v>1.22125</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1 to 2</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4"/>
        <v>0.0413003043625296</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5"/>
        <v>0.0413003043625296</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17">
        <f t="array" ref="Z52">_xlfn.IFS(AA52="oz",_xlfn.IFS(R52="oz",Q52,R52="fl oz",Q52*1.04,R52="ml",Q52*0.0338),AA52="fl oz",_xlfn.IFS(R52="oz",Q52/1.04,R52="fl oz",Q52,R52="ml",Q52*0.0338/1.04),AA52="ml",_xlfn.IFS(R52="oz",Q52/0.0338,R52="fl oz",Q52*1.04/0.0338,R52="ml",Q52))</f>
        <v>8</v>
      </c>
      <c r="AA52" s="9" t="str">
        <f>_xlfn.XLOOKUP($E52,'Copy of Raw Data'!$E:$E,'Copy of Raw Data'!AA:AA,"ERROR",0,1)</f>
        <v>oz</v>
      </c>
      <c r="AB52" s="9" t="str">
        <f>_xlfn.XLOOKUP($E52,'Copy of Raw Data'!$E:$E,'Copy of Raw Data'!AB:AB,"ERROR",0,1)</f>
        <v>Pump Bottle</v>
      </c>
      <c r="AC52" s="9" t="str">
        <f>_xlfn.XLOOKUP($E52,'Copy of Raw Data'!$E:$E,'Copy of Raw Data'!AC:AC,"ERROR",0,1)</f>
        <v>Pack of 1</v>
      </c>
      <c r="AD52" s="9" t="str">
        <f>_xlfn.XLOOKUP($E52,'Copy of Raw Data'!$E:$E,'Copy of Raw Data'!AD:AD,"ERROR",0,1)</f>
        <v>Moisturizing, Frizz Control, Shine, Flake Control</v>
      </c>
      <c r="AE52" s="9" t="str">
        <f>_xlfn.XLOOKUP($E52,'Copy of Raw Data'!$E:$E,'Copy of Raw Data'!AO:AO,"ERROR",0,1)</f>
        <v>Sulfate Free, Phthalate Free, Gluten Free, Paraben Free</v>
      </c>
      <c r="AF52" s="9" t="str">
        <f>_xlfn.XLOOKUP($E52,'Copy of Raw Data'!$E:$E,'Copy of Raw Data'!AZ:AZ,"ERROR",0,1)</f>
        <v>Lavender, Peppermint, Sage, Witch Hazel, Eucalyptus, Cocamidopropyl Betaine, Cetrimonium Chloride, Lemon</v>
      </c>
      <c r="AG52">
        <f t="shared" si="15"/>
        <v>0</v>
      </c>
      <c r="AH52">
        <f t="shared" si="15"/>
        <v>0</v>
      </c>
      <c r="AI52">
        <f t="shared" si="15"/>
        <v>0</v>
      </c>
      <c r="AJ52">
        <f t="shared" si="15"/>
        <v>0</v>
      </c>
      <c r="AK52">
        <f t="shared" si="15"/>
        <v>0</v>
      </c>
      <c r="AL52">
        <f t="shared" si="15"/>
        <v>0</v>
      </c>
      <c r="AM52">
        <f t="shared" si="15"/>
        <v>0</v>
      </c>
      <c r="AN52">
        <f t="shared" si="15"/>
        <v>0</v>
      </c>
      <c r="AO52">
        <f t="shared" si="15"/>
        <v>0</v>
      </c>
      <c r="AP52">
        <f t="shared" si="15"/>
        <v>0</v>
      </c>
      <c r="AQ52">
        <f t="shared" si="15"/>
        <v>0</v>
      </c>
      <c r="AR52">
        <f t="shared" si="15"/>
        <v>1</v>
      </c>
      <c r="AS52">
        <f t="shared" si="15"/>
        <v>1</v>
      </c>
      <c r="AT52">
        <f t="shared" si="15"/>
        <v>0</v>
      </c>
      <c r="AU52">
        <f t="shared" si="15"/>
        <v>0</v>
      </c>
      <c r="AV52">
        <f t="shared" si="15"/>
        <v>0</v>
      </c>
      <c r="AW52">
        <f t="shared" si="14"/>
        <v>0</v>
      </c>
      <c r="AX52">
        <f t="shared" si="14"/>
        <v>0</v>
      </c>
      <c r="AY52">
        <f t="shared" si="14"/>
        <v>0</v>
      </c>
      <c r="AZ52">
        <f t="shared" si="14"/>
        <v>0</v>
      </c>
      <c r="BA52">
        <f t="shared" si="14"/>
        <v>0</v>
      </c>
      <c r="BB52">
        <f t="shared" si="14"/>
        <v>0</v>
      </c>
      <c r="BC52">
        <f t="shared" si="14"/>
        <v>0</v>
      </c>
      <c r="BD52">
        <f t="shared" si="6"/>
        <v>0</v>
      </c>
      <c r="BE52">
        <f t="shared" si="6"/>
        <v>0</v>
      </c>
      <c r="BF52">
        <f t="shared" si="16"/>
        <v>0</v>
      </c>
      <c r="BG52">
        <f t="shared" si="16"/>
        <v>1</v>
      </c>
      <c r="BH52">
        <f t="shared" si="16"/>
        <v>0</v>
      </c>
      <c r="BI52">
        <f t="shared" si="16"/>
        <v>0</v>
      </c>
      <c r="BJ52">
        <f t="shared" si="16"/>
        <v>0</v>
      </c>
      <c r="BK52">
        <f t="shared" si="16"/>
        <v>0</v>
      </c>
      <c r="BL52">
        <f t="shared" si="16"/>
        <v>0</v>
      </c>
      <c r="BM52">
        <f t="shared" si="16"/>
        <v>0</v>
      </c>
      <c r="BN52">
        <f t="shared" si="16"/>
        <v>1</v>
      </c>
      <c r="BO52">
        <f t="shared" si="16"/>
        <v>0</v>
      </c>
      <c r="BP52">
        <f t="shared" si="16"/>
        <v>0</v>
      </c>
      <c r="BQ52">
        <f t="shared" si="16"/>
        <v>0</v>
      </c>
      <c r="BR52">
        <f t="shared" si="16"/>
        <v>0</v>
      </c>
      <c r="BS52">
        <f t="shared" si="16"/>
        <v>0</v>
      </c>
      <c r="BT52">
        <f t="shared" si="16"/>
        <v>0</v>
      </c>
      <c r="BU52">
        <f t="shared" si="16"/>
        <v>0</v>
      </c>
    </row>
    <row r="53" spans="1:73">
      <c r="A53" s="9" t="str">
        <f>_xlfn.XLOOKUP($E53,'Copy of Raw Data'!$E:$E,'Copy of Raw Data'!A:A,"ERROR",0,1)</f>
        <v>US</v>
      </c>
      <c r="B53" s="9" t="str">
        <f>_xlfn.XLOOKUP($E53,'Copy of Raw Data'!$E:$E,'Copy of Raw Data'!B:B,"ERROR",0,1)</f>
        <v>Hair Mousses</v>
      </c>
      <c r="C53" s="9" t="str">
        <f>_xlfn.XLOOKUP($E53,'Copy of Raw Data'!$E:$E,'Copy of Raw Data'!C:C,"ERROR",0,1)</f>
        <v>pureology</v>
      </c>
      <c r="D53" s="9" t="str">
        <f>_xlfn.XLOOKUP($E53,'Copy of Raw Data'!$E:$E,'Copy of Raw Data'!D:D,"ERROR",0,1)</f>
        <v>www.amazon.com/dp/B089M9SGS4</v>
      </c>
      <c r="E53" s="9" t="s">
        <v>225</v>
      </c>
      <c r="F53" s="9" t="str">
        <f>_xlfn.XLOOKUP($E53,'Copy of Raw Data'!$E:$E,'Copy of Raw Data'!F:F,"ERROR",0,1)</f>
        <v>Pureology | Clean Volume Weightless Mousse | All-day Root Lift | For Fine, Color Treated Hair | Vegan</v>
      </c>
      <c r="G53" s="9">
        <f>_xlfn.XLOOKUP($E53,'Copy of Raw Data'!$E:$E,'Copy of Raw Data'!G:G,"ERROR",0,1)</f>
        <v>3984</v>
      </c>
      <c r="H53" s="9">
        <f>_xlfn.XLOOKUP($E53,'Copy of Raw Data'!$E:$E,'Copy of Raw Data'!H:H,"ERROR",0,1)</f>
        <v>118908.94</v>
      </c>
      <c r="I53" s="9">
        <f>_xlfn.XLOOKUP($E53,'Copy of Raw Data'!$E:$E,'Copy of Raw Data'!I:I,"ERROR",0,1)</f>
        <v>0.00456108594745737</v>
      </c>
      <c r="J53" s="9" t="str">
        <f>_xlfn.XLOOKUP($E53,'Copy of Raw Data'!$E:$E,'Copy of 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30 to 40</v>
      </c>
      <c r="L53" s="9">
        <f>_xlfn.XLOOKUP($E53,'Copy of Raw Data'!$E:$E,'Copy of Raw Data'!L:L,"ERROR",0,1)</f>
        <v>30.05</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30 to 40</v>
      </c>
      <c r="N53" s="9">
        <f>_xlfn.XLOOKUP($E53,'Copy of Raw Data'!$E:$E,'Copy of Raw Data'!N:N,"ERROR",0,1)</f>
        <v>30.96</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2% to 4%</v>
      </c>
      <c r="P53" s="16">
        <f t="shared" si="2"/>
        <v>0.0293927648578811</v>
      </c>
      <c r="Q53" s="9">
        <f>_xlfn.XLOOKUP($E53,'Copy of Raw Data'!$E:$E,'Copy of Raw Data'!Q:Q,"ERROR",0,1)</f>
        <v>8.4</v>
      </c>
      <c r="R53" s="9" t="str">
        <f>_xlfn.XLOOKUP($E53,'Copy of Raw Data'!$E:$E,'Copy of Raw Data'!R:R,"ERROR",0,1)</f>
        <v>fl oz</v>
      </c>
      <c r="S53" s="17">
        <f t="shared" si="3"/>
        <v>3.43978937728938</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3 to 4</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7">
        <f t="shared" si="4"/>
        <v>0.119849714033008</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7">
        <f t="shared" si="5"/>
        <v>0.116326999570151</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8 to 10</v>
      </c>
      <c r="Z53" s="17">
        <f t="array" ref="Z53">_xlfn.IFS(AA53="oz",_xlfn.IFS(R53="oz",Q53,R53="fl oz",Q53*1.04,R53="ml",Q53*0.0338),AA53="fl oz",_xlfn.IFS(R53="oz",Q53/1.04,R53="fl oz",Q53,R53="ml",Q53*0.0338/1.04),AA53="ml",_xlfn.IFS(R53="oz",Q53/0.0338,R53="fl oz",Q53*1.04/0.0338,R53="ml",Q53))</f>
        <v>8.736</v>
      </c>
      <c r="AA53" s="9" t="str">
        <f>_xlfn.XLOOKUP($E53,'Copy of Raw Data'!$E:$E,'Copy of Raw Data'!AA:AA,"ERROR",0,1)</f>
        <v>oz</v>
      </c>
      <c r="AB53" s="9" t="str">
        <f>_xlfn.XLOOKUP($E53,'Copy of Raw Data'!$E:$E,'Copy of Raw Data'!AB:AB,"ERROR",0,1)</f>
        <v>Spray Can</v>
      </c>
      <c r="AC53" s="9" t="str">
        <f>_xlfn.XLOOKUP($E53,'Copy of Raw Data'!$E:$E,'Copy of Raw Data'!AC:AC,"ERROR",0,1)</f>
        <v>Pack of 1</v>
      </c>
      <c r="AD53" s="9" t="str">
        <f>_xlfn.XLOOKUP($E53,'Copy of Raw Data'!$E:$E,'Copy of Raw Data'!AD:AD,"ERROR",0,1)</f>
        <v>Volumizing, Lightweight, Lift, Heat Protection</v>
      </c>
      <c r="AE53" s="9" t="str">
        <f>_xlfn.XLOOKUP($E53,'Copy of Raw Data'!$E:$E,'Copy of Raw Data'!AO:AO,"ERROR",0,1)</f>
        <v>Sulfate Free, Vegan, Silicone Free</v>
      </c>
      <c r="AF53" s="9" t="str">
        <f>_xlfn.XLOOKUP($E53,'Copy of Raw Data'!$E:$E,'Copy of Raw Data'!AZ:AZ,"ERROR",0,1)</f>
        <v>Xylose, Tuberose, Almond Milk, Cedarwood, Dimethicone, Cocamidopropyl Betaine, Tocopherol, Ethylhexylglycerin, Sunflower, </v>
      </c>
      <c r="AG53">
        <f t="shared" si="15"/>
        <v>0</v>
      </c>
      <c r="AH53">
        <f t="shared" si="15"/>
        <v>0</v>
      </c>
      <c r="AI53">
        <f t="shared" si="15"/>
        <v>0</v>
      </c>
      <c r="AJ53">
        <f t="shared" si="15"/>
        <v>0</v>
      </c>
      <c r="AK53">
        <f t="shared" si="15"/>
        <v>0</v>
      </c>
      <c r="AL53">
        <f t="shared" si="15"/>
        <v>0</v>
      </c>
      <c r="AM53">
        <f t="shared" si="15"/>
        <v>0</v>
      </c>
      <c r="AN53">
        <f t="shared" si="15"/>
        <v>0</v>
      </c>
      <c r="AO53">
        <f t="shared" si="15"/>
        <v>0</v>
      </c>
      <c r="AP53">
        <f t="shared" si="15"/>
        <v>0</v>
      </c>
      <c r="AQ53">
        <f t="shared" si="15"/>
        <v>0</v>
      </c>
      <c r="AR53">
        <f t="shared" si="15"/>
        <v>0</v>
      </c>
      <c r="AS53">
        <f t="shared" si="15"/>
        <v>0</v>
      </c>
      <c r="AT53">
        <f t="shared" si="15"/>
        <v>0</v>
      </c>
      <c r="AU53">
        <f t="shared" si="15"/>
        <v>1</v>
      </c>
      <c r="AV53">
        <f t="shared" si="15"/>
        <v>0</v>
      </c>
      <c r="AW53">
        <f t="shared" si="14"/>
        <v>0</v>
      </c>
      <c r="AX53">
        <f t="shared" si="14"/>
        <v>0</v>
      </c>
      <c r="AY53">
        <f t="shared" si="14"/>
        <v>0</v>
      </c>
      <c r="AZ53">
        <f t="shared" si="14"/>
        <v>1</v>
      </c>
      <c r="BA53">
        <f t="shared" si="14"/>
        <v>0</v>
      </c>
      <c r="BB53">
        <f t="shared" si="14"/>
        <v>1</v>
      </c>
      <c r="BC53">
        <f t="shared" si="14"/>
        <v>0</v>
      </c>
      <c r="BD53">
        <f t="shared" si="6"/>
        <v>0</v>
      </c>
      <c r="BE53">
        <f t="shared" si="6"/>
        <v>0</v>
      </c>
      <c r="BF53">
        <f t="shared" si="16"/>
        <v>0</v>
      </c>
      <c r="BG53">
        <f t="shared" si="16"/>
        <v>0</v>
      </c>
      <c r="BH53">
        <f t="shared" si="16"/>
        <v>0</v>
      </c>
      <c r="BI53">
        <f t="shared" si="16"/>
        <v>0</v>
      </c>
      <c r="BJ53">
        <f t="shared" si="16"/>
        <v>0</v>
      </c>
      <c r="BK53">
        <f t="shared" si="16"/>
        <v>0</v>
      </c>
      <c r="BL53">
        <f t="shared" si="16"/>
        <v>0</v>
      </c>
      <c r="BM53">
        <f t="shared" si="16"/>
        <v>0</v>
      </c>
      <c r="BN53">
        <f t="shared" si="16"/>
        <v>0</v>
      </c>
      <c r="BO53">
        <f t="shared" si="16"/>
        <v>0</v>
      </c>
      <c r="BP53">
        <f t="shared" si="16"/>
        <v>0</v>
      </c>
      <c r="BQ53">
        <f t="shared" si="16"/>
        <v>0</v>
      </c>
      <c r="BR53">
        <f t="shared" si="16"/>
        <v>0</v>
      </c>
      <c r="BS53">
        <f t="shared" si="16"/>
        <v>0</v>
      </c>
      <c r="BT53">
        <f t="shared" si="16"/>
        <v>0</v>
      </c>
      <c r="BU53">
        <f t="shared" si="16"/>
        <v>1</v>
      </c>
    </row>
    <row r="54" spans="1:73">
      <c r="A54" s="9" t="str">
        <f>_xlfn.XLOOKUP($E54,'Copy of Raw Data'!$E:$E,'Copy of Raw Data'!A:A,"ERROR",0,1)</f>
        <v>US</v>
      </c>
      <c r="B54" s="9" t="str">
        <f>_xlfn.XLOOKUP($E54,'Copy of Raw Data'!$E:$E,'Copy of Raw Data'!B:B,"ERROR",0,1)</f>
        <v>Hair Mousses</v>
      </c>
      <c r="C54" s="9" t="str">
        <f>_xlfn.XLOOKUP($E54,'Copy of Raw Data'!$E:$E,'Copy of Raw Data'!C:C,"ERROR",0,1)</f>
        <v>TIGI</v>
      </c>
      <c r="D54" s="9" t="str">
        <f>_xlfn.XLOOKUP($E54,'Copy of Raw Data'!$E:$E,'Copy of Raw Data'!D:D,"ERROR",0,1)</f>
        <v>www.amazon.com/dp/B08X8WN9KZ</v>
      </c>
      <c r="E54" s="9" t="s">
        <v>229</v>
      </c>
      <c r="F54" s="9" t="str">
        <f>_xlfn.XLOOKUP($E54,'Copy of Raw Data'!$E:$E,'Copy of Raw Data'!F:F,"ERROR",0,1)</f>
        <v>TIGI Bed Head Foxy Curls Curly Hair Mousse for Strong Hold 8.4 oz</v>
      </c>
      <c r="G54" s="9">
        <f>_xlfn.XLOOKUP($E54,'Copy of Raw Data'!$E:$E,'Copy of Raw Data'!G:G,"ERROR",0,1)</f>
        <v>7136</v>
      </c>
      <c r="H54" s="9">
        <f>_xlfn.XLOOKUP($E54,'Copy of Raw Data'!$E:$E,'Copy of Raw Data'!H:H,"ERROR",0,1)</f>
        <v>107282.94</v>
      </c>
      <c r="I54" s="9">
        <f>_xlfn.XLOOKUP($E54,'Copy of Raw Data'!$E:$E,'Copy of Raw Data'!I:I,"ERROR",0,1)</f>
        <v>0.00456083596190169</v>
      </c>
      <c r="J54" s="9" t="str">
        <f>_xlfn.XLOOKUP($E54,'Copy of Raw Data'!$E:$E,'Copy of 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15 to 20</v>
      </c>
      <c r="L54" s="9">
        <f>_xlfn.XLOOKUP($E54,'Copy of Raw Data'!$E:$E,'Copy of Raw Data'!L:L,"ERROR",0,1)</f>
        <v>15.98</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15 to 20</v>
      </c>
      <c r="N54" s="9">
        <f>_xlfn.XLOOKUP($E54,'Copy of Raw Data'!$E:$E,'Copy of Raw Data'!N:N,"ERROR",0,1)</f>
        <v>18.2</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10% to 15%</v>
      </c>
      <c r="P54" s="16">
        <f t="shared" si="2"/>
        <v>0.121978021978022</v>
      </c>
      <c r="Q54" s="9">
        <f>_xlfn.XLOOKUP($E54,'Copy of Raw Data'!$E:$E,'Copy of Raw Data'!Q:Q,"ERROR",0,1)</f>
        <v>8.4</v>
      </c>
      <c r="R54" s="9" t="str">
        <f>_xlfn.XLOOKUP($E54,'Copy of Raw Data'!$E:$E,'Copy of Raw Data'!R:R,"ERROR",0,1)</f>
        <v>fl oz</v>
      </c>
      <c r="S54" s="17">
        <f t="shared" si="3"/>
        <v>1.82921245421245</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1 to 2</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7">
        <f t="shared" si="4"/>
        <v>0.07045428925713</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7">
        <f t="shared" si="5"/>
        <v>0.0618604144136779</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tr">
        <f>_xlfn.XLOOKUP($E54,'Copy of Raw Data'!$E:$E,'Copy of Raw Data'!AA:AA,"ERROR",0,1)</f>
        <v>oz</v>
      </c>
      <c r="AB54" s="9" t="str">
        <f>_xlfn.XLOOKUP($E54,'Copy of Raw Data'!$E:$E,'Copy of Raw Data'!AB:AB,"ERROR",0,1)</f>
        <v>Spray Can</v>
      </c>
      <c r="AC54" s="9" t="str">
        <f>_xlfn.XLOOKUP($E54,'Copy of Raw Data'!$E:$E,'Copy of Raw Data'!AC:AC,"ERROR",0,1)</f>
        <v>Pack of 1</v>
      </c>
      <c r="AD54" s="9" t="str">
        <f>_xlfn.XLOOKUP($E54,'Copy of Raw Data'!$E:$E,'Copy of Raw Data'!AD:AD,"ERROR",0,1)</f>
        <v>Hold, Soothing, Curl Enhancing, Long-Lasting, Frizz Free, Humidity Protection, Heat Protection</v>
      </c>
      <c r="AE54" s="9" t="str">
        <f>_xlfn.XLOOKUP($E54,'Copy of Raw Data'!$E:$E,'Copy of Raw Data'!AO:AO,"ERROR",0,1)</f>
        <v>BPA free</v>
      </c>
      <c r="AF54" s="9" t="str">
        <f>_xlfn.XLOOKUP($E54,'Copy of Raw Data'!$E:$E,'Copy of Raw Data'!AZ:AZ,"ERROR",0,1)</f>
        <v>Water, Acrylate Copolymer, Glycerin, Dimethicone, Copolymer, Tetrasodium edta</v>
      </c>
      <c r="AG54">
        <f t="shared" si="15"/>
        <v>0</v>
      </c>
      <c r="AH54">
        <f t="shared" si="15"/>
        <v>0</v>
      </c>
      <c r="AI54">
        <f t="shared" si="15"/>
        <v>0</v>
      </c>
      <c r="AJ54">
        <f t="shared" si="15"/>
        <v>0</v>
      </c>
      <c r="AK54">
        <f t="shared" si="15"/>
        <v>0</v>
      </c>
      <c r="AL54">
        <f t="shared" si="15"/>
        <v>0</v>
      </c>
      <c r="AM54">
        <f t="shared" si="15"/>
        <v>0</v>
      </c>
      <c r="AN54">
        <f t="shared" si="15"/>
        <v>1</v>
      </c>
      <c r="AO54">
        <f t="shared" si="15"/>
        <v>0</v>
      </c>
      <c r="AP54">
        <f t="shared" si="15"/>
        <v>0</v>
      </c>
      <c r="AQ54">
        <f t="shared" si="15"/>
        <v>0</v>
      </c>
      <c r="AR54">
        <f t="shared" si="15"/>
        <v>0</v>
      </c>
      <c r="AS54">
        <f t="shared" si="15"/>
        <v>0</v>
      </c>
      <c r="AT54">
        <f t="shared" si="15"/>
        <v>1</v>
      </c>
      <c r="AU54">
        <f t="shared" si="15"/>
        <v>1</v>
      </c>
      <c r="AV54">
        <f t="shared" si="15"/>
        <v>1</v>
      </c>
      <c r="AW54">
        <f t="shared" si="14"/>
        <v>1</v>
      </c>
      <c r="AX54">
        <f t="shared" si="14"/>
        <v>0</v>
      </c>
      <c r="AY54">
        <f t="shared" si="14"/>
        <v>0</v>
      </c>
      <c r="AZ54">
        <f t="shared" si="14"/>
        <v>0</v>
      </c>
      <c r="BA54">
        <f t="shared" si="14"/>
        <v>0</v>
      </c>
      <c r="BB54">
        <f t="shared" si="14"/>
        <v>0</v>
      </c>
      <c r="BC54">
        <f t="shared" si="14"/>
        <v>0</v>
      </c>
      <c r="BD54">
        <f t="shared" si="6"/>
        <v>1</v>
      </c>
      <c r="BE54">
        <f t="shared" si="6"/>
        <v>0</v>
      </c>
      <c r="BF54">
        <f t="shared" si="16"/>
        <v>0</v>
      </c>
      <c r="BG54">
        <f t="shared" si="16"/>
        <v>0</v>
      </c>
      <c r="BH54">
        <f t="shared" si="16"/>
        <v>0</v>
      </c>
      <c r="BI54">
        <f t="shared" si="16"/>
        <v>0</v>
      </c>
      <c r="BJ54">
        <f t="shared" si="16"/>
        <v>0</v>
      </c>
      <c r="BK54">
        <f t="shared" si="16"/>
        <v>0</v>
      </c>
      <c r="BL54">
        <f t="shared" si="16"/>
        <v>0</v>
      </c>
      <c r="BM54">
        <f t="shared" si="16"/>
        <v>0</v>
      </c>
      <c r="BN54">
        <f t="shared" si="16"/>
        <v>0</v>
      </c>
      <c r="BO54">
        <f t="shared" si="16"/>
        <v>0</v>
      </c>
      <c r="BP54">
        <f t="shared" si="16"/>
        <v>0</v>
      </c>
      <c r="BQ54">
        <f t="shared" si="16"/>
        <v>1</v>
      </c>
      <c r="BR54">
        <f t="shared" si="16"/>
        <v>0</v>
      </c>
      <c r="BS54">
        <f t="shared" si="16"/>
        <v>0</v>
      </c>
      <c r="BT54">
        <f t="shared" si="16"/>
        <v>0</v>
      </c>
      <c r="BU54">
        <f t="shared" si="16"/>
        <v>0</v>
      </c>
    </row>
    <row r="55" spans="1:73">
      <c r="A55" s="9" t="str">
        <f>_xlfn.XLOOKUP($E55,'Copy of Raw Data'!$E:$E,'Copy of Raw Data'!A:A,"ERROR",0,1)</f>
        <v>US</v>
      </c>
      <c r="B55" s="9" t="str">
        <f>_xlfn.XLOOKUP($E55,'Copy of Raw Data'!$E:$E,'Copy of Raw Data'!B:B,"ERROR",0,1)</f>
        <v>Hair Mousses</v>
      </c>
      <c r="C55" s="9" t="str">
        <f>_xlfn.XLOOKUP($E55,'Copy of Raw Data'!$E:$E,'Copy of Raw Data'!C:C,"ERROR",0,1)</f>
        <v>pantene</v>
      </c>
      <c r="D55" s="9" t="str">
        <f>_xlfn.XLOOKUP($E55,'Copy of Raw Data'!$E:$E,'Copy of Raw Data'!D:D,"ERROR",0,1)</f>
        <v>www.amazon.com/dp/B07N9K865G</v>
      </c>
      <c r="E55" s="9" t="s">
        <v>233</v>
      </c>
      <c r="F55" s="9" t="str">
        <f>_xlfn.XLOOKUP($E55,'Copy of Raw Data'!$E:$E,'Copy of Raw Data'!F:F,"ERROR",0,1)</f>
        <v>Pantene, Shampoo and Sulfate Free Conditioner Kit</v>
      </c>
      <c r="G55" s="9">
        <f>_xlfn.XLOOKUP($E55,'Copy of Raw Data'!$E:$E,'Copy of Raw Data'!G:G,"ERROR",0,1)</f>
        <v>5961</v>
      </c>
      <c r="H55" s="9">
        <f>_xlfn.XLOOKUP($E55,'Copy of Raw Data'!$E:$E,'Copy of Raw Data'!H:H,"ERROR",0,1)</f>
        <v>107277.06</v>
      </c>
      <c r="I55" s="9">
        <f>_xlfn.XLOOKUP($E55,'Copy of Raw Data'!$E:$E,'Copy of Raw Data'!I:I,"ERROR",0,1)</f>
        <v>0.0044894633851726</v>
      </c>
      <c r="J55" s="9" t="str">
        <f>_xlfn.XLOOKUP($E55,'Copy of Raw Data'!$E:$E,'Copy of 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_xlfn.XLOOKUP($E55,'Copy of Raw Data'!$E:$E,'Copy of Raw Data'!L:L,"ERROR",0,1)</f>
        <v>18.02</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_xlfn.XLOOKUP($E55,'Copy of Raw Data'!$E:$E,'Copy of Raw Data'!N:N,"ERROR",0,1)</f>
        <v>18.23</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0% to 2%</v>
      </c>
      <c r="P55" s="16">
        <f t="shared" si="2"/>
        <v>0.011519473395502</v>
      </c>
      <c r="Q55" s="9">
        <f>_xlfn.XLOOKUP($E55,'Copy of Raw Data'!$E:$E,'Copy of Raw Data'!Q:Q,"ERROR",0,1)</f>
        <v>20.4</v>
      </c>
      <c r="R55" s="9" t="str">
        <f>_xlfn.XLOOKUP($E55,'Copy of Raw Data'!$E:$E,'Copy of Raw Data'!R:R,"ERROR",0,1)</f>
        <v>fl oz</v>
      </c>
      <c r="S55" s="17">
        <f t="shared" si="3"/>
        <v>0.849358974358974</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0.75 to 1</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 to 0.05</v>
      </c>
      <c r="V55" s="17">
        <f t="shared" si="4"/>
        <v>0.0290584093474543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 to 0.05</v>
      </c>
      <c r="X55" s="17">
        <f t="shared" si="5"/>
        <v>0.0287236717740607</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20 to 25</v>
      </c>
      <c r="Z55" s="17">
        <f t="array" ref="Z55">_xlfn.IFS(AA55="oz",_xlfn.IFS(R55="oz",Q55,R55="fl oz",Q55*1.04,R55="ml",Q55*0.0338),AA55="fl oz",_xlfn.IFS(R55="oz",Q55/1.04,R55="fl oz",Q55,R55="ml",Q55*0.0338/1.04),AA55="ml",_xlfn.IFS(R55="oz",Q55/0.0338,R55="fl oz",Q55*1.04/0.0338,R55="ml",Q55))</f>
        <v>21.216</v>
      </c>
      <c r="AA55" s="9" t="str">
        <f>_xlfn.XLOOKUP($E55,'Copy of Raw Data'!$E:$E,'Copy of Raw Data'!AA:AA,"ERROR",0,1)</f>
        <v>oz</v>
      </c>
      <c r="AB55" s="9" t="str">
        <f>_xlfn.XLOOKUP($E55,'Copy of Raw Data'!$E:$E,'Copy of Raw Data'!AB:AB,"ERROR",0,1)</f>
        <v>Tube</v>
      </c>
      <c r="AC55" s="9" t="str">
        <f>_xlfn.XLOOKUP($E55,'Copy of Raw Data'!$E:$E,'Copy of Raw Data'!AC:AC,"ERROR",0,1)</f>
        <v>Pack of 3</v>
      </c>
      <c r="AD55" s="9" t="str">
        <f>_xlfn.XLOOKUP($E55,'Copy of Raw Data'!$E:$E,'Copy of Raw Data'!AD:AD,"ERROR",0,1)</f>
        <v>Humidity Protection, Strengthening, Smoothening, Curl Enhancing, Frizz Control</v>
      </c>
      <c r="AE55" s="9" t="str">
        <f>_xlfn.XLOOKUP($E55,'Copy of Raw Data'!$E:$E,'Copy of Raw Data'!AO:AO,"ERROR",0,1)</f>
        <v>Dairy Free</v>
      </c>
      <c r="AF55" s="9" t="str">
        <f>_xlfn.XLOOKUP($E55,'Copy of Raw Data'!$E:$E,'Copy of Raw Data'!AZ:AZ,"ERROR",0,1)</f>
        <v>Water, Acrylate Copolymer, Domethicone, Panthenol, Disodium edta</v>
      </c>
      <c r="AG55">
        <f t="shared" si="15"/>
        <v>0</v>
      </c>
      <c r="AH55">
        <f t="shared" si="15"/>
        <v>0</v>
      </c>
      <c r="AI55">
        <f t="shared" si="15"/>
        <v>0</v>
      </c>
      <c r="AJ55">
        <f t="shared" si="15"/>
        <v>0</v>
      </c>
      <c r="AK55">
        <f t="shared" si="15"/>
        <v>0</v>
      </c>
      <c r="AL55">
        <f t="shared" si="15"/>
        <v>0</v>
      </c>
      <c r="AM55">
        <f t="shared" si="15"/>
        <v>0</v>
      </c>
      <c r="AN55">
        <f t="shared" si="15"/>
        <v>1</v>
      </c>
      <c r="AO55">
        <f t="shared" si="15"/>
        <v>0</v>
      </c>
      <c r="AP55">
        <f t="shared" si="15"/>
        <v>0</v>
      </c>
      <c r="AQ55">
        <f t="shared" si="15"/>
        <v>0</v>
      </c>
      <c r="AR55">
        <f t="shared" si="15"/>
        <v>0</v>
      </c>
      <c r="AS55">
        <f t="shared" si="15"/>
        <v>1</v>
      </c>
      <c r="AT55">
        <f t="shared" si="15"/>
        <v>0</v>
      </c>
      <c r="AU55">
        <f t="shared" si="15"/>
        <v>0</v>
      </c>
      <c r="AV55">
        <f t="shared" si="15"/>
        <v>0</v>
      </c>
      <c r="AW55">
        <f t="shared" si="14"/>
        <v>1</v>
      </c>
      <c r="AX55">
        <f t="shared" si="14"/>
        <v>0</v>
      </c>
      <c r="AY55">
        <f t="shared" si="14"/>
        <v>0</v>
      </c>
      <c r="AZ55">
        <f t="shared" si="14"/>
        <v>0</v>
      </c>
      <c r="BA55">
        <f t="shared" si="14"/>
        <v>0</v>
      </c>
      <c r="BB55">
        <f t="shared" si="14"/>
        <v>0</v>
      </c>
      <c r="BC55">
        <f t="shared" si="14"/>
        <v>0</v>
      </c>
      <c r="BD55">
        <f t="shared" si="6"/>
        <v>0</v>
      </c>
      <c r="BE55">
        <f t="shared" si="6"/>
        <v>0</v>
      </c>
      <c r="BF55">
        <f t="shared" si="16"/>
        <v>0</v>
      </c>
      <c r="BG55">
        <f t="shared" si="16"/>
        <v>0</v>
      </c>
      <c r="BH55">
        <f t="shared" si="16"/>
        <v>0</v>
      </c>
      <c r="BI55">
        <f t="shared" si="16"/>
        <v>0</v>
      </c>
      <c r="BJ55">
        <f t="shared" si="16"/>
        <v>0</v>
      </c>
      <c r="BK55">
        <f t="shared" si="16"/>
        <v>0</v>
      </c>
      <c r="BL55">
        <f t="shared" si="16"/>
        <v>0</v>
      </c>
      <c r="BM55">
        <f t="shared" si="16"/>
        <v>0</v>
      </c>
      <c r="BN55">
        <f t="shared" si="16"/>
        <v>0</v>
      </c>
      <c r="BO55">
        <f t="shared" si="16"/>
        <v>1</v>
      </c>
      <c r="BP55">
        <f t="shared" si="16"/>
        <v>0</v>
      </c>
      <c r="BQ55">
        <f t="shared" si="16"/>
        <v>0</v>
      </c>
      <c r="BR55">
        <f t="shared" si="16"/>
        <v>1</v>
      </c>
      <c r="BS55">
        <f t="shared" si="16"/>
        <v>0</v>
      </c>
      <c r="BT55">
        <f t="shared" si="16"/>
        <v>0</v>
      </c>
      <c r="BU55">
        <f t="shared" si="16"/>
        <v>0</v>
      </c>
    </row>
    <row r="56" spans="1:73">
      <c r="A56" s="9" t="str">
        <f>_xlfn.XLOOKUP($E56,'Copy of Raw Data'!$E:$E,'Copy of Raw Data'!A:A,"ERROR",0,1)</f>
        <v>US</v>
      </c>
      <c r="B56" s="9" t="str">
        <f>_xlfn.XLOOKUP($E56,'Copy of Raw Data'!$E:$E,'Copy of Raw Data'!B:B,"ERROR",0,1)</f>
        <v>Hair Mousses</v>
      </c>
      <c r="C56" s="9" t="str">
        <f>_xlfn.XLOOKUP($E56,'Copy of Raw Data'!$E:$E,'Copy of Raw Data'!C:C,"ERROR",0,1)</f>
        <v>sebastian</v>
      </c>
      <c r="D56" s="9" t="str">
        <f>_xlfn.XLOOKUP($E56,'Copy of Raw Data'!$E:$E,'Copy of Raw Data'!D:D,"ERROR",0,1)</f>
        <v>www.amazon.com/dp/B002RS6KQG</v>
      </c>
      <c r="E56" s="9" t="s">
        <v>237</v>
      </c>
      <c r="F56" s="9" t="str">
        <f>_xlfn.XLOOKUP($E56,'Copy of Raw Data'!$E:$E,'Copy of Raw Data'!F:F,"ERROR",0,1)</f>
        <v>Sebastian Professional Mousse Forte, Strong-Hold Mousse for Professional Hair Styling, 7 oz</v>
      </c>
      <c r="G56" s="9">
        <f>_xlfn.XLOOKUP($E56,'Copy of Raw Data'!$E:$E,'Copy of Raw Data'!G:G,"ERROR",0,1)</f>
        <v>5280</v>
      </c>
      <c r="H56" s="9">
        <f>_xlfn.XLOOKUP($E56,'Copy of Raw Data'!$E:$E,'Copy of Raw Data'!H:H,"ERROR",0,1)</f>
        <v>105598.28</v>
      </c>
      <c r="I56" s="9">
        <f>_xlfn.XLOOKUP($E56,'Copy of Raw Data'!$E:$E,'Copy of Raw Data'!I:I,"ERROR",0,1)</f>
        <v>0.00439279252529584</v>
      </c>
      <c r="J56" s="9" t="str">
        <f>_xlfn.XLOOKUP($E56,'Copy of Raw Data'!$E:$E,'Copy of 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_xlfn.XLOOKUP($E56,'Copy of Raw Data'!$E:$E,'Copy of Raw Data'!L:L,"ERROR",0,1)</f>
        <v>20</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_xlfn.XLOOKUP($E56,'Copy of Raw Data'!$E:$E,'Copy of Raw Data'!N:N,"ERROR",0,1)</f>
        <v>20</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No Discount</v>
      </c>
      <c r="P56" s="16">
        <f t="shared" si="2"/>
        <v>0</v>
      </c>
      <c r="Q56" s="9">
        <f>_xlfn.XLOOKUP($E56,'Copy of Raw Data'!$E:$E,'Copy of Raw Data'!Q:Q,"ERROR",0,1)</f>
        <v>7</v>
      </c>
      <c r="R56" s="9" t="str">
        <f>_xlfn.XLOOKUP($E56,'Copy of Raw Data'!$E:$E,'Copy of Raw Data'!R:R,"ERROR",0,1)</f>
        <v>oz</v>
      </c>
      <c r="S56" s="17">
        <f t="shared" ref="S56:S119" si="17">L56/Z56</f>
        <v>2.85714285714286</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2 to 3</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7">
        <f t="shared" si="4"/>
        <v>0.0966230252669211</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7">
        <f t="shared" si="5"/>
        <v>0.0966230252669211</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17">
        <f t="array" ref="Z56">_xlfn.IFS(AA56="oz",_xlfn.IFS(R56="oz",Q56,R56="fl oz",Q56*1.04,R56="ml",Q56*0.0338),AA56="fl oz",_xlfn.IFS(R56="oz",Q56/1.04,R56="fl oz",Q56,R56="ml",Q56*0.0338/1.04),AA56="ml",_xlfn.IFS(R56="oz",Q56/0.0338,R56="fl oz",Q56*1.04/0.0338,R56="ml",Q56))</f>
        <v>7</v>
      </c>
      <c r="AA56" s="9" t="str">
        <f>_xlfn.XLOOKUP($E56,'Copy of Raw Data'!$E:$E,'Copy of Raw Data'!AA:AA,"ERROR",0,1)</f>
        <v>oz</v>
      </c>
      <c r="AB56" s="9" t="str">
        <f>_xlfn.XLOOKUP($E56,'Copy of Raw Data'!$E:$E,'Copy of Raw Data'!AB:AB,"ERROR",0,1)</f>
        <v>Pump Bottle</v>
      </c>
      <c r="AC56" s="9" t="str">
        <f>_xlfn.XLOOKUP($E56,'Copy of Raw Data'!$E:$E,'Copy of Raw Data'!AC:AC,"ERROR",0,1)</f>
        <v>Pack of 1</v>
      </c>
      <c r="AD56" s="9" t="str">
        <f>_xlfn.XLOOKUP($E56,'Copy of Raw Data'!$E:$E,'Copy of Raw Data'!AD:AD,"ERROR",0,1)</f>
        <v>Heat Protection, Hold, Frizz Control, UV Protection, Softening, Volumizing</v>
      </c>
      <c r="AE56" s="9" t="str">
        <f>_xlfn.XLOOKUP($E56,'Copy of Raw Data'!$E:$E,'Copy of Raw Data'!AO:AO,"ERROR",0,1)</f>
        <v>Dairy Free</v>
      </c>
      <c r="AF56" s="9" t="str">
        <f>_xlfn.XLOOKUP($E56,'Copy of Raw Data'!$E:$E,'Copy of Raw Data'!AZ:AZ,"ERROR",0,1)</f>
        <v>Water, Panthenol, Cetrimonium Choride, Disodium edta</v>
      </c>
      <c r="AG56">
        <f t="shared" si="15"/>
        <v>0</v>
      </c>
      <c r="AH56">
        <f t="shared" si="15"/>
        <v>0</v>
      </c>
      <c r="AI56">
        <f t="shared" si="15"/>
        <v>0</v>
      </c>
      <c r="AJ56">
        <f t="shared" si="15"/>
        <v>0</v>
      </c>
      <c r="AK56">
        <f t="shared" si="15"/>
        <v>0</v>
      </c>
      <c r="AL56">
        <f t="shared" si="15"/>
        <v>0</v>
      </c>
      <c r="AM56">
        <f t="shared" si="15"/>
        <v>0</v>
      </c>
      <c r="AN56">
        <f t="shared" si="15"/>
        <v>0</v>
      </c>
      <c r="AO56">
        <f t="shared" si="15"/>
        <v>0</v>
      </c>
      <c r="AP56">
        <f t="shared" si="15"/>
        <v>0</v>
      </c>
      <c r="AQ56">
        <f t="shared" si="15"/>
        <v>0</v>
      </c>
      <c r="AR56">
        <f t="shared" si="15"/>
        <v>0</v>
      </c>
      <c r="AS56">
        <f t="shared" si="15"/>
        <v>1</v>
      </c>
      <c r="AT56">
        <f t="shared" si="15"/>
        <v>0</v>
      </c>
      <c r="AU56">
        <f t="shared" si="15"/>
        <v>1</v>
      </c>
      <c r="AV56">
        <f t="shared" si="15"/>
        <v>1</v>
      </c>
      <c r="AW56">
        <f t="shared" si="14"/>
        <v>0</v>
      </c>
      <c r="AX56">
        <f t="shared" si="14"/>
        <v>0</v>
      </c>
      <c r="AY56">
        <f t="shared" si="14"/>
        <v>0</v>
      </c>
      <c r="AZ56">
        <f t="shared" si="14"/>
        <v>0</v>
      </c>
      <c r="BA56">
        <f t="shared" si="14"/>
        <v>0</v>
      </c>
      <c r="BB56">
        <f t="shared" si="14"/>
        <v>0</v>
      </c>
      <c r="BC56">
        <f t="shared" si="14"/>
        <v>0</v>
      </c>
      <c r="BD56">
        <f t="shared" si="6"/>
        <v>0</v>
      </c>
      <c r="BE56">
        <f t="shared" si="6"/>
        <v>0</v>
      </c>
      <c r="BF56">
        <f t="shared" si="16"/>
        <v>0</v>
      </c>
      <c r="BG56">
        <f t="shared" si="16"/>
        <v>0</v>
      </c>
      <c r="BH56">
        <f t="shared" si="16"/>
        <v>0</v>
      </c>
      <c r="BI56">
        <f t="shared" si="16"/>
        <v>0</v>
      </c>
      <c r="BJ56">
        <f t="shared" si="16"/>
        <v>0</v>
      </c>
      <c r="BK56">
        <f t="shared" si="16"/>
        <v>0</v>
      </c>
      <c r="BL56">
        <f t="shared" si="16"/>
        <v>0</v>
      </c>
      <c r="BM56">
        <f t="shared" si="16"/>
        <v>0</v>
      </c>
      <c r="BN56">
        <f t="shared" si="16"/>
        <v>0</v>
      </c>
      <c r="BO56">
        <f t="shared" si="16"/>
        <v>0</v>
      </c>
      <c r="BP56">
        <f t="shared" si="16"/>
        <v>1</v>
      </c>
      <c r="BQ56">
        <f t="shared" si="16"/>
        <v>0</v>
      </c>
      <c r="BR56">
        <f t="shared" si="16"/>
        <v>0</v>
      </c>
      <c r="BS56">
        <f t="shared" si="16"/>
        <v>0</v>
      </c>
      <c r="BT56">
        <f t="shared" si="16"/>
        <v>1</v>
      </c>
      <c r="BU56">
        <f t="shared" si="16"/>
        <v>1</v>
      </c>
    </row>
    <row r="57" spans="1:73">
      <c r="A57" s="9" t="str">
        <f>_xlfn.XLOOKUP($E57,'Copy of Raw Data'!$E:$E,'Copy of Raw Data'!A:A,"ERROR",0,1)</f>
        <v>US</v>
      </c>
      <c r="B57" s="9" t="str">
        <f>_xlfn.XLOOKUP($E57,'Copy of Raw Data'!$E:$E,'Copy of Raw Data'!B:B,"ERROR",0,1)</f>
        <v>Hair Mousses</v>
      </c>
      <c r="C57" s="9" t="str">
        <f>_xlfn.XLOOKUP($E57,'Copy of Raw Data'!$E:$E,'Copy of Raw Data'!C:C,"ERROR",0,1)</f>
        <v>L'Oreal Paris</v>
      </c>
      <c r="D57" s="9" t="str">
        <f>_xlfn.XLOOKUP($E57,'Copy of Raw Data'!$E:$E,'Copy of Raw Data'!D:D,"ERROR",0,1)</f>
        <v>www.amazon.com/dp/B00ID10NYQ</v>
      </c>
      <c r="E57" s="9" t="s">
        <v>241</v>
      </c>
      <c r="F57" s="9" t="str">
        <f>_xlfn.XLOOKUP($E57,'Copy of Raw Data'!$E:$E,'Copy of Raw Data'!F:F,"ERROR",0,1)</f>
        <v>L'Oréal Paris Advanced Hairstyle CURVE IT Curl Elastic Mousse, 8.3 oz. (Packaging May Vary)</v>
      </c>
      <c r="G57" s="9">
        <f>_xlfn.XLOOKUP($E57,'Copy of Raw Data'!$E:$E,'Copy of Raw Data'!G:G,"ERROR",0,1)</f>
        <v>14715</v>
      </c>
      <c r="H57" s="9">
        <f>_xlfn.XLOOKUP($E57,'Copy of Raw Data'!$E:$E,'Copy of Raw Data'!H:H,"ERROR",0,1)</f>
        <v>103324.45</v>
      </c>
      <c r="I57" s="9">
        <f>_xlfn.XLOOKUP($E57,'Copy of Raw Data'!$E:$E,'Copy of Raw Data'!I:I,"ERROR",0,1)</f>
        <v>0.00427366930626755</v>
      </c>
      <c r="J57" s="9" t="str">
        <f>_xlfn.XLOOKUP($E57,'Copy of Raw Data'!$E:$E,'Copy of 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 to 10</v>
      </c>
      <c r="L57" s="9">
        <f>_xlfn.XLOOKUP($E57,'Copy of Raw Data'!$E:$E,'Copy of Raw Data'!L:L,"ERROR",0,1)</f>
        <v>7.53</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 to 10</v>
      </c>
      <c r="N57" s="9">
        <f>_xlfn.XLOOKUP($E57,'Copy of Raw Data'!$E:$E,'Copy of Raw Data'!N:N,"ERROR",0,1)</f>
        <v>8.05</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6% to 8%</v>
      </c>
      <c r="P57" s="16">
        <f t="shared" si="2"/>
        <v>0.0645962732919255</v>
      </c>
      <c r="Q57" s="9">
        <f>_xlfn.XLOOKUP($E57,'Copy of Raw Data'!$E:$E,'Copy of Raw Data'!Q:Q,"ERROR",0,1)</f>
        <v>8.3</v>
      </c>
      <c r="R57" s="9" t="str">
        <f>_xlfn.XLOOKUP($E57,'Copy of Raw Data'!$E:$E,'Copy of Raw Data'!R:R,"ERROR",0,1)</f>
        <v>oz</v>
      </c>
      <c r="S57" s="17">
        <f t="shared" si="17"/>
        <v>0.907228915662651</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0.75 to 1</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 to 0.05</v>
      </c>
      <c r="V57" s="17">
        <f t="shared" si="4"/>
        <v>0.0327994426131988</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 to 0.05</v>
      </c>
      <c r="X57" s="17">
        <f t="shared" si="5"/>
        <v>0.0306807208543338</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17">
        <f t="array" ref="Z57">_xlfn.IFS(AA57="oz",_xlfn.IFS(R57="oz",Q57,R57="fl oz",Q57*1.04,R57="ml",Q57*0.0338),AA57="fl oz",_xlfn.IFS(R57="oz",Q57/1.04,R57="fl oz",Q57,R57="ml",Q57*0.0338/1.04),AA57="ml",_xlfn.IFS(R57="oz",Q57/0.0338,R57="fl oz",Q57*1.04/0.0338,R57="ml",Q57))</f>
        <v>8.3</v>
      </c>
      <c r="AA57" s="9" t="str">
        <f>_xlfn.XLOOKUP($E57,'Copy of Raw Data'!$E:$E,'Copy of Raw Data'!AA:AA,"ERROR",0,1)</f>
        <v>oz</v>
      </c>
      <c r="AB57" s="9" t="str">
        <f>_xlfn.XLOOKUP($E57,'Copy of Raw Data'!$E:$E,'Copy of Raw Data'!AB:AB,"ERROR",0,1)</f>
        <v>Spray Can</v>
      </c>
      <c r="AC57" s="9" t="str">
        <f>_xlfn.XLOOKUP($E57,'Copy of Raw Data'!$E:$E,'Copy of Raw Data'!AC:AC,"ERROR",0,1)</f>
        <v>Pack of 1</v>
      </c>
      <c r="AD57" s="9" t="str">
        <f>_xlfn.XLOOKUP($E57,'Copy of Raw Data'!$E:$E,'Copy of Raw Data'!AD:AD,"ERROR",0,1)</f>
        <v>Long Lasting, Hold, Heat Protection, Curl Enhancing</v>
      </c>
      <c r="AE57" s="9" t="str">
        <f>_xlfn.XLOOKUP($E57,'Copy of Raw Data'!$E:$E,'Copy of Raw Data'!AO:AO,"ERROR",0,1)</f>
        <v>Gluten Free</v>
      </c>
      <c r="AF57" s="9" t="str">
        <f>_xlfn.XLOOKUP($E57,'Copy of Raw Data'!$E:$E,'Copy of Raw Data'!AZ:AZ,"ERROR",0,1)</f>
        <v>Water, Acrylate Copolymer, Castor Oil, Arginine, Cetrimonium Choride</v>
      </c>
      <c r="AG57">
        <f t="shared" si="15"/>
        <v>0</v>
      </c>
      <c r="AH57">
        <f t="shared" si="15"/>
        <v>0</v>
      </c>
      <c r="AI57">
        <f t="shared" si="15"/>
        <v>0</v>
      </c>
      <c r="AJ57">
        <f t="shared" si="15"/>
        <v>0</v>
      </c>
      <c r="AK57">
        <f t="shared" si="15"/>
        <v>0</v>
      </c>
      <c r="AL57">
        <f t="shared" si="15"/>
        <v>0</v>
      </c>
      <c r="AM57">
        <f t="shared" si="15"/>
        <v>0</v>
      </c>
      <c r="AN57">
        <f t="shared" si="15"/>
        <v>1</v>
      </c>
      <c r="AO57">
        <f t="shared" si="15"/>
        <v>0</v>
      </c>
      <c r="AP57">
        <f t="shared" si="15"/>
        <v>0</v>
      </c>
      <c r="AQ57">
        <f t="shared" si="15"/>
        <v>0</v>
      </c>
      <c r="AR57">
        <f t="shared" si="15"/>
        <v>0</v>
      </c>
      <c r="AS57">
        <f t="shared" si="15"/>
        <v>0</v>
      </c>
      <c r="AT57">
        <f t="shared" si="15"/>
        <v>0</v>
      </c>
      <c r="AU57">
        <f t="shared" si="15"/>
        <v>1</v>
      </c>
      <c r="AV57">
        <f t="shared" si="15"/>
        <v>1</v>
      </c>
      <c r="AW57">
        <f t="shared" si="14"/>
        <v>0</v>
      </c>
      <c r="AX57">
        <f t="shared" si="14"/>
        <v>0</v>
      </c>
      <c r="AY57">
        <f t="shared" si="14"/>
        <v>0</v>
      </c>
      <c r="AZ57">
        <f t="shared" si="14"/>
        <v>0</v>
      </c>
      <c r="BA57">
        <f t="shared" si="14"/>
        <v>0</v>
      </c>
      <c r="BB57">
        <f t="shared" si="14"/>
        <v>0</v>
      </c>
      <c r="BC57">
        <f t="shared" si="14"/>
        <v>1</v>
      </c>
      <c r="BD57">
        <f t="shared" si="6"/>
        <v>0</v>
      </c>
      <c r="BE57">
        <f t="shared" si="6"/>
        <v>0</v>
      </c>
      <c r="BF57">
        <f t="shared" si="16"/>
        <v>0</v>
      </c>
      <c r="BG57">
        <f t="shared" si="16"/>
        <v>0</v>
      </c>
      <c r="BH57">
        <f t="shared" si="16"/>
        <v>0</v>
      </c>
      <c r="BI57">
        <f t="shared" si="16"/>
        <v>0</v>
      </c>
      <c r="BJ57">
        <f t="shared" si="16"/>
        <v>0</v>
      </c>
      <c r="BK57">
        <f t="shared" si="16"/>
        <v>0</v>
      </c>
      <c r="BL57">
        <f t="shared" si="16"/>
        <v>0</v>
      </c>
      <c r="BM57">
        <f t="shared" si="16"/>
        <v>0</v>
      </c>
      <c r="BN57">
        <f t="shared" si="16"/>
        <v>0</v>
      </c>
      <c r="BO57">
        <f t="shared" si="16"/>
        <v>0</v>
      </c>
      <c r="BP57">
        <f t="shared" si="16"/>
        <v>0</v>
      </c>
      <c r="BQ57">
        <f t="shared" si="16"/>
        <v>0</v>
      </c>
      <c r="BR57">
        <f t="shared" si="16"/>
        <v>0</v>
      </c>
      <c r="BS57">
        <f t="shared" si="16"/>
        <v>0</v>
      </c>
      <c r="BT57">
        <f t="shared" si="16"/>
        <v>0</v>
      </c>
      <c r="BU57">
        <f t="shared" si="16"/>
        <v>0</v>
      </c>
    </row>
    <row r="58" spans="1:73">
      <c r="A58" s="9" t="str">
        <f>_xlfn.XLOOKUP($E58,'Copy of Raw Data'!$E:$E,'Copy of Raw Data'!A:A,"ERROR",0,1)</f>
        <v>US</v>
      </c>
      <c r="B58" s="9" t="str">
        <f>_xlfn.XLOOKUP($E58,'Copy of Raw Data'!$E:$E,'Copy of Raw Data'!B:B,"ERROR",0,1)</f>
        <v>Hair Mousses</v>
      </c>
      <c r="C58" s="9" t="str">
        <f>_xlfn.XLOOKUP($E58,'Copy of Raw Data'!$E:$E,'Copy of Raw Data'!C:C,"ERROR",0,1)</f>
        <v>ag care</v>
      </c>
      <c r="D58" s="9" t="str">
        <f>_xlfn.XLOOKUP($E58,'Copy of Raw Data'!$E:$E,'Copy of Raw Data'!D:D,"ERROR",0,1)</f>
        <v>www.amazon.com/dp/B0B9T753LG</v>
      </c>
      <c r="E58" s="9" t="s">
        <v>245</v>
      </c>
      <c r="F58" s="9" t="str">
        <f>_xlfn.XLOOKUP($E58,'Copy of Raw Data'!$E:$E,'Copy of Raw Data'!F:F,"ERROR",0,1)</f>
        <v>AG Care Mousse Gel Extra-Firm Curl Retention, 10 Fl Oz</v>
      </c>
      <c r="G58" s="9">
        <f>_xlfn.XLOOKUP($E58,'Copy of Raw Data'!$E:$E,'Copy of Raw Data'!G:G,"ERROR",0,1)</f>
        <v>3879</v>
      </c>
      <c r="H58" s="9">
        <f>_xlfn.XLOOKUP($E58,'Copy of Raw Data'!$E:$E,'Copy of Raw Data'!H:H,"ERROR",0,1)</f>
        <v>100522.51</v>
      </c>
      <c r="I58" s="9">
        <f>_xlfn.XLOOKUP($E58,'Copy of Raw Data'!$E:$E,'Copy of Raw Data'!I:I,"ERROR",0,1)</f>
        <v>0.00415831457697661</v>
      </c>
      <c r="J58" s="9" t="str">
        <f>_xlfn.XLOOKUP($E58,'Copy of Raw Data'!$E:$E,'Copy of 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20 to 30</v>
      </c>
      <c r="L58" s="9">
        <f>_xlfn.XLOOKUP($E58,'Copy of Raw Data'!$E:$E,'Copy of Raw Data'!L:L,"ERROR",0,1)</f>
        <v>26.9</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20 to 30</v>
      </c>
      <c r="N58" s="9">
        <f>_xlfn.XLOOKUP($E58,'Copy of Raw Data'!$E:$E,'Copy of Raw Data'!N:N,"ERROR",0,1)</f>
        <v>28</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 to 4%</v>
      </c>
      <c r="P58" s="16">
        <f t="shared" si="2"/>
        <v>0.0392857142857143</v>
      </c>
      <c r="Q58" s="9">
        <f>_xlfn.XLOOKUP($E58,'Copy of Raw Data'!$E:$E,'Copy of Raw Data'!Q:Q,"ERROR",0,1)</f>
        <v>10</v>
      </c>
      <c r="R58" s="9" t="str">
        <f>_xlfn.XLOOKUP($E58,'Copy of Raw Data'!$E:$E,'Copy of Raw Data'!R:R,"ERROR",0,1)</f>
        <v>fl oz</v>
      </c>
      <c r="S58" s="17">
        <f t="shared" si="17"/>
        <v>2.58653846153846</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2 to 3</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7">
        <f t="shared" si="4"/>
        <v>0.0910486199630603</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7">
        <f t="shared" si="5"/>
        <v>0.0874717098930829</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17">
        <f t="array" ref="Z58">_xlfn.IFS(AA58="oz",_xlfn.IFS(R58="oz",Q58,R58="fl oz",Q58*1.04,R58="ml",Q58*0.0338),AA58="fl oz",_xlfn.IFS(R58="oz",Q58/1.04,R58="fl oz",Q58,R58="ml",Q58*0.0338/1.04),AA58="ml",_xlfn.IFS(R58="oz",Q58/0.0338,R58="fl oz",Q58*1.04/0.0338,R58="ml",Q58))</f>
        <v>10.4</v>
      </c>
      <c r="AA58" s="9" t="str">
        <f>_xlfn.XLOOKUP($E58,'Copy of Raw Data'!$E:$E,'Copy of Raw Data'!AA:AA,"ERROR",0,1)</f>
        <v>oz</v>
      </c>
      <c r="AB58" s="9" t="str">
        <f>_xlfn.XLOOKUP($E58,'Copy of Raw Data'!$E:$E,'Copy of Raw Data'!AB:AB,"ERROR",0,1)</f>
        <v>Spray Can</v>
      </c>
      <c r="AC58" s="9" t="str">
        <f>_xlfn.XLOOKUP($E58,'Copy of Raw Data'!$E:$E,'Copy of Raw Data'!AC:AC,"ERROR",0,1)</f>
        <v>Pack of 1</v>
      </c>
      <c r="AD58" s="9" t="str">
        <f>_xlfn.XLOOKUP($E58,'Copy of Raw Data'!$E:$E,'Copy of Raw Data'!AD:AD,"ERROR",0,1)</f>
        <v>Lightweight, Hold, Volumizing, Shine, Protection, Nourishing</v>
      </c>
      <c r="AE58" s="9" t="str">
        <f>_xlfn.XLOOKUP($E58,'Copy of Raw Data'!$E:$E,'Copy of Raw Data'!AO:AO,"ERROR",0,1)</f>
        <v>Sulfate Free, Cruelty Free, Gluten Free, Paraben Free, Vegan, Silicone Free</v>
      </c>
      <c r="AF58" s="9" t="str">
        <f>_xlfn.XLOOKUP($E58,'Copy of Raw Data'!$E:$E,'Copy of Raw Data'!AZ:AZ,"ERROR",0,1)</f>
        <v>Tomato, Rice, Chamomile, Glycerin, Panthenol, Fennel, Water</v>
      </c>
      <c r="AG58">
        <f t="shared" si="15"/>
        <v>0</v>
      </c>
      <c r="AH58">
        <f t="shared" si="15"/>
        <v>0</v>
      </c>
      <c r="AI58">
        <f t="shared" si="15"/>
        <v>0</v>
      </c>
      <c r="AJ58">
        <f t="shared" si="15"/>
        <v>0</v>
      </c>
      <c r="AK58">
        <f t="shared" si="15"/>
        <v>0</v>
      </c>
      <c r="AL58">
        <f t="shared" si="15"/>
        <v>0</v>
      </c>
      <c r="AM58">
        <f t="shared" si="15"/>
        <v>0</v>
      </c>
      <c r="AN58">
        <f t="shared" si="15"/>
        <v>0</v>
      </c>
      <c r="AO58">
        <f t="shared" si="15"/>
        <v>0</v>
      </c>
      <c r="AP58">
        <f t="shared" si="15"/>
        <v>0</v>
      </c>
      <c r="AQ58">
        <f t="shared" si="15"/>
        <v>0</v>
      </c>
      <c r="AR58">
        <f t="shared" si="15"/>
        <v>0</v>
      </c>
      <c r="AS58">
        <f t="shared" si="15"/>
        <v>0</v>
      </c>
      <c r="AT58">
        <f t="shared" si="15"/>
        <v>0</v>
      </c>
      <c r="AU58">
        <f t="shared" si="15"/>
        <v>0</v>
      </c>
      <c r="AV58">
        <f t="shared" si="15"/>
        <v>1</v>
      </c>
      <c r="AW58">
        <f t="shared" si="14"/>
        <v>0</v>
      </c>
      <c r="AX58">
        <f t="shared" si="14"/>
        <v>0</v>
      </c>
      <c r="AY58">
        <f t="shared" si="14"/>
        <v>0</v>
      </c>
      <c r="AZ58">
        <f t="shared" si="14"/>
        <v>0</v>
      </c>
      <c r="BA58">
        <f t="shared" si="14"/>
        <v>0</v>
      </c>
      <c r="BB58">
        <f t="shared" si="14"/>
        <v>1</v>
      </c>
      <c r="BC58">
        <f t="shared" si="14"/>
        <v>0</v>
      </c>
      <c r="BD58">
        <f t="shared" si="6"/>
        <v>0</v>
      </c>
      <c r="BE58">
        <f t="shared" si="6"/>
        <v>0</v>
      </c>
      <c r="BF58">
        <f t="shared" si="16"/>
        <v>0</v>
      </c>
      <c r="BG58">
        <f t="shared" si="16"/>
        <v>0</v>
      </c>
      <c r="BH58">
        <f t="shared" si="16"/>
        <v>0</v>
      </c>
      <c r="BI58">
        <f t="shared" si="16"/>
        <v>1</v>
      </c>
      <c r="BJ58">
        <f t="shared" si="16"/>
        <v>0</v>
      </c>
      <c r="BK58">
        <f t="shared" si="16"/>
        <v>0</v>
      </c>
      <c r="BL58">
        <f t="shared" si="16"/>
        <v>1</v>
      </c>
      <c r="BM58">
        <f t="shared" si="16"/>
        <v>0</v>
      </c>
      <c r="BN58">
        <f t="shared" si="16"/>
        <v>1</v>
      </c>
      <c r="BO58">
        <f t="shared" si="16"/>
        <v>0</v>
      </c>
      <c r="BP58">
        <f t="shared" si="16"/>
        <v>0</v>
      </c>
      <c r="BQ58">
        <f t="shared" si="16"/>
        <v>0</v>
      </c>
      <c r="BR58">
        <f t="shared" si="16"/>
        <v>0</v>
      </c>
      <c r="BS58">
        <f t="shared" si="16"/>
        <v>0</v>
      </c>
      <c r="BT58">
        <f t="shared" si="16"/>
        <v>0</v>
      </c>
      <c r="BU58">
        <f t="shared" si="16"/>
        <v>1</v>
      </c>
    </row>
    <row r="59" hidden="1" spans="1:73">
      <c r="A59" s="9" t="str">
        <f>_xlfn.XLOOKUP($E59,'Copy of Raw Data'!$E:$E,'Copy of Raw Data'!A:A,"ERROR",0,1)</f>
        <v>US</v>
      </c>
      <c r="B59" s="9" t="str">
        <f>_xlfn.XLOOKUP($E59,'Copy of Raw Data'!$E:$E,'Copy of Raw Data'!B:B,"ERROR",0,1)</f>
        <v>Hair Mousses</v>
      </c>
      <c r="C59" s="9" t="str">
        <f>_xlfn.XLOOKUP($E59,'Copy of Raw Data'!$E:$E,'Copy of Raw Data'!C:C,"ERROR",0,1)</f>
        <v>thedoux</v>
      </c>
      <c r="D59" s="9" t="str">
        <f>_xlfn.XLOOKUP($E59,'Copy of Raw Data'!$E:$E,'Copy of Raw Data'!D:D,"ERROR",0,1)</f>
        <v>www.amazon.com/dp/B079F4YNMS</v>
      </c>
      <c r="E59" s="9" t="s">
        <v>249</v>
      </c>
      <c r="F59" s="9" t="str">
        <f>_xlfn.XLOOKUP($E59,'Copy of Raw Data'!$E:$E,'Copy of Raw Data'!F:F,"ERROR",0,1)</f>
        <v>The Doux Mousse Def Texture Foam, Multi-Use Mousse Hair Foam to Style, Condition, Define, Volumize, and Add Shine - 7oz</v>
      </c>
      <c r="G59" s="9">
        <f>_xlfn.XLOOKUP($E59,'Copy of Raw Data'!$E:$E,'Copy of Raw Data'!G:G,"ERROR",0,1)</f>
        <v>6464</v>
      </c>
      <c r="H59" s="9">
        <f>_xlfn.XLOOKUP($E59,'Copy of Raw Data'!$E:$E,'Copy of Raw Data'!H:H,"ERROR",0,1)</f>
        <v>97809.21</v>
      </c>
      <c r="I59" s="9">
        <f>_xlfn.XLOOKUP($E59,'Copy of Raw Data'!$E:$E,'Copy of Raw Data'!I:I,"ERROR",0,1)</f>
        <v>0.0041442188778293</v>
      </c>
      <c r="J59" s="9" t="str">
        <f>_xlfn.XLOOKUP($E59,'Copy of Raw Data'!$E:$E,'Copy of Raw Data'!J:J,"ERROR",0,1)</f>
        <v>No</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15 to 20</v>
      </c>
      <c r="L59" s="9">
        <f>_xlfn.XLOOKUP($E59,'Copy of Raw Data'!$E:$E,'Copy of Raw Data'!L:L,"ERROR",0,1)</f>
        <v>15.12</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15 to 20</v>
      </c>
      <c r="N59" s="9">
        <f>_xlfn.XLOOKUP($E59,'Copy of Raw Data'!$E:$E,'Copy of Raw Data'!N:N,"ERROR",0,1)</f>
        <v>16.46</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8% to 10%</v>
      </c>
      <c r="P59" s="16">
        <f t="shared" si="2"/>
        <v>0.0814094775212638</v>
      </c>
      <c r="Q59" s="9">
        <f>_xlfn.XLOOKUP($E59,'Copy of Raw Data'!$E:$E,'Copy of Raw Data'!Q:Q,"ERROR",0,1)</f>
        <v>7</v>
      </c>
      <c r="R59" s="9" t="str">
        <f>_xlfn.XLOOKUP($E59,'Copy of Raw Data'!$E:$E,'Copy of Raw Data'!R:R,"ERROR",0,1)</f>
        <v>oz</v>
      </c>
      <c r="S59" s="17">
        <f t="shared" si="17"/>
        <v>2.16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4"/>
        <v>0.0795207497946761</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5"/>
        <v>0.0730470071017923</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6 to 8</v>
      </c>
      <c r="Z59" s="17">
        <f t="array" ref="Z59">_xlfn.IFS(AA59="oz",_xlfn.IFS(R59="oz",Q59,R59="fl oz",Q59*1.04,R59="ml",Q59*0.0338),AA59="fl oz",_xlfn.IFS(R59="oz",Q59/1.04,R59="fl oz",Q59,R59="ml",Q59*0.0338/1.04),AA59="ml",_xlfn.IFS(R59="oz",Q59/0.0338,R59="fl oz",Q59*1.04/0.0338,R59="ml",Q59))</f>
        <v>7</v>
      </c>
      <c r="AA59" s="9" t="str">
        <f>_xlfn.XLOOKUP($E59,'Copy of Raw Data'!$E:$E,'Copy of Raw Data'!AA:AA,"ERROR",0,1)</f>
        <v>oz</v>
      </c>
      <c r="AB59" s="9"/>
      <c r="AC59" s="9"/>
      <c r="AD59" s="9"/>
      <c r="AE59" s="9"/>
      <c r="AF59" s="9"/>
      <c r="AG59">
        <f t="shared" si="15"/>
        <v>0</v>
      </c>
      <c r="AH59">
        <f t="shared" si="15"/>
        <v>0</v>
      </c>
      <c r="AI59">
        <f t="shared" si="15"/>
        <v>0</v>
      </c>
      <c r="AJ59">
        <f t="shared" si="15"/>
        <v>0</v>
      </c>
      <c r="AK59">
        <f t="shared" si="15"/>
        <v>0</v>
      </c>
      <c r="AL59">
        <f t="shared" si="15"/>
        <v>0</v>
      </c>
      <c r="AM59">
        <f t="shared" si="15"/>
        <v>0</v>
      </c>
      <c r="AN59">
        <f t="shared" si="15"/>
        <v>0</v>
      </c>
      <c r="AO59">
        <f t="shared" si="15"/>
        <v>0</v>
      </c>
      <c r="AP59">
        <f t="shared" si="15"/>
        <v>0</v>
      </c>
      <c r="AQ59">
        <f t="shared" si="15"/>
        <v>0</v>
      </c>
      <c r="AR59">
        <f t="shared" si="15"/>
        <v>0</v>
      </c>
      <c r="AS59">
        <f t="shared" si="15"/>
        <v>0</v>
      </c>
      <c r="AT59">
        <f t="shared" si="15"/>
        <v>0</v>
      </c>
      <c r="AU59">
        <f t="shared" si="15"/>
        <v>0</v>
      </c>
      <c r="AV59">
        <f t="shared" si="15"/>
        <v>0</v>
      </c>
      <c r="AW59">
        <f t="shared" si="14"/>
        <v>0</v>
      </c>
      <c r="AX59">
        <f t="shared" si="14"/>
        <v>0</v>
      </c>
      <c r="AY59">
        <f t="shared" si="14"/>
        <v>0</v>
      </c>
      <c r="AZ59">
        <f t="shared" si="14"/>
        <v>0</v>
      </c>
      <c r="BA59">
        <f t="shared" si="14"/>
        <v>0</v>
      </c>
      <c r="BB59">
        <f t="shared" si="14"/>
        <v>0</v>
      </c>
      <c r="BC59">
        <f t="shared" si="14"/>
        <v>0</v>
      </c>
      <c r="BD59">
        <f t="shared" si="6"/>
        <v>0</v>
      </c>
      <c r="BE59">
        <f t="shared" si="6"/>
        <v>0</v>
      </c>
      <c r="BF59">
        <f t="shared" si="16"/>
        <v>0</v>
      </c>
      <c r="BG59">
        <f t="shared" si="16"/>
        <v>0</v>
      </c>
      <c r="BH59">
        <f t="shared" si="16"/>
        <v>0</v>
      </c>
      <c r="BI59">
        <f t="shared" si="16"/>
        <v>0</v>
      </c>
      <c r="BJ59">
        <f t="shared" si="16"/>
        <v>0</v>
      </c>
      <c r="BK59">
        <f t="shared" si="16"/>
        <v>0</v>
      </c>
      <c r="BL59">
        <f t="shared" si="16"/>
        <v>0</v>
      </c>
      <c r="BM59">
        <f t="shared" si="16"/>
        <v>0</v>
      </c>
      <c r="BN59">
        <f t="shared" si="16"/>
        <v>0</v>
      </c>
      <c r="BO59">
        <f t="shared" si="16"/>
        <v>0</v>
      </c>
      <c r="BP59">
        <f t="shared" si="16"/>
        <v>0</v>
      </c>
      <c r="BQ59">
        <f t="shared" si="16"/>
        <v>0</v>
      </c>
      <c r="BR59">
        <f t="shared" si="16"/>
        <v>0</v>
      </c>
      <c r="BS59">
        <f t="shared" si="16"/>
        <v>0</v>
      </c>
      <c r="BT59">
        <f t="shared" si="16"/>
        <v>0</v>
      </c>
      <c r="BU59">
        <f t="shared" si="16"/>
        <v>0</v>
      </c>
    </row>
    <row r="60" hidden="1" spans="1:73">
      <c r="A60" s="9" t="str">
        <f>_xlfn.XLOOKUP($E60,'Copy of Raw Data'!$E:$E,'Copy of Raw Data'!A:A,"ERROR",0,1)</f>
        <v>US</v>
      </c>
      <c r="B60" s="9" t="str">
        <f>_xlfn.XLOOKUP($E60,'Copy of Raw Data'!$E:$E,'Copy of Raw Data'!B:B,"ERROR",0,1)</f>
        <v>Hair Mousses</v>
      </c>
      <c r="C60" s="9" t="str">
        <f>_xlfn.XLOOKUP($E60,'Copy of Raw Data'!$E:$E,'Copy of Raw Data'!C:C,"ERROR",0,1)</f>
        <v>moroccanoil</v>
      </c>
      <c r="D60" s="9" t="str">
        <f>_xlfn.XLOOKUP($E60,'Copy of Raw Data'!$E:$E,'Copy of Raw Data'!D:D,"ERROR",0,1)</f>
        <v>www.amazon.com/dp/B07MR4FLCZ</v>
      </c>
      <c r="E60" s="9" t="s">
        <v>253</v>
      </c>
      <c r="F60" s="9" t="str">
        <f>_xlfn.XLOOKUP($E60,'Copy of Raw Data'!$E:$E,'Copy of Raw Data'!F:F,"ERROR",0,1)</f>
        <v>Moroccanoil Root Boost</v>
      </c>
      <c r="G60" s="9">
        <f>_xlfn.XLOOKUP($E60,'Copy of Raw Data'!$E:$E,'Copy of Raw Data'!G:G,"ERROR",0,1)</f>
        <v>6963</v>
      </c>
      <c r="H60" s="9">
        <f>_xlfn.XLOOKUP($E60,'Copy of Raw Data'!$E:$E,'Copy of Raw Data'!H:H,"ERROR",0,1)</f>
        <v>97477.66</v>
      </c>
      <c r="I60" s="9">
        <f>_xlfn.XLOOKUP($E60,'Copy of Raw Data'!$E:$E,'Copy of Raw Data'!I:I,"ERROR",0,1)</f>
        <v>0.00413927826194056</v>
      </c>
      <c r="J60" s="9" t="str">
        <f>_xlfn.XLOOKUP($E60,'Copy of Raw Data'!$E:$E,'Copy of 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 to 15</v>
      </c>
      <c r="L60" s="9">
        <f>_xlfn.XLOOKUP($E60,'Copy of Raw Data'!$E:$E,'Copy of Raw Data'!L:L,"ERROR",0,1)</f>
        <v>14</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 to 15</v>
      </c>
      <c r="N60" s="9">
        <f>_xlfn.XLOOKUP($E60,'Copy of Raw Data'!$E:$E,'Copy of Raw Data'!N:N,"ERROR",0,1)</f>
        <v>14</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No Discount</v>
      </c>
      <c r="P60" s="16">
        <f t="shared" si="2"/>
        <v>0</v>
      </c>
      <c r="Q60" s="9">
        <f>_xlfn.XLOOKUP($E60,'Copy of Raw Data'!$E:$E,'Copy of Raw Data'!Q:Q,"ERROR",0,1)</f>
        <v>0</v>
      </c>
      <c r="R60" s="9">
        <f>_xlfn.XLOOKUP($E60,'Copy of Raw Data'!$E:$E,'Copy of Raw Data'!R:R,"ERROR",0,1)</f>
        <v>0</v>
      </c>
      <c r="S60" s="17" t="e">
        <f t="shared" si="17"/>
        <v>#N/A</v>
      </c>
      <c r="T60" s="9" t="e">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#N/A</v>
      </c>
      <c r="U60" s="17" t="e">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#N/A</v>
      </c>
      <c r="V60" s="17" t="e">
        <f t="shared" si="4"/>
        <v>#N/A</v>
      </c>
      <c r="W60" s="17" t="e">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#N/A</v>
      </c>
      <c r="X60" s="17" t="e">
        <f t="shared" si="5"/>
        <v>#N/A</v>
      </c>
      <c r="Y60" s="9" t="e">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#N/A</v>
      </c>
      <c r="Z60" s="17" t="e">
        <f t="array" ref="Z60">_xlfn.IFS(AA60="oz",_xlfn.IFS(R60="oz",Q60,R60="fl oz",Q60*1.04,R60="ml",Q60*0.0338),AA60="fl oz",_xlfn.IFS(R60="oz",Q60/1.04,R60="fl oz",Q60,R60="ml",Q60*0.0338/1.04),AA60="ml",_xlfn.IFS(R60="oz",Q60/0.0338,R60="fl oz",Q60*1.04/0.0338,R60="ml",Q60))</f>
        <v>#N/A</v>
      </c>
      <c r="AA60" s="9" t="str">
        <f>_xlfn.XLOOKUP($E60,'Copy of Raw Data'!$E:$E,'Copy of Raw Data'!AA:AA,"ERROR",0,1)</f>
        <v>oz</v>
      </c>
      <c r="AB60" s="9"/>
      <c r="AC60" s="9"/>
      <c r="AD60" s="9"/>
      <c r="AE60" s="9"/>
      <c r="AF60" s="9"/>
      <c r="AG60">
        <f t="shared" si="15"/>
        <v>0</v>
      </c>
      <c r="AH60">
        <f t="shared" si="15"/>
        <v>0</v>
      </c>
      <c r="AI60">
        <f t="shared" si="15"/>
        <v>0</v>
      </c>
      <c r="AJ60">
        <f t="shared" si="15"/>
        <v>0</v>
      </c>
      <c r="AK60">
        <f t="shared" si="15"/>
        <v>0</v>
      </c>
      <c r="AL60">
        <f t="shared" si="15"/>
        <v>0</v>
      </c>
      <c r="AM60">
        <f t="shared" si="15"/>
        <v>0</v>
      </c>
      <c r="AN60">
        <f t="shared" si="15"/>
        <v>0</v>
      </c>
      <c r="AO60">
        <f t="shared" si="15"/>
        <v>0</v>
      </c>
      <c r="AP60">
        <f t="shared" si="15"/>
        <v>0</v>
      </c>
      <c r="AQ60">
        <f t="shared" si="15"/>
        <v>0</v>
      </c>
      <c r="AR60">
        <f t="shared" si="15"/>
        <v>0</v>
      </c>
      <c r="AS60">
        <f t="shared" si="15"/>
        <v>0</v>
      </c>
      <c r="AT60">
        <f t="shared" si="15"/>
        <v>0</v>
      </c>
      <c r="AU60">
        <f t="shared" si="15"/>
        <v>0</v>
      </c>
      <c r="AV60">
        <f t="shared" si="15"/>
        <v>0</v>
      </c>
      <c r="AW60">
        <f t="shared" si="14"/>
        <v>0</v>
      </c>
      <c r="AX60">
        <f t="shared" si="14"/>
        <v>0</v>
      </c>
      <c r="AY60">
        <f t="shared" si="14"/>
        <v>0</v>
      </c>
      <c r="AZ60">
        <f t="shared" si="14"/>
        <v>0</v>
      </c>
      <c r="BA60">
        <f t="shared" si="14"/>
        <v>0</v>
      </c>
      <c r="BB60">
        <f t="shared" si="14"/>
        <v>0</v>
      </c>
      <c r="BC60">
        <f t="shared" si="14"/>
        <v>0</v>
      </c>
      <c r="BD60">
        <f t="shared" si="6"/>
        <v>0</v>
      </c>
      <c r="BE60">
        <f t="shared" si="6"/>
        <v>0</v>
      </c>
      <c r="BF60">
        <f t="shared" si="16"/>
        <v>0</v>
      </c>
      <c r="BG60">
        <f t="shared" si="16"/>
        <v>0</v>
      </c>
      <c r="BH60">
        <f t="shared" si="16"/>
        <v>0</v>
      </c>
      <c r="BI60">
        <f t="shared" si="16"/>
        <v>0</v>
      </c>
      <c r="BJ60">
        <f t="shared" si="16"/>
        <v>0</v>
      </c>
      <c r="BK60">
        <f t="shared" si="16"/>
        <v>0</v>
      </c>
      <c r="BL60">
        <f t="shared" si="16"/>
        <v>0</v>
      </c>
      <c r="BM60">
        <f t="shared" si="16"/>
        <v>0</v>
      </c>
      <c r="BN60">
        <f t="shared" si="16"/>
        <v>0</v>
      </c>
      <c r="BO60">
        <f t="shared" si="16"/>
        <v>0</v>
      </c>
      <c r="BP60">
        <f t="shared" si="16"/>
        <v>0</v>
      </c>
      <c r="BQ60">
        <f t="shared" si="16"/>
        <v>0</v>
      </c>
      <c r="BR60">
        <f t="shared" si="16"/>
        <v>0</v>
      </c>
      <c r="BS60">
        <f t="shared" si="16"/>
        <v>0</v>
      </c>
      <c r="BT60">
        <f t="shared" si="16"/>
        <v>0</v>
      </c>
      <c r="BU60">
        <f t="shared" si="16"/>
        <v>0</v>
      </c>
    </row>
    <row r="61" hidden="1" spans="1:73">
      <c r="A61" s="9" t="str">
        <f>_xlfn.XLOOKUP($E61,'Copy of Raw Data'!$E:$E,'Copy of Raw Data'!A:A,"ERROR",0,1)</f>
        <v>US</v>
      </c>
      <c r="B61" s="9" t="str">
        <f>_xlfn.XLOOKUP($E61,'Copy of Raw Data'!$E:$E,'Copy of Raw Data'!B:B,"ERROR",0,1)</f>
        <v>Hair Mousses</v>
      </c>
      <c r="C61" s="9" t="str">
        <f>_xlfn.XLOOKUP($E61,'Copy of Raw Data'!$E:$E,'Copy of Raw Data'!C:C,"ERROR",0,1)</f>
        <v>The Doux</v>
      </c>
      <c r="D61" s="9" t="str">
        <f>_xlfn.XLOOKUP($E61,'Copy of Raw Data'!$E:$E,'Copy of Raw Data'!D:D,"ERROR",0,1)</f>
        <v>www.amazon.com/dp/B08J4GB7YG</v>
      </c>
      <c r="E61" s="9" t="s">
        <v>257</v>
      </c>
      <c r="F61" s="9" t="str">
        <f>_xlfn.XLOOKUP($E61,'Copy of Raw Data'!$E:$E,'Copy of Raw Data'!F:F,"ERROR",0,1)</f>
        <v>The Doux Mousse Define Texture Foam 7 Oz.</v>
      </c>
      <c r="G61" s="9">
        <f>_xlfn.XLOOKUP($E61,'Copy of Raw Data'!$E:$E,'Copy of Raw Data'!G:G,"ERROR",0,1)</f>
        <v>6556</v>
      </c>
      <c r="H61" s="9">
        <f>_xlfn.XLOOKUP($E61,'Copy of Raw Data'!$E:$E,'Copy of Raw Data'!H:H,"ERROR",0,1)</f>
        <v>97361.45</v>
      </c>
      <c r="I61" s="9">
        <f>_xlfn.XLOOKUP($E61,'Copy of Raw Data'!$E:$E,'Copy of Raw Data'!I:I,"ERROR",0,1)</f>
        <v>0.00404955938132657</v>
      </c>
      <c r="J61" s="9" t="str">
        <f>_xlfn.XLOOKUP($E61,'Copy of Raw Data'!$E:$E,'Copy of 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_xlfn.XLOOKUP($E61,'Copy of Raw Data'!$E:$E,'Copy of Raw Data'!L:L,"ERROR",0,1)</f>
        <v>14.74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15 to 20</v>
      </c>
      <c r="N61" s="9">
        <f>_xlfn.XLOOKUP($E61,'Copy of Raw Data'!$E:$E,'Copy of Raw Data'!N:N,"ERROR",0,1)</f>
        <v>15.42</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6">
        <f t="shared" si="2"/>
        <v>0.0440985732814526</v>
      </c>
      <c r="Q61" s="9">
        <f>_xlfn.XLOOKUP($E61,'Copy of Raw Data'!$E:$E,'Copy of Raw Data'!Q:Q,"ERROR",0,1)</f>
        <v>7</v>
      </c>
      <c r="R61" s="9" t="str">
        <f>_xlfn.XLOOKUP($E61,'Copy of Raw Data'!$E:$E,'Copy of Raw Data'!R:R,"ERROR",0,1)</f>
        <v>oz</v>
      </c>
      <c r="S61" s="17">
        <f t="shared" si="17"/>
        <v>2.10571428571429</v>
      </c>
      <c r="T61" s="9" t="str">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2 to 3</v>
      </c>
      <c r="U61" s="17"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0.05 to 0.1</v>
      </c>
      <c r="V61" s="17">
        <f t="shared" si="4"/>
        <v>0.0744963524807962</v>
      </c>
      <c r="W61" s="17"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0.05 to 0.1</v>
      </c>
      <c r="X61" s="17">
        <f t="shared" si="5"/>
        <v>0.0712111696217209</v>
      </c>
      <c r="Y61" s="9"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17">
        <f t="array" ref="Z61">_xlfn.IFS(AA61="oz",_xlfn.IFS(R61="oz",Q61,R61="fl oz",Q61*1.04,R61="ml",Q61*0.0338),AA61="fl oz",_xlfn.IFS(R61="oz",Q61/1.04,R61="fl oz",Q61,R61="ml",Q61*0.0338/1.04),AA61="ml",_xlfn.IFS(R61="oz",Q61/0.0338,R61="fl oz",Q61*1.04/0.0338,R61="ml",Q61))</f>
        <v>7</v>
      </c>
      <c r="AA61" s="9" t="str">
        <f>_xlfn.XLOOKUP($E61,'Copy of Raw Data'!$E:$E,'Copy of Raw Data'!AA:AA,"ERROR",0,1)</f>
        <v>oz</v>
      </c>
      <c r="AB61" s="9"/>
      <c r="AC61" s="9"/>
      <c r="AD61" s="9"/>
      <c r="AE61" s="9"/>
      <c r="AF61" s="9"/>
      <c r="AG61">
        <f t="shared" si="15"/>
        <v>0</v>
      </c>
      <c r="AH61">
        <f t="shared" si="15"/>
        <v>0</v>
      </c>
      <c r="AI61">
        <f t="shared" si="15"/>
        <v>0</v>
      </c>
      <c r="AJ61">
        <f t="shared" si="15"/>
        <v>0</v>
      </c>
      <c r="AK61">
        <f t="shared" si="15"/>
        <v>0</v>
      </c>
      <c r="AL61">
        <f t="shared" si="15"/>
        <v>0</v>
      </c>
      <c r="AM61">
        <f t="shared" si="15"/>
        <v>0</v>
      </c>
      <c r="AN61">
        <f t="shared" si="15"/>
        <v>0</v>
      </c>
      <c r="AO61">
        <f t="shared" si="15"/>
        <v>0</v>
      </c>
      <c r="AP61">
        <f t="shared" si="15"/>
        <v>0</v>
      </c>
      <c r="AQ61">
        <f t="shared" si="15"/>
        <v>0</v>
      </c>
      <c r="AR61">
        <f t="shared" si="15"/>
        <v>0</v>
      </c>
      <c r="AS61">
        <f t="shared" si="15"/>
        <v>0</v>
      </c>
      <c r="AT61">
        <f t="shared" si="15"/>
        <v>0</v>
      </c>
      <c r="AU61">
        <f t="shared" si="15"/>
        <v>0</v>
      </c>
      <c r="AV61">
        <f t="shared" si="15"/>
        <v>0</v>
      </c>
      <c r="AW61">
        <f t="shared" si="14"/>
        <v>0</v>
      </c>
      <c r="AX61">
        <f t="shared" si="14"/>
        <v>0</v>
      </c>
      <c r="AY61">
        <f t="shared" si="14"/>
        <v>0</v>
      </c>
      <c r="AZ61">
        <f t="shared" si="14"/>
        <v>0</v>
      </c>
      <c r="BA61">
        <f t="shared" si="14"/>
        <v>0</v>
      </c>
      <c r="BB61">
        <f t="shared" si="14"/>
        <v>0</v>
      </c>
      <c r="BC61">
        <f t="shared" si="14"/>
        <v>0</v>
      </c>
      <c r="BD61">
        <f t="shared" si="6"/>
        <v>0</v>
      </c>
      <c r="BE61">
        <f t="shared" si="6"/>
        <v>0</v>
      </c>
      <c r="BF61">
        <f t="shared" si="16"/>
        <v>0</v>
      </c>
      <c r="BG61">
        <f t="shared" si="16"/>
        <v>0</v>
      </c>
      <c r="BH61">
        <f t="shared" si="16"/>
        <v>0</v>
      </c>
      <c r="BI61">
        <f t="shared" si="16"/>
        <v>0</v>
      </c>
      <c r="BJ61">
        <f t="shared" si="16"/>
        <v>0</v>
      </c>
      <c r="BK61">
        <f t="shared" si="16"/>
        <v>0</v>
      </c>
      <c r="BL61">
        <f t="shared" si="16"/>
        <v>0</v>
      </c>
      <c r="BM61">
        <f t="shared" si="16"/>
        <v>0</v>
      </c>
      <c r="BN61">
        <f t="shared" si="16"/>
        <v>0</v>
      </c>
      <c r="BO61">
        <f t="shared" si="16"/>
        <v>0</v>
      </c>
      <c r="BP61">
        <f t="shared" si="16"/>
        <v>0</v>
      </c>
      <c r="BQ61">
        <f t="shared" si="16"/>
        <v>0</v>
      </c>
      <c r="BR61">
        <f t="shared" si="16"/>
        <v>0</v>
      </c>
      <c r="BS61">
        <f t="shared" si="16"/>
        <v>0</v>
      </c>
      <c r="BT61">
        <f t="shared" si="16"/>
        <v>0</v>
      </c>
      <c r="BU61">
        <f t="shared" si="16"/>
        <v>0</v>
      </c>
    </row>
    <row r="62" hidden="1" spans="1:73">
      <c r="A62" s="9" t="str">
        <f>_xlfn.XLOOKUP($E62,'Copy of Raw Data'!$E:$E,'Copy of Raw Data'!A:A,"ERROR",0,1)</f>
        <v>US</v>
      </c>
      <c r="B62" s="9" t="str">
        <f>_xlfn.XLOOKUP($E62,'Copy of Raw Data'!$E:$E,'Copy of Raw Data'!B:B,"ERROR",0,1)</f>
        <v>Hair Mousses</v>
      </c>
      <c r="C62" s="9" t="str">
        <f>_xlfn.XLOOKUP($E62,'Copy of Raw Data'!$E:$E,'Copy of Raw Data'!C:C,"ERROR",0,1)</f>
        <v>Carol's Daughter</v>
      </c>
      <c r="D62" s="9" t="str">
        <f>_xlfn.XLOOKUP($E62,'Copy of Raw Data'!$E:$E,'Copy of Raw Data'!D:D,"ERROR",0,1)</f>
        <v>www.amazon.com/dp/B09HX1S83D</v>
      </c>
      <c r="E62" s="9" t="s">
        <v>261</v>
      </c>
      <c r="F62" s="9" t="str">
        <f>_xlfn.XLOOKUP($E62,'Copy of Raw Data'!$E:$E,'Copy of Raw Data'!F:F,"ERROR",0,1)</f>
        <v>Carol's Daughter Wash Day Delight Hair Gel to Foam Mousse Styler and Hair Detangler for Curly Hair with Aloe, Natural-looking Hold 8.5 fl oz</v>
      </c>
      <c r="G62" s="9">
        <f>_xlfn.XLOOKUP($E62,'Copy of Raw Data'!$E:$E,'Copy of Raw Data'!G:G,"ERROR",0,1)</f>
        <v>7383</v>
      </c>
      <c r="H62" s="9">
        <f>_xlfn.XLOOKUP($E62,'Copy of Raw Data'!$E:$E,'Copy of Raw Data'!H:H,"ERROR",0,1)</f>
        <v>95251.14</v>
      </c>
      <c r="I62" s="9">
        <f>_xlfn.XLOOKUP($E62,'Copy of Raw Data'!$E:$E,'Copy of Raw Data'!I:I,"ERROR",0,1)</f>
        <v>0.00393334458268334</v>
      </c>
      <c r="J62" s="9" t="str">
        <f>_xlfn.XLOOKUP($E62,'Copy of Raw Data'!$E:$E,'Copy of 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_xlfn.XLOOKUP($E62,'Copy of Raw Data'!$E:$E,'Copy of Raw Data'!L:L,"ERROR",0,1)</f>
        <v>13.07</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 to 15</v>
      </c>
      <c r="N62" s="9">
        <f>_xlfn.XLOOKUP($E62,'Copy of Raw Data'!$E:$E,'Copy of Raw Data'!N:N,"ERROR",0,1)</f>
        <v>14.08</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6% to 8%</v>
      </c>
      <c r="P62" s="16">
        <f t="shared" si="2"/>
        <v>0.0717329545454545</v>
      </c>
      <c r="Q62" s="9">
        <f>_xlfn.XLOOKUP($E62,'Copy of Raw Data'!$E:$E,'Copy of Raw Data'!Q:Q,"ERROR",0,1)</f>
        <v>8.5</v>
      </c>
      <c r="R62" s="9" t="str">
        <f>_xlfn.XLOOKUP($E62,'Copy of Raw Data'!$E:$E,'Copy of Raw Data'!R:R,"ERROR",0,1)</f>
        <v>fl oz</v>
      </c>
      <c r="S62" s="17">
        <f t="shared" si="17"/>
        <v>1.47850678733032</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1 to 2</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4"/>
        <v>0.0538640575243651</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5"/>
        <v>0.050000229534336</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8 to 10</v>
      </c>
      <c r="Z62" s="17">
        <f t="array" ref="Z62">_xlfn.IFS(AA62="oz",_xlfn.IFS(R62="oz",Q62,R62="fl oz",Q62*1.04,R62="ml",Q62*0.0338),AA62="fl oz",_xlfn.IFS(R62="oz",Q62/1.04,R62="fl oz",Q62,R62="ml",Q62*0.0338/1.04),AA62="ml",_xlfn.IFS(R62="oz",Q62/0.0338,R62="fl oz",Q62*1.04/0.0338,R62="ml",Q62))</f>
        <v>8.84</v>
      </c>
      <c r="AA62" s="9" t="str">
        <f>_xlfn.XLOOKUP($E62,'Copy of Raw Data'!$E:$E,'Copy of Raw Data'!AA:AA,"ERROR",0,1)</f>
        <v>oz</v>
      </c>
      <c r="AB62" s="9"/>
      <c r="AC62" s="9"/>
      <c r="AD62" s="9"/>
      <c r="AE62" s="9"/>
      <c r="AF62" s="9"/>
      <c r="AG62">
        <f t="shared" si="15"/>
        <v>0</v>
      </c>
      <c r="AH62">
        <f t="shared" si="15"/>
        <v>0</v>
      </c>
      <c r="AI62">
        <f t="shared" si="15"/>
        <v>0</v>
      </c>
      <c r="AJ62">
        <f t="shared" si="15"/>
        <v>0</v>
      </c>
      <c r="AK62">
        <f t="shared" si="15"/>
        <v>0</v>
      </c>
      <c r="AL62">
        <f t="shared" si="15"/>
        <v>0</v>
      </c>
      <c r="AM62">
        <f t="shared" si="15"/>
        <v>0</v>
      </c>
      <c r="AN62">
        <f t="shared" si="15"/>
        <v>0</v>
      </c>
      <c r="AO62">
        <f t="shared" si="15"/>
        <v>0</v>
      </c>
      <c r="AP62">
        <f t="shared" si="15"/>
        <v>0</v>
      </c>
      <c r="AQ62">
        <f t="shared" si="15"/>
        <v>0</v>
      </c>
      <c r="AR62">
        <f t="shared" si="15"/>
        <v>0</v>
      </c>
      <c r="AS62">
        <f t="shared" si="15"/>
        <v>0</v>
      </c>
      <c r="AT62">
        <f t="shared" si="15"/>
        <v>0</v>
      </c>
      <c r="AU62">
        <f t="shared" si="15"/>
        <v>0</v>
      </c>
      <c r="AV62">
        <f t="shared" ref="AV62:BE125" si="18">IF(IFERROR(SEARCH(AV$2,$AD62,1),0)=0,0,1)</f>
        <v>0</v>
      </c>
      <c r="AW62">
        <f t="shared" si="18"/>
        <v>0</v>
      </c>
      <c r="AX62">
        <f t="shared" si="18"/>
        <v>0</v>
      </c>
      <c r="AY62">
        <f t="shared" si="18"/>
        <v>0</v>
      </c>
      <c r="AZ62">
        <f t="shared" si="18"/>
        <v>0</v>
      </c>
      <c r="BA62">
        <f t="shared" si="18"/>
        <v>0</v>
      </c>
      <c r="BB62">
        <f t="shared" si="18"/>
        <v>0</v>
      </c>
      <c r="BC62">
        <f t="shared" si="18"/>
        <v>0</v>
      </c>
      <c r="BD62">
        <f t="shared" si="6"/>
        <v>0</v>
      </c>
      <c r="BE62">
        <f t="shared" si="6"/>
        <v>0</v>
      </c>
      <c r="BF62">
        <f t="shared" si="16"/>
        <v>0</v>
      </c>
      <c r="BG62">
        <f t="shared" si="16"/>
        <v>0</v>
      </c>
      <c r="BH62">
        <f t="shared" si="16"/>
        <v>0</v>
      </c>
      <c r="BI62">
        <f t="shared" si="16"/>
        <v>0</v>
      </c>
      <c r="BJ62">
        <f t="shared" si="16"/>
        <v>0</v>
      </c>
      <c r="BK62">
        <f t="shared" si="16"/>
        <v>0</v>
      </c>
      <c r="BL62">
        <f t="shared" si="16"/>
        <v>0</v>
      </c>
      <c r="BM62">
        <f t="shared" si="16"/>
        <v>0</v>
      </c>
      <c r="BN62">
        <f t="shared" si="16"/>
        <v>0</v>
      </c>
      <c r="BO62">
        <f t="shared" si="16"/>
        <v>0</v>
      </c>
      <c r="BP62">
        <f t="shared" si="16"/>
        <v>0</v>
      </c>
      <c r="BQ62">
        <f t="shared" si="16"/>
        <v>0</v>
      </c>
      <c r="BR62">
        <f t="shared" si="16"/>
        <v>0</v>
      </c>
      <c r="BS62">
        <f t="shared" si="16"/>
        <v>0</v>
      </c>
      <c r="BT62">
        <f t="shared" si="16"/>
        <v>0</v>
      </c>
      <c r="BU62">
        <f t="shared" si="16"/>
        <v>0</v>
      </c>
    </row>
    <row r="63" hidden="1" spans="1:73">
      <c r="A63" s="9" t="str">
        <f>_xlfn.XLOOKUP($E63,'Copy of Raw Data'!$E:$E,'Copy of Raw Data'!A:A,"ERROR",0,1)</f>
        <v>US</v>
      </c>
      <c r="B63" s="9" t="str">
        <f>_xlfn.XLOOKUP($E63,'Copy of Raw Data'!$E:$E,'Copy of Raw Data'!B:B,"ERROR",0,1)</f>
        <v>Hair Mousses</v>
      </c>
      <c r="C63" s="9" t="str">
        <f>_xlfn.XLOOKUP($E63,'Copy of Raw Data'!$E:$E,'Copy of Raw Data'!C:C,"ERROR",0,1)</f>
        <v>giovanni</v>
      </c>
      <c r="D63" s="9" t="str">
        <f>_xlfn.XLOOKUP($E63,'Copy of Raw Data'!$E:$E,'Copy of Raw Data'!D:D,"ERROR",0,1)</f>
        <v>www.amazon.com/dp/B00FYD32HG</v>
      </c>
      <c r="E63" s="9" t="s">
        <v>265</v>
      </c>
      <c r="F63" s="9" t="str">
        <f>_xlfn.XLOOKUP($E63,'Copy of Raw Data'!$E:$E,'Copy of Raw Data'!F:F,"ERROR",0,1)</f>
        <v>GIOVANNI 2chic Ultra-Volume Foam Styling Mousse - Daily Volumizing Formula with Papaya &amp; Tangerine Butter, Promotes Weightless Control for Fine Limp Thin Hair, No Parabens, Color Safe - 7 oz</v>
      </c>
      <c r="G63" s="9">
        <f>_xlfn.XLOOKUP($E63,'Copy of Raw Data'!$E:$E,'Copy of Raw Data'!G:G,"ERROR",0,1)</f>
        <v>9480</v>
      </c>
      <c r="H63" s="9">
        <f>_xlfn.XLOOKUP($E63,'Copy of Raw Data'!$E:$E,'Copy of Raw Data'!H:H,"ERROR",0,1)</f>
        <v>92517.61</v>
      </c>
      <c r="I63" s="9">
        <f>_xlfn.XLOOKUP($E63,'Copy of Raw Data'!$E:$E,'Copy of Raw Data'!I:I,"ERROR",0,1)</f>
        <v>0.00388605054665421</v>
      </c>
      <c r="J63" s="9" t="str">
        <f>_xlfn.XLOOKUP($E63,'Copy of Raw Data'!$E:$E,'Copy of 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5 to 10</v>
      </c>
      <c r="L63" s="9">
        <f>_xlfn.XLOOKUP($E63,'Copy of Raw Data'!$E:$E,'Copy of Raw Data'!L:L,"ERROR",0,1)</f>
        <v>9.67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5 to 10</v>
      </c>
      <c r="N63" s="9">
        <f>_xlfn.XLOOKUP($E63,'Copy of Raw Data'!$E:$E,'Copy of Raw Data'!N:N,"ERROR",0,1)</f>
        <v>9.92</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2% to 4%</v>
      </c>
      <c r="P63" s="16">
        <f t="shared" si="2"/>
        <v>0.0252016129032258</v>
      </c>
      <c r="Q63" s="9">
        <f>_xlfn.XLOOKUP($E63,'Copy of Raw Data'!$E:$E,'Copy of Raw Data'!Q:Q,"ERROR",0,1)</f>
        <v>7</v>
      </c>
      <c r="R63" s="9" t="str">
        <f>_xlfn.XLOOKUP($E63,'Copy of Raw Data'!$E:$E,'Copy of Raw Data'!R:R,"ERROR",0,1)</f>
        <v>oz</v>
      </c>
      <c r="S63" s="17">
        <f t="shared" si="17"/>
        <v>1.38142857142857</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 to 0.05</v>
      </c>
      <c r="V63" s="17">
        <f t="shared" si="4"/>
        <v>0.0479250205323929</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 to 0.05</v>
      </c>
      <c r="X63" s="17">
        <f t="shared" si="5"/>
        <v>0.0467172327165564</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6 to 8</v>
      </c>
      <c r="Z63" s="17">
        <f t="array" ref="Z63">_xlfn.IFS(AA63="oz",_xlfn.IFS(R63="oz",Q63,R63="fl oz",Q63*1.04,R63="ml",Q63*0.0338),AA63="fl oz",_xlfn.IFS(R63="oz",Q63/1.04,R63="fl oz",Q63,R63="ml",Q63*0.0338/1.04),AA63="ml",_xlfn.IFS(R63="oz",Q63/0.0338,R63="fl oz",Q63*1.04/0.0338,R63="ml",Q63))</f>
        <v>7</v>
      </c>
      <c r="AA63" s="9" t="str">
        <f>_xlfn.XLOOKUP($E63,'Copy of Raw Data'!$E:$E,'Copy of Raw Data'!AA:AA,"ERROR",0,1)</f>
        <v>oz</v>
      </c>
      <c r="AB63" s="9"/>
      <c r="AC63" s="9"/>
      <c r="AD63" s="9"/>
      <c r="AE63" s="9"/>
      <c r="AF63" s="9"/>
      <c r="AG63">
        <f t="shared" ref="AG63:AV126" si="19">IF(IFERROR(SEARCH(AG$2,$AD63,1),0)=0,0,1)</f>
        <v>0</v>
      </c>
      <c r="AH63">
        <f t="shared" si="19"/>
        <v>0</v>
      </c>
      <c r="AI63">
        <f t="shared" si="19"/>
        <v>0</v>
      </c>
      <c r="AJ63">
        <f t="shared" si="19"/>
        <v>0</v>
      </c>
      <c r="AK63">
        <f t="shared" si="19"/>
        <v>0</v>
      </c>
      <c r="AL63">
        <f t="shared" si="19"/>
        <v>0</v>
      </c>
      <c r="AM63">
        <f t="shared" si="19"/>
        <v>0</v>
      </c>
      <c r="AN63">
        <f t="shared" si="19"/>
        <v>0</v>
      </c>
      <c r="AO63">
        <f t="shared" si="19"/>
        <v>0</v>
      </c>
      <c r="AP63">
        <f t="shared" si="19"/>
        <v>0</v>
      </c>
      <c r="AQ63">
        <f t="shared" si="19"/>
        <v>0</v>
      </c>
      <c r="AR63">
        <f t="shared" si="19"/>
        <v>0</v>
      </c>
      <c r="AS63">
        <f t="shared" si="19"/>
        <v>0</v>
      </c>
      <c r="AT63">
        <f t="shared" si="19"/>
        <v>0</v>
      </c>
      <c r="AU63">
        <f t="shared" si="19"/>
        <v>0</v>
      </c>
      <c r="AV63">
        <f t="shared" si="19"/>
        <v>0</v>
      </c>
      <c r="AW63">
        <f t="shared" si="18"/>
        <v>0</v>
      </c>
      <c r="AX63">
        <f t="shared" si="18"/>
        <v>0</v>
      </c>
      <c r="AY63">
        <f t="shared" si="18"/>
        <v>0</v>
      </c>
      <c r="AZ63">
        <f t="shared" si="18"/>
        <v>0</v>
      </c>
      <c r="BA63">
        <f t="shared" si="18"/>
        <v>0</v>
      </c>
      <c r="BB63">
        <f t="shared" si="18"/>
        <v>0</v>
      </c>
      <c r="BC63">
        <f t="shared" si="18"/>
        <v>0</v>
      </c>
      <c r="BD63">
        <f t="shared" si="6"/>
        <v>0</v>
      </c>
      <c r="BE63">
        <f t="shared" si="6"/>
        <v>0</v>
      </c>
      <c r="BF63">
        <f t="shared" si="16"/>
        <v>0</v>
      </c>
      <c r="BG63">
        <f t="shared" si="16"/>
        <v>0</v>
      </c>
      <c r="BH63">
        <f t="shared" si="16"/>
        <v>0</v>
      </c>
      <c r="BI63">
        <f t="shared" si="16"/>
        <v>0</v>
      </c>
      <c r="BJ63">
        <f t="shared" si="16"/>
        <v>0</v>
      </c>
      <c r="BK63">
        <f t="shared" si="16"/>
        <v>0</v>
      </c>
      <c r="BL63">
        <f t="shared" si="16"/>
        <v>0</v>
      </c>
      <c r="BM63">
        <f t="shared" si="16"/>
        <v>0</v>
      </c>
      <c r="BN63">
        <f t="shared" si="16"/>
        <v>0</v>
      </c>
      <c r="BO63">
        <f t="shared" si="16"/>
        <v>0</v>
      </c>
      <c r="BP63">
        <f t="shared" si="16"/>
        <v>0</v>
      </c>
      <c r="BQ63">
        <f t="shared" si="16"/>
        <v>0</v>
      </c>
      <c r="BR63">
        <f t="shared" si="16"/>
        <v>0</v>
      </c>
      <c r="BS63">
        <f t="shared" si="16"/>
        <v>0</v>
      </c>
      <c r="BT63">
        <f t="shared" si="16"/>
        <v>0</v>
      </c>
      <c r="BU63">
        <f t="shared" si="16"/>
        <v>0</v>
      </c>
    </row>
    <row r="64" hidden="1" spans="1:73">
      <c r="A64" s="9" t="str">
        <f>_xlfn.XLOOKUP($E64,'Copy of Raw Data'!$E:$E,'Copy of Raw Data'!A:A,"ERROR",0,1)</f>
        <v>US</v>
      </c>
      <c r="B64" s="9" t="str">
        <f>_xlfn.XLOOKUP($E64,'Copy of Raw Data'!$E:$E,'Copy of Raw Data'!B:B,"ERROR",0,1)</f>
        <v>Hair Mousses</v>
      </c>
      <c r="C64" s="9" t="str">
        <f>_xlfn.XLOOKUP($E64,'Copy of Raw Data'!$E:$E,'Copy of Raw Data'!C:C,"ERROR",0,1)</f>
        <v>TRESemmé</v>
      </c>
      <c r="D64" s="9" t="str">
        <f>_xlfn.XLOOKUP($E64,'Copy of Raw Data'!$E:$E,'Copy of Raw Data'!D:D,"ERROR",0,1)</f>
        <v>www.amazon.com/dp/B09HKWMQSD</v>
      </c>
      <c r="E64" s="9" t="s">
        <v>268</v>
      </c>
      <c r="F64" s="9" t="str">
        <f>_xlfn.XLOOKUP($E64,'Copy of Raw Data'!$E:$E,'Copy of Raw Data'!F:F,"ERROR",0,1)</f>
        <v>TRESemmé Mousse Tres Extra Hold, Extra Firm Control Mousse, Frizz Control with Flexible Feel, Hair Styling Mousse, Styling Foam for All Hair Types, Humidity Resistant, 2 pack - 10.5 oz each</v>
      </c>
      <c r="G64" s="9">
        <f>_xlfn.XLOOKUP($E64,'Copy of Raw Data'!$E:$E,'Copy of Raw Data'!G:G,"ERROR",0,1)</f>
        <v>5972</v>
      </c>
      <c r="H64" s="9">
        <f>_xlfn.XLOOKUP($E64,'Copy of Raw Data'!$E:$E,'Copy of Raw Data'!H:H,"ERROR",0,1)</f>
        <v>91405.19</v>
      </c>
      <c r="I64" s="9">
        <f>_xlfn.XLOOKUP($E64,'Copy of Raw Data'!$E:$E,'Copy of Raw Data'!I:I,"ERROR",0,1)</f>
        <v>0.00380346305670519</v>
      </c>
      <c r="J64" s="9" t="str">
        <f>_xlfn.XLOOKUP($E64,'Copy of Raw Data'!$E:$E,'Copy of 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15 to 20</v>
      </c>
      <c r="L64" s="9">
        <f>_xlfn.XLOOKUP($E64,'Copy of Raw Data'!$E:$E,'Copy of Raw Data'!L:L,"ERROR",0,1)</f>
        <v>15.68</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20 to 30</v>
      </c>
      <c r="N64" s="9">
        <f>_xlfn.XLOOKUP($E64,'Copy of Raw Data'!$E:$E,'Copy of Raw Data'!N:N,"ERROR",0,1)</f>
        <v>21.14</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25% to 30%</v>
      </c>
      <c r="P64" s="16">
        <f t="shared" si="2"/>
        <v>0.258278145695364</v>
      </c>
      <c r="Q64" s="9">
        <f>_xlfn.XLOOKUP($E64,'Copy of Raw Data'!$E:$E,'Copy of Raw Data'!Q:Q,"ERROR",0,1)</f>
        <v>21</v>
      </c>
      <c r="R64" s="9" t="str">
        <f>_xlfn.XLOOKUP($E64,'Copy of Raw Data'!$E:$E,'Copy of Raw Data'!R:R,"ERROR",0,1)</f>
        <v>oz</v>
      </c>
      <c r="S64" s="17">
        <f t="shared" si="17"/>
        <v>0.746666666666667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0.5 to 0.75</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4"/>
        <v>0.0340435125690452</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5"/>
        <v>0.0252508172697554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20 to 25</v>
      </c>
      <c r="Z64" s="17">
        <f t="array" ref="Z64">_xlfn.IFS(AA64="oz",_xlfn.IFS(R64="oz",Q64,R64="fl oz",Q64*1.04,R64="ml",Q64*0.0338),AA64="fl oz",_xlfn.IFS(R64="oz",Q64/1.04,R64="fl oz",Q64,R64="ml",Q64*0.0338/1.04),AA64="ml",_xlfn.IFS(R64="oz",Q64/0.0338,R64="fl oz",Q64*1.04/0.0338,R64="ml",Q64))</f>
        <v>21</v>
      </c>
      <c r="AA64" s="9" t="str">
        <f>_xlfn.XLOOKUP($E64,'Copy of Raw Data'!$E:$E,'Copy of Raw Data'!AA:AA,"ERROR",0,1)</f>
        <v>oz</v>
      </c>
      <c r="AB64" s="9"/>
      <c r="AC64" s="9"/>
      <c r="AD64" s="9"/>
      <c r="AE64" s="9"/>
      <c r="AF64" s="9"/>
      <c r="AG64">
        <f t="shared" si="19"/>
        <v>0</v>
      </c>
      <c r="AH64">
        <f t="shared" si="19"/>
        <v>0</v>
      </c>
      <c r="AI64">
        <f t="shared" si="19"/>
        <v>0</v>
      </c>
      <c r="AJ64">
        <f t="shared" si="19"/>
        <v>0</v>
      </c>
      <c r="AK64">
        <f t="shared" si="19"/>
        <v>0</v>
      </c>
      <c r="AL64">
        <f t="shared" si="19"/>
        <v>0</v>
      </c>
      <c r="AM64">
        <f t="shared" si="19"/>
        <v>0</v>
      </c>
      <c r="AN64">
        <f t="shared" si="19"/>
        <v>0</v>
      </c>
      <c r="AO64">
        <f t="shared" si="19"/>
        <v>0</v>
      </c>
      <c r="AP64">
        <f t="shared" si="19"/>
        <v>0</v>
      </c>
      <c r="AQ64">
        <f t="shared" si="19"/>
        <v>0</v>
      </c>
      <c r="AR64">
        <f t="shared" si="19"/>
        <v>0</v>
      </c>
      <c r="AS64">
        <f t="shared" si="19"/>
        <v>0</v>
      </c>
      <c r="AT64">
        <f t="shared" si="19"/>
        <v>0</v>
      </c>
      <c r="AU64">
        <f t="shared" si="19"/>
        <v>0</v>
      </c>
      <c r="AV64">
        <f t="shared" si="19"/>
        <v>0</v>
      </c>
      <c r="AW64">
        <f t="shared" si="18"/>
        <v>0</v>
      </c>
      <c r="AX64">
        <f t="shared" si="18"/>
        <v>0</v>
      </c>
      <c r="AY64">
        <f t="shared" si="18"/>
        <v>0</v>
      </c>
      <c r="AZ64">
        <f t="shared" si="18"/>
        <v>0</v>
      </c>
      <c r="BA64">
        <f t="shared" si="18"/>
        <v>0</v>
      </c>
      <c r="BB64">
        <f t="shared" si="18"/>
        <v>0</v>
      </c>
      <c r="BC64">
        <f t="shared" si="18"/>
        <v>0</v>
      </c>
      <c r="BD64">
        <f t="shared" si="6"/>
        <v>0</v>
      </c>
      <c r="BE64">
        <f t="shared" si="6"/>
        <v>0</v>
      </c>
      <c r="BF64">
        <f t="shared" si="16"/>
        <v>0</v>
      </c>
      <c r="BG64">
        <f t="shared" si="16"/>
        <v>0</v>
      </c>
      <c r="BH64">
        <f t="shared" si="16"/>
        <v>0</v>
      </c>
      <c r="BI64">
        <f t="shared" si="16"/>
        <v>0</v>
      </c>
      <c r="BJ64">
        <f t="shared" si="16"/>
        <v>0</v>
      </c>
      <c r="BK64">
        <f t="shared" si="16"/>
        <v>0</v>
      </c>
      <c r="BL64">
        <f t="shared" si="16"/>
        <v>0</v>
      </c>
      <c r="BM64">
        <f t="shared" si="16"/>
        <v>0</v>
      </c>
      <c r="BN64">
        <f t="shared" si="16"/>
        <v>0</v>
      </c>
      <c r="BO64">
        <f t="shared" si="16"/>
        <v>0</v>
      </c>
      <c r="BP64">
        <f t="shared" si="16"/>
        <v>0</v>
      </c>
      <c r="BQ64">
        <f t="shared" si="16"/>
        <v>0</v>
      </c>
      <c r="BR64">
        <f t="shared" si="16"/>
        <v>0</v>
      </c>
      <c r="BS64">
        <f t="shared" si="16"/>
        <v>0</v>
      </c>
      <c r="BT64">
        <f t="shared" si="16"/>
        <v>0</v>
      </c>
      <c r="BU64">
        <f t="shared" si="16"/>
        <v>0</v>
      </c>
    </row>
    <row r="65" hidden="1" spans="1:73">
      <c r="A65" s="9" t="str">
        <f>_xlfn.XLOOKUP($E65,'Copy of Raw Data'!$E:$E,'Copy of Raw Data'!A:A,"ERROR",0,1)</f>
        <v>US</v>
      </c>
      <c r="B65" s="9" t="str">
        <f>_xlfn.XLOOKUP($E65,'Copy of Raw Data'!$E:$E,'Copy of Raw Data'!B:B,"ERROR",0,1)</f>
        <v>Hair Mousses</v>
      </c>
      <c r="C65" s="9" t="str">
        <f>_xlfn.XLOOKUP($E65,'Copy of Raw Data'!$E:$E,'Copy of Raw Data'!C:C,"ERROR",0,1)</f>
        <v>Dove</v>
      </c>
      <c r="D65" s="9" t="str">
        <f>_xlfn.XLOOKUP($E65,'Copy of Raw Data'!$E:$E,'Copy of Raw Data'!D:D,"ERROR",0,1)</f>
        <v>www.amazon.com/dp/B006T8BYAM</v>
      </c>
      <c r="E65" s="9" t="s">
        <v>272</v>
      </c>
      <c r="F65" s="9" t="str">
        <f>_xlfn.XLOOKUP($E65,'Copy of Raw Data'!$E:$E,'Copy of Raw Data'!F:F,"ERROR",0,1)</f>
        <v>Dove STYLE+care Curls Defining Mousse, Soft Hold 7 oz</v>
      </c>
      <c r="G65" s="9">
        <f>_xlfn.XLOOKUP($E65,'Copy of Raw Data'!$E:$E,'Copy of Raw Data'!G:G,"ERROR",0,1)</f>
        <v>12989</v>
      </c>
      <c r="H65" s="9">
        <f>_xlfn.XLOOKUP($E65,'Copy of Raw Data'!$E:$E,'Copy of Raw Data'!H:H,"ERROR",0,1)</f>
        <v>89462.62</v>
      </c>
      <c r="I65" s="9">
        <f>_xlfn.XLOOKUP($E65,'Copy of Raw Data'!$E:$E,'Copy of Raw Data'!I:I,"ERROR",0,1)</f>
        <v>0.00379673512912243</v>
      </c>
      <c r="J65" s="9" t="str">
        <f>_xlfn.XLOOKUP($E65,'Copy of Raw Data'!$E:$E,'Copy of 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 to 10</v>
      </c>
      <c r="L65" s="9">
        <f>_xlfn.XLOOKUP($E65,'Copy of Raw Data'!$E:$E,'Copy of Raw Data'!L:L,"ERROR",0,1)</f>
        <v>6.87</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 to 10</v>
      </c>
      <c r="N65" s="9">
        <f>_xlfn.XLOOKUP($E65,'Copy of Raw Data'!$E:$E,'Copy of Raw Data'!N:N,"ERROR",0,1)</f>
        <v>6.99</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0% to 2%</v>
      </c>
      <c r="P65" s="16">
        <f t="shared" si="2"/>
        <v>0.0171673819742489</v>
      </c>
      <c r="Q65" s="9">
        <f>_xlfn.XLOOKUP($E65,'Copy of Raw Data'!$E:$E,'Copy of Raw Data'!Q:Q,"ERROR",0,1)</f>
        <v>7</v>
      </c>
      <c r="R65" s="9" t="str">
        <f>_xlfn.XLOOKUP($E65,'Copy of Raw Data'!$E:$E,'Copy of Raw Data'!R:R,"ERROR",0,1)</f>
        <v>oz</v>
      </c>
      <c r="S65" s="17">
        <f t="shared" si="17"/>
        <v>0.981428571428571</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0.75 to 1</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4"/>
        <v>0.0337697473307889</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5"/>
        <v>0.0331900091791874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6 to 8</v>
      </c>
      <c r="Z65" s="17">
        <f t="array" ref="Z65">_xlfn.IFS(AA65="oz",_xlfn.IFS(R65="oz",Q65,R65="fl oz",Q65*1.04,R65="ml",Q65*0.0338),AA65="fl oz",_xlfn.IFS(R65="oz",Q65/1.04,R65="fl oz",Q65,R65="ml",Q65*0.0338/1.04),AA65="ml",_xlfn.IFS(R65="oz",Q65/0.0338,R65="fl oz",Q65*1.04/0.0338,R65="ml",Q65))</f>
        <v>7</v>
      </c>
      <c r="AA65" s="9" t="str">
        <f>_xlfn.XLOOKUP($E65,'Copy of Raw Data'!$E:$E,'Copy of Raw Data'!AA:AA,"ERROR",0,1)</f>
        <v>oz</v>
      </c>
      <c r="AB65" s="9"/>
      <c r="AC65" s="9"/>
      <c r="AD65" s="9"/>
      <c r="AE65" s="9"/>
      <c r="AF65" s="9"/>
      <c r="AG65">
        <f t="shared" si="19"/>
        <v>0</v>
      </c>
      <c r="AH65">
        <f t="shared" si="19"/>
        <v>0</v>
      </c>
      <c r="AI65">
        <f t="shared" si="19"/>
        <v>0</v>
      </c>
      <c r="AJ65">
        <f t="shared" si="19"/>
        <v>0</v>
      </c>
      <c r="AK65">
        <f t="shared" si="19"/>
        <v>0</v>
      </c>
      <c r="AL65">
        <f t="shared" si="19"/>
        <v>0</v>
      </c>
      <c r="AM65">
        <f t="shared" si="19"/>
        <v>0</v>
      </c>
      <c r="AN65">
        <f t="shared" si="19"/>
        <v>0</v>
      </c>
      <c r="AO65">
        <f t="shared" si="19"/>
        <v>0</v>
      </c>
      <c r="AP65">
        <f t="shared" si="19"/>
        <v>0</v>
      </c>
      <c r="AQ65">
        <f t="shared" si="19"/>
        <v>0</v>
      </c>
      <c r="AR65">
        <f t="shared" si="19"/>
        <v>0</v>
      </c>
      <c r="AS65">
        <f t="shared" si="19"/>
        <v>0</v>
      </c>
      <c r="AT65">
        <f t="shared" si="19"/>
        <v>0</v>
      </c>
      <c r="AU65">
        <f t="shared" si="19"/>
        <v>0</v>
      </c>
      <c r="AV65">
        <f t="shared" si="19"/>
        <v>0</v>
      </c>
      <c r="AW65">
        <f t="shared" si="18"/>
        <v>0</v>
      </c>
      <c r="AX65">
        <f t="shared" si="18"/>
        <v>0</v>
      </c>
      <c r="AY65">
        <f t="shared" si="18"/>
        <v>0</v>
      </c>
      <c r="AZ65">
        <f t="shared" si="18"/>
        <v>0</v>
      </c>
      <c r="BA65">
        <f t="shared" si="18"/>
        <v>0</v>
      </c>
      <c r="BB65">
        <f t="shared" si="18"/>
        <v>0</v>
      </c>
      <c r="BC65">
        <f t="shared" si="18"/>
        <v>0</v>
      </c>
      <c r="BD65">
        <f t="shared" si="6"/>
        <v>0</v>
      </c>
      <c r="BE65">
        <f t="shared" si="6"/>
        <v>0</v>
      </c>
      <c r="BF65">
        <f t="shared" si="16"/>
        <v>0</v>
      </c>
      <c r="BG65">
        <f t="shared" si="16"/>
        <v>0</v>
      </c>
      <c r="BH65">
        <f t="shared" si="16"/>
        <v>0</v>
      </c>
      <c r="BI65">
        <f t="shared" si="16"/>
        <v>0</v>
      </c>
      <c r="BJ65">
        <f t="shared" si="16"/>
        <v>0</v>
      </c>
      <c r="BK65">
        <f t="shared" si="16"/>
        <v>0</v>
      </c>
      <c r="BL65">
        <f t="shared" si="16"/>
        <v>0</v>
      </c>
      <c r="BM65">
        <f t="shared" si="16"/>
        <v>0</v>
      </c>
      <c r="BN65">
        <f t="shared" si="16"/>
        <v>0</v>
      </c>
      <c r="BO65">
        <f t="shared" si="16"/>
        <v>0</v>
      </c>
      <c r="BP65">
        <f t="shared" si="16"/>
        <v>0</v>
      </c>
      <c r="BQ65">
        <f t="shared" si="16"/>
        <v>0</v>
      </c>
      <c r="BR65">
        <f t="shared" si="16"/>
        <v>0</v>
      </c>
      <c r="BS65">
        <f t="shared" si="16"/>
        <v>0</v>
      </c>
      <c r="BT65">
        <f t="shared" si="16"/>
        <v>0</v>
      </c>
      <c r="BU65">
        <f t="shared" si="16"/>
        <v>0</v>
      </c>
    </row>
    <row r="66" hidden="1" spans="1:73">
      <c r="A66" s="9" t="str">
        <f>_xlfn.XLOOKUP($E66,'Copy of Raw Data'!$E:$E,'Copy of Raw Data'!A:A,"ERROR",0,1)</f>
        <v>US</v>
      </c>
      <c r="B66" s="9" t="str">
        <f>_xlfn.XLOOKUP($E66,'Copy of Raw Data'!$E:$E,'Copy of Raw Data'!B:B,"ERROR",0,1)</f>
        <v>Hair Mousses</v>
      </c>
      <c r="C66" s="9" t="str">
        <f>_xlfn.XLOOKUP($E66,'Copy of Raw Data'!$E:$E,'Copy of Raw Data'!C:C,"ERROR",0,1)</f>
        <v>Fantasia IC</v>
      </c>
      <c r="D66" s="9" t="str">
        <f>_xlfn.XLOOKUP($E66,'Copy of Raw Data'!$E:$E,'Copy of Raw Data'!D:D,"ERROR",0,1)</f>
        <v>www.amazon.com/dp/B000O9L682</v>
      </c>
      <c r="E66" s="9" t="s">
        <v>276</v>
      </c>
      <c r="F66" s="9" t="str">
        <f>_xlfn.XLOOKUP($E66,'Copy of Raw Data'!$E:$E,'Copy of Raw Data'!F:F,"ERROR",0,1)</f>
        <v>Fantasia Liquid Mousse Spritz 2 oz. Super</v>
      </c>
      <c r="G66" s="9">
        <f>_xlfn.XLOOKUP($E66,'Copy of Raw Data'!$E:$E,'Copy of Raw Data'!G:G,"ERROR",0,1)</f>
        <v>13764</v>
      </c>
      <c r="H66" s="9">
        <f>_xlfn.XLOOKUP($E66,'Copy of Raw Data'!$E:$E,'Copy of Raw Data'!H:H,"ERROR",0,1)</f>
        <v>89304.37</v>
      </c>
      <c r="I66" s="9">
        <f>_xlfn.XLOOKUP($E66,'Copy of Raw Data'!$E:$E,'Copy of Raw Data'!I:I,"ERROR",0,1)</f>
        <v>0.00372371808958828</v>
      </c>
      <c r="J66" s="9" t="str">
        <f>_xlfn.XLOOKUP($E66,'Copy of Raw Data'!$E:$E,'Copy of 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_xlfn.XLOOKUP($E66,'Copy of Raw Data'!$E:$E,'Copy of Raw Data'!L:L,"ERROR",0,1)</f>
        <v>6.48</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_xlfn.XLOOKUP($E66,'Copy of Raw Data'!$E:$E,'Copy of Raw Data'!N:N,"ERROR",0,1)</f>
        <v>7.49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10% to 15%</v>
      </c>
      <c r="P66" s="16">
        <f t="shared" si="2"/>
        <v>0.134846461949266</v>
      </c>
      <c r="Q66" s="9">
        <f>_xlfn.XLOOKUP($E66,'Copy of Raw Data'!$E:$E,'Copy of Raw Data'!Q:Q,"ERROR",0,1)</f>
        <v>2</v>
      </c>
      <c r="R66" s="9" t="str">
        <f>_xlfn.XLOOKUP($E66,'Copy of Raw Data'!$E:$E,'Copy of Raw Data'!R:R,"ERROR",0,1)</f>
        <v>oz</v>
      </c>
      <c r="S66" s="17">
        <f t="shared" si="17"/>
        <v>3.24</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3 to 4</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0.1 to 0.2</v>
      </c>
      <c r="V66" s="17">
        <f t="shared" si="4"/>
        <v>0.126648630368617</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0.1 to 0.2</v>
      </c>
      <c r="X66" s="17">
        <f t="shared" si="5"/>
        <v>0.109570510652689</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 to 2</v>
      </c>
      <c r="Z66" s="17">
        <f t="array" ref="Z66">_xlfn.IFS(AA66="oz",_xlfn.IFS(R66="oz",Q66,R66="fl oz",Q66*1.04,R66="ml",Q66*0.0338),AA66="fl oz",_xlfn.IFS(R66="oz",Q66/1.04,R66="fl oz",Q66,R66="ml",Q66*0.0338/1.04),AA66="ml",_xlfn.IFS(R66="oz",Q66/0.0338,R66="fl oz",Q66*1.04/0.0338,R66="ml",Q66))</f>
        <v>2</v>
      </c>
      <c r="AA66" s="9" t="str">
        <f>_xlfn.XLOOKUP($E66,'Copy of Raw Data'!$E:$E,'Copy of Raw Data'!AA:AA,"ERROR",0,1)</f>
        <v>oz</v>
      </c>
      <c r="AB66" s="9"/>
      <c r="AC66" s="9"/>
      <c r="AD66" s="9"/>
      <c r="AE66" s="9"/>
      <c r="AF66" s="9"/>
      <c r="AG66">
        <f t="shared" si="19"/>
        <v>0</v>
      </c>
      <c r="AH66">
        <f t="shared" si="19"/>
        <v>0</v>
      </c>
      <c r="AI66">
        <f t="shared" si="19"/>
        <v>0</v>
      </c>
      <c r="AJ66">
        <f t="shared" si="19"/>
        <v>0</v>
      </c>
      <c r="AK66">
        <f t="shared" si="19"/>
        <v>0</v>
      </c>
      <c r="AL66">
        <f t="shared" si="19"/>
        <v>0</v>
      </c>
      <c r="AM66">
        <f t="shared" si="19"/>
        <v>0</v>
      </c>
      <c r="AN66">
        <f t="shared" si="19"/>
        <v>0</v>
      </c>
      <c r="AO66">
        <f t="shared" si="19"/>
        <v>0</v>
      </c>
      <c r="AP66">
        <f t="shared" si="19"/>
        <v>0</v>
      </c>
      <c r="AQ66">
        <f t="shared" si="19"/>
        <v>0</v>
      </c>
      <c r="AR66">
        <f t="shared" si="19"/>
        <v>0</v>
      </c>
      <c r="AS66">
        <f t="shared" si="19"/>
        <v>0</v>
      </c>
      <c r="AT66">
        <f t="shared" si="19"/>
        <v>0</v>
      </c>
      <c r="AU66">
        <f t="shared" si="19"/>
        <v>0</v>
      </c>
      <c r="AV66">
        <f t="shared" si="19"/>
        <v>0</v>
      </c>
      <c r="AW66">
        <f t="shared" si="18"/>
        <v>0</v>
      </c>
      <c r="AX66">
        <f t="shared" si="18"/>
        <v>0</v>
      </c>
      <c r="AY66">
        <f t="shared" si="18"/>
        <v>0</v>
      </c>
      <c r="AZ66">
        <f t="shared" si="18"/>
        <v>0</v>
      </c>
      <c r="BA66">
        <f t="shared" si="18"/>
        <v>0</v>
      </c>
      <c r="BB66">
        <f t="shared" si="18"/>
        <v>0</v>
      </c>
      <c r="BC66">
        <f t="shared" si="18"/>
        <v>0</v>
      </c>
      <c r="BD66">
        <f t="shared" si="6"/>
        <v>0</v>
      </c>
      <c r="BE66">
        <f t="shared" si="6"/>
        <v>0</v>
      </c>
      <c r="BF66">
        <f t="shared" si="16"/>
        <v>0</v>
      </c>
      <c r="BG66">
        <f t="shared" si="16"/>
        <v>0</v>
      </c>
      <c r="BH66">
        <f t="shared" si="16"/>
        <v>0</v>
      </c>
      <c r="BI66">
        <f t="shared" si="16"/>
        <v>0</v>
      </c>
      <c r="BJ66">
        <f t="shared" si="16"/>
        <v>0</v>
      </c>
      <c r="BK66">
        <f t="shared" si="16"/>
        <v>0</v>
      </c>
      <c r="BL66">
        <f t="shared" si="16"/>
        <v>0</v>
      </c>
      <c r="BM66">
        <f t="shared" si="16"/>
        <v>0</v>
      </c>
      <c r="BN66">
        <f t="shared" si="16"/>
        <v>0</v>
      </c>
      <c r="BO66">
        <f t="shared" si="16"/>
        <v>0</v>
      </c>
      <c r="BP66">
        <f t="shared" si="16"/>
        <v>0</v>
      </c>
      <c r="BQ66">
        <f t="shared" si="16"/>
        <v>0</v>
      </c>
      <c r="BR66">
        <f t="shared" ref="BF66:BU129" si="20">IF(IFERROR(SEARCH(BR$2,$AD66,1),0)=0,0,1)</f>
        <v>0</v>
      </c>
      <c r="BS66">
        <f t="shared" si="20"/>
        <v>0</v>
      </c>
      <c r="BT66">
        <f t="shared" si="20"/>
        <v>0</v>
      </c>
      <c r="BU66">
        <f t="shared" si="20"/>
        <v>0</v>
      </c>
    </row>
    <row r="67" hidden="1" spans="1:73">
      <c r="A67" s="9" t="str">
        <f>_xlfn.XLOOKUP($E67,'Copy of Raw Data'!$E:$E,'Copy of Raw Data'!A:A,"ERROR",0,1)</f>
        <v>US</v>
      </c>
      <c r="B67" s="9" t="str">
        <f>_xlfn.XLOOKUP($E67,'Copy of Raw Data'!$E:$E,'Copy of Raw Data'!B:B,"ERROR",0,1)</f>
        <v>Hair Mousses</v>
      </c>
      <c r="C67" s="9" t="str">
        <f>_xlfn.XLOOKUP($E67,'Copy of Raw Data'!$E:$E,'Copy of Raw Data'!C:C,"ERROR",0,1)</f>
        <v>redken</v>
      </c>
      <c r="D67" s="9" t="str">
        <f>_xlfn.XLOOKUP($E67,'Copy of Raw Data'!$E:$E,'Copy of Raw Data'!D:D,"ERROR",0,1)</f>
        <v>www.amazon.com/dp/B00IVX5T54</v>
      </c>
      <c r="E67" s="9" t="s">
        <v>280</v>
      </c>
      <c r="F67" s="9" t="str">
        <f>_xlfn.XLOOKUP($E67,'Copy of Raw Data'!$E:$E,'Copy of Raw Data'!F:F,"ERROR",0,1)</f>
        <v>Redken Root Lifter  Volumizing  Spray Foam | For All Hair Types | Provides Body, Volume &amp; Anti-Frizz Protection | Medium Control</v>
      </c>
      <c r="G67" s="9">
        <f>_xlfn.XLOOKUP($E67,'Copy of Raw Data'!$E:$E,'Copy of Raw Data'!G:G,"ERROR",0,1)</f>
        <v>3473</v>
      </c>
      <c r="H67" s="9">
        <f>_xlfn.XLOOKUP($E67,'Copy of Raw Data'!$E:$E,'Copy of Raw Data'!H:H,"ERROR",0,1)</f>
        <v>87586.91</v>
      </c>
      <c r="I67" s="9">
        <f>_xlfn.XLOOKUP($E67,'Copy of Raw Data'!$E:$E,'Copy of Raw Data'!I:I,"ERROR",0,1)</f>
        <v>0.00360054323391774</v>
      </c>
      <c r="J67" s="9" t="str">
        <f>_xlfn.XLOOKUP($E67,'Copy of Raw Data'!$E:$E,'Copy of 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20 to 30</v>
      </c>
      <c r="L67" s="9">
        <f>_xlfn.XLOOKUP($E67,'Copy of Raw Data'!$E:$E,'Copy of Raw Data'!L:L,"ERROR",0,1)</f>
        <v>25.35</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20 to 30</v>
      </c>
      <c r="N67" s="9">
        <f>_xlfn.XLOOKUP($E67,'Copy of Raw Data'!$E:$E,'Copy of Raw Data'!N:N,"ERROR",0,1)</f>
        <v>25.9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2% to 4%</v>
      </c>
      <c r="P67" s="16">
        <f t="shared" si="2"/>
        <v>0.0212355212355211</v>
      </c>
      <c r="Q67" s="9">
        <f>_xlfn.XLOOKUP($E67,'Copy of Raw Data'!$E:$E,'Copy of Raw Data'!Q:Q,"ERROR",0,1)</f>
        <v>0</v>
      </c>
      <c r="R67" s="9">
        <f>_xlfn.XLOOKUP($E67,'Copy of Raw Data'!$E:$E,'Copy of Raw Data'!R:R,"ERROR",0,1)</f>
        <v>0</v>
      </c>
      <c r="S67" s="17" t="e">
        <f t="shared" si="17"/>
        <v>#N/A</v>
      </c>
      <c r="T67" s="9" t="e">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#N/A</v>
      </c>
      <c r="U67" s="17" t="e">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#N/A</v>
      </c>
      <c r="V67" s="17" t="e">
        <f t="shared" si="4"/>
        <v>#N/A</v>
      </c>
      <c r="W67" s="17" t="e">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#N/A</v>
      </c>
      <c r="X67" s="17" t="e">
        <f t="shared" si="5"/>
        <v>#N/A</v>
      </c>
      <c r="Y67" s="9" t="e">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#N/A</v>
      </c>
      <c r="Z67" s="17" t="e">
        <f t="array" ref="Z67">_xlfn.IFS(AA67="oz",_xlfn.IFS(R67="oz",Q67,R67="fl oz",Q67*1.04,R67="ml",Q67*0.0338),AA67="fl oz",_xlfn.IFS(R67="oz",Q67/1.04,R67="fl oz",Q67,R67="ml",Q67*0.0338/1.04),AA67="ml",_xlfn.IFS(R67="oz",Q67/0.0338,R67="fl oz",Q67*1.04/0.0338,R67="ml",Q67))</f>
        <v>#N/A</v>
      </c>
      <c r="AA67" s="9" t="str">
        <f>_xlfn.XLOOKUP($E67,'Copy of Raw Data'!$E:$E,'Copy of Raw Data'!AA:AA,"ERROR",0,1)</f>
        <v>oz</v>
      </c>
      <c r="AB67" s="9"/>
      <c r="AC67" s="9"/>
      <c r="AD67" s="9"/>
      <c r="AE67" s="9"/>
      <c r="AF67" s="9"/>
      <c r="AG67">
        <f t="shared" si="19"/>
        <v>0</v>
      </c>
      <c r="AH67">
        <f t="shared" si="19"/>
        <v>0</v>
      </c>
      <c r="AI67">
        <f t="shared" si="19"/>
        <v>0</v>
      </c>
      <c r="AJ67">
        <f t="shared" si="19"/>
        <v>0</v>
      </c>
      <c r="AK67">
        <f t="shared" si="19"/>
        <v>0</v>
      </c>
      <c r="AL67">
        <f t="shared" si="19"/>
        <v>0</v>
      </c>
      <c r="AM67">
        <f t="shared" si="19"/>
        <v>0</v>
      </c>
      <c r="AN67">
        <f t="shared" si="19"/>
        <v>0</v>
      </c>
      <c r="AO67">
        <f t="shared" si="19"/>
        <v>0</v>
      </c>
      <c r="AP67">
        <f t="shared" si="19"/>
        <v>0</v>
      </c>
      <c r="AQ67">
        <f t="shared" si="19"/>
        <v>0</v>
      </c>
      <c r="AR67">
        <f t="shared" si="19"/>
        <v>0</v>
      </c>
      <c r="AS67">
        <f t="shared" si="19"/>
        <v>0</v>
      </c>
      <c r="AT67">
        <f t="shared" si="19"/>
        <v>0</v>
      </c>
      <c r="AU67">
        <f t="shared" si="19"/>
        <v>0</v>
      </c>
      <c r="AV67">
        <f t="shared" si="19"/>
        <v>0</v>
      </c>
      <c r="AW67">
        <f t="shared" si="18"/>
        <v>0</v>
      </c>
      <c r="AX67">
        <f t="shared" si="18"/>
        <v>0</v>
      </c>
      <c r="AY67">
        <f t="shared" si="18"/>
        <v>0</v>
      </c>
      <c r="AZ67">
        <f t="shared" si="18"/>
        <v>0</v>
      </c>
      <c r="BA67">
        <f t="shared" si="18"/>
        <v>0</v>
      </c>
      <c r="BB67">
        <f t="shared" si="18"/>
        <v>0</v>
      </c>
      <c r="BC67">
        <f t="shared" si="18"/>
        <v>0</v>
      </c>
      <c r="BD67">
        <f t="shared" si="6"/>
        <v>0</v>
      </c>
      <c r="BE67">
        <f t="shared" si="6"/>
        <v>0</v>
      </c>
      <c r="BF67">
        <f t="shared" si="20"/>
        <v>0</v>
      </c>
      <c r="BG67">
        <f t="shared" si="20"/>
        <v>0</v>
      </c>
      <c r="BH67">
        <f t="shared" si="20"/>
        <v>0</v>
      </c>
      <c r="BI67">
        <f t="shared" si="20"/>
        <v>0</v>
      </c>
      <c r="BJ67">
        <f t="shared" si="20"/>
        <v>0</v>
      </c>
      <c r="BK67">
        <f t="shared" si="20"/>
        <v>0</v>
      </c>
      <c r="BL67">
        <f t="shared" si="20"/>
        <v>0</v>
      </c>
      <c r="BM67">
        <f t="shared" si="20"/>
        <v>0</v>
      </c>
      <c r="BN67">
        <f t="shared" si="20"/>
        <v>0</v>
      </c>
      <c r="BO67">
        <f t="shared" si="20"/>
        <v>0</v>
      </c>
      <c r="BP67">
        <f t="shared" si="20"/>
        <v>0</v>
      </c>
      <c r="BQ67">
        <f t="shared" si="20"/>
        <v>0</v>
      </c>
      <c r="BR67">
        <f t="shared" si="20"/>
        <v>0</v>
      </c>
      <c r="BS67">
        <f t="shared" si="20"/>
        <v>0</v>
      </c>
      <c r="BT67">
        <f t="shared" si="20"/>
        <v>0</v>
      </c>
      <c r="BU67">
        <f t="shared" si="20"/>
        <v>0</v>
      </c>
    </row>
    <row r="68" hidden="1" spans="1:73">
      <c r="A68" s="9" t="str">
        <f>_xlfn.XLOOKUP($E68,'Copy of Raw Data'!$E:$E,'Copy of Raw Data'!A:A,"ERROR",0,1)</f>
        <v>US</v>
      </c>
      <c r="B68" s="9" t="str">
        <f>_xlfn.XLOOKUP($E68,'Copy of Raw Data'!$E:$E,'Copy of Raw Data'!B:B,"ERROR",0,1)</f>
        <v>Hair Mousses</v>
      </c>
      <c r="C68" s="9" t="str">
        <f>_xlfn.XLOOKUP($E68,'Copy of Raw Data'!$E:$E,'Copy of Raw Data'!C:C,"ERROR",0,1)</f>
        <v>alterna</v>
      </c>
      <c r="D68" s="9" t="str">
        <f>_xlfn.XLOOKUP($E68,'Copy of Raw Data'!$E:$E,'Copy of Raw Data'!D:D,"ERROR",0,1)</f>
        <v>www.amazon.com/dp/B07FW6D1F9</v>
      </c>
      <c r="E68" s="9" t="s">
        <v>284</v>
      </c>
      <c r="F68" s="9" t="str">
        <f>_xlfn.XLOOKUP($E68,'Copy of Raw Data'!$E:$E,'Copy of Raw Data'!F:F,"ERROR",0,1)</f>
        <v>Alterna Caviar Anti-Aging Multiplying Volume Styling Mousse, 8.2 Ounce | For Fine, Thin Hair | Medium Hold | Sulfate Free , 8.2 Fl Oz (Pack of 1)</v>
      </c>
      <c r="G68" s="9">
        <f>_xlfn.XLOOKUP($E68,'Copy of Raw Data'!$E:$E,'Copy of Raw Data'!G:G,"ERROR",0,1)</f>
        <v>3116</v>
      </c>
      <c r="H68" s="9">
        <f>_xlfn.XLOOKUP($E68,'Copy of Raw Data'!$E:$E,'Copy of Raw Data'!H:H,"ERROR",0,1)</f>
        <v>84689.67</v>
      </c>
      <c r="I68" s="9">
        <f>_xlfn.XLOOKUP($E68,'Copy of Raw Data'!$E:$E,'Copy of Raw Data'!I:I,"ERROR",0,1)</f>
        <v>0.00352933858966227</v>
      </c>
      <c r="J68" s="9" t="str">
        <f>_xlfn.XLOOKUP($E68,'Copy of Raw Data'!$E:$E,'Copy of 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_xlfn.XLOOKUP($E68,'Copy of Raw Data'!$E:$E,'Copy of Raw Data'!L:L,"ERROR",0,1)</f>
        <v>27.68</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30 to 40</v>
      </c>
      <c r="N68" s="9">
        <f>_xlfn.XLOOKUP($E68,'Copy of Raw Data'!$E:$E,'Copy of Raw Data'!N:N,"ERROR",0,1)</f>
        <v>32.62</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15% to 20%</v>
      </c>
      <c r="P68" s="16">
        <f t="shared" ref="P68:P131" si="21">(N68-L68)/N68</f>
        <v>0.151440833844267</v>
      </c>
      <c r="Q68" s="9">
        <f>_xlfn.XLOOKUP($E68,'Copy of Raw Data'!$E:$E,'Copy of Raw Data'!Q:Q,"ERROR",0,1)</f>
        <v>8.2</v>
      </c>
      <c r="R68" s="9" t="str">
        <f>_xlfn.XLOOKUP($E68,'Copy of Raw Data'!$E:$E,'Copy of Raw Data'!R:R,"ERROR",0,1)</f>
        <v>oz</v>
      </c>
      <c r="S68" s="17">
        <f t="shared" si="17"/>
        <v>3.37560975609756</v>
      </c>
      <c r="T68" s="9" t="str">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3 to 4</v>
      </c>
      <c r="U68" s="17"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7">
        <f t="shared" ref="V68:V131" si="22">N68/($Z68*29.57)</f>
        <v>0.134529887740541</v>
      </c>
      <c r="W68" s="17"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7">
        <f t="shared" ref="X68:X131" si="23">L68/($Z68*29.57)</f>
        <v>0.114156569364138</v>
      </c>
      <c r="Y68" s="9"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8 to 10</v>
      </c>
      <c r="Z68" s="17">
        <f t="array" ref="Z68">_xlfn.IFS(AA68="oz",_xlfn.IFS(R68="oz",Q68,R68="fl oz",Q68*1.04,R68="ml",Q68*0.0338),AA68="fl oz",_xlfn.IFS(R68="oz",Q68/1.04,R68="fl oz",Q68,R68="ml",Q68*0.0338/1.04),AA68="ml",_xlfn.IFS(R68="oz",Q68/0.0338,R68="fl oz",Q68*1.04/0.0338,R68="ml",Q68))</f>
        <v>8.2</v>
      </c>
      <c r="AA68" s="9" t="str">
        <f>_xlfn.XLOOKUP($E68,'Copy of Raw Data'!$E:$E,'Copy of Raw Data'!AA:AA,"ERROR",0,1)</f>
        <v>oz</v>
      </c>
      <c r="AB68" s="9"/>
      <c r="AC68" s="9"/>
      <c r="AD68" s="9"/>
      <c r="AE68" s="9"/>
      <c r="AF68" s="9"/>
      <c r="AG68">
        <f t="shared" si="19"/>
        <v>0</v>
      </c>
      <c r="AH68">
        <f t="shared" si="19"/>
        <v>0</v>
      </c>
      <c r="AI68">
        <f t="shared" si="19"/>
        <v>0</v>
      </c>
      <c r="AJ68">
        <f t="shared" si="19"/>
        <v>0</v>
      </c>
      <c r="AK68">
        <f t="shared" si="19"/>
        <v>0</v>
      </c>
      <c r="AL68">
        <f t="shared" si="19"/>
        <v>0</v>
      </c>
      <c r="AM68">
        <f t="shared" si="19"/>
        <v>0</v>
      </c>
      <c r="AN68">
        <f t="shared" si="19"/>
        <v>0</v>
      </c>
      <c r="AO68">
        <f t="shared" si="19"/>
        <v>0</v>
      </c>
      <c r="AP68">
        <f t="shared" si="19"/>
        <v>0</v>
      </c>
      <c r="AQ68">
        <f t="shared" si="19"/>
        <v>0</v>
      </c>
      <c r="AR68">
        <f t="shared" si="19"/>
        <v>0</v>
      </c>
      <c r="AS68">
        <f t="shared" si="19"/>
        <v>0</v>
      </c>
      <c r="AT68">
        <f t="shared" si="19"/>
        <v>0</v>
      </c>
      <c r="AU68">
        <f t="shared" si="19"/>
        <v>0</v>
      </c>
      <c r="AV68">
        <f t="shared" si="19"/>
        <v>0</v>
      </c>
      <c r="AW68">
        <f t="shared" si="18"/>
        <v>0</v>
      </c>
      <c r="AX68">
        <f t="shared" si="18"/>
        <v>0</v>
      </c>
      <c r="AY68">
        <f t="shared" si="18"/>
        <v>0</v>
      </c>
      <c r="AZ68">
        <f t="shared" si="18"/>
        <v>0</v>
      </c>
      <c r="BA68">
        <f t="shared" si="18"/>
        <v>0</v>
      </c>
      <c r="BB68">
        <f t="shared" si="18"/>
        <v>0</v>
      </c>
      <c r="BC68">
        <f t="shared" si="18"/>
        <v>0</v>
      </c>
      <c r="BD68">
        <f t="shared" si="18"/>
        <v>0</v>
      </c>
      <c r="BE68">
        <f t="shared" si="18"/>
        <v>0</v>
      </c>
      <c r="BF68">
        <f t="shared" si="20"/>
        <v>0</v>
      </c>
      <c r="BG68">
        <f t="shared" si="20"/>
        <v>0</v>
      </c>
      <c r="BH68">
        <f t="shared" si="20"/>
        <v>0</v>
      </c>
      <c r="BI68">
        <f t="shared" si="20"/>
        <v>0</v>
      </c>
      <c r="BJ68">
        <f t="shared" si="20"/>
        <v>0</v>
      </c>
      <c r="BK68">
        <f t="shared" si="20"/>
        <v>0</v>
      </c>
      <c r="BL68">
        <f t="shared" si="20"/>
        <v>0</v>
      </c>
      <c r="BM68">
        <f t="shared" si="20"/>
        <v>0</v>
      </c>
      <c r="BN68">
        <f t="shared" si="20"/>
        <v>0</v>
      </c>
      <c r="BO68">
        <f t="shared" si="20"/>
        <v>0</v>
      </c>
      <c r="BP68">
        <f t="shared" si="20"/>
        <v>0</v>
      </c>
      <c r="BQ68">
        <f t="shared" si="20"/>
        <v>0</v>
      </c>
      <c r="BR68">
        <f t="shared" si="20"/>
        <v>0</v>
      </c>
      <c r="BS68">
        <f t="shared" si="20"/>
        <v>0</v>
      </c>
      <c r="BT68">
        <f t="shared" si="20"/>
        <v>0</v>
      </c>
      <c r="BU68">
        <f t="shared" si="20"/>
        <v>0</v>
      </c>
    </row>
    <row r="69" hidden="1" spans="1:73">
      <c r="A69" s="9" t="str">
        <f>_xlfn.XLOOKUP($E69,'Copy of Raw Data'!$E:$E,'Copy of Raw Data'!A:A,"ERROR",0,1)</f>
        <v>US</v>
      </c>
      <c r="B69" s="9" t="str">
        <f>_xlfn.XLOOKUP($E69,'Copy of Raw Data'!$E:$E,'Copy of Raw Data'!B:B,"ERROR",0,1)</f>
        <v>Hair Mousses</v>
      </c>
      <c r="C69" s="9" t="str">
        <f>_xlfn.XLOOKUP($E69,'Copy of Raw Data'!$E:$E,'Copy of Raw Data'!C:C,"ERROR",0,1)</f>
        <v>davines</v>
      </c>
      <c r="D69" s="9" t="str">
        <f>_xlfn.XLOOKUP($E69,'Copy of Raw Data'!$E:$E,'Copy of Raw Data'!D:D,"ERROR",0,1)</f>
        <v>www.amazon.com/dp/B0130KXHW4</v>
      </c>
      <c r="E69" s="9" t="s">
        <v>287</v>
      </c>
      <c r="F69" s="9" t="str">
        <f>_xlfn.XLOOKUP($E69,'Copy of Raw Data'!$E:$E,'Copy of Raw Data'!F:F,"ERROR",0,1)</f>
        <v>Davines This Is A Curl Moisturizing Mousse, Volumizing, Paraben Free Formula For Bouncy And Defined Curls And Waves, 8.53 Fl. Oz. Davines This Is A Curl Moisturizing Mousse, Volumizing, Paraben Free Formula For Bouncy And Defined Curls And Waves, 8.53 Fl. Oz.</v>
      </c>
      <c r="G69" s="9">
        <f>_xlfn.XLOOKUP($E69,'Copy of Raw Data'!$E:$E,'Copy of Raw Data'!G:G,"ERROR",0,1)</f>
        <v>2395</v>
      </c>
      <c r="H69" s="9">
        <f>_xlfn.XLOOKUP($E69,'Copy of Raw Data'!$E:$E,'Copy of Raw Data'!H:H,"ERROR",0,1)</f>
        <v>83014.84</v>
      </c>
      <c r="I69" s="9">
        <f>_xlfn.XLOOKUP($E69,'Copy of Raw Data'!$E:$E,'Copy of Raw Data'!I:I,"ERROR",0,1)</f>
        <v>0.00351183577445504</v>
      </c>
      <c r="J69" s="9" t="str">
        <f>_xlfn.XLOOKUP($E69,'Copy of Raw Data'!$E:$E,'Copy of 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30 to 40</v>
      </c>
      <c r="L69" s="9">
        <f>_xlfn.XLOOKUP($E69,'Copy of Raw Data'!$E:$E,'Copy of Raw Data'!L:L,"ERROR",0,1)</f>
        <v>34.49</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_xlfn.XLOOKUP($E69,'Copy of Raw Data'!$E:$E,'Copy of Raw Data'!N:N,"ERROR",0,1)</f>
        <v>34.83</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0% to 2%</v>
      </c>
      <c r="P69" s="16">
        <f t="shared" si="21"/>
        <v>0.0097616996841802</v>
      </c>
      <c r="Q69" s="9">
        <f>_xlfn.XLOOKUP($E69,'Copy of Raw Data'!$E:$E,'Copy of Raw Data'!Q:Q,"ERROR",0,1)</f>
        <v>8.53</v>
      </c>
      <c r="R69" s="9" t="str">
        <f>_xlfn.XLOOKUP($E69,'Copy of Raw Data'!$E:$E,'Copy of Raw Data'!R:R,"ERROR",0,1)</f>
        <v>fl oz</v>
      </c>
      <c r="S69" s="17">
        <f t="shared" si="17"/>
        <v>3.88786184507169</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si="22"/>
        <v>0.132776060681351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si="23"/>
        <v>0.131479940651731</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8.8712</v>
      </c>
      <c r="AA69" s="9" t="str">
        <f>_xlfn.XLOOKUP($E69,'Copy of Raw Data'!$E:$E,'Copy of Raw Data'!AA:AA,"ERROR",0,1)</f>
        <v>oz</v>
      </c>
      <c r="AB69" s="9"/>
      <c r="AC69" s="9"/>
      <c r="AD69" s="9"/>
      <c r="AE69" s="9"/>
      <c r="AF69" s="9"/>
      <c r="AG69">
        <f t="shared" si="19"/>
        <v>0</v>
      </c>
      <c r="AH69">
        <f t="shared" si="19"/>
        <v>0</v>
      </c>
      <c r="AI69">
        <f t="shared" si="19"/>
        <v>0</v>
      </c>
      <c r="AJ69">
        <f t="shared" si="19"/>
        <v>0</v>
      </c>
      <c r="AK69">
        <f t="shared" si="19"/>
        <v>0</v>
      </c>
      <c r="AL69">
        <f t="shared" si="19"/>
        <v>0</v>
      </c>
      <c r="AM69">
        <f t="shared" si="19"/>
        <v>0</v>
      </c>
      <c r="AN69">
        <f t="shared" si="19"/>
        <v>0</v>
      </c>
      <c r="AO69">
        <f t="shared" si="19"/>
        <v>0</v>
      </c>
      <c r="AP69">
        <f t="shared" si="19"/>
        <v>0</v>
      </c>
      <c r="AQ69">
        <f t="shared" si="19"/>
        <v>0</v>
      </c>
      <c r="AR69">
        <f t="shared" si="19"/>
        <v>0</v>
      </c>
      <c r="AS69">
        <f t="shared" si="19"/>
        <v>0</v>
      </c>
      <c r="AT69">
        <f t="shared" si="19"/>
        <v>0</v>
      </c>
      <c r="AU69">
        <f t="shared" si="19"/>
        <v>0</v>
      </c>
      <c r="AV69">
        <f t="shared" si="19"/>
        <v>0</v>
      </c>
      <c r="AW69">
        <f t="shared" si="18"/>
        <v>0</v>
      </c>
      <c r="AX69">
        <f t="shared" si="18"/>
        <v>0</v>
      </c>
      <c r="AY69">
        <f t="shared" si="18"/>
        <v>0</v>
      </c>
      <c r="AZ69">
        <f t="shared" si="18"/>
        <v>0</v>
      </c>
      <c r="BA69">
        <f t="shared" si="18"/>
        <v>0</v>
      </c>
      <c r="BB69">
        <f t="shared" si="18"/>
        <v>0</v>
      </c>
      <c r="BC69">
        <f t="shared" si="18"/>
        <v>0</v>
      </c>
      <c r="BD69">
        <f t="shared" si="18"/>
        <v>0</v>
      </c>
      <c r="BE69">
        <f t="shared" si="18"/>
        <v>0</v>
      </c>
      <c r="BF69">
        <f t="shared" si="20"/>
        <v>0</v>
      </c>
      <c r="BG69">
        <f t="shared" si="20"/>
        <v>0</v>
      </c>
      <c r="BH69">
        <f t="shared" si="20"/>
        <v>0</v>
      </c>
      <c r="BI69">
        <f t="shared" si="20"/>
        <v>0</v>
      </c>
      <c r="BJ69">
        <f t="shared" si="20"/>
        <v>0</v>
      </c>
      <c r="BK69">
        <f t="shared" si="20"/>
        <v>0</v>
      </c>
      <c r="BL69">
        <f t="shared" si="20"/>
        <v>0</v>
      </c>
      <c r="BM69">
        <f t="shared" si="20"/>
        <v>0</v>
      </c>
      <c r="BN69">
        <f t="shared" si="20"/>
        <v>0</v>
      </c>
      <c r="BO69">
        <f t="shared" si="20"/>
        <v>0</v>
      </c>
      <c r="BP69">
        <f t="shared" si="20"/>
        <v>0</v>
      </c>
      <c r="BQ69">
        <f t="shared" si="20"/>
        <v>0</v>
      </c>
      <c r="BR69">
        <f t="shared" si="20"/>
        <v>0</v>
      </c>
      <c r="BS69">
        <f t="shared" si="20"/>
        <v>0</v>
      </c>
      <c r="BT69">
        <f t="shared" si="20"/>
        <v>0</v>
      </c>
      <c r="BU69">
        <f t="shared" si="20"/>
        <v>0</v>
      </c>
    </row>
    <row r="70" hidden="1" spans="1:73">
      <c r="A70" s="9" t="str">
        <f>_xlfn.XLOOKUP($E70,'Copy of Raw Data'!$E:$E,'Copy of Raw Data'!A:A,"ERROR",0,1)</f>
        <v>US</v>
      </c>
      <c r="B70" s="9" t="str">
        <f>_xlfn.XLOOKUP($E70,'Copy of Raw Data'!$E:$E,'Copy of Raw Data'!B:B,"ERROR",0,1)</f>
        <v>Hair Mousses</v>
      </c>
      <c r="C70" s="9" t="str">
        <f>_xlfn.XLOOKUP($E70,'Copy of Raw Data'!$E:$E,'Copy of Raw Data'!C:C,"ERROR",0,1)</f>
        <v>drybar</v>
      </c>
      <c r="D70" s="9" t="str">
        <f>_xlfn.XLOOKUP($E70,'Copy of Raw Data'!$E:$E,'Copy of Raw Data'!D:D,"ERROR",0,1)</f>
        <v>www.amazon.com/dp/B07RDMVS36</v>
      </c>
      <c r="E70" s="9" t="s">
        <v>291</v>
      </c>
      <c r="F70" s="9" t="str">
        <f>_xlfn.XLOOKUP($E70,'Copy of Raw Data'!$E:$E,'Copy of Raw Data'!F:F,"ERROR",0,1)</f>
        <v>Drybar Southern Belle Volume-Boosting Mousse</v>
      </c>
      <c r="G70" s="9">
        <f>_xlfn.XLOOKUP($E70,'Copy of Raw Data'!$E:$E,'Copy of Raw Data'!G:G,"ERROR",0,1)</f>
        <v>2872</v>
      </c>
      <c r="H70" s="9">
        <f>_xlfn.XLOOKUP($E70,'Copy of Raw Data'!$E:$E,'Copy of Raw Data'!H:H,"ERROR",0,1)</f>
        <v>82603.15</v>
      </c>
      <c r="I70" s="9">
        <f>_xlfn.XLOOKUP($E70,'Copy of Raw Data'!$E:$E,'Copy of Raw Data'!I:I,"ERROR",0,1)</f>
        <v>0.00337010204214816</v>
      </c>
      <c r="J70" s="9" t="str">
        <f>_xlfn.XLOOKUP($E70,'Copy of Raw Data'!$E:$E,'Copy of 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20 to 30</v>
      </c>
      <c r="L70" s="9">
        <f>_xlfn.XLOOKUP($E70,'Copy of Raw Data'!$E:$E,'Copy of Raw Data'!L:L,"ERROR",0,1)</f>
        <v>28.92</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20 to 30</v>
      </c>
      <c r="N70" s="9">
        <f>_xlfn.XLOOKUP($E70,'Copy of Raw Data'!$E:$E,'Copy of Raw Data'!N:N,"ERROR",0,1)</f>
        <v>29</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21"/>
        <v>0.00275862068965511</v>
      </c>
      <c r="Q70" s="9">
        <f>_xlfn.XLOOKUP($E70,'Copy of Raw Data'!$E:$E,'Copy of Raw Data'!Q:Q,"ERROR",0,1)</f>
        <v>0</v>
      </c>
      <c r="R70" s="9">
        <f>_xlfn.XLOOKUP($E70,'Copy of Raw Data'!$E:$E,'Copy of Raw Data'!R:R,"ERROR",0,1)</f>
        <v>0</v>
      </c>
      <c r="S70" s="17" t="e">
        <f t="shared" si="17"/>
        <v>#N/A</v>
      </c>
      <c r="T70" s="9" t="e">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#N/A</v>
      </c>
      <c r="U70" s="17" t="e">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#N/A</v>
      </c>
      <c r="V70" s="17" t="e">
        <f t="shared" si="22"/>
        <v>#N/A</v>
      </c>
      <c r="W70" s="17" t="e">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#N/A</v>
      </c>
      <c r="X70" s="17" t="e">
        <f t="shared" si="23"/>
        <v>#N/A</v>
      </c>
      <c r="Y70" s="9" t="e">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#N/A</v>
      </c>
      <c r="Z70" s="17" t="e">
        <f t="array" ref="Z70">_xlfn.IFS(AA70="oz",_xlfn.IFS(R70="oz",Q70,R70="fl oz",Q70*1.04,R70="ml",Q70*0.0338),AA70="fl oz",_xlfn.IFS(R70="oz",Q70/1.04,R70="fl oz",Q70,R70="ml",Q70*0.0338/1.04),AA70="ml",_xlfn.IFS(R70="oz",Q70/0.0338,R70="fl oz",Q70*1.04/0.0338,R70="ml",Q70))</f>
        <v>#N/A</v>
      </c>
      <c r="AA70" s="9" t="str">
        <f>_xlfn.XLOOKUP($E70,'Copy of Raw Data'!$E:$E,'Copy of Raw Data'!AA:AA,"ERROR",0,1)</f>
        <v>oz</v>
      </c>
      <c r="AB70" s="9"/>
      <c r="AC70" s="9"/>
      <c r="AD70" s="9"/>
      <c r="AE70" s="9"/>
      <c r="AF70" s="9"/>
      <c r="AG70">
        <f t="shared" si="19"/>
        <v>0</v>
      </c>
      <c r="AH70">
        <f t="shared" si="19"/>
        <v>0</v>
      </c>
      <c r="AI70">
        <f t="shared" si="19"/>
        <v>0</v>
      </c>
      <c r="AJ70">
        <f t="shared" si="19"/>
        <v>0</v>
      </c>
      <c r="AK70">
        <f t="shared" si="19"/>
        <v>0</v>
      </c>
      <c r="AL70">
        <f t="shared" si="19"/>
        <v>0</v>
      </c>
      <c r="AM70">
        <f t="shared" si="19"/>
        <v>0</v>
      </c>
      <c r="AN70">
        <f t="shared" si="19"/>
        <v>0</v>
      </c>
      <c r="AO70">
        <f t="shared" si="19"/>
        <v>0</v>
      </c>
      <c r="AP70">
        <f t="shared" si="19"/>
        <v>0</v>
      </c>
      <c r="AQ70">
        <f t="shared" si="19"/>
        <v>0</v>
      </c>
      <c r="AR70">
        <f t="shared" si="19"/>
        <v>0</v>
      </c>
      <c r="AS70">
        <f t="shared" si="19"/>
        <v>0</v>
      </c>
      <c r="AT70">
        <f t="shared" si="19"/>
        <v>0</v>
      </c>
      <c r="AU70">
        <f t="shared" si="19"/>
        <v>0</v>
      </c>
      <c r="AV70">
        <f t="shared" si="19"/>
        <v>0</v>
      </c>
      <c r="AW70">
        <f t="shared" si="18"/>
        <v>0</v>
      </c>
      <c r="AX70">
        <f t="shared" si="18"/>
        <v>0</v>
      </c>
      <c r="AY70">
        <f t="shared" si="18"/>
        <v>0</v>
      </c>
      <c r="AZ70">
        <f t="shared" si="18"/>
        <v>0</v>
      </c>
      <c r="BA70">
        <f t="shared" si="18"/>
        <v>0</v>
      </c>
      <c r="BB70">
        <f t="shared" si="18"/>
        <v>0</v>
      </c>
      <c r="BC70">
        <f t="shared" si="18"/>
        <v>0</v>
      </c>
      <c r="BD70">
        <f t="shared" si="18"/>
        <v>0</v>
      </c>
      <c r="BE70">
        <f t="shared" si="18"/>
        <v>0</v>
      </c>
      <c r="BF70">
        <f t="shared" si="20"/>
        <v>0</v>
      </c>
      <c r="BG70">
        <f t="shared" si="20"/>
        <v>0</v>
      </c>
      <c r="BH70">
        <f t="shared" si="20"/>
        <v>0</v>
      </c>
      <c r="BI70">
        <f t="shared" si="20"/>
        <v>0</v>
      </c>
      <c r="BJ70">
        <f t="shared" si="20"/>
        <v>0</v>
      </c>
      <c r="BK70">
        <f t="shared" si="20"/>
        <v>0</v>
      </c>
      <c r="BL70">
        <f t="shared" si="20"/>
        <v>0</v>
      </c>
      <c r="BM70">
        <f t="shared" si="20"/>
        <v>0</v>
      </c>
      <c r="BN70">
        <f t="shared" si="20"/>
        <v>0</v>
      </c>
      <c r="BO70">
        <f t="shared" si="20"/>
        <v>0</v>
      </c>
      <c r="BP70">
        <f t="shared" si="20"/>
        <v>0</v>
      </c>
      <c r="BQ70">
        <f t="shared" si="20"/>
        <v>0</v>
      </c>
      <c r="BR70">
        <f t="shared" si="20"/>
        <v>0</v>
      </c>
      <c r="BS70">
        <f t="shared" si="20"/>
        <v>0</v>
      </c>
      <c r="BT70">
        <f t="shared" si="20"/>
        <v>0</v>
      </c>
      <c r="BU70">
        <f t="shared" si="20"/>
        <v>0</v>
      </c>
    </row>
    <row r="71" hidden="1" spans="1:73">
      <c r="A71" s="9" t="str">
        <f>_xlfn.XLOOKUP($E71,'Copy of Raw Data'!$E:$E,'Copy of Raw Data'!A:A,"ERROR",0,1)</f>
        <v>US</v>
      </c>
      <c r="B71" s="9" t="str">
        <f>_xlfn.XLOOKUP($E71,'Copy of Raw Data'!$E:$E,'Copy of Raw Data'!B:B,"ERROR",0,1)</f>
        <v>Hair Mousses</v>
      </c>
      <c r="C71" s="9" t="str">
        <f>_xlfn.XLOOKUP($E71,'Copy of Raw Data'!$E:$E,'Copy of Raw Data'!C:C,"ERROR",0,1)</f>
        <v>roux</v>
      </c>
      <c r="D71" s="9" t="str">
        <f>_xlfn.XLOOKUP($E71,'Copy of Raw Data'!$E:$E,'Copy of Raw Data'!D:D,"ERROR",0,1)</f>
        <v>www.amazon.com/dp/B003UFE6FM</v>
      </c>
      <c r="E71" s="9" t="s">
        <v>295</v>
      </c>
      <c r="F71" s="9" t="str">
        <f>_xlfn.XLOOKUP($E71,'Copy of Raw Data'!$E:$E,'Copy of Raw Data'!F:F,"ERROR",0,1)</f>
        <v>Roux Fanci-Full Instant Color Mousse Enriches Light to Medium Brown Hair, 13 Chocolate Kiss, 6 Fl Oz (Pack of 1)</v>
      </c>
      <c r="G71" s="9">
        <f>_xlfn.XLOOKUP($E71,'Copy of Raw Data'!$E:$E,'Copy of Raw Data'!G:G,"ERROR",0,1)</f>
        <v>2006</v>
      </c>
      <c r="H71" s="9">
        <f>_xlfn.XLOOKUP($E71,'Copy of Raw Data'!$E:$E,'Copy of Raw Data'!H:H,"ERROR",0,1)</f>
        <v>79269.38</v>
      </c>
      <c r="I71" s="9">
        <f>_xlfn.XLOOKUP($E71,'Copy of Raw Data'!$E:$E,'Copy of Raw Data'!I:I,"ERROR",0,1)</f>
        <v>0.00336188355443238</v>
      </c>
      <c r="J71" s="9" t="str">
        <f>_xlfn.XLOOKUP($E71,'Copy of Raw Data'!$E:$E,'Copy of 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30 to 40</v>
      </c>
      <c r="L71" s="9">
        <f>_xlfn.XLOOKUP($E71,'Copy of Raw Data'!$E:$E,'Copy of Raw Data'!L:L,"ERROR",0,1)</f>
        <v>39.02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30 to 40</v>
      </c>
      <c r="N71" s="9">
        <f>_xlfn.XLOOKUP($E71,'Copy of Raw Data'!$E:$E,'Copy of Raw Data'!N:N,"ERROR",0,1)</f>
        <v>39.02</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6">
        <f t="shared" si="21"/>
        <v>0</v>
      </c>
      <c r="Q71" s="9">
        <f>_xlfn.XLOOKUP($E71,'Copy of Raw Data'!$E:$E,'Copy of Raw Data'!Q:Q,"ERROR",0,1)</f>
        <v>6</v>
      </c>
      <c r="R71" s="9" t="str">
        <f>_xlfn.XLOOKUP($E71,'Copy of Raw Data'!$E:$E,'Copy of Raw Data'!R:R,"ERROR",0,1)</f>
        <v>fl oz</v>
      </c>
      <c r="S71" s="17">
        <f t="shared" si="17"/>
        <v>6.25320512820513</v>
      </c>
      <c r="T71" s="9" t="str">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5 to 10</v>
      </c>
      <c r="U71" s="17"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0.2 to 0.3</v>
      </c>
      <c r="V71" s="17">
        <f t="shared" si="22"/>
        <v>0.211471258985632</v>
      </c>
      <c r="W71" s="17"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0.2 to 0.3</v>
      </c>
      <c r="X71" s="17">
        <f t="shared" si="23"/>
        <v>0.211471258985632</v>
      </c>
      <c r="Y71" s="9"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6 to 8</v>
      </c>
      <c r="Z71" s="17">
        <f t="array" ref="Z71">_xlfn.IFS(AA71="oz",_xlfn.IFS(R71="oz",Q71,R71="fl oz",Q71*1.04,R71="ml",Q71*0.0338),AA71="fl oz",_xlfn.IFS(R71="oz",Q71/1.04,R71="fl oz",Q71,R71="ml",Q71*0.0338/1.04),AA71="ml",_xlfn.IFS(R71="oz",Q71/0.0338,R71="fl oz",Q71*1.04/0.0338,R71="ml",Q71))</f>
        <v>6.24</v>
      </c>
      <c r="AA71" s="9" t="str">
        <f>_xlfn.XLOOKUP($E71,'Copy of Raw Data'!$E:$E,'Copy of Raw Data'!AA:AA,"ERROR",0,1)</f>
        <v>oz</v>
      </c>
      <c r="AB71" s="9"/>
      <c r="AC71" s="9"/>
      <c r="AD71" s="9"/>
      <c r="AE71" s="9"/>
      <c r="AF71" s="9"/>
      <c r="AG71">
        <f t="shared" si="19"/>
        <v>0</v>
      </c>
      <c r="AH71">
        <f t="shared" si="19"/>
        <v>0</v>
      </c>
      <c r="AI71">
        <f t="shared" si="19"/>
        <v>0</v>
      </c>
      <c r="AJ71">
        <f t="shared" si="19"/>
        <v>0</v>
      </c>
      <c r="AK71">
        <f t="shared" si="19"/>
        <v>0</v>
      </c>
      <c r="AL71">
        <f t="shared" si="19"/>
        <v>0</v>
      </c>
      <c r="AM71">
        <f t="shared" si="19"/>
        <v>0</v>
      </c>
      <c r="AN71">
        <f t="shared" si="19"/>
        <v>0</v>
      </c>
      <c r="AO71">
        <f t="shared" si="19"/>
        <v>0</v>
      </c>
      <c r="AP71">
        <f t="shared" si="19"/>
        <v>0</v>
      </c>
      <c r="AQ71">
        <f t="shared" si="19"/>
        <v>0</v>
      </c>
      <c r="AR71">
        <f t="shared" si="19"/>
        <v>0</v>
      </c>
      <c r="AS71">
        <f t="shared" si="19"/>
        <v>0</v>
      </c>
      <c r="AT71">
        <f t="shared" si="19"/>
        <v>0</v>
      </c>
      <c r="AU71">
        <f t="shared" si="19"/>
        <v>0</v>
      </c>
      <c r="AV71">
        <f t="shared" si="19"/>
        <v>0</v>
      </c>
      <c r="AW71">
        <f t="shared" si="18"/>
        <v>0</v>
      </c>
      <c r="AX71">
        <f t="shared" si="18"/>
        <v>0</v>
      </c>
      <c r="AY71">
        <f t="shared" si="18"/>
        <v>0</v>
      </c>
      <c r="AZ71">
        <f t="shared" si="18"/>
        <v>0</v>
      </c>
      <c r="BA71">
        <f t="shared" si="18"/>
        <v>0</v>
      </c>
      <c r="BB71">
        <f t="shared" si="18"/>
        <v>0</v>
      </c>
      <c r="BC71">
        <f t="shared" si="18"/>
        <v>0</v>
      </c>
      <c r="BD71">
        <f t="shared" si="18"/>
        <v>0</v>
      </c>
      <c r="BE71">
        <f t="shared" si="18"/>
        <v>0</v>
      </c>
      <c r="BF71">
        <f t="shared" si="20"/>
        <v>0</v>
      </c>
      <c r="BG71">
        <f t="shared" si="20"/>
        <v>0</v>
      </c>
      <c r="BH71">
        <f t="shared" si="20"/>
        <v>0</v>
      </c>
      <c r="BI71">
        <f t="shared" si="20"/>
        <v>0</v>
      </c>
      <c r="BJ71">
        <f t="shared" si="20"/>
        <v>0</v>
      </c>
      <c r="BK71">
        <f t="shared" si="20"/>
        <v>0</v>
      </c>
      <c r="BL71">
        <f t="shared" si="20"/>
        <v>0</v>
      </c>
      <c r="BM71">
        <f t="shared" si="20"/>
        <v>0</v>
      </c>
      <c r="BN71">
        <f t="shared" si="20"/>
        <v>0</v>
      </c>
      <c r="BO71">
        <f t="shared" si="20"/>
        <v>0</v>
      </c>
      <c r="BP71">
        <f t="shared" si="20"/>
        <v>0</v>
      </c>
      <c r="BQ71">
        <f t="shared" si="20"/>
        <v>0</v>
      </c>
      <c r="BR71">
        <f t="shared" si="20"/>
        <v>0</v>
      </c>
      <c r="BS71">
        <f t="shared" si="20"/>
        <v>0</v>
      </c>
      <c r="BT71">
        <f t="shared" si="20"/>
        <v>0</v>
      </c>
      <c r="BU71">
        <f t="shared" si="20"/>
        <v>0</v>
      </c>
    </row>
    <row r="72" hidden="1" spans="1:73">
      <c r="A72" s="9" t="str">
        <f>_xlfn.XLOOKUP($E72,'Copy of Raw Data'!$E:$E,'Copy of Raw Data'!A:A,"ERROR",0,1)</f>
        <v>US</v>
      </c>
      <c r="B72" s="9" t="str">
        <f>_xlfn.XLOOKUP($E72,'Copy of Raw Data'!$E:$E,'Copy of Raw Data'!B:B,"ERROR",0,1)</f>
        <v>Hair Mousses</v>
      </c>
      <c r="C72" s="9" t="str">
        <f>_xlfn.XLOOKUP($E72,'Copy of Raw Data'!$E:$E,'Copy of Raw Data'!C:C,"ERROR",0,1)</f>
        <v>Not Your Mother's</v>
      </c>
      <c r="D72" s="9" t="str">
        <f>_xlfn.XLOOKUP($E72,'Copy of Raw Data'!$E:$E,'Copy of Raw Data'!D:D,"ERROR",0,1)</f>
        <v>www.amazon.com/dp/B07QD2L6BC</v>
      </c>
      <c r="E72" s="9" t="s">
        <v>299</v>
      </c>
      <c r="F72" s="9" t="str">
        <f>_xlfn.XLOOKUP($E72,'Copy of Raw Data'!$E:$E,'Copy of Raw Data'!F:F,"ERROR",0,1)</f>
        <v>Not Your Mother's Curl Talk Curl Activating Mousse - 7 oz</v>
      </c>
      <c r="G72" s="9">
        <f>_xlfn.XLOOKUP($E72,'Copy of Raw Data'!$E:$E,'Copy of Raw Data'!G:G,"ERROR",0,1)</f>
        <v>9885</v>
      </c>
      <c r="H72" s="9">
        <f>_xlfn.XLOOKUP($E72,'Copy of Raw Data'!$E:$E,'Copy of Raw Data'!H:H,"ERROR",0,1)</f>
        <v>79076.07</v>
      </c>
      <c r="I72" s="9">
        <f>_xlfn.XLOOKUP($E72,'Copy of Raw Data'!$E:$E,'Copy of Raw Data'!I:I,"ERROR",0,1)</f>
        <v>0.0032662649296752</v>
      </c>
      <c r="J72" s="9" t="str">
        <f>_xlfn.XLOOKUP($E72,'Copy of Raw Data'!$E:$E,'Copy of 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 to 10</v>
      </c>
      <c r="L72" s="9">
        <f>_xlfn.XLOOKUP($E72,'Copy of Raw Data'!$E:$E,'Copy of Raw Data'!L:L,"ERROR",0,1)</f>
        <v>8</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 to 15</v>
      </c>
      <c r="N72" s="9">
        <f>_xlfn.XLOOKUP($E72,'Copy of Raw Data'!$E:$E,'Copy of Raw Data'!N:N,"ERROR",0,1)</f>
        <v>12.52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30% to 40%</v>
      </c>
      <c r="P72" s="16">
        <f t="shared" si="21"/>
        <v>0.361022364217252</v>
      </c>
      <c r="Q72" s="9">
        <f>_xlfn.XLOOKUP($E72,'Copy of Raw Data'!$E:$E,'Copy of Raw Data'!Q:Q,"ERROR",0,1)</f>
        <v>7</v>
      </c>
      <c r="R72" s="9" t="str">
        <f>_xlfn.XLOOKUP($E72,'Copy of Raw Data'!$E:$E,'Copy of Raw Data'!R:R,"ERROR",0,1)</f>
        <v>oz</v>
      </c>
      <c r="S72" s="17">
        <f t="shared" si="17"/>
        <v>1.14285714285714</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1 to 2</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7">
        <f t="shared" si="22"/>
        <v>0.0604860138170926</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 to 0.05</v>
      </c>
      <c r="X72" s="17">
        <f t="shared" si="23"/>
        <v>0.0386492101067684</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7</v>
      </c>
      <c r="AA72" s="9" t="str">
        <f>_xlfn.XLOOKUP($E72,'Copy of Raw Data'!$E:$E,'Copy of Raw Data'!AA:AA,"ERROR",0,1)</f>
        <v>oz</v>
      </c>
      <c r="AB72" s="9"/>
      <c r="AC72" s="9"/>
      <c r="AD72" s="9"/>
      <c r="AE72" s="9"/>
      <c r="AF72" s="9"/>
      <c r="AG72">
        <f t="shared" si="19"/>
        <v>0</v>
      </c>
      <c r="AH72">
        <f t="shared" si="19"/>
        <v>0</v>
      </c>
      <c r="AI72">
        <f t="shared" si="19"/>
        <v>0</v>
      </c>
      <c r="AJ72">
        <f t="shared" si="19"/>
        <v>0</v>
      </c>
      <c r="AK72">
        <f t="shared" si="19"/>
        <v>0</v>
      </c>
      <c r="AL72">
        <f t="shared" si="19"/>
        <v>0</v>
      </c>
      <c r="AM72">
        <f t="shared" si="19"/>
        <v>0</v>
      </c>
      <c r="AN72">
        <f t="shared" si="19"/>
        <v>0</v>
      </c>
      <c r="AO72">
        <f t="shared" si="19"/>
        <v>0</v>
      </c>
      <c r="AP72">
        <f t="shared" si="19"/>
        <v>0</v>
      </c>
      <c r="AQ72">
        <f t="shared" si="19"/>
        <v>0</v>
      </c>
      <c r="AR72">
        <f t="shared" si="19"/>
        <v>0</v>
      </c>
      <c r="AS72">
        <f t="shared" si="19"/>
        <v>0</v>
      </c>
      <c r="AT72">
        <f t="shared" si="19"/>
        <v>0</v>
      </c>
      <c r="AU72">
        <f t="shared" si="19"/>
        <v>0</v>
      </c>
      <c r="AV72">
        <f t="shared" si="19"/>
        <v>0</v>
      </c>
      <c r="AW72">
        <f t="shared" si="18"/>
        <v>0</v>
      </c>
      <c r="AX72">
        <f t="shared" si="18"/>
        <v>0</v>
      </c>
      <c r="AY72">
        <f t="shared" si="18"/>
        <v>0</v>
      </c>
      <c r="AZ72">
        <f t="shared" si="18"/>
        <v>0</v>
      </c>
      <c r="BA72">
        <f t="shared" si="18"/>
        <v>0</v>
      </c>
      <c r="BB72">
        <f t="shared" si="18"/>
        <v>0</v>
      </c>
      <c r="BC72">
        <f t="shared" si="18"/>
        <v>0</v>
      </c>
      <c r="BD72">
        <f t="shared" si="18"/>
        <v>0</v>
      </c>
      <c r="BE72">
        <f t="shared" si="18"/>
        <v>0</v>
      </c>
      <c r="BF72">
        <f t="shared" si="20"/>
        <v>0</v>
      </c>
      <c r="BG72">
        <f t="shared" si="20"/>
        <v>0</v>
      </c>
      <c r="BH72">
        <f t="shared" si="20"/>
        <v>0</v>
      </c>
      <c r="BI72">
        <f t="shared" si="20"/>
        <v>0</v>
      </c>
      <c r="BJ72">
        <f t="shared" si="20"/>
        <v>0</v>
      </c>
      <c r="BK72">
        <f t="shared" si="20"/>
        <v>0</v>
      </c>
      <c r="BL72">
        <f t="shared" si="20"/>
        <v>0</v>
      </c>
      <c r="BM72">
        <f t="shared" si="20"/>
        <v>0</v>
      </c>
      <c r="BN72">
        <f t="shared" si="20"/>
        <v>0</v>
      </c>
      <c r="BO72">
        <f t="shared" si="20"/>
        <v>0</v>
      </c>
      <c r="BP72">
        <f t="shared" si="20"/>
        <v>0</v>
      </c>
      <c r="BQ72">
        <f t="shared" si="20"/>
        <v>0</v>
      </c>
      <c r="BR72">
        <f t="shared" si="20"/>
        <v>0</v>
      </c>
      <c r="BS72">
        <f t="shared" si="20"/>
        <v>0</v>
      </c>
      <c r="BT72">
        <f t="shared" si="20"/>
        <v>0</v>
      </c>
      <c r="BU72">
        <f t="shared" si="20"/>
        <v>0</v>
      </c>
    </row>
    <row r="73" hidden="1" spans="1:73">
      <c r="A73" s="9" t="str">
        <f>_xlfn.XLOOKUP($E73,'Copy of Raw Data'!$E:$E,'Copy of Raw Data'!A:A,"ERROR",0,1)</f>
        <v>US</v>
      </c>
      <c r="B73" s="9" t="str">
        <f>_xlfn.XLOOKUP($E73,'Copy of Raw Data'!$E:$E,'Copy of Raw Data'!B:B,"ERROR",0,1)</f>
        <v>Hair Mousses</v>
      </c>
      <c r="C73" s="9" t="str">
        <f>_xlfn.XLOOKUP($E73,'Copy of Raw Data'!$E:$E,'Copy of Raw Data'!C:C,"ERROR",0,1)</f>
        <v>Herbal Essences</v>
      </c>
      <c r="D73" s="9" t="str">
        <f>_xlfn.XLOOKUP($E73,'Copy of Raw Data'!$E:$E,'Copy of Raw Data'!D:D,"ERROR",0,1)</f>
        <v>www.amazon.com/dp/B0741GKYMS</v>
      </c>
      <c r="E73" s="9" t="s">
        <v>302</v>
      </c>
      <c r="F73" s="9" t="str">
        <f>_xlfn.XLOOKUP($E73,'Copy of Raw Data'!$E:$E,'Copy of Raw Data'!F:F,"ERROR",0,1)</f>
        <v>Herbal Essences Mousse 6.8 Ounce Totally Twisted Curl Boosting (201ml) (Pack of 2)</v>
      </c>
      <c r="G73" s="9">
        <f>_xlfn.XLOOKUP($E73,'Copy of Raw Data'!$E:$E,'Copy of Raw Data'!G:G,"ERROR",0,1)</f>
        <v>5824</v>
      </c>
      <c r="H73" s="9">
        <f>_xlfn.XLOOKUP($E73,'Copy of Raw Data'!$E:$E,'Copy of Raw Data'!H:H,"ERROR",0,1)</f>
        <v>76826.99</v>
      </c>
      <c r="I73" s="9">
        <f>_xlfn.XLOOKUP($E73,'Copy of Raw Data'!$E:$E,'Copy of Raw Data'!I:I,"ERROR",0,1)</f>
        <v>0.00310791523568005</v>
      </c>
      <c r="J73" s="9" t="str">
        <f>_xlfn.XLOOKUP($E73,'Copy of Raw Data'!$E:$E,'Copy of 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10 to 15</v>
      </c>
      <c r="L73" s="9">
        <f>_xlfn.XLOOKUP($E73,'Copy of Raw Data'!$E:$E,'Copy of Raw Data'!L:L,"ERROR",0,1)</f>
        <v>13.68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_xlfn.XLOOKUP($E73,'Copy of Raw Data'!$E:$E,'Copy of Raw Data'!N:N,"ERROR",0,1)</f>
        <v>14.44</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4% to 6%</v>
      </c>
      <c r="P73" s="16">
        <f t="shared" si="21"/>
        <v>0.0526315789473684</v>
      </c>
      <c r="Q73" s="9">
        <f>_xlfn.XLOOKUP($E73,'Copy of Raw Data'!$E:$E,'Copy of Raw Data'!Q:Q,"ERROR",0,1)</f>
        <v>13.6</v>
      </c>
      <c r="R73" s="9" t="str">
        <f>_xlfn.XLOOKUP($E73,'Copy of Raw Data'!$E:$E,'Copy of Raw Data'!R:R,"ERROR",0,1)</f>
        <v>oz</v>
      </c>
      <c r="S73" s="17">
        <f t="shared" si="17"/>
        <v>1.00588235294118</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 to 0.05</v>
      </c>
      <c r="V73" s="17">
        <f t="shared" si="22"/>
        <v>0.0359068213013985</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23"/>
        <v>0.0340169886013249</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10 to 15</v>
      </c>
      <c r="Z73" s="17">
        <f t="array" ref="Z73">_xlfn.IFS(AA73="oz",_xlfn.IFS(R73="oz",Q73,R73="fl oz",Q73*1.04,R73="ml",Q73*0.0338),AA73="fl oz",_xlfn.IFS(R73="oz",Q73/1.04,R73="fl oz",Q73,R73="ml",Q73*0.0338/1.04),AA73="ml",_xlfn.IFS(R73="oz",Q73/0.0338,R73="fl oz",Q73*1.04/0.0338,R73="ml",Q73))</f>
        <v>13.6</v>
      </c>
      <c r="AA73" s="9" t="str">
        <f>_xlfn.XLOOKUP($E73,'Copy of Raw Data'!$E:$E,'Copy of Raw Data'!AA:AA,"ERROR",0,1)</f>
        <v>oz</v>
      </c>
      <c r="AB73" s="9"/>
      <c r="AC73" s="9"/>
      <c r="AD73" s="9"/>
      <c r="AE73" s="9"/>
      <c r="AF73" s="9"/>
      <c r="AG73">
        <f t="shared" si="19"/>
        <v>0</v>
      </c>
      <c r="AH73">
        <f t="shared" si="19"/>
        <v>0</v>
      </c>
      <c r="AI73">
        <f t="shared" si="19"/>
        <v>0</v>
      </c>
      <c r="AJ73">
        <f t="shared" si="19"/>
        <v>0</v>
      </c>
      <c r="AK73">
        <f t="shared" si="19"/>
        <v>0</v>
      </c>
      <c r="AL73">
        <f t="shared" si="19"/>
        <v>0</v>
      </c>
      <c r="AM73">
        <f t="shared" si="19"/>
        <v>0</v>
      </c>
      <c r="AN73">
        <f t="shared" si="19"/>
        <v>0</v>
      </c>
      <c r="AO73">
        <f t="shared" si="19"/>
        <v>0</v>
      </c>
      <c r="AP73">
        <f t="shared" si="19"/>
        <v>0</v>
      </c>
      <c r="AQ73">
        <f t="shared" si="19"/>
        <v>0</v>
      </c>
      <c r="AR73">
        <f t="shared" si="19"/>
        <v>0</v>
      </c>
      <c r="AS73">
        <f t="shared" si="19"/>
        <v>0</v>
      </c>
      <c r="AT73">
        <f t="shared" si="19"/>
        <v>0</v>
      </c>
      <c r="AU73">
        <f t="shared" si="19"/>
        <v>0</v>
      </c>
      <c r="AV73">
        <f t="shared" si="19"/>
        <v>0</v>
      </c>
      <c r="AW73">
        <f t="shared" si="18"/>
        <v>0</v>
      </c>
      <c r="AX73">
        <f t="shared" si="18"/>
        <v>0</v>
      </c>
      <c r="AY73">
        <f t="shared" si="18"/>
        <v>0</v>
      </c>
      <c r="AZ73">
        <f t="shared" si="18"/>
        <v>0</v>
      </c>
      <c r="BA73">
        <f t="shared" si="18"/>
        <v>0</v>
      </c>
      <c r="BB73">
        <f t="shared" si="18"/>
        <v>0</v>
      </c>
      <c r="BC73">
        <f t="shared" si="18"/>
        <v>0</v>
      </c>
      <c r="BD73">
        <f t="shared" si="18"/>
        <v>0</v>
      </c>
      <c r="BE73">
        <f t="shared" si="18"/>
        <v>0</v>
      </c>
      <c r="BF73">
        <f t="shared" si="20"/>
        <v>0</v>
      </c>
      <c r="BG73">
        <f t="shared" si="20"/>
        <v>0</v>
      </c>
      <c r="BH73">
        <f t="shared" si="20"/>
        <v>0</v>
      </c>
      <c r="BI73">
        <f t="shared" si="20"/>
        <v>0</v>
      </c>
      <c r="BJ73">
        <f t="shared" si="20"/>
        <v>0</v>
      </c>
      <c r="BK73">
        <f t="shared" si="20"/>
        <v>0</v>
      </c>
      <c r="BL73">
        <f t="shared" si="20"/>
        <v>0</v>
      </c>
      <c r="BM73">
        <f t="shared" si="20"/>
        <v>0</v>
      </c>
      <c r="BN73">
        <f t="shared" si="20"/>
        <v>0</v>
      </c>
      <c r="BO73">
        <f t="shared" si="20"/>
        <v>0</v>
      </c>
      <c r="BP73">
        <f t="shared" si="20"/>
        <v>0</v>
      </c>
      <c r="BQ73">
        <f t="shared" si="20"/>
        <v>0</v>
      </c>
      <c r="BR73">
        <f t="shared" si="20"/>
        <v>0</v>
      </c>
      <c r="BS73">
        <f t="shared" si="20"/>
        <v>0</v>
      </c>
      <c r="BT73">
        <f t="shared" si="20"/>
        <v>0</v>
      </c>
      <c r="BU73">
        <f t="shared" si="20"/>
        <v>0</v>
      </c>
    </row>
    <row r="74" hidden="1" spans="1:73">
      <c r="A74" s="9" t="str">
        <f>_xlfn.XLOOKUP($E74,'Copy of Raw Data'!$E:$E,'Copy of Raw Data'!A:A,"ERROR",0,1)</f>
        <v>US</v>
      </c>
      <c r="B74" s="9" t="str">
        <f>_xlfn.XLOOKUP($E74,'Copy of Raw Data'!$E:$E,'Copy of Raw Data'!B:B,"ERROR",0,1)</f>
        <v>Hair Mousses</v>
      </c>
      <c r="C74" s="9" t="str">
        <f>_xlfn.XLOOKUP($E74,'Copy of Raw Data'!$E:$E,'Copy of Raw Data'!C:C,"ERROR",0,1)</f>
        <v>authentic beauty concepts</v>
      </c>
      <c r="D74" s="9" t="str">
        <f>_xlfn.XLOOKUP($E74,'Copy of Raw Data'!$E:$E,'Copy of Raw Data'!D:D,"ERROR",0,1)</f>
        <v>www.amazon.com/dp/B08N7XN28F</v>
      </c>
      <c r="E74" s="9" t="s">
        <v>306</v>
      </c>
      <c r="F74" s="9" t="str">
        <f>_xlfn.XLOOKUP($E74,'Copy of Raw Data'!$E:$E,'Copy of Raw Data'!F:F,"ERROR",0,1)</f>
        <v>Amplify Mousse | Volumizing Mousse | Lightweight Medium Hold Styling | Heat Protection | All Hair Types | Vegan &amp; Cruelty-free | Silicone-free | 6.7 oz. | Authentic Beauty Concept</v>
      </c>
      <c r="G74" s="9">
        <f>_xlfn.XLOOKUP($E74,'Copy of Raw Data'!$E:$E,'Copy of Raw Data'!G:G,"ERROR",0,1)</f>
        <v>2727</v>
      </c>
      <c r="H74" s="9">
        <f>_xlfn.XLOOKUP($E74,'Copy of Raw Data'!$E:$E,'Copy of Raw Data'!H:H,"ERROR",0,1)</f>
        <v>73102.39</v>
      </c>
      <c r="I74" s="9">
        <f>_xlfn.XLOOKUP($E74,'Copy of Raw Data'!$E:$E,'Copy of Raw Data'!I:I,"ERROR",0,1)</f>
        <v>0.00299379938038444</v>
      </c>
      <c r="J74" s="9" t="str">
        <f>_xlfn.XLOOKUP($E74,'Copy of Raw Data'!$E:$E,'Copy of 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20 to 30</v>
      </c>
      <c r="L74" s="9">
        <f>_xlfn.XLOOKUP($E74,'Copy of Raw Data'!$E:$E,'Copy of Raw Data'!L:L,"ERROR",0,1)</f>
        <v>26.61</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20 to 30</v>
      </c>
      <c r="N74" s="9">
        <f>_xlfn.XLOOKUP($E74,'Copy of Raw Data'!$E:$E,'Copy of Raw Data'!N:N,"ERROR",0,1)</f>
        <v>27.96</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21"/>
        <v>0.0482832618025752</v>
      </c>
      <c r="Q74" s="9">
        <f>_xlfn.XLOOKUP($E74,'Copy of Raw Data'!$E:$E,'Copy of Raw Data'!Q:Q,"ERROR",0,1)</f>
        <v>6.7</v>
      </c>
      <c r="R74" s="9" t="str">
        <f>_xlfn.XLOOKUP($E74,'Copy of Raw Data'!$E:$E,'Copy of Raw Data'!R:R,"ERROR",0,1)</f>
        <v>oz</v>
      </c>
      <c r="S74" s="17">
        <f t="shared" si="17"/>
        <v>3.97164179104478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3 to 4</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7">
        <f t="shared" si="22"/>
        <v>0.141127302277924</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7">
        <f t="shared" si="23"/>
        <v>0.134313215794548</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17">
        <f t="array" ref="Z74">_xlfn.IFS(AA74="oz",_xlfn.IFS(R74="oz",Q74,R74="fl oz",Q74*1.04,R74="ml",Q74*0.0338),AA74="fl oz",_xlfn.IFS(R74="oz",Q74/1.04,R74="fl oz",Q74,R74="ml",Q74*0.0338/1.04),AA74="ml",_xlfn.IFS(R74="oz",Q74/0.0338,R74="fl oz",Q74*1.04/0.0338,R74="ml",Q74))</f>
        <v>6.7</v>
      </c>
      <c r="AA74" s="9" t="str">
        <f>_xlfn.XLOOKUP($E74,'Copy of Raw Data'!$E:$E,'Copy of Raw Data'!AA:AA,"ERROR",0,1)</f>
        <v>oz</v>
      </c>
      <c r="AB74" s="9"/>
      <c r="AC74" s="9"/>
      <c r="AD74" s="9"/>
      <c r="AE74" s="9"/>
      <c r="AF74" s="9"/>
      <c r="AG74">
        <f t="shared" si="19"/>
        <v>0</v>
      </c>
      <c r="AH74">
        <f t="shared" si="19"/>
        <v>0</v>
      </c>
      <c r="AI74">
        <f t="shared" si="19"/>
        <v>0</v>
      </c>
      <c r="AJ74">
        <f t="shared" si="19"/>
        <v>0</v>
      </c>
      <c r="AK74">
        <f t="shared" si="19"/>
        <v>0</v>
      </c>
      <c r="AL74">
        <f t="shared" si="19"/>
        <v>0</v>
      </c>
      <c r="AM74">
        <f t="shared" si="19"/>
        <v>0</v>
      </c>
      <c r="AN74">
        <f t="shared" si="19"/>
        <v>0</v>
      </c>
      <c r="AO74">
        <f t="shared" si="19"/>
        <v>0</v>
      </c>
      <c r="AP74">
        <f t="shared" si="19"/>
        <v>0</v>
      </c>
      <c r="AQ74">
        <f t="shared" si="19"/>
        <v>0</v>
      </c>
      <c r="AR74">
        <f t="shared" si="19"/>
        <v>0</v>
      </c>
      <c r="AS74">
        <f t="shared" si="19"/>
        <v>0</v>
      </c>
      <c r="AT74">
        <f t="shared" si="19"/>
        <v>0</v>
      </c>
      <c r="AU74">
        <f t="shared" si="19"/>
        <v>0</v>
      </c>
      <c r="AV74">
        <f t="shared" si="19"/>
        <v>0</v>
      </c>
      <c r="AW74">
        <f t="shared" si="18"/>
        <v>0</v>
      </c>
      <c r="AX74">
        <f t="shared" si="18"/>
        <v>0</v>
      </c>
      <c r="AY74">
        <f t="shared" si="18"/>
        <v>0</v>
      </c>
      <c r="AZ74">
        <f t="shared" si="18"/>
        <v>0</v>
      </c>
      <c r="BA74">
        <f t="shared" si="18"/>
        <v>0</v>
      </c>
      <c r="BB74">
        <f t="shared" si="18"/>
        <v>0</v>
      </c>
      <c r="BC74">
        <f t="shared" si="18"/>
        <v>0</v>
      </c>
      <c r="BD74">
        <f t="shared" si="18"/>
        <v>0</v>
      </c>
      <c r="BE74">
        <f t="shared" si="18"/>
        <v>0</v>
      </c>
      <c r="BF74">
        <f t="shared" si="20"/>
        <v>0</v>
      </c>
      <c r="BG74">
        <f t="shared" si="20"/>
        <v>0</v>
      </c>
      <c r="BH74">
        <f t="shared" si="20"/>
        <v>0</v>
      </c>
      <c r="BI74">
        <f t="shared" si="20"/>
        <v>0</v>
      </c>
      <c r="BJ74">
        <f t="shared" si="20"/>
        <v>0</v>
      </c>
      <c r="BK74">
        <f t="shared" si="20"/>
        <v>0</v>
      </c>
      <c r="BL74">
        <f t="shared" si="20"/>
        <v>0</v>
      </c>
      <c r="BM74">
        <f t="shared" si="20"/>
        <v>0</v>
      </c>
      <c r="BN74">
        <f t="shared" si="20"/>
        <v>0</v>
      </c>
      <c r="BO74">
        <f t="shared" si="20"/>
        <v>0</v>
      </c>
      <c r="BP74">
        <f t="shared" si="20"/>
        <v>0</v>
      </c>
      <c r="BQ74">
        <f t="shared" si="20"/>
        <v>0</v>
      </c>
      <c r="BR74">
        <f t="shared" si="20"/>
        <v>0</v>
      </c>
      <c r="BS74">
        <f t="shared" si="20"/>
        <v>0</v>
      </c>
      <c r="BT74">
        <f t="shared" si="20"/>
        <v>0</v>
      </c>
      <c r="BU74">
        <f t="shared" si="20"/>
        <v>0</v>
      </c>
    </row>
    <row r="75" hidden="1" spans="1:73">
      <c r="A75" s="9" t="str">
        <f>_xlfn.XLOOKUP($E75,'Copy of Raw Data'!$E:$E,'Copy of Raw Data'!A:A,"ERROR",0,1)</f>
        <v>US</v>
      </c>
      <c r="B75" s="9" t="str">
        <f>_xlfn.XLOOKUP($E75,'Copy of Raw Data'!$E:$E,'Copy of Raw Data'!B:B,"ERROR",0,1)</f>
        <v>Hair Mousses</v>
      </c>
      <c r="C75" s="9" t="str">
        <f>_xlfn.XLOOKUP($E75,'Copy of Raw Data'!$E:$E,'Copy of Raw Data'!C:C,"ERROR",0,1)</f>
        <v>Got2B</v>
      </c>
      <c r="D75" s="9" t="str">
        <f>_xlfn.XLOOKUP($E75,'Copy of Raw Data'!$E:$E,'Copy of Raw Data'!D:D,"ERROR",0,1)</f>
        <v>www.amazon.com/dp/B082NDT1YJ</v>
      </c>
      <c r="E75" s="9" t="s">
        <v>310</v>
      </c>
      <c r="F75" s="9" t="str">
        <f>_xlfn.XLOOKUP($E75,'Copy of Raw Data'!$E:$E,'Copy of Raw Data'!F:F,"ERROR",0,1)</f>
        <v>Got2b Volumaniac Bodifying Hair Mousse, 8 oz</v>
      </c>
      <c r="G75" s="9">
        <f>_xlfn.XLOOKUP($E75,'Copy of Raw Data'!$E:$E,'Copy of Raw Data'!G:G,"ERROR",0,1)</f>
        <v>3831</v>
      </c>
      <c r="H75" s="9">
        <f>_xlfn.XLOOKUP($E75,'Copy of Raw Data'!$E:$E,'Copy of Raw Data'!H:H,"ERROR",0,1)</f>
        <v>70418.23</v>
      </c>
      <c r="I75" s="9">
        <f>_xlfn.XLOOKUP($E75,'Copy of Raw Data'!$E:$E,'Copy of Raw Data'!I:I,"ERROR",0,1)</f>
        <v>0.00286906466586391</v>
      </c>
      <c r="J75" s="9" t="str">
        <f>_xlfn.XLOOKUP($E75,'Copy of Raw Data'!$E:$E,'Copy of 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15 to 20</v>
      </c>
      <c r="L75" s="9">
        <f>_xlfn.XLOOKUP($E75,'Copy of Raw Data'!$E:$E,'Copy of Raw Data'!L:L,"ERROR",0,1)</f>
        <v>18.45</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_xlfn.XLOOKUP($E75,'Copy of Raw Data'!$E:$E,'Copy of Raw Data'!N:N,"ERROR",0,1)</f>
        <v>20.23</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8% to 10%</v>
      </c>
      <c r="P75" s="16">
        <f t="shared" si="21"/>
        <v>0.0879881364310431</v>
      </c>
      <c r="Q75" s="9">
        <f>_xlfn.XLOOKUP($E75,'Copy of Raw Data'!$E:$E,'Copy of Raw Data'!Q:Q,"ERROR",0,1)</f>
        <v>8</v>
      </c>
      <c r="R75" s="9" t="str">
        <f>_xlfn.XLOOKUP($E75,'Copy of Raw Data'!$E:$E,'Copy of Raw Data'!R:R,"ERROR",0,1)</f>
        <v>oz</v>
      </c>
      <c r="S75" s="17">
        <f t="shared" si="17"/>
        <v>2.30625</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2 to 3</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17">
        <f t="shared" si="22"/>
        <v>0.0855174163003044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17">
        <f t="shared" si="23"/>
        <v>0.0779928982076429</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8</v>
      </c>
      <c r="AA75" s="9" t="str">
        <f>_xlfn.XLOOKUP($E75,'Copy of Raw Data'!$E:$E,'Copy of Raw Data'!AA:AA,"ERROR",0,1)</f>
        <v>oz</v>
      </c>
      <c r="AB75" s="9"/>
      <c r="AC75" s="9"/>
      <c r="AD75" s="9"/>
      <c r="AE75" s="9"/>
      <c r="AF75" s="9"/>
      <c r="AG75">
        <f t="shared" si="19"/>
        <v>0</v>
      </c>
      <c r="AH75">
        <f t="shared" si="19"/>
        <v>0</v>
      </c>
      <c r="AI75">
        <f t="shared" si="19"/>
        <v>0</v>
      </c>
      <c r="AJ75">
        <f t="shared" si="19"/>
        <v>0</v>
      </c>
      <c r="AK75">
        <f t="shared" si="19"/>
        <v>0</v>
      </c>
      <c r="AL75">
        <f t="shared" si="19"/>
        <v>0</v>
      </c>
      <c r="AM75">
        <f t="shared" si="19"/>
        <v>0</v>
      </c>
      <c r="AN75">
        <f t="shared" si="19"/>
        <v>0</v>
      </c>
      <c r="AO75">
        <f t="shared" si="19"/>
        <v>0</v>
      </c>
      <c r="AP75">
        <f t="shared" si="19"/>
        <v>0</v>
      </c>
      <c r="AQ75">
        <f t="shared" si="19"/>
        <v>0</v>
      </c>
      <c r="AR75">
        <f t="shared" si="19"/>
        <v>0</v>
      </c>
      <c r="AS75">
        <f t="shared" si="19"/>
        <v>0</v>
      </c>
      <c r="AT75">
        <f t="shared" si="19"/>
        <v>0</v>
      </c>
      <c r="AU75">
        <f t="shared" si="19"/>
        <v>0</v>
      </c>
      <c r="AV75">
        <f t="shared" si="19"/>
        <v>0</v>
      </c>
      <c r="AW75">
        <f t="shared" si="18"/>
        <v>0</v>
      </c>
      <c r="AX75">
        <f t="shared" si="18"/>
        <v>0</v>
      </c>
      <c r="AY75">
        <f t="shared" si="18"/>
        <v>0</v>
      </c>
      <c r="AZ75">
        <f t="shared" si="18"/>
        <v>0</v>
      </c>
      <c r="BA75">
        <f t="shared" si="18"/>
        <v>0</v>
      </c>
      <c r="BB75">
        <f t="shared" si="18"/>
        <v>0</v>
      </c>
      <c r="BC75">
        <f t="shared" si="18"/>
        <v>0</v>
      </c>
      <c r="BD75">
        <f t="shared" si="18"/>
        <v>0</v>
      </c>
      <c r="BE75">
        <f t="shared" si="18"/>
        <v>0</v>
      </c>
      <c r="BF75">
        <f t="shared" si="20"/>
        <v>0</v>
      </c>
      <c r="BG75">
        <f t="shared" si="20"/>
        <v>0</v>
      </c>
      <c r="BH75">
        <f t="shared" si="20"/>
        <v>0</v>
      </c>
      <c r="BI75">
        <f t="shared" si="20"/>
        <v>0</v>
      </c>
      <c r="BJ75">
        <f t="shared" si="20"/>
        <v>0</v>
      </c>
      <c r="BK75">
        <f t="shared" si="20"/>
        <v>0</v>
      </c>
      <c r="BL75">
        <f t="shared" si="20"/>
        <v>0</v>
      </c>
      <c r="BM75">
        <f t="shared" si="20"/>
        <v>0</v>
      </c>
      <c r="BN75">
        <f t="shared" si="20"/>
        <v>0</v>
      </c>
      <c r="BO75">
        <f t="shared" si="20"/>
        <v>0</v>
      </c>
      <c r="BP75">
        <f t="shared" si="20"/>
        <v>0</v>
      </c>
      <c r="BQ75">
        <f t="shared" si="20"/>
        <v>0</v>
      </c>
      <c r="BR75">
        <f t="shared" si="20"/>
        <v>0</v>
      </c>
      <c r="BS75">
        <f t="shared" si="20"/>
        <v>0</v>
      </c>
      <c r="BT75">
        <f t="shared" si="20"/>
        <v>0</v>
      </c>
      <c r="BU75">
        <f t="shared" si="20"/>
        <v>0</v>
      </c>
    </row>
    <row r="76" hidden="1" spans="1:73">
      <c r="A76" s="9" t="str">
        <f>_xlfn.XLOOKUP($E76,'Copy of Raw Data'!$E:$E,'Copy of Raw Data'!A:A,"ERROR",0,1)</f>
        <v>US</v>
      </c>
      <c r="B76" s="9" t="str">
        <f>_xlfn.XLOOKUP($E76,'Copy of Raw Data'!$E:$E,'Copy of Raw Data'!B:B,"ERROR",0,1)</f>
        <v>Hair Mousses</v>
      </c>
      <c r="C76" s="9" t="str">
        <f>_xlfn.XLOOKUP($E76,'Copy of Raw Data'!$E:$E,'Copy of Raw Data'!C:C,"ERROR",0,1)</f>
        <v>rusk</v>
      </c>
      <c r="D76" s="9" t="str">
        <f>_xlfn.XLOOKUP($E76,'Copy of Raw Data'!$E:$E,'Copy of Raw Data'!D:D,"ERROR",0,1)</f>
        <v>www.amazon.com/dp/B002RS6J4E</v>
      </c>
      <c r="E76" s="9" t="s">
        <v>313</v>
      </c>
      <c r="F76" s="9" t="str">
        <f>_xlfn.XLOOKUP($E76,'Copy of Raw Data'!$E:$E,'Copy of Raw Data'!F:F,"ERROR",0,1)</f>
        <v>RUSK Designer Collection Mousse Maximum Volume and Control, Firm-Holding Styling Mousse, 8.8 Ounce</v>
      </c>
      <c r="G76" s="9">
        <f>_xlfn.XLOOKUP($E76,'Copy of Raw Data'!$E:$E,'Copy of Raw Data'!G:G,"ERROR",0,1)</f>
        <v>4688</v>
      </c>
      <c r="H76" s="9">
        <f>_xlfn.XLOOKUP($E76,'Copy of Raw Data'!$E:$E,'Copy of Raw Data'!H:H,"ERROR",0,1)</f>
        <v>67484.3</v>
      </c>
      <c r="I76" s="9">
        <f>_xlfn.XLOOKUP($E76,'Copy of Raw Data'!$E:$E,'Copy of Raw Data'!I:I,"ERROR",0,1)</f>
        <v>0.00282313237088044</v>
      </c>
      <c r="J76" s="9" t="str">
        <f>_xlfn.XLOOKUP($E76,'Copy of Raw Data'!$E:$E,'Copy of 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_xlfn.XLOOKUP($E76,'Copy of Raw Data'!$E:$E,'Copy of Raw Data'!L:L,"ERROR",0,1)</f>
        <v>16.39</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15 to 20</v>
      </c>
      <c r="N76" s="9">
        <f>_xlfn.XLOOKUP($E76,'Copy of Raw Data'!$E:$E,'Copy of Raw Data'!N:N,"ERROR",0,1)</f>
        <v>17.44</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6% to 8%</v>
      </c>
      <c r="P76" s="16">
        <f t="shared" si="21"/>
        <v>0.0602064220183487</v>
      </c>
      <c r="Q76" s="9">
        <f>_xlfn.XLOOKUP($E76,'Copy of Raw Data'!$E:$E,'Copy of Raw Data'!Q:Q,"ERROR",0,1)</f>
        <v>8.8</v>
      </c>
      <c r="R76" s="9" t="str">
        <f>_xlfn.XLOOKUP($E76,'Copy of Raw Data'!$E:$E,'Copy of Raw Data'!R:R,"ERROR",0,1)</f>
        <v>oz</v>
      </c>
      <c r="S76" s="17">
        <f t="shared" si="17"/>
        <v>1.8625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1 to 2</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22"/>
        <v>0.0670212438896916</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23"/>
        <v>0.0629861345958742</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8 to 10</v>
      </c>
      <c r="Z76" s="17">
        <f t="array" ref="Z76">_xlfn.IFS(AA76="oz",_xlfn.IFS(R76="oz",Q76,R76="fl oz",Q76*1.04,R76="ml",Q76*0.0338),AA76="fl oz",_xlfn.IFS(R76="oz",Q76/1.04,R76="fl oz",Q76,R76="ml",Q76*0.0338/1.04),AA76="ml",_xlfn.IFS(R76="oz",Q76/0.0338,R76="fl oz",Q76*1.04/0.0338,R76="ml",Q76))</f>
        <v>8.8</v>
      </c>
      <c r="AA76" s="9" t="str">
        <f>_xlfn.XLOOKUP($E76,'Copy of Raw Data'!$E:$E,'Copy of Raw Data'!AA:AA,"ERROR",0,1)</f>
        <v>oz</v>
      </c>
      <c r="AB76" s="9"/>
      <c r="AC76" s="9"/>
      <c r="AD76" s="9"/>
      <c r="AE76" s="9"/>
      <c r="AF76" s="9"/>
      <c r="AG76">
        <f t="shared" si="19"/>
        <v>0</v>
      </c>
      <c r="AH76">
        <f t="shared" si="19"/>
        <v>0</v>
      </c>
      <c r="AI76">
        <f t="shared" si="19"/>
        <v>0</v>
      </c>
      <c r="AJ76">
        <f t="shared" si="19"/>
        <v>0</v>
      </c>
      <c r="AK76">
        <f t="shared" si="19"/>
        <v>0</v>
      </c>
      <c r="AL76">
        <f t="shared" si="19"/>
        <v>0</v>
      </c>
      <c r="AM76">
        <f t="shared" si="19"/>
        <v>0</v>
      </c>
      <c r="AN76">
        <f t="shared" si="19"/>
        <v>0</v>
      </c>
      <c r="AO76">
        <f t="shared" si="19"/>
        <v>0</v>
      </c>
      <c r="AP76">
        <f t="shared" si="19"/>
        <v>0</v>
      </c>
      <c r="AQ76">
        <f t="shared" si="19"/>
        <v>0</v>
      </c>
      <c r="AR76">
        <f t="shared" si="19"/>
        <v>0</v>
      </c>
      <c r="AS76">
        <f t="shared" si="19"/>
        <v>0</v>
      </c>
      <c r="AT76">
        <f t="shared" si="19"/>
        <v>0</v>
      </c>
      <c r="AU76">
        <f t="shared" si="19"/>
        <v>0</v>
      </c>
      <c r="AV76">
        <f t="shared" si="19"/>
        <v>0</v>
      </c>
      <c r="AW76">
        <f t="shared" si="18"/>
        <v>0</v>
      </c>
      <c r="AX76">
        <f t="shared" si="18"/>
        <v>0</v>
      </c>
      <c r="AY76">
        <f t="shared" si="18"/>
        <v>0</v>
      </c>
      <c r="AZ76">
        <f t="shared" si="18"/>
        <v>0</v>
      </c>
      <c r="BA76">
        <f t="shared" si="18"/>
        <v>0</v>
      </c>
      <c r="BB76">
        <f t="shared" si="18"/>
        <v>0</v>
      </c>
      <c r="BC76">
        <f t="shared" si="18"/>
        <v>0</v>
      </c>
      <c r="BD76">
        <f t="shared" si="18"/>
        <v>0</v>
      </c>
      <c r="BE76">
        <f t="shared" si="18"/>
        <v>0</v>
      </c>
      <c r="BF76">
        <f t="shared" si="20"/>
        <v>0</v>
      </c>
      <c r="BG76">
        <f t="shared" si="20"/>
        <v>0</v>
      </c>
      <c r="BH76">
        <f t="shared" si="20"/>
        <v>0</v>
      </c>
      <c r="BI76">
        <f t="shared" si="20"/>
        <v>0</v>
      </c>
      <c r="BJ76">
        <f t="shared" si="20"/>
        <v>0</v>
      </c>
      <c r="BK76">
        <f t="shared" si="20"/>
        <v>0</v>
      </c>
      <c r="BL76">
        <f t="shared" si="20"/>
        <v>0</v>
      </c>
      <c r="BM76">
        <f t="shared" si="20"/>
        <v>0</v>
      </c>
      <c r="BN76">
        <f t="shared" si="20"/>
        <v>0</v>
      </c>
      <c r="BO76">
        <f t="shared" si="20"/>
        <v>0</v>
      </c>
      <c r="BP76">
        <f t="shared" si="20"/>
        <v>0</v>
      </c>
      <c r="BQ76">
        <f t="shared" si="20"/>
        <v>0</v>
      </c>
      <c r="BR76">
        <f t="shared" si="20"/>
        <v>0</v>
      </c>
      <c r="BS76">
        <f t="shared" si="20"/>
        <v>0</v>
      </c>
      <c r="BT76">
        <f t="shared" si="20"/>
        <v>0</v>
      </c>
      <c r="BU76">
        <f t="shared" si="20"/>
        <v>0</v>
      </c>
    </row>
    <row r="77" hidden="1" spans="1:73">
      <c r="A77" s="9" t="str">
        <f>_xlfn.XLOOKUP($E77,'Copy of Raw Data'!$E:$E,'Copy of Raw Data'!A:A,"ERROR",0,1)</f>
        <v>US</v>
      </c>
      <c r="B77" s="9" t="str">
        <f>_xlfn.XLOOKUP($E77,'Copy of Raw Data'!$E:$E,'Copy of Raw Data'!B:B,"ERROR",0,1)</f>
        <v>Hair Mousses</v>
      </c>
      <c r="C77" s="9" t="str">
        <f>_xlfn.XLOOKUP($E77,'Copy of Raw Data'!$E:$E,'Copy of Raw Data'!C:C,"ERROR",0,1)</f>
        <v>Boldify</v>
      </c>
      <c r="D77" s="9" t="str">
        <f>_xlfn.XLOOKUP($E77,'Copy of Raw Data'!$E:$E,'Copy of Raw Data'!D:D,"ERROR",0,1)</f>
        <v>www.amazon.com/dp/B0739NH8XC</v>
      </c>
      <c r="E77" s="9" t="s">
        <v>317</v>
      </c>
      <c r="F77" s="9" t="str">
        <f>_xlfn.XLOOKUP($E77,'Copy of Raw Data'!$E:$E,'Copy of Raw Data'!F:F,"ERROR",0,1)</f>
        <v>Boldify Spray Root Booster - Volumizing Mousse for Fine Hair - Root Lifter Hair Products, Texture Spray Hair Styling Products for Root Boost &amp; Volume, Stylist Recommended - 8oz</v>
      </c>
      <c r="G77" s="9">
        <f>_xlfn.XLOOKUP($E77,'Copy of Raw Data'!$E:$E,'Copy of Raw Data'!G:G,"ERROR",0,1)</f>
        <v>2693</v>
      </c>
      <c r="H77" s="9">
        <f>_xlfn.XLOOKUP($E77,'Copy of Raw Data'!$E:$E,'Copy of Raw Data'!H:H,"ERROR",0,1)</f>
        <v>66403.91</v>
      </c>
      <c r="I77" s="9">
        <f>_xlfn.XLOOKUP($E77,'Copy of Raw Data'!$E:$E,'Copy of Raw Data'!I:I,"ERROR",0,1)</f>
        <v>0.0027706919485392</v>
      </c>
      <c r="J77" s="9" t="str">
        <f>_xlfn.XLOOKUP($E77,'Copy of Raw Data'!$E:$E,'Copy of 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20 to 30</v>
      </c>
      <c r="L77" s="9">
        <f>_xlfn.XLOOKUP($E77,'Copy of Raw Data'!$E:$E,'Copy of Raw Data'!L:L,"ERROR",0,1)</f>
        <v>24.81</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20 to 30</v>
      </c>
      <c r="N77" s="9">
        <f>_xlfn.XLOOKUP($E77,'Copy of Raw Data'!$E:$E,'Copy of Raw Data'!N:N,"ERROR",0,1)</f>
        <v>27.45</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8% to 10%</v>
      </c>
      <c r="P77" s="16">
        <f t="shared" si="21"/>
        <v>0.0961748633879782</v>
      </c>
      <c r="Q77" s="9">
        <f>_xlfn.XLOOKUP($E77,'Copy of Raw Data'!$E:$E,'Copy of Raw Data'!Q:Q,"ERROR",0,1)</f>
        <v>8</v>
      </c>
      <c r="R77" s="9" t="str">
        <f>_xlfn.XLOOKUP($E77,'Copy of Raw Data'!$E:$E,'Copy of Raw Data'!R:R,"ERROR",0,1)</f>
        <v>oz</v>
      </c>
      <c r="S77" s="17">
        <f t="shared" si="17"/>
        <v>3.10125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3 to 4</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0.1 to 0.2</v>
      </c>
      <c r="V77" s="17">
        <f t="shared" si="22"/>
        <v>0.116038214406493</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0.1 to 0.2</v>
      </c>
      <c r="X77" s="17">
        <f t="shared" si="23"/>
        <v>0.104878254988164</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6 to 8</v>
      </c>
      <c r="Z77" s="17">
        <f t="array" ref="Z77">_xlfn.IFS(AA77="oz",_xlfn.IFS(R77="oz",Q77,R77="fl oz",Q77*1.04,R77="ml",Q77*0.0338),AA77="fl oz",_xlfn.IFS(R77="oz",Q77/1.04,R77="fl oz",Q77,R77="ml",Q77*0.0338/1.04),AA77="ml",_xlfn.IFS(R77="oz",Q77/0.0338,R77="fl oz",Q77*1.04/0.0338,R77="ml",Q77))</f>
        <v>8</v>
      </c>
      <c r="AA77" s="9" t="str">
        <f>_xlfn.XLOOKUP($E77,'Copy of Raw Data'!$E:$E,'Copy of Raw Data'!AA:AA,"ERROR",0,1)</f>
        <v>oz</v>
      </c>
      <c r="AB77" s="9"/>
      <c r="AC77" s="9"/>
      <c r="AD77" s="9"/>
      <c r="AE77" s="9"/>
      <c r="AF77" s="9"/>
      <c r="AG77">
        <f t="shared" si="19"/>
        <v>0</v>
      </c>
      <c r="AH77">
        <f t="shared" si="19"/>
        <v>0</v>
      </c>
      <c r="AI77">
        <f t="shared" si="19"/>
        <v>0</v>
      </c>
      <c r="AJ77">
        <f t="shared" si="19"/>
        <v>0</v>
      </c>
      <c r="AK77">
        <f t="shared" si="19"/>
        <v>0</v>
      </c>
      <c r="AL77">
        <f t="shared" si="19"/>
        <v>0</v>
      </c>
      <c r="AM77">
        <f t="shared" si="19"/>
        <v>0</v>
      </c>
      <c r="AN77">
        <f t="shared" si="19"/>
        <v>0</v>
      </c>
      <c r="AO77">
        <f t="shared" si="19"/>
        <v>0</v>
      </c>
      <c r="AP77">
        <f t="shared" si="19"/>
        <v>0</v>
      </c>
      <c r="AQ77">
        <f t="shared" si="19"/>
        <v>0</v>
      </c>
      <c r="AR77">
        <f t="shared" si="19"/>
        <v>0</v>
      </c>
      <c r="AS77">
        <f t="shared" si="19"/>
        <v>0</v>
      </c>
      <c r="AT77">
        <f t="shared" si="19"/>
        <v>0</v>
      </c>
      <c r="AU77">
        <f t="shared" si="19"/>
        <v>0</v>
      </c>
      <c r="AV77">
        <f t="shared" si="19"/>
        <v>0</v>
      </c>
      <c r="AW77">
        <f t="shared" si="18"/>
        <v>0</v>
      </c>
      <c r="AX77">
        <f t="shared" si="18"/>
        <v>0</v>
      </c>
      <c r="AY77">
        <f t="shared" si="18"/>
        <v>0</v>
      </c>
      <c r="AZ77">
        <f t="shared" si="18"/>
        <v>0</v>
      </c>
      <c r="BA77">
        <f t="shared" si="18"/>
        <v>0</v>
      </c>
      <c r="BB77">
        <f t="shared" si="18"/>
        <v>0</v>
      </c>
      <c r="BC77">
        <f t="shared" si="18"/>
        <v>0</v>
      </c>
      <c r="BD77">
        <f t="shared" si="18"/>
        <v>0</v>
      </c>
      <c r="BE77">
        <f t="shared" si="18"/>
        <v>0</v>
      </c>
      <c r="BF77">
        <f t="shared" si="20"/>
        <v>0</v>
      </c>
      <c r="BG77">
        <f t="shared" si="20"/>
        <v>0</v>
      </c>
      <c r="BH77">
        <f t="shared" si="20"/>
        <v>0</v>
      </c>
      <c r="BI77">
        <f t="shared" si="20"/>
        <v>0</v>
      </c>
      <c r="BJ77">
        <f t="shared" si="20"/>
        <v>0</v>
      </c>
      <c r="BK77">
        <f t="shared" si="20"/>
        <v>0</v>
      </c>
      <c r="BL77">
        <f t="shared" si="20"/>
        <v>0</v>
      </c>
      <c r="BM77">
        <f t="shared" si="20"/>
        <v>0</v>
      </c>
      <c r="BN77">
        <f t="shared" si="20"/>
        <v>0</v>
      </c>
      <c r="BO77">
        <f t="shared" si="20"/>
        <v>0</v>
      </c>
      <c r="BP77">
        <f t="shared" si="20"/>
        <v>0</v>
      </c>
      <c r="BQ77">
        <f t="shared" si="20"/>
        <v>0</v>
      </c>
      <c r="BR77">
        <f t="shared" si="20"/>
        <v>0</v>
      </c>
      <c r="BS77">
        <f t="shared" si="20"/>
        <v>0</v>
      </c>
      <c r="BT77">
        <f t="shared" si="20"/>
        <v>0</v>
      </c>
      <c r="BU77">
        <f t="shared" si="20"/>
        <v>0</v>
      </c>
    </row>
    <row r="78" hidden="1" spans="1:73">
      <c r="A78" s="9" t="str">
        <f>_xlfn.XLOOKUP($E78,'Copy of Raw Data'!$E:$E,'Copy of Raw Data'!A:A,"ERROR",0,1)</f>
        <v>US</v>
      </c>
      <c r="B78" s="9" t="str">
        <f>_xlfn.XLOOKUP($E78,'Copy of Raw Data'!$E:$E,'Copy of Raw Data'!B:B,"ERROR",0,1)</f>
        <v>Hair Mousses</v>
      </c>
      <c r="C78" s="9" t="str">
        <f>_xlfn.XLOOKUP($E78,'Copy of Raw Data'!$E:$E,'Copy of Raw Data'!C:C,"ERROR",0,1)</f>
        <v>matrix</v>
      </c>
      <c r="D78" s="9" t="str">
        <f>_xlfn.XLOOKUP($E78,'Copy of Raw Data'!$E:$E,'Copy of Raw Data'!D:D,"ERROR",0,1)</f>
        <v>www.amazon.com/dp/B01540AD2U</v>
      </c>
      <c r="E78" s="9" t="s">
        <v>321</v>
      </c>
      <c r="F78" s="9" t="str">
        <f>_xlfn.XLOOKUP($E78,'Copy of Raw Data'!$E:$E,'Copy of Raw Data'!F:F,"ERROR",0,1)</f>
        <v>Matrix High Amplify Foam Volumizer Full Bodifying Mousse | Lightweight Lasting Volume | For Fine, Limp Hair | Conditioning Shine | Adds Thickness | Salon Hair Styling | Packaging May Vary | 8.3 Oz.</v>
      </c>
      <c r="G78" s="9">
        <f>_xlfn.XLOOKUP($E78,'Copy of Raw Data'!$E:$E,'Copy of Raw Data'!G:G,"ERROR",0,1)</f>
        <v>3160</v>
      </c>
      <c r="H78" s="9">
        <f>_xlfn.XLOOKUP($E78,'Copy of Raw Data'!$E:$E,'Copy of Raw Data'!H:H,"ERROR",0,1)</f>
        <v>65170.44</v>
      </c>
      <c r="I78" s="9">
        <f>_xlfn.XLOOKUP($E78,'Copy of Raw Data'!$E:$E,'Copy of Raw Data'!I:I,"ERROR",0,1)</f>
        <v>0.00271992872520674</v>
      </c>
      <c r="J78" s="9" t="str">
        <f>_xlfn.XLOOKUP($E78,'Copy of Raw Data'!$E:$E,'Copy of 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_xlfn.XLOOKUP($E78,'Copy of Raw Data'!$E:$E,'Copy of Raw Data'!L:L,"ERROR",0,1)</f>
        <v>20.75</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_xlfn.XLOOKUP($E78,'Copy of Raw Data'!$E:$E,'Copy of Raw Data'!N:N,"ERROR",0,1)</f>
        <v>22</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4% to 6%</v>
      </c>
      <c r="P78" s="16">
        <f t="shared" si="21"/>
        <v>0.0568181818181818</v>
      </c>
      <c r="Q78" s="9">
        <f>_xlfn.XLOOKUP($E78,'Copy of Raw Data'!$E:$E,'Copy of Raw Data'!Q:Q,"ERROR",0,1)</f>
        <v>8.3</v>
      </c>
      <c r="R78" s="9" t="str">
        <f>_xlfn.XLOOKUP($E78,'Copy of Raw Data'!$E:$E,'Copy of Raw Data'!R:R,"ERROR",0,1)</f>
        <v>oz</v>
      </c>
      <c r="S78" s="17">
        <f t="shared" si="17"/>
        <v>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2 to 3</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0.05 to 0.1</v>
      </c>
      <c r="V78" s="17">
        <f t="shared" si="22"/>
        <v>0.0896382282596738</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0.05 to 0.1</v>
      </c>
      <c r="X78" s="17">
        <f t="shared" si="23"/>
        <v>0.084545147108556</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8 to 10</v>
      </c>
      <c r="Z78" s="17">
        <f t="array" ref="Z78">_xlfn.IFS(AA78="oz",_xlfn.IFS(R78="oz",Q78,R78="fl oz",Q78*1.04,R78="ml",Q78*0.0338),AA78="fl oz",_xlfn.IFS(R78="oz",Q78/1.04,R78="fl oz",Q78,R78="ml",Q78*0.0338/1.04),AA78="ml",_xlfn.IFS(R78="oz",Q78/0.0338,R78="fl oz",Q78*1.04/0.0338,R78="ml",Q78))</f>
        <v>8.3</v>
      </c>
      <c r="AA78" s="9" t="str">
        <f>_xlfn.XLOOKUP($E78,'Copy of Raw Data'!$E:$E,'Copy of Raw Data'!AA:AA,"ERROR",0,1)</f>
        <v>oz</v>
      </c>
      <c r="AB78" s="9"/>
      <c r="AC78" s="9"/>
      <c r="AD78" s="9"/>
      <c r="AE78" s="9"/>
      <c r="AF78" s="9"/>
      <c r="AG78">
        <f t="shared" si="19"/>
        <v>0</v>
      </c>
      <c r="AH78">
        <f t="shared" si="19"/>
        <v>0</v>
      </c>
      <c r="AI78">
        <f t="shared" si="19"/>
        <v>0</v>
      </c>
      <c r="AJ78">
        <f t="shared" si="19"/>
        <v>0</v>
      </c>
      <c r="AK78">
        <f t="shared" si="19"/>
        <v>0</v>
      </c>
      <c r="AL78">
        <f t="shared" si="19"/>
        <v>0</v>
      </c>
      <c r="AM78">
        <f t="shared" si="19"/>
        <v>0</v>
      </c>
      <c r="AN78">
        <f t="shared" si="19"/>
        <v>0</v>
      </c>
      <c r="AO78">
        <f t="shared" si="19"/>
        <v>0</v>
      </c>
      <c r="AP78">
        <f t="shared" si="19"/>
        <v>0</v>
      </c>
      <c r="AQ78">
        <f t="shared" si="19"/>
        <v>0</v>
      </c>
      <c r="AR78">
        <f t="shared" si="19"/>
        <v>0</v>
      </c>
      <c r="AS78">
        <f t="shared" si="19"/>
        <v>0</v>
      </c>
      <c r="AT78">
        <f t="shared" si="19"/>
        <v>0</v>
      </c>
      <c r="AU78">
        <f t="shared" si="19"/>
        <v>0</v>
      </c>
      <c r="AV78">
        <f t="shared" ref="AV78:BC141" si="24">IF(IFERROR(SEARCH(AV$2,$AD78,1),0)=0,0,1)</f>
        <v>0</v>
      </c>
      <c r="AW78">
        <f t="shared" si="24"/>
        <v>0</v>
      </c>
      <c r="AX78">
        <f t="shared" si="24"/>
        <v>0</v>
      </c>
      <c r="AY78">
        <f t="shared" si="24"/>
        <v>0</v>
      </c>
      <c r="AZ78">
        <f t="shared" si="24"/>
        <v>0</v>
      </c>
      <c r="BA78">
        <f t="shared" si="24"/>
        <v>0</v>
      </c>
      <c r="BB78">
        <f t="shared" si="24"/>
        <v>0</v>
      </c>
      <c r="BC78">
        <f t="shared" si="24"/>
        <v>0</v>
      </c>
      <c r="BD78">
        <f t="shared" si="18"/>
        <v>0</v>
      </c>
      <c r="BE78">
        <f t="shared" si="18"/>
        <v>0</v>
      </c>
      <c r="BF78">
        <f t="shared" si="20"/>
        <v>0</v>
      </c>
      <c r="BG78">
        <f t="shared" si="20"/>
        <v>0</v>
      </c>
      <c r="BH78">
        <f t="shared" si="20"/>
        <v>0</v>
      </c>
      <c r="BI78">
        <f t="shared" si="20"/>
        <v>0</v>
      </c>
      <c r="BJ78">
        <f t="shared" si="20"/>
        <v>0</v>
      </c>
      <c r="BK78">
        <f t="shared" si="20"/>
        <v>0</v>
      </c>
      <c r="BL78">
        <f t="shared" si="20"/>
        <v>0</v>
      </c>
      <c r="BM78">
        <f t="shared" si="20"/>
        <v>0</v>
      </c>
      <c r="BN78">
        <f t="shared" si="20"/>
        <v>0</v>
      </c>
      <c r="BO78">
        <f t="shared" si="20"/>
        <v>0</v>
      </c>
      <c r="BP78">
        <f t="shared" si="20"/>
        <v>0</v>
      </c>
      <c r="BQ78">
        <f t="shared" si="20"/>
        <v>0</v>
      </c>
      <c r="BR78">
        <f t="shared" si="20"/>
        <v>0</v>
      </c>
      <c r="BS78">
        <f t="shared" si="20"/>
        <v>0</v>
      </c>
      <c r="BT78">
        <f t="shared" si="20"/>
        <v>0</v>
      </c>
      <c r="BU78">
        <f t="shared" si="20"/>
        <v>0</v>
      </c>
    </row>
    <row r="79" hidden="1" spans="1:73">
      <c r="A79" s="9" t="str">
        <f>_xlfn.XLOOKUP($E79,'Copy of Raw Data'!$E:$E,'Copy of Raw Data'!A:A,"ERROR",0,1)</f>
        <v>US</v>
      </c>
      <c r="B79" s="9" t="str">
        <f>_xlfn.XLOOKUP($E79,'Copy of Raw Data'!$E:$E,'Copy of Raw Data'!B:B,"ERROR",0,1)</f>
        <v>Hair Mousses</v>
      </c>
      <c r="C79" s="9" t="str">
        <f>_xlfn.XLOOKUP($E79,'Copy of Raw Data'!$E:$E,'Copy of Raw Data'!C:C,"ERROR",0,1)</f>
        <v>Suave</v>
      </c>
      <c r="D79" s="9" t="str">
        <f>_xlfn.XLOOKUP($E79,'Copy of Raw Data'!$E:$E,'Copy of Raw Data'!D:D,"ERROR",0,1)</f>
        <v>www.amazon.com/dp/B004DBXKWW</v>
      </c>
      <c r="E79" s="9" t="s">
        <v>325</v>
      </c>
      <c r="F79" s="9" t="str">
        <f>_xlfn.XLOOKUP($E79,'Copy of Raw Data'!$E:$E,'Copy of Raw Data'!F:F,"ERROR",0,1)</f>
        <v>Suave Professionals Mousse Captivating Curls 7 oz, Cream</v>
      </c>
      <c r="G79" s="9">
        <f>_xlfn.XLOOKUP($E79,'Copy of Raw Data'!$E:$E,'Copy of Raw Data'!G:G,"ERROR",0,1)</f>
        <v>16080</v>
      </c>
      <c r="H79" s="9">
        <f>_xlfn.XLOOKUP($E79,'Copy of Raw Data'!$E:$E,'Copy of Raw Data'!H:H,"ERROR",0,1)</f>
        <v>63976.42</v>
      </c>
      <c r="I79" s="9">
        <f>_xlfn.XLOOKUP($E79,'Copy of Raw Data'!$E:$E,'Copy of Raw Data'!I:I,"ERROR",0,1)</f>
        <v>0.00266449315279785</v>
      </c>
      <c r="J79" s="9" t="str">
        <f>_xlfn.XLOOKUP($E79,'Copy of Raw Data'!$E:$E,'Copy of 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0 to 5</v>
      </c>
      <c r="L79" s="9">
        <f>_xlfn.XLOOKUP($E79,'Copy of Raw Data'!$E:$E,'Copy of Raw Data'!L:L,"ERROR",0,1)</f>
        <v>3.98</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 to 10</v>
      </c>
      <c r="N79" s="9">
        <f>_xlfn.XLOOKUP($E79,'Copy of Raw Data'!$E:$E,'Copy of Raw Data'!N:N,"ERROR",0,1)</f>
        <v>5.37</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25% to 30%</v>
      </c>
      <c r="P79" s="16">
        <f t="shared" si="21"/>
        <v>0.258845437616387</v>
      </c>
      <c r="Q79" s="9">
        <f>_xlfn.XLOOKUP($E79,'Copy of Raw Data'!$E:$E,'Copy of Raw Data'!Q:Q,"ERROR",0,1)</f>
        <v>7</v>
      </c>
      <c r="R79" s="9" t="str">
        <f>_xlfn.XLOOKUP($E79,'Copy of Raw Data'!$E:$E,'Copy of Raw Data'!R:R,"ERROR",0,1)</f>
        <v>oz</v>
      </c>
      <c r="S79" s="17">
        <f t="shared" si="17"/>
        <v>0.568571428571429</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0.5 to 0.75</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 to 0.05</v>
      </c>
      <c r="V79" s="17">
        <f t="shared" si="22"/>
        <v>0.0259432822841683</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 to 0.05</v>
      </c>
      <c r="X79" s="17">
        <f t="shared" si="23"/>
        <v>0.0192279820281173</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17">
        <f t="array" ref="Z79">_xlfn.IFS(AA79="oz",_xlfn.IFS(R79="oz",Q79,R79="fl oz",Q79*1.04,R79="ml",Q79*0.0338),AA79="fl oz",_xlfn.IFS(R79="oz",Q79/1.04,R79="fl oz",Q79,R79="ml",Q79*0.0338/1.04),AA79="ml",_xlfn.IFS(R79="oz",Q79/0.0338,R79="fl oz",Q79*1.04/0.0338,R79="ml",Q79))</f>
        <v>7</v>
      </c>
      <c r="AA79" s="9" t="str">
        <f>_xlfn.XLOOKUP($E79,'Copy of Raw Data'!$E:$E,'Copy of Raw Data'!AA:AA,"ERROR",0,1)</f>
        <v>oz</v>
      </c>
      <c r="AB79" s="9"/>
      <c r="AC79" s="9"/>
      <c r="AD79" s="9"/>
      <c r="AE79" s="9"/>
      <c r="AF79" s="9"/>
      <c r="AG79">
        <f t="shared" ref="AG79:AV142" si="25">IF(IFERROR(SEARCH(AG$2,$AD79,1),0)=0,0,1)</f>
        <v>0</v>
      </c>
      <c r="AH79">
        <f t="shared" si="25"/>
        <v>0</v>
      </c>
      <c r="AI79">
        <f t="shared" si="25"/>
        <v>0</v>
      </c>
      <c r="AJ79">
        <f t="shared" si="25"/>
        <v>0</v>
      </c>
      <c r="AK79">
        <f t="shared" si="25"/>
        <v>0</v>
      </c>
      <c r="AL79">
        <f t="shared" si="25"/>
        <v>0</v>
      </c>
      <c r="AM79">
        <f t="shared" si="25"/>
        <v>0</v>
      </c>
      <c r="AN79">
        <f t="shared" si="25"/>
        <v>0</v>
      </c>
      <c r="AO79">
        <f t="shared" si="25"/>
        <v>0</v>
      </c>
      <c r="AP79">
        <f t="shared" si="25"/>
        <v>0</v>
      </c>
      <c r="AQ79">
        <f t="shared" si="25"/>
        <v>0</v>
      </c>
      <c r="AR79">
        <f t="shared" si="25"/>
        <v>0</v>
      </c>
      <c r="AS79">
        <f t="shared" si="25"/>
        <v>0</v>
      </c>
      <c r="AT79">
        <f t="shared" si="25"/>
        <v>0</v>
      </c>
      <c r="AU79">
        <f t="shared" si="25"/>
        <v>0</v>
      </c>
      <c r="AV79">
        <f t="shared" si="25"/>
        <v>0</v>
      </c>
      <c r="AW79">
        <f t="shared" si="24"/>
        <v>0</v>
      </c>
      <c r="AX79">
        <f t="shared" si="24"/>
        <v>0</v>
      </c>
      <c r="AY79">
        <f t="shared" si="24"/>
        <v>0</v>
      </c>
      <c r="AZ79">
        <f t="shared" si="24"/>
        <v>0</v>
      </c>
      <c r="BA79">
        <f t="shared" si="24"/>
        <v>0</v>
      </c>
      <c r="BB79">
        <f t="shared" si="24"/>
        <v>0</v>
      </c>
      <c r="BC79">
        <f t="shared" si="24"/>
        <v>0</v>
      </c>
      <c r="BD79">
        <f t="shared" si="18"/>
        <v>0</v>
      </c>
      <c r="BE79">
        <f t="shared" si="18"/>
        <v>0</v>
      </c>
      <c r="BF79">
        <f t="shared" si="20"/>
        <v>0</v>
      </c>
      <c r="BG79">
        <f t="shared" si="20"/>
        <v>0</v>
      </c>
      <c r="BH79">
        <f t="shared" si="20"/>
        <v>0</v>
      </c>
      <c r="BI79">
        <f t="shared" si="20"/>
        <v>0</v>
      </c>
      <c r="BJ79">
        <f t="shared" si="20"/>
        <v>0</v>
      </c>
      <c r="BK79">
        <f t="shared" si="20"/>
        <v>0</v>
      </c>
      <c r="BL79">
        <f t="shared" si="20"/>
        <v>0</v>
      </c>
      <c r="BM79">
        <f t="shared" si="20"/>
        <v>0</v>
      </c>
      <c r="BN79">
        <f t="shared" si="20"/>
        <v>0</v>
      </c>
      <c r="BO79">
        <f t="shared" si="20"/>
        <v>0</v>
      </c>
      <c r="BP79">
        <f t="shared" si="20"/>
        <v>0</v>
      </c>
      <c r="BQ79">
        <f t="shared" si="20"/>
        <v>0</v>
      </c>
      <c r="BR79">
        <f t="shared" si="20"/>
        <v>0</v>
      </c>
      <c r="BS79">
        <f t="shared" si="20"/>
        <v>0</v>
      </c>
      <c r="BT79">
        <f t="shared" si="20"/>
        <v>0</v>
      </c>
      <c r="BU79">
        <f t="shared" si="20"/>
        <v>0</v>
      </c>
    </row>
    <row r="80" hidden="1" spans="1:73">
      <c r="A80" s="9" t="str">
        <f>_xlfn.XLOOKUP($E80,'Copy of Raw Data'!$E:$E,'Copy of Raw Data'!A:A,"ERROR",0,1)</f>
        <v>US</v>
      </c>
      <c r="B80" s="9" t="str">
        <f>_xlfn.XLOOKUP($E80,'Copy of Raw Data'!$E:$E,'Copy of Raw Data'!B:B,"ERROR",0,1)</f>
        <v>Hair Mousses</v>
      </c>
      <c r="C80" s="9" t="str">
        <f>_xlfn.XLOOKUP($E80,'Copy of Raw Data'!$E:$E,'Copy of Raw Data'!C:C,"ERROR",0,1)</f>
        <v>Camille Rose</v>
      </c>
      <c r="D80" s="9" t="str">
        <f>_xlfn.XLOOKUP($E80,'Copy of Raw Data'!$E:$E,'Copy of Raw Data'!D:D,"ERROR",0,1)</f>
        <v>www.amazon.com/dp/B0933PJLR3</v>
      </c>
      <c r="E80" s="9" t="s">
        <v>329</v>
      </c>
      <c r="F80" s="9" t="str">
        <f>_xlfn.XLOOKUP($E80,'Copy of Raw Data'!$E:$E,'Copy of Raw Data'!F:F,"ERROR",0,1)</f>
        <v>Camille Rose Spiked Honey Mousse 4-in-1 Hair Styler to Define Curls and Hold Styles Into Place while Nourishing and Adding Shine | With Honey and Nettle Root</v>
      </c>
      <c r="G80" s="9">
        <f>_xlfn.XLOOKUP($E80,'Copy of Raw Data'!$E:$E,'Copy of Raw Data'!G:G,"ERROR",0,1)</f>
        <v>5266</v>
      </c>
      <c r="H80" s="9">
        <f>_xlfn.XLOOKUP($E80,'Copy of Raw Data'!$E:$E,'Copy of Raw Data'!H:H,"ERROR",0,1)</f>
        <v>62672.5</v>
      </c>
      <c r="I80" s="9">
        <f>_xlfn.XLOOKUP($E80,'Copy of Raw Data'!$E:$E,'Copy of Raw Data'!I:I,"ERROR",0,1)</f>
        <v>0.00259056460130556</v>
      </c>
      <c r="J80" s="9" t="str">
        <f>_xlfn.XLOOKUP($E80,'Copy of Raw Data'!$E:$E,'Copy of 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10 to 15</v>
      </c>
      <c r="L80" s="9">
        <f>_xlfn.XLOOKUP($E80,'Copy of Raw Data'!$E:$E,'Copy of Raw Data'!L:L,"ERROR",0,1)</f>
        <v>11.82</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10 to 15</v>
      </c>
      <c r="N80" s="9">
        <f>_xlfn.XLOOKUP($E80,'Copy of Raw Data'!$E:$E,'Copy of Raw Data'!N:N,"ERROR",0,1)</f>
        <v>12.21</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 to 4%</v>
      </c>
      <c r="P80" s="16">
        <f t="shared" si="21"/>
        <v>0.031941031941032</v>
      </c>
      <c r="Q80" s="9">
        <f>_xlfn.XLOOKUP($E80,'Copy of Raw Data'!$E:$E,'Copy of Raw Data'!Q:Q,"ERROR",0,1)</f>
        <v>8</v>
      </c>
      <c r="R80" s="9" t="str">
        <f>_xlfn.XLOOKUP($E80,'Copy of Raw Data'!$E:$E,'Copy of Raw Data'!R:R,"ERROR",0,1)</f>
        <v>fl oz</v>
      </c>
      <c r="S80" s="17">
        <f t="shared" si="17"/>
        <v>1.42067307692308</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1 to 2</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22"/>
        <v>0.049629627220936</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23"/>
        <v>0.0480444057126506</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8 to 10</v>
      </c>
      <c r="Z80" s="17">
        <f t="array" ref="Z80">_xlfn.IFS(AA80="oz",_xlfn.IFS(R80="oz",Q80,R80="fl oz",Q80*1.04,R80="ml",Q80*0.0338),AA80="fl oz",_xlfn.IFS(R80="oz",Q80/1.04,R80="fl oz",Q80,R80="ml",Q80*0.0338/1.04),AA80="ml",_xlfn.IFS(R80="oz",Q80/0.0338,R80="fl oz",Q80*1.04/0.0338,R80="ml",Q80))</f>
        <v>8.32</v>
      </c>
      <c r="AA80" s="9" t="str">
        <f>_xlfn.XLOOKUP($E80,'Copy of Raw Data'!$E:$E,'Copy of Raw Data'!AA:AA,"ERROR",0,1)</f>
        <v>oz</v>
      </c>
      <c r="AB80" s="9"/>
      <c r="AC80" s="9"/>
      <c r="AD80" s="9"/>
      <c r="AE80" s="9"/>
      <c r="AF80" s="9"/>
      <c r="AG80">
        <f t="shared" si="25"/>
        <v>0</v>
      </c>
      <c r="AH80">
        <f t="shared" si="25"/>
        <v>0</v>
      </c>
      <c r="AI80">
        <f t="shared" si="25"/>
        <v>0</v>
      </c>
      <c r="AJ80">
        <f t="shared" si="25"/>
        <v>0</v>
      </c>
      <c r="AK80">
        <f t="shared" si="25"/>
        <v>0</v>
      </c>
      <c r="AL80">
        <f t="shared" si="25"/>
        <v>0</v>
      </c>
      <c r="AM80">
        <f t="shared" si="25"/>
        <v>0</v>
      </c>
      <c r="AN80">
        <f t="shared" si="25"/>
        <v>0</v>
      </c>
      <c r="AO80">
        <f t="shared" si="25"/>
        <v>0</v>
      </c>
      <c r="AP80">
        <f t="shared" si="25"/>
        <v>0</v>
      </c>
      <c r="AQ80">
        <f t="shared" si="25"/>
        <v>0</v>
      </c>
      <c r="AR80">
        <f t="shared" si="25"/>
        <v>0</v>
      </c>
      <c r="AS80">
        <f t="shared" si="25"/>
        <v>0</v>
      </c>
      <c r="AT80">
        <f t="shared" si="25"/>
        <v>0</v>
      </c>
      <c r="AU80">
        <f t="shared" si="25"/>
        <v>0</v>
      </c>
      <c r="AV80">
        <f t="shared" si="25"/>
        <v>0</v>
      </c>
      <c r="AW80">
        <f t="shared" si="24"/>
        <v>0</v>
      </c>
      <c r="AX80">
        <f t="shared" si="24"/>
        <v>0</v>
      </c>
      <c r="AY80">
        <f t="shared" si="24"/>
        <v>0</v>
      </c>
      <c r="AZ80">
        <f t="shared" si="24"/>
        <v>0</v>
      </c>
      <c r="BA80">
        <f t="shared" si="24"/>
        <v>0</v>
      </c>
      <c r="BB80">
        <f t="shared" si="24"/>
        <v>0</v>
      </c>
      <c r="BC80">
        <f t="shared" si="24"/>
        <v>0</v>
      </c>
      <c r="BD80">
        <f t="shared" si="18"/>
        <v>0</v>
      </c>
      <c r="BE80">
        <f t="shared" si="18"/>
        <v>0</v>
      </c>
      <c r="BF80">
        <f t="shared" si="20"/>
        <v>0</v>
      </c>
      <c r="BG80">
        <f t="shared" si="20"/>
        <v>0</v>
      </c>
      <c r="BH80">
        <f t="shared" si="20"/>
        <v>0</v>
      </c>
      <c r="BI80">
        <f t="shared" si="20"/>
        <v>0</v>
      </c>
      <c r="BJ80">
        <f t="shared" si="20"/>
        <v>0</v>
      </c>
      <c r="BK80">
        <f t="shared" si="20"/>
        <v>0</v>
      </c>
      <c r="BL80">
        <f t="shared" si="20"/>
        <v>0</v>
      </c>
      <c r="BM80">
        <f t="shared" si="20"/>
        <v>0</v>
      </c>
      <c r="BN80">
        <f t="shared" si="20"/>
        <v>0</v>
      </c>
      <c r="BO80">
        <f t="shared" si="20"/>
        <v>0</v>
      </c>
      <c r="BP80">
        <f t="shared" si="20"/>
        <v>0</v>
      </c>
      <c r="BQ80">
        <f t="shared" si="20"/>
        <v>0</v>
      </c>
      <c r="BR80">
        <f t="shared" si="20"/>
        <v>0</v>
      </c>
      <c r="BS80">
        <f t="shared" si="20"/>
        <v>0</v>
      </c>
      <c r="BT80">
        <f t="shared" si="20"/>
        <v>0</v>
      </c>
      <c r="BU80">
        <f t="shared" si="20"/>
        <v>0</v>
      </c>
    </row>
    <row r="81" hidden="1" spans="1:73">
      <c r="A81" s="9" t="str">
        <f>_xlfn.XLOOKUP($E81,'Copy of Raw Data'!$E:$E,'Copy of Raw Data'!A:A,"ERROR",0,1)</f>
        <v>US</v>
      </c>
      <c r="B81" s="9" t="str">
        <f>_xlfn.XLOOKUP($E81,'Copy of Raw Data'!$E:$E,'Copy of Raw Data'!B:B,"ERROR",0,1)</f>
        <v>Hair Mousses</v>
      </c>
      <c r="C81" s="9" t="str">
        <f>_xlfn.XLOOKUP($E81,'Copy of Raw Data'!$E:$E,'Copy of Raw Data'!C:C,"ERROR",0,1)</f>
        <v>sexyhair</v>
      </c>
      <c r="D81" s="9" t="str">
        <f>_xlfn.XLOOKUP($E81,'Copy of Raw Data'!$E:$E,'Copy of Raw Data'!D:D,"ERROR",0,1)</f>
        <v>www.amazon.com/dp/B08D4P2VSH</v>
      </c>
      <c r="E81" s="9" t="s">
        <v>332</v>
      </c>
      <c r="F81" s="9" t="str">
        <f>_xlfn.XLOOKUP($E81,'Copy of Raw Data'!$E:$E,'Copy of Raw Data'!F:F,"ERROR",0,1)</f>
        <v>SexyHair Big Spray &amp; Play Volumizing Hairspray | Hold and Shine | Up to 72 Hour Humidity Resistance | All Hair Types</v>
      </c>
      <c r="G81" s="9">
        <f>_xlfn.XLOOKUP($E81,'Copy of Raw Data'!$E:$E,'Copy of Raw Data'!G:G,"ERROR",0,1)</f>
        <v>6669</v>
      </c>
      <c r="H81" s="9">
        <f>_xlfn.XLOOKUP($E81,'Copy of Raw Data'!$E:$E,'Copy of Raw Data'!H:H,"ERROR",0,1)</f>
        <v>60933.6</v>
      </c>
      <c r="I81" s="9">
        <f>_xlfn.XLOOKUP($E81,'Copy of Raw Data'!$E:$E,'Copy of Raw Data'!I:I,"ERROR",0,1)</f>
        <v>0.00247895965534985</v>
      </c>
      <c r="J81" s="9" t="str">
        <f>_xlfn.XLOOKUP($E81,'Copy of Raw Data'!$E:$E,'Copy of 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5 to 10</v>
      </c>
      <c r="L81" s="9">
        <f>_xlfn.XLOOKUP($E81,'Copy of Raw Data'!$E:$E,'Copy of Raw Data'!L:L,"ERROR",0,1)</f>
        <v>9.13</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5 to 10</v>
      </c>
      <c r="N81" s="9">
        <f>_xlfn.XLOOKUP($E81,'Copy of Raw Data'!$E:$E,'Copy of Raw Data'!N:N,"ERROR",0,1)</f>
        <v>9.13</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No Discount</v>
      </c>
      <c r="P81" s="16">
        <f t="shared" si="21"/>
        <v>0</v>
      </c>
      <c r="Q81" s="9">
        <f>_xlfn.XLOOKUP($E81,'Copy of Raw Data'!$E:$E,'Copy of Raw Data'!Q:Q,"ERROR",0,1)</f>
        <v>0</v>
      </c>
      <c r="R81" s="9">
        <f>_xlfn.XLOOKUP($E81,'Copy of Raw Data'!$E:$E,'Copy of Raw Data'!R:R,"ERROR",0,1)</f>
        <v>0</v>
      </c>
      <c r="S81" s="17" t="e">
        <f t="shared" si="17"/>
        <v>#N/A</v>
      </c>
      <c r="T81" s="9" t="e">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#N/A</v>
      </c>
      <c r="U81" s="17" t="e">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#N/A</v>
      </c>
      <c r="V81" s="17" t="e">
        <f t="shared" si="22"/>
        <v>#N/A</v>
      </c>
      <c r="W81" s="17" t="e">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#N/A</v>
      </c>
      <c r="X81" s="17" t="e">
        <f t="shared" si="23"/>
        <v>#N/A</v>
      </c>
      <c r="Y81" s="9" t="e">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#N/A</v>
      </c>
      <c r="Z81" s="17" t="e">
        <f t="array" ref="Z81">_xlfn.IFS(AA81="oz",_xlfn.IFS(R81="oz",Q81,R81="fl oz",Q81*1.04,R81="ml",Q81*0.0338),AA81="fl oz",_xlfn.IFS(R81="oz",Q81/1.04,R81="fl oz",Q81,R81="ml",Q81*0.0338/1.04),AA81="ml",_xlfn.IFS(R81="oz",Q81/0.0338,R81="fl oz",Q81*1.04/0.0338,R81="ml",Q81))</f>
        <v>#N/A</v>
      </c>
      <c r="AA81" s="9" t="str">
        <f>_xlfn.XLOOKUP($E81,'Copy of Raw Data'!$E:$E,'Copy of Raw Data'!AA:AA,"ERROR",0,1)</f>
        <v>oz</v>
      </c>
      <c r="AB81" s="9"/>
      <c r="AC81" s="9"/>
      <c r="AD81" s="9"/>
      <c r="AE81" s="9"/>
      <c r="AF81" s="9"/>
      <c r="AG81">
        <f t="shared" si="25"/>
        <v>0</v>
      </c>
      <c r="AH81">
        <f t="shared" si="25"/>
        <v>0</v>
      </c>
      <c r="AI81">
        <f t="shared" si="25"/>
        <v>0</v>
      </c>
      <c r="AJ81">
        <f t="shared" si="25"/>
        <v>0</v>
      </c>
      <c r="AK81">
        <f t="shared" si="25"/>
        <v>0</v>
      </c>
      <c r="AL81">
        <f t="shared" si="25"/>
        <v>0</v>
      </c>
      <c r="AM81">
        <f t="shared" si="25"/>
        <v>0</v>
      </c>
      <c r="AN81">
        <f t="shared" si="25"/>
        <v>0</v>
      </c>
      <c r="AO81">
        <f t="shared" si="25"/>
        <v>0</v>
      </c>
      <c r="AP81">
        <f t="shared" si="25"/>
        <v>0</v>
      </c>
      <c r="AQ81">
        <f t="shared" si="25"/>
        <v>0</v>
      </c>
      <c r="AR81">
        <f t="shared" si="25"/>
        <v>0</v>
      </c>
      <c r="AS81">
        <f t="shared" si="25"/>
        <v>0</v>
      </c>
      <c r="AT81">
        <f t="shared" si="25"/>
        <v>0</v>
      </c>
      <c r="AU81">
        <f t="shared" si="25"/>
        <v>0</v>
      </c>
      <c r="AV81">
        <f t="shared" si="25"/>
        <v>0</v>
      </c>
      <c r="AW81">
        <f t="shared" si="24"/>
        <v>0</v>
      </c>
      <c r="AX81">
        <f t="shared" si="24"/>
        <v>0</v>
      </c>
      <c r="AY81">
        <f t="shared" si="24"/>
        <v>0</v>
      </c>
      <c r="AZ81">
        <f t="shared" si="24"/>
        <v>0</v>
      </c>
      <c r="BA81">
        <f t="shared" si="24"/>
        <v>0</v>
      </c>
      <c r="BB81">
        <f t="shared" si="24"/>
        <v>0</v>
      </c>
      <c r="BC81">
        <f t="shared" si="24"/>
        <v>0</v>
      </c>
      <c r="BD81">
        <f t="shared" si="18"/>
        <v>0</v>
      </c>
      <c r="BE81">
        <f t="shared" si="18"/>
        <v>0</v>
      </c>
      <c r="BF81">
        <f t="shared" si="20"/>
        <v>0</v>
      </c>
      <c r="BG81">
        <f t="shared" si="20"/>
        <v>0</v>
      </c>
      <c r="BH81">
        <f t="shared" si="20"/>
        <v>0</v>
      </c>
      <c r="BI81">
        <f t="shared" si="20"/>
        <v>0</v>
      </c>
      <c r="BJ81">
        <f t="shared" si="20"/>
        <v>0</v>
      </c>
      <c r="BK81">
        <f t="shared" si="20"/>
        <v>0</v>
      </c>
      <c r="BL81">
        <f t="shared" si="20"/>
        <v>0</v>
      </c>
      <c r="BM81">
        <f t="shared" si="20"/>
        <v>0</v>
      </c>
      <c r="BN81">
        <f t="shared" si="20"/>
        <v>0</v>
      </c>
      <c r="BO81">
        <f t="shared" si="20"/>
        <v>0</v>
      </c>
      <c r="BP81">
        <f t="shared" si="20"/>
        <v>0</v>
      </c>
      <c r="BQ81">
        <f t="shared" si="20"/>
        <v>0</v>
      </c>
      <c r="BR81">
        <f t="shared" si="20"/>
        <v>0</v>
      </c>
      <c r="BS81">
        <f t="shared" si="20"/>
        <v>0</v>
      </c>
      <c r="BT81">
        <f t="shared" si="20"/>
        <v>0</v>
      </c>
      <c r="BU81">
        <f t="shared" si="20"/>
        <v>0</v>
      </c>
    </row>
    <row r="82" hidden="1" spans="1:73">
      <c r="A82" s="9" t="str">
        <f>_xlfn.XLOOKUP($E82,'Copy of Raw Data'!$E:$E,'Copy of Raw Data'!A:A,"ERROR",0,1)</f>
        <v>US</v>
      </c>
      <c r="B82" s="9" t="str">
        <f>_xlfn.XLOOKUP($E82,'Copy of Raw Data'!$E:$E,'Copy of Raw Data'!B:B,"ERROR",0,1)</f>
        <v>Hair Mousses</v>
      </c>
      <c r="C82" s="9" t="str">
        <f>_xlfn.XLOOKUP($E82,'Copy of Raw Data'!$E:$E,'Copy of Raw Data'!C:C,"ERROR",0,1)</f>
        <v>Unite </v>
      </c>
      <c r="D82" s="9" t="str">
        <f>_xlfn.XLOOKUP($E82,'Copy of Raw Data'!$E:$E,'Copy of Raw Data'!D:D,"ERROR",0,1)</f>
        <v>www.amazon.com/dp/B00Q923ZN2</v>
      </c>
      <c r="E82" s="9" t="s">
        <v>335</v>
      </c>
      <c r="F82" s="9" t="str">
        <f>_xlfn.XLOOKUP($E82,'Copy of Raw Data'!$E:$E,'Copy of Raw Data'!F:F,"ERROR",0,1)</f>
        <v>UNITE  Hair  ELEVATE  Mousse  - Volumizing Foam, 6 Oz (Pack of 1)</v>
      </c>
      <c r="G82" s="9">
        <f>_xlfn.XLOOKUP($E82,'Copy of Raw Data'!$E:$E,'Copy of Raw Data'!G:G,"ERROR",0,1)</f>
        <v>1967</v>
      </c>
      <c r="H82" s="9">
        <f>_xlfn.XLOOKUP($E82,'Copy of Raw Data'!$E:$E,'Copy of Raw Data'!H:H,"ERROR",0,1)</f>
        <v>58308.5</v>
      </c>
      <c r="I82" s="9">
        <f>_xlfn.XLOOKUP($E82,'Copy of Raw Data'!$E:$E,'Copy of Raw Data'!I:I,"ERROR",0,1)</f>
        <v>0.00244512530079576</v>
      </c>
      <c r="J82" s="9" t="str">
        <f>_xlfn.XLOOKUP($E82,'Copy of Raw Data'!$E:$E,'Copy of 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30 to 40</v>
      </c>
      <c r="L82" s="9">
        <f>_xlfn.XLOOKUP($E82,'Copy of Raw Data'!$E:$E,'Copy of Raw Data'!L:L,"ERROR",0,1)</f>
        <v>30.21</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30 to 40</v>
      </c>
      <c r="N82" s="9">
        <f>_xlfn.XLOOKUP($E82,'Copy of Raw Data'!$E:$E,'Copy of Raw Data'!N:N,"ERROR",0,1)</f>
        <v>30.58</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0% to 2%</v>
      </c>
      <c r="P82" s="16">
        <f t="shared" si="21"/>
        <v>0.0120994113799868</v>
      </c>
      <c r="Q82" s="9">
        <f>_xlfn.XLOOKUP($E82,'Copy of Raw Data'!$E:$E,'Copy of Raw Data'!Q:Q,"ERROR",0,1)</f>
        <v>6</v>
      </c>
      <c r="R82" s="9" t="str">
        <f>_xlfn.XLOOKUP($E82,'Copy of Raw Data'!$E:$E,'Copy of Raw Data'!R:R,"ERROR",0,1)</f>
        <v>oz</v>
      </c>
      <c r="S82" s="17">
        <f t="shared" si="17"/>
        <v>5.035</v>
      </c>
      <c r="T82" s="9" t="str">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5 to 10</v>
      </c>
      <c r="U82" s="17"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0.1 to 0.2</v>
      </c>
      <c r="V82" s="17">
        <f t="shared" si="22"/>
        <v>0.172359373238643</v>
      </c>
      <c r="W82" s="17"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0.1 to 0.2</v>
      </c>
      <c r="X82" s="17">
        <f t="shared" si="23"/>
        <v>0.170273926276632</v>
      </c>
      <c r="Y82" s="9"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4 to 6</v>
      </c>
      <c r="Z82" s="17">
        <f t="array" ref="Z82">_xlfn.IFS(AA82="oz",_xlfn.IFS(R82="oz",Q82,R82="fl oz",Q82*1.04,R82="ml",Q82*0.0338),AA82="fl oz",_xlfn.IFS(R82="oz",Q82/1.04,R82="fl oz",Q82,R82="ml",Q82*0.0338/1.04),AA82="ml",_xlfn.IFS(R82="oz",Q82/0.0338,R82="fl oz",Q82*1.04/0.0338,R82="ml",Q82))</f>
        <v>6</v>
      </c>
      <c r="AA82" s="9" t="str">
        <f>_xlfn.XLOOKUP($E82,'Copy of Raw Data'!$E:$E,'Copy of Raw Data'!AA:AA,"ERROR",0,1)</f>
        <v>oz</v>
      </c>
      <c r="AB82" s="9"/>
      <c r="AC82" s="9"/>
      <c r="AD82" s="9"/>
      <c r="AE82" s="9"/>
      <c r="AF82" s="9"/>
      <c r="AG82">
        <f t="shared" si="25"/>
        <v>0</v>
      </c>
      <c r="AH82">
        <f t="shared" si="25"/>
        <v>0</v>
      </c>
      <c r="AI82">
        <f t="shared" si="25"/>
        <v>0</v>
      </c>
      <c r="AJ82">
        <f t="shared" si="25"/>
        <v>0</v>
      </c>
      <c r="AK82">
        <f t="shared" si="25"/>
        <v>0</v>
      </c>
      <c r="AL82">
        <f t="shared" si="25"/>
        <v>0</v>
      </c>
      <c r="AM82">
        <f t="shared" si="25"/>
        <v>0</v>
      </c>
      <c r="AN82">
        <f t="shared" si="25"/>
        <v>0</v>
      </c>
      <c r="AO82">
        <f t="shared" si="25"/>
        <v>0</v>
      </c>
      <c r="AP82">
        <f t="shared" si="25"/>
        <v>0</v>
      </c>
      <c r="AQ82">
        <f t="shared" si="25"/>
        <v>0</v>
      </c>
      <c r="AR82">
        <f t="shared" si="25"/>
        <v>0</v>
      </c>
      <c r="AS82">
        <f t="shared" si="25"/>
        <v>0</v>
      </c>
      <c r="AT82">
        <f t="shared" si="25"/>
        <v>0</v>
      </c>
      <c r="AU82">
        <f t="shared" si="25"/>
        <v>0</v>
      </c>
      <c r="AV82">
        <f t="shared" si="25"/>
        <v>0</v>
      </c>
      <c r="AW82">
        <f t="shared" si="24"/>
        <v>0</v>
      </c>
      <c r="AX82">
        <f t="shared" si="24"/>
        <v>0</v>
      </c>
      <c r="AY82">
        <f t="shared" si="24"/>
        <v>0</v>
      </c>
      <c r="AZ82">
        <f t="shared" si="24"/>
        <v>0</v>
      </c>
      <c r="BA82">
        <f t="shared" si="24"/>
        <v>0</v>
      </c>
      <c r="BB82">
        <f t="shared" si="24"/>
        <v>0</v>
      </c>
      <c r="BC82">
        <f t="shared" si="24"/>
        <v>0</v>
      </c>
      <c r="BD82">
        <f t="shared" si="18"/>
        <v>0</v>
      </c>
      <c r="BE82">
        <f t="shared" si="18"/>
        <v>0</v>
      </c>
      <c r="BF82">
        <f t="shared" si="20"/>
        <v>0</v>
      </c>
      <c r="BG82">
        <f t="shared" si="20"/>
        <v>0</v>
      </c>
      <c r="BH82">
        <f t="shared" si="20"/>
        <v>0</v>
      </c>
      <c r="BI82">
        <f t="shared" si="20"/>
        <v>0</v>
      </c>
      <c r="BJ82">
        <f t="shared" si="20"/>
        <v>0</v>
      </c>
      <c r="BK82">
        <f t="shared" si="20"/>
        <v>0</v>
      </c>
      <c r="BL82">
        <f t="shared" si="20"/>
        <v>0</v>
      </c>
      <c r="BM82">
        <f t="shared" si="20"/>
        <v>0</v>
      </c>
      <c r="BN82">
        <f t="shared" si="20"/>
        <v>0</v>
      </c>
      <c r="BO82">
        <f t="shared" si="20"/>
        <v>0</v>
      </c>
      <c r="BP82">
        <f t="shared" si="20"/>
        <v>0</v>
      </c>
      <c r="BQ82">
        <f t="shared" ref="BF82:BU145" si="26">IF(IFERROR(SEARCH(BQ$2,$AD82,1),0)=0,0,1)</f>
        <v>0</v>
      </c>
      <c r="BR82">
        <f t="shared" si="26"/>
        <v>0</v>
      </c>
      <c r="BS82">
        <f t="shared" si="26"/>
        <v>0</v>
      </c>
      <c r="BT82">
        <f t="shared" si="26"/>
        <v>0</v>
      </c>
      <c r="BU82">
        <f t="shared" si="26"/>
        <v>0</v>
      </c>
    </row>
    <row r="83" hidden="1" spans="1:73">
      <c r="A83" s="9" t="str">
        <f>_xlfn.XLOOKUP($E83,'Copy of Raw Data'!$E:$E,'Copy of Raw Data'!A:A,"ERROR",0,1)</f>
        <v>US</v>
      </c>
      <c r="B83" s="9" t="str">
        <f>_xlfn.XLOOKUP($E83,'Copy of Raw Data'!$E:$E,'Copy of Raw Data'!B:B,"ERROR",0,1)</f>
        <v>Hair Mousses</v>
      </c>
      <c r="C83" s="9" t="str">
        <f>_xlfn.XLOOKUP($E83,'Copy of Raw Data'!$E:$E,'Copy of Raw Data'!C:C,"ERROR",0,1)</f>
        <v>redken</v>
      </c>
      <c r="D83" s="9" t="str">
        <f>_xlfn.XLOOKUP($E83,'Copy of Raw Data'!$E:$E,'Copy of Raw Data'!D:D,"ERROR",0,1)</f>
        <v>www.amazon.com/dp/B01GH1375K</v>
      </c>
      <c r="E83" s="9" t="s">
        <v>338</v>
      </c>
      <c r="F83" s="9" t="str">
        <f>_xlfn.XLOOKUP($E83,'Copy of Raw Data'!$E:$E,'Copy of Raw Data'!F:F,"ERROR",0,1)</f>
        <v>Redken Full Volume Mousse | For All Hair Types | Volumizing Hair Mousse | Adds Maximum Body &amp; Lift to Lengths and Ends | Moisturizes Hair and Protects Against Heat &amp; Damage | Medium Control</v>
      </c>
      <c r="G83" s="9">
        <f>_xlfn.XLOOKUP($E83,'Copy of Raw Data'!$E:$E,'Copy of Raw Data'!G:G,"ERROR",0,1)</f>
        <v>4424</v>
      </c>
      <c r="H83" s="9">
        <f>_xlfn.XLOOKUP($E83,'Copy of Raw Data'!$E:$E,'Copy of Raw Data'!H:H,"ERROR",0,1)</f>
        <v>57512.67</v>
      </c>
      <c r="I83" s="9">
        <f>_xlfn.XLOOKUP($E83,'Copy of Raw Data'!$E:$E,'Copy of Raw Data'!I:I,"ERROR",0,1)</f>
        <v>0.00243795522189003</v>
      </c>
      <c r="J83" s="9" t="str">
        <f>_xlfn.XLOOKUP($E83,'Copy of Raw Data'!$E:$E,'Copy of 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10 to 15</v>
      </c>
      <c r="L83" s="9">
        <f>_xlfn.XLOOKUP($E83,'Copy of Raw Data'!$E:$E,'Copy of Raw Data'!L:L,"ERROR",0,1)</f>
        <v>13</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10 to 15</v>
      </c>
      <c r="N83" s="9">
        <f>_xlfn.XLOOKUP($E83,'Copy of Raw Data'!$E:$E,'Copy of Raw Data'!N:N,"ERROR",0,1)</f>
        <v>13</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No Discount</v>
      </c>
      <c r="P83" s="16">
        <f t="shared" si="21"/>
        <v>0</v>
      </c>
      <c r="Q83" s="9">
        <f>_xlfn.XLOOKUP($E83,'Copy of Raw Data'!$E:$E,'Copy of Raw Data'!Q:Q,"ERROR",0,1)</f>
        <v>0</v>
      </c>
      <c r="R83" s="9">
        <f>_xlfn.XLOOKUP($E83,'Copy of Raw Data'!$E:$E,'Copy of Raw Data'!R:R,"ERROR",0,1)</f>
        <v>0</v>
      </c>
      <c r="S83" s="17" t="e">
        <f t="shared" si="17"/>
        <v>#N/A</v>
      </c>
      <c r="T83" s="9" t="e">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#N/A</v>
      </c>
      <c r="U83" s="17" t="e">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#N/A</v>
      </c>
      <c r="V83" s="17" t="e">
        <f t="shared" si="22"/>
        <v>#N/A</v>
      </c>
      <c r="W83" s="17" t="e">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#N/A</v>
      </c>
      <c r="X83" s="17" t="e">
        <f t="shared" si="23"/>
        <v>#N/A</v>
      </c>
      <c r="Y83" s="9" t="e">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#N/A</v>
      </c>
      <c r="Z83" s="17" t="e">
        <f t="array" ref="Z83">_xlfn.IFS(AA83="oz",_xlfn.IFS(R83="oz",Q83,R83="fl oz",Q83*1.04,R83="ml",Q83*0.0338),AA83="fl oz",_xlfn.IFS(R83="oz",Q83/1.04,R83="fl oz",Q83,R83="ml",Q83*0.0338/1.04),AA83="ml",_xlfn.IFS(R83="oz",Q83/0.0338,R83="fl oz",Q83*1.04/0.0338,R83="ml",Q83))</f>
        <v>#N/A</v>
      </c>
      <c r="AA83" s="9" t="str">
        <f>_xlfn.XLOOKUP($E83,'Copy of Raw Data'!$E:$E,'Copy of Raw Data'!AA:AA,"ERROR",0,1)</f>
        <v>oz</v>
      </c>
      <c r="AB83" s="9"/>
      <c r="AC83" s="9"/>
      <c r="AD83" s="9"/>
      <c r="AE83" s="9"/>
      <c r="AF83" s="9"/>
      <c r="AG83">
        <f t="shared" si="25"/>
        <v>0</v>
      </c>
      <c r="AH83">
        <f t="shared" si="25"/>
        <v>0</v>
      </c>
      <c r="AI83">
        <f t="shared" si="25"/>
        <v>0</v>
      </c>
      <c r="AJ83">
        <f t="shared" si="25"/>
        <v>0</v>
      </c>
      <c r="AK83">
        <f t="shared" si="25"/>
        <v>0</v>
      </c>
      <c r="AL83">
        <f t="shared" si="25"/>
        <v>0</v>
      </c>
      <c r="AM83">
        <f t="shared" si="25"/>
        <v>0</v>
      </c>
      <c r="AN83">
        <f t="shared" si="25"/>
        <v>0</v>
      </c>
      <c r="AO83">
        <f t="shared" si="25"/>
        <v>0</v>
      </c>
      <c r="AP83">
        <f t="shared" si="25"/>
        <v>0</v>
      </c>
      <c r="AQ83">
        <f t="shared" si="25"/>
        <v>0</v>
      </c>
      <c r="AR83">
        <f t="shared" si="25"/>
        <v>0</v>
      </c>
      <c r="AS83">
        <f t="shared" si="25"/>
        <v>0</v>
      </c>
      <c r="AT83">
        <f t="shared" si="25"/>
        <v>0</v>
      </c>
      <c r="AU83">
        <f t="shared" si="25"/>
        <v>0</v>
      </c>
      <c r="AV83">
        <f t="shared" si="25"/>
        <v>0</v>
      </c>
      <c r="AW83">
        <f t="shared" si="24"/>
        <v>0</v>
      </c>
      <c r="AX83">
        <f t="shared" si="24"/>
        <v>0</v>
      </c>
      <c r="AY83">
        <f t="shared" si="24"/>
        <v>0</v>
      </c>
      <c r="AZ83">
        <f t="shared" si="24"/>
        <v>0</v>
      </c>
      <c r="BA83">
        <f t="shared" si="24"/>
        <v>0</v>
      </c>
      <c r="BB83">
        <f t="shared" si="24"/>
        <v>0</v>
      </c>
      <c r="BC83">
        <f t="shared" si="24"/>
        <v>0</v>
      </c>
      <c r="BD83">
        <f t="shared" si="18"/>
        <v>0</v>
      </c>
      <c r="BE83">
        <f t="shared" si="18"/>
        <v>0</v>
      </c>
      <c r="BF83">
        <f t="shared" si="26"/>
        <v>0</v>
      </c>
      <c r="BG83">
        <f t="shared" si="26"/>
        <v>0</v>
      </c>
      <c r="BH83">
        <f t="shared" si="26"/>
        <v>0</v>
      </c>
      <c r="BI83">
        <f t="shared" si="26"/>
        <v>0</v>
      </c>
      <c r="BJ83">
        <f t="shared" si="26"/>
        <v>0</v>
      </c>
      <c r="BK83">
        <f t="shared" si="26"/>
        <v>0</v>
      </c>
      <c r="BL83">
        <f t="shared" si="26"/>
        <v>0</v>
      </c>
      <c r="BM83">
        <f t="shared" si="26"/>
        <v>0</v>
      </c>
      <c r="BN83">
        <f t="shared" si="26"/>
        <v>0</v>
      </c>
      <c r="BO83">
        <f t="shared" si="26"/>
        <v>0</v>
      </c>
      <c r="BP83">
        <f t="shared" si="26"/>
        <v>0</v>
      </c>
      <c r="BQ83">
        <f t="shared" si="26"/>
        <v>0</v>
      </c>
      <c r="BR83">
        <f t="shared" si="26"/>
        <v>0</v>
      </c>
      <c r="BS83">
        <f t="shared" si="26"/>
        <v>0</v>
      </c>
      <c r="BT83">
        <f t="shared" si="26"/>
        <v>0</v>
      </c>
      <c r="BU83">
        <f t="shared" si="26"/>
        <v>0</v>
      </c>
    </row>
    <row r="84" hidden="1" spans="1:73">
      <c r="A84" s="9" t="str">
        <f>_xlfn.XLOOKUP($E84,'Copy of Raw Data'!$E:$E,'Copy of Raw Data'!A:A,"ERROR",0,1)</f>
        <v>US</v>
      </c>
      <c r="B84" s="9" t="str">
        <f>_xlfn.XLOOKUP($E84,'Copy of Raw Data'!$E:$E,'Copy of Raw Data'!B:B,"ERROR",0,1)</f>
        <v>Hair Mousses</v>
      </c>
      <c r="C84" s="9" t="str">
        <f>_xlfn.XLOOKUP($E84,'Copy of Raw Data'!$E:$E,'Copy of Raw Data'!C:C,"ERROR",0,1)</f>
        <v>puff.me</v>
      </c>
      <c r="D84" s="9" t="str">
        <f>_xlfn.XLOOKUP($E84,'Copy of Raw Data'!$E:$E,'Copy of Raw Data'!D:D,"ERROR",0,1)</f>
        <v>www.amazon.com/dp/B0BDMYS6X3</v>
      </c>
      <c r="E84" s="9" t="s">
        <v>342</v>
      </c>
      <c r="F84" s="9" t="str">
        <f>_xlfn.XLOOKUP($E84,'Copy of Raw Data'!$E:$E,'Copy of Raw Data'!F:F,"ERROR",0,1)</f>
        <v>PUFF.ME Hair Volumizing Mousse | Lightweight &amp; Flexible Hold Hair Mousse for Curls, Waves, or Straight Hair | Paraben &amp; Sulfate-Free Hair Volumizer for Fine Hair with Vitamin B5 &amp; E, (250 mL) DesignMe</v>
      </c>
      <c r="G84" s="9">
        <f>_xlfn.XLOOKUP($E84,'Copy of Raw Data'!$E:$E,'Copy of Raw Data'!G:G,"ERROR",0,1)</f>
        <v>2083</v>
      </c>
      <c r="H84" s="9">
        <f>_xlfn.XLOOKUP($E84,'Copy of Raw Data'!$E:$E,'Copy of Raw Data'!H:H,"ERROR",0,1)</f>
        <v>57344.02</v>
      </c>
      <c r="I84" s="9">
        <f>_xlfn.XLOOKUP($E84,'Copy of Raw Data'!$E:$E,'Copy of Raw Data'!I:I,"ERROR",0,1)</f>
        <v>0.00239506441783402</v>
      </c>
      <c r="J84" s="9" t="str">
        <f>_xlfn.XLOOKUP($E84,'Copy of Raw Data'!$E:$E,'Copy of 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 to 30</v>
      </c>
      <c r="L84" s="9">
        <f>_xlfn.XLOOKUP($E84,'Copy of Raw Data'!$E:$E,'Copy of Raw Data'!L:L,"ERROR",0,1)</f>
        <v>27.48</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 to 30</v>
      </c>
      <c r="N84" s="9">
        <f>_xlfn.XLOOKUP($E84,'Copy of Raw Data'!$E:$E,'Copy of Raw Data'!N:N,"ERROR",0,1)</f>
        <v>27.58</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0% to 2%</v>
      </c>
      <c r="P84" s="16">
        <f t="shared" si="21"/>
        <v>0.00362581580855685</v>
      </c>
      <c r="Q84" s="9">
        <f>_xlfn.XLOOKUP($E84,'Copy of Raw Data'!$E:$E,'Copy of Raw Data'!Q:Q,"ERROR",0,1)</f>
        <v>250</v>
      </c>
      <c r="R84" s="9" t="str">
        <f>_xlfn.XLOOKUP($E84,'Copy of Raw Data'!$E:$E,'Copy of Raw Data'!R:R,"ERROR",0,1)</f>
        <v>ml</v>
      </c>
      <c r="S84" s="17">
        <f t="shared" si="17"/>
        <v>3.25207100591716</v>
      </c>
      <c r="T84" s="9" t="str">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3 to 4</v>
      </c>
      <c r="U84" s="17"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0.1 to 0.2</v>
      </c>
      <c r="V84" s="17">
        <f t="shared" si="22"/>
        <v>0.110378942355218</v>
      </c>
      <c r="W84" s="17"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0.1 to 0.2</v>
      </c>
      <c r="X84" s="17">
        <f t="shared" si="23"/>
        <v>0.109978728641094</v>
      </c>
      <c r="Y84" s="9"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8 to 10</v>
      </c>
      <c r="Z84" s="17">
        <f t="array" ref="Z84">_xlfn.IFS(AA84="oz",_xlfn.IFS(R84="oz",Q84,R84="fl oz",Q84*1.04,R84="ml",Q84*0.0338),AA84="fl oz",_xlfn.IFS(R84="oz",Q84/1.04,R84="fl oz",Q84,R84="ml",Q84*0.0338/1.04),AA84="ml",_xlfn.IFS(R84="oz",Q84/0.0338,R84="fl oz",Q84*1.04/0.0338,R84="ml",Q84))</f>
        <v>8.45</v>
      </c>
      <c r="AA84" s="9" t="str">
        <f>_xlfn.XLOOKUP($E84,'Copy of Raw Data'!$E:$E,'Copy of Raw Data'!AA:AA,"ERROR",0,1)</f>
        <v>oz</v>
      </c>
      <c r="AB84" s="9"/>
      <c r="AC84" s="9"/>
      <c r="AD84" s="9"/>
      <c r="AE84" s="9"/>
      <c r="AF84" s="9"/>
      <c r="AG84">
        <f t="shared" si="25"/>
        <v>0</v>
      </c>
      <c r="AH84">
        <f t="shared" si="25"/>
        <v>0</v>
      </c>
      <c r="AI84">
        <f t="shared" si="25"/>
        <v>0</v>
      </c>
      <c r="AJ84">
        <f t="shared" si="25"/>
        <v>0</v>
      </c>
      <c r="AK84">
        <f t="shared" si="25"/>
        <v>0</v>
      </c>
      <c r="AL84">
        <f t="shared" si="25"/>
        <v>0</v>
      </c>
      <c r="AM84">
        <f t="shared" si="25"/>
        <v>0</v>
      </c>
      <c r="AN84">
        <f t="shared" si="25"/>
        <v>0</v>
      </c>
      <c r="AO84">
        <f t="shared" si="25"/>
        <v>0</v>
      </c>
      <c r="AP84">
        <f t="shared" si="25"/>
        <v>0</v>
      </c>
      <c r="AQ84">
        <f t="shared" si="25"/>
        <v>0</v>
      </c>
      <c r="AR84">
        <f t="shared" si="25"/>
        <v>0</v>
      </c>
      <c r="AS84">
        <f t="shared" si="25"/>
        <v>0</v>
      </c>
      <c r="AT84">
        <f t="shared" si="25"/>
        <v>0</v>
      </c>
      <c r="AU84">
        <f t="shared" si="25"/>
        <v>0</v>
      </c>
      <c r="AV84">
        <f t="shared" si="25"/>
        <v>0</v>
      </c>
      <c r="AW84">
        <f t="shared" si="24"/>
        <v>0</v>
      </c>
      <c r="AX84">
        <f t="shared" si="24"/>
        <v>0</v>
      </c>
      <c r="AY84">
        <f t="shared" si="24"/>
        <v>0</v>
      </c>
      <c r="AZ84">
        <f t="shared" si="24"/>
        <v>0</v>
      </c>
      <c r="BA84">
        <f t="shared" si="24"/>
        <v>0</v>
      </c>
      <c r="BB84">
        <f t="shared" si="24"/>
        <v>0</v>
      </c>
      <c r="BC84">
        <f t="shared" si="24"/>
        <v>0</v>
      </c>
      <c r="BD84">
        <f t="shared" si="18"/>
        <v>0</v>
      </c>
      <c r="BE84">
        <f t="shared" si="18"/>
        <v>0</v>
      </c>
      <c r="BF84">
        <f t="shared" si="26"/>
        <v>0</v>
      </c>
      <c r="BG84">
        <f t="shared" si="26"/>
        <v>0</v>
      </c>
      <c r="BH84">
        <f t="shared" si="26"/>
        <v>0</v>
      </c>
      <c r="BI84">
        <f t="shared" si="26"/>
        <v>0</v>
      </c>
      <c r="BJ84">
        <f t="shared" si="26"/>
        <v>0</v>
      </c>
      <c r="BK84">
        <f t="shared" si="26"/>
        <v>0</v>
      </c>
      <c r="BL84">
        <f t="shared" si="26"/>
        <v>0</v>
      </c>
      <c r="BM84">
        <f t="shared" si="26"/>
        <v>0</v>
      </c>
      <c r="BN84">
        <f t="shared" si="26"/>
        <v>0</v>
      </c>
      <c r="BO84">
        <f t="shared" si="26"/>
        <v>0</v>
      </c>
      <c r="BP84">
        <f t="shared" si="26"/>
        <v>0</v>
      </c>
      <c r="BQ84">
        <f t="shared" si="26"/>
        <v>0</v>
      </c>
      <c r="BR84">
        <f t="shared" si="26"/>
        <v>0</v>
      </c>
      <c r="BS84">
        <f t="shared" si="26"/>
        <v>0</v>
      </c>
      <c r="BT84">
        <f t="shared" si="26"/>
        <v>0</v>
      </c>
      <c r="BU84">
        <f t="shared" si="26"/>
        <v>0</v>
      </c>
    </row>
    <row r="85" hidden="1" spans="1:73">
      <c r="A85" s="9" t="str">
        <f>_xlfn.XLOOKUP($E85,'Copy of Raw Data'!$E:$E,'Copy of Raw Data'!A:A,"ERROR",0,1)</f>
        <v>US</v>
      </c>
      <c r="B85" s="9" t="str">
        <f>_xlfn.XLOOKUP($E85,'Copy of Raw Data'!$E:$E,'Copy of Raw Data'!B:B,"ERROR",0,1)</f>
        <v>Hair Mousses</v>
      </c>
      <c r="C85" s="9" t="str">
        <f>_xlfn.XLOOKUP($E85,'Copy of Raw Data'!$E:$E,'Copy of Raw Data'!C:C,"ERROR",0,1)</f>
        <v>EBIN NEW YORK</v>
      </c>
      <c r="D85" s="9" t="str">
        <f>_xlfn.XLOOKUP($E85,'Copy of Raw Data'!$E:$E,'Copy of Raw Data'!D:D,"ERROR",0,1)</f>
        <v>www.amazon.com/dp/B0B61WPD46</v>
      </c>
      <c r="E85" s="9" t="s">
        <v>346</v>
      </c>
      <c r="F85" s="9" t="str">
        <f>_xlfn.XLOOKUP($E85,'Copy of Raw Data'!$E:$E,'Copy of Raw Data'!F:F,"ERROR",0,1)</f>
        <v>EBIN NEW YORK TINTED LACE MOUSSE - Medium Brown, 3.38oz/ 100ml | Lightweight Foam with Highly Pigmented, Perfect Matching with Flawless Finish</v>
      </c>
      <c r="G85" s="9">
        <f>_xlfn.XLOOKUP($E85,'Copy of Raw Data'!$E:$E,'Copy of Raw Data'!G:G,"ERROR",0,1)</f>
        <v>7404</v>
      </c>
      <c r="H85" s="9">
        <f>_xlfn.XLOOKUP($E85,'Copy of Raw Data'!$E:$E,'Copy of Raw Data'!H:H,"ERROR",0,1)</f>
        <v>56335.17</v>
      </c>
      <c r="I85" s="9">
        <f>_xlfn.XLOOKUP($E85,'Copy of Raw Data'!$E:$E,'Copy of Raw Data'!I:I,"ERROR",0,1)</f>
        <v>0.00235222420609285</v>
      </c>
      <c r="J85" s="9" t="str">
        <f>_xlfn.XLOOKUP($E85,'Copy of Raw Data'!$E:$E,'Copy of 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5 to 10</v>
      </c>
      <c r="L85" s="9">
        <f>_xlfn.XLOOKUP($E85,'Copy of Raw Data'!$E:$E,'Copy of Raw Data'!L:L,"ERROR",0,1)</f>
        <v>7.73</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5 to 10</v>
      </c>
      <c r="N85" s="9">
        <f>_xlfn.XLOOKUP($E85,'Copy of Raw Data'!$E:$E,'Copy of Raw Data'!N:N,"ERROR",0,1)</f>
        <v>8.18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4% to 6%</v>
      </c>
      <c r="P85" s="16">
        <f t="shared" si="21"/>
        <v>0.0550122249388752</v>
      </c>
      <c r="Q85" s="9">
        <f>_xlfn.XLOOKUP($E85,'Copy of Raw Data'!$E:$E,'Copy of Raw Data'!Q:Q,"ERROR",0,1)</f>
        <v>3.38</v>
      </c>
      <c r="R85" s="9" t="str">
        <f>_xlfn.XLOOKUP($E85,'Copy of Raw Data'!$E:$E,'Copy of Raw Data'!R:R,"ERROR",0,1)</f>
        <v>fl oz</v>
      </c>
      <c r="S85" s="17">
        <f t="shared" si="17"/>
        <v>2.19902139280838</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2 to 3</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0.05 to 0.1</v>
      </c>
      <c r="V85" s="17">
        <f t="shared" si="22"/>
        <v>0.0786958697482917</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0.05 to 0.1</v>
      </c>
      <c r="X85" s="17">
        <f t="shared" si="23"/>
        <v>0.0743666348599383</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2 to 4</v>
      </c>
      <c r="Z85" s="17">
        <f t="array" ref="Z85">_xlfn.IFS(AA85="oz",_xlfn.IFS(R85="oz",Q85,R85="fl oz",Q85*1.04,R85="ml",Q85*0.0338),AA85="fl oz",_xlfn.IFS(R85="oz",Q85/1.04,R85="fl oz",Q85,R85="ml",Q85*0.0338/1.04),AA85="ml",_xlfn.IFS(R85="oz",Q85/0.0338,R85="fl oz",Q85*1.04/0.0338,R85="ml",Q85))</f>
        <v>3.5152</v>
      </c>
      <c r="AA85" s="9" t="str">
        <f>_xlfn.XLOOKUP($E85,'Copy of Raw Data'!$E:$E,'Copy of Raw Data'!AA:AA,"ERROR",0,1)</f>
        <v>oz</v>
      </c>
      <c r="AB85" s="9"/>
      <c r="AC85" s="9"/>
      <c r="AD85" s="9"/>
      <c r="AE85" s="9"/>
      <c r="AF85" s="9"/>
      <c r="AG85">
        <f t="shared" si="25"/>
        <v>0</v>
      </c>
      <c r="AH85">
        <f t="shared" si="25"/>
        <v>0</v>
      </c>
      <c r="AI85">
        <f t="shared" si="25"/>
        <v>0</v>
      </c>
      <c r="AJ85">
        <f t="shared" si="25"/>
        <v>0</v>
      </c>
      <c r="AK85">
        <f t="shared" si="25"/>
        <v>0</v>
      </c>
      <c r="AL85">
        <f t="shared" si="25"/>
        <v>0</v>
      </c>
      <c r="AM85">
        <f t="shared" si="25"/>
        <v>0</v>
      </c>
      <c r="AN85">
        <f t="shared" si="25"/>
        <v>0</v>
      </c>
      <c r="AO85">
        <f t="shared" si="25"/>
        <v>0</v>
      </c>
      <c r="AP85">
        <f t="shared" si="25"/>
        <v>0</v>
      </c>
      <c r="AQ85">
        <f t="shared" si="25"/>
        <v>0</v>
      </c>
      <c r="AR85">
        <f t="shared" si="25"/>
        <v>0</v>
      </c>
      <c r="AS85">
        <f t="shared" si="25"/>
        <v>0</v>
      </c>
      <c r="AT85">
        <f t="shared" si="25"/>
        <v>0</v>
      </c>
      <c r="AU85">
        <f t="shared" si="25"/>
        <v>0</v>
      </c>
      <c r="AV85">
        <f t="shared" si="25"/>
        <v>0</v>
      </c>
      <c r="AW85">
        <f t="shared" si="24"/>
        <v>0</v>
      </c>
      <c r="AX85">
        <f t="shared" si="24"/>
        <v>0</v>
      </c>
      <c r="AY85">
        <f t="shared" si="24"/>
        <v>0</v>
      </c>
      <c r="AZ85">
        <f t="shared" si="24"/>
        <v>0</v>
      </c>
      <c r="BA85">
        <f t="shared" si="24"/>
        <v>0</v>
      </c>
      <c r="BB85">
        <f t="shared" si="24"/>
        <v>0</v>
      </c>
      <c r="BC85">
        <f t="shared" si="24"/>
        <v>0</v>
      </c>
      <c r="BD85">
        <f t="shared" si="18"/>
        <v>0</v>
      </c>
      <c r="BE85">
        <f t="shared" si="18"/>
        <v>0</v>
      </c>
      <c r="BF85">
        <f t="shared" si="26"/>
        <v>0</v>
      </c>
      <c r="BG85">
        <f t="shared" si="26"/>
        <v>0</v>
      </c>
      <c r="BH85">
        <f t="shared" si="26"/>
        <v>0</v>
      </c>
      <c r="BI85">
        <f t="shared" si="26"/>
        <v>0</v>
      </c>
      <c r="BJ85">
        <f t="shared" si="26"/>
        <v>0</v>
      </c>
      <c r="BK85">
        <f t="shared" si="26"/>
        <v>0</v>
      </c>
      <c r="BL85">
        <f t="shared" si="26"/>
        <v>0</v>
      </c>
      <c r="BM85">
        <f t="shared" si="26"/>
        <v>0</v>
      </c>
      <c r="BN85">
        <f t="shared" si="26"/>
        <v>0</v>
      </c>
      <c r="BO85">
        <f t="shared" si="26"/>
        <v>0</v>
      </c>
      <c r="BP85">
        <f t="shared" si="26"/>
        <v>0</v>
      </c>
      <c r="BQ85">
        <f t="shared" si="26"/>
        <v>0</v>
      </c>
      <c r="BR85">
        <f t="shared" si="26"/>
        <v>0</v>
      </c>
      <c r="BS85">
        <f t="shared" si="26"/>
        <v>0</v>
      </c>
      <c r="BT85">
        <f t="shared" si="26"/>
        <v>0</v>
      </c>
      <c r="BU85">
        <f t="shared" si="26"/>
        <v>0</v>
      </c>
    </row>
    <row r="86" hidden="1" spans="1:73">
      <c r="A86" s="9" t="str">
        <f>_xlfn.XLOOKUP($E86,'Copy of Raw Data'!$E:$E,'Copy of Raw Data'!A:A,"ERROR",0,1)</f>
        <v>US</v>
      </c>
      <c r="B86" s="9" t="str">
        <f>_xlfn.XLOOKUP($E86,'Copy of Raw Data'!$E:$E,'Copy of Raw Data'!B:B,"ERROR",0,1)</f>
        <v>Hair Mousses</v>
      </c>
      <c r="C86" s="9" t="str">
        <f>_xlfn.XLOOKUP($E86,'Copy of Raw Data'!$E:$E,'Copy of Raw Data'!C:C,"ERROR",0,1)</f>
        <v>Thank God It's Natural</v>
      </c>
      <c r="D86" s="9" t="str">
        <f>_xlfn.XLOOKUP($E86,'Copy of Raw Data'!$E:$E,'Copy of Raw Data'!D:D,"ERROR",0,1)</f>
        <v>www.amazon.com/dp/B084SRGZLY</v>
      </c>
      <c r="E86" s="9" t="s">
        <v>350</v>
      </c>
      <c r="F86" s="9" t="str">
        <f>_xlfn.XLOOKUP($E86,'Copy of Raw Data'!$E:$E,'Copy of Raw Data'!F:F,"ERROR",0,1)</f>
        <v>tgin Rose Water Defining Mousse for Natural hair - Curls - Waves - Low Porosity Hair - Fine hair 8oz</v>
      </c>
      <c r="G86" s="9">
        <f>_xlfn.XLOOKUP($E86,'Copy of Raw Data'!$E:$E,'Copy of Raw Data'!G:G,"ERROR",0,1)</f>
        <v>4612</v>
      </c>
      <c r="H86" s="9">
        <f>_xlfn.XLOOKUP($E86,'Copy of Raw Data'!$E:$E,'Copy of Raw Data'!H:H,"ERROR",0,1)</f>
        <v>55327.51</v>
      </c>
      <c r="I86" s="9">
        <f>_xlfn.XLOOKUP($E86,'Copy of Raw Data'!$E:$E,'Copy of Raw Data'!I:I,"ERROR",0,1)</f>
        <v>0.00228174443491977</v>
      </c>
      <c r="J86" s="9" t="str">
        <f>_xlfn.XLOOKUP($E86,'Copy of Raw Data'!$E:$E,'Copy of 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10 to 15</v>
      </c>
      <c r="L86" s="9">
        <f>_xlfn.XLOOKUP($E86,'Copy of Raw Data'!$E:$E,'Copy of Raw Data'!L:L,"ERROR",0,1)</f>
        <v>12</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10 to 15</v>
      </c>
      <c r="N86" s="9">
        <f>_xlfn.XLOOKUP($E86,'Copy of Raw Data'!$E:$E,'Copy of Raw Data'!N:N,"ERROR",0,1)</f>
        <v>12.02</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0% to 2%</v>
      </c>
      <c r="P86" s="16">
        <f t="shared" si="21"/>
        <v>0.00166389351081527</v>
      </c>
      <c r="Q86" s="9">
        <f>_xlfn.XLOOKUP($E86,'Copy of Raw Data'!$E:$E,'Copy of Raw Data'!Q:Q,"ERROR",0,1)</f>
        <v>8</v>
      </c>
      <c r="R86" s="9" t="str">
        <f>_xlfn.XLOOKUP($E86,'Copy of Raw Data'!$E:$E,'Copy of Raw Data'!R:R,"ERROR",0,1)</f>
        <v>oz</v>
      </c>
      <c r="S86" s="17">
        <f t="shared" si="17"/>
        <v>1.5</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1 to 2</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22"/>
        <v>0.0508116334122421</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23"/>
        <v>0.0507270882651336</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6 to 8</v>
      </c>
      <c r="Z86" s="17">
        <f t="array" ref="Z86">_xlfn.IFS(AA86="oz",_xlfn.IFS(R86="oz",Q86,R86="fl oz",Q86*1.04,R86="ml",Q86*0.0338),AA86="fl oz",_xlfn.IFS(R86="oz",Q86/1.04,R86="fl oz",Q86,R86="ml",Q86*0.0338/1.04),AA86="ml",_xlfn.IFS(R86="oz",Q86/0.0338,R86="fl oz",Q86*1.04/0.0338,R86="ml",Q86))</f>
        <v>8</v>
      </c>
      <c r="AA86" s="9" t="str">
        <f>_xlfn.XLOOKUP($E86,'Copy of Raw Data'!$E:$E,'Copy of Raw Data'!AA:AA,"ERROR",0,1)</f>
        <v>oz</v>
      </c>
      <c r="AB86" s="9"/>
      <c r="AC86" s="9"/>
      <c r="AD86" s="9"/>
      <c r="AE86" s="9"/>
      <c r="AF86" s="9"/>
      <c r="AG86">
        <f t="shared" si="25"/>
        <v>0</v>
      </c>
      <c r="AH86">
        <f t="shared" si="25"/>
        <v>0</v>
      </c>
      <c r="AI86">
        <f t="shared" si="25"/>
        <v>0</v>
      </c>
      <c r="AJ86">
        <f t="shared" si="25"/>
        <v>0</v>
      </c>
      <c r="AK86">
        <f t="shared" si="25"/>
        <v>0</v>
      </c>
      <c r="AL86">
        <f t="shared" si="25"/>
        <v>0</v>
      </c>
      <c r="AM86">
        <f t="shared" si="25"/>
        <v>0</v>
      </c>
      <c r="AN86">
        <f t="shared" si="25"/>
        <v>0</v>
      </c>
      <c r="AO86">
        <f t="shared" si="25"/>
        <v>0</v>
      </c>
      <c r="AP86">
        <f t="shared" si="25"/>
        <v>0</v>
      </c>
      <c r="AQ86">
        <f t="shared" si="25"/>
        <v>0</v>
      </c>
      <c r="AR86">
        <f t="shared" si="25"/>
        <v>0</v>
      </c>
      <c r="AS86">
        <f t="shared" si="25"/>
        <v>0</v>
      </c>
      <c r="AT86">
        <f t="shared" si="25"/>
        <v>0</v>
      </c>
      <c r="AU86">
        <f t="shared" si="25"/>
        <v>0</v>
      </c>
      <c r="AV86">
        <f t="shared" si="25"/>
        <v>0</v>
      </c>
      <c r="AW86">
        <f t="shared" si="24"/>
        <v>0</v>
      </c>
      <c r="AX86">
        <f t="shared" si="24"/>
        <v>0</v>
      </c>
      <c r="AY86">
        <f t="shared" si="24"/>
        <v>0</v>
      </c>
      <c r="AZ86">
        <f t="shared" si="24"/>
        <v>0</v>
      </c>
      <c r="BA86">
        <f t="shared" si="24"/>
        <v>0</v>
      </c>
      <c r="BB86">
        <f t="shared" si="24"/>
        <v>0</v>
      </c>
      <c r="BC86">
        <f t="shared" si="24"/>
        <v>0</v>
      </c>
      <c r="BD86">
        <f t="shared" si="18"/>
        <v>0</v>
      </c>
      <c r="BE86">
        <f t="shared" si="18"/>
        <v>0</v>
      </c>
      <c r="BF86">
        <f t="shared" si="26"/>
        <v>0</v>
      </c>
      <c r="BG86">
        <f t="shared" si="26"/>
        <v>0</v>
      </c>
      <c r="BH86">
        <f t="shared" si="26"/>
        <v>0</v>
      </c>
      <c r="BI86">
        <f t="shared" si="26"/>
        <v>0</v>
      </c>
      <c r="BJ86">
        <f t="shared" si="26"/>
        <v>0</v>
      </c>
      <c r="BK86">
        <f t="shared" si="26"/>
        <v>0</v>
      </c>
      <c r="BL86">
        <f t="shared" si="26"/>
        <v>0</v>
      </c>
      <c r="BM86">
        <f t="shared" si="26"/>
        <v>0</v>
      </c>
      <c r="BN86">
        <f t="shared" si="26"/>
        <v>0</v>
      </c>
      <c r="BO86">
        <f t="shared" si="26"/>
        <v>0</v>
      </c>
      <c r="BP86">
        <f t="shared" si="26"/>
        <v>0</v>
      </c>
      <c r="BQ86">
        <f t="shared" si="26"/>
        <v>0</v>
      </c>
      <c r="BR86">
        <f t="shared" si="26"/>
        <v>0</v>
      </c>
      <c r="BS86">
        <f t="shared" si="26"/>
        <v>0</v>
      </c>
      <c r="BT86">
        <f t="shared" si="26"/>
        <v>0</v>
      </c>
      <c r="BU86">
        <f t="shared" si="26"/>
        <v>0</v>
      </c>
    </row>
    <row r="87" hidden="1" spans="1:73">
      <c r="A87" s="9" t="str">
        <f>_xlfn.XLOOKUP($E87,'Copy of Raw Data'!$E:$E,'Copy of Raw Data'!A:A,"ERROR",0,1)</f>
        <v>US</v>
      </c>
      <c r="B87" s="9" t="str">
        <f>_xlfn.XLOOKUP($E87,'Copy of Raw Data'!$E:$E,'Copy of Raw Data'!B:B,"ERROR",0,1)</f>
        <v>Hair Mousses</v>
      </c>
      <c r="C87" s="9" t="str">
        <f>_xlfn.XLOOKUP($E87,'Copy of Raw Data'!$E:$E,'Copy of Raw Data'!C:C,"ERROR",0,1)</f>
        <v>Organic Root Stimulator</v>
      </c>
      <c r="D87" s="9" t="str">
        <f>_xlfn.XLOOKUP($E87,'Copy of Raw Data'!$E:$E,'Copy of Raw Data'!D:D,"ERROR",0,1)</f>
        <v>www.amazon.com/dp/B00449Q4SU</v>
      </c>
      <c r="E87" s="9" t="s">
        <v>354</v>
      </c>
      <c r="F87" s="9" t="str">
        <f>_xlfn.XLOOKUP($E87,'Copy of Raw Data'!$E:$E,'Copy of Raw Data'!F:F,"ERROR",0,1)</f>
        <v>ORS Olive Oil Hold &amp; Shine Wrap/Set Mousse</v>
      </c>
      <c r="G87" s="9">
        <f>_xlfn.XLOOKUP($E87,'Copy of Raw Data'!$E:$E,'Copy of Raw Data'!G:G,"ERROR",0,1)</f>
        <v>8523</v>
      </c>
      <c r="H87" s="9">
        <f>_xlfn.XLOOKUP($E87,'Copy of Raw Data'!$E:$E,'Copy of Raw Data'!H:H,"ERROR",0,1)</f>
        <v>53669.73</v>
      </c>
      <c r="I87" s="9">
        <f>_xlfn.XLOOKUP($E87,'Copy of Raw Data'!$E:$E,'Copy of Raw Data'!I:I,"ERROR",0,1)</f>
        <v>0.0022026899040995</v>
      </c>
      <c r="J87" s="9" t="str">
        <f>_xlfn.XLOOKUP($E87,'Copy of Raw Data'!$E:$E,'Copy of 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5 to 10</v>
      </c>
      <c r="L87" s="9">
        <f>_xlfn.XLOOKUP($E87,'Copy of Raw Data'!$E:$E,'Copy of Raw Data'!L:L,"ERROR",0,1)</f>
        <v>6.4</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5 to 10</v>
      </c>
      <c r="N87" s="9">
        <f>_xlfn.XLOOKUP($E87,'Copy of Raw Data'!$E:$E,'Copy of Raw Data'!N:N,"ERROR",0,1)</f>
        <v>7.22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10% to 15%</v>
      </c>
      <c r="P87" s="16">
        <f t="shared" si="21"/>
        <v>0.113573407202216</v>
      </c>
      <c r="Q87" s="9">
        <f>_xlfn.XLOOKUP($E87,'Copy of Raw Data'!$E:$E,'Copy of Raw Data'!Q:Q,"ERROR",0,1)</f>
        <v>207</v>
      </c>
      <c r="R87" s="9" t="str">
        <f>_xlfn.XLOOKUP($E87,'Copy of Raw Data'!$E:$E,'Copy of Raw Data'!R:R,"ERROR",0,1)</f>
        <v>ml</v>
      </c>
      <c r="S87" s="17">
        <f t="shared" si="17"/>
        <v>0.914730011719978</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0.75 to 1</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 to 0.05</v>
      </c>
      <c r="V87" s="17">
        <f t="shared" si="22"/>
        <v>0.0348978625117214</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 to 0.05</v>
      </c>
      <c r="X87" s="17">
        <f t="shared" si="23"/>
        <v>0.0309343933621907</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6.9966</v>
      </c>
      <c r="AA87" s="9" t="str">
        <f>_xlfn.XLOOKUP($E87,'Copy of Raw Data'!$E:$E,'Copy of Raw Data'!AA:AA,"ERROR",0,1)</f>
        <v>oz</v>
      </c>
      <c r="AB87" s="9"/>
      <c r="AC87" s="9"/>
      <c r="AD87" s="9"/>
      <c r="AE87" s="9"/>
      <c r="AF87" s="9"/>
      <c r="AG87">
        <f t="shared" si="25"/>
        <v>0</v>
      </c>
      <c r="AH87">
        <f t="shared" si="25"/>
        <v>0</v>
      </c>
      <c r="AI87">
        <f t="shared" si="25"/>
        <v>0</v>
      </c>
      <c r="AJ87">
        <f t="shared" si="25"/>
        <v>0</v>
      </c>
      <c r="AK87">
        <f t="shared" si="25"/>
        <v>0</v>
      </c>
      <c r="AL87">
        <f t="shared" si="25"/>
        <v>0</v>
      </c>
      <c r="AM87">
        <f t="shared" si="25"/>
        <v>0</v>
      </c>
      <c r="AN87">
        <f t="shared" si="25"/>
        <v>0</v>
      </c>
      <c r="AO87">
        <f t="shared" si="25"/>
        <v>0</v>
      </c>
      <c r="AP87">
        <f t="shared" si="25"/>
        <v>0</v>
      </c>
      <c r="AQ87">
        <f t="shared" si="25"/>
        <v>0</v>
      </c>
      <c r="AR87">
        <f t="shared" si="25"/>
        <v>0</v>
      </c>
      <c r="AS87">
        <f t="shared" si="25"/>
        <v>0</v>
      </c>
      <c r="AT87">
        <f t="shared" si="25"/>
        <v>0</v>
      </c>
      <c r="AU87">
        <f t="shared" si="25"/>
        <v>0</v>
      </c>
      <c r="AV87">
        <f t="shared" si="25"/>
        <v>0</v>
      </c>
      <c r="AW87">
        <f t="shared" si="24"/>
        <v>0</v>
      </c>
      <c r="AX87">
        <f t="shared" si="24"/>
        <v>0</v>
      </c>
      <c r="AY87">
        <f t="shared" si="24"/>
        <v>0</v>
      </c>
      <c r="AZ87">
        <f t="shared" si="24"/>
        <v>0</v>
      </c>
      <c r="BA87">
        <f t="shared" si="24"/>
        <v>0</v>
      </c>
      <c r="BB87">
        <f t="shared" si="24"/>
        <v>0</v>
      </c>
      <c r="BC87">
        <f t="shared" si="24"/>
        <v>0</v>
      </c>
      <c r="BD87">
        <f t="shared" si="18"/>
        <v>0</v>
      </c>
      <c r="BE87">
        <f t="shared" si="18"/>
        <v>0</v>
      </c>
      <c r="BF87">
        <f t="shared" si="26"/>
        <v>0</v>
      </c>
      <c r="BG87">
        <f t="shared" si="26"/>
        <v>0</v>
      </c>
      <c r="BH87">
        <f t="shared" si="26"/>
        <v>0</v>
      </c>
      <c r="BI87">
        <f t="shared" si="26"/>
        <v>0</v>
      </c>
      <c r="BJ87">
        <f t="shared" si="26"/>
        <v>0</v>
      </c>
      <c r="BK87">
        <f t="shared" si="26"/>
        <v>0</v>
      </c>
      <c r="BL87">
        <f t="shared" si="26"/>
        <v>0</v>
      </c>
      <c r="BM87">
        <f t="shared" si="26"/>
        <v>0</v>
      </c>
      <c r="BN87">
        <f t="shared" si="26"/>
        <v>0</v>
      </c>
      <c r="BO87">
        <f t="shared" si="26"/>
        <v>0</v>
      </c>
      <c r="BP87">
        <f t="shared" si="26"/>
        <v>0</v>
      </c>
      <c r="BQ87">
        <f t="shared" si="26"/>
        <v>0</v>
      </c>
      <c r="BR87">
        <f t="shared" si="26"/>
        <v>0</v>
      </c>
      <c r="BS87">
        <f t="shared" si="26"/>
        <v>0</v>
      </c>
      <c r="BT87">
        <f t="shared" si="26"/>
        <v>0</v>
      </c>
      <c r="BU87">
        <f t="shared" si="26"/>
        <v>0</v>
      </c>
    </row>
    <row r="88" hidden="1" spans="1:73">
      <c r="A88" s="9" t="str">
        <f>_xlfn.XLOOKUP($E88,'Copy of Raw Data'!$E:$E,'Copy of Raw Data'!A:A,"ERROR",0,1)</f>
        <v>US</v>
      </c>
      <c r="B88" s="9" t="str">
        <f>_xlfn.XLOOKUP($E88,'Copy of Raw Data'!$E:$E,'Copy of Raw Data'!B:B,"ERROR",0,1)</f>
        <v>Hair Mousses</v>
      </c>
      <c r="C88" s="9" t="str">
        <f>_xlfn.XLOOKUP($E88,'Copy of Raw Data'!$E:$E,'Copy of Raw Data'!C:C,"ERROR",0,1)</f>
        <v>Dippity Do</v>
      </c>
      <c r="D88" s="9" t="str">
        <f>_xlfn.XLOOKUP($E88,'Copy of Raw Data'!$E:$E,'Copy of Raw Data'!D:D,"ERROR",0,1)</f>
        <v>www.amazon.com/dp/B06XDS1WV5</v>
      </c>
      <c r="E88" s="9" t="s">
        <v>358</v>
      </c>
      <c r="F88" s="9" t="str">
        <f>_xlfn.XLOOKUP($E88,'Copy of Raw Data'!$E:$E,'Copy of Raw Data'!F:F,"ERROR",0,1)</f>
        <v>Dippity-Do Girls with Curls Enhancing Mousse</v>
      </c>
      <c r="G88" s="9">
        <f>_xlfn.XLOOKUP($E88,'Copy of Raw Data'!$E:$E,'Copy of Raw Data'!G:G,"ERROR",0,1)</f>
        <v>5214</v>
      </c>
      <c r="H88" s="9">
        <f>_xlfn.XLOOKUP($E88,'Copy of Raw Data'!$E:$E,'Copy of Raw Data'!H:H,"ERROR",0,1)</f>
        <v>51810.26</v>
      </c>
      <c r="I88" s="9">
        <f>_xlfn.XLOOKUP($E88,'Copy of Raw Data'!$E:$E,'Copy of Raw Data'!I:I,"ERROR",0,1)</f>
        <v>0.00215016997954923</v>
      </c>
      <c r="J88" s="9" t="str">
        <f>_xlfn.XLOOKUP($E88,'Copy of Raw Data'!$E:$E,'Copy of 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_xlfn.XLOOKUP($E88,'Copy of Raw Data'!$E:$E,'Copy of Raw Data'!L:L,"ERROR",0,1)</f>
        <v>9.92</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10 to 15</v>
      </c>
      <c r="N88" s="9">
        <f>_xlfn.XLOOKUP($E88,'Copy of Raw Data'!$E:$E,'Copy of Raw Data'!N:N,"ERROR",0,1)</f>
        <v>10.31</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2% to 4%</v>
      </c>
      <c r="P88" s="16">
        <f t="shared" si="21"/>
        <v>0.0378273520853541</v>
      </c>
      <c r="Q88" s="9">
        <f>_xlfn.XLOOKUP($E88,'Copy of Raw Data'!$E:$E,'Copy of Raw Data'!Q:Q,"ERROR",0,1)</f>
        <v>200</v>
      </c>
      <c r="R88" s="9" t="str">
        <f>_xlfn.XLOOKUP($E88,'Copy of Raw Data'!$E:$E,'Copy of Raw Data'!R:R,"ERROR",0,1)</f>
        <v>ml</v>
      </c>
      <c r="S88" s="17">
        <f t="shared" si="17"/>
        <v>1.46745562130178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1 to 2</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7">
        <f t="shared" si="22"/>
        <v>0.0515775424076457</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23"/>
        <v>0.0496265005512944</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6.76</v>
      </c>
      <c r="AA88" s="9" t="str">
        <f>_xlfn.XLOOKUP($E88,'Copy of Raw Data'!$E:$E,'Copy of Raw Data'!AA:AA,"ERROR",0,1)</f>
        <v>oz</v>
      </c>
      <c r="AB88" s="9"/>
      <c r="AC88" s="9"/>
      <c r="AD88" s="9"/>
      <c r="AE88" s="9"/>
      <c r="AF88" s="9"/>
      <c r="AG88">
        <f t="shared" si="25"/>
        <v>0</v>
      </c>
      <c r="AH88">
        <f t="shared" si="25"/>
        <v>0</v>
      </c>
      <c r="AI88">
        <f t="shared" si="25"/>
        <v>0</v>
      </c>
      <c r="AJ88">
        <f t="shared" si="25"/>
        <v>0</v>
      </c>
      <c r="AK88">
        <f t="shared" si="25"/>
        <v>0</v>
      </c>
      <c r="AL88">
        <f t="shared" si="25"/>
        <v>0</v>
      </c>
      <c r="AM88">
        <f t="shared" si="25"/>
        <v>0</v>
      </c>
      <c r="AN88">
        <f t="shared" si="25"/>
        <v>0</v>
      </c>
      <c r="AO88">
        <f t="shared" si="25"/>
        <v>0</v>
      </c>
      <c r="AP88">
        <f t="shared" si="25"/>
        <v>0</v>
      </c>
      <c r="AQ88">
        <f t="shared" si="25"/>
        <v>0</v>
      </c>
      <c r="AR88">
        <f t="shared" si="25"/>
        <v>0</v>
      </c>
      <c r="AS88">
        <f t="shared" si="25"/>
        <v>0</v>
      </c>
      <c r="AT88">
        <f t="shared" si="25"/>
        <v>0</v>
      </c>
      <c r="AU88">
        <f t="shared" si="25"/>
        <v>0</v>
      </c>
      <c r="AV88">
        <f t="shared" si="25"/>
        <v>0</v>
      </c>
      <c r="AW88">
        <f t="shared" si="24"/>
        <v>0</v>
      </c>
      <c r="AX88">
        <f t="shared" si="24"/>
        <v>0</v>
      </c>
      <c r="AY88">
        <f t="shared" si="24"/>
        <v>0</v>
      </c>
      <c r="AZ88">
        <f t="shared" si="24"/>
        <v>0</v>
      </c>
      <c r="BA88">
        <f t="shared" si="24"/>
        <v>0</v>
      </c>
      <c r="BB88">
        <f t="shared" si="24"/>
        <v>0</v>
      </c>
      <c r="BC88">
        <f t="shared" si="24"/>
        <v>0</v>
      </c>
      <c r="BD88">
        <f t="shared" si="18"/>
        <v>0</v>
      </c>
      <c r="BE88">
        <f t="shared" si="18"/>
        <v>0</v>
      </c>
      <c r="BF88">
        <f t="shared" si="26"/>
        <v>0</v>
      </c>
      <c r="BG88">
        <f t="shared" si="26"/>
        <v>0</v>
      </c>
      <c r="BH88">
        <f t="shared" si="26"/>
        <v>0</v>
      </c>
      <c r="BI88">
        <f t="shared" si="26"/>
        <v>0</v>
      </c>
      <c r="BJ88">
        <f t="shared" si="26"/>
        <v>0</v>
      </c>
      <c r="BK88">
        <f t="shared" si="26"/>
        <v>0</v>
      </c>
      <c r="BL88">
        <f t="shared" si="26"/>
        <v>0</v>
      </c>
      <c r="BM88">
        <f t="shared" si="26"/>
        <v>0</v>
      </c>
      <c r="BN88">
        <f t="shared" si="26"/>
        <v>0</v>
      </c>
      <c r="BO88">
        <f t="shared" si="26"/>
        <v>0</v>
      </c>
      <c r="BP88">
        <f t="shared" si="26"/>
        <v>0</v>
      </c>
      <c r="BQ88">
        <f t="shared" si="26"/>
        <v>0</v>
      </c>
      <c r="BR88">
        <f t="shared" si="26"/>
        <v>0</v>
      </c>
      <c r="BS88">
        <f t="shared" si="26"/>
        <v>0</v>
      </c>
      <c r="BT88">
        <f t="shared" si="26"/>
        <v>0</v>
      </c>
      <c r="BU88">
        <f t="shared" si="26"/>
        <v>0</v>
      </c>
    </row>
    <row r="89" hidden="1" spans="1:73">
      <c r="A89" s="9" t="str">
        <f>_xlfn.XLOOKUP($E89,'Copy of Raw Data'!$E:$E,'Copy of Raw Data'!A:A,"ERROR",0,1)</f>
        <v>US</v>
      </c>
      <c r="B89" s="9" t="str">
        <f>_xlfn.XLOOKUP($E89,'Copy of Raw Data'!$E:$E,'Copy of Raw Data'!B:B,"ERROR",0,1)</f>
        <v>Hair Mousses</v>
      </c>
      <c r="C89" s="9" t="str">
        <f>_xlfn.XLOOKUP($E89,'Copy of Raw Data'!$E:$E,'Copy of Raw Data'!C:C,"ERROR",0,1)</f>
        <v>sheamoisture</v>
      </c>
      <c r="D89" s="9" t="str">
        <f>_xlfn.XLOOKUP($E89,'Copy of Raw Data'!$E:$E,'Copy of Raw Data'!D:D,"ERROR",0,1)</f>
        <v>www.amazon.com/dp/B0BS1PD93M</v>
      </c>
      <c r="E89" s="9" t="s">
        <v>362</v>
      </c>
      <c r="F89" s="9" t="str">
        <f>_xlfn.XLOOKUP($E89,'Copy of Raw Data'!$E:$E,'Copy of Raw Data'!F:F,"ERROR",0,1)</f>
        <v>SheaMoisture Manuka Honey &amp; Yogurt Smooth &amp; Hold Multi-Styling Hair Mousse For Nourishment 7.5 oz</v>
      </c>
      <c r="G89" s="9">
        <f>_xlfn.XLOOKUP($E89,'Copy of Raw Data'!$E:$E,'Copy of Raw Data'!G:G,"ERROR",0,1)</f>
        <v>4634</v>
      </c>
      <c r="H89" s="9">
        <f>_xlfn.XLOOKUP($E89,'Copy of Raw Data'!$E:$E,'Copy of Raw Data'!H:H,"ERROR",0,1)</f>
        <v>50574.92</v>
      </c>
      <c r="I89" s="9">
        <f>_xlfn.XLOOKUP($E89,'Copy of Raw Data'!$E:$E,'Copy of Raw Data'!I:I,"ERROR",0,1)</f>
        <v>0.00209105179679456</v>
      </c>
      <c r="J89" s="9" t="str">
        <f>_xlfn.XLOOKUP($E89,'Copy of Raw Data'!$E:$E,'Copy of 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10 to 15</v>
      </c>
      <c r="L89" s="9">
        <f>_xlfn.XLOOKUP($E89,'Copy of Raw Data'!$E:$E,'Copy of Raw Data'!L:L,"ERROR",0,1)</f>
        <v>11.02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_xlfn.XLOOKUP($E89,'Copy of Raw Data'!$E:$E,'Copy of Raw Data'!N:N,"ERROR",0,1)</f>
        <v>11.06</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6">
        <f t="shared" si="21"/>
        <v>0.00361663652802902</v>
      </c>
      <c r="Q89" s="9">
        <f>_xlfn.XLOOKUP($E89,'Copy of Raw Data'!$E:$E,'Copy of Raw Data'!Q:Q,"ERROR",0,1)</f>
        <v>7.5</v>
      </c>
      <c r="R89" s="9" t="str">
        <f>_xlfn.XLOOKUP($E89,'Copy of Raw Data'!$E:$E,'Copy of Raw Data'!R:R,"ERROR",0,1)</f>
        <v>fl oz</v>
      </c>
      <c r="S89" s="17">
        <f t="shared" si="17"/>
        <v>1.41282051282051</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 to 0.05</v>
      </c>
      <c r="V89" s="17">
        <f t="shared" si="22"/>
        <v>0.0479522731805451</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23"/>
        <v>0.0477788472377583</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7.8</v>
      </c>
      <c r="AA89" s="9" t="str">
        <f>_xlfn.XLOOKUP($E89,'Copy of Raw Data'!$E:$E,'Copy of Raw Data'!AA:AA,"ERROR",0,1)</f>
        <v>oz</v>
      </c>
      <c r="AB89" s="9"/>
      <c r="AC89" s="9"/>
      <c r="AD89" s="9"/>
      <c r="AE89" s="9"/>
      <c r="AF89" s="9"/>
      <c r="AG89">
        <f t="shared" si="25"/>
        <v>0</v>
      </c>
      <c r="AH89">
        <f t="shared" si="25"/>
        <v>0</v>
      </c>
      <c r="AI89">
        <f t="shared" si="25"/>
        <v>0</v>
      </c>
      <c r="AJ89">
        <f t="shared" si="25"/>
        <v>0</v>
      </c>
      <c r="AK89">
        <f t="shared" si="25"/>
        <v>0</v>
      </c>
      <c r="AL89">
        <f t="shared" si="25"/>
        <v>0</v>
      </c>
      <c r="AM89">
        <f t="shared" si="25"/>
        <v>0</v>
      </c>
      <c r="AN89">
        <f t="shared" si="25"/>
        <v>0</v>
      </c>
      <c r="AO89">
        <f t="shared" si="25"/>
        <v>0</v>
      </c>
      <c r="AP89">
        <f t="shared" si="25"/>
        <v>0</v>
      </c>
      <c r="AQ89">
        <f t="shared" si="25"/>
        <v>0</v>
      </c>
      <c r="AR89">
        <f t="shared" si="25"/>
        <v>0</v>
      </c>
      <c r="AS89">
        <f t="shared" si="25"/>
        <v>0</v>
      </c>
      <c r="AT89">
        <f t="shared" si="25"/>
        <v>0</v>
      </c>
      <c r="AU89">
        <f t="shared" si="25"/>
        <v>0</v>
      </c>
      <c r="AV89">
        <f t="shared" si="25"/>
        <v>0</v>
      </c>
      <c r="AW89">
        <f t="shared" si="24"/>
        <v>0</v>
      </c>
      <c r="AX89">
        <f t="shared" si="24"/>
        <v>0</v>
      </c>
      <c r="AY89">
        <f t="shared" si="24"/>
        <v>0</v>
      </c>
      <c r="AZ89">
        <f t="shared" si="24"/>
        <v>0</v>
      </c>
      <c r="BA89">
        <f t="shared" si="24"/>
        <v>0</v>
      </c>
      <c r="BB89">
        <f t="shared" si="24"/>
        <v>0</v>
      </c>
      <c r="BC89">
        <f t="shared" si="24"/>
        <v>0</v>
      </c>
      <c r="BD89">
        <f t="shared" si="18"/>
        <v>0</v>
      </c>
      <c r="BE89">
        <f t="shared" si="18"/>
        <v>0</v>
      </c>
      <c r="BF89">
        <f t="shared" si="26"/>
        <v>0</v>
      </c>
      <c r="BG89">
        <f t="shared" si="26"/>
        <v>0</v>
      </c>
      <c r="BH89">
        <f t="shared" si="26"/>
        <v>0</v>
      </c>
      <c r="BI89">
        <f t="shared" si="26"/>
        <v>0</v>
      </c>
      <c r="BJ89">
        <f t="shared" si="26"/>
        <v>0</v>
      </c>
      <c r="BK89">
        <f t="shared" si="26"/>
        <v>0</v>
      </c>
      <c r="BL89">
        <f t="shared" si="26"/>
        <v>0</v>
      </c>
      <c r="BM89">
        <f t="shared" si="26"/>
        <v>0</v>
      </c>
      <c r="BN89">
        <f t="shared" si="26"/>
        <v>0</v>
      </c>
      <c r="BO89">
        <f t="shared" si="26"/>
        <v>0</v>
      </c>
      <c r="BP89">
        <f t="shared" si="26"/>
        <v>0</v>
      </c>
      <c r="BQ89">
        <f t="shared" si="26"/>
        <v>0</v>
      </c>
      <c r="BR89">
        <f t="shared" si="26"/>
        <v>0</v>
      </c>
      <c r="BS89">
        <f t="shared" si="26"/>
        <v>0</v>
      </c>
      <c r="BT89">
        <f t="shared" si="26"/>
        <v>0</v>
      </c>
      <c r="BU89">
        <f t="shared" si="26"/>
        <v>0</v>
      </c>
    </row>
    <row r="90" hidden="1" spans="1:73">
      <c r="A90" s="9" t="str">
        <f>_xlfn.XLOOKUP($E90,'Copy of Raw Data'!$E:$E,'Copy of Raw Data'!A:A,"ERROR",0,1)</f>
        <v>US</v>
      </c>
      <c r="B90" s="9" t="str">
        <f>_xlfn.XLOOKUP($E90,'Copy of Raw Data'!$E:$E,'Copy of Raw Data'!B:B,"ERROR",0,1)</f>
        <v>Hair Mousses</v>
      </c>
      <c r="C90" s="9" t="str">
        <f>_xlfn.XLOOKUP($E90,'Copy of Raw Data'!$E:$E,'Copy of Raw Data'!C:C,"ERROR",0,1)</f>
        <v>oribe</v>
      </c>
      <c r="D90" s="9" t="str">
        <f>_xlfn.XLOOKUP($E90,'Copy of Raw Data'!$E:$E,'Copy of Raw Data'!D:D,"ERROR",0,1)</f>
        <v>www.amazon.com/dp/B00DHONW8I</v>
      </c>
      <c r="E90" s="9" t="s">
        <v>366</v>
      </c>
      <c r="F90" s="9" t="str">
        <f>_xlfn.XLOOKUP($E90,'Copy of Raw Data'!$E:$E,'Copy of Raw Data'!F:F,"ERROR",0,1)</f>
        <v>Oribe Curl Shaping Mousse , 5.7 Fl Oz (Pack of 1)</v>
      </c>
      <c r="G90" s="9">
        <f>_xlfn.XLOOKUP($E90,'Copy of Raw Data'!$E:$E,'Copy of Raw Data'!G:G,"ERROR",0,1)</f>
        <v>1261</v>
      </c>
      <c r="H90" s="9">
        <f>_xlfn.XLOOKUP($E90,'Copy of Raw Data'!$E:$E,'Copy of Raw Data'!H:H,"ERROR",0,1)</f>
        <v>49184.38</v>
      </c>
      <c r="I90" s="9">
        <f>_xlfn.XLOOKUP($E90,'Copy of Raw Data'!$E:$E,'Copy of Raw Data'!I:I,"ERROR",0,1)</f>
        <v>0.00203896722123922</v>
      </c>
      <c r="J90" s="9" t="str">
        <f>_xlfn.XLOOKUP($E90,'Copy of Raw Data'!$E:$E,'Copy of 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30 to 40</v>
      </c>
      <c r="L90" s="9">
        <f>_xlfn.XLOOKUP($E90,'Copy of Raw Data'!$E:$E,'Copy of Raw Data'!L:L,"ERROR",0,1)</f>
        <v>39</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30 to 40</v>
      </c>
      <c r="N90" s="9">
        <f>_xlfn.XLOOKUP($E90,'Copy of Raw Data'!$E:$E,'Copy of Raw Data'!N:N,"ERROR",0,1)</f>
        <v>39</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No Discount</v>
      </c>
      <c r="P90" s="16">
        <f t="shared" si="21"/>
        <v>0</v>
      </c>
      <c r="Q90" s="9">
        <f>_xlfn.XLOOKUP($E90,'Copy of Raw Data'!$E:$E,'Copy of Raw Data'!Q:Q,"ERROR",0,1)</f>
        <v>5.7</v>
      </c>
      <c r="R90" s="9" t="str">
        <f>_xlfn.XLOOKUP($E90,'Copy of Raw Data'!$E:$E,'Copy of Raw Data'!R:R,"ERROR",0,1)</f>
        <v>fl oz</v>
      </c>
      <c r="S90" s="17">
        <f t="shared" si="17"/>
        <v>6.57894736842105</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5 to 10</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0.2 to 0.3</v>
      </c>
      <c r="V90" s="17">
        <f t="shared" si="22"/>
        <v>0.222487229233042</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0.2 to 0.3</v>
      </c>
      <c r="X90" s="17">
        <f t="shared" si="23"/>
        <v>0.222487229233042</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4 to 6</v>
      </c>
      <c r="Z90" s="17">
        <f t="array" ref="Z90">_xlfn.IFS(AA90="oz",_xlfn.IFS(R90="oz",Q90,R90="fl oz",Q90*1.04,R90="ml",Q90*0.0338),AA90="fl oz",_xlfn.IFS(R90="oz",Q90/1.04,R90="fl oz",Q90,R90="ml",Q90*0.0338/1.04),AA90="ml",_xlfn.IFS(R90="oz",Q90/0.0338,R90="fl oz",Q90*1.04/0.0338,R90="ml",Q90))</f>
        <v>5.928</v>
      </c>
      <c r="AA90" s="9" t="str">
        <f>_xlfn.XLOOKUP($E90,'Copy of Raw Data'!$E:$E,'Copy of Raw Data'!AA:AA,"ERROR",0,1)</f>
        <v>oz</v>
      </c>
      <c r="AB90" s="9"/>
      <c r="AC90" s="9"/>
      <c r="AD90" s="9"/>
      <c r="AE90" s="9"/>
      <c r="AF90" s="9"/>
      <c r="AG90">
        <f t="shared" si="25"/>
        <v>0</v>
      </c>
      <c r="AH90">
        <f t="shared" si="25"/>
        <v>0</v>
      </c>
      <c r="AI90">
        <f t="shared" si="25"/>
        <v>0</v>
      </c>
      <c r="AJ90">
        <f t="shared" si="25"/>
        <v>0</v>
      </c>
      <c r="AK90">
        <f t="shared" si="25"/>
        <v>0</v>
      </c>
      <c r="AL90">
        <f t="shared" si="25"/>
        <v>0</v>
      </c>
      <c r="AM90">
        <f t="shared" si="25"/>
        <v>0</v>
      </c>
      <c r="AN90">
        <f t="shared" si="25"/>
        <v>0</v>
      </c>
      <c r="AO90">
        <f t="shared" si="25"/>
        <v>0</v>
      </c>
      <c r="AP90">
        <f t="shared" si="25"/>
        <v>0</v>
      </c>
      <c r="AQ90">
        <f t="shared" si="25"/>
        <v>0</v>
      </c>
      <c r="AR90">
        <f t="shared" si="25"/>
        <v>0</v>
      </c>
      <c r="AS90">
        <f t="shared" si="25"/>
        <v>0</v>
      </c>
      <c r="AT90">
        <f t="shared" si="25"/>
        <v>0</v>
      </c>
      <c r="AU90">
        <f t="shared" si="25"/>
        <v>0</v>
      </c>
      <c r="AV90">
        <f t="shared" si="25"/>
        <v>0</v>
      </c>
      <c r="AW90">
        <f t="shared" si="24"/>
        <v>0</v>
      </c>
      <c r="AX90">
        <f t="shared" si="24"/>
        <v>0</v>
      </c>
      <c r="AY90">
        <f t="shared" si="24"/>
        <v>0</v>
      </c>
      <c r="AZ90">
        <f t="shared" si="24"/>
        <v>0</v>
      </c>
      <c r="BA90">
        <f t="shared" si="24"/>
        <v>0</v>
      </c>
      <c r="BB90">
        <f t="shared" si="24"/>
        <v>0</v>
      </c>
      <c r="BC90">
        <f t="shared" si="24"/>
        <v>0</v>
      </c>
      <c r="BD90">
        <f t="shared" si="18"/>
        <v>0</v>
      </c>
      <c r="BE90">
        <f t="shared" si="18"/>
        <v>0</v>
      </c>
      <c r="BF90">
        <f t="shared" si="26"/>
        <v>0</v>
      </c>
      <c r="BG90">
        <f t="shared" si="26"/>
        <v>0</v>
      </c>
      <c r="BH90">
        <f t="shared" si="26"/>
        <v>0</v>
      </c>
      <c r="BI90">
        <f t="shared" si="26"/>
        <v>0</v>
      </c>
      <c r="BJ90">
        <f t="shared" si="26"/>
        <v>0</v>
      </c>
      <c r="BK90">
        <f t="shared" si="26"/>
        <v>0</v>
      </c>
      <c r="BL90">
        <f t="shared" si="26"/>
        <v>0</v>
      </c>
      <c r="BM90">
        <f t="shared" si="26"/>
        <v>0</v>
      </c>
      <c r="BN90">
        <f t="shared" si="26"/>
        <v>0</v>
      </c>
      <c r="BO90">
        <f t="shared" si="26"/>
        <v>0</v>
      </c>
      <c r="BP90">
        <f t="shared" si="26"/>
        <v>0</v>
      </c>
      <c r="BQ90">
        <f t="shared" si="26"/>
        <v>0</v>
      </c>
      <c r="BR90">
        <f t="shared" si="26"/>
        <v>0</v>
      </c>
      <c r="BS90">
        <f t="shared" si="26"/>
        <v>0</v>
      </c>
      <c r="BT90">
        <f t="shared" si="26"/>
        <v>0</v>
      </c>
      <c r="BU90">
        <f t="shared" si="26"/>
        <v>0</v>
      </c>
    </row>
    <row r="91" hidden="1" spans="1:73">
      <c r="A91" s="9" t="str">
        <f>_xlfn.XLOOKUP($E91,'Copy of Raw Data'!$E:$E,'Copy of Raw Data'!A:A,"ERROR",0,1)</f>
        <v>US</v>
      </c>
      <c r="B91" s="9" t="str">
        <f>_xlfn.XLOOKUP($E91,'Copy of Raw Data'!$E:$E,'Copy of Raw Data'!B:B,"ERROR",0,1)</f>
        <v>Hair Mousses</v>
      </c>
      <c r="C91" s="9" t="str">
        <f>_xlfn.XLOOKUP($E91,'Copy of Raw Data'!$E:$E,'Copy of Raw Data'!C:C,"ERROR",0,1)</f>
        <v>K Kerotin</v>
      </c>
      <c r="D91" s="9" t="str">
        <f>_xlfn.XLOOKUP($E91,'Copy of Raw Data'!$E:$E,'Copy of Raw Data'!D:D,"ERROR",0,1)</f>
        <v>www.amazon.com/dp/B08P7TY2ZG</v>
      </c>
      <c r="E91" s="9" t="s">
        <v>370</v>
      </c>
      <c r="F91" s="9" t="str">
        <f>_xlfn.XLOOKUP($E91,'Copy of Raw Data'!$E:$E,'Copy of Raw Data'!F:F,"ERROR",0,1)</f>
        <v>Kerotin Volumizing Mousse, Root Volumizer, Hair Thickening Styling Foam for Volume, Texture &amp; Body, Tames Frizz &amp; Flyaways, Ideal for Fine and Thin Hair, Cruelty Free, Made in the USA</v>
      </c>
      <c r="G91" s="9">
        <f>_xlfn.XLOOKUP($E91,'Copy of Raw Data'!$E:$E,'Copy of Raw Data'!G:G,"ERROR",0,1)</f>
        <v>2096</v>
      </c>
      <c r="H91" s="9">
        <f>_xlfn.XLOOKUP($E91,'Copy of Raw Data'!$E:$E,'Copy of Raw Data'!H:H,"ERROR",0,1)</f>
        <v>47959.28</v>
      </c>
      <c r="I91" s="9">
        <f>_xlfn.XLOOKUP($E91,'Copy of Raw Data'!$E:$E,'Copy of Raw Data'!I:I,"ERROR",0,1)</f>
        <v>0.00199201797821291</v>
      </c>
      <c r="J91" s="9" t="str">
        <f>_xlfn.XLOOKUP($E91,'Copy of Raw Data'!$E:$E,'Copy of 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20 to 30</v>
      </c>
      <c r="L91" s="9">
        <f>_xlfn.XLOOKUP($E91,'Copy of Raw Data'!$E:$E,'Copy of Raw Data'!L:L,"ERROR",0,1)</f>
        <v>22.94</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20 to 30</v>
      </c>
      <c r="N91" s="9">
        <f>_xlfn.XLOOKUP($E91,'Copy of Raw Data'!$E:$E,'Copy of Raw Data'!N:N,"ERROR",0,1)</f>
        <v>23</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0% to 2%</v>
      </c>
      <c r="P91" s="16">
        <f t="shared" si="21"/>
        <v>0.00260869565217386</v>
      </c>
      <c r="Q91" s="9">
        <f>_xlfn.XLOOKUP($E91,'Copy of Raw Data'!$E:$E,'Copy of Raw Data'!Q:Q,"ERROR",0,1)</f>
        <v>200</v>
      </c>
      <c r="R91" s="9" t="str">
        <f>_xlfn.XLOOKUP($E91,'Copy of Raw Data'!$E:$E,'Copy of Raw Data'!R:R,"ERROR",0,1)</f>
        <v>ml</v>
      </c>
      <c r="S91" s="17">
        <f t="shared" si="17"/>
        <v>3.39349112426036</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3 to 4</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0.1 to 0.2</v>
      </c>
      <c r="V91" s="17">
        <f t="shared" si="22"/>
        <v>0.115061442810461</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0.1 to 0.2</v>
      </c>
      <c r="X91" s="17">
        <f t="shared" si="23"/>
        <v>0.114761282524868</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6 to 8</v>
      </c>
      <c r="Z91" s="17">
        <f t="array" ref="Z91">_xlfn.IFS(AA91="oz",_xlfn.IFS(R91="oz",Q91,R91="fl oz",Q91*1.04,R91="ml",Q91*0.0338),AA91="fl oz",_xlfn.IFS(R91="oz",Q91/1.04,R91="fl oz",Q91,R91="ml",Q91*0.0338/1.04),AA91="ml",_xlfn.IFS(R91="oz",Q91/0.0338,R91="fl oz",Q91*1.04/0.0338,R91="ml",Q91))</f>
        <v>6.76</v>
      </c>
      <c r="AA91" s="9" t="str">
        <f>_xlfn.XLOOKUP($E91,'Copy of Raw Data'!$E:$E,'Copy of Raw Data'!AA:AA,"ERROR",0,1)</f>
        <v>oz</v>
      </c>
      <c r="AB91" s="9"/>
      <c r="AC91" s="9"/>
      <c r="AD91" s="9"/>
      <c r="AE91" s="9"/>
      <c r="AF91" s="9"/>
      <c r="AG91">
        <f t="shared" si="25"/>
        <v>0</v>
      </c>
      <c r="AH91">
        <f t="shared" si="25"/>
        <v>0</v>
      </c>
      <c r="AI91">
        <f t="shared" si="25"/>
        <v>0</v>
      </c>
      <c r="AJ91">
        <f t="shared" si="25"/>
        <v>0</v>
      </c>
      <c r="AK91">
        <f t="shared" si="25"/>
        <v>0</v>
      </c>
      <c r="AL91">
        <f t="shared" si="25"/>
        <v>0</v>
      </c>
      <c r="AM91">
        <f t="shared" si="25"/>
        <v>0</v>
      </c>
      <c r="AN91">
        <f t="shared" si="25"/>
        <v>0</v>
      </c>
      <c r="AO91">
        <f t="shared" si="25"/>
        <v>0</v>
      </c>
      <c r="AP91">
        <f t="shared" si="25"/>
        <v>0</v>
      </c>
      <c r="AQ91">
        <f t="shared" si="25"/>
        <v>0</v>
      </c>
      <c r="AR91">
        <f t="shared" si="25"/>
        <v>0</v>
      </c>
      <c r="AS91">
        <f t="shared" si="25"/>
        <v>0</v>
      </c>
      <c r="AT91">
        <f t="shared" si="25"/>
        <v>0</v>
      </c>
      <c r="AU91">
        <f t="shared" si="25"/>
        <v>0</v>
      </c>
      <c r="AV91">
        <f t="shared" si="25"/>
        <v>0</v>
      </c>
      <c r="AW91">
        <f t="shared" si="24"/>
        <v>0</v>
      </c>
      <c r="AX91">
        <f t="shared" si="24"/>
        <v>0</v>
      </c>
      <c r="AY91">
        <f t="shared" si="24"/>
        <v>0</v>
      </c>
      <c r="AZ91">
        <f t="shared" si="24"/>
        <v>0</v>
      </c>
      <c r="BA91">
        <f t="shared" si="24"/>
        <v>0</v>
      </c>
      <c r="BB91">
        <f t="shared" si="24"/>
        <v>0</v>
      </c>
      <c r="BC91">
        <f t="shared" si="24"/>
        <v>0</v>
      </c>
      <c r="BD91">
        <f t="shared" si="18"/>
        <v>0</v>
      </c>
      <c r="BE91">
        <f t="shared" si="18"/>
        <v>0</v>
      </c>
      <c r="BF91">
        <f t="shared" si="26"/>
        <v>0</v>
      </c>
      <c r="BG91">
        <f t="shared" si="26"/>
        <v>0</v>
      </c>
      <c r="BH91">
        <f t="shared" si="26"/>
        <v>0</v>
      </c>
      <c r="BI91">
        <f t="shared" si="26"/>
        <v>0</v>
      </c>
      <c r="BJ91">
        <f t="shared" si="26"/>
        <v>0</v>
      </c>
      <c r="BK91">
        <f t="shared" si="26"/>
        <v>0</v>
      </c>
      <c r="BL91">
        <f t="shared" si="26"/>
        <v>0</v>
      </c>
      <c r="BM91">
        <f t="shared" si="26"/>
        <v>0</v>
      </c>
      <c r="BN91">
        <f t="shared" si="26"/>
        <v>0</v>
      </c>
      <c r="BO91">
        <f t="shared" si="26"/>
        <v>0</v>
      </c>
      <c r="BP91">
        <f t="shared" si="26"/>
        <v>0</v>
      </c>
      <c r="BQ91">
        <f t="shared" si="26"/>
        <v>0</v>
      </c>
      <c r="BR91">
        <f t="shared" si="26"/>
        <v>0</v>
      </c>
      <c r="BS91">
        <f t="shared" si="26"/>
        <v>0</v>
      </c>
      <c r="BT91">
        <f t="shared" si="26"/>
        <v>0</v>
      </c>
      <c r="BU91">
        <f t="shared" si="26"/>
        <v>0</v>
      </c>
    </row>
    <row r="92" hidden="1" spans="1:73">
      <c r="A92" s="9" t="str">
        <f>_xlfn.XLOOKUP($E92,'Copy of Raw Data'!$E:$E,'Copy of Raw Data'!A:A,"ERROR",0,1)</f>
        <v>US</v>
      </c>
      <c r="B92" s="9" t="str">
        <f>_xlfn.XLOOKUP($E92,'Copy of Raw Data'!$E:$E,'Copy of Raw Data'!B:B,"ERROR",0,1)</f>
        <v>Hair Mousses</v>
      </c>
      <c r="C92" s="9" t="str">
        <f>_xlfn.XLOOKUP($E92,'Copy of Raw Data'!$E:$E,'Copy of Raw Data'!C:C,"ERROR",0,1)</f>
        <v>Goiple</v>
      </c>
      <c r="D92" s="9" t="str">
        <f>_xlfn.XLOOKUP($E92,'Copy of Raw Data'!$E:$E,'Copy of Raw Data'!D:D,"ERROR",0,1)</f>
        <v>www.amazon.com/dp/B0BVQTP37R</v>
      </c>
      <c r="E92" s="9" t="s">
        <v>373</v>
      </c>
      <c r="F92" s="9" t="str">
        <f>_xlfn.XLOOKUP($E92,'Copy of Raw Data'!$E:$E,'Copy of Raw Data'!F:F,"ERROR",0,1)</f>
        <v>Lace Tint Melting Hair Mousse, 6.8 fl oz Lace Tint Mousse for Women Hair Wig Lace Wigs Toupees and Hairpieces Natural Finishing Lace Color, Lace Tint Mousse for Wigs Melts Lace Foam Tint (Medium Brown)</v>
      </c>
      <c r="G92" s="9">
        <f>_xlfn.XLOOKUP($E92,'Copy of Raw Data'!$E:$E,'Copy of Raw Data'!G:G,"ERROR",0,1)</f>
        <v>5231</v>
      </c>
      <c r="H92" s="9">
        <f>_xlfn.XLOOKUP($E92,'Copy of Raw Data'!$E:$E,'Copy of Raw Data'!H:H,"ERROR",0,1)</f>
        <v>46854.97</v>
      </c>
      <c r="I92" s="9">
        <f>_xlfn.XLOOKUP($E92,'Copy of Raw Data'!$E:$E,'Copy of Raw Data'!I:I,"ERROR",0,1)</f>
        <v>0.00199199629579226</v>
      </c>
      <c r="J92" s="9" t="str">
        <f>_xlfn.XLOOKUP($E92,'Copy of Raw Data'!$E:$E,'Copy of 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5 to 10</v>
      </c>
      <c r="L92" s="9">
        <f>_xlfn.XLOOKUP($E92,'Copy of Raw Data'!$E:$E,'Copy of Raw Data'!L:L,"ERROR",0,1)</f>
        <v>8.95</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5 to 10</v>
      </c>
      <c r="N92" s="9">
        <f>_xlfn.XLOOKUP($E92,'Copy of Raw Data'!$E:$E,'Copy of Raw Data'!N:N,"ERROR",0,1)</f>
        <v>9</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21"/>
        <v>0.00555555555555563</v>
      </c>
      <c r="Q92" s="9">
        <f>_xlfn.XLOOKUP($E92,'Copy of Raw Data'!$E:$E,'Copy of Raw Data'!Q:Q,"ERROR",0,1)</f>
        <v>6.8</v>
      </c>
      <c r="R92" s="9" t="str">
        <f>_xlfn.XLOOKUP($E92,'Copy of Raw Data'!$E:$E,'Copy of Raw Data'!R:R,"ERROR",0,1)</f>
        <v>fl oz</v>
      </c>
      <c r="S92" s="17">
        <f t="shared" si="17"/>
        <v>1.26555429864253</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1 to 2</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 to 0.05</v>
      </c>
      <c r="V92" s="17">
        <f t="shared" si="22"/>
        <v>0.0430376880077491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 to 0.05</v>
      </c>
      <c r="X92" s="17">
        <f t="shared" si="23"/>
        <v>0.0427985897410394</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7.072</v>
      </c>
      <c r="AA92" s="9" t="str">
        <f>_xlfn.XLOOKUP($E92,'Copy of Raw Data'!$E:$E,'Copy of Raw Data'!AA:AA,"ERROR",0,1)</f>
        <v>oz</v>
      </c>
      <c r="AB92" s="9"/>
      <c r="AC92" s="9"/>
      <c r="AD92" s="9"/>
      <c r="AE92" s="9"/>
      <c r="AF92" s="9"/>
      <c r="AG92">
        <f t="shared" si="25"/>
        <v>0</v>
      </c>
      <c r="AH92">
        <f t="shared" si="25"/>
        <v>0</v>
      </c>
      <c r="AI92">
        <f t="shared" si="25"/>
        <v>0</v>
      </c>
      <c r="AJ92">
        <f t="shared" si="25"/>
        <v>0</v>
      </c>
      <c r="AK92">
        <f t="shared" si="25"/>
        <v>0</v>
      </c>
      <c r="AL92">
        <f t="shared" si="25"/>
        <v>0</v>
      </c>
      <c r="AM92">
        <f t="shared" si="25"/>
        <v>0</v>
      </c>
      <c r="AN92">
        <f t="shared" si="25"/>
        <v>0</v>
      </c>
      <c r="AO92">
        <f t="shared" si="25"/>
        <v>0</v>
      </c>
      <c r="AP92">
        <f t="shared" si="25"/>
        <v>0</v>
      </c>
      <c r="AQ92">
        <f t="shared" si="25"/>
        <v>0</v>
      </c>
      <c r="AR92">
        <f t="shared" si="25"/>
        <v>0</v>
      </c>
      <c r="AS92">
        <f t="shared" si="25"/>
        <v>0</v>
      </c>
      <c r="AT92">
        <f t="shared" si="25"/>
        <v>0</v>
      </c>
      <c r="AU92">
        <f t="shared" si="25"/>
        <v>0</v>
      </c>
      <c r="AV92">
        <f t="shared" si="25"/>
        <v>0</v>
      </c>
      <c r="AW92">
        <f t="shared" si="24"/>
        <v>0</v>
      </c>
      <c r="AX92">
        <f t="shared" si="24"/>
        <v>0</v>
      </c>
      <c r="AY92">
        <f t="shared" si="24"/>
        <v>0</v>
      </c>
      <c r="AZ92">
        <f t="shared" si="24"/>
        <v>0</v>
      </c>
      <c r="BA92">
        <f t="shared" si="24"/>
        <v>0</v>
      </c>
      <c r="BB92">
        <f t="shared" si="24"/>
        <v>0</v>
      </c>
      <c r="BC92">
        <f t="shared" si="24"/>
        <v>0</v>
      </c>
      <c r="BD92">
        <f t="shared" si="18"/>
        <v>0</v>
      </c>
      <c r="BE92">
        <f t="shared" si="18"/>
        <v>0</v>
      </c>
      <c r="BF92">
        <f t="shared" si="26"/>
        <v>0</v>
      </c>
      <c r="BG92">
        <f t="shared" si="26"/>
        <v>0</v>
      </c>
      <c r="BH92">
        <f t="shared" si="26"/>
        <v>0</v>
      </c>
      <c r="BI92">
        <f t="shared" si="26"/>
        <v>0</v>
      </c>
      <c r="BJ92">
        <f t="shared" si="26"/>
        <v>0</v>
      </c>
      <c r="BK92">
        <f t="shared" si="26"/>
        <v>0</v>
      </c>
      <c r="BL92">
        <f t="shared" si="26"/>
        <v>0</v>
      </c>
      <c r="BM92">
        <f t="shared" si="26"/>
        <v>0</v>
      </c>
      <c r="BN92">
        <f t="shared" si="26"/>
        <v>0</v>
      </c>
      <c r="BO92">
        <f t="shared" si="26"/>
        <v>0</v>
      </c>
      <c r="BP92">
        <f t="shared" si="26"/>
        <v>0</v>
      </c>
      <c r="BQ92">
        <f t="shared" si="26"/>
        <v>0</v>
      </c>
      <c r="BR92">
        <f t="shared" si="26"/>
        <v>0</v>
      </c>
      <c r="BS92">
        <f t="shared" si="26"/>
        <v>0</v>
      </c>
      <c r="BT92">
        <f t="shared" si="26"/>
        <v>0</v>
      </c>
      <c r="BU92">
        <f t="shared" si="26"/>
        <v>0</v>
      </c>
    </row>
    <row r="93" hidden="1" spans="1:73">
      <c r="A93" s="9" t="str">
        <f>_xlfn.XLOOKUP($E93,'Copy of Raw Data'!$E:$E,'Copy of Raw Data'!A:A,"ERROR",0,1)</f>
        <v>US</v>
      </c>
      <c r="B93" s="9" t="str">
        <f>_xlfn.XLOOKUP($E93,'Copy of Raw Data'!$E:$E,'Copy of Raw Data'!B:B,"ERROR",0,1)</f>
        <v>Hair Mousses</v>
      </c>
      <c r="C93" s="9" t="str">
        <f>_xlfn.XLOOKUP($E93,'Copy of Raw Data'!$E:$E,'Copy of Raw Data'!C:C,"ERROR",0,1)</f>
        <v>Garnier</v>
      </c>
      <c r="D93" s="9" t="str">
        <f>_xlfn.XLOOKUP($E93,'Copy of Raw Data'!$E:$E,'Copy of Raw Data'!D:D,"ERROR",0,1)</f>
        <v>www.amazon.com/dp/B00T6FNWLY</v>
      </c>
      <c r="E93" s="9" t="s">
        <v>376</v>
      </c>
      <c r="F93" s="9" t="str">
        <f>_xlfn.XLOOKUP($E93,'Copy of Raw Data'!$E:$E,'Copy of Raw Data'!F:F,"ERROR",0,1)</f>
        <v>Garnier Fructis Style Mega Full Thickening Lotion, 5.0 Oz, 1 Count (Packaging May Vary)</v>
      </c>
      <c r="G93" s="9">
        <f>_xlfn.XLOOKUP($E93,'Copy of Raw Data'!$E:$E,'Copy of Raw Data'!G:G,"ERROR",0,1)</f>
        <v>10128</v>
      </c>
      <c r="H93" s="9">
        <f>_xlfn.XLOOKUP($E93,'Copy of Raw Data'!$E:$E,'Copy of Raw Data'!H:H,"ERROR",0,1)</f>
        <v>46854.46</v>
      </c>
      <c r="I93" s="9">
        <f>_xlfn.XLOOKUP($E93,'Copy of Raw Data'!$E:$E,'Copy of Raw Data'!I:I,"ERROR",0,1)</f>
        <v>0.00190727287483687</v>
      </c>
      <c r="J93" s="9" t="str">
        <f>_xlfn.XLOOKUP($E93,'Copy of Raw Data'!$E:$E,'Copy of 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0 to 5</v>
      </c>
      <c r="L93" s="9">
        <f>_xlfn.XLOOKUP($E93,'Copy of Raw Data'!$E:$E,'Copy of Raw Data'!L:L,"ERROR",0,1)</f>
        <v>4.6</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_xlfn.XLOOKUP($E93,'Copy of Raw Data'!$E:$E,'Copy of Raw Data'!N:N,"ERROR",0,1)</f>
        <v>5.8</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20% to 25%</v>
      </c>
      <c r="P93" s="16">
        <f t="shared" si="21"/>
        <v>0.206896551724138</v>
      </c>
      <c r="Q93" s="9">
        <f>_xlfn.XLOOKUP($E93,'Copy of Raw Data'!$E:$E,'Copy of Raw Data'!Q:Q,"ERROR",0,1)</f>
        <v>5</v>
      </c>
      <c r="R93" s="9" t="str">
        <f>_xlfn.XLOOKUP($E93,'Copy of Raw Data'!$E:$E,'Copy of Raw Data'!R:R,"ERROR",0,1)</f>
        <v>oz</v>
      </c>
      <c r="S93" s="17">
        <f t="shared" si="17"/>
        <v>0.92</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0.75 to 1</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22"/>
        <v>0.03922894825837</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23"/>
        <v>0.0311126141359486</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4 to 6</v>
      </c>
      <c r="Z93" s="17">
        <f t="array" ref="Z93">_xlfn.IFS(AA93="oz",_xlfn.IFS(R93="oz",Q93,R93="fl oz",Q93*1.04,R93="ml",Q93*0.0338),AA93="fl oz",_xlfn.IFS(R93="oz",Q93/1.04,R93="fl oz",Q93,R93="ml",Q93*0.0338/1.04),AA93="ml",_xlfn.IFS(R93="oz",Q93/0.0338,R93="fl oz",Q93*1.04/0.0338,R93="ml",Q93))</f>
        <v>5</v>
      </c>
      <c r="AA93" s="9" t="str">
        <f>_xlfn.XLOOKUP($E93,'Copy of Raw Data'!$E:$E,'Copy of Raw Data'!AA:AA,"ERROR",0,1)</f>
        <v>oz</v>
      </c>
      <c r="AB93" s="9"/>
      <c r="AC93" s="9"/>
      <c r="AD93" s="9"/>
      <c r="AE93" s="9"/>
      <c r="AF93" s="9"/>
      <c r="AG93">
        <f t="shared" si="25"/>
        <v>0</v>
      </c>
      <c r="AH93">
        <f t="shared" si="25"/>
        <v>0</v>
      </c>
      <c r="AI93">
        <f t="shared" si="25"/>
        <v>0</v>
      </c>
      <c r="AJ93">
        <f t="shared" si="25"/>
        <v>0</v>
      </c>
      <c r="AK93">
        <f t="shared" si="25"/>
        <v>0</v>
      </c>
      <c r="AL93">
        <f t="shared" si="25"/>
        <v>0</v>
      </c>
      <c r="AM93">
        <f t="shared" si="25"/>
        <v>0</v>
      </c>
      <c r="AN93">
        <f t="shared" si="25"/>
        <v>0</v>
      </c>
      <c r="AO93">
        <f t="shared" si="25"/>
        <v>0</v>
      </c>
      <c r="AP93">
        <f t="shared" si="25"/>
        <v>0</v>
      </c>
      <c r="AQ93">
        <f t="shared" si="25"/>
        <v>0</v>
      </c>
      <c r="AR93">
        <f t="shared" si="25"/>
        <v>0</v>
      </c>
      <c r="AS93">
        <f t="shared" si="25"/>
        <v>0</v>
      </c>
      <c r="AT93">
        <f t="shared" si="25"/>
        <v>0</v>
      </c>
      <c r="AU93">
        <f t="shared" si="25"/>
        <v>0</v>
      </c>
      <c r="AV93">
        <f t="shared" si="25"/>
        <v>0</v>
      </c>
      <c r="AW93">
        <f t="shared" si="24"/>
        <v>0</v>
      </c>
      <c r="AX93">
        <f t="shared" si="24"/>
        <v>0</v>
      </c>
      <c r="AY93">
        <f t="shared" si="24"/>
        <v>0</v>
      </c>
      <c r="AZ93">
        <f t="shared" si="24"/>
        <v>0</v>
      </c>
      <c r="BA93">
        <f t="shared" si="24"/>
        <v>0</v>
      </c>
      <c r="BB93">
        <f t="shared" si="24"/>
        <v>0</v>
      </c>
      <c r="BC93">
        <f t="shared" si="24"/>
        <v>0</v>
      </c>
      <c r="BD93">
        <f t="shared" si="18"/>
        <v>0</v>
      </c>
      <c r="BE93">
        <f t="shared" si="18"/>
        <v>0</v>
      </c>
      <c r="BF93">
        <f t="shared" si="26"/>
        <v>0</v>
      </c>
      <c r="BG93">
        <f t="shared" si="26"/>
        <v>0</v>
      </c>
      <c r="BH93">
        <f t="shared" si="26"/>
        <v>0</v>
      </c>
      <c r="BI93">
        <f t="shared" si="26"/>
        <v>0</v>
      </c>
      <c r="BJ93">
        <f t="shared" si="26"/>
        <v>0</v>
      </c>
      <c r="BK93">
        <f t="shared" si="26"/>
        <v>0</v>
      </c>
      <c r="BL93">
        <f t="shared" si="26"/>
        <v>0</v>
      </c>
      <c r="BM93">
        <f t="shared" si="26"/>
        <v>0</v>
      </c>
      <c r="BN93">
        <f t="shared" si="26"/>
        <v>0</v>
      </c>
      <c r="BO93">
        <f t="shared" si="26"/>
        <v>0</v>
      </c>
      <c r="BP93">
        <f t="shared" si="26"/>
        <v>0</v>
      </c>
      <c r="BQ93">
        <f t="shared" si="26"/>
        <v>0</v>
      </c>
      <c r="BR93">
        <f t="shared" si="26"/>
        <v>0</v>
      </c>
      <c r="BS93">
        <f t="shared" si="26"/>
        <v>0</v>
      </c>
      <c r="BT93">
        <f t="shared" si="26"/>
        <v>0</v>
      </c>
      <c r="BU93">
        <f t="shared" si="26"/>
        <v>0</v>
      </c>
    </row>
    <row r="94" hidden="1" spans="1:73">
      <c r="A94" s="9" t="str">
        <f>_xlfn.XLOOKUP($E94,'Copy of Raw Data'!$E:$E,'Copy of Raw Data'!A:A,"ERROR",0,1)</f>
        <v>US</v>
      </c>
      <c r="B94" s="9" t="str">
        <f>_xlfn.XLOOKUP($E94,'Copy of Raw Data'!$E:$E,'Copy of Raw Data'!B:B,"ERROR",0,1)</f>
        <v>Hair Mousses</v>
      </c>
      <c r="C94" s="9" t="str">
        <f>_xlfn.XLOOKUP($E94,'Copy of Raw Data'!$E:$E,'Copy of Raw Data'!C:C,"ERROR",0,1)</f>
        <v>The MORE</v>
      </c>
      <c r="D94" s="9" t="str">
        <f>_xlfn.XLOOKUP($E94,'Copy of Raw Data'!$E:$E,'Copy of Raw Data'!D:D,"ERROR",0,1)</f>
        <v>www.amazon.com/dp/B0C1P7Z2C7</v>
      </c>
      <c r="E94" s="9" t="s">
        <v>380</v>
      </c>
      <c r="F94" s="9" t="str">
        <f>_xlfn.XLOOKUP($E94,'Copy of Raw Data'!$E:$E,'Copy of Raw Data'!F:F,"ERROR",0,1)</f>
        <v>The MORE Crazy 3 in 1 Lace Tint Mousse 6.76 fl oz | Concealer Lace Wig Hair Wigs Toupees and Hair Pieces Lace Tint Styling Foaming Mousse Colored Edge Tamer (6.76 Fl Oz, Medium Brown)</v>
      </c>
      <c r="G94" s="9">
        <f>_xlfn.XLOOKUP($E94,'Copy of Raw Data'!$E:$E,'Copy of Raw Data'!G:G,"ERROR",0,1)</f>
        <v>4720</v>
      </c>
      <c r="H94" s="9">
        <f>_xlfn.XLOOKUP($E94,'Copy of Raw Data'!$E:$E,'Copy of Raw Data'!H:H,"ERROR",0,1)</f>
        <v>44861.65</v>
      </c>
      <c r="I94" s="9">
        <f>_xlfn.XLOOKUP($E94,'Copy of Raw Data'!$E:$E,'Copy of Raw Data'!I:I,"ERROR",0,1)</f>
        <v>0.00183509549767086</v>
      </c>
      <c r="J94" s="9" t="str">
        <f>_xlfn.XLOOKUP($E94,'Copy of Raw Data'!$E:$E,'Copy of 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5 to 10</v>
      </c>
      <c r="L94" s="9">
        <f>_xlfn.XLOOKUP($E94,'Copy of Raw Data'!$E:$E,'Copy of Raw Data'!L:L,"ERROR",0,1)</f>
        <v>9.47</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_xlfn.XLOOKUP($E94,'Copy of Raw Data'!$E:$E,'Copy of Raw Data'!N:N,"ERROR",0,1)</f>
        <v>9.61</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0% to 2%</v>
      </c>
      <c r="P94" s="16">
        <f t="shared" si="21"/>
        <v>0.0145681581685743</v>
      </c>
      <c r="Q94" s="9">
        <f>_xlfn.XLOOKUP($E94,'Copy of Raw Data'!$E:$E,'Copy of Raw Data'!Q:Q,"ERROR",0,1)</f>
        <v>6.76</v>
      </c>
      <c r="R94" s="9" t="str">
        <f>_xlfn.XLOOKUP($E94,'Copy of Raw Data'!$E:$E,'Copy of Raw Data'!R:R,"ERROR",0,1)</f>
        <v>fl oz</v>
      </c>
      <c r="S94" s="17">
        <f t="shared" si="17"/>
        <v>1.34700728265817</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1 to 2</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22"/>
        <v>0.0462266080856408</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23"/>
        <v>0.0455531715474525</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6 to 8</v>
      </c>
      <c r="Z94" s="17">
        <f t="array" ref="Z94">_xlfn.IFS(AA94="oz",_xlfn.IFS(R94="oz",Q94,R94="fl oz",Q94*1.04,R94="ml",Q94*0.0338),AA94="fl oz",_xlfn.IFS(R94="oz",Q94/1.04,R94="fl oz",Q94,R94="ml",Q94*0.0338/1.04),AA94="ml",_xlfn.IFS(R94="oz",Q94/0.0338,R94="fl oz",Q94*1.04/0.0338,R94="ml",Q94))</f>
        <v>7.0304</v>
      </c>
      <c r="AA94" s="9" t="str">
        <f>_xlfn.XLOOKUP($E94,'Copy of Raw Data'!$E:$E,'Copy of Raw Data'!AA:AA,"ERROR",0,1)</f>
        <v>oz</v>
      </c>
      <c r="AB94" s="9"/>
      <c r="AC94" s="9"/>
      <c r="AD94" s="9"/>
      <c r="AE94" s="9"/>
      <c r="AF94" s="9"/>
      <c r="AG94">
        <f t="shared" si="25"/>
        <v>0</v>
      </c>
      <c r="AH94">
        <f t="shared" si="25"/>
        <v>0</v>
      </c>
      <c r="AI94">
        <f t="shared" si="25"/>
        <v>0</v>
      </c>
      <c r="AJ94">
        <f t="shared" si="25"/>
        <v>0</v>
      </c>
      <c r="AK94">
        <f t="shared" si="25"/>
        <v>0</v>
      </c>
      <c r="AL94">
        <f t="shared" si="25"/>
        <v>0</v>
      </c>
      <c r="AM94">
        <f t="shared" si="25"/>
        <v>0</v>
      </c>
      <c r="AN94">
        <f t="shared" si="25"/>
        <v>0</v>
      </c>
      <c r="AO94">
        <f t="shared" si="25"/>
        <v>0</v>
      </c>
      <c r="AP94">
        <f t="shared" si="25"/>
        <v>0</v>
      </c>
      <c r="AQ94">
        <f t="shared" si="25"/>
        <v>0</v>
      </c>
      <c r="AR94">
        <f t="shared" si="25"/>
        <v>0</v>
      </c>
      <c r="AS94">
        <f t="shared" si="25"/>
        <v>0</v>
      </c>
      <c r="AT94">
        <f t="shared" si="25"/>
        <v>0</v>
      </c>
      <c r="AU94">
        <f t="shared" si="25"/>
        <v>0</v>
      </c>
      <c r="AV94">
        <f t="shared" ref="AV94:BC157" si="27">IF(IFERROR(SEARCH(AV$2,$AD94,1),0)=0,0,1)</f>
        <v>0</v>
      </c>
      <c r="AW94">
        <f t="shared" si="27"/>
        <v>0</v>
      </c>
      <c r="AX94">
        <f t="shared" si="27"/>
        <v>0</v>
      </c>
      <c r="AY94">
        <f t="shared" si="27"/>
        <v>0</v>
      </c>
      <c r="AZ94">
        <f t="shared" si="27"/>
        <v>0</v>
      </c>
      <c r="BA94">
        <f t="shared" si="27"/>
        <v>0</v>
      </c>
      <c r="BB94">
        <f t="shared" si="27"/>
        <v>0</v>
      </c>
      <c r="BC94">
        <f t="shared" si="27"/>
        <v>0</v>
      </c>
      <c r="BD94">
        <f t="shared" si="18"/>
        <v>0</v>
      </c>
      <c r="BE94">
        <f t="shared" si="18"/>
        <v>0</v>
      </c>
      <c r="BF94">
        <f t="shared" si="26"/>
        <v>0</v>
      </c>
      <c r="BG94">
        <f t="shared" si="26"/>
        <v>0</v>
      </c>
      <c r="BH94">
        <f t="shared" si="26"/>
        <v>0</v>
      </c>
      <c r="BI94">
        <f t="shared" si="26"/>
        <v>0</v>
      </c>
      <c r="BJ94">
        <f t="shared" si="26"/>
        <v>0</v>
      </c>
      <c r="BK94">
        <f t="shared" si="26"/>
        <v>0</v>
      </c>
      <c r="BL94">
        <f t="shared" si="26"/>
        <v>0</v>
      </c>
      <c r="BM94">
        <f t="shared" si="26"/>
        <v>0</v>
      </c>
      <c r="BN94">
        <f t="shared" si="26"/>
        <v>0</v>
      </c>
      <c r="BO94">
        <f t="shared" si="26"/>
        <v>0</v>
      </c>
      <c r="BP94">
        <f t="shared" si="26"/>
        <v>0</v>
      </c>
      <c r="BQ94">
        <f t="shared" si="26"/>
        <v>0</v>
      </c>
      <c r="BR94">
        <f t="shared" si="26"/>
        <v>0</v>
      </c>
      <c r="BS94">
        <f t="shared" si="26"/>
        <v>0</v>
      </c>
      <c r="BT94">
        <f t="shared" si="26"/>
        <v>0</v>
      </c>
      <c r="BU94">
        <f t="shared" si="26"/>
        <v>0</v>
      </c>
    </row>
    <row r="95" hidden="1" spans="1:73">
      <c r="A95" s="9" t="str">
        <f>_xlfn.XLOOKUP($E95,'Copy of Raw Data'!$E:$E,'Copy of Raw Data'!A:A,"ERROR",0,1)</f>
        <v>US</v>
      </c>
      <c r="B95" s="9" t="str">
        <f>_xlfn.XLOOKUP($E95,'Copy of Raw Data'!$E:$E,'Copy of Raw Data'!B:B,"ERROR",0,1)</f>
        <v>Hair Mousses</v>
      </c>
      <c r="C95" s="9" t="str">
        <f>_xlfn.XLOOKUP($E95,'Copy of Raw Data'!$E:$E,'Copy of Raw Data'!C:C,"ERROR",0,1)</f>
        <v>rusk</v>
      </c>
      <c r="D95" s="9" t="str">
        <f>_xlfn.XLOOKUP($E95,'Copy of Raw Data'!$E:$E,'Copy of Raw Data'!D:D,"ERROR",0,1)</f>
        <v>www.amazon.com/dp/B001ATQXWY</v>
      </c>
      <c r="E95" s="9" t="s">
        <v>383</v>
      </c>
      <c r="F95" s="9" t="str">
        <f>_xlfn.XLOOKUP($E95,'Copy of Raw Data'!$E:$E,'Copy of Raw Data'!F:F,"ERROR",0,1)</f>
        <v>RUSK Designer Collection Thick Body and Texture Amplifier, Gives Hair Incredible Body, Creates Texture and Volume, Anyone with Fine, Limp, Lazy Hair</v>
      </c>
      <c r="G95" s="9">
        <f>_xlfn.XLOOKUP($E95,'Copy of Raw Data'!$E:$E,'Copy of Raw Data'!G:G,"ERROR",0,1)</f>
        <v>2008</v>
      </c>
      <c r="H95" s="9">
        <f>_xlfn.XLOOKUP($E95,'Copy of Raw Data'!$E:$E,'Copy of Raw Data'!H:H,"ERROR",0,1)</f>
        <v>43163.94</v>
      </c>
      <c r="I95" s="9">
        <f>_xlfn.XLOOKUP($E95,'Copy of Raw Data'!$E:$E,'Copy of Raw Data'!I:I,"ERROR",0,1)</f>
        <v>0.00175630753308089</v>
      </c>
      <c r="J95" s="9" t="str">
        <f>_xlfn.XLOOKUP($E95,'Copy of Raw Data'!$E:$E,'Copy of 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20 to 30</v>
      </c>
      <c r="L95" s="9">
        <f>_xlfn.XLOOKUP($E95,'Copy of Raw Data'!$E:$E,'Copy of Raw Data'!L:L,"ERROR",0,1)</f>
        <v>21.5</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20 to 30</v>
      </c>
      <c r="N95" s="9">
        <f>_xlfn.XLOOKUP($E95,'Copy of Raw Data'!$E:$E,'Copy of Raw Data'!N:N,"ERROR",0,1)</f>
        <v>21.5</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No Discount</v>
      </c>
      <c r="P95" s="16">
        <f t="shared" si="21"/>
        <v>0</v>
      </c>
      <c r="Q95" s="9">
        <f>_xlfn.XLOOKUP($E95,'Copy of Raw Data'!$E:$E,'Copy of Raw Data'!Q:Q,"ERROR",0,1)</f>
        <v>0</v>
      </c>
      <c r="R95" s="9">
        <f>_xlfn.XLOOKUP($E95,'Copy of Raw Data'!$E:$E,'Copy of Raw Data'!R:R,"ERROR",0,1)</f>
        <v>0</v>
      </c>
      <c r="S95" s="17" t="e">
        <f t="shared" si="17"/>
        <v>#N/A</v>
      </c>
      <c r="T95" s="9" t="e">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#N/A</v>
      </c>
      <c r="U95" s="17" t="e">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#N/A</v>
      </c>
      <c r="V95" s="17" t="e">
        <f t="shared" si="22"/>
        <v>#N/A</v>
      </c>
      <c r="W95" s="17" t="e">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#N/A</v>
      </c>
      <c r="X95" s="17" t="e">
        <f t="shared" si="23"/>
        <v>#N/A</v>
      </c>
      <c r="Y95" s="9" t="e">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#N/A</v>
      </c>
      <c r="Z95" s="17" t="e">
        <f t="array" ref="Z95">_xlfn.IFS(AA95="oz",_xlfn.IFS(R95="oz",Q95,R95="fl oz",Q95*1.04,R95="ml",Q95*0.0338),AA95="fl oz",_xlfn.IFS(R95="oz",Q95/1.04,R95="fl oz",Q95,R95="ml",Q95*0.0338/1.04),AA95="ml",_xlfn.IFS(R95="oz",Q95/0.0338,R95="fl oz",Q95*1.04/0.0338,R95="ml",Q95))</f>
        <v>#N/A</v>
      </c>
      <c r="AA95" s="9" t="str">
        <f>_xlfn.XLOOKUP($E95,'Copy of Raw Data'!$E:$E,'Copy of Raw Data'!AA:AA,"ERROR",0,1)</f>
        <v>oz</v>
      </c>
      <c r="AB95" s="9"/>
      <c r="AC95" s="9"/>
      <c r="AD95" s="9"/>
      <c r="AE95" s="9"/>
      <c r="AF95" s="9"/>
      <c r="AG95">
        <f t="shared" ref="AG95:AV158" si="28">IF(IFERROR(SEARCH(AG$2,$AD95,1),0)=0,0,1)</f>
        <v>0</v>
      </c>
      <c r="AH95">
        <f t="shared" si="28"/>
        <v>0</v>
      </c>
      <c r="AI95">
        <f t="shared" si="28"/>
        <v>0</v>
      </c>
      <c r="AJ95">
        <f t="shared" si="28"/>
        <v>0</v>
      </c>
      <c r="AK95">
        <f t="shared" si="28"/>
        <v>0</v>
      </c>
      <c r="AL95">
        <f t="shared" si="28"/>
        <v>0</v>
      </c>
      <c r="AM95">
        <f t="shared" si="28"/>
        <v>0</v>
      </c>
      <c r="AN95">
        <f t="shared" si="28"/>
        <v>0</v>
      </c>
      <c r="AO95">
        <f t="shared" si="28"/>
        <v>0</v>
      </c>
      <c r="AP95">
        <f t="shared" si="28"/>
        <v>0</v>
      </c>
      <c r="AQ95">
        <f t="shared" si="28"/>
        <v>0</v>
      </c>
      <c r="AR95">
        <f t="shared" si="28"/>
        <v>0</v>
      </c>
      <c r="AS95">
        <f t="shared" si="28"/>
        <v>0</v>
      </c>
      <c r="AT95">
        <f t="shared" si="28"/>
        <v>0</v>
      </c>
      <c r="AU95">
        <f t="shared" si="28"/>
        <v>0</v>
      </c>
      <c r="AV95">
        <f t="shared" si="28"/>
        <v>0</v>
      </c>
      <c r="AW95">
        <f t="shared" si="27"/>
        <v>0</v>
      </c>
      <c r="AX95">
        <f t="shared" si="27"/>
        <v>0</v>
      </c>
      <c r="AY95">
        <f t="shared" si="27"/>
        <v>0</v>
      </c>
      <c r="AZ95">
        <f t="shared" si="27"/>
        <v>0</v>
      </c>
      <c r="BA95">
        <f t="shared" si="27"/>
        <v>0</v>
      </c>
      <c r="BB95">
        <f t="shared" si="27"/>
        <v>0</v>
      </c>
      <c r="BC95">
        <f t="shared" si="27"/>
        <v>0</v>
      </c>
      <c r="BD95">
        <f t="shared" si="18"/>
        <v>0</v>
      </c>
      <c r="BE95">
        <f t="shared" si="18"/>
        <v>0</v>
      </c>
      <c r="BF95">
        <f t="shared" si="26"/>
        <v>0</v>
      </c>
      <c r="BG95">
        <f t="shared" si="26"/>
        <v>0</v>
      </c>
      <c r="BH95">
        <f t="shared" si="26"/>
        <v>0</v>
      </c>
      <c r="BI95">
        <f t="shared" si="26"/>
        <v>0</v>
      </c>
      <c r="BJ95">
        <f t="shared" si="26"/>
        <v>0</v>
      </c>
      <c r="BK95">
        <f t="shared" si="26"/>
        <v>0</v>
      </c>
      <c r="BL95">
        <f t="shared" si="26"/>
        <v>0</v>
      </c>
      <c r="BM95">
        <f t="shared" si="26"/>
        <v>0</v>
      </c>
      <c r="BN95">
        <f t="shared" si="26"/>
        <v>0</v>
      </c>
      <c r="BO95">
        <f t="shared" si="26"/>
        <v>0</v>
      </c>
      <c r="BP95">
        <f t="shared" si="26"/>
        <v>0</v>
      </c>
      <c r="BQ95">
        <f t="shared" si="26"/>
        <v>0</v>
      </c>
      <c r="BR95">
        <f t="shared" si="26"/>
        <v>0</v>
      </c>
      <c r="BS95">
        <f t="shared" si="26"/>
        <v>0</v>
      </c>
      <c r="BT95">
        <f t="shared" si="26"/>
        <v>0</v>
      </c>
      <c r="BU95">
        <f t="shared" si="26"/>
        <v>0</v>
      </c>
    </row>
    <row r="96" hidden="1" spans="1:73">
      <c r="A96" s="9" t="str">
        <f>_xlfn.XLOOKUP($E96,'Copy of Raw Data'!$E:$E,'Copy of Raw Data'!A:A,"ERROR",0,1)</f>
        <v>US</v>
      </c>
      <c r="B96" s="9" t="str">
        <f>_xlfn.XLOOKUP($E96,'Copy of Raw Data'!$E:$E,'Copy of Raw Data'!B:B,"ERROR",0,1)</f>
        <v>Hair Mousses</v>
      </c>
      <c r="C96" s="9" t="str">
        <f>_xlfn.XLOOKUP($E96,'Copy of Raw Data'!$E:$E,'Copy of Raw Data'!C:C,"ERROR",0,1)</f>
        <v>garnier</v>
      </c>
      <c r="D96" s="9" t="str">
        <f>_xlfn.XLOOKUP($E96,'Copy of Raw Data'!$E:$E,'Copy of Raw Data'!D:D,"ERROR",0,1)</f>
        <v>www.amazon.com/dp/B0177F8G42</v>
      </c>
      <c r="E96" s="9" t="s">
        <v>387</v>
      </c>
      <c r="F96" s="9" t="str">
        <f>_xlfn.XLOOKUP($E96,'Copy of Raw Data'!$E:$E,'Copy of Raw Data'!F:F,"ERROR",0,1)</f>
        <v>Garnier Fructis Style Curl Renew Reactivating Milk Spray, for Naturally Curly Hair, 5.0 Fl Oz, 1 Count (Packaging May Vary)</v>
      </c>
      <c r="G96" s="9">
        <f>_xlfn.XLOOKUP($E96,'Copy of Raw Data'!$E:$E,'Copy of Raw Data'!G:G,"ERROR",0,1)</f>
        <v>6926</v>
      </c>
      <c r="H96" s="9">
        <f>_xlfn.XLOOKUP($E96,'Copy of Raw Data'!$E:$E,'Copy of Raw Data'!H:H,"ERROR",0,1)</f>
        <v>41310.74</v>
      </c>
      <c r="I96" s="9">
        <f>_xlfn.XLOOKUP($E96,'Copy of Raw Data'!$E:$E,'Copy of Raw Data'!I:I,"ERROR",0,1)</f>
        <v>0.00166234995180338</v>
      </c>
      <c r="J96" s="9" t="str">
        <f>_xlfn.XLOOKUP($E96,'Copy of Raw Data'!$E:$E,'Copy of 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5 to 10</v>
      </c>
      <c r="L96" s="9">
        <f>_xlfn.XLOOKUP($E96,'Copy of Raw Data'!$E:$E,'Copy of Raw Data'!L:L,"ERROR",0,1)</f>
        <v>6</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5 to 10</v>
      </c>
      <c r="N96" s="9">
        <f>_xlfn.XLOOKUP($E96,'Copy of Raw Data'!$E:$E,'Copy of Raw Data'!N:N,"ERROR",0,1)</f>
        <v>6.53</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8% to 10%</v>
      </c>
      <c r="P96" s="16">
        <f t="shared" si="21"/>
        <v>0.0811638591117918</v>
      </c>
      <c r="Q96" s="9">
        <f>_xlfn.XLOOKUP($E96,'Copy of Raw Data'!$E:$E,'Copy of Raw Data'!Q:Q,"ERROR",0,1)</f>
        <v>5</v>
      </c>
      <c r="R96" s="9" t="str">
        <f>_xlfn.XLOOKUP($E96,'Copy of Raw Data'!$E:$E,'Copy of Raw Data'!R:R,"ERROR",0,1)</f>
        <v>fl oz</v>
      </c>
      <c r="S96" s="17">
        <f t="shared" si="17"/>
        <v>1.15384615384615</v>
      </c>
      <c r="T96" s="9" t="str">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1 to 2</v>
      </c>
      <c r="U96" s="17"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 to 0.05</v>
      </c>
      <c r="V96" s="17">
        <f t="shared" si="22"/>
        <v>0.0424676777399131</v>
      </c>
      <c r="W96" s="17"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 to 0.05</v>
      </c>
      <c r="X96" s="17">
        <f t="shared" si="23"/>
        <v>0.0390208371270258</v>
      </c>
      <c r="Y96" s="9"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4 to 6</v>
      </c>
      <c r="Z96" s="17">
        <f t="array" ref="Z96">_xlfn.IFS(AA96="oz",_xlfn.IFS(R96="oz",Q96,R96="fl oz",Q96*1.04,R96="ml",Q96*0.0338),AA96="fl oz",_xlfn.IFS(R96="oz",Q96/1.04,R96="fl oz",Q96,R96="ml",Q96*0.0338/1.04),AA96="ml",_xlfn.IFS(R96="oz",Q96/0.0338,R96="fl oz",Q96*1.04/0.0338,R96="ml",Q96))</f>
        <v>5.2</v>
      </c>
      <c r="AA96" s="9" t="str">
        <f>_xlfn.XLOOKUP($E96,'Copy of Raw Data'!$E:$E,'Copy of Raw Data'!AA:AA,"ERROR",0,1)</f>
        <v>oz</v>
      </c>
      <c r="AB96" s="9"/>
      <c r="AC96" s="9"/>
      <c r="AD96" s="9"/>
      <c r="AE96" s="9"/>
      <c r="AF96" s="9"/>
      <c r="AG96">
        <f t="shared" si="28"/>
        <v>0</v>
      </c>
      <c r="AH96">
        <f t="shared" si="28"/>
        <v>0</v>
      </c>
      <c r="AI96">
        <f t="shared" si="28"/>
        <v>0</v>
      </c>
      <c r="AJ96">
        <f t="shared" si="28"/>
        <v>0</v>
      </c>
      <c r="AK96">
        <f t="shared" si="28"/>
        <v>0</v>
      </c>
      <c r="AL96">
        <f t="shared" si="28"/>
        <v>0</v>
      </c>
      <c r="AM96">
        <f t="shared" si="28"/>
        <v>0</v>
      </c>
      <c r="AN96">
        <f t="shared" si="28"/>
        <v>0</v>
      </c>
      <c r="AO96">
        <f t="shared" si="28"/>
        <v>0</v>
      </c>
      <c r="AP96">
        <f t="shared" si="28"/>
        <v>0</v>
      </c>
      <c r="AQ96">
        <f t="shared" si="28"/>
        <v>0</v>
      </c>
      <c r="AR96">
        <f t="shared" si="28"/>
        <v>0</v>
      </c>
      <c r="AS96">
        <f t="shared" si="28"/>
        <v>0</v>
      </c>
      <c r="AT96">
        <f t="shared" si="28"/>
        <v>0</v>
      </c>
      <c r="AU96">
        <f t="shared" si="28"/>
        <v>0</v>
      </c>
      <c r="AV96">
        <f t="shared" si="28"/>
        <v>0</v>
      </c>
      <c r="AW96">
        <f t="shared" si="27"/>
        <v>0</v>
      </c>
      <c r="AX96">
        <f t="shared" si="27"/>
        <v>0</v>
      </c>
      <c r="AY96">
        <f t="shared" si="27"/>
        <v>0</v>
      </c>
      <c r="AZ96">
        <f t="shared" si="27"/>
        <v>0</v>
      </c>
      <c r="BA96">
        <f t="shared" si="27"/>
        <v>0</v>
      </c>
      <c r="BB96">
        <f t="shared" si="27"/>
        <v>0</v>
      </c>
      <c r="BC96">
        <f t="shared" si="27"/>
        <v>0</v>
      </c>
      <c r="BD96">
        <f t="shared" si="18"/>
        <v>0</v>
      </c>
      <c r="BE96">
        <f t="shared" si="18"/>
        <v>0</v>
      </c>
      <c r="BF96">
        <f t="shared" si="26"/>
        <v>0</v>
      </c>
      <c r="BG96">
        <f t="shared" si="26"/>
        <v>0</v>
      </c>
      <c r="BH96">
        <f t="shared" si="26"/>
        <v>0</v>
      </c>
      <c r="BI96">
        <f t="shared" si="26"/>
        <v>0</v>
      </c>
      <c r="BJ96">
        <f t="shared" si="26"/>
        <v>0</v>
      </c>
      <c r="BK96">
        <f t="shared" si="26"/>
        <v>0</v>
      </c>
      <c r="BL96">
        <f t="shared" si="26"/>
        <v>0</v>
      </c>
      <c r="BM96">
        <f t="shared" si="26"/>
        <v>0</v>
      </c>
      <c r="BN96">
        <f t="shared" si="26"/>
        <v>0</v>
      </c>
      <c r="BO96">
        <f t="shared" si="26"/>
        <v>0</v>
      </c>
      <c r="BP96">
        <f t="shared" si="26"/>
        <v>0</v>
      </c>
      <c r="BQ96">
        <f t="shared" si="26"/>
        <v>0</v>
      </c>
      <c r="BR96">
        <f t="shared" si="26"/>
        <v>0</v>
      </c>
      <c r="BS96">
        <f t="shared" si="26"/>
        <v>0</v>
      </c>
      <c r="BT96">
        <f t="shared" si="26"/>
        <v>0</v>
      </c>
      <c r="BU96">
        <f t="shared" si="26"/>
        <v>0</v>
      </c>
    </row>
    <row r="97" hidden="1" spans="1:73">
      <c r="A97" s="9" t="str">
        <f>_xlfn.XLOOKUP($E97,'Copy of Raw Data'!$E:$E,'Copy of Raw Data'!A:A,"ERROR",0,1)</f>
        <v>US</v>
      </c>
      <c r="B97" s="9" t="str">
        <f>_xlfn.XLOOKUP($E97,'Copy of Raw Data'!$E:$E,'Copy of Raw Data'!B:B,"ERROR",0,1)</f>
        <v>Hair Mousses</v>
      </c>
      <c r="C97" s="9" t="str">
        <f>_xlfn.XLOOKUP($E97,'Copy of Raw Data'!$E:$E,'Copy of Raw Data'!C:C,"ERROR",0,1)</f>
        <v>Fantasia IC</v>
      </c>
      <c r="D97" s="9" t="str">
        <f>_xlfn.XLOOKUP($E97,'Copy of Raw Data'!$E:$E,'Copy of Raw Data'!D:D,"ERROR",0,1)</f>
        <v>www.amazon.com/dp/B001DTWX66</v>
      </c>
      <c r="E97" s="9" t="s">
        <v>390</v>
      </c>
      <c r="F97" s="9" t="str">
        <f>_xlfn.XLOOKUP($E97,'Copy of Raw Data'!$E:$E,'Copy of Raw Data'!F:F,"ERROR",0,1)</f>
        <v>Fantasia Liquid Mousse Spray, 16.0 Fl Oz</v>
      </c>
      <c r="G97" s="9">
        <f>_xlfn.XLOOKUP($E97,'Copy of Raw Data'!$E:$E,'Copy of Raw Data'!G:G,"ERROR",0,1)</f>
        <v>2602</v>
      </c>
      <c r="H97" s="9">
        <f>_xlfn.XLOOKUP($E97,'Copy of Raw Data'!$E:$E,'Copy of Raw Data'!H:H,"ERROR",0,1)</f>
        <v>39100.73</v>
      </c>
      <c r="I97" s="9">
        <f>_xlfn.XLOOKUP($E97,'Copy of Raw Data'!$E:$E,'Copy of Raw Data'!I:I,"ERROR",0,1)</f>
        <v>0.00165517051969659</v>
      </c>
      <c r="J97" s="9" t="str">
        <f>_xlfn.XLOOKUP($E97,'Copy of Raw Data'!$E:$E,'Copy of 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10 to 15</v>
      </c>
      <c r="L97" s="9">
        <f>_xlfn.XLOOKUP($E97,'Copy of Raw Data'!$E:$E,'Copy of Raw Data'!L:L,"ERROR",0,1)</f>
        <v>14.96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15 to 20</v>
      </c>
      <c r="N97" s="9">
        <f>_xlfn.XLOOKUP($E97,'Copy of Raw Data'!$E:$E,'Copy of Raw Data'!N:N,"ERROR",0,1)</f>
        <v>15.33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2% to 4%</v>
      </c>
      <c r="P97" s="16">
        <f t="shared" si="21"/>
        <v>0.0241356816699282</v>
      </c>
      <c r="Q97" s="9">
        <f>_xlfn.XLOOKUP($E97,'Copy of Raw Data'!$E:$E,'Copy of Raw Data'!Q:Q,"ERROR",0,1)</f>
        <v>16</v>
      </c>
      <c r="R97" s="9" t="str">
        <f>_xlfn.XLOOKUP($E97,'Copy of Raw Data'!$E:$E,'Copy of Raw Data'!R:R,"ERROR",0,1)</f>
        <v>fl oz</v>
      </c>
      <c r="S97" s="17">
        <f t="shared" si="17"/>
        <v>0.899038461538462</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0.75 to 1</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22"/>
        <v>0.0311556996436097</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23"/>
        <v>0.0304037355948076</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15 to 20</v>
      </c>
      <c r="Z97" s="17">
        <f t="array" ref="Z97">_xlfn.IFS(AA97="oz",_xlfn.IFS(R97="oz",Q97,R97="fl oz",Q97*1.04,R97="ml",Q97*0.0338),AA97="fl oz",_xlfn.IFS(R97="oz",Q97/1.04,R97="fl oz",Q97,R97="ml",Q97*0.0338/1.04),AA97="ml",_xlfn.IFS(R97="oz",Q97/0.0338,R97="fl oz",Q97*1.04/0.0338,R97="ml",Q97))</f>
        <v>16.64</v>
      </c>
      <c r="AA97" s="9" t="str">
        <f>_xlfn.XLOOKUP($E97,'Copy of Raw Data'!$E:$E,'Copy of Raw Data'!AA:AA,"ERROR",0,1)</f>
        <v>oz</v>
      </c>
      <c r="AB97" s="9"/>
      <c r="AC97" s="9"/>
      <c r="AD97" s="9"/>
      <c r="AE97" s="9"/>
      <c r="AF97" s="9"/>
      <c r="AG97">
        <f t="shared" si="28"/>
        <v>0</v>
      </c>
      <c r="AH97">
        <f t="shared" si="28"/>
        <v>0</v>
      </c>
      <c r="AI97">
        <f t="shared" si="28"/>
        <v>0</v>
      </c>
      <c r="AJ97">
        <f t="shared" si="28"/>
        <v>0</v>
      </c>
      <c r="AK97">
        <f t="shared" si="28"/>
        <v>0</v>
      </c>
      <c r="AL97">
        <f t="shared" si="28"/>
        <v>0</v>
      </c>
      <c r="AM97">
        <f t="shared" si="28"/>
        <v>0</v>
      </c>
      <c r="AN97">
        <f t="shared" si="28"/>
        <v>0</v>
      </c>
      <c r="AO97">
        <f t="shared" si="28"/>
        <v>0</v>
      </c>
      <c r="AP97">
        <f t="shared" si="28"/>
        <v>0</v>
      </c>
      <c r="AQ97">
        <f t="shared" si="28"/>
        <v>0</v>
      </c>
      <c r="AR97">
        <f t="shared" si="28"/>
        <v>0</v>
      </c>
      <c r="AS97">
        <f t="shared" si="28"/>
        <v>0</v>
      </c>
      <c r="AT97">
        <f t="shared" si="28"/>
        <v>0</v>
      </c>
      <c r="AU97">
        <f t="shared" si="28"/>
        <v>0</v>
      </c>
      <c r="AV97">
        <f t="shared" si="28"/>
        <v>0</v>
      </c>
      <c r="AW97">
        <f t="shared" si="27"/>
        <v>0</v>
      </c>
      <c r="AX97">
        <f t="shared" si="27"/>
        <v>0</v>
      </c>
      <c r="AY97">
        <f t="shared" si="27"/>
        <v>0</v>
      </c>
      <c r="AZ97">
        <f t="shared" si="27"/>
        <v>0</v>
      </c>
      <c r="BA97">
        <f t="shared" si="27"/>
        <v>0</v>
      </c>
      <c r="BB97">
        <f t="shared" si="27"/>
        <v>0</v>
      </c>
      <c r="BC97">
        <f t="shared" si="27"/>
        <v>0</v>
      </c>
      <c r="BD97">
        <f t="shared" si="18"/>
        <v>0</v>
      </c>
      <c r="BE97">
        <f t="shared" si="18"/>
        <v>0</v>
      </c>
      <c r="BF97">
        <f t="shared" si="26"/>
        <v>0</v>
      </c>
      <c r="BG97">
        <f t="shared" si="26"/>
        <v>0</v>
      </c>
      <c r="BH97">
        <f t="shared" si="26"/>
        <v>0</v>
      </c>
      <c r="BI97">
        <f t="shared" si="26"/>
        <v>0</v>
      </c>
      <c r="BJ97">
        <f t="shared" si="26"/>
        <v>0</v>
      </c>
      <c r="BK97">
        <f t="shared" si="26"/>
        <v>0</v>
      </c>
      <c r="BL97">
        <f t="shared" si="26"/>
        <v>0</v>
      </c>
      <c r="BM97">
        <f t="shared" si="26"/>
        <v>0</v>
      </c>
      <c r="BN97">
        <f t="shared" si="26"/>
        <v>0</v>
      </c>
      <c r="BO97">
        <f t="shared" si="26"/>
        <v>0</v>
      </c>
      <c r="BP97">
        <f t="shared" si="26"/>
        <v>0</v>
      </c>
      <c r="BQ97">
        <f t="shared" si="26"/>
        <v>0</v>
      </c>
      <c r="BR97">
        <f t="shared" si="26"/>
        <v>0</v>
      </c>
      <c r="BS97">
        <f t="shared" si="26"/>
        <v>0</v>
      </c>
      <c r="BT97">
        <f t="shared" si="26"/>
        <v>0</v>
      </c>
      <c r="BU97">
        <f t="shared" si="26"/>
        <v>0</v>
      </c>
    </row>
    <row r="98" hidden="1" spans="1:73">
      <c r="A98" s="9" t="str">
        <f>_xlfn.XLOOKUP($E98,'Copy of Raw Data'!$E:$E,'Copy of Raw Data'!A:A,"ERROR",0,1)</f>
        <v>US</v>
      </c>
      <c r="B98" s="9" t="str">
        <f>_xlfn.XLOOKUP($E98,'Copy of Raw Data'!$E:$E,'Copy of Raw Data'!B:B,"ERROR",0,1)</f>
        <v>Hair Mousses</v>
      </c>
      <c r="C98" s="9" t="str">
        <f>_xlfn.XLOOKUP($E98,'Copy of Raw Data'!$E:$E,'Copy of Raw Data'!C:C,"ERROR",0,1)</f>
        <v>Kafune Amor Hair Care</v>
      </c>
      <c r="D98" s="9" t="str">
        <f>_xlfn.XLOOKUP($E98,'Copy of Raw Data'!$E:$E,'Copy of Raw Data'!D:D,"ERROR",0,1)</f>
        <v>www.amazon.com/dp/B096LBQ274</v>
      </c>
      <c r="E98" s="9" t="s">
        <v>394</v>
      </c>
      <c r="F98" s="9" t="str">
        <f>_xlfn.XLOOKUP($E98,'Copy of Raw Data'!$E:$E,'Copy of Raw Data'!F:F,"ERROR",0,1)</f>
        <v>Kafune Tint Melting Mousse – Concealer for Lace Wigs, Hair Wigs, Toupees and Hair Pieces – Natural Finishing Edge Control – Melt and Form Hair – Quick Drying – 6.8 Fl oz – Mocha Medium Brown</v>
      </c>
      <c r="G98" s="9">
        <f>_xlfn.XLOOKUP($E98,'Copy of Raw Data'!$E:$E,'Copy of Raw Data'!G:G,"ERROR",0,1)</f>
        <v>1703</v>
      </c>
      <c r="H98" s="9">
        <f>_xlfn.XLOOKUP($E98,'Copy of Raw Data'!$E:$E,'Copy of Raw Data'!H:H,"ERROR",0,1)</f>
        <v>38931.86</v>
      </c>
      <c r="I98" s="9">
        <f>_xlfn.XLOOKUP($E98,'Copy of Raw Data'!$E:$E,'Copy of Raw Data'!I:I,"ERROR",0,1)</f>
        <v>0.00163801037176466</v>
      </c>
      <c r="J98" s="9" t="str">
        <f>_xlfn.XLOOKUP($E98,'Copy of Raw Data'!$E:$E,'Copy of 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20 to 30</v>
      </c>
      <c r="L98" s="9">
        <f>_xlfn.XLOOKUP($E98,'Copy of Raw Data'!$E:$E,'Copy of Raw Data'!L:L,"ERROR",0,1)</f>
        <v>23.11</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20 to 30</v>
      </c>
      <c r="N98" s="9">
        <f>_xlfn.XLOOKUP($E98,'Copy of Raw Data'!$E:$E,'Copy of Raw Data'!N:N,"ERROR",0,1)</f>
        <v>23.97</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21"/>
        <v>0.0358781810596579</v>
      </c>
      <c r="Q98" s="9">
        <f>_xlfn.XLOOKUP($E98,'Copy of Raw Data'!$E:$E,'Copy of Raw Data'!Q:Q,"ERROR",0,1)</f>
        <v>6.8</v>
      </c>
      <c r="R98" s="9" t="str">
        <f>_xlfn.XLOOKUP($E98,'Copy of Raw Data'!$E:$E,'Copy of Raw Data'!R:R,"ERROR",0,1)</f>
        <v>fl oz</v>
      </c>
      <c r="S98" s="17">
        <f t="shared" si="17"/>
        <v>3.26781674208145</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3 to 4</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0.1 to 0.2</v>
      </c>
      <c r="V98" s="17">
        <f t="shared" si="22"/>
        <v>0.114623709060638</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0.1 to 0.2</v>
      </c>
      <c r="X98" s="17">
        <f t="shared" si="23"/>
        <v>0.110511218873231</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6 to 8</v>
      </c>
      <c r="Z98" s="17">
        <f t="array" ref="Z98">_xlfn.IFS(AA98="oz",_xlfn.IFS(R98="oz",Q98,R98="fl oz",Q98*1.04,R98="ml",Q98*0.0338),AA98="fl oz",_xlfn.IFS(R98="oz",Q98/1.04,R98="fl oz",Q98,R98="ml",Q98*0.0338/1.04),AA98="ml",_xlfn.IFS(R98="oz",Q98/0.0338,R98="fl oz",Q98*1.04/0.0338,R98="ml",Q98))</f>
        <v>7.072</v>
      </c>
      <c r="AA98" s="9" t="str">
        <f>_xlfn.XLOOKUP($E98,'Copy of Raw Data'!$E:$E,'Copy of Raw Data'!AA:AA,"ERROR",0,1)</f>
        <v>oz</v>
      </c>
      <c r="AB98" s="9"/>
      <c r="AC98" s="9"/>
      <c r="AD98" s="9"/>
      <c r="AE98" s="9"/>
      <c r="AF98" s="9"/>
      <c r="AG98">
        <f t="shared" si="28"/>
        <v>0</v>
      </c>
      <c r="AH98">
        <f t="shared" si="28"/>
        <v>0</v>
      </c>
      <c r="AI98">
        <f t="shared" si="28"/>
        <v>0</v>
      </c>
      <c r="AJ98">
        <f t="shared" si="28"/>
        <v>0</v>
      </c>
      <c r="AK98">
        <f t="shared" si="28"/>
        <v>0</v>
      </c>
      <c r="AL98">
        <f t="shared" si="28"/>
        <v>0</v>
      </c>
      <c r="AM98">
        <f t="shared" si="28"/>
        <v>0</v>
      </c>
      <c r="AN98">
        <f t="shared" si="28"/>
        <v>0</v>
      </c>
      <c r="AO98">
        <f t="shared" si="28"/>
        <v>0</v>
      </c>
      <c r="AP98">
        <f t="shared" si="28"/>
        <v>0</v>
      </c>
      <c r="AQ98">
        <f t="shared" si="28"/>
        <v>0</v>
      </c>
      <c r="AR98">
        <f t="shared" si="28"/>
        <v>0</v>
      </c>
      <c r="AS98">
        <f t="shared" si="28"/>
        <v>0</v>
      </c>
      <c r="AT98">
        <f t="shared" si="28"/>
        <v>0</v>
      </c>
      <c r="AU98">
        <f t="shared" si="28"/>
        <v>0</v>
      </c>
      <c r="AV98">
        <f t="shared" si="28"/>
        <v>0</v>
      </c>
      <c r="AW98">
        <f t="shared" si="27"/>
        <v>0</v>
      </c>
      <c r="AX98">
        <f t="shared" si="27"/>
        <v>0</v>
      </c>
      <c r="AY98">
        <f t="shared" si="27"/>
        <v>0</v>
      </c>
      <c r="AZ98">
        <f t="shared" si="27"/>
        <v>0</v>
      </c>
      <c r="BA98">
        <f t="shared" si="27"/>
        <v>0</v>
      </c>
      <c r="BB98">
        <f t="shared" si="27"/>
        <v>0</v>
      </c>
      <c r="BC98">
        <f t="shared" si="27"/>
        <v>0</v>
      </c>
      <c r="BD98">
        <f t="shared" si="18"/>
        <v>0</v>
      </c>
      <c r="BE98">
        <f t="shared" si="18"/>
        <v>0</v>
      </c>
      <c r="BF98">
        <f t="shared" si="26"/>
        <v>0</v>
      </c>
      <c r="BG98">
        <f t="shared" si="26"/>
        <v>0</v>
      </c>
      <c r="BH98">
        <f t="shared" si="26"/>
        <v>0</v>
      </c>
      <c r="BI98">
        <f t="shared" si="26"/>
        <v>0</v>
      </c>
      <c r="BJ98">
        <f t="shared" si="26"/>
        <v>0</v>
      </c>
      <c r="BK98">
        <f t="shared" si="26"/>
        <v>0</v>
      </c>
      <c r="BL98">
        <f t="shared" si="26"/>
        <v>0</v>
      </c>
      <c r="BM98">
        <f t="shared" si="26"/>
        <v>0</v>
      </c>
      <c r="BN98">
        <f t="shared" si="26"/>
        <v>0</v>
      </c>
      <c r="BO98">
        <f t="shared" si="26"/>
        <v>0</v>
      </c>
      <c r="BP98">
        <f t="shared" ref="BF98:BU161" si="29">IF(IFERROR(SEARCH(BP$2,$AD98,1),0)=0,0,1)</f>
        <v>0</v>
      </c>
      <c r="BQ98">
        <f t="shared" si="29"/>
        <v>0</v>
      </c>
      <c r="BR98">
        <f t="shared" si="29"/>
        <v>0</v>
      </c>
      <c r="BS98">
        <f t="shared" si="29"/>
        <v>0</v>
      </c>
      <c r="BT98">
        <f t="shared" si="29"/>
        <v>0</v>
      </c>
      <c r="BU98">
        <f t="shared" si="29"/>
        <v>0</v>
      </c>
    </row>
    <row r="99" hidden="1" spans="1:73">
      <c r="A99" s="9" t="str">
        <f>_xlfn.XLOOKUP($E99,'Copy of Raw Data'!$E:$E,'Copy of Raw Data'!A:A,"ERROR",0,1)</f>
        <v>US</v>
      </c>
      <c r="B99" s="9" t="str">
        <f>_xlfn.XLOOKUP($E99,'Copy of Raw Data'!$E:$E,'Copy of Raw Data'!B:B,"ERROR",0,1)</f>
        <v>Hair Mousses</v>
      </c>
      <c r="C99" s="9" t="str">
        <f>_xlfn.XLOOKUP($E99,'Copy of Raw Data'!$E:$E,'Copy of Raw Data'!C:C,"ERROR",0,1)</f>
        <v>schwarzkopf</v>
      </c>
      <c r="D99" s="9" t="str">
        <f>_xlfn.XLOOKUP($E99,'Copy of Raw Data'!$E:$E,'Copy of Raw Data'!D:D,"ERROR",0,1)</f>
        <v>www.amazon.com/dp/B01CGSZIZK</v>
      </c>
      <c r="E99" s="9" t="s">
        <v>398</v>
      </c>
      <c r="F99" s="9" t="str">
        <f>_xlfn.XLOOKUP($E99,'Copy of Raw Data'!$E:$E,'Copy of Raw Data'!F:F,"ERROR",0,1)</f>
        <v>OSiS+ Grip Extreme Hold Mousse – Extra Strong Control and Volume with Lasting Definition and Natural Shine – Volumizing Formula Protects Against Blow Dry Damage, 7 oz</v>
      </c>
      <c r="G99" s="9">
        <f>_xlfn.XLOOKUP($E99,'Copy of Raw Data'!$E:$E,'Copy of Raw Data'!G:G,"ERROR",0,1)</f>
        <v>3099</v>
      </c>
      <c r="H99" s="9">
        <f>_xlfn.XLOOKUP($E99,'Copy of Raw Data'!$E:$E,'Copy of Raw Data'!H:H,"ERROR",0,1)</f>
        <v>38528.23</v>
      </c>
      <c r="I99" s="9">
        <f>_xlfn.XLOOKUP($E99,'Copy of Raw Data'!$E:$E,'Copy of Raw Data'!I:I,"ERROR",0,1)</f>
        <v>0.00161367674376298</v>
      </c>
      <c r="J99" s="9" t="str">
        <f>_xlfn.XLOOKUP($E99,'Copy of Raw Data'!$E:$E,'Copy of 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10 to 15</v>
      </c>
      <c r="L99" s="9">
        <f>_xlfn.XLOOKUP($E99,'Copy of Raw Data'!$E:$E,'Copy of Raw Data'!L:L,"ERROR",0,1)</f>
        <v>12.88</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15 to 20</v>
      </c>
      <c r="N99" s="9">
        <f>_xlfn.XLOOKUP($E99,'Copy of Raw Data'!$E:$E,'Copy of Raw Data'!N:N,"ERROR",0,1)</f>
        <v>19.92</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30% to 40%</v>
      </c>
      <c r="P99" s="16">
        <f t="shared" si="21"/>
        <v>0.353413654618474</v>
      </c>
      <c r="Q99" s="9">
        <f>_xlfn.XLOOKUP($E99,'Copy of Raw Data'!$E:$E,'Copy of Raw Data'!Q:Q,"ERROR",0,1)</f>
        <v>7</v>
      </c>
      <c r="R99" s="9" t="str">
        <f>_xlfn.XLOOKUP($E99,'Copy of Raw Data'!$E:$E,'Copy of Raw Data'!R:R,"ERROR",0,1)</f>
        <v>oz</v>
      </c>
      <c r="S99" s="17">
        <f t="shared" si="17"/>
        <v>1.84</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1 to 2</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0.05 to 0.1</v>
      </c>
      <c r="V99" s="17">
        <f t="shared" si="22"/>
        <v>0.0962365331658534</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0.05 to 0.1</v>
      </c>
      <c r="X99" s="17">
        <f t="shared" si="23"/>
        <v>0.0622252282718972</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v>
      </c>
      <c r="AA99" s="9" t="str">
        <f>_xlfn.XLOOKUP($E99,'Copy of Raw Data'!$E:$E,'Copy of Raw Data'!AA:AA,"ERROR",0,1)</f>
        <v>oz</v>
      </c>
      <c r="AB99" s="9"/>
      <c r="AC99" s="9"/>
      <c r="AD99" s="9"/>
      <c r="AE99" s="9"/>
      <c r="AF99" s="9"/>
      <c r="AG99">
        <f t="shared" si="28"/>
        <v>0</v>
      </c>
      <c r="AH99">
        <f t="shared" si="28"/>
        <v>0</v>
      </c>
      <c r="AI99">
        <f t="shared" si="28"/>
        <v>0</v>
      </c>
      <c r="AJ99">
        <f t="shared" si="28"/>
        <v>0</v>
      </c>
      <c r="AK99">
        <f t="shared" si="28"/>
        <v>0</v>
      </c>
      <c r="AL99">
        <f t="shared" si="28"/>
        <v>0</v>
      </c>
      <c r="AM99">
        <f t="shared" si="28"/>
        <v>0</v>
      </c>
      <c r="AN99">
        <f t="shared" si="28"/>
        <v>0</v>
      </c>
      <c r="AO99">
        <f t="shared" si="28"/>
        <v>0</v>
      </c>
      <c r="AP99">
        <f t="shared" si="28"/>
        <v>0</v>
      </c>
      <c r="AQ99">
        <f t="shared" si="28"/>
        <v>0</v>
      </c>
      <c r="AR99">
        <f t="shared" si="28"/>
        <v>0</v>
      </c>
      <c r="AS99">
        <f t="shared" si="28"/>
        <v>0</v>
      </c>
      <c r="AT99">
        <f t="shared" si="28"/>
        <v>0</v>
      </c>
      <c r="AU99">
        <f t="shared" si="28"/>
        <v>0</v>
      </c>
      <c r="AV99">
        <f t="shared" si="28"/>
        <v>0</v>
      </c>
      <c r="AW99">
        <f t="shared" si="27"/>
        <v>0</v>
      </c>
      <c r="AX99">
        <f t="shared" si="27"/>
        <v>0</v>
      </c>
      <c r="AY99">
        <f t="shared" si="27"/>
        <v>0</v>
      </c>
      <c r="AZ99">
        <f t="shared" si="27"/>
        <v>0</v>
      </c>
      <c r="BA99">
        <f t="shared" si="27"/>
        <v>0</v>
      </c>
      <c r="BB99">
        <f t="shared" si="27"/>
        <v>0</v>
      </c>
      <c r="BC99">
        <f t="shared" si="27"/>
        <v>0</v>
      </c>
      <c r="BD99">
        <f t="shared" si="18"/>
        <v>0</v>
      </c>
      <c r="BE99">
        <f t="shared" si="18"/>
        <v>0</v>
      </c>
      <c r="BF99">
        <f t="shared" si="29"/>
        <v>0</v>
      </c>
      <c r="BG99">
        <f t="shared" si="29"/>
        <v>0</v>
      </c>
      <c r="BH99">
        <f t="shared" si="29"/>
        <v>0</v>
      </c>
      <c r="BI99">
        <f t="shared" si="29"/>
        <v>0</v>
      </c>
      <c r="BJ99">
        <f t="shared" si="29"/>
        <v>0</v>
      </c>
      <c r="BK99">
        <f t="shared" si="29"/>
        <v>0</v>
      </c>
      <c r="BL99">
        <f t="shared" si="29"/>
        <v>0</v>
      </c>
      <c r="BM99">
        <f t="shared" si="29"/>
        <v>0</v>
      </c>
      <c r="BN99">
        <f t="shared" si="29"/>
        <v>0</v>
      </c>
      <c r="BO99">
        <f t="shared" si="29"/>
        <v>0</v>
      </c>
      <c r="BP99">
        <f t="shared" si="29"/>
        <v>0</v>
      </c>
      <c r="BQ99">
        <f t="shared" si="29"/>
        <v>0</v>
      </c>
      <c r="BR99">
        <f t="shared" si="29"/>
        <v>0</v>
      </c>
      <c r="BS99">
        <f t="shared" si="29"/>
        <v>0</v>
      </c>
      <c r="BT99">
        <f t="shared" si="29"/>
        <v>0</v>
      </c>
      <c r="BU99">
        <f t="shared" si="29"/>
        <v>0</v>
      </c>
    </row>
    <row r="100" hidden="1" spans="1:73">
      <c r="A100" s="9" t="str">
        <f>_xlfn.XLOOKUP($E100,'Copy of Raw Data'!$E:$E,'Copy of Raw Data'!A:A,"ERROR",0,1)</f>
        <v>US</v>
      </c>
      <c r="B100" s="9" t="str">
        <f>_xlfn.XLOOKUP($E100,'Copy of Raw Data'!$E:$E,'Copy of Raw Data'!B:B,"ERROR",0,1)</f>
        <v>Hair Mousses</v>
      </c>
      <c r="C100" s="9" t="str">
        <f>_xlfn.XLOOKUP($E100,'Copy of Raw Data'!$E:$E,'Copy of Raw Data'!C:C,"ERROR",0,1)</f>
        <v>AmPro</v>
      </c>
      <c r="D100" s="9" t="str">
        <f>_xlfn.XLOOKUP($E100,'Copy of Raw Data'!$E:$E,'Copy of Raw Data'!D:D,"ERROR",0,1)</f>
        <v>www.amazon.com/dp/B08MBD47TX</v>
      </c>
      <c r="E100" s="9" t="s">
        <v>402</v>
      </c>
      <c r="F100" s="9" t="str">
        <f>_xlfn.XLOOKUP($E100,'Copy of Raw Data'!$E:$E,'Copy of Raw Data'!F:F,"ERROR",0,1)</f>
        <v>Shine N Jam Magic Fingers For Braiders Setting Mousse 12 Ounce (354ml)</v>
      </c>
      <c r="G100" s="9">
        <f>_xlfn.XLOOKUP($E100,'Copy of Raw Data'!$E:$E,'Copy of Raw Data'!G:G,"ERROR",0,1)</f>
        <v>4965</v>
      </c>
      <c r="H100" s="9">
        <f>_xlfn.XLOOKUP($E100,'Copy of Raw Data'!$E:$E,'Copy of Raw Data'!H:H,"ERROR",0,1)</f>
        <v>37955.87</v>
      </c>
      <c r="I100" s="9">
        <f>_xlfn.XLOOKUP($E100,'Copy of Raw Data'!$E:$E,'Copy of Raw Data'!I:I,"ERROR",0,1)</f>
        <v>0.00160764733024142</v>
      </c>
      <c r="J100" s="9" t="str">
        <f>_xlfn.XLOOKUP($E100,'Copy of Raw Data'!$E:$E,'Copy of 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5 to 10</v>
      </c>
      <c r="L100" s="9">
        <f>_xlfn.XLOOKUP($E100,'Copy of Raw Data'!$E:$E,'Copy of Raw Data'!L:L,"ERROR",0,1)</f>
        <v>7.61</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5 to 10</v>
      </c>
      <c r="N100" s="9">
        <f>_xlfn.XLOOKUP($E100,'Copy of Raw Data'!$E:$E,'Copy of Raw Data'!N:N,"ERROR",0,1)</f>
        <v>8.42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8% to 10%</v>
      </c>
      <c r="P100" s="16">
        <f t="shared" si="21"/>
        <v>0.0961995249406175</v>
      </c>
      <c r="Q100" s="9">
        <f>_xlfn.XLOOKUP($E100,'Copy of Raw Data'!$E:$E,'Copy of Raw Data'!Q:Q,"ERROR",0,1)</f>
        <v>12</v>
      </c>
      <c r="R100" s="9" t="str">
        <f>_xlfn.XLOOKUP($E100,'Copy of Raw Data'!$E:$E,'Copy of Raw Data'!R:R,"ERROR",0,1)</f>
        <v>oz</v>
      </c>
      <c r="S100" s="17">
        <f t="shared" si="17"/>
        <v>0.634166666666667</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0.5 to 0.75</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 to 0.05</v>
      </c>
      <c r="V100" s="17">
        <f t="shared" si="22"/>
        <v>0.0237290046218014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 to 0.05</v>
      </c>
      <c r="X100" s="17">
        <f t="shared" si="23"/>
        <v>0.0214462856498704</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10 to 15</v>
      </c>
      <c r="Z100" s="17">
        <f t="array" ref="Z100">_xlfn.IFS(AA100="oz",_xlfn.IFS(R100="oz",Q100,R100="fl oz",Q100*1.04,R100="ml",Q100*0.0338),AA100="fl oz",_xlfn.IFS(R100="oz",Q100/1.04,R100="fl oz",Q100,R100="ml",Q100*0.0338/1.04),AA100="ml",_xlfn.IFS(R100="oz",Q100/0.0338,R100="fl oz",Q100*1.04/0.0338,R100="ml",Q100))</f>
        <v>12</v>
      </c>
      <c r="AA100" s="9" t="str">
        <f>_xlfn.XLOOKUP($E100,'Copy of Raw Data'!$E:$E,'Copy of Raw Data'!AA:AA,"ERROR",0,1)</f>
        <v>oz</v>
      </c>
      <c r="AB100" s="9"/>
      <c r="AC100" s="9"/>
      <c r="AD100" s="9"/>
      <c r="AE100" s="9"/>
      <c r="AF100" s="9"/>
      <c r="AG100">
        <f t="shared" si="28"/>
        <v>0</v>
      </c>
      <c r="AH100">
        <f t="shared" si="28"/>
        <v>0</v>
      </c>
      <c r="AI100">
        <f t="shared" si="28"/>
        <v>0</v>
      </c>
      <c r="AJ100">
        <f t="shared" si="28"/>
        <v>0</v>
      </c>
      <c r="AK100">
        <f t="shared" si="28"/>
        <v>0</v>
      </c>
      <c r="AL100">
        <f t="shared" si="28"/>
        <v>0</v>
      </c>
      <c r="AM100">
        <f t="shared" si="28"/>
        <v>0</v>
      </c>
      <c r="AN100">
        <f t="shared" si="28"/>
        <v>0</v>
      </c>
      <c r="AO100">
        <f t="shared" si="28"/>
        <v>0</v>
      </c>
      <c r="AP100">
        <f t="shared" si="28"/>
        <v>0</v>
      </c>
      <c r="AQ100">
        <f t="shared" si="28"/>
        <v>0</v>
      </c>
      <c r="AR100">
        <f t="shared" si="28"/>
        <v>0</v>
      </c>
      <c r="AS100">
        <f t="shared" si="28"/>
        <v>0</v>
      </c>
      <c r="AT100">
        <f t="shared" si="28"/>
        <v>0</v>
      </c>
      <c r="AU100">
        <f t="shared" si="28"/>
        <v>0</v>
      </c>
      <c r="AV100">
        <f t="shared" si="28"/>
        <v>0</v>
      </c>
      <c r="AW100">
        <f t="shared" si="27"/>
        <v>0</v>
      </c>
      <c r="AX100">
        <f t="shared" si="27"/>
        <v>0</v>
      </c>
      <c r="AY100">
        <f t="shared" si="27"/>
        <v>0</v>
      </c>
      <c r="AZ100">
        <f t="shared" si="27"/>
        <v>0</v>
      </c>
      <c r="BA100">
        <f t="shared" si="27"/>
        <v>0</v>
      </c>
      <c r="BB100">
        <f t="shared" si="27"/>
        <v>0</v>
      </c>
      <c r="BC100">
        <f t="shared" si="27"/>
        <v>0</v>
      </c>
      <c r="BD100">
        <f t="shared" si="18"/>
        <v>0</v>
      </c>
      <c r="BE100">
        <f t="shared" si="18"/>
        <v>0</v>
      </c>
      <c r="BF100">
        <f t="shared" si="29"/>
        <v>0</v>
      </c>
      <c r="BG100">
        <f t="shared" si="29"/>
        <v>0</v>
      </c>
      <c r="BH100">
        <f t="shared" si="29"/>
        <v>0</v>
      </c>
      <c r="BI100">
        <f t="shared" si="29"/>
        <v>0</v>
      </c>
      <c r="BJ100">
        <f t="shared" si="29"/>
        <v>0</v>
      </c>
      <c r="BK100">
        <f t="shared" si="29"/>
        <v>0</v>
      </c>
      <c r="BL100">
        <f t="shared" si="29"/>
        <v>0</v>
      </c>
      <c r="BM100">
        <f t="shared" si="29"/>
        <v>0</v>
      </c>
      <c r="BN100">
        <f t="shared" si="29"/>
        <v>0</v>
      </c>
      <c r="BO100">
        <f t="shared" si="29"/>
        <v>0</v>
      </c>
      <c r="BP100">
        <f t="shared" si="29"/>
        <v>0</v>
      </c>
      <c r="BQ100">
        <f t="shared" si="29"/>
        <v>0</v>
      </c>
      <c r="BR100">
        <f t="shared" si="29"/>
        <v>0</v>
      </c>
      <c r="BS100">
        <f t="shared" si="29"/>
        <v>0</v>
      </c>
      <c r="BT100">
        <f t="shared" si="29"/>
        <v>0</v>
      </c>
      <c r="BU100">
        <f t="shared" si="29"/>
        <v>0</v>
      </c>
    </row>
    <row r="101" hidden="1" spans="1:73">
      <c r="A101" s="9" t="str">
        <f>_xlfn.XLOOKUP($E101,'Copy of Raw Data'!$E:$E,'Copy of Raw Data'!A:A,"ERROR",0,1)</f>
        <v>US</v>
      </c>
      <c r="B101" s="9" t="str">
        <f>_xlfn.XLOOKUP($E101,'Copy of Raw Data'!$E:$E,'Copy of Raw Data'!B:B,"ERROR",0,1)</f>
        <v>Hair Mousses</v>
      </c>
      <c r="C101" s="9" t="str">
        <f>_xlfn.XLOOKUP($E101,'Copy of Raw Data'!$E:$E,'Copy of Raw Data'!C:C,"ERROR",0,1)</f>
        <v>others</v>
      </c>
      <c r="D101" s="9" t="str">
        <f>_xlfn.XLOOKUP($E101,'Copy of Raw Data'!$E:$E,'Copy of Raw Data'!D:D,"ERROR",0,1)</f>
        <v>www.amazon.com/dp/B07HHN1864</v>
      </c>
      <c r="E101" s="9" t="s">
        <v>405</v>
      </c>
      <c r="F101" s="9" t="str">
        <f>_xlfn.XLOOKUP($E101,'Copy of Raw Data'!$E:$E,'Copy of Raw Data'!F:F,"ERROR",0,1)</f>
        <v>OUIDAD Vitalcurl+ Soft Defining Mousse, 5.7 oz (Pack of 1) OUIDAD Vitalcurl+ Soft Defining Mousse, 5.7 oz (Pack of 1)</v>
      </c>
      <c r="G101" s="9">
        <f>_xlfn.XLOOKUP($E101,'Copy of Raw Data'!$E:$E,'Copy of Raw Data'!G:G,"ERROR",0,1)</f>
        <v>1639</v>
      </c>
      <c r="H101" s="9">
        <f>_xlfn.XLOOKUP($E101,'Copy of Raw Data'!$E:$E,'Copy of Raw Data'!H:H,"ERROR",0,1)</f>
        <v>37814.05</v>
      </c>
      <c r="I101" s="9">
        <f>_xlfn.XLOOKUP($E101,'Copy of Raw Data'!$E:$E,'Copy of Raw Data'!I:I,"ERROR",0,1)</f>
        <v>0.00159084302909539</v>
      </c>
      <c r="J101" s="9" t="str">
        <f>_xlfn.XLOOKUP($E101,'Copy of Raw Data'!$E:$E,'Copy of 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20 to 30</v>
      </c>
      <c r="L101" s="9">
        <f>_xlfn.XLOOKUP($E101,'Copy of Raw Data'!$E:$E,'Copy of Raw Data'!L:L,"ERROR",0,1)</f>
        <v>23.04</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20 to 30</v>
      </c>
      <c r="N101" s="9">
        <f>_xlfn.XLOOKUP($E101,'Copy of Raw Data'!$E:$E,'Copy of Raw Data'!N:N,"ERROR",0,1)</f>
        <v>26</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10% to 15%</v>
      </c>
      <c r="P101" s="16">
        <f t="shared" si="21"/>
        <v>0.113846153846154</v>
      </c>
      <c r="Q101" s="9">
        <f>_xlfn.XLOOKUP($E101,'Copy of Raw Data'!$E:$E,'Copy of Raw Data'!Q:Q,"ERROR",0,1)</f>
        <v>5.7</v>
      </c>
      <c r="R101" s="9" t="str">
        <f>_xlfn.XLOOKUP($E101,'Copy of Raw Data'!$E:$E,'Copy of Raw Data'!R:R,"ERROR",0,1)</f>
        <v>oz</v>
      </c>
      <c r="S101" s="17">
        <f t="shared" si="17"/>
        <v>4.04210526315789</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4 to 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0.1 to 0.2</v>
      </c>
      <c r="V101" s="17">
        <f t="shared" si="22"/>
        <v>0.154257812268242</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0.1 to 0.2</v>
      </c>
      <c r="X101" s="17">
        <f t="shared" si="23"/>
        <v>0.136696153640781</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4 to 6</v>
      </c>
      <c r="Z101" s="17">
        <f t="array" ref="Z101">_xlfn.IFS(AA101="oz",_xlfn.IFS(R101="oz",Q101,R101="fl oz",Q101*1.04,R101="ml",Q101*0.0338),AA101="fl oz",_xlfn.IFS(R101="oz",Q101/1.04,R101="fl oz",Q101,R101="ml",Q101*0.0338/1.04),AA101="ml",_xlfn.IFS(R101="oz",Q101/0.0338,R101="fl oz",Q101*1.04/0.0338,R101="ml",Q101))</f>
        <v>5.7</v>
      </c>
      <c r="AA101" s="9" t="str">
        <f>_xlfn.XLOOKUP($E101,'Copy of Raw Data'!$E:$E,'Copy of Raw Data'!AA:AA,"ERROR",0,1)</f>
        <v>oz</v>
      </c>
      <c r="AB101" s="9"/>
      <c r="AC101" s="9"/>
      <c r="AD101" s="9"/>
      <c r="AE101" s="9"/>
      <c r="AF101" s="9"/>
      <c r="AG101">
        <f t="shared" si="28"/>
        <v>0</v>
      </c>
      <c r="AH101">
        <f t="shared" si="28"/>
        <v>0</v>
      </c>
      <c r="AI101">
        <f t="shared" si="28"/>
        <v>0</v>
      </c>
      <c r="AJ101">
        <f t="shared" si="28"/>
        <v>0</v>
      </c>
      <c r="AK101">
        <f t="shared" si="28"/>
        <v>0</v>
      </c>
      <c r="AL101">
        <f t="shared" si="28"/>
        <v>0</v>
      </c>
      <c r="AM101">
        <f t="shared" si="28"/>
        <v>0</v>
      </c>
      <c r="AN101">
        <f t="shared" si="28"/>
        <v>0</v>
      </c>
      <c r="AO101">
        <f t="shared" si="28"/>
        <v>0</v>
      </c>
      <c r="AP101">
        <f t="shared" si="28"/>
        <v>0</v>
      </c>
      <c r="AQ101">
        <f t="shared" si="28"/>
        <v>0</v>
      </c>
      <c r="AR101">
        <f t="shared" si="28"/>
        <v>0</v>
      </c>
      <c r="AS101">
        <f t="shared" si="28"/>
        <v>0</v>
      </c>
      <c r="AT101">
        <f t="shared" si="28"/>
        <v>0</v>
      </c>
      <c r="AU101">
        <f t="shared" si="28"/>
        <v>0</v>
      </c>
      <c r="AV101">
        <f t="shared" si="28"/>
        <v>0</v>
      </c>
      <c r="AW101">
        <f t="shared" si="27"/>
        <v>0</v>
      </c>
      <c r="AX101">
        <f t="shared" si="27"/>
        <v>0</v>
      </c>
      <c r="AY101">
        <f t="shared" si="27"/>
        <v>0</v>
      </c>
      <c r="AZ101">
        <f t="shared" si="27"/>
        <v>0</v>
      </c>
      <c r="BA101">
        <f t="shared" si="27"/>
        <v>0</v>
      </c>
      <c r="BB101">
        <f t="shared" si="27"/>
        <v>0</v>
      </c>
      <c r="BC101">
        <f t="shared" si="27"/>
        <v>0</v>
      </c>
      <c r="BD101">
        <f t="shared" si="18"/>
        <v>0</v>
      </c>
      <c r="BE101">
        <f t="shared" si="18"/>
        <v>0</v>
      </c>
      <c r="BF101">
        <f t="shared" si="29"/>
        <v>0</v>
      </c>
      <c r="BG101">
        <f t="shared" si="29"/>
        <v>0</v>
      </c>
      <c r="BH101">
        <f t="shared" si="29"/>
        <v>0</v>
      </c>
      <c r="BI101">
        <f t="shared" si="29"/>
        <v>0</v>
      </c>
      <c r="BJ101">
        <f t="shared" si="29"/>
        <v>0</v>
      </c>
      <c r="BK101">
        <f t="shared" si="29"/>
        <v>0</v>
      </c>
      <c r="BL101">
        <f t="shared" si="29"/>
        <v>0</v>
      </c>
      <c r="BM101">
        <f t="shared" si="29"/>
        <v>0</v>
      </c>
      <c r="BN101">
        <f t="shared" si="29"/>
        <v>0</v>
      </c>
      <c r="BO101">
        <f t="shared" si="29"/>
        <v>0</v>
      </c>
      <c r="BP101">
        <f t="shared" si="29"/>
        <v>0</v>
      </c>
      <c r="BQ101">
        <f t="shared" si="29"/>
        <v>0</v>
      </c>
      <c r="BR101">
        <f t="shared" si="29"/>
        <v>0</v>
      </c>
      <c r="BS101">
        <f t="shared" si="29"/>
        <v>0</v>
      </c>
      <c r="BT101">
        <f t="shared" si="29"/>
        <v>0</v>
      </c>
      <c r="BU101">
        <f t="shared" si="29"/>
        <v>0</v>
      </c>
    </row>
    <row r="102" hidden="1" spans="1:73">
      <c r="A102" s="9" t="str">
        <f>_xlfn.XLOOKUP($E102,'Copy of Raw Data'!$E:$E,'Copy of Raw Data'!A:A,"ERROR",0,1)</f>
        <v>US</v>
      </c>
      <c r="B102" s="9" t="str">
        <f>_xlfn.XLOOKUP($E102,'Copy of Raw Data'!$E:$E,'Copy of Raw Data'!B:B,"ERROR",0,1)</f>
        <v>Hair Mousses</v>
      </c>
      <c r="C102" s="9" t="str">
        <f>_xlfn.XLOOKUP($E102,'Copy of Raw Data'!$E:$E,'Copy of Raw Data'!C:C,"ERROR",0,1)</f>
        <v>others</v>
      </c>
      <c r="D102" s="9" t="str">
        <f>_xlfn.XLOOKUP($E102,'Copy of Raw Data'!$E:$E,'Copy of Raw Data'!D:D,"ERROR",0,1)</f>
        <v>www.amazon.com/dp/B01C502ISE</v>
      </c>
      <c r="E102" s="9" t="s">
        <v>408</v>
      </c>
      <c r="F102" s="9" t="str">
        <f>_xlfn.XLOOKUP($E102,'Copy of Raw Data'!$E:$E,'Copy of Raw Data'!F:F,"ERROR",0,1)</f>
        <v>Moroccanoil Beach Wave Mousse</v>
      </c>
      <c r="G102" s="9">
        <f>_xlfn.XLOOKUP($E102,'Copy of Raw Data'!$E:$E,'Copy of Raw Data'!G:G,"ERROR",0,1)</f>
        <v>1247</v>
      </c>
      <c r="H102" s="9">
        <f>_xlfn.XLOOKUP($E102,'Copy of Raw Data'!$E:$E,'Copy of Raw Data'!H:H,"ERROR",0,1)</f>
        <v>37418.79</v>
      </c>
      <c r="I102" s="9">
        <f>_xlfn.XLOOKUP($E102,'Copy of Raw Data'!$E:$E,'Copy of Raw Data'!I:I,"ERROR",0,1)</f>
        <v>0.00153435607185792</v>
      </c>
      <c r="J102" s="9" t="str">
        <f>_xlfn.XLOOKUP($E102,'Copy of Raw Data'!$E:$E,'Copy of 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_xlfn.XLOOKUP($E102,'Copy of Raw Data'!$E:$E,'Copy of Raw Data'!L:L,"ERROR",0,1)</f>
        <v>30</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_xlfn.XLOOKUP($E102,'Copy of Raw Data'!$E:$E,'Copy of Raw Data'!N:N,"ERROR",0,1)</f>
        <v>30</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No Discount</v>
      </c>
      <c r="P102" s="16">
        <f t="shared" si="21"/>
        <v>0</v>
      </c>
      <c r="Q102" s="9">
        <f>_xlfn.XLOOKUP($E102,'Copy of Raw Data'!$E:$E,'Copy of Raw Data'!Q:Q,"ERROR",0,1)</f>
        <v>0</v>
      </c>
      <c r="R102" s="9">
        <f>_xlfn.XLOOKUP($E102,'Copy of Raw Data'!$E:$E,'Copy of Raw Data'!R:R,"ERROR",0,1)</f>
        <v>0</v>
      </c>
      <c r="S102" s="17" t="e">
        <f t="shared" si="17"/>
        <v>#N/A</v>
      </c>
      <c r="T102" s="9" t="e">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#N/A</v>
      </c>
      <c r="U102" s="17" t="e">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#N/A</v>
      </c>
      <c r="V102" s="17" t="e">
        <f t="shared" si="22"/>
        <v>#N/A</v>
      </c>
      <c r="W102" s="17" t="e">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#N/A</v>
      </c>
      <c r="X102" s="17" t="e">
        <f t="shared" si="23"/>
        <v>#N/A</v>
      </c>
      <c r="Y102" s="9" t="e">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#N/A</v>
      </c>
      <c r="Z102" s="17" t="e">
        <f t="array" ref="Z102">_xlfn.IFS(AA102="oz",_xlfn.IFS(R102="oz",Q102,R102="fl oz",Q102*1.04,R102="ml",Q102*0.0338),AA102="fl oz",_xlfn.IFS(R102="oz",Q102/1.04,R102="fl oz",Q102,R102="ml",Q102*0.0338/1.04),AA102="ml",_xlfn.IFS(R102="oz",Q102/0.0338,R102="fl oz",Q102*1.04/0.0338,R102="ml",Q102))</f>
        <v>#N/A</v>
      </c>
      <c r="AA102" s="9" t="str">
        <f>_xlfn.XLOOKUP($E102,'Copy of Raw Data'!$E:$E,'Copy of Raw Data'!AA:AA,"ERROR",0,1)</f>
        <v>oz</v>
      </c>
      <c r="AB102" s="9"/>
      <c r="AC102" s="9"/>
      <c r="AD102" s="9"/>
      <c r="AE102" s="9"/>
      <c r="AF102" s="9"/>
      <c r="AG102">
        <f t="shared" si="28"/>
        <v>0</v>
      </c>
      <c r="AH102">
        <f t="shared" si="28"/>
        <v>0</v>
      </c>
      <c r="AI102">
        <f t="shared" si="28"/>
        <v>0</v>
      </c>
      <c r="AJ102">
        <f t="shared" si="28"/>
        <v>0</v>
      </c>
      <c r="AK102">
        <f t="shared" si="28"/>
        <v>0</v>
      </c>
      <c r="AL102">
        <f t="shared" si="28"/>
        <v>0</v>
      </c>
      <c r="AM102">
        <f t="shared" si="28"/>
        <v>0</v>
      </c>
      <c r="AN102">
        <f t="shared" si="28"/>
        <v>0</v>
      </c>
      <c r="AO102">
        <f t="shared" si="28"/>
        <v>0</v>
      </c>
      <c r="AP102">
        <f t="shared" si="28"/>
        <v>0</v>
      </c>
      <c r="AQ102">
        <f t="shared" si="28"/>
        <v>0</v>
      </c>
      <c r="AR102">
        <f t="shared" si="28"/>
        <v>0</v>
      </c>
      <c r="AS102">
        <f t="shared" si="28"/>
        <v>0</v>
      </c>
      <c r="AT102">
        <f t="shared" si="28"/>
        <v>0</v>
      </c>
      <c r="AU102">
        <f t="shared" si="28"/>
        <v>0</v>
      </c>
      <c r="AV102">
        <f t="shared" si="28"/>
        <v>0</v>
      </c>
      <c r="AW102">
        <f t="shared" si="27"/>
        <v>0</v>
      </c>
      <c r="AX102">
        <f t="shared" si="27"/>
        <v>0</v>
      </c>
      <c r="AY102">
        <f t="shared" si="27"/>
        <v>0</v>
      </c>
      <c r="AZ102">
        <f t="shared" si="27"/>
        <v>0</v>
      </c>
      <c r="BA102">
        <f t="shared" si="27"/>
        <v>0</v>
      </c>
      <c r="BB102">
        <f t="shared" si="27"/>
        <v>0</v>
      </c>
      <c r="BC102">
        <f t="shared" si="27"/>
        <v>0</v>
      </c>
      <c r="BD102">
        <f t="shared" si="18"/>
        <v>0</v>
      </c>
      <c r="BE102">
        <f t="shared" si="18"/>
        <v>0</v>
      </c>
      <c r="BF102">
        <f t="shared" si="29"/>
        <v>0</v>
      </c>
      <c r="BG102">
        <f t="shared" si="29"/>
        <v>0</v>
      </c>
      <c r="BH102">
        <f t="shared" si="29"/>
        <v>0</v>
      </c>
      <c r="BI102">
        <f t="shared" si="29"/>
        <v>0</v>
      </c>
      <c r="BJ102">
        <f t="shared" si="29"/>
        <v>0</v>
      </c>
      <c r="BK102">
        <f t="shared" si="29"/>
        <v>0</v>
      </c>
      <c r="BL102">
        <f t="shared" si="29"/>
        <v>0</v>
      </c>
      <c r="BM102">
        <f t="shared" si="29"/>
        <v>0</v>
      </c>
      <c r="BN102">
        <f t="shared" si="29"/>
        <v>0</v>
      </c>
      <c r="BO102">
        <f t="shared" si="29"/>
        <v>0</v>
      </c>
      <c r="BP102">
        <f t="shared" si="29"/>
        <v>0</v>
      </c>
      <c r="BQ102">
        <f t="shared" si="29"/>
        <v>0</v>
      </c>
      <c r="BR102">
        <f t="shared" si="29"/>
        <v>0</v>
      </c>
      <c r="BS102">
        <f t="shared" si="29"/>
        <v>0</v>
      </c>
      <c r="BT102">
        <f t="shared" si="29"/>
        <v>0</v>
      </c>
      <c r="BU102">
        <f t="shared" si="29"/>
        <v>0</v>
      </c>
    </row>
    <row r="103" hidden="1" spans="1:73">
      <c r="A103" s="9" t="str">
        <f>_xlfn.XLOOKUP($E103,'Copy of Raw Data'!$E:$E,'Copy of Raw Data'!A:A,"ERROR",0,1)</f>
        <v>US</v>
      </c>
      <c r="B103" s="9" t="str">
        <f>_xlfn.XLOOKUP($E103,'Copy of Raw Data'!$E:$E,'Copy of Raw Data'!B:B,"ERROR",0,1)</f>
        <v>Hair Mousses</v>
      </c>
      <c r="C103" s="9" t="str">
        <f>_xlfn.XLOOKUP($E103,'Copy of Raw Data'!$E:$E,'Copy of Raw Data'!C:C,"ERROR",0,1)</f>
        <v>others</v>
      </c>
      <c r="D103" s="9" t="str">
        <f>_xlfn.XLOOKUP($E103,'Copy of Raw Data'!$E:$E,'Copy of Raw Data'!D:D,"ERROR",0,1)</f>
        <v>www.amazon.com/dp/B003JMYB7Y</v>
      </c>
      <c r="E103" s="9" t="s">
        <v>411</v>
      </c>
      <c r="F103" s="9" t="str">
        <f>_xlfn.XLOOKUP($E103,'Copy of Raw Data'!$E:$E,'Copy of Raw Data'!F:F,"ERROR",0,1)</f>
        <v>Roux, Argan Oil Keratin Repair &amp; Shine Leave in Treatment, Rejuvinating Formula for Damaged Hair, 8.45 Fl Oz</v>
      </c>
      <c r="G103" s="9">
        <f>_xlfn.XLOOKUP($E103,'Copy of Raw Data'!$E:$E,'Copy of Raw Data'!G:G,"ERROR",0,1)</f>
        <v>2969</v>
      </c>
      <c r="H103" s="9">
        <f>_xlfn.XLOOKUP($E103,'Copy of Raw Data'!$E:$E,'Copy of Raw Data'!H:H,"ERROR",0,1)</f>
        <v>36090.14</v>
      </c>
      <c r="I103" s="9">
        <f>_xlfn.XLOOKUP($E103,'Copy of Raw Data'!$E:$E,'Copy of Raw Data'!I:I,"ERROR",0,1)</f>
        <v>0.0015197837846019</v>
      </c>
      <c r="J103" s="9" t="str">
        <f>_xlfn.XLOOKUP($E103,'Copy of Raw Data'!$E:$E,'Copy of 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10 to 15</v>
      </c>
      <c r="L103" s="9">
        <f>_xlfn.XLOOKUP($E103,'Copy of Raw Data'!$E:$E,'Copy of Raw Data'!L:L,"ERROR",0,1)</f>
        <v>12.32</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10 to 15</v>
      </c>
      <c r="N103" s="9">
        <f>_xlfn.XLOOKUP($E103,'Copy of Raw Data'!$E:$E,'Copy of Raw Data'!N:N,"ERROR",0,1)</f>
        <v>13.74</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10% to 15%</v>
      </c>
      <c r="P103" s="16">
        <f t="shared" si="21"/>
        <v>0.10334788937409</v>
      </c>
      <c r="Q103" s="9">
        <f>_xlfn.XLOOKUP($E103,'Copy of Raw Data'!$E:$E,'Copy of Raw Data'!Q:Q,"ERROR",0,1)</f>
        <v>8.45</v>
      </c>
      <c r="R103" s="9" t="str">
        <f>_xlfn.XLOOKUP($E103,'Copy of Raw Data'!$E:$E,'Copy of Raw Data'!R:R,"ERROR",0,1)</f>
        <v>fl oz</v>
      </c>
      <c r="S103" s="17">
        <f t="shared" si="17"/>
        <v>1.40191169776969</v>
      </c>
      <c r="T103" s="9" t="str">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1 to 2</v>
      </c>
      <c r="U103" s="17"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0.05 to 0.1</v>
      </c>
      <c r="V103" s="17">
        <f t="shared" si="22"/>
        <v>0.0528743887697569</v>
      </c>
      <c r="W103" s="17"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 to 0.05</v>
      </c>
      <c r="X103" s="17">
        <f t="shared" si="23"/>
        <v>0.0474099322884574</v>
      </c>
      <c r="Y103" s="9"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8 to 10</v>
      </c>
      <c r="Z103" s="17">
        <f t="array" ref="Z103">_xlfn.IFS(AA103="oz",_xlfn.IFS(R103="oz",Q103,R103="fl oz",Q103*1.04,R103="ml",Q103*0.0338),AA103="fl oz",_xlfn.IFS(R103="oz",Q103/1.04,R103="fl oz",Q103,R103="ml",Q103*0.0338/1.04),AA103="ml",_xlfn.IFS(R103="oz",Q103/0.0338,R103="fl oz",Q103*1.04/0.0338,R103="ml",Q103))</f>
        <v>8.788</v>
      </c>
      <c r="AA103" s="9" t="str">
        <f>_xlfn.XLOOKUP($E103,'Copy of Raw Data'!$E:$E,'Copy of Raw Data'!AA:AA,"ERROR",0,1)</f>
        <v>oz</v>
      </c>
      <c r="AB103" s="9"/>
      <c r="AC103" s="9"/>
      <c r="AD103" s="9"/>
      <c r="AE103" s="9"/>
      <c r="AF103" s="9"/>
      <c r="AG103">
        <f t="shared" si="28"/>
        <v>0</v>
      </c>
      <c r="AH103">
        <f t="shared" si="28"/>
        <v>0</v>
      </c>
      <c r="AI103">
        <f t="shared" si="28"/>
        <v>0</v>
      </c>
      <c r="AJ103">
        <f t="shared" si="28"/>
        <v>0</v>
      </c>
      <c r="AK103">
        <f t="shared" si="28"/>
        <v>0</v>
      </c>
      <c r="AL103">
        <f t="shared" si="28"/>
        <v>0</v>
      </c>
      <c r="AM103">
        <f t="shared" si="28"/>
        <v>0</v>
      </c>
      <c r="AN103">
        <f t="shared" si="28"/>
        <v>0</v>
      </c>
      <c r="AO103">
        <f t="shared" si="28"/>
        <v>0</v>
      </c>
      <c r="AP103">
        <f t="shared" si="28"/>
        <v>0</v>
      </c>
      <c r="AQ103">
        <f t="shared" si="28"/>
        <v>0</v>
      </c>
      <c r="AR103">
        <f t="shared" si="28"/>
        <v>0</v>
      </c>
      <c r="AS103">
        <f t="shared" si="28"/>
        <v>0</v>
      </c>
      <c r="AT103">
        <f t="shared" si="28"/>
        <v>0</v>
      </c>
      <c r="AU103">
        <f t="shared" si="28"/>
        <v>0</v>
      </c>
      <c r="AV103">
        <f t="shared" si="28"/>
        <v>0</v>
      </c>
      <c r="AW103">
        <f t="shared" si="27"/>
        <v>0</v>
      </c>
      <c r="AX103">
        <f t="shared" si="27"/>
        <v>0</v>
      </c>
      <c r="AY103">
        <f t="shared" si="27"/>
        <v>0</v>
      </c>
      <c r="AZ103">
        <f t="shared" si="27"/>
        <v>0</v>
      </c>
      <c r="BA103">
        <f t="shared" si="27"/>
        <v>0</v>
      </c>
      <c r="BB103">
        <f t="shared" si="27"/>
        <v>0</v>
      </c>
      <c r="BC103">
        <f t="shared" si="27"/>
        <v>0</v>
      </c>
      <c r="BD103">
        <f t="shared" si="18"/>
        <v>0</v>
      </c>
      <c r="BE103">
        <f t="shared" si="18"/>
        <v>0</v>
      </c>
      <c r="BF103">
        <f t="shared" si="29"/>
        <v>0</v>
      </c>
      <c r="BG103">
        <f t="shared" si="29"/>
        <v>0</v>
      </c>
      <c r="BH103">
        <f t="shared" si="29"/>
        <v>0</v>
      </c>
      <c r="BI103">
        <f t="shared" si="29"/>
        <v>0</v>
      </c>
      <c r="BJ103">
        <f t="shared" si="29"/>
        <v>0</v>
      </c>
      <c r="BK103">
        <f t="shared" si="29"/>
        <v>0</v>
      </c>
      <c r="BL103">
        <f t="shared" si="29"/>
        <v>0</v>
      </c>
      <c r="BM103">
        <f t="shared" si="29"/>
        <v>0</v>
      </c>
      <c r="BN103">
        <f t="shared" si="29"/>
        <v>0</v>
      </c>
      <c r="BO103">
        <f t="shared" si="29"/>
        <v>0</v>
      </c>
      <c r="BP103">
        <f t="shared" si="29"/>
        <v>0</v>
      </c>
      <c r="BQ103">
        <f t="shared" si="29"/>
        <v>0</v>
      </c>
      <c r="BR103">
        <f t="shared" si="29"/>
        <v>0</v>
      </c>
      <c r="BS103">
        <f t="shared" si="29"/>
        <v>0</v>
      </c>
      <c r="BT103">
        <f t="shared" si="29"/>
        <v>0</v>
      </c>
      <c r="BU103">
        <f t="shared" si="29"/>
        <v>0</v>
      </c>
    </row>
    <row r="104" hidden="1" spans="1:73">
      <c r="A104" s="9" t="str">
        <f>_xlfn.XLOOKUP($E104,'Copy of Raw Data'!$E:$E,'Copy of Raw Data'!A:A,"ERROR",0,1)</f>
        <v>US</v>
      </c>
      <c r="B104" s="9" t="str">
        <f>_xlfn.XLOOKUP($E104,'Copy of Raw Data'!$E:$E,'Copy of Raw Data'!B:B,"ERROR",0,1)</f>
        <v>Hair Mousses</v>
      </c>
      <c r="C104" s="9" t="str">
        <f>_xlfn.XLOOKUP($E104,'Copy of Raw Data'!$E:$E,'Copy of Raw Data'!C:C,"ERROR",0,1)</f>
        <v>bumble and bumble</v>
      </c>
      <c r="D104" s="9" t="str">
        <f>_xlfn.XLOOKUP($E104,'Copy of Raw Data'!$E:$E,'Copy of Raw Data'!D:D,"ERROR",0,1)</f>
        <v>www.amazon.com/dp/B07JDW29Y2</v>
      </c>
      <c r="E104" s="9" t="s">
        <v>414</v>
      </c>
      <c r="F104" s="9" t="str">
        <f>_xlfn.XLOOKUP($E104,'Copy of Raw Data'!$E:$E,'Copy of Raw Data'!F:F,"ERROR",0,1)</f>
        <v>Bumble and Bumble Full Form Mousse, 5 ounce (pack of 1)</v>
      </c>
      <c r="G104" s="9">
        <f>_xlfn.XLOOKUP($E104,'Copy of Raw Data'!$E:$E,'Copy of Raw Data'!G:G,"ERROR",0,1)</f>
        <v>1247</v>
      </c>
      <c r="H104" s="9">
        <f>_xlfn.XLOOKUP($E104,'Copy of Raw Data'!$E:$E,'Copy of Raw Data'!H:H,"ERROR",0,1)</f>
        <v>35747.38</v>
      </c>
      <c r="I104" s="9">
        <f>_xlfn.XLOOKUP($E104,'Copy of Raw Data'!$E:$E,'Copy of Raw Data'!I:I,"ERROR",0,1)</f>
        <v>0.00149433840111024</v>
      </c>
      <c r="J104" s="9" t="str">
        <f>_xlfn.XLOOKUP($E104,'Copy of Raw Data'!$E:$E,'Copy of 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20 to 30</v>
      </c>
      <c r="L104" s="9">
        <f>_xlfn.XLOOKUP($E104,'Copy of Raw Data'!$E:$E,'Copy of Raw Data'!L:L,"ERROR",0,1)</f>
        <v>28.89</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30 to 40</v>
      </c>
      <c r="N104" s="9">
        <f>_xlfn.XLOOKUP($E104,'Copy of Raw Data'!$E:$E,'Copy of Raw Data'!N:N,"ERROR",0,1)</f>
        <v>30.99</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6% to 8%</v>
      </c>
      <c r="P104" s="16">
        <f t="shared" si="21"/>
        <v>0.0677637947725072</v>
      </c>
      <c r="Q104" s="9">
        <f>_xlfn.XLOOKUP($E104,'Copy of Raw Data'!$E:$E,'Copy of Raw Data'!Q:Q,"ERROR",0,1)</f>
        <v>5</v>
      </c>
      <c r="R104" s="9" t="str">
        <f>_xlfn.XLOOKUP($E104,'Copy of Raw Data'!$E:$E,'Copy of Raw Data'!R:R,"ERROR",0,1)</f>
        <v>oz</v>
      </c>
      <c r="S104" s="17">
        <f t="shared" si="17"/>
        <v>5.778</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5 to 10</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0.2 to 0.3</v>
      </c>
      <c r="V104" s="17">
        <f t="shared" si="22"/>
        <v>0.209604328711532</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0.1 to 0.2</v>
      </c>
      <c r="X104" s="17">
        <f t="shared" si="23"/>
        <v>0.195400743997295</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4 to 6</v>
      </c>
      <c r="Z104" s="17">
        <f t="array" ref="Z104">_xlfn.IFS(AA104="oz",_xlfn.IFS(R104="oz",Q104,R104="fl oz",Q104*1.04,R104="ml",Q104*0.0338),AA104="fl oz",_xlfn.IFS(R104="oz",Q104/1.04,R104="fl oz",Q104,R104="ml",Q104*0.0338/1.04),AA104="ml",_xlfn.IFS(R104="oz",Q104/0.0338,R104="fl oz",Q104*1.04/0.0338,R104="ml",Q104))</f>
        <v>5</v>
      </c>
      <c r="AA104" s="9" t="str">
        <f>_xlfn.XLOOKUP($E104,'Copy of Raw Data'!$E:$E,'Copy of Raw Data'!AA:AA,"ERROR",0,1)</f>
        <v>oz</v>
      </c>
      <c r="AB104" s="9"/>
      <c r="AC104" s="9"/>
      <c r="AD104" s="9"/>
      <c r="AE104" s="9"/>
      <c r="AF104" s="9"/>
      <c r="AG104">
        <f t="shared" si="28"/>
        <v>0</v>
      </c>
      <c r="AH104">
        <f t="shared" si="28"/>
        <v>0</v>
      </c>
      <c r="AI104">
        <f t="shared" si="28"/>
        <v>0</v>
      </c>
      <c r="AJ104">
        <f t="shared" si="28"/>
        <v>0</v>
      </c>
      <c r="AK104">
        <f t="shared" si="28"/>
        <v>0</v>
      </c>
      <c r="AL104">
        <f t="shared" si="28"/>
        <v>0</v>
      </c>
      <c r="AM104">
        <f t="shared" si="28"/>
        <v>0</v>
      </c>
      <c r="AN104">
        <f t="shared" si="28"/>
        <v>0</v>
      </c>
      <c r="AO104">
        <f t="shared" si="28"/>
        <v>0</v>
      </c>
      <c r="AP104">
        <f t="shared" si="28"/>
        <v>0</v>
      </c>
      <c r="AQ104">
        <f t="shared" si="28"/>
        <v>0</v>
      </c>
      <c r="AR104">
        <f t="shared" si="28"/>
        <v>0</v>
      </c>
      <c r="AS104">
        <f t="shared" si="28"/>
        <v>0</v>
      </c>
      <c r="AT104">
        <f t="shared" si="28"/>
        <v>0</v>
      </c>
      <c r="AU104">
        <f t="shared" si="28"/>
        <v>0</v>
      </c>
      <c r="AV104">
        <f t="shared" si="28"/>
        <v>0</v>
      </c>
      <c r="AW104">
        <f t="shared" si="27"/>
        <v>0</v>
      </c>
      <c r="AX104">
        <f t="shared" si="27"/>
        <v>0</v>
      </c>
      <c r="AY104">
        <f t="shared" si="27"/>
        <v>0</v>
      </c>
      <c r="AZ104">
        <f t="shared" si="27"/>
        <v>0</v>
      </c>
      <c r="BA104">
        <f t="shared" si="27"/>
        <v>0</v>
      </c>
      <c r="BB104">
        <f t="shared" si="27"/>
        <v>0</v>
      </c>
      <c r="BC104">
        <f t="shared" si="27"/>
        <v>0</v>
      </c>
      <c r="BD104">
        <f t="shared" si="18"/>
        <v>0</v>
      </c>
      <c r="BE104">
        <f t="shared" si="18"/>
        <v>0</v>
      </c>
      <c r="BF104">
        <f t="shared" si="29"/>
        <v>0</v>
      </c>
      <c r="BG104">
        <f t="shared" si="29"/>
        <v>0</v>
      </c>
      <c r="BH104">
        <f t="shared" si="29"/>
        <v>0</v>
      </c>
      <c r="BI104">
        <f t="shared" si="29"/>
        <v>0</v>
      </c>
      <c r="BJ104">
        <f t="shared" si="29"/>
        <v>0</v>
      </c>
      <c r="BK104">
        <f t="shared" si="29"/>
        <v>0</v>
      </c>
      <c r="BL104">
        <f t="shared" si="29"/>
        <v>0</v>
      </c>
      <c r="BM104">
        <f t="shared" si="29"/>
        <v>0</v>
      </c>
      <c r="BN104">
        <f t="shared" si="29"/>
        <v>0</v>
      </c>
      <c r="BO104">
        <f t="shared" si="29"/>
        <v>0</v>
      </c>
      <c r="BP104">
        <f t="shared" si="29"/>
        <v>0</v>
      </c>
      <c r="BQ104">
        <f t="shared" si="29"/>
        <v>0</v>
      </c>
      <c r="BR104">
        <f t="shared" si="29"/>
        <v>0</v>
      </c>
      <c r="BS104">
        <f t="shared" si="29"/>
        <v>0</v>
      </c>
      <c r="BT104">
        <f t="shared" si="29"/>
        <v>0</v>
      </c>
      <c r="BU104">
        <f t="shared" si="29"/>
        <v>0</v>
      </c>
    </row>
    <row r="105" hidden="1" spans="1:73">
      <c r="A105" s="9" t="str">
        <f>_xlfn.XLOOKUP($E105,'Copy of Raw Data'!$E:$E,'Copy of Raw Data'!A:A,"ERROR",0,1)</f>
        <v>US</v>
      </c>
      <c r="B105" s="9" t="str">
        <f>_xlfn.XLOOKUP($E105,'Copy of Raw Data'!$E:$E,'Copy of Raw Data'!B:B,"ERROR",0,1)</f>
        <v>Hair Mousses</v>
      </c>
      <c r="C105" s="9" t="str">
        <f>_xlfn.XLOOKUP($E105,'Copy of Raw Data'!$E:$E,'Copy of Raw Data'!C:C,"ERROR",0,1)</f>
        <v>elizabeth arden</v>
      </c>
      <c r="D105" s="9" t="str">
        <f>_xlfn.XLOOKUP($E105,'Copy of Raw Data'!$E:$E,'Copy of Raw Data'!D:D,"ERROR",0,1)</f>
        <v>www.amazon.com/dp/B001BEMDJ0</v>
      </c>
      <c r="E105" s="9" t="s">
        <v>418</v>
      </c>
      <c r="F105" s="9" t="str">
        <f>_xlfn.XLOOKUP($E105,'Copy of Raw Data'!$E:$E,'Copy of Raw Data'!F:F,"ERROR",0,1)</f>
        <v>Elizabeth Arden Flawless Finish Mousse Makeup</v>
      </c>
      <c r="G105" s="9">
        <f>_xlfn.XLOOKUP($E105,'Copy of Raw Data'!$E:$E,'Copy of Raw Data'!G:G,"ERROR",0,1)</f>
        <v>1011</v>
      </c>
      <c r="H105" s="9">
        <f>_xlfn.XLOOKUP($E105,'Copy of Raw Data'!$E:$E,'Copy of Raw Data'!H:H,"ERROR",0,1)</f>
        <v>35148.87</v>
      </c>
      <c r="I105" s="9">
        <f>_xlfn.XLOOKUP($E105,'Copy of Raw Data'!$E:$E,'Copy of Raw Data'!I:I,"ERROR",0,1)</f>
        <v>0.00147046945714319</v>
      </c>
      <c r="J105" s="9" t="str">
        <f>_xlfn.XLOOKUP($E105,'Copy of Raw Data'!$E:$E,'Copy of 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30 to 40</v>
      </c>
      <c r="L105" s="9">
        <f>_xlfn.XLOOKUP($E105,'Copy of Raw Data'!$E:$E,'Copy of Raw Data'!L:L,"ERROR",0,1)</f>
        <v>34.69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_xlfn.XLOOKUP($E105,'Copy of Raw Data'!$E:$E,'Copy of Raw Data'!N:N,"ERROR",0,1)</f>
        <v>34.69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No Discount</v>
      </c>
      <c r="P105" s="16">
        <f t="shared" si="21"/>
        <v>0</v>
      </c>
      <c r="Q105" s="9">
        <f>_xlfn.XLOOKUP($E105,'Copy of Raw Data'!$E:$E,'Copy of Raw Data'!Q:Q,"ERROR",0,1)</f>
        <v>0</v>
      </c>
      <c r="R105" s="9">
        <f>_xlfn.XLOOKUP($E105,'Copy of Raw Data'!$E:$E,'Copy of Raw Data'!R:R,"ERROR",0,1)</f>
        <v>0</v>
      </c>
      <c r="S105" s="17" t="e">
        <f t="shared" si="17"/>
        <v>#N/A</v>
      </c>
      <c r="T105" s="9" t="e">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#N/A</v>
      </c>
      <c r="U105" s="17" t="e">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#N/A</v>
      </c>
      <c r="V105" s="17" t="e">
        <f t="shared" si="22"/>
        <v>#N/A</v>
      </c>
      <c r="W105" s="17" t="e">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#N/A</v>
      </c>
      <c r="X105" s="17" t="e">
        <f t="shared" si="23"/>
        <v>#N/A</v>
      </c>
      <c r="Y105" s="9" t="e">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#N/A</v>
      </c>
      <c r="Z105" s="17" t="e">
        <f t="array" ref="Z105">_xlfn.IFS(AA105="oz",_xlfn.IFS(R105="oz",Q105,R105="fl oz",Q105*1.04,R105="ml",Q105*0.0338),AA105="fl oz",_xlfn.IFS(R105="oz",Q105/1.04,R105="fl oz",Q105,R105="ml",Q105*0.0338/1.04),AA105="ml",_xlfn.IFS(R105="oz",Q105/0.0338,R105="fl oz",Q105*1.04/0.0338,R105="ml",Q105))</f>
        <v>#N/A</v>
      </c>
      <c r="AA105" s="9" t="str">
        <f>_xlfn.XLOOKUP($E105,'Copy of Raw Data'!$E:$E,'Copy of Raw Data'!AA:AA,"ERROR",0,1)</f>
        <v>oz</v>
      </c>
      <c r="AB105" s="9"/>
      <c r="AC105" s="9"/>
      <c r="AD105" s="9"/>
      <c r="AE105" s="9"/>
      <c r="AF105" s="9"/>
      <c r="AG105">
        <f t="shared" si="28"/>
        <v>0</v>
      </c>
      <c r="AH105">
        <f t="shared" si="28"/>
        <v>0</v>
      </c>
      <c r="AI105">
        <f t="shared" si="28"/>
        <v>0</v>
      </c>
      <c r="AJ105">
        <f t="shared" si="28"/>
        <v>0</v>
      </c>
      <c r="AK105">
        <f t="shared" si="28"/>
        <v>0</v>
      </c>
      <c r="AL105">
        <f t="shared" si="28"/>
        <v>0</v>
      </c>
      <c r="AM105">
        <f t="shared" si="28"/>
        <v>0</v>
      </c>
      <c r="AN105">
        <f t="shared" si="28"/>
        <v>0</v>
      </c>
      <c r="AO105">
        <f t="shared" si="28"/>
        <v>0</v>
      </c>
      <c r="AP105">
        <f t="shared" si="28"/>
        <v>0</v>
      </c>
      <c r="AQ105">
        <f t="shared" si="28"/>
        <v>0</v>
      </c>
      <c r="AR105">
        <f t="shared" si="28"/>
        <v>0</v>
      </c>
      <c r="AS105">
        <f t="shared" si="28"/>
        <v>0</v>
      </c>
      <c r="AT105">
        <f t="shared" si="28"/>
        <v>0</v>
      </c>
      <c r="AU105">
        <f t="shared" si="28"/>
        <v>0</v>
      </c>
      <c r="AV105">
        <f t="shared" si="28"/>
        <v>0</v>
      </c>
      <c r="AW105">
        <f t="shared" si="27"/>
        <v>0</v>
      </c>
      <c r="AX105">
        <f t="shared" si="27"/>
        <v>0</v>
      </c>
      <c r="AY105">
        <f t="shared" si="27"/>
        <v>0</v>
      </c>
      <c r="AZ105">
        <f t="shared" si="27"/>
        <v>0</v>
      </c>
      <c r="BA105">
        <f t="shared" si="27"/>
        <v>0</v>
      </c>
      <c r="BB105">
        <f t="shared" si="27"/>
        <v>0</v>
      </c>
      <c r="BC105">
        <f t="shared" si="27"/>
        <v>0</v>
      </c>
      <c r="BD105">
        <f t="shared" si="18"/>
        <v>0</v>
      </c>
      <c r="BE105">
        <f t="shared" si="18"/>
        <v>0</v>
      </c>
      <c r="BF105">
        <f t="shared" si="29"/>
        <v>0</v>
      </c>
      <c r="BG105">
        <f t="shared" si="29"/>
        <v>0</v>
      </c>
      <c r="BH105">
        <f t="shared" si="29"/>
        <v>0</v>
      </c>
      <c r="BI105">
        <f t="shared" si="29"/>
        <v>0</v>
      </c>
      <c r="BJ105">
        <f t="shared" si="29"/>
        <v>0</v>
      </c>
      <c r="BK105">
        <f t="shared" si="29"/>
        <v>0</v>
      </c>
      <c r="BL105">
        <f t="shared" si="29"/>
        <v>0</v>
      </c>
      <c r="BM105">
        <f t="shared" si="29"/>
        <v>0</v>
      </c>
      <c r="BN105">
        <f t="shared" si="29"/>
        <v>0</v>
      </c>
      <c r="BO105">
        <f t="shared" si="29"/>
        <v>0</v>
      </c>
      <c r="BP105">
        <f t="shared" si="29"/>
        <v>0</v>
      </c>
      <c r="BQ105">
        <f t="shared" si="29"/>
        <v>0</v>
      </c>
      <c r="BR105">
        <f t="shared" si="29"/>
        <v>0</v>
      </c>
      <c r="BS105">
        <f t="shared" si="29"/>
        <v>0</v>
      </c>
      <c r="BT105">
        <f t="shared" si="29"/>
        <v>0</v>
      </c>
      <c r="BU105">
        <f t="shared" si="29"/>
        <v>0</v>
      </c>
    </row>
    <row r="106" hidden="1" spans="1:73">
      <c r="A106" s="9" t="str">
        <f>_xlfn.XLOOKUP($E106,'Copy of Raw Data'!$E:$E,'Copy of Raw Data'!A:A,"ERROR",0,1)</f>
        <v>US</v>
      </c>
      <c r="B106" s="9" t="str">
        <f>_xlfn.XLOOKUP($E106,'Copy of Raw Data'!$E:$E,'Copy of Raw Data'!B:B,"ERROR",0,1)</f>
        <v>Hair Mousses</v>
      </c>
      <c r="C106" s="9" t="str">
        <f>_xlfn.XLOOKUP($E106,'Copy of Raw Data'!$E:$E,'Copy of Raw Data'!C:C,"ERROR",0,1)</f>
        <v>Garnier</v>
      </c>
      <c r="D106" s="9" t="str">
        <f>_xlfn.XLOOKUP($E106,'Copy of Raw Data'!$E:$E,'Copy of Raw Data'!D:D,"ERROR",0,1)</f>
        <v>www.amazon.com/dp/B07BYD3TBN</v>
      </c>
      <c r="E106" s="9" t="s">
        <v>421</v>
      </c>
      <c r="F106" s="9" t="str">
        <f>_xlfn.XLOOKUP($E106,'Copy of Raw Data'!$E:$E,'Copy of Raw Data'!F:F,"ERROR",0,1)</f>
        <v>Garnier Fructis Style Mega Full Thickening Lotion, 5.0 Oz, 3 Count (Packaging May Vary)</v>
      </c>
      <c r="G106" s="9">
        <f>_xlfn.XLOOKUP($E106,'Copy of Raw Data'!$E:$E,'Copy of Raw Data'!G:G,"ERROR",0,1)</f>
        <v>2332</v>
      </c>
      <c r="H106" s="9">
        <f>_xlfn.XLOOKUP($E106,'Copy of Raw Data'!$E:$E,'Copy of Raw Data'!H:H,"ERROR",0,1)</f>
        <v>34587.44</v>
      </c>
      <c r="I106" s="9">
        <f>_xlfn.XLOOKUP($E106,'Copy of Raw Data'!$E:$E,'Copy of Raw Data'!I:I,"ERROR",0,1)</f>
        <v>0.00144289281924569</v>
      </c>
      <c r="J106" s="9" t="str">
        <f>_xlfn.XLOOKUP($E106,'Copy of Raw Data'!$E:$E,'Copy of 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10 to 15</v>
      </c>
      <c r="L106" s="9">
        <f>_xlfn.XLOOKUP($E106,'Copy of Raw Data'!$E:$E,'Copy of Raw Data'!L:L,"ERROR",0,1)</f>
        <v>14.88</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15 to 20</v>
      </c>
      <c r="N106" s="9">
        <f>_xlfn.XLOOKUP($E106,'Copy of Raw Data'!$E:$E,'Copy of Raw Data'!N:N,"ERROR",0,1)</f>
        <v>16.49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8% to 10%</v>
      </c>
      <c r="P106" s="16">
        <f t="shared" si="21"/>
        <v>0.097634930260764</v>
      </c>
      <c r="Q106" s="9">
        <f>_xlfn.XLOOKUP($E106,'Copy of Raw Data'!$E:$E,'Copy of Raw Data'!Q:Q,"ERROR",0,1)</f>
        <v>15</v>
      </c>
      <c r="R106" s="9" t="str">
        <f>_xlfn.XLOOKUP($E106,'Copy of Raw Data'!$E:$E,'Copy of Raw Data'!R:R,"ERROR",0,1)</f>
        <v>fl oz</v>
      </c>
      <c r="S106" s="17">
        <f t="shared" si="17"/>
        <v>0.953846153846154</v>
      </c>
      <c r="T106" s="9" t="str">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0.75 to 1</v>
      </c>
      <c r="U106" s="17"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 to 0.05</v>
      </c>
      <c r="V106" s="17">
        <f t="shared" si="22"/>
        <v>0.0357474224569253</v>
      </c>
      <c r="W106" s="17"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 to 0.05</v>
      </c>
      <c r="X106" s="17">
        <f t="shared" si="23"/>
        <v>0.0322572253583414</v>
      </c>
      <c r="Y106" s="9"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15 to 20</v>
      </c>
      <c r="Z106" s="17">
        <f t="array" ref="Z106">_xlfn.IFS(AA106="oz",_xlfn.IFS(R106="oz",Q106,R106="fl oz",Q106*1.04,R106="ml",Q106*0.0338),AA106="fl oz",_xlfn.IFS(R106="oz",Q106/1.04,R106="fl oz",Q106,R106="ml",Q106*0.0338/1.04),AA106="ml",_xlfn.IFS(R106="oz",Q106/0.0338,R106="fl oz",Q106*1.04/0.0338,R106="ml",Q106))</f>
        <v>15.6</v>
      </c>
      <c r="AA106" s="9" t="str">
        <f>_xlfn.XLOOKUP($E106,'Copy of Raw Data'!$E:$E,'Copy of Raw Data'!AA:AA,"ERROR",0,1)</f>
        <v>oz</v>
      </c>
      <c r="AB106" s="9"/>
      <c r="AC106" s="9"/>
      <c r="AD106" s="9"/>
      <c r="AE106" s="9"/>
      <c r="AF106" s="9"/>
      <c r="AG106">
        <f t="shared" si="28"/>
        <v>0</v>
      </c>
      <c r="AH106">
        <f t="shared" si="28"/>
        <v>0</v>
      </c>
      <c r="AI106">
        <f t="shared" si="28"/>
        <v>0</v>
      </c>
      <c r="AJ106">
        <f t="shared" si="28"/>
        <v>0</v>
      </c>
      <c r="AK106">
        <f t="shared" si="28"/>
        <v>0</v>
      </c>
      <c r="AL106">
        <f t="shared" si="28"/>
        <v>0</v>
      </c>
      <c r="AM106">
        <f t="shared" si="28"/>
        <v>0</v>
      </c>
      <c r="AN106">
        <f t="shared" si="28"/>
        <v>0</v>
      </c>
      <c r="AO106">
        <f t="shared" si="28"/>
        <v>0</v>
      </c>
      <c r="AP106">
        <f t="shared" si="28"/>
        <v>0</v>
      </c>
      <c r="AQ106">
        <f t="shared" si="28"/>
        <v>0</v>
      </c>
      <c r="AR106">
        <f t="shared" si="28"/>
        <v>0</v>
      </c>
      <c r="AS106">
        <f t="shared" si="28"/>
        <v>0</v>
      </c>
      <c r="AT106">
        <f t="shared" si="28"/>
        <v>0</v>
      </c>
      <c r="AU106">
        <f t="shared" si="28"/>
        <v>0</v>
      </c>
      <c r="AV106">
        <f t="shared" si="28"/>
        <v>0</v>
      </c>
      <c r="AW106">
        <f t="shared" si="27"/>
        <v>0</v>
      </c>
      <c r="AX106">
        <f t="shared" si="27"/>
        <v>0</v>
      </c>
      <c r="AY106">
        <f t="shared" si="27"/>
        <v>0</v>
      </c>
      <c r="AZ106">
        <f t="shared" si="27"/>
        <v>0</v>
      </c>
      <c r="BA106">
        <f t="shared" si="27"/>
        <v>0</v>
      </c>
      <c r="BB106">
        <f t="shared" si="27"/>
        <v>0</v>
      </c>
      <c r="BC106">
        <f t="shared" si="27"/>
        <v>0</v>
      </c>
      <c r="BD106">
        <f t="shared" si="18"/>
        <v>0</v>
      </c>
      <c r="BE106">
        <f t="shared" si="18"/>
        <v>0</v>
      </c>
      <c r="BF106">
        <f t="shared" si="29"/>
        <v>0</v>
      </c>
      <c r="BG106">
        <f t="shared" si="29"/>
        <v>0</v>
      </c>
      <c r="BH106">
        <f t="shared" si="29"/>
        <v>0</v>
      </c>
      <c r="BI106">
        <f t="shared" si="29"/>
        <v>0</v>
      </c>
      <c r="BJ106">
        <f t="shared" si="29"/>
        <v>0</v>
      </c>
      <c r="BK106">
        <f t="shared" si="29"/>
        <v>0</v>
      </c>
      <c r="BL106">
        <f t="shared" si="29"/>
        <v>0</v>
      </c>
      <c r="BM106">
        <f t="shared" si="29"/>
        <v>0</v>
      </c>
      <c r="BN106">
        <f t="shared" si="29"/>
        <v>0</v>
      </c>
      <c r="BO106">
        <f t="shared" si="29"/>
        <v>0</v>
      </c>
      <c r="BP106">
        <f t="shared" si="29"/>
        <v>0</v>
      </c>
      <c r="BQ106">
        <f t="shared" si="29"/>
        <v>0</v>
      </c>
      <c r="BR106">
        <f t="shared" si="29"/>
        <v>0</v>
      </c>
      <c r="BS106">
        <f t="shared" si="29"/>
        <v>0</v>
      </c>
      <c r="BT106">
        <f t="shared" si="29"/>
        <v>0</v>
      </c>
      <c r="BU106">
        <f t="shared" si="29"/>
        <v>0</v>
      </c>
    </row>
    <row r="107" hidden="1" spans="1:73">
      <c r="A107" s="9" t="str">
        <f>_xlfn.XLOOKUP($E107,'Copy of Raw Data'!$E:$E,'Copy of Raw Data'!A:A,"ERROR",0,1)</f>
        <v>US</v>
      </c>
      <c r="B107" s="9" t="str">
        <f>_xlfn.XLOOKUP($E107,'Copy of Raw Data'!$E:$E,'Copy of Raw Data'!B:B,"ERROR",0,1)</f>
        <v>Hair Mousses</v>
      </c>
      <c r="C107" s="9" t="str">
        <f>_xlfn.XLOOKUP($E107,'Copy of Raw Data'!$E:$E,'Copy of Raw Data'!C:C,"ERROR",0,1)</f>
        <v>surface</v>
      </c>
      <c r="D107" s="9" t="str">
        <f>_xlfn.XLOOKUP($E107,'Copy of Raw Data'!$E:$E,'Copy of Raw Data'!D:D,"ERROR",0,1)</f>
        <v>www.amazon.com/dp/B008RYKDN0</v>
      </c>
      <c r="E107" s="9" t="s">
        <v>425</v>
      </c>
      <c r="F107" s="9" t="str">
        <f>_xlfn.XLOOKUP($E107,'Copy of Raw Data'!$E:$E,'Copy of Raw Data'!F:F,"ERROR",0,1)</f>
        <v>Surface Hair Awaken Mousse: Color Safe, Volumizing, Firm Hold Hair Mousse to Thicken Hair, Sulfate-Free, Paraben-Free, 8.8 oz</v>
      </c>
      <c r="G107" s="9">
        <f>_xlfn.XLOOKUP($E107,'Copy of Raw Data'!$E:$E,'Copy of Raw Data'!G:G,"ERROR",0,1)</f>
        <v>989</v>
      </c>
      <c r="H107" s="9">
        <f>_xlfn.XLOOKUP($E107,'Copy of Raw Data'!$E:$E,'Copy of Raw Data'!H:H,"ERROR",0,1)</f>
        <v>33938.8</v>
      </c>
      <c r="I107" s="9">
        <f>_xlfn.XLOOKUP($E107,'Copy of Raw Data'!$E:$E,'Copy of Raw Data'!I:I,"ERROR",0,1)</f>
        <v>0.00143705642178243</v>
      </c>
      <c r="J107" s="9" t="str">
        <f>_xlfn.XLOOKUP($E107,'Copy of Raw Data'!$E:$E,'Copy of 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30 to 40</v>
      </c>
      <c r="L107" s="9">
        <f>_xlfn.XLOOKUP($E107,'Copy of Raw Data'!$E:$E,'Copy of Raw Data'!L:L,"ERROR",0,1)</f>
        <v>34.24</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30 to 40</v>
      </c>
      <c r="N107" s="9">
        <f>_xlfn.XLOOKUP($E107,'Copy of Raw Data'!$E:$E,'Copy of Raw Data'!N:N,"ERROR",0,1)</f>
        <v>36.3</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4% to 6%</v>
      </c>
      <c r="P107" s="16">
        <f t="shared" si="21"/>
        <v>0.0567493112947657</v>
      </c>
      <c r="Q107" s="9">
        <f>_xlfn.XLOOKUP($E107,'Copy of Raw Data'!$E:$E,'Copy of Raw Data'!Q:Q,"ERROR",0,1)</f>
        <v>8.8</v>
      </c>
      <c r="R107" s="9" t="str">
        <f>_xlfn.XLOOKUP($E107,'Copy of Raw Data'!$E:$E,'Copy of Raw Data'!R:R,"ERROR",0,1)</f>
        <v>oz</v>
      </c>
      <c r="S107" s="17">
        <f t="shared" si="17"/>
        <v>3.89090909090909</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3 to 4</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0.1 to 0.2</v>
      </c>
      <c r="V107" s="17">
        <f t="shared" si="22"/>
        <v>0.139499492729117</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0.1 to 0.2</v>
      </c>
      <c r="X107" s="17">
        <f t="shared" si="23"/>
        <v>0.131582992590771</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8 to 10</v>
      </c>
      <c r="Z107" s="17">
        <f t="array" ref="Z107">_xlfn.IFS(AA107="oz",_xlfn.IFS(R107="oz",Q107,R107="fl oz",Q107*1.04,R107="ml",Q107*0.0338),AA107="fl oz",_xlfn.IFS(R107="oz",Q107/1.04,R107="fl oz",Q107,R107="ml",Q107*0.0338/1.04),AA107="ml",_xlfn.IFS(R107="oz",Q107/0.0338,R107="fl oz",Q107*1.04/0.0338,R107="ml",Q107))</f>
        <v>8.8</v>
      </c>
      <c r="AA107" s="9" t="str">
        <f>_xlfn.XLOOKUP($E107,'Copy of Raw Data'!$E:$E,'Copy of Raw Data'!AA:AA,"ERROR",0,1)</f>
        <v>oz</v>
      </c>
      <c r="AB107" s="9"/>
      <c r="AC107" s="9"/>
      <c r="AD107" s="9"/>
      <c r="AE107" s="9"/>
      <c r="AF107" s="9"/>
      <c r="AG107">
        <f t="shared" si="28"/>
        <v>0</v>
      </c>
      <c r="AH107">
        <f t="shared" si="28"/>
        <v>0</v>
      </c>
      <c r="AI107">
        <f t="shared" si="28"/>
        <v>0</v>
      </c>
      <c r="AJ107">
        <f t="shared" si="28"/>
        <v>0</v>
      </c>
      <c r="AK107">
        <f t="shared" si="28"/>
        <v>0</v>
      </c>
      <c r="AL107">
        <f t="shared" si="28"/>
        <v>0</v>
      </c>
      <c r="AM107">
        <f t="shared" si="28"/>
        <v>0</v>
      </c>
      <c r="AN107">
        <f t="shared" si="28"/>
        <v>0</v>
      </c>
      <c r="AO107">
        <f t="shared" si="28"/>
        <v>0</v>
      </c>
      <c r="AP107">
        <f t="shared" si="28"/>
        <v>0</v>
      </c>
      <c r="AQ107">
        <f t="shared" si="28"/>
        <v>0</v>
      </c>
      <c r="AR107">
        <f t="shared" si="28"/>
        <v>0</v>
      </c>
      <c r="AS107">
        <f t="shared" si="28"/>
        <v>0</v>
      </c>
      <c r="AT107">
        <f t="shared" si="28"/>
        <v>0</v>
      </c>
      <c r="AU107">
        <f t="shared" si="28"/>
        <v>0</v>
      </c>
      <c r="AV107">
        <f t="shared" si="28"/>
        <v>0</v>
      </c>
      <c r="AW107">
        <f t="shared" si="27"/>
        <v>0</v>
      </c>
      <c r="AX107">
        <f t="shared" si="27"/>
        <v>0</v>
      </c>
      <c r="AY107">
        <f t="shared" si="27"/>
        <v>0</v>
      </c>
      <c r="AZ107">
        <f t="shared" si="27"/>
        <v>0</v>
      </c>
      <c r="BA107">
        <f t="shared" si="27"/>
        <v>0</v>
      </c>
      <c r="BB107">
        <f t="shared" si="27"/>
        <v>0</v>
      </c>
      <c r="BC107">
        <f t="shared" si="27"/>
        <v>0</v>
      </c>
      <c r="BD107">
        <f t="shared" si="18"/>
        <v>0</v>
      </c>
      <c r="BE107">
        <f t="shared" si="18"/>
        <v>0</v>
      </c>
      <c r="BF107">
        <f t="shared" si="29"/>
        <v>0</v>
      </c>
      <c r="BG107">
        <f t="shared" si="29"/>
        <v>0</v>
      </c>
      <c r="BH107">
        <f t="shared" si="29"/>
        <v>0</v>
      </c>
      <c r="BI107">
        <f t="shared" si="29"/>
        <v>0</v>
      </c>
      <c r="BJ107">
        <f t="shared" si="29"/>
        <v>0</v>
      </c>
      <c r="BK107">
        <f t="shared" si="29"/>
        <v>0</v>
      </c>
      <c r="BL107">
        <f t="shared" si="29"/>
        <v>0</v>
      </c>
      <c r="BM107">
        <f t="shared" si="29"/>
        <v>0</v>
      </c>
      <c r="BN107">
        <f t="shared" si="29"/>
        <v>0</v>
      </c>
      <c r="BO107">
        <f t="shared" si="29"/>
        <v>0</v>
      </c>
      <c r="BP107">
        <f t="shared" si="29"/>
        <v>0</v>
      </c>
      <c r="BQ107">
        <f t="shared" si="29"/>
        <v>0</v>
      </c>
      <c r="BR107">
        <f t="shared" si="29"/>
        <v>0</v>
      </c>
      <c r="BS107">
        <f t="shared" si="29"/>
        <v>0</v>
      </c>
      <c r="BT107">
        <f t="shared" si="29"/>
        <v>0</v>
      </c>
      <c r="BU107">
        <f t="shared" si="29"/>
        <v>0</v>
      </c>
    </row>
    <row r="108" hidden="1" spans="1:73">
      <c r="A108" s="9" t="str">
        <f>_xlfn.XLOOKUP($E108,'Copy of Raw Data'!$E:$E,'Copy of Raw Data'!A:A,"ERROR",0,1)</f>
        <v>US</v>
      </c>
      <c r="B108" s="9" t="str">
        <f>_xlfn.XLOOKUP($E108,'Copy of Raw Data'!$E:$E,'Copy of Raw Data'!B:B,"ERROR",0,1)</f>
        <v>Hair Mousses</v>
      </c>
      <c r="C108" s="9" t="str">
        <f>_xlfn.XLOOKUP($E108,'Copy of Raw Data'!$E:$E,'Copy of Raw Data'!C:C,"ERROR",0,1)</f>
        <v>r+co</v>
      </c>
      <c r="D108" s="9" t="str">
        <f>_xlfn.XLOOKUP($E108,'Copy of Raw Data'!$E:$E,'Copy of Raw Data'!D:D,"ERROR",0,1)</f>
        <v>www.amazon.com/dp/B01BQH7PU8</v>
      </c>
      <c r="E108" s="9" t="s">
        <v>428</v>
      </c>
      <c r="F108" s="9" t="str">
        <f>_xlfn.XLOOKUP($E108,'Copy of Raw Data'!$E:$E,'Copy of Raw Data'!F:F,"ERROR",0,1)</f>
        <v>R+Co Aircraft Pomade Mousse Travel + Little Kit</v>
      </c>
      <c r="G108" s="9">
        <f>_xlfn.XLOOKUP($E108,'Copy of Raw Data'!$E:$E,'Copy of Raw Data'!G:G,"ERROR",0,1)</f>
        <v>1878</v>
      </c>
      <c r="H108" s="9">
        <f>_xlfn.XLOOKUP($E108,'Copy of Raw Data'!$E:$E,'Copy of Raw Data'!H:H,"ERROR",0,1)</f>
        <v>33801.52</v>
      </c>
      <c r="I108" s="9">
        <f>_xlfn.XLOOKUP($E108,'Copy of Raw Data'!$E:$E,'Copy of Raw Data'!I:I,"ERROR",0,1)</f>
        <v>0.00141524135573969</v>
      </c>
      <c r="J108" s="9" t="str">
        <f>_xlfn.XLOOKUP($E108,'Copy of Raw Data'!$E:$E,'Copy of 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15 to 20</v>
      </c>
      <c r="L108" s="9">
        <f>_xlfn.XLOOKUP($E108,'Copy of Raw Data'!$E:$E,'Copy of Raw Data'!L:L,"ERROR",0,1)</f>
        <v>18</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15 to 20</v>
      </c>
      <c r="N108" s="9">
        <f>_xlfn.XLOOKUP($E108,'Copy of Raw Data'!$E:$E,'Copy of Raw Data'!N:N,"ERROR",0,1)</f>
        <v>18</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No Discount</v>
      </c>
      <c r="P108" s="16">
        <f t="shared" si="21"/>
        <v>0</v>
      </c>
      <c r="Q108" s="9">
        <f>_xlfn.XLOOKUP($E108,'Copy of Raw Data'!$E:$E,'Copy of Raw Data'!Q:Q,"ERROR",0,1)</f>
        <v>0</v>
      </c>
      <c r="R108" s="9">
        <f>_xlfn.XLOOKUP($E108,'Copy of Raw Data'!$E:$E,'Copy of Raw Data'!R:R,"ERROR",0,1)</f>
        <v>0</v>
      </c>
      <c r="S108" s="17" t="e">
        <f t="shared" si="17"/>
        <v>#N/A</v>
      </c>
      <c r="T108" s="9" t="e">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#N/A</v>
      </c>
      <c r="U108" s="17" t="e">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#N/A</v>
      </c>
      <c r="V108" s="17" t="e">
        <f t="shared" si="22"/>
        <v>#N/A</v>
      </c>
      <c r="W108" s="17" t="e">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#N/A</v>
      </c>
      <c r="X108" s="17" t="e">
        <f t="shared" si="23"/>
        <v>#N/A</v>
      </c>
      <c r="Y108" s="9" t="e">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#N/A</v>
      </c>
      <c r="Z108" s="17" t="e">
        <f t="array" ref="Z108">_xlfn.IFS(AA108="oz",_xlfn.IFS(R108="oz",Q108,R108="fl oz",Q108*1.04,R108="ml",Q108*0.0338),AA108="fl oz",_xlfn.IFS(R108="oz",Q108/1.04,R108="fl oz",Q108,R108="ml",Q108*0.0338/1.04),AA108="ml",_xlfn.IFS(R108="oz",Q108/0.0338,R108="fl oz",Q108*1.04/0.0338,R108="ml",Q108))</f>
        <v>#N/A</v>
      </c>
      <c r="AA108" s="9" t="str">
        <f>_xlfn.XLOOKUP($E108,'Copy of Raw Data'!$E:$E,'Copy of Raw Data'!AA:AA,"ERROR",0,1)</f>
        <v>oz</v>
      </c>
      <c r="AB108" s="9"/>
      <c r="AC108" s="9"/>
      <c r="AD108" s="9"/>
      <c r="AE108" s="9"/>
      <c r="AF108" s="9"/>
      <c r="AG108">
        <f t="shared" si="28"/>
        <v>0</v>
      </c>
      <c r="AH108">
        <f t="shared" si="28"/>
        <v>0</v>
      </c>
      <c r="AI108">
        <f t="shared" si="28"/>
        <v>0</v>
      </c>
      <c r="AJ108">
        <f t="shared" si="28"/>
        <v>0</v>
      </c>
      <c r="AK108">
        <f t="shared" si="28"/>
        <v>0</v>
      </c>
      <c r="AL108">
        <f t="shared" si="28"/>
        <v>0</v>
      </c>
      <c r="AM108">
        <f t="shared" si="28"/>
        <v>0</v>
      </c>
      <c r="AN108">
        <f t="shared" si="28"/>
        <v>0</v>
      </c>
      <c r="AO108">
        <f t="shared" si="28"/>
        <v>0</v>
      </c>
      <c r="AP108">
        <f t="shared" si="28"/>
        <v>0</v>
      </c>
      <c r="AQ108">
        <f t="shared" si="28"/>
        <v>0</v>
      </c>
      <c r="AR108">
        <f t="shared" si="28"/>
        <v>0</v>
      </c>
      <c r="AS108">
        <f t="shared" si="28"/>
        <v>0</v>
      </c>
      <c r="AT108">
        <f t="shared" si="28"/>
        <v>0</v>
      </c>
      <c r="AU108">
        <f t="shared" si="28"/>
        <v>0</v>
      </c>
      <c r="AV108">
        <f t="shared" si="28"/>
        <v>0</v>
      </c>
      <c r="AW108">
        <f t="shared" si="27"/>
        <v>0</v>
      </c>
      <c r="AX108">
        <f t="shared" si="27"/>
        <v>0</v>
      </c>
      <c r="AY108">
        <f t="shared" si="27"/>
        <v>0</v>
      </c>
      <c r="AZ108">
        <f t="shared" si="27"/>
        <v>0</v>
      </c>
      <c r="BA108">
        <f t="shared" si="27"/>
        <v>0</v>
      </c>
      <c r="BB108">
        <f t="shared" si="27"/>
        <v>0</v>
      </c>
      <c r="BC108">
        <f t="shared" si="27"/>
        <v>0</v>
      </c>
      <c r="BD108">
        <f t="shared" si="18"/>
        <v>0</v>
      </c>
      <c r="BE108">
        <f t="shared" si="18"/>
        <v>0</v>
      </c>
      <c r="BF108">
        <f t="shared" si="29"/>
        <v>0</v>
      </c>
      <c r="BG108">
        <f t="shared" si="29"/>
        <v>0</v>
      </c>
      <c r="BH108">
        <f t="shared" si="29"/>
        <v>0</v>
      </c>
      <c r="BI108">
        <f t="shared" si="29"/>
        <v>0</v>
      </c>
      <c r="BJ108">
        <f t="shared" si="29"/>
        <v>0</v>
      </c>
      <c r="BK108">
        <f t="shared" si="29"/>
        <v>0</v>
      </c>
      <c r="BL108">
        <f t="shared" si="29"/>
        <v>0</v>
      </c>
      <c r="BM108">
        <f t="shared" si="29"/>
        <v>0</v>
      </c>
      <c r="BN108">
        <f t="shared" si="29"/>
        <v>0</v>
      </c>
      <c r="BO108">
        <f t="shared" si="29"/>
        <v>0</v>
      </c>
      <c r="BP108">
        <f t="shared" si="29"/>
        <v>0</v>
      </c>
      <c r="BQ108">
        <f t="shared" si="29"/>
        <v>0</v>
      </c>
      <c r="BR108">
        <f t="shared" si="29"/>
        <v>0</v>
      </c>
      <c r="BS108">
        <f t="shared" si="29"/>
        <v>0</v>
      </c>
      <c r="BT108">
        <f t="shared" si="29"/>
        <v>0</v>
      </c>
      <c r="BU108">
        <f t="shared" si="29"/>
        <v>0</v>
      </c>
    </row>
    <row r="109" hidden="1" spans="1:73">
      <c r="A109" s="9" t="str">
        <f>_xlfn.XLOOKUP($E109,'Copy of Raw Data'!$E:$E,'Copy of Raw Data'!A:A,"ERROR",0,1)</f>
        <v>US</v>
      </c>
      <c r="B109" s="9" t="str">
        <f>_xlfn.XLOOKUP($E109,'Copy of Raw Data'!$E:$E,'Copy of Raw Data'!B:B,"ERROR",0,1)</f>
        <v>Hair Mousses</v>
      </c>
      <c r="C109" s="9" t="str">
        <f>_xlfn.XLOOKUP($E109,'Copy of Raw Data'!$E:$E,'Copy of Raw Data'!C:C,"ERROR",0,1)</f>
        <v>Design Essentials</v>
      </c>
      <c r="D109" s="9" t="str">
        <f>_xlfn.XLOOKUP($E109,'Copy of Raw Data'!$E:$E,'Copy of Raw Data'!D:D,"ERROR",0,1)</f>
        <v>www.amazon.com/dp/B008074JOI</v>
      </c>
      <c r="E109" s="9" t="s">
        <v>431</v>
      </c>
      <c r="F109" s="9" t="str">
        <f>_xlfn.XLOOKUP($E109,'Copy of Raw Data'!$E:$E,'Copy of Raw Data'!F:F,"ERROR",0,1)</f>
        <v>Design Essentials Curl Enhancing Mousse, Almond and Avocado Collection, 7.5 Ounces</v>
      </c>
      <c r="G109" s="9">
        <f>_xlfn.XLOOKUP($E109,'Copy of Raw Data'!$E:$E,'Copy of Raw Data'!G:G,"ERROR",0,1)</f>
        <v>1743</v>
      </c>
      <c r="H109" s="9">
        <f>_xlfn.XLOOKUP($E109,'Copy of Raw Data'!$E:$E,'Copy of Raw Data'!H:H,"ERROR",0,1)</f>
        <v>33288.4</v>
      </c>
      <c r="I109" s="9">
        <f>_xlfn.XLOOKUP($E109,'Copy of Raw Data'!$E:$E,'Copy of Raw Data'!I:I,"ERROR",0,1)</f>
        <v>0.00138362158411</v>
      </c>
      <c r="J109" s="9" t="str">
        <f>_xlfn.XLOOKUP($E109,'Copy of Raw Data'!$E:$E,'Copy of 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_xlfn.XLOOKUP($E109,'Copy of Raw Data'!$E:$E,'Copy of Raw Data'!L:L,"ERROR",0,1)</f>
        <v>19.05</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20 to 30</v>
      </c>
      <c r="N109" s="9">
        <f>_xlfn.XLOOKUP($E109,'Copy of Raw Data'!$E:$E,'Copy of Raw Data'!N:N,"ERROR",0,1)</f>
        <v>20.55</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6% to 8%</v>
      </c>
      <c r="P109" s="16">
        <f t="shared" si="21"/>
        <v>0.072992700729927</v>
      </c>
      <c r="Q109" s="9">
        <f>_xlfn.XLOOKUP($E109,'Copy of Raw Data'!$E:$E,'Copy of Raw Data'!Q:Q,"ERROR",0,1)</f>
        <v>7.5</v>
      </c>
      <c r="R109" s="9" t="str">
        <f>_xlfn.XLOOKUP($E109,'Copy of Raw Data'!$E:$E,'Copy of Raw Data'!R:R,"ERROR",0,1)</f>
        <v>oz</v>
      </c>
      <c r="S109" s="17">
        <f t="shared" si="17"/>
        <v>2.54</v>
      </c>
      <c r="T109" s="9" t="str">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2 to 3</v>
      </c>
      <c r="U109" s="17"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0.05 to 0.1</v>
      </c>
      <c r="V109" s="17">
        <f t="shared" si="22"/>
        <v>0.0926614812309773</v>
      </c>
      <c r="W109" s="17"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0.05 to 0.1</v>
      </c>
      <c r="X109" s="17">
        <f t="shared" si="23"/>
        <v>0.0858978694622929</v>
      </c>
      <c r="Y109" s="9"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6 to 8</v>
      </c>
      <c r="Z109" s="17">
        <f t="array" ref="Z109">_xlfn.IFS(AA109="oz",_xlfn.IFS(R109="oz",Q109,R109="fl oz",Q109*1.04,R109="ml",Q109*0.0338),AA109="fl oz",_xlfn.IFS(R109="oz",Q109/1.04,R109="fl oz",Q109,R109="ml",Q109*0.0338/1.04),AA109="ml",_xlfn.IFS(R109="oz",Q109/0.0338,R109="fl oz",Q109*1.04/0.0338,R109="ml",Q109))</f>
        <v>7.5</v>
      </c>
      <c r="AA109" s="9" t="str">
        <f>_xlfn.XLOOKUP($E109,'Copy of Raw Data'!$E:$E,'Copy of Raw Data'!AA:AA,"ERROR",0,1)</f>
        <v>oz</v>
      </c>
      <c r="AB109" s="9"/>
      <c r="AC109" s="9"/>
      <c r="AD109" s="9"/>
      <c r="AE109" s="9"/>
      <c r="AF109" s="9"/>
      <c r="AG109">
        <f t="shared" si="28"/>
        <v>0</v>
      </c>
      <c r="AH109">
        <f t="shared" si="28"/>
        <v>0</v>
      </c>
      <c r="AI109">
        <f t="shared" si="28"/>
        <v>0</v>
      </c>
      <c r="AJ109">
        <f t="shared" si="28"/>
        <v>0</v>
      </c>
      <c r="AK109">
        <f t="shared" si="28"/>
        <v>0</v>
      </c>
      <c r="AL109">
        <f t="shared" si="28"/>
        <v>0</v>
      </c>
      <c r="AM109">
        <f t="shared" si="28"/>
        <v>0</v>
      </c>
      <c r="AN109">
        <f t="shared" si="28"/>
        <v>0</v>
      </c>
      <c r="AO109">
        <f t="shared" si="28"/>
        <v>0</v>
      </c>
      <c r="AP109">
        <f t="shared" si="28"/>
        <v>0</v>
      </c>
      <c r="AQ109">
        <f t="shared" si="28"/>
        <v>0</v>
      </c>
      <c r="AR109">
        <f t="shared" si="28"/>
        <v>0</v>
      </c>
      <c r="AS109">
        <f t="shared" si="28"/>
        <v>0</v>
      </c>
      <c r="AT109">
        <f t="shared" si="28"/>
        <v>0</v>
      </c>
      <c r="AU109">
        <f t="shared" si="28"/>
        <v>0</v>
      </c>
      <c r="AV109">
        <f t="shared" si="28"/>
        <v>0</v>
      </c>
      <c r="AW109">
        <f t="shared" si="27"/>
        <v>0</v>
      </c>
      <c r="AX109">
        <f t="shared" si="27"/>
        <v>0</v>
      </c>
      <c r="AY109">
        <f t="shared" si="27"/>
        <v>0</v>
      </c>
      <c r="AZ109">
        <f t="shared" si="27"/>
        <v>0</v>
      </c>
      <c r="BA109">
        <f t="shared" si="27"/>
        <v>0</v>
      </c>
      <c r="BB109">
        <f t="shared" si="27"/>
        <v>0</v>
      </c>
      <c r="BC109">
        <f t="shared" si="27"/>
        <v>0</v>
      </c>
      <c r="BD109">
        <f t="shared" si="18"/>
        <v>0</v>
      </c>
      <c r="BE109">
        <f t="shared" si="18"/>
        <v>0</v>
      </c>
      <c r="BF109">
        <f t="shared" si="29"/>
        <v>0</v>
      </c>
      <c r="BG109">
        <f t="shared" si="29"/>
        <v>0</v>
      </c>
      <c r="BH109">
        <f t="shared" si="29"/>
        <v>0</v>
      </c>
      <c r="BI109">
        <f t="shared" si="29"/>
        <v>0</v>
      </c>
      <c r="BJ109">
        <f t="shared" si="29"/>
        <v>0</v>
      </c>
      <c r="BK109">
        <f t="shared" si="29"/>
        <v>0</v>
      </c>
      <c r="BL109">
        <f t="shared" si="29"/>
        <v>0</v>
      </c>
      <c r="BM109">
        <f t="shared" si="29"/>
        <v>0</v>
      </c>
      <c r="BN109">
        <f t="shared" si="29"/>
        <v>0</v>
      </c>
      <c r="BO109">
        <f t="shared" si="29"/>
        <v>0</v>
      </c>
      <c r="BP109">
        <f t="shared" si="29"/>
        <v>0</v>
      </c>
      <c r="BQ109">
        <f t="shared" si="29"/>
        <v>0</v>
      </c>
      <c r="BR109">
        <f t="shared" si="29"/>
        <v>0</v>
      </c>
      <c r="BS109">
        <f t="shared" si="29"/>
        <v>0</v>
      </c>
      <c r="BT109">
        <f t="shared" si="29"/>
        <v>0</v>
      </c>
      <c r="BU109">
        <f t="shared" si="29"/>
        <v>0</v>
      </c>
    </row>
    <row r="110" hidden="1" spans="1:73">
      <c r="A110" s="9" t="str">
        <f>_xlfn.XLOOKUP($E110,'Copy of Raw Data'!$E:$E,'Copy of Raw Data'!A:A,"ERROR",0,1)</f>
        <v>US</v>
      </c>
      <c r="B110" s="9" t="str">
        <f>_xlfn.XLOOKUP($E110,'Copy of Raw Data'!$E:$E,'Copy of Raw Data'!B:B,"ERROR",0,1)</f>
        <v>Hair Mousses</v>
      </c>
      <c r="C110" s="9" t="str">
        <f>_xlfn.XLOOKUP($E110,'Copy of Raw Data'!$E:$E,'Copy of Raw Data'!C:C,"ERROR",0,1)</f>
        <v>others</v>
      </c>
      <c r="D110" s="9" t="str">
        <f>_xlfn.XLOOKUP($E110,'Copy of Raw Data'!$E:$E,'Copy of Raw Data'!D:D,"ERROR",0,1)</f>
        <v>www.amazon.com/dp/B0178H2LK4</v>
      </c>
      <c r="E110" s="9" t="s">
        <v>434</v>
      </c>
      <c r="F110" s="9" t="str">
        <f>_xlfn.XLOOKUP($E110,'Copy of Raw Data'!$E:$E,'Copy of Raw Data'!F:F,"ERROR",0,1)</f>
        <v>Cantu Wave Whip Curling Mousse with Shea Butter for Natural Hair, 8.4 oz (Packaging May Vary)</v>
      </c>
      <c r="G110" s="9">
        <f>_xlfn.XLOOKUP($E110,'Copy of Raw Data'!$E:$E,'Copy of Raw Data'!G:G,"ERROR",0,1)</f>
        <v>4710</v>
      </c>
      <c r="H110" s="9">
        <f>_xlfn.XLOOKUP($E110,'Copy of Raw Data'!$E:$E,'Copy of Raw Data'!H:H,"ERROR",0,1)</f>
        <v>32544.66</v>
      </c>
      <c r="I110" s="9">
        <f>_xlfn.XLOOKUP($E110,'Copy of Raw Data'!$E:$E,'Copy of Raw Data'!I:I,"ERROR",0,1)</f>
        <v>0.00131901392262241</v>
      </c>
      <c r="J110" s="9" t="str">
        <f>_xlfn.XLOOKUP($E110,'Copy of Raw Data'!$E:$E,'Copy of 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5 to 10</v>
      </c>
      <c r="L110" s="9">
        <f>_xlfn.XLOOKUP($E110,'Copy of Raw Data'!$E:$E,'Copy of Raw Data'!L:L,"ERROR",0,1)</f>
        <v>7.02</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5 to 10</v>
      </c>
      <c r="N110" s="9">
        <f>_xlfn.XLOOKUP($E110,'Copy of Raw Data'!$E:$E,'Copy of Raw Data'!N:N,"ERROR",0,1)</f>
        <v>8.37</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15% to 20%</v>
      </c>
      <c r="P110" s="16">
        <f t="shared" si="21"/>
        <v>0.161290322580645</v>
      </c>
      <c r="Q110" s="9">
        <f>_xlfn.XLOOKUP($E110,'Copy of Raw Data'!$E:$E,'Copy of Raw Data'!Q:Q,"ERROR",0,1)</f>
        <v>8.4</v>
      </c>
      <c r="R110" s="9" t="str">
        <f>_xlfn.XLOOKUP($E110,'Copy of Raw Data'!$E:$E,'Copy of Raw Data'!R:R,"ERROR",0,1)</f>
        <v>oz</v>
      </c>
      <c r="S110" s="17">
        <f t="shared" si="17"/>
        <v>0.835714285714286</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0.75 to 1</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 to 0.05</v>
      </c>
      <c r="V110" s="17">
        <f t="shared" si="22"/>
        <v>0.0336972800618387</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 to 0.05</v>
      </c>
      <c r="X110" s="17">
        <f t="shared" si="23"/>
        <v>0.0282622348905744</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8 to 10</v>
      </c>
      <c r="Z110" s="17">
        <f t="array" ref="Z110">_xlfn.IFS(AA110="oz",_xlfn.IFS(R110="oz",Q110,R110="fl oz",Q110*1.04,R110="ml",Q110*0.0338),AA110="fl oz",_xlfn.IFS(R110="oz",Q110/1.04,R110="fl oz",Q110,R110="ml",Q110*0.0338/1.04),AA110="ml",_xlfn.IFS(R110="oz",Q110/0.0338,R110="fl oz",Q110*1.04/0.0338,R110="ml",Q110))</f>
        <v>8.4</v>
      </c>
      <c r="AA110" s="9" t="str">
        <f>_xlfn.XLOOKUP($E110,'Copy of Raw Data'!$E:$E,'Copy of Raw Data'!AA:AA,"ERROR",0,1)</f>
        <v>oz</v>
      </c>
      <c r="AB110" s="9"/>
      <c r="AC110" s="9"/>
      <c r="AD110" s="9"/>
      <c r="AE110" s="9"/>
      <c r="AF110" s="9"/>
      <c r="AG110">
        <f t="shared" si="28"/>
        <v>0</v>
      </c>
      <c r="AH110">
        <f t="shared" si="28"/>
        <v>0</v>
      </c>
      <c r="AI110">
        <f t="shared" si="28"/>
        <v>0</v>
      </c>
      <c r="AJ110">
        <f t="shared" si="28"/>
        <v>0</v>
      </c>
      <c r="AK110">
        <f t="shared" si="28"/>
        <v>0</v>
      </c>
      <c r="AL110">
        <f t="shared" si="28"/>
        <v>0</v>
      </c>
      <c r="AM110">
        <f t="shared" si="28"/>
        <v>0</v>
      </c>
      <c r="AN110">
        <f t="shared" si="28"/>
        <v>0</v>
      </c>
      <c r="AO110">
        <f t="shared" si="28"/>
        <v>0</v>
      </c>
      <c r="AP110">
        <f t="shared" si="28"/>
        <v>0</v>
      </c>
      <c r="AQ110">
        <f t="shared" si="28"/>
        <v>0</v>
      </c>
      <c r="AR110">
        <f t="shared" si="28"/>
        <v>0</v>
      </c>
      <c r="AS110">
        <f t="shared" si="28"/>
        <v>0</v>
      </c>
      <c r="AT110">
        <f t="shared" si="28"/>
        <v>0</v>
      </c>
      <c r="AU110">
        <f t="shared" si="28"/>
        <v>0</v>
      </c>
      <c r="AV110">
        <f t="shared" ref="AV110:BC173" si="30">IF(IFERROR(SEARCH(AV$2,$AD110,1),0)=0,0,1)</f>
        <v>0</v>
      </c>
      <c r="AW110">
        <f t="shared" si="30"/>
        <v>0</v>
      </c>
      <c r="AX110">
        <f t="shared" si="30"/>
        <v>0</v>
      </c>
      <c r="AY110">
        <f t="shared" si="30"/>
        <v>0</v>
      </c>
      <c r="AZ110">
        <f t="shared" si="30"/>
        <v>0</v>
      </c>
      <c r="BA110">
        <f t="shared" si="30"/>
        <v>0</v>
      </c>
      <c r="BB110">
        <f t="shared" si="30"/>
        <v>0</v>
      </c>
      <c r="BC110">
        <f t="shared" si="30"/>
        <v>0</v>
      </c>
      <c r="BD110">
        <f t="shared" si="18"/>
        <v>0</v>
      </c>
      <c r="BE110">
        <f t="shared" si="18"/>
        <v>0</v>
      </c>
      <c r="BF110">
        <f t="shared" si="29"/>
        <v>0</v>
      </c>
      <c r="BG110">
        <f t="shared" si="29"/>
        <v>0</v>
      </c>
      <c r="BH110">
        <f t="shared" si="29"/>
        <v>0</v>
      </c>
      <c r="BI110">
        <f t="shared" si="29"/>
        <v>0</v>
      </c>
      <c r="BJ110">
        <f t="shared" si="29"/>
        <v>0</v>
      </c>
      <c r="BK110">
        <f t="shared" si="29"/>
        <v>0</v>
      </c>
      <c r="BL110">
        <f t="shared" si="29"/>
        <v>0</v>
      </c>
      <c r="BM110">
        <f t="shared" si="29"/>
        <v>0</v>
      </c>
      <c r="BN110">
        <f t="shared" si="29"/>
        <v>0</v>
      </c>
      <c r="BO110">
        <f t="shared" si="29"/>
        <v>0</v>
      </c>
      <c r="BP110">
        <f t="shared" si="29"/>
        <v>0</v>
      </c>
      <c r="BQ110">
        <f t="shared" si="29"/>
        <v>0</v>
      </c>
      <c r="BR110">
        <f t="shared" si="29"/>
        <v>0</v>
      </c>
      <c r="BS110">
        <f t="shared" si="29"/>
        <v>0</v>
      </c>
      <c r="BT110">
        <f t="shared" si="29"/>
        <v>0</v>
      </c>
      <c r="BU110">
        <f t="shared" si="29"/>
        <v>0</v>
      </c>
    </row>
    <row r="111" hidden="1" spans="1:73">
      <c r="A111" s="9" t="str">
        <f>_xlfn.XLOOKUP($E111,'Copy of Raw Data'!$E:$E,'Copy of Raw Data'!A:A,"ERROR",0,1)</f>
        <v>US</v>
      </c>
      <c r="B111" s="9" t="str">
        <f>_xlfn.XLOOKUP($E111,'Copy of Raw Data'!$E:$E,'Copy of Raw Data'!B:B,"ERROR",0,1)</f>
        <v>Hair Mousses</v>
      </c>
      <c r="C111" s="9" t="str">
        <f>_xlfn.XLOOKUP($E111,'Copy of Raw Data'!$E:$E,'Copy of Raw Data'!C:C,"ERROR",0,1)</f>
        <v>Calista</v>
      </c>
      <c r="D111" s="9" t="str">
        <f>_xlfn.XLOOKUP($E111,'Copy of Raw Data'!$E:$E,'Copy of Raw Data'!D:D,"ERROR",0,1)</f>
        <v>www.amazon.com/dp/B095ZS61DY</v>
      </c>
      <c r="E111" s="9" t="s">
        <v>438</v>
      </c>
      <c r="F111" s="9" t="str">
        <f>_xlfn.XLOOKUP($E111,'Copy of Raw Data'!$E:$E,'Copy of Raw Data'!F:F,"ERROR",0,1)</f>
        <v>Calista Embellish Texturizing Foam, Salon Quality Lightweight Styling Mousse for All Hair Types, Styling Volumizer, 7 oz</v>
      </c>
      <c r="G111" s="9">
        <f>_xlfn.XLOOKUP($E111,'Copy of Raw Data'!$E:$E,'Copy of Raw Data'!G:G,"ERROR",0,1)</f>
        <v>1070</v>
      </c>
      <c r="H111" s="9">
        <f>_xlfn.XLOOKUP($E111,'Copy of Raw Data'!$E:$E,'Copy of Raw Data'!H:H,"ERROR",0,1)</f>
        <v>31025</v>
      </c>
      <c r="I111" s="9">
        <f>_xlfn.XLOOKUP($E111,'Copy of Raw Data'!$E:$E,'Copy of Raw Data'!I:I,"ERROR",0,1)</f>
        <v>0.00125116580211203</v>
      </c>
      <c r="J111" s="9" t="str">
        <f>_xlfn.XLOOKUP($E111,'Copy of Raw Data'!$E:$E,'Copy of 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20 to 30</v>
      </c>
      <c r="L111" s="9">
        <f>_xlfn.XLOOKUP($E111,'Copy of Raw Data'!$E:$E,'Copy of Raw Data'!L:L,"ERROR",0,1)</f>
        <v>29</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20 to 30</v>
      </c>
      <c r="N111" s="9">
        <f>_xlfn.XLOOKUP($E111,'Copy of Raw Data'!$E:$E,'Copy of Raw Data'!N:N,"ERROR",0,1)</f>
        <v>29</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No Discount</v>
      </c>
      <c r="P111" s="16">
        <f t="shared" si="21"/>
        <v>0</v>
      </c>
      <c r="Q111" s="9">
        <f>_xlfn.XLOOKUP($E111,'Copy of Raw Data'!$E:$E,'Copy of Raw Data'!Q:Q,"ERROR",0,1)</f>
        <v>7</v>
      </c>
      <c r="R111" s="9" t="str">
        <f>_xlfn.XLOOKUP($E111,'Copy of Raw Data'!$E:$E,'Copy of Raw Data'!R:R,"ERROR",0,1)</f>
        <v>oz</v>
      </c>
      <c r="S111" s="17">
        <f t="shared" si="17"/>
        <v>4.14285714285714</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4 to 5</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0.1 to 0.2</v>
      </c>
      <c r="V111" s="17">
        <f t="shared" si="22"/>
        <v>0.140103386637036</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0.1 to 0.2</v>
      </c>
      <c r="X111" s="17">
        <f t="shared" si="23"/>
        <v>0.140103386637036</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17">
        <f t="array" ref="Z111">_xlfn.IFS(AA111="oz",_xlfn.IFS(R111="oz",Q111,R111="fl oz",Q111*1.04,R111="ml",Q111*0.0338),AA111="fl oz",_xlfn.IFS(R111="oz",Q111/1.04,R111="fl oz",Q111,R111="ml",Q111*0.0338/1.04),AA111="ml",_xlfn.IFS(R111="oz",Q111/0.0338,R111="fl oz",Q111*1.04/0.0338,R111="ml",Q111))</f>
        <v>7</v>
      </c>
      <c r="AA111" s="9" t="str">
        <f>_xlfn.XLOOKUP($E111,'Copy of Raw Data'!$E:$E,'Copy of Raw Data'!AA:AA,"ERROR",0,1)</f>
        <v>oz</v>
      </c>
      <c r="AB111" s="9"/>
      <c r="AC111" s="9"/>
      <c r="AD111" s="9"/>
      <c r="AE111" s="9"/>
      <c r="AF111" s="9"/>
      <c r="AG111">
        <f t="shared" ref="AG111:AV174" si="31">IF(IFERROR(SEARCH(AG$2,$AD111,1),0)=0,0,1)</f>
        <v>0</v>
      </c>
      <c r="AH111">
        <f t="shared" si="31"/>
        <v>0</v>
      </c>
      <c r="AI111">
        <f t="shared" si="31"/>
        <v>0</v>
      </c>
      <c r="AJ111">
        <f t="shared" si="31"/>
        <v>0</v>
      </c>
      <c r="AK111">
        <f t="shared" si="31"/>
        <v>0</v>
      </c>
      <c r="AL111">
        <f t="shared" si="31"/>
        <v>0</v>
      </c>
      <c r="AM111">
        <f t="shared" si="31"/>
        <v>0</v>
      </c>
      <c r="AN111">
        <f t="shared" si="31"/>
        <v>0</v>
      </c>
      <c r="AO111">
        <f t="shared" si="31"/>
        <v>0</v>
      </c>
      <c r="AP111">
        <f t="shared" si="31"/>
        <v>0</v>
      </c>
      <c r="AQ111">
        <f t="shared" si="31"/>
        <v>0</v>
      </c>
      <c r="AR111">
        <f t="shared" si="31"/>
        <v>0</v>
      </c>
      <c r="AS111">
        <f t="shared" si="31"/>
        <v>0</v>
      </c>
      <c r="AT111">
        <f t="shared" si="31"/>
        <v>0</v>
      </c>
      <c r="AU111">
        <f t="shared" si="31"/>
        <v>0</v>
      </c>
      <c r="AV111">
        <f t="shared" si="31"/>
        <v>0</v>
      </c>
      <c r="AW111">
        <f t="shared" si="30"/>
        <v>0</v>
      </c>
      <c r="AX111">
        <f t="shared" si="30"/>
        <v>0</v>
      </c>
      <c r="AY111">
        <f t="shared" si="30"/>
        <v>0</v>
      </c>
      <c r="AZ111">
        <f t="shared" si="30"/>
        <v>0</v>
      </c>
      <c r="BA111">
        <f t="shared" si="30"/>
        <v>0</v>
      </c>
      <c r="BB111">
        <f t="shared" si="30"/>
        <v>0</v>
      </c>
      <c r="BC111">
        <f t="shared" si="30"/>
        <v>0</v>
      </c>
      <c r="BD111">
        <f t="shared" si="18"/>
        <v>0</v>
      </c>
      <c r="BE111">
        <f t="shared" si="18"/>
        <v>0</v>
      </c>
      <c r="BF111">
        <f t="shared" si="29"/>
        <v>0</v>
      </c>
      <c r="BG111">
        <f t="shared" si="29"/>
        <v>0</v>
      </c>
      <c r="BH111">
        <f t="shared" si="29"/>
        <v>0</v>
      </c>
      <c r="BI111">
        <f t="shared" si="29"/>
        <v>0</v>
      </c>
      <c r="BJ111">
        <f t="shared" si="29"/>
        <v>0</v>
      </c>
      <c r="BK111">
        <f t="shared" si="29"/>
        <v>0</v>
      </c>
      <c r="BL111">
        <f t="shared" si="29"/>
        <v>0</v>
      </c>
      <c r="BM111">
        <f t="shared" si="29"/>
        <v>0</v>
      </c>
      <c r="BN111">
        <f t="shared" si="29"/>
        <v>0</v>
      </c>
      <c r="BO111">
        <f t="shared" si="29"/>
        <v>0</v>
      </c>
      <c r="BP111">
        <f t="shared" si="29"/>
        <v>0</v>
      </c>
      <c r="BQ111">
        <f t="shared" si="29"/>
        <v>0</v>
      </c>
      <c r="BR111">
        <f t="shared" si="29"/>
        <v>0</v>
      </c>
      <c r="BS111">
        <f t="shared" si="29"/>
        <v>0</v>
      </c>
      <c r="BT111">
        <f t="shared" si="29"/>
        <v>0</v>
      </c>
      <c r="BU111">
        <f t="shared" si="29"/>
        <v>0</v>
      </c>
    </row>
    <row r="112" hidden="1" spans="1:73">
      <c r="A112" s="9" t="str">
        <f>_xlfn.XLOOKUP($E112,'Copy of Raw Data'!$E:$E,'Copy of Raw Data'!A:A,"ERROR",0,1)</f>
        <v>US</v>
      </c>
      <c r="B112" s="9" t="str">
        <f>_xlfn.XLOOKUP($E112,'Copy of Raw Data'!$E:$E,'Copy of Raw Data'!B:B,"ERROR",0,1)</f>
        <v>Hair Mousses</v>
      </c>
      <c r="C112" s="9" t="str">
        <f>_xlfn.XLOOKUP($E112,'Copy of Raw Data'!$E:$E,'Copy of Raw Data'!C:C,"ERROR",0,1)</f>
        <v>others</v>
      </c>
      <c r="D112" s="9" t="str">
        <f>_xlfn.XLOOKUP($E112,'Copy of Raw Data'!$E:$E,'Copy of Raw Data'!D:D,"ERROR",0,1)</f>
        <v>www.amazon.com/dp/B07JGGS6QG</v>
      </c>
      <c r="E112" s="9" t="s">
        <v>441</v>
      </c>
      <c r="F112" s="9" t="str">
        <f>_xlfn.XLOOKUP($E112,'Copy of Raw Data'!$E:$E,'Copy of Raw Data'!F:F,"ERROR",0,1)</f>
        <v>Lottabody, Refine Me Curl Defining Mousse, Medium Hold for Soft Curls, Moisturizes, Controls Frizz, 7 Fl Oz</v>
      </c>
      <c r="G112" s="9">
        <f>_xlfn.XLOOKUP($E112,'Copy of Raw Data'!$E:$E,'Copy of Raw Data'!G:G,"ERROR",0,1)</f>
        <v>5225</v>
      </c>
      <c r="H112" s="9">
        <f>_xlfn.XLOOKUP($E112,'Copy of Raw Data'!$E:$E,'Copy of Raw Data'!H:H,"ERROR",0,1)</f>
        <v>29429.12</v>
      </c>
      <c r="I112" s="9">
        <f>_xlfn.XLOOKUP($E112,'Copy of Raw Data'!$E:$E,'Copy of Raw Data'!I:I,"ERROR",0,1)</f>
        <v>0.0012443375401906</v>
      </c>
      <c r="J112" s="9" t="str">
        <f>_xlfn.XLOOKUP($E112,'Copy of Raw Data'!$E:$E,'Copy of 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5 to 10</v>
      </c>
      <c r="L112" s="9">
        <f>_xlfn.XLOOKUP($E112,'Copy of Raw Data'!$E:$E,'Copy of Raw Data'!L:L,"ERROR",0,1)</f>
        <v>5.88</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5 to 10</v>
      </c>
      <c r="N112" s="9">
        <f>_xlfn.XLOOKUP($E112,'Copy of Raw Data'!$E:$E,'Copy of Raw Data'!N:N,"ERROR",0,1)</f>
        <v>6.78</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10% to 15%</v>
      </c>
      <c r="P112" s="16">
        <f t="shared" si="21"/>
        <v>0.132743362831858</v>
      </c>
      <c r="Q112" s="9">
        <f>_xlfn.XLOOKUP($E112,'Copy of Raw Data'!$E:$E,'Copy of Raw Data'!Q:Q,"ERROR",0,1)</f>
        <v>7</v>
      </c>
      <c r="R112" s="9" t="str">
        <f>_xlfn.XLOOKUP($E112,'Copy of Raw Data'!$E:$E,'Copy of Raw Data'!R:R,"ERROR",0,1)</f>
        <v>fl oz</v>
      </c>
      <c r="S112" s="17">
        <f t="shared" si="17"/>
        <v>0.807692307692308</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0.75 to 1</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 to 0.05</v>
      </c>
      <c r="V112" s="17">
        <f t="shared" si="22"/>
        <v>0.0314953899668137</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 to 0.05</v>
      </c>
      <c r="X112" s="17">
        <f t="shared" si="23"/>
        <v>0.0273145859889181</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7.28</v>
      </c>
      <c r="AA112" s="9" t="str">
        <f>_xlfn.XLOOKUP($E112,'Copy of Raw Data'!$E:$E,'Copy of Raw Data'!AA:AA,"ERROR",0,1)</f>
        <v>oz</v>
      </c>
      <c r="AB112" s="9"/>
      <c r="AC112" s="9"/>
      <c r="AD112" s="9"/>
      <c r="AE112" s="9"/>
      <c r="AF112" s="9"/>
      <c r="AG112">
        <f t="shared" si="31"/>
        <v>0</v>
      </c>
      <c r="AH112">
        <f t="shared" si="31"/>
        <v>0</v>
      </c>
      <c r="AI112">
        <f t="shared" si="31"/>
        <v>0</v>
      </c>
      <c r="AJ112">
        <f t="shared" si="31"/>
        <v>0</v>
      </c>
      <c r="AK112">
        <f t="shared" si="31"/>
        <v>0</v>
      </c>
      <c r="AL112">
        <f t="shared" si="31"/>
        <v>0</v>
      </c>
      <c r="AM112">
        <f t="shared" si="31"/>
        <v>0</v>
      </c>
      <c r="AN112">
        <f t="shared" si="31"/>
        <v>0</v>
      </c>
      <c r="AO112">
        <f t="shared" si="31"/>
        <v>0</v>
      </c>
      <c r="AP112">
        <f t="shared" si="31"/>
        <v>0</v>
      </c>
      <c r="AQ112">
        <f t="shared" si="31"/>
        <v>0</v>
      </c>
      <c r="AR112">
        <f t="shared" si="31"/>
        <v>0</v>
      </c>
      <c r="AS112">
        <f t="shared" si="31"/>
        <v>0</v>
      </c>
      <c r="AT112">
        <f t="shared" si="31"/>
        <v>0</v>
      </c>
      <c r="AU112">
        <f t="shared" si="31"/>
        <v>0</v>
      </c>
      <c r="AV112">
        <f t="shared" si="31"/>
        <v>0</v>
      </c>
      <c r="AW112">
        <f t="shared" si="30"/>
        <v>0</v>
      </c>
      <c r="AX112">
        <f t="shared" si="30"/>
        <v>0</v>
      </c>
      <c r="AY112">
        <f t="shared" si="30"/>
        <v>0</v>
      </c>
      <c r="AZ112">
        <f t="shared" si="30"/>
        <v>0</v>
      </c>
      <c r="BA112">
        <f t="shared" si="30"/>
        <v>0</v>
      </c>
      <c r="BB112">
        <f t="shared" si="30"/>
        <v>0</v>
      </c>
      <c r="BC112">
        <f t="shared" si="30"/>
        <v>0</v>
      </c>
      <c r="BD112">
        <f t="shared" si="18"/>
        <v>0</v>
      </c>
      <c r="BE112">
        <f t="shared" si="18"/>
        <v>0</v>
      </c>
      <c r="BF112">
        <f t="shared" si="29"/>
        <v>0</v>
      </c>
      <c r="BG112">
        <f t="shared" si="29"/>
        <v>0</v>
      </c>
      <c r="BH112">
        <f t="shared" si="29"/>
        <v>0</v>
      </c>
      <c r="BI112">
        <f t="shared" si="29"/>
        <v>0</v>
      </c>
      <c r="BJ112">
        <f t="shared" si="29"/>
        <v>0</v>
      </c>
      <c r="BK112">
        <f t="shared" si="29"/>
        <v>0</v>
      </c>
      <c r="BL112">
        <f t="shared" si="29"/>
        <v>0</v>
      </c>
      <c r="BM112">
        <f t="shared" si="29"/>
        <v>0</v>
      </c>
      <c r="BN112">
        <f t="shared" si="29"/>
        <v>0</v>
      </c>
      <c r="BO112">
        <f t="shared" si="29"/>
        <v>0</v>
      </c>
      <c r="BP112">
        <f t="shared" si="29"/>
        <v>0</v>
      </c>
      <c r="BQ112">
        <f t="shared" si="29"/>
        <v>0</v>
      </c>
      <c r="BR112">
        <f t="shared" si="29"/>
        <v>0</v>
      </c>
      <c r="BS112">
        <f t="shared" si="29"/>
        <v>0</v>
      </c>
      <c r="BT112">
        <f t="shared" si="29"/>
        <v>0</v>
      </c>
      <c r="BU112">
        <f t="shared" si="29"/>
        <v>0</v>
      </c>
    </row>
    <row r="113" hidden="1" spans="1:73">
      <c r="A113" s="9" t="str">
        <f>_xlfn.XLOOKUP($E113,'Copy of Raw Data'!$E:$E,'Copy of Raw Data'!A:A,"ERROR",0,1)</f>
        <v>US</v>
      </c>
      <c r="B113" s="9" t="str">
        <f>_xlfn.XLOOKUP($E113,'Copy of Raw Data'!$E:$E,'Copy of Raw Data'!B:B,"ERROR",0,1)</f>
        <v>Hair Mousses</v>
      </c>
      <c r="C113" s="9" t="str">
        <f>_xlfn.XLOOKUP($E113,'Copy of Raw Data'!$E:$E,'Copy of Raw Data'!C:C,"ERROR",0,1)</f>
        <v>Mielle Organics</v>
      </c>
      <c r="D113" s="9" t="str">
        <f>_xlfn.XLOOKUP($E113,'Copy of Raw Data'!$E:$E,'Copy of Raw Data'!D:D,"ERROR",0,1)</f>
        <v>www.amazon.com/dp/B08TB9NSHQ</v>
      </c>
      <c r="E113" s="9" t="s">
        <v>444</v>
      </c>
      <c r="F113" s="9" t="str">
        <f>_xlfn.XLOOKUP($E113,'Copy of Raw Data'!$E:$E,'Copy of Raw Data'!F:F,"ERROR",0,1)</f>
        <v>Mielle Pomegranate &amp; Honey Curl Defining Mousse w/hold</v>
      </c>
      <c r="G113" s="9">
        <f>_xlfn.XLOOKUP($E113,'Copy of Raw Data'!$E:$E,'Copy of Raw Data'!G:G,"ERROR",0,1)</f>
        <v>2738</v>
      </c>
      <c r="H113" s="9">
        <f>_xlfn.XLOOKUP($E113,'Copy of Raw Data'!$E:$E,'Copy of Raw Data'!H:H,"ERROR",0,1)</f>
        <v>29268.51</v>
      </c>
      <c r="I113" s="9">
        <f>_xlfn.XLOOKUP($E113,'Copy of Raw Data'!$E:$E,'Copy of Raw Data'!I:I,"ERROR",0,1)</f>
        <v>0.00124103203390586</v>
      </c>
      <c r="J113" s="9" t="str">
        <f>_xlfn.XLOOKUP($E113,'Copy of Raw Data'!$E:$E,'Copy of 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10 to 15</v>
      </c>
      <c r="L113" s="9">
        <f>_xlfn.XLOOKUP($E113,'Copy of Raw Data'!$E:$E,'Copy of Raw Data'!L:L,"ERROR",0,1)</f>
        <v>11</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10 to 15</v>
      </c>
      <c r="N113" s="9">
        <f>_xlfn.XLOOKUP($E113,'Copy of Raw Data'!$E:$E,'Copy of Raw Data'!N:N,"ERROR",0,1)</f>
        <v>12.12</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8% to 10%</v>
      </c>
      <c r="P113" s="16">
        <f t="shared" si="21"/>
        <v>0.0924092409240923</v>
      </c>
      <c r="Q113" s="9">
        <f>_xlfn.XLOOKUP($E113,'Copy of Raw Data'!$E:$E,'Copy of Raw Data'!Q:Q,"ERROR",0,1)</f>
        <v>7.5</v>
      </c>
      <c r="R113" s="9" t="str">
        <f>_xlfn.XLOOKUP($E113,'Copy of Raw Data'!$E:$E,'Copy of Raw Data'!R:R,"ERROR",0,1)</f>
        <v>fl oz</v>
      </c>
      <c r="S113" s="17">
        <f t="shared" si="17"/>
        <v>1.41025641025641</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1 to 2</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0.05 to 0.1</v>
      </c>
      <c r="V113" s="17">
        <f t="shared" si="22"/>
        <v>0.0525480606643948</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23"/>
        <v>0.0476921342663649</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7.8</v>
      </c>
      <c r="AA113" s="9" t="str">
        <f>_xlfn.XLOOKUP($E113,'Copy of Raw Data'!$E:$E,'Copy of Raw Data'!AA:AA,"ERROR",0,1)</f>
        <v>oz</v>
      </c>
      <c r="AB113" s="9"/>
      <c r="AC113" s="9"/>
      <c r="AD113" s="9"/>
      <c r="AE113" s="9"/>
      <c r="AF113" s="9"/>
      <c r="AG113">
        <f t="shared" si="31"/>
        <v>0</v>
      </c>
      <c r="AH113">
        <f t="shared" si="31"/>
        <v>0</v>
      </c>
      <c r="AI113">
        <f t="shared" si="31"/>
        <v>0</v>
      </c>
      <c r="AJ113">
        <f t="shared" si="31"/>
        <v>0</v>
      </c>
      <c r="AK113">
        <f t="shared" si="31"/>
        <v>0</v>
      </c>
      <c r="AL113">
        <f t="shared" si="31"/>
        <v>0</v>
      </c>
      <c r="AM113">
        <f t="shared" si="31"/>
        <v>0</v>
      </c>
      <c r="AN113">
        <f t="shared" si="31"/>
        <v>0</v>
      </c>
      <c r="AO113">
        <f t="shared" si="31"/>
        <v>0</v>
      </c>
      <c r="AP113">
        <f t="shared" si="31"/>
        <v>0</v>
      </c>
      <c r="AQ113">
        <f t="shared" si="31"/>
        <v>0</v>
      </c>
      <c r="AR113">
        <f t="shared" si="31"/>
        <v>0</v>
      </c>
      <c r="AS113">
        <f t="shared" si="31"/>
        <v>0</v>
      </c>
      <c r="AT113">
        <f t="shared" si="31"/>
        <v>0</v>
      </c>
      <c r="AU113">
        <f t="shared" si="31"/>
        <v>0</v>
      </c>
      <c r="AV113">
        <f t="shared" si="31"/>
        <v>0</v>
      </c>
      <c r="AW113">
        <f t="shared" si="30"/>
        <v>0</v>
      </c>
      <c r="AX113">
        <f t="shared" si="30"/>
        <v>0</v>
      </c>
      <c r="AY113">
        <f t="shared" si="30"/>
        <v>0</v>
      </c>
      <c r="AZ113">
        <f t="shared" si="30"/>
        <v>0</v>
      </c>
      <c r="BA113">
        <f t="shared" si="30"/>
        <v>0</v>
      </c>
      <c r="BB113">
        <f t="shared" si="30"/>
        <v>0</v>
      </c>
      <c r="BC113">
        <f t="shared" si="30"/>
        <v>0</v>
      </c>
      <c r="BD113">
        <f t="shared" si="18"/>
        <v>0</v>
      </c>
      <c r="BE113">
        <f t="shared" si="18"/>
        <v>0</v>
      </c>
      <c r="BF113">
        <f t="shared" si="29"/>
        <v>0</v>
      </c>
      <c r="BG113">
        <f t="shared" si="29"/>
        <v>0</v>
      </c>
      <c r="BH113">
        <f t="shared" si="29"/>
        <v>0</v>
      </c>
      <c r="BI113">
        <f t="shared" si="29"/>
        <v>0</v>
      </c>
      <c r="BJ113">
        <f t="shared" si="29"/>
        <v>0</v>
      </c>
      <c r="BK113">
        <f t="shared" si="29"/>
        <v>0</v>
      </c>
      <c r="BL113">
        <f t="shared" si="29"/>
        <v>0</v>
      </c>
      <c r="BM113">
        <f t="shared" si="29"/>
        <v>0</v>
      </c>
      <c r="BN113">
        <f t="shared" si="29"/>
        <v>0</v>
      </c>
      <c r="BO113">
        <f t="shared" si="29"/>
        <v>0</v>
      </c>
      <c r="BP113">
        <f t="shared" si="29"/>
        <v>0</v>
      </c>
      <c r="BQ113">
        <f t="shared" si="29"/>
        <v>0</v>
      </c>
      <c r="BR113">
        <f t="shared" si="29"/>
        <v>0</v>
      </c>
      <c r="BS113">
        <f t="shared" si="29"/>
        <v>0</v>
      </c>
      <c r="BT113">
        <f t="shared" si="29"/>
        <v>0</v>
      </c>
      <c r="BU113">
        <f t="shared" si="29"/>
        <v>0</v>
      </c>
    </row>
    <row r="114" hidden="1" spans="1:73">
      <c r="A114" s="9" t="str">
        <f>_xlfn.XLOOKUP($E114,'Copy of Raw Data'!$E:$E,'Copy of Raw Data'!A:A,"ERROR",0,1)</f>
        <v>US</v>
      </c>
      <c r="B114" s="9" t="str">
        <f>_xlfn.XLOOKUP($E114,'Copy of Raw Data'!$E:$E,'Copy of Raw Data'!B:B,"ERROR",0,1)</f>
        <v>Hair Mousses</v>
      </c>
      <c r="C114" s="9" t="str">
        <f>_xlfn.XLOOKUP($E114,'Copy of Raw Data'!$E:$E,'Copy of Raw Data'!C:C,"ERROR",0,1)</f>
        <v>herbal essences</v>
      </c>
      <c r="D114" s="9" t="str">
        <f>_xlfn.XLOOKUP($E114,'Copy of Raw Data'!$E:$E,'Copy of Raw Data'!D:D,"ERROR",0,1)</f>
        <v>www.amazon.com/dp/B0028K3JUS</v>
      </c>
      <c r="E114" s="9" t="s">
        <v>448</v>
      </c>
      <c r="F114" s="9" t="str">
        <f>_xlfn.XLOOKUP($E114,'Copy of Raw Data'!$E:$E,'Copy of Raw Data'!F:F,"ERROR",0,1)</f>
        <v>Herbal Essences Tousle Me Softly Tousling Hair Mousse 6.8 Fl Oz (Pack of 12)</v>
      </c>
      <c r="G114" s="9">
        <f>_xlfn.XLOOKUP($E114,'Copy of Raw Data'!$E:$E,'Copy of Raw Data'!G:G,"ERROR",0,1)</f>
        <v>657</v>
      </c>
      <c r="H114" s="9">
        <f>_xlfn.XLOOKUP($E114,'Copy of Raw Data'!$E:$E,'Copy of Raw Data'!H:H,"ERROR",0,1)</f>
        <v>29190.76</v>
      </c>
      <c r="I114" s="9">
        <f>_xlfn.XLOOKUP($E114,'Copy of Raw Data'!$E:$E,'Copy of Raw Data'!I:I,"ERROR",0,1)</f>
        <v>0.00118453784919485</v>
      </c>
      <c r="J114" s="9" t="str">
        <f>_xlfn.XLOOKUP($E114,'Copy of Raw Data'!$E:$E,'Copy of 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40 to 50</v>
      </c>
      <c r="L114" s="9">
        <f>_xlfn.XLOOKUP($E114,'Copy of Raw Data'!$E:$E,'Copy of Raw Data'!L:L,"ERROR",0,1)</f>
        <v>46.12</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50 to 75</v>
      </c>
      <c r="N114" s="9">
        <f>_xlfn.XLOOKUP($E114,'Copy of Raw Data'!$E:$E,'Copy of Raw Data'!N:N,"ERROR",0,1)</f>
        <v>59.88</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20% to 25%</v>
      </c>
      <c r="P114" s="16">
        <f t="shared" si="21"/>
        <v>0.229792919171677</v>
      </c>
      <c r="Q114" s="9">
        <f>_xlfn.XLOOKUP($E114,'Copy of Raw Data'!$E:$E,'Copy of Raw Data'!Q:Q,"ERROR",0,1)</f>
        <v>81.6</v>
      </c>
      <c r="R114" s="9" t="str">
        <f>_xlfn.XLOOKUP($E114,'Copy of Raw Data'!$E:$E,'Copy of Raw Data'!R:R,"ERROR",0,1)</f>
        <v>fl oz</v>
      </c>
      <c r="S114" s="17">
        <f t="shared" si="17"/>
        <v>0.543457767722474</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0.5 to 0.75</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7">
        <f t="shared" si="22"/>
        <v>0.0238620070176298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23"/>
        <v>0.0183786867677536</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50+</v>
      </c>
      <c r="Z114" s="17">
        <f t="array" ref="Z114">_xlfn.IFS(AA114="oz",_xlfn.IFS(R114="oz",Q114,R114="fl oz",Q114*1.04,R114="ml",Q114*0.0338),AA114="fl oz",_xlfn.IFS(R114="oz",Q114/1.04,R114="fl oz",Q114,R114="ml",Q114*0.0338/1.04),AA114="ml",_xlfn.IFS(R114="oz",Q114/0.0338,R114="fl oz",Q114*1.04/0.0338,R114="ml",Q114))</f>
        <v>84.864</v>
      </c>
      <c r="AA114" s="9" t="str">
        <f>_xlfn.XLOOKUP($E114,'Copy of Raw Data'!$E:$E,'Copy of Raw Data'!AA:AA,"ERROR",0,1)</f>
        <v>oz</v>
      </c>
      <c r="AB114" s="9"/>
      <c r="AC114" s="9"/>
      <c r="AD114" s="9"/>
      <c r="AE114" s="9"/>
      <c r="AF114" s="9"/>
      <c r="AG114">
        <f t="shared" si="31"/>
        <v>0</v>
      </c>
      <c r="AH114">
        <f t="shared" si="31"/>
        <v>0</v>
      </c>
      <c r="AI114">
        <f t="shared" si="31"/>
        <v>0</v>
      </c>
      <c r="AJ114">
        <f t="shared" si="31"/>
        <v>0</v>
      </c>
      <c r="AK114">
        <f t="shared" si="31"/>
        <v>0</v>
      </c>
      <c r="AL114">
        <f t="shared" si="31"/>
        <v>0</v>
      </c>
      <c r="AM114">
        <f t="shared" si="31"/>
        <v>0</v>
      </c>
      <c r="AN114">
        <f t="shared" si="31"/>
        <v>0</v>
      </c>
      <c r="AO114">
        <f t="shared" si="31"/>
        <v>0</v>
      </c>
      <c r="AP114">
        <f t="shared" si="31"/>
        <v>0</v>
      </c>
      <c r="AQ114">
        <f t="shared" si="31"/>
        <v>0</v>
      </c>
      <c r="AR114">
        <f t="shared" si="31"/>
        <v>0</v>
      </c>
      <c r="AS114">
        <f t="shared" si="31"/>
        <v>0</v>
      </c>
      <c r="AT114">
        <f t="shared" si="31"/>
        <v>0</v>
      </c>
      <c r="AU114">
        <f t="shared" si="31"/>
        <v>0</v>
      </c>
      <c r="AV114">
        <f t="shared" si="31"/>
        <v>0</v>
      </c>
      <c r="AW114">
        <f t="shared" si="30"/>
        <v>0</v>
      </c>
      <c r="AX114">
        <f t="shared" si="30"/>
        <v>0</v>
      </c>
      <c r="AY114">
        <f t="shared" si="30"/>
        <v>0</v>
      </c>
      <c r="AZ114">
        <f t="shared" si="30"/>
        <v>0</v>
      </c>
      <c r="BA114">
        <f t="shared" si="30"/>
        <v>0</v>
      </c>
      <c r="BB114">
        <f t="shared" si="30"/>
        <v>0</v>
      </c>
      <c r="BC114">
        <f t="shared" si="30"/>
        <v>0</v>
      </c>
      <c r="BD114">
        <f t="shared" si="18"/>
        <v>0</v>
      </c>
      <c r="BE114">
        <f t="shared" si="18"/>
        <v>0</v>
      </c>
      <c r="BF114">
        <f t="shared" si="29"/>
        <v>0</v>
      </c>
      <c r="BG114">
        <f t="shared" si="29"/>
        <v>0</v>
      </c>
      <c r="BH114">
        <f t="shared" si="29"/>
        <v>0</v>
      </c>
      <c r="BI114">
        <f t="shared" si="29"/>
        <v>0</v>
      </c>
      <c r="BJ114">
        <f t="shared" si="29"/>
        <v>0</v>
      </c>
      <c r="BK114">
        <f t="shared" si="29"/>
        <v>0</v>
      </c>
      <c r="BL114">
        <f t="shared" si="29"/>
        <v>0</v>
      </c>
      <c r="BM114">
        <f t="shared" si="29"/>
        <v>0</v>
      </c>
      <c r="BN114">
        <f t="shared" si="29"/>
        <v>0</v>
      </c>
      <c r="BO114">
        <f t="shared" ref="BF114:BU177" si="32">IF(IFERROR(SEARCH(BO$2,$AD114,1),0)=0,0,1)</f>
        <v>0</v>
      </c>
      <c r="BP114">
        <f t="shared" si="32"/>
        <v>0</v>
      </c>
      <c r="BQ114">
        <f t="shared" si="32"/>
        <v>0</v>
      </c>
      <c r="BR114">
        <f t="shared" si="32"/>
        <v>0</v>
      </c>
      <c r="BS114">
        <f t="shared" si="32"/>
        <v>0</v>
      </c>
      <c r="BT114">
        <f t="shared" si="32"/>
        <v>0</v>
      </c>
      <c r="BU114">
        <f t="shared" si="32"/>
        <v>0</v>
      </c>
    </row>
    <row r="115" hidden="1" spans="1:73">
      <c r="A115" s="9" t="str">
        <f>_xlfn.XLOOKUP($E115,'Copy of Raw Data'!$E:$E,'Copy of Raw Data'!A:A,"ERROR",0,1)</f>
        <v>US</v>
      </c>
      <c r="B115" s="9" t="str">
        <f>_xlfn.XLOOKUP($E115,'Copy of Raw Data'!$E:$E,'Copy of Raw Data'!B:B,"ERROR",0,1)</f>
        <v>Hair Mousses</v>
      </c>
      <c r="C115" s="9" t="str">
        <f>_xlfn.XLOOKUP($E115,'Copy of Raw Data'!$E:$E,'Copy of Raw Data'!C:C,"ERROR",0,1)</f>
        <v>shea moisture</v>
      </c>
      <c r="D115" s="9" t="str">
        <f>_xlfn.XLOOKUP($E115,'Copy of Raw Data'!$E:$E,'Copy of Raw Data'!D:D,"ERROR",0,1)</f>
        <v>www.amazon.com/dp/B01CTBEIRS</v>
      </c>
      <c r="E115" s="9" t="s">
        <v>452</v>
      </c>
      <c r="F115" s="9" t="str">
        <f>_xlfn.XLOOKUP($E115,'Copy of Raw Data'!$E:$E,'Copy of Raw Data'!F:F,"ERROR",0,1)</f>
        <v>SheaMoisture Curly Hair Products, Coconut &amp; Hibiscus Curl Mousse, Frizz Free Hair with Silk Protein &amp; Neem Oil, Pack of 2-7.5 Oz Each</v>
      </c>
      <c r="G115" s="9">
        <f>_xlfn.XLOOKUP($E115,'Copy of Raw Data'!$E:$E,'Copy of Raw Data'!G:G,"ERROR",0,1)</f>
        <v>1257</v>
      </c>
      <c r="H115" s="9">
        <f>_xlfn.XLOOKUP($E115,'Copy of Raw Data'!$E:$E,'Copy of Raw Data'!H:H,"ERROR",0,1)</f>
        <v>27861.94</v>
      </c>
      <c r="I115" s="9">
        <f>_xlfn.XLOOKUP($E115,'Copy of Raw Data'!$E:$E,'Copy of Raw Data'!I:I,"ERROR",0,1)</f>
        <v>0.0011685043368455</v>
      </c>
      <c r="J115" s="9" t="str">
        <f>_xlfn.XLOOKUP($E115,'Copy of Raw Data'!$E:$E,'Copy of 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20 to 30</v>
      </c>
      <c r="L115" s="9">
        <f>_xlfn.XLOOKUP($E115,'Copy of Raw Data'!$E:$E,'Copy of Raw Data'!L:L,"ERROR",0,1)</f>
        <v>22.32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20 to 30</v>
      </c>
      <c r="N115" s="9">
        <f>_xlfn.XLOOKUP($E115,'Copy of Raw Data'!$E:$E,'Copy of Raw Data'!N:N,"ERROR",0,1)</f>
        <v>25.93</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10% to 15%</v>
      </c>
      <c r="P115" s="16">
        <f t="shared" si="21"/>
        <v>0.139220979560355</v>
      </c>
      <c r="Q115" s="9">
        <f>_xlfn.XLOOKUP($E115,'Copy of Raw Data'!$E:$E,'Copy of Raw Data'!Q:Q,"ERROR",0,1)</f>
        <v>15</v>
      </c>
      <c r="R115" s="9" t="str">
        <f>_xlfn.XLOOKUP($E115,'Copy of Raw Data'!$E:$E,'Copy of Raw Data'!R:R,"ERROR",0,1)</f>
        <v>oz</v>
      </c>
      <c r="S115" s="17">
        <f t="shared" si="17"/>
        <v>1.488</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1 to 2</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0.05 to 0.1</v>
      </c>
      <c r="V115" s="17">
        <f t="shared" si="22"/>
        <v>0.0584601510539962</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0.05 to 0.1</v>
      </c>
      <c r="X115" s="17">
        <f t="shared" si="23"/>
        <v>0.0503212715590125</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10 to 15</v>
      </c>
      <c r="Z115" s="17">
        <f t="array" ref="Z115">_xlfn.IFS(AA115="oz",_xlfn.IFS(R115="oz",Q115,R115="fl oz",Q115*1.04,R115="ml",Q115*0.0338),AA115="fl oz",_xlfn.IFS(R115="oz",Q115/1.04,R115="fl oz",Q115,R115="ml",Q115*0.0338/1.04),AA115="ml",_xlfn.IFS(R115="oz",Q115/0.0338,R115="fl oz",Q115*1.04/0.0338,R115="ml",Q115))</f>
        <v>15</v>
      </c>
      <c r="AA115" s="9" t="str">
        <f>_xlfn.XLOOKUP($E115,'Copy of Raw Data'!$E:$E,'Copy of Raw Data'!AA:AA,"ERROR",0,1)</f>
        <v>oz</v>
      </c>
      <c r="AB115" s="9"/>
      <c r="AC115" s="9"/>
      <c r="AD115" s="9"/>
      <c r="AE115" s="9"/>
      <c r="AF115" s="9"/>
      <c r="AG115">
        <f t="shared" si="31"/>
        <v>0</v>
      </c>
      <c r="AH115">
        <f t="shared" si="31"/>
        <v>0</v>
      </c>
      <c r="AI115">
        <f t="shared" si="31"/>
        <v>0</v>
      </c>
      <c r="AJ115">
        <f t="shared" si="31"/>
        <v>0</v>
      </c>
      <c r="AK115">
        <f t="shared" si="31"/>
        <v>0</v>
      </c>
      <c r="AL115">
        <f t="shared" si="31"/>
        <v>0</v>
      </c>
      <c r="AM115">
        <f t="shared" si="31"/>
        <v>0</v>
      </c>
      <c r="AN115">
        <f t="shared" si="31"/>
        <v>0</v>
      </c>
      <c r="AO115">
        <f t="shared" si="31"/>
        <v>0</v>
      </c>
      <c r="AP115">
        <f t="shared" si="31"/>
        <v>0</v>
      </c>
      <c r="AQ115">
        <f t="shared" si="31"/>
        <v>0</v>
      </c>
      <c r="AR115">
        <f t="shared" si="31"/>
        <v>0</v>
      </c>
      <c r="AS115">
        <f t="shared" si="31"/>
        <v>0</v>
      </c>
      <c r="AT115">
        <f t="shared" si="31"/>
        <v>0</v>
      </c>
      <c r="AU115">
        <f t="shared" si="31"/>
        <v>0</v>
      </c>
      <c r="AV115">
        <f t="shared" si="31"/>
        <v>0</v>
      </c>
      <c r="AW115">
        <f t="shared" si="30"/>
        <v>0</v>
      </c>
      <c r="AX115">
        <f t="shared" si="30"/>
        <v>0</v>
      </c>
      <c r="AY115">
        <f t="shared" si="30"/>
        <v>0</v>
      </c>
      <c r="AZ115">
        <f t="shared" si="30"/>
        <v>0</v>
      </c>
      <c r="BA115">
        <f t="shared" si="30"/>
        <v>0</v>
      </c>
      <c r="BB115">
        <f t="shared" si="30"/>
        <v>0</v>
      </c>
      <c r="BC115">
        <f t="shared" si="30"/>
        <v>0</v>
      </c>
      <c r="BD115">
        <f t="shared" si="18"/>
        <v>0</v>
      </c>
      <c r="BE115">
        <f t="shared" si="18"/>
        <v>0</v>
      </c>
      <c r="BF115">
        <f t="shared" si="32"/>
        <v>0</v>
      </c>
      <c r="BG115">
        <f t="shared" si="32"/>
        <v>0</v>
      </c>
      <c r="BH115">
        <f t="shared" si="32"/>
        <v>0</v>
      </c>
      <c r="BI115">
        <f t="shared" si="32"/>
        <v>0</v>
      </c>
      <c r="BJ115">
        <f t="shared" si="32"/>
        <v>0</v>
      </c>
      <c r="BK115">
        <f t="shared" si="32"/>
        <v>0</v>
      </c>
      <c r="BL115">
        <f t="shared" si="32"/>
        <v>0</v>
      </c>
      <c r="BM115">
        <f t="shared" si="32"/>
        <v>0</v>
      </c>
      <c r="BN115">
        <f t="shared" si="32"/>
        <v>0</v>
      </c>
      <c r="BO115">
        <f t="shared" si="32"/>
        <v>0</v>
      </c>
      <c r="BP115">
        <f t="shared" si="32"/>
        <v>0</v>
      </c>
      <c r="BQ115">
        <f t="shared" si="32"/>
        <v>0</v>
      </c>
      <c r="BR115">
        <f t="shared" si="32"/>
        <v>0</v>
      </c>
      <c r="BS115">
        <f t="shared" si="32"/>
        <v>0</v>
      </c>
      <c r="BT115">
        <f t="shared" si="32"/>
        <v>0</v>
      </c>
      <c r="BU115">
        <f t="shared" si="32"/>
        <v>0</v>
      </c>
    </row>
    <row r="116" hidden="1" spans="1:73">
      <c r="A116" s="9" t="str">
        <f>_xlfn.XLOOKUP($E116,'Copy of Raw Data'!$E:$E,'Copy of Raw Data'!A:A,"ERROR",0,1)</f>
        <v>US</v>
      </c>
      <c r="B116" s="9" t="str">
        <f>_xlfn.XLOOKUP($E116,'Copy of Raw Data'!$E:$E,'Copy of Raw Data'!B:B,"ERROR",0,1)</f>
        <v>Hair Mousses</v>
      </c>
      <c r="C116" s="9" t="str">
        <f>_xlfn.XLOOKUP($E116,'Copy of Raw Data'!$E:$E,'Copy of Raw Data'!C:C,"ERROR",0,1)</f>
        <v>Goiple</v>
      </c>
      <c r="D116" s="9" t="str">
        <f>_xlfn.XLOOKUP($E116,'Copy of Raw Data'!$E:$E,'Copy of Raw Data'!D:D,"ERROR",0,1)</f>
        <v>www.amazon.com/dp/B0BHQZ5SMK</v>
      </c>
      <c r="E116" s="9" t="s">
        <v>455</v>
      </c>
      <c r="F116" s="9" t="str">
        <f>_xlfn.XLOOKUP($E116,'Copy of Raw Data'!$E:$E,'Copy of Raw Data'!F:F,"ERROR",0,1)</f>
        <v>Hair Mousse Foaming Mousse, Hair Mousse for Curly Hair Wig, Melting and Holding Spray Hair Adhesive for Wigs, Extensions, Toupees and Hairpieces, Strong Natural Finishing Hold with Control Wig Kit</v>
      </c>
      <c r="G116" s="9">
        <f>_xlfn.XLOOKUP($E116,'Copy of Raw Data'!$E:$E,'Copy of Raw Data'!G:G,"ERROR",0,1)</f>
        <v>2807</v>
      </c>
      <c r="H116" s="9">
        <f>_xlfn.XLOOKUP($E116,'Copy of Raw Data'!$E:$E,'Copy of Raw Data'!H:H,"ERROR",0,1)</f>
        <v>27484.81</v>
      </c>
      <c r="I116" s="9">
        <f>_xlfn.XLOOKUP($E116,'Copy of Raw Data'!$E:$E,'Copy of Raw Data'!I:I,"ERROR",0,1)</f>
        <v>0.00114120276808836</v>
      </c>
      <c r="J116" s="9" t="str">
        <f>_xlfn.XLOOKUP($E116,'Copy of Raw Data'!$E:$E,'Copy of 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10 to 15</v>
      </c>
      <c r="L116" s="9">
        <f>_xlfn.XLOOKUP($E116,'Copy of Raw Data'!$E:$E,'Copy of Raw Data'!L:L,"ERROR",0,1)</f>
        <v>10.06</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10 to 15</v>
      </c>
      <c r="N116" s="9">
        <f>_xlfn.XLOOKUP($E116,'Copy of Raw Data'!$E:$E,'Copy of Raw Data'!N:N,"ERROR",0,1)</f>
        <v>11.41</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21"/>
        <v>0.118317265556529</v>
      </c>
      <c r="Q116" s="9">
        <f>_xlfn.XLOOKUP($E116,'Copy of Raw Data'!$E:$E,'Copy of Raw Data'!Q:Q,"ERROR",0,1)</f>
        <v>0</v>
      </c>
      <c r="R116" s="9">
        <f>_xlfn.XLOOKUP($E116,'Copy of Raw Data'!$E:$E,'Copy of Raw Data'!R:R,"ERROR",0,1)</f>
        <v>0</v>
      </c>
      <c r="S116" s="17" t="e">
        <f t="shared" si="17"/>
        <v>#N/A</v>
      </c>
      <c r="T116" s="9" t="e">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#N/A</v>
      </c>
      <c r="U116" s="17" t="e">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#N/A</v>
      </c>
      <c r="V116" s="17" t="e">
        <f t="shared" si="22"/>
        <v>#N/A</v>
      </c>
      <c r="W116" s="17" t="e">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#N/A</v>
      </c>
      <c r="X116" s="17" t="e">
        <f t="shared" si="23"/>
        <v>#N/A</v>
      </c>
      <c r="Y116" s="9" t="e">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#N/A</v>
      </c>
      <c r="Z116" s="17" t="e">
        <f t="array" ref="Z116">_xlfn.IFS(AA116="oz",_xlfn.IFS(R116="oz",Q116,R116="fl oz",Q116*1.04,R116="ml",Q116*0.0338),AA116="fl oz",_xlfn.IFS(R116="oz",Q116/1.04,R116="fl oz",Q116,R116="ml",Q116*0.0338/1.04),AA116="ml",_xlfn.IFS(R116="oz",Q116/0.0338,R116="fl oz",Q116*1.04/0.0338,R116="ml",Q116))</f>
        <v>#N/A</v>
      </c>
      <c r="AA116" s="9" t="str">
        <f>_xlfn.XLOOKUP($E116,'Copy of Raw Data'!$E:$E,'Copy of Raw Data'!AA:AA,"ERROR",0,1)</f>
        <v>oz</v>
      </c>
      <c r="AB116" s="9"/>
      <c r="AC116" s="9"/>
      <c r="AD116" s="9"/>
      <c r="AE116" s="9"/>
      <c r="AF116" s="9"/>
      <c r="AG116">
        <f t="shared" si="31"/>
        <v>0</v>
      </c>
      <c r="AH116">
        <f t="shared" si="31"/>
        <v>0</v>
      </c>
      <c r="AI116">
        <f t="shared" si="31"/>
        <v>0</v>
      </c>
      <c r="AJ116">
        <f t="shared" si="31"/>
        <v>0</v>
      </c>
      <c r="AK116">
        <f t="shared" si="31"/>
        <v>0</v>
      </c>
      <c r="AL116">
        <f t="shared" si="31"/>
        <v>0</v>
      </c>
      <c r="AM116">
        <f t="shared" si="31"/>
        <v>0</v>
      </c>
      <c r="AN116">
        <f t="shared" si="31"/>
        <v>0</v>
      </c>
      <c r="AO116">
        <f t="shared" si="31"/>
        <v>0</v>
      </c>
      <c r="AP116">
        <f t="shared" si="31"/>
        <v>0</v>
      </c>
      <c r="AQ116">
        <f t="shared" si="31"/>
        <v>0</v>
      </c>
      <c r="AR116">
        <f t="shared" si="31"/>
        <v>0</v>
      </c>
      <c r="AS116">
        <f t="shared" si="31"/>
        <v>0</v>
      </c>
      <c r="AT116">
        <f t="shared" si="31"/>
        <v>0</v>
      </c>
      <c r="AU116">
        <f t="shared" si="31"/>
        <v>0</v>
      </c>
      <c r="AV116">
        <f t="shared" si="31"/>
        <v>0</v>
      </c>
      <c r="AW116">
        <f t="shared" si="30"/>
        <v>0</v>
      </c>
      <c r="AX116">
        <f t="shared" si="30"/>
        <v>0</v>
      </c>
      <c r="AY116">
        <f t="shared" si="30"/>
        <v>0</v>
      </c>
      <c r="AZ116">
        <f t="shared" si="30"/>
        <v>0</v>
      </c>
      <c r="BA116">
        <f t="shared" si="30"/>
        <v>0</v>
      </c>
      <c r="BB116">
        <f t="shared" si="30"/>
        <v>0</v>
      </c>
      <c r="BC116">
        <f t="shared" si="30"/>
        <v>0</v>
      </c>
      <c r="BD116">
        <f t="shared" si="18"/>
        <v>0</v>
      </c>
      <c r="BE116">
        <f t="shared" si="18"/>
        <v>0</v>
      </c>
      <c r="BF116">
        <f t="shared" si="32"/>
        <v>0</v>
      </c>
      <c r="BG116">
        <f t="shared" si="32"/>
        <v>0</v>
      </c>
      <c r="BH116">
        <f t="shared" si="32"/>
        <v>0</v>
      </c>
      <c r="BI116">
        <f t="shared" si="32"/>
        <v>0</v>
      </c>
      <c r="BJ116">
        <f t="shared" si="32"/>
        <v>0</v>
      </c>
      <c r="BK116">
        <f t="shared" si="32"/>
        <v>0</v>
      </c>
      <c r="BL116">
        <f t="shared" si="32"/>
        <v>0</v>
      </c>
      <c r="BM116">
        <f t="shared" si="32"/>
        <v>0</v>
      </c>
      <c r="BN116">
        <f t="shared" si="32"/>
        <v>0</v>
      </c>
      <c r="BO116">
        <f t="shared" si="32"/>
        <v>0</v>
      </c>
      <c r="BP116">
        <f t="shared" si="32"/>
        <v>0</v>
      </c>
      <c r="BQ116">
        <f t="shared" si="32"/>
        <v>0</v>
      </c>
      <c r="BR116">
        <f t="shared" si="32"/>
        <v>0</v>
      </c>
      <c r="BS116">
        <f t="shared" si="32"/>
        <v>0</v>
      </c>
      <c r="BT116">
        <f t="shared" si="32"/>
        <v>0</v>
      </c>
      <c r="BU116">
        <f t="shared" si="32"/>
        <v>0</v>
      </c>
    </row>
    <row r="117" hidden="1" spans="1:73">
      <c r="A117" s="9" t="str">
        <f>_xlfn.XLOOKUP($E117,'Copy of Raw Data'!$E:$E,'Copy of Raw Data'!A:A,"ERROR",0,1)</f>
        <v>US</v>
      </c>
      <c r="B117" s="9" t="str">
        <f>_xlfn.XLOOKUP($E117,'Copy of Raw Data'!$E:$E,'Copy of Raw Data'!B:B,"ERROR",0,1)</f>
        <v>Hair Mousses</v>
      </c>
      <c r="C117" s="9" t="str">
        <f>_xlfn.XLOOKUP($E117,'Copy of Raw Data'!$E:$E,'Copy of Raw Data'!C:C,"ERROR",0,1)</f>
        <v>OSiS+</v>
      </c>
      <c r="D117" s="9" t="str">
        <f>_xlfn.XLOOKUP($E117,'Copy of Raw Data'!$E:$E,'Copy of Raw Data'!D:D,"ERROR",0,1)</f>
        <v>www.amazon.com/dp/B07116PWV3</v>
      </c>
      <c r="E117" s="9" t="s">
        <v>459</v>
      </c>
      <c r="F117" s="9" t="str">
        <f>_xlfn.XLOOKUP($E117,'Copy of Raw Data'!$E:$E,'Copy of Raw Data'!F:F,"ERROR",0,1)</f>
        <v>OSiS+ GRIP Extreme Hold Mousse, 7 Ounce (Pack of 3)</v>
      </c>
      <c r="G117" s="9">
        <f>_xlfn.XLOOKUP($E117,'Copy of Raw Data'!$E:$E,'Copy of Raw Data'!G:G,"ERROR",0,1)</f>
        <v>1014</v>
      </c>
      <c r="H117" s="9">
        <f>_xlfn.XLOOKUP($E117,'Copy of Raw Data'!$E:$E,'Copy of Raw Data'!H:H,"ERROR",0,1)</f>
        <v>26842.64</v>
      </c>
      <c r="I117" s="9">
        <f>_xlfn.XLOOKUP($E117,'Copy of Raw Data'!$E:$E,'Copy of Raw Data'!I:I,"ERROR",0,1)</f>
        <v>0.00113827819217419</v>
      </c>
      <c r="J117" s="9" t="str">
        <f>_xlfn.XLOOKUP($E117,'Copy of Raw Data'!$E:$E,'Copy of 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20 to 30</v>
      </c>
      <c r="L117" s="9">
        <f>_xlfn.XLOOKUP($E117,'Copy of Raw Data'!$E:$E,'Copy of Raw Data'!L:L,"ERROR",0,1)</f>
        <v>26.52</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30 to 40</v>
      </c>
      <c r="N117" s="9">
        <f>_xlfn.XLOOKUP($E117,'Copy of Raw Data'!$E:$E,'Copy of Raw Data'!N:N,"ERROR",0,1)</f>
        <v>32.16</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15% to 20%</v>
      </c>
      <c r="P117" s="16">
        <f t="shared" si="21"/>
        <v>0.175373134328358</v>
      </c>
      <c r="Q117" s="9">
        <f>_xlfn.XLOOKUP($E117,'Copy of Raw Data'!$E:$E,'Copy of Raw Data'!Q:Q,"ERROR",0,1)</f>
        <v>21</v>
      </c>
      <c r="R117" s="9" t="str">
        <f>_xlfn.XLOOKUP($E117,'Copy of Raw Data'!$E:$E,'Copy of Raw Data'!R:R,"ERROR",0,1)</f>
        <v>fl oz</v>
      </c>
      <c r="S117" s="17">
        <f t="shared" si="17"/>
        <v>1.21428571428571</v>
      </c>
      <c r="T117" s="9" t="str">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1 to 2</v>
      </c>
      <c r="U117" s="17"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 to 0.05</v>
      </c>
      <c r="V117" s="17">
        <f t="shared" si="22"/>
        <v>0.0497980207144901</v>
      </c>
      <c r="W117" s="17"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 to 0.05</v>
      </c>
      <c r="X117" s="17">
        <f t="shared" si="23"/>
        <v>0.0410647857384415</v>
      </c>
      <c r="Y117" s="9"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20 to 25</v>
      </c>
      <c r="Z117" s="17">
        <f t="array" ref="Z117">_xlfn.IFS(AA117="oz",_xlfn.IFS(R117="oz",Q117,R117="fl oz",Q117*1.04,R117="ml",Q117*0.0338),AA117="fl oz",_xlfn.IFS(R117="oz",Q117/1.04,R117="fl oz",Q117,R117="ml",Q117*0.0338/1.04),AA117="ml",_xlfn.IFS(R117="oz",Q117/0.0338,R117="fl oz",Q117*1.04/0.0338,R117="ml",Q117))</f>
        <v>21.84</v>
      </c>
      <c r="AA117" s="9" t="str">
        <f>_xlfn.XLOOKUP($E117,'Copy of Raw Data'!$E:$E,'Copy of Raw Data'!AA:AA,"ERROR",0,1)</f>
        <v>oz</v>
      </c>
      <c r="AB117" s="9"/>
      <c r="AC117" s="9"/>
      <c r="AD117" s="9"/>
      <c r="AE117" s="9"/>
      <c r="AF117" s="9"/>
      <c r="AG117">
        <f t="shared" si="31"/>
        <v>0</v>
      </c>
      <c r="AH117">
        <f t="shared" si="31"/>
        <v>0</v>
      </c>
      <c r="AI117">
        <f t="shared" si="31"/>
        <v>0</v>
      </c>
      <c r="AJ117">
        <f t="shared" si="31"/>
        <v>0</v>
      </c>
      <c r="AK117">
        <f t="shared" si="31"/>
        <v>0</v>
      </c>
      <c r="AL117">
        <f t="shared" si="31"/>
        <v>0</v>
      </c>
      <c r="AM117">
        <f t="shared" si="31"/>
        <v>0</v>
      </c>
      <c r="AN117">
        <f t="shared" si="31"/>
        <v>0</v>
      </c>
      <c r="AO117">
        <f t="shared" si="31"/>
        <v>0</v>
      </c>
      <c r="AP117">
        <f t="shared" si="31"/>
        <v>0</v>
      </c>
      <c r="AQ117">
        <f t="shared" si="31"/>
        <v>0</v>
      </c>
      <c r="AR117">
        <f t="shared" si="31"/>
        <v>0</v>
      </c>
      <c r="AS117">
        <f t="shared" si="31"/>
        <v>0</v>
      </c>
      <c r="AT117">
        <f t="shared" si="31"/>
        <v>0</v>
      </c>
      <c r="AU117">
        <f t="shared" si="31"/>
        <v>0</v>
      </c>
      <c r="AV117">
        <f t="shared" si="31"/>
        <v>0</v>
      </c>
      <c r="AW117">
        <f t="shared" si="30"/>
        <v>0</v>
      </c>
      <c r="AX117">
        <f t="shared" si="30"/>
        <v>0</v>
      </c>
      <c r="AY117">
        <f t="shared" si="30"/>
        <v>0</v>
      </c>
      <c r="AZ117">
        <f t="shared" si="30"/>
        <v>0</v>
      </c>
      <c r="BA117">
        <f t="shared" si="30"/>
        <v>0</v>
      </c>
      <c r="BB117">
        <f t="shared" si="30"/>
        <v>0</v>
      </c>
      <c r="BC117">
        <f t="shared" si="30"/>
        <v>0</v>
      </c>
      <c r="BD117">
        <f t="shared" si="18"/>
        <v>0</v>
      </c>
      <c r="BE117">
        <f t="shared" si="18"/>
        <v>0</v>
      </c>
      <c r="BF117">
        <f t="shared" si="32"/>
        <v>0</v>
      </c>
      <c r="BG117">
        <f t="shared" si="32"/>
        <v>0</v>
      </c>
      <c r="BH117">
        <f t="shared" si="32"/>
        <v>0</v>
      </c>
      <c r="BI117">
        <f t="shared" si="32"/>
        <v>0</v>
      </c>
      <c r="BJ117">
        <f t="shared" si="32"/>
        <v>0</v>
      </c>
      <c r="BK117">
        <f t="shared" si="32"/>
        <v>0</v>
      </c>
      <c r="BL117">
        <f t="shared" si="32"/>
        <v>0</v>
      </c>
      <c r="BM117">
        <f t="shared" si="32"/>
        <v>0</v>
      </c>
      <c r="BN117">
        <f t="shared" si="32"/>
        <v>0</v>
      </c>
      <c r="BO117">
        <f t="shared" si="32"/>
        <v>0</v>
      </c>
      <c r="BP117">
        <f t="shared" si="32"/>
        <v>0</v>
      </c>
      <c r="BQ117">
        <f t="shared" si="32"/>
        <v>0</v>
      </c>
      <c r="BR117">
        <f t="shared" si="32"/>
        <v>0</v>
      </c>
      <c r="BS117">
        <f t="shared" si="32"/>
        <v>0</v>
      </c>
      <c r="BT117">
        <f t="shared" si="32"/>
        <v>0</v>
      </c>
      <c r="BU117">
        <f t="shared" si="32"/>
        <v>0</v>
      </c>
    </row>
    <row r="118" hidden="1" spans="1:73">
      <c r="A118" s="9" t="str">
        <f>_xlfn.XLOOKUP($E118,'Copy of Raw Data'!$E:$E,'Copy of Raw Data'!A:A,"ERROR",0,1)</f>
        <v>US</v>
      </c>
      <c r="B118" s="9" t="str">
        <f>_xlfn.XLOOKUP($E118,'Copy of Raw Data'!$E:$E,'Copy of Raw Data'!B:B,"ERROR",0,1)</f>
        <v>Hair Mousses</v>
      </c>
      <c r="C118" s="9" t="str">
        <f>_xlfn.XLOOKUP($E118,'Copy of Raw Data'!$E:$E,'Copy of Raw Data'!C:C,"ERROR",0,1)</f>
        <v>garnier</v>
      </c>
      <c r="D118" s="9" t="str">
        <f>_xlfn.XLOOKUP($E118,'Copy of Raw Data'!$E:$E,'Copy of Raw Data'!D:D,"ERROR",0,1)</f>
        <v>www.amazon.com/dp/B07BY8NKM2</v>
      </c>
      <c r="E118" s="9" t="s">
        <v>462</v>
      </c>
      <c r="F118" s="9" t="str">
        <f>_xlfn.XLOOKUP($E118,'Copy of Raw Data'!$E:$E,'Copy of Raw Data'!F:F,"ERROR",0,1)</f>
        <v>Garnier Fructis Style Curl Renew Reactivating Milk Spray, for Naturally Curly Hair, 5.0 Fl Oz, 3 Count (Packaging May Vary)</v>
      </c>
      <c r="G118" s="9">
        <f>_xlfn.XLOOKUP($E118,'Copy of Raw Data'!$E:$E,'Copy of Raw Data'!G:G,"ERROR",0,1)</f>
        <v>1789</v>
      </c>
      <c r="H118" s="9">
        <f>_xlfn.XLOOKUP($E118,'Copy of Raw Data'!$E:$E,'Copy of Raw Data'!H:H,"ERROR",0,1)</f>
        <v>26773.85</v>
      </c>
      <c r="I118" s="9">
        <f>_xlfn.XLOOKUP($E118,'Copy of Raw Data'!$E:$E,'Copy of Raw Data'!I:I,"ERROR",0,1)</f>
        <v>0.00110075867640131</v>
      </c>
      <c r="J118" s="9" t="str">
        <f>_xlfn.XLOOKUP($E118,'Copy of Raw Data'!$E:$E,'Copy of 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10 to 15</v>
      </c>
      <c r="L118" s="9">
        <f>_xlfn.XLOOKUP($E118,'Copy of Raw Data'!$E:$E,'Copy of Raw Data'!L:L,"ERROR",0,1)</f>
        <v>14.97</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15 to 20</v>
      </c>
      <c r="N118" s="9">
        <f>_xlfn.XLOOKUP($E118,'Copy of Raw Data'!$E:$E,'Copy of Raw Data'!N:N,"ERROR",0,1)</f>
        <v>16.06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6% to 8%</v>
      </c>
      <c r="P118" s="16">
        <f t="shared" si="21"/>
        <v>0.0678704856787047</v>
      </c>
      <c r="Q118" s="9">
        <f>_xlfn.XLOOKUP($E118,'Copy of Raw Data'!$E:$E,'Copy of Raw Data'!Q:Q,"ERROR",0,1)</f>
        <v>15</v>
      </c>
      <c r="R118" s="9" t="str">
        <f>_xlfn.XLOOKUP($E118,'Copy of Raw Data'!$E:$E,'Copy of Raw Data'!R:R,"ERROR",0,1)</f>
        <v>fl oz</v>
      </c>
      <c r="S118" s="17">
        <f t="shared" si="17"/>
        <v>0.959615384615385</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0.75 to 1</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22"/>
        <v>0.0348152580144464</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23"/>
        <v>0.0324523295439765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15 to 20</v>
      </c>
      <c r="Z118" s="17">
        <f t="array" ref="Z118">_xlfn.IFS(AA118="oz",_xlfn.IFS(R118="oz",Q118,R118="fl oz",Q118*1.04,R118="ml",Q118*0.0338),AA118="fl oz",_xlfn.IFS(R118="oz",Q118/1.04,R118="fl oz",Q118,R118="ml",Q118*0.0338/1.04),AA118="ml",_xlfn.IFS(R118="oz",Q118/0.0338,R118="fl oz",Q118*1.04/0.0338,R118="ml",Q118))</f>
        <v>15.6</v>
      </c>
      <c r="AA118" s="9" t="str">
        <f>_xlfn.XLOOKUP($E118,'Copy of Raw Data'!$E:$E,'Copy of Raw Data'!AA:AA,"ERROR",0,1)</f>
        <v>oz</v>
      </c>
      <c r="AB118" s="9"/>
      <c r="AC118" s="9"/>
      <c r="AD118" s="9"/>
      <c r="AE118" s="9"/>
      <c r="AF118" s="9"/>
      <c r="AG118">
        <f t="shared" si="31"/>
        <v>0</v>
      </c>
      <c r="AH118">
        <f t="shared" si="31"/>
        <v>0</v>
      </c>
      <c r="AI118">
        <f t="shared" si="31"/>
        <v>0</v>
      </c>
      <c r="AJ118">
        <f t="shared" si="31"/>
        <v>0</v>
      </c>
      <c r="AK118">
        <f t="shared" si="31"/>
        <v>0</v>
      </c>
      <c r="AL118">
        <f t="shared" si="31"/>
        <v>0</v>
      </c>
      <c r="AM118">
        <f t="shared" si="31"/>
        <v>0</v>
      </c>
      <c r="AN118">
        <f t="shared" si="31"/>
        <v>0</v>
      </c>
      <c r="AO118">
        <f t="shared" si="31"/>
        <v>0</v>
      </c>
      <c r="AP118">
        <f t="shared" si="31"/>
        <v>0</v>
      </c>
      <c r="AQ118">
        <f t="shared" si="31"/>
        <v>0</v>
      </c>
      <c r="AR118">
        <f t="shared" si="31"/>
        <v>0</v>
      </c>
      <c r="AS118">
        <f t="shared" si="31"/>
        <v>0</v>
      </c>
      <c r="AT118">
        <f t="shared" si="31"/>
        <v>0</v>
      </c>
      <c r="AU118">
        <f t="shared" si="31"/>
        <v>0</v>
      </c>
      <c r="AV118">
        <f t="shared" si="31"/>
        <v>0</v>
      </c>
      <c r="AW118">
        <f t="shared" si="30"/>
        <v>0</v>
      </c>
      <c r="AX118">
        <f t="shared" si="30"/>
        <v>0</v>
      </c>
      <c r="AY118">
        <f t="shared" si="30"/>
        <v>0</v>
      </c>
      <c r="AZ118">
        <f t="shared" si="30"/>
        <v>0</v>
      </c>
      <c r="BA118">
        <f t="shared" si="30"/>
        <v>0</v>
      </c>
      <c r="BB118">
        <f t="shared" si="30"/>
        <v>0</v>
      </c>
      <c r="BC118">
        <f t="shared" si="30"/>
        <v>0</v>
      </c>
      <c r="BD118">
        <f t="shared" si="18"/>
        <v>0</v>
      </c>
      <c r="BE118">
        <f t="shared" si="18"/>
        <v>0</v>
      </c>
      <c r="BF118">
        <f t="shared" si="32"/>
        <v>0</v>
      </c>
      <c r="BG118">
        <f t="shared" si="32"/>
        <v>0</v>
      </c>
      <c r="BH118">
        <f t="shared" si="32"/>
        <v>0</v>
      </c>
      <c r="BI118">
        <f t="shared" si="32"/>
        <v>0</v>
      </c>
      <c r="BJ118">
        <f t="shared" si="32"/>
        <v>0</v>
      </c>
      <c r="BK118">
        <f t="shared" si="32"/>
        <v>0</v>
      </c>
      <c r="BL118">
        <f t="shared" si="32"/>
        <v>0</v>
      </c>
      <c r="BM118">
        <f t="shared" si="32"/>
        <v>0</v>
      </c>
      <c r="BN118">
        <f t="shared" si="32"/>
        <v>0</v>
      </c>
      <c r="BO118">
        <f t="shared" si="32"/>
        <v>0</v>
      </c>
      <c r="BP118">
        <f t="shared" si="32"/>
        <v>0</v>
      </c>
      <c r="BQ118">
        <f t="shared" si="32"/>
        <v>0</v>
      </c>
      <c r="BR118">
        <f t="shared" si="32"/>
        <v>0</v>
      </c>
      <c r="BS118">
        <f t="shared" si="32"/>
        <v>0</v>
      </c>
      <c r="BT118">
        <f t="shared" si="32"/>
        <v>0</v>
      </c>
      <c r="BU118">
        <f t="shared" si="32"/>
        <v>0</v>
      </c>
    </row>
    <row r="119" hidden="1" spans="1:73">
      <c r="A119" s="9" t="str">
        <f>_xlfn.XLOOKUP($E119,'Copy of Raw Data'!$E:$E,'Copy of Raw Data'!A:A,"ERROR",0,1)</f>
        <v>US</v>
      </c>
      <c r="B119" s="9" t="str">
        <f>_xlfn.XLOOKUP($E119,'Copy of Raw Data'!$E:$E,'Copy of Raw Data'!B:B,"ERROR",0,1)</f>
        <v>Hair Mousses</v>
      </c>
      <c r="C119" s="9" t="str">
        <f>_xlfn.XLOOKUP($E119,'Copy of Raw Data'!$E:$E,'Copy of Raw Data'!C:C,"ERROR",0,1)</f>
        <v>l'oreal</v>
      </c>
      <c r="D119" s="9" t="str">
        <f>_xlfn.XLOOKUP($E119,'Copy of Raw Data'!$E:$E,'Copy of Raw Data'!D:D,"ERROR",0,1)</f>
        <v>www.amazon.com/dp/B07PFNS9LX</v>
      </c>
      <c r="E119" s="9" t="s">
        <v>465</v>
      </c>
      <c r="F119" s="9" t="str">
        <f>_xlfn.XLOOKUP($E119,'Copy of Raw Data'!$E:$E,'Copy of Raw Data'!F:F,"ERROR",0,1)</f>
        <v>L'Oreal Professionnel Full Volume Extra | For All Hair Types | Styling Mousse | Provides Strong Hold | 8.454 Fl. Oz.</v>
      </c>
      <c r="G119" s="9">
        <f>_xlfn.XLOOKUP($E119,'Copy of Raw Data'!$E:$E,'Copy of Raw Data'!G:G,"ERROR",0,1)</f>
        <v>890</v>
      </c>
      <c r="H119" s="9">
        <f>_xlfn.XLOOKUP($E119,'Copy of Raw Data'!$E:$E,'Copy of Raw Data'!H:H,"ERROR",0,1)</f>
        <v>25891.34</v>
      </c>
      <c r="I119" s="9">
        <f>_xlfn.XLOOKUP($E119,'Copy of Raw Data'!$E:$E,'Copy of Raw Data'!I:I,"ERROR",0,1)</f>
        <v>0.00109735411121441</v>
      </c>
      <c r="J119" s="9" t="str">
        <f>_xlfn.XLOOKUP($E119,'Copy of Raw Data'!$E:$E,'Copy of 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20 to 30</v>
      </c>
      <c r="L119" s="9">
        <f>_xlfn.XLOOKUP($E119,'Copy of Raw Data'!$E:$E,'Copy of Raw Data'!L:L,"ERROR",0,1)</f>
        <v>28.63</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20 to 30</v>
      </c>
      <c r="N119" s="9">
        <f>_xlfn.XLOOKUP($E119,'Copy of Raw Data'!$E:$E,'Copy of Raw Data'!N:N,"ERROR",0,1)</f>
        <v>29.99</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4% to 6%</v>
      </c>
      <c r="P119" s="16">
        <f t="shared" si="21"/>
        <v>0.045348449483161</v>
      </c>
      <c r="Q119" s="9">
        <f>_xlfn.XLOOKUP($E119,'Copy of Raw Data'!$E:$E,'Copy of Raw Data'!Q:Q,"ERROR",0,1)</f>
        <v>8.454</v>
      </c>
      <c r="R119" s="9" t="str">
        <f>_xlfn.XLOOKUP($E119,'Copy of Raw Data'!$E:$E,'Copy of Raw Data'!R:R,"ERROR",0,1)</f>
        <v>fl oz</v>
      </c>
      <c r="S119" s="17">
        <f t="shared" si="17"/>
        <v>3.2563101672399</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3 to 4</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0.1 to 0.2</v>
      </c>
      <c r="V119" s="17">
        <f t="shared" si="22"/>
        <v>0.115353176547542</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0.1 to 0.2</v>
      </c>
      <c r="X119" s="17">
        <f t="shared" si="23"/>
        <v>0.110122088848154</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8 to 10</v>
      </c>
      <c r="Z119" s="17">
        <f t="array" ref="Z119">_xlfn.IFS(AA119="oz",_xlfn.IFS(R119="oz",Q119,R119="fl oz",Q119*1.04,R119="ml",Q119*0.0338),AA119="fl oz",_xlfn.IFS(R119="oz",Q119/1.04,R119="fl oz",Q119,R119="ml",Q119*0.0338/1.04),AA119="ml",_xlfn.IFS(R119="oz",Q119/0.0338,R119="fl oz",Q119*1.04/0.0338,R119="ml",Q119))</f>
        <v>8.79216</v>
      </c>
      <c r="AA119" s="9" t="str">
        <f>_xlfn.XLOOKUP($E119,'Copy of Raw Data'!$E:$E,'Copy of Raw Data'!AA:AA,"ERROR",0,1)</f>
        <v>oz</v>
      </c>
      <c r="AB119" s="9"/>
      <c r="AC119" s="9"/>
      <c r="AD119" s="9"/>
      <c r="AE119" s="9"/>
      <c r="AF119" s="9"/>
      <c r="AG119">
        <f t="shared" si="31"/>
        <v>0</v>
      </c>
      <c r="AH119">
        <f t="shared" si="31"/>
        <v>0</v>
      </c>
      <c r="AI119">
        <f t="shared" si="31"/>
        <v>0</v>
      </c>
      <c r="AJ119">
        <f t="shared" si="31"/>
        <v>0</v>
      </c>
      <c r="AK119">
        <f t="shared" si="31"/>
        <v>0</v>
      </c>
      <c r="AL119">
        <f t="shared" si="31"/>
        <v>0</v>
      </c>
      <c r="AM119">
        <f t="shared" si="31"/>
        <v>0</v>
      </c>
      <c r="AN119">
        <f t="shared" si="31"/>
        <v>0</v>
      </c>
      <c r="AO119">
        <f t="shared" si="31"/>
        <v>0</v>
      </c>
      <c r="AP119">
        <f t="shared" si="31"/>
        <v>0</v>
      </c>
      <c r="AQ119">
        <f t="shared" si="31"/>
        <v>0</v>
      </c>
      <c r="AR119">
        <f t="shared" si="31"/>
        <v>0</v>
      </c>
      <c r="AS119">
        <f t="shared" si="31"/>
        <v>0</v>
      </c>
      <c r="AT119">
        <f t="shared" si="31"/>
        <v>0</v>
      </c>
      <c r="AU119">
        <f t="shared" si="31"/>
        <v>0</v>
      </c>
      <c r="AV119">
        <f t="shared" si="31"/>
        <v>0</v>
      </c>
      <c r="AW119">
        <f t="shared" si="30"/>
        <v>0</v>
      </c>
      <c r="AX119">
        <f t="shared" si="30"/>
        <v>0</v>
      </c>
      <c r="AY119">
        <f t="shared" si="30"/>
        <v>0</v>
      </c>
      <c r="AZ119">
        <f t="shared" si="30"/>
        <v>0</v>
      </c>
      <c r="BA119">
        <f t="shared" si="30"/>
        <v>0</v>
      </c>
      <c r="BB119">
        <f t="shared" si="30"/>
        <v>0</v>
      </c>
      <c r="BC119">
        <f t="shared" si="30"/>
        <v>0</v>
      </c>
      <c r="BD119">
        <f t="shared" si="18"/>
        <v>0</v>
      </c>
      <c r="BE119">
        <f t="shared" si="18"/>
        <v>0</v>
      </c>
      <c r="BF119">
        <f t="shared" si="32"/>
        <v>0</v>
      </c>
      <c r="BG119">
        <f t="shared" si="32"/>
        <v>0</v>
      </c>
      <c r="BH119">
        <f t="shared" si="32"/>
        <v>0</v>
      </c>
      <c r="BI119">
        <f t="shared" si="32"/>
        <v>0</v>
      </c>
      <c r="BJ119">
        <f t="shared" si="32"/>
        <v>0</v>
      </c>
      <c r="BK119">
        <f t="shared" si="32"/>
        <v>0</v>
      </c>
      <c r="BL119">
        <f t="shared" si="32"/>
        <v>0</v>
      </c>
      <c r="BM119">
        <f t="shared" si="32"/>
        <v>0</v>
      </c>
      <c r="BN119">
        <f t="shared" si="32"/>
        <v>0</v>
      </c>
      <c r="BO119">
        <f t="shared" si="32"/>
        <v>0</v>
      </c>
      <c r="BP119">
        <f t="shared" si="32"/>
        <v>0</v>
      </c>
      <c r="BQ119">
        <f t="shared" si="32"/>
        <v>0</v>
      </c>
      <c r="BR119">
        <f t="shared" si="32"/>
        <v>0</v>
      </c>
      <c r="BS119">
        <f t="shared" si="32"/>
        <v>0</v>
      </c>
      <c r="BT119">
        <f t="shared" si="32"/>
        <v>0</v>
      </c>
      <c r="BU119">
        <f t="shared" si="32"/>
        <v>0</v>
      </c>
    </row>
    <row r="120" hidden="1" spans="1:73">
      <c r="A120" s="9" t="str">
        <f>_xlfn.XLOOKUP($E120,'Copy of Raw Data'!$E:$E,'Copy of Raw Data'!A:A,"ERROR",0,1)</f>
        <v>US</v>
      </c>
      <c r="B120" s="9" t="str">
        <f>_xlfn.XLOOKUP($E120,'Copy of Raw Data'!$E:$E,'Copy of Raw Data'!B:B,"ERROR",0,1)</f>
        <v>Hair Mousses</v>
      </c>
      <c r="C120" s="9" t="str">
        <f>_xlfn.XLOOKUP($E120,'Copy of Raw Data'!$E:$E,'Copy of Raw Data'!C:C,"ERROR",0,1)</f>
        <v>herbal essences</v>
      </c>
      <c r="D120" s="9" t="str">
        <f>_xlfn.XLOOKUP($E120,'Copy of Raw Data'!$E:$E,'Copy of Raw Data'!D:D,"ERROR",0,1)</f>
        <v>www.amazon.com/dp/B011Z9VHG0</v>
      </c>
      <c r="E120" s="9" t="s">
        <v>468</v>
      </c>
      <c r="F120" s="9" t="str">
        <f>_xlfn.XLOOKUP($E120,'Copy of Raw Data'!$E:$E,'Copy of Raw Data'!F:F,"ERROR",0,1)</f>
        <v>Herbal Essences Totally Twisted Curl Boosting Hair Mousse, 6.8 Ounce (Pack of 3)</v>
      </c>
      <c r="G120" s="9">
        <f>_xlfn.XLOOKUP($E120,'Copy of Raw Data'!$E:$E,'Copy of Raw Data'!G:G,"ERROR",0,1)</f>
        <v>1503</v>
      </c>
      <c r="H120" s="9">
        <f>_xlfn.XLOOKUP($E120,'Copy of Raw Data'!$E:$E,'Copy of Raw Data'!H:H,"ERROR",0,1)</f>
        <v>25811.26</v>
      </c>
      <c r="I120" s="9">
        <f>_xlfn.XLOOKUP($E120,'Copy of Raw Data'!$E:$E,'Copy of Raw Data'!I:I,"ERROR",0,1)</f>
        <v>0.00107080292426981</v>
      </c>
      <c r="J120" s="9" t="str">
        <f>_xlfn.XLOOKUP($E120,'Copy of Raw Data'!$E:$E,'Copy of 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15 to 20</v>
      </c>
      <c r="L120" s="9">
        <f>_xlfn.XLOOKUP($E120,'Copy of Raw Data'!$E:$E,'Copy of Raw Data'!L:L,"ERROR",0,1)</f>
        <v>17.35</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15 to 20</v>
      </c>
      <c r="N120" s="9">
        <f>_xlfn.XLOOKUP($E120,'Copy of Raw Data'!$E:$E,'Copy of Raw Data'!N:N,"ERROR",0,1)</f>
        <v>19.15</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8% to 10%</v>
      </c>
      <c r="P120" s="16">
        <f t="shared" si="21"/>
        <v>0.093994778067885</v>
      </c>
      <c r="Q120" s="9">
        <f>_xlfn.XLOOKUP($E120,'Copy of Raw Data'!$E:$E,'Copy of Raw Data'!Q:Q,"ERROR",0,1)</f>
        <v>19.2</v>
      </c>
      <c r="R120" s="9" t="str">
        <f>_xlfn.XLOOKUP($E120,'Copy of Raw Data'!$E:$E,'Copy of Raw Data'!R:R,"ERROR",0,1)</f>
        <v>oz</v>
      </c>
      <c r="S120" s="17">
        <f t="shared" ref="S120:S183" si="33">L120/Z120</f>
        <v>0.903645833333333</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0.75 to 1</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 to 0.05</v>
      </c>
      <c r="V120" s="17">
        <f t="shared" si="22"/>
        <v>0.033729990981851</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 to 0.05</v>
      </c>
      <c r="X120" s="17">
        <f t="shared" si="23"/>
        <v>0.0305595479652801</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15 to 20</v>
      </c>
      <c r="Z120" s="17">
        <f t="array" ref="Z120">_xlfn.IFS(AA120="oz",_xlfn.IFS(R120="oz",Q120,R120="fl oz",Q120*1.04,R120="ml",Q120*0.0338),AA120="fl oz",_xlfn.IFS(R120="oz",Q120/1.04,R120="fl oz",Q120,R120="ml",Q120*0.0338/1.04),AA120="ml",_xlfn.IFS(R120="oz",Q120/0.0338,R120="fl oz",Q120*1.04/0.0338,R120="ml",Q120))</f>
        <v>19.2</v>
      </c>
      <c r="AA120" s="9" t="str">
        <f>_xlfn.XLOOKUP($E120,'Copy of Raw Data'!$E:$E,'Copy of Raw Data'!AA:AA,"ERROR",0,1)</f>
        <v>oz</v>
      </c>
      <c r="AB120" s="9"/>
      <c r="AC120" s="9"/>
      <c r="AD120" s="9"/>
      <c r="AE120" s="9"/>
      <c r="AF120" s="9"/>
      <c r="AG120">
        <f t="shared" si="31"/>
        <v>0</v>
      </c>
      <c r="AH120">
        <f t="shared" si="31"/>
        <v>0</v>
      </c>
      <c r="AI120">
        <f t="shared" si="31"/>
        <v>0</v>
      </c>
      <c r="AJ120">
        <f t="shared" si="31"/>
        <v>0</v>
      </c>
      <c r="AK120">
        <f t="shared" si="31"/>
        <v>0</v>
      </c>
      <c r="AL120">
        <f t="shared" si="31"/>
        <v>0</v>
      </c>
      <c r="AM120">
        <f t="shared" si="31"/>
        <v>0</v>
      </c>
      <c r="AN120">
        <f t="shared" si="31"/>
        <v>0</v>
      </c>
      <c r="AO120">
        <f t="shared" si="31"/>
        <v>0</v>
      </c>
      <c r="AP120">
        <f t="shared" si="31"/>
        <v>0</v>
      </c>
      <c r="AQ120">
        <f t="shared" si="31"/>
        <v>0</v>
      </c>
      <c r="AR120">
        <f t="shared" si="31"/>
        <v>0</v>
      </c>
      <c r="AS120">
        <f t="shared" si="31"/>
        <v>0</v>
      </c>
      <c r="AT120">
        <f t="shared" si="31"/>
        <v>0</v>
      </c>
      <c r="AU120">
        <f t="shared" si="31"/>
        <v>0</v>
      </c>
      <c r="AV120">
        <f t="shared" si="31"/>
        <v>0</v>
      </c>
      <c r="AW120">
        <f t="shared" si="30"/>
        <v>0</v>
      </c>
      <c r="AX120">
        <f t="shared" si="30"/>
        <v>0</v>
      </c>
      <c r="AY120">
        <f t="shared" si="30"/>
        <v>0</v>
      </c>
      <c r="AZ120">
        <f t="shared" si="30"/>
        <v>0</v>
      </c>
      <c r="BA120">
        <f t="shared" si="30"/>
        <v>0</v>
      </c>
      <c r="BB120">
        <f t="shared" si="30"/>
        <v>0</v>
      </c>
      <c r="BC120">
        <f t="shared" si="30"/>
        <v>0</v>
      </c>
      <c r="BD120">
        <f t="shared" si="18"/>
        <v>0</v>
      </c>
      <c r="BE120">
        <f t="shared" si="18"/>
        <v>0</v>
      </c>
      <c r="BF120">
        <f t="shared" si="32"/>
        <v>0</v>
      </c>
      <c r="BG120">
        <f t="shared" si="32"/>
        <v>0</v>
      </c>
      <c r="BH120">
        <f t="shared" si="32"/>
        <v>0</v>
      </c>
      <c r="BI120">
        <f t="shared" si="32"/>
        <v>0</v>
      </c>
      <c r="BJ120">
        <f t="shared" si="32"/>
        <v>0</v>
      </c>
      <c r="BK120">
        <f t="shared" si="32"/>
        <v>0</v>
      </c>
      <c r="BL120">
        <f t="shared" si="32"/>
        <v>0</v>
      </c>
      <c r="BM120">
        <f t="shared" si="32"/>
        <v>0</v>
      </c>
      <c r="BN120">
        <f t="shared" si="32"/>
        <v>0</v>
      </c>
      <c r="BO120">
        <f t="shared" si="32"/>
        <v>0</v>
      </c>
      <c r="BP120">
        <f t="shared" si="32"/>
        <v>0</v>
      </c>
      <c r="BQ120">
        <f t="shared" si="32"/>
        <v>0</v>
      </c>
      <c r="BR120">
        <f t="shared" si="32"/>
        <v>0</v>
      </c>
      <c r="BS120">
        <f t="shared" si="32"/>
        <v>0</v>
      </c>
      <c r="BT120">
        <f t="shared" si="32"/>
        <v>0</v>
      </c>
      <c r="BU120">
        <f t="shared" si="32"/>
        <v>0</v>
      </c>
    </row>
    <row r="121" hidden="1" spans="1:73">
      <c r="A121" s="9" t="str">
        <f>_xlfn.XLOOKUP($E121,'Copy of Raw Data'!$E:$E,'Copy of Raw Data'!A:A,"ERROR",0,1)</f>
        <v>US</v>
      </c>
      <c r="B121" s="9" t="str">
        <f>_xlfn.XLOOKUP($E121,'Copy of Raw Data'!$E:$E,'Copy of Raw Data'!B:B,"ERROR",0,1)</f>
        <v>Hair Mousses</v>
      </c>
      <c r="C121" s="9" t="str">
        <f>_xlfn.XLOOKUP($E121,'Copy of Raw Data'!$E:$E,'Copy of Raw Data'!C:C,"ERROR",0,1)</f>
        <v>garnier</v>
      </c>
      <c r="D121" s="9" t="str">
        <f>_xlfn.XLOOKUP($E121,'Copy of Raw Data'!$E:$E,'Copy of Raw Data'!D:D,"ERROR",0,1)</f>
        <v>www.amazon.com/dp/B078PGSYGC</v>
      </c>
      <c r="E121" s="9" t="s">
        <v>471</v>
      </c>
      <c r="F121" s="9" t="str">
        <f>_xlfn.XLOOKUP($E121,'Copy of Raw Data'!$E:$E,'Copy of Raw Data'!F:F,"ERROR",0,1)</f>
        <v>Garnier Fructis Style Texture Tease Dry Touch Finishing Spray, 3.8 Oz, 2 Count (Packaging May Vary)</v>
      </c>
      <c r="G121" s="9">
        <f>_xlfn.XLOOKUP($E121,'Copy of Raw Data'!$E:$E,'Copy of Raw Data'!G:G,"ERROR",0,1)</f>
        <v>2946</v>
      </c>
      <c r="H121" s="9">
        <f>_xlfn.XLOOKUP($E121,'Copy of Raw Data'!$E:$E,'Copy of Raw Data'!H:H,"ERROR",0,1)</f>
        <v>25186.74</v>
      </c>
      <c r="I121" s="9">
        <f>_xlfn.XLOOKUP($E121,'Copy of Raw Data'!$E:$E,'Copy of Raw Data'!I:I,"ERROR",0,1)</f>
        <v>0.00106729972532625</v>
      </c>
      <c r="J121" s="9" t="str">
        <f>_xlfn.XLOOKUP($E121,'Copy of Raw Data'!$E:$E,'Copy of 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5 to 10</v>
      </c>
      <c r="L121" s="9">
        <f>_xlfn.XLOOKUP($E121,'Copy of Raw Data'!$E:$E,'Copy of Raw Data'!L:L,"ERROR",0,1)</f>
        <v>8.64</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10 to 15</v>
      </c>
      <c r="N121" s="9">
        <f>_xlfn.XLOOKUP($E121,'Copy of Raw Data'!$E:$E,'Copy of Raw Data'!N:N,"ERROR",0,1)</f>
        <v>10.91</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20% to 25%</v>
      </c>
      <c r="P121" s="16">
        <f t="shared" si="21"/>
        <v>0.208065994500458</v>
      </c>
      <c r="Q121" s="9">
        <f>_xlfn.XLOOKUP($E121,'Copy of Raw Data'!$E:$E,'Copy of Raw Data'!Q:Q,"ERROR",0,1)</f>
        <v>7.6</v>
      </c>
      <c r="R121" s="9" t="str">
        <f>_xlfn.XLOOKUP($E121,'Copy of Raw Data'!$E:$E,'Copy of Raw Data'!R:R,"ERROR",0,1)</f>
        <v>oz</v>
      </c>
      <c r="S121" s="17">
        <f t="shared" si="33"/>
        <v>1.13684210526316</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1 to 2</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22"/>
        <v>0.0485467134186498</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23"/>
        <v>0.0384457932114697</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17">
        <f t="array" ref="Z121">_xlfn.IFS(AA121="oz",_xlfn.IFS(R121="oz",Q121,R121="fl oz",Q121*1.04,R121="ml",Q121*0.0338),AA121="fl oz",_xlfn.IFS(R121="oz",Q121/1.04,R121="fl oz",Q121,R121="ml",Q121*0.0338/1.04),AA121="ml",_xlfn.IFS(R121="oz",Q121/0.0338,R121="fl oz",Q121*1.04/0.0338,R121="ml",Q121))</f>
        <v>7.6</v>
      </c>
      <c r="AA121" s="9" t="str">
        <f>_xlfn.XLOOKUP($E121,'Copy of Raw Data'!$E:$E,'Copy of Raw Data'!AA:AA,"ERROR",0,1)</f>
        <v>oz</v>
      </c>
      <c r="AB121" s="9"/>
      <c r="AC121" s="9"/>
      <c r="AD121" s="9"/>
      <c r="AE121" s="9"/>
      <c r="AF121" s="9"/>
      <c r="AG121">
        <f t="shared" si="31"/>
        <v>0</v>
      </c>
      <c r="AH121">
        <f t="shared" si="31"/>
        <v>0</v>
      </c>
      <c r="AI121">
        <f t="shared" si="31"/>
        <v>0</v>
      </c>
      <c r="AJ121">
        <f t="shared" si="31"/>
        <v>0</v>
      </c>
      <c r="AK121">
        <f t="shared" si="31"/>
        <v>0</v>
      </c>
      <c r="AL121">
        <f t="shared" si="31"/>
        <v>0</v>
      </c>
      <c r="AM121">
        <f t="shared" si="31"/>
        <v>0</v>
      </c>
      <c r="AN121">
        <f t="shared" si="31"/>
        <v>0</v>
      </c>
      <c r="AO121">
        <f t="shared" si="31"/>
        <v>0</v>
      </c>
      <c r="AP121">
        <f t="shared" si="31"/>
        <v>0</v>
      </c>
      <c r="AQ121">
        <f t="shared" si="31"/>
        <v>0</v>
      </c>
      <c r="AR121">
        <f t="shared" si="31"/>
        <v>0</v>
      </c>
      <c r="AS121">
        <f t="shared" si="31"/>
        <v>0</v>
      </c>
      <c r="AT121">
        <f t="shared" si="31"/>
        <v>0</v>
      </c>
      <c r="AU121">
        <f t="shared" si="31"/>
        <v>0</v>
      </c>
      <c r="AV121">
        <f t="shared" si="31"/>
        <v>0</v>
      </c>
      <c r="AW121">
        <f t="shared" si="30"/>
        <v>0</v>
      </c>
      <c r="AX121">
        <f t="shared" si="30"/>
        <v>0</v>
      </c>
      <c r="AY121">
        <f t="shared" si="30"/>
        <v>0</v>
      </c>
      <c r="AZ121">
        <f t="shared" si="30"/>
        <v>0</v>
      </c>
      <c r="BA121">
        <f t="shared" si="30"/>
        <v>0</v>
      </c>
      <c r="BB121">
        <f t="shared" si="30"/>
        <v>0</v>
      </c>
      <c r="BC121">
        <f t="shared" si="30"/>
        <v>0</v>
      </c>
      <c r="BD121">
        <f t="shared" si="18"/>
        <v>0</v>
      </c>
      <c r="BE121">
        <f t="shared" si="18"/>
        <v>0</v>
      </c>
      <c r="BF121">
        <f t="shared" si="32"/>
        <v>0</v>
      </c>
      <c r="BG121">
        <f t="shared" si="32"/>
        <v>0</v>
      </c>
      <c r="BH121">
        <f t="shared" si="32"/>
        <v>0</v>
      </c>
      <c r="BI121">
        <f t="shared" si="32"/>
        <v>0</v>
      </c>
      <c r="BJ121">
        <f t="shared" si="32"/>
        <v>0</v>
      </c>
      <c r="BK121">
        <f t="shared" si="32"/>
        <v>0</v>
      </c>
      <c r="BL121">
        <f t="shared" si="32"/>
        <v>0</v>
      </c>
      <c r="BM121">
        <f t="shared" si="32"/>
        <v>0</v>
      </c>
      <c r="BN121">
        <f t="shared" si="32"/>
        <v>0</v>
      </c>
      <c r="BO121">
        <f t="shared" si="32"/>
        <v>0</v>
      </c>
      <c r="BP121">
        <f t="shared" si="32"/>
        <v>0</v>
      </c>
      <c r="BQ121">
        <f t="shared" si="32"/>
        <v>0</v>
      </c>
      <c r="BR121">
        <f t="shared" si="32"/>
        <v>0</v>
      </c>
      <c r="BS121">
        <f t="shared" si="32"/>
        <v>0</v>
      </c>
      <c r="BT121">
        <f t="shared" si="32"/>
        <v>0</v>
      </c>
      <c r="BU121">
        <f t="shared" si="32"/>
        <v>0</v>
      </c>
    </row>
    <row r="122" hidden="1" spans="1:73">
      <c r="A122" s="9" t="str">
        <f>_xlfn.XLOOKUP($E122,'Copy of Raw Data'!$E:$E,'Copy of Raw Data'!A:A,"ERROR",0,1)</f>
        <v>US</v>
      </c>
      <c r="B122" s="9" t="str">
        <f>_xlfn.XLOOKUP($E122,'Copy of Raw Data'!$E:$E,'Copy of Raw Data'!B:B,"ERROR",0,1)</f>
        <v>Hair Mousses</v>
      </c>
      <c r="C122" s="9" t="str">
        <f>_xlfn.XLOOKUP($E122,'Copy of Raw Data'!$E:$E,'Copy of Raw Data'!C:C,"ERROR",0,1)</f>
        <v>crÃ¨me of nature</v>
      </c>
      <c r="D122" s="9" t="str">
        <f>_xlfn.XLOOKUP($E122,'Copy of Raw Data'!$E:$E,'Copy of Raw Data'!D:D,"ERROR",0,1)</f>
        <v>www.amazon.com/dp/B003Y5FHAQ</v>
      </c>
      <c r="E122" s="9" t="s">
        <v>475</v>
      </c>
      <c r="F122" s="9" t="str">
        <f>_xlfn.XLOOKUP($E122,'Copy of Raw Data'!$E:$E,'Copy of Raw Data'!F:F,"ERROR",0,1)</f>
        <v>Argan Oil Foaming Mousse by Creme of Nature, Style &amp; Shine, Creates Soft Wraps, Defines Curls, Prevents Frizz &amp; Adds Exotic Shine, 7 Fl Oz</v>
      </c>
      <c r="G122" s="9">
        <f>_xlfn.XLOOKUP($E122,'Copy of Raw Data'!$E:$E,'Copy of Raw Data'!G:G,"ERROR",0,1)</f>
        <v>3953</v>
      </c>
      <c r="H122" s="9">
        <f>_xlfn.XLOOKUP($E122,'Copy of Raw Data'!$E:$E,'Copy of Raw Data'!H:H,"ERROR",0,1)</f>
        <v>25104.34</v>
      </c>
      <c r="I122" s="9">
        <f>_xlfn.XLOOKUP($E122,'Copy of Raw Data'!$E:$E,'Copy of Raw Data'!I:I,"ERROR",0,1)</f>
        <v>0.00105711196364122</v>
      </c>
      <c r="J122" s="9" t="str">
        <f>_xlfn.XLOOKUP($E122,'Copy of Raw Data'!$E:$E,'Copy of 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_xlfn.XLOOKUP($E122,'Copy of Raw Data'!$E:$E,'Copy of Raw Data'!L:L,"ERROR",0,1)</f>
        <v>6.48</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5 to 10</v>
      </c>
      <c r="N122" s="9">
        <f>_xlfn.XLOOKUP($E122,'Copy of Raw Data'!$E:$E,'Copy of Raw Data'!N:N,"ERROR",0,1)</f>
        <v>9.99</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30% to 40%</v>
      </c>
      <c r="P122" s="16">
        <f t="shared" si="21"/>
        <v>0.351351351351351</v>
      </c>
      <c r="Q122" s="9">
        <f>_xlfn.XLOOKUP($E122,'Copy of Raw Data'!$E:$E,'Copy of Raw Data'!Q:Q,"ERROR",0,1)</f>
        <v>7</v>
      </c>
      <c r="R122" s="9" t="str">
        <f>_xlfn.XLOOKUP($E122,'Copy of Raw Data'!$E:$E,'Copy of Raw Data'!R:R,"ERROR",0,1)</f>
        <v>fl oz</v>
      </c>
      <c r="S122" s="17">
        <f t="shared" si="33"/>
        <v>0.89010989010989</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0.75 to 1</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22"/>
        <v>0.0464069241546414</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23"/>
        <v>0.0301017886408485</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7.28</v>
      </c>
      <c r="AA122" s="9" t="str">
        <f>_xlfn.XLOOKUP($E122,'Copy of Raw Data'!$E:$E,'Copy of Raw Data'!AA:AA,"ERROR",0,1)</f>
        <v>oz</v>
      </c>
      <c r="AB122" s="9"/>
      <c r="AC122" s="9"/>
      <c r="AD122" s="9"/>
      <c r="AE122" s="9"/>
      <c r="AF122" s="9"/>
      <c r="AG122">
        <f t="shared" si="31"/>
        <v>0</v>
      </c>
      <c r="AH122">
        <f t="shared" si="31"/>
        <v>0</v>
      </c>
      <c r="AI122">
        <f t="shared" si="31"/>
        <v>0</v>
      </c>
      <c r="AJ122">
        <f t="shared" si="31"/>
        <v>0</v>
      </c>
      <c r="AK122">
        <f t="shared" si="31"/>
        <v>0</v>
      </c>
      <c r="AL122">
        <f t="shared" si="31"/>
        <v>0</v>
      </c>
      <c r="AM122">
        <f t="shared" si="31"/>
        <v>0</v>
      </c>
      <c r="AN122">
        <f t="shared" si="31"/>
        <v>0</v>
      </c>
      <c r="AO122">
        <f t="shared" si="31"/>
        <v>0</v>
      </c>
      <c r="AP122">
        <f t="shared" si="31"/>
        <v>0</v>
      </c>
      <c r="AQ122">
        <f t="shared" si="31"/>
        <v>0</v>
      </c>
      <c r="AR122">
        <f t="shared" si="31"/>
        <v>0</v>
      </c>
      <c r="AS122">
        <f t="shared" si="31"/>
        <v>0</v>
      </c>
      <c r="AT122">
        <f t="shared" si="31"/>
        <v>0</v>
      </c>
      <c r="AU122">
        <f t="shared" si="31"/>
        <v>0</v>
      </c>
      <c r="AV122">
        <f t="shared" si="31"/>
        <v>0</v>
      </c>
      <c r="AW122">
        <f t="shared" si="30"/>
        <v>0</v>
      </c>
      <c r="AX122">
        <f t="shared" si="30"/>
        <v>0</v>
      </c>
      <c r="AY122">
        <f t="shared" si="30"/>
        <v>0</v>
      </c>
      <c r="AZ122">
        <f t="shared" si="30"/>
        <v>0</v>
      </c>
      <c r="BA122">
        <f t="shared" si="30"/>
        <v>0</v>
      </c>
      <c r="BB122">
        <f t="shared" si="30"/>
        <v>0</v>
      </c>
      <c r="BC122">
        <f t="shared" si="30"/>
        <v>0</v>
      </c>
      <c r="BD122">
        <f t="shared" si="18"/>
        <v>0</v>
      </c>
      <c r="BE122">
        <f t="shared" si="18"/>
        <v>0</v>
      </c>
      <c r="BF122">
        <f t="shared" si="32"/>
        <v>0</v>
      </c>
      <c r="BG122">
        <f t="shared" si="32"/>
        <v>0</v>
      </c>
      <c r="BH122">
        <f t="shared" si="32"/>
        <v>0</v>
      </c>
      <c r="BI122">
        <f t="shared" si="32"/>
        <v>0</v>
      </c>
      <c r="BJ122">
        <f t="shared" si="32"/>
        <v>0</v>
      </c>
      <c r="BK122">
        <f t="shared" si="32"/>
        <v>0</v>
      </c>
      <c r="BL122">
        <f t="shared" si="32"/>
        <v>0</v>
      </c>
      <c r="BM122">
        <f t="shared" si="32"/>
        <v>0</v>
      </c>
      <c r="BN122">
        <f t="shared" si="32"/>
        <v>0</v>
      </c>
      <c r="BO122">
        <f t="shared" si="32"/>
        <v>0</v>
      </c>
      <c r="BP122">
        <f t="shared" si="32"/>
        <v>0</v>
      </c>
      <c r="BQ122">
        <f t="shared" si="32"/>
        <v>0</v>
      </c>
      <c r="BR122">
        <f t="shared" si="32"/>
        <v>0</v>
      </c>
      <c r="BS122">
        <f t="shared" si="32"/>
        <v>0</v>
      </c>
      <c r="BT122">
        <f t="shared" si="32"/>
        <v>0</v>
      </c>
      <c r="BU122">
        <f t="shared" si="32"/>
        <v>0</v>
      </c>
    </row>
    <row r="123" hidden="1" spans="1:73">
      <c r="A123" s="9" t="str">
        <f>_xlfn.XLOOKUP($E123,'Copy of Raw Data'!$E:$E,'Copy of Raw Data'!A:A,"ERROR",0,1)</f>
        <v>US</v>
      </c>
      <c r="B123" s="9" t="str">
        <f>_xlfn.XLOOKUP($E123,'Copy of Raw Data'!$E:$E,'Copy of Raw Data'!B:B,"ERROR",0,1)</f>
        <v>Hair Mousses</v>
      </c>
      <c r="C123" s="9" t="str">
        <f>_xlfn.XLOOKUP($E123,'Copy of Raw Data'!$E:$E,'Copy of Raw Data'!C:C,"ERROR",0,1)</f>
        <v>giovanni</v>
      </c>
      <c r="D123" s="9" t="str">
        <f>_xlfn.XLOOKUP($E123,'Copy of Raw Data'!$E:$E,'Copy of Raw Data'!D:D,"ERROR",0,1)</f>
        <v>www.amazon.com/dp/B001ET789M</v>
      </c>
      <c r="E123" s="9" t="s">
        <v>478</v>
      </c>
      <c r="F123" s="9" t="str">
        <f>_xlfn.XLOOKUP($E123,'Copy of Raw Data'!$E:$E,'Copy of Raw Data'!F:F,"ERROR",0,1)</f>
        <v>GIOVANNI Mousse Air-Turbo Charged, Hair Styling Foam - Lightweight for Natural Curls, Medium to Firm Hold, Add Texture &amp; Shine, Curly Hair Products, No Parabens, Color Safe - 7 oz (Pack of 3)</v>
      </c>
      <c r="G123" s="9">
        <f>_xlfn.XLOOKUP($E123,'Copy of Raw Data'!$E:$E,'Copy of Raw Data'!G:G,"ERROR",0,1)</f>
        <v>1037</v>
      </c>
      <c r="H123" s="9">
        <f>_xlfn.XLOOKUP($E123,'Copy of Raw Data'!$E:$E,'Copy of Raw Data'!H:H,"ERROR",0,1)</f>
        <v>24864.71</v>
      </c>
      <c r="I123" s="9">
        <f>_xlfn.XLOOKUP($E123,'Copy of Raw Data'!$E:$E,'Copy of Raw Data'!I:I,"ERROR",0,1)</f>
        <v>0.00104947422468234</v>
      </c>
      <c r="J123" s="9" t="str">
        <f>_xlfn.XLOOKUP($E123,'Copy of Raw Data'!$E:$E,'Copy of 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20 to 30</v>
      </c>
      <c r="L123" s="9">
        <f>_xlfn.XLOOKUP($E123,'Copy of Raw Data'!$E:$E,'Copy of Raw Data'!L:L,"ERROR",0,1)</f>
        <v>24.34</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20 to 30</v>
      </c>
      <c r="N123" s="9">
        <f>_xlfn.XLOOKUP($E123,'Copy of Raw Data'!$E:$E,'Copy of Raw Data'!N:N,"ERROR",0,1)</f>
        <v>29.97</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15% to 20%</v>
      </c>
      <c r="P123" s="16">
        <f t="shared" si="21"/>
        <v>0.187854521187855</v>
      </c>
      <c r="Q123" s="9">
        <f>_xlfn.XLOOKUP($E123,'Copy of Raw Data'!$E:$E,'Copy of Raw Data'!Q:Q,"ERROR",0,1)</f>
        <v>21</v>
      </c>
      <c r="R123" s="9" t="str">
        <f>_xlfn.XLOOKUP($E123,'Copy of Raw Data'!$E:$E,'Copy of Raw Data'!R:R,"ERROR",0,1)</f>
        <v>oz</v>
      </c>
      <c r="S123" s="17">
        <f t="shared" si="33"/>
        <v>1.15904761904762</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1 to 2</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22"/>
        <v>0.0482632011208271</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23"/>
        <v>0.039196740583281</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20 to 25</v>
      </c>
      <c r="Z123" s="17">
        <f t="array" ref="Z123">_xlfn.IFS(AA123="oz",_xlfn.IFS(R123="oz",Q123,R123="fl oz",Q123*1.04,R123="ml",Q123*0.0338),AA123="fl oz",_xlfn.IFS(R123="oz",Q123/1.04,R123="fl oz",Q123,R123="ml",Q123*0.0338/1.04),AA123="ml",_xlfn.IFS(R123="oz",Q123/0.0338,R123="fl oz",Q123*1.04/0.0338,R123="ml",Q123))</f>
        <v>21</v>
      </c>
      <c r="AA123" s="9" t="str">
        <f>_xlfn.XLOOKUP($E123,'Copy of Raw Data'!$E:$E,'Copy of Raw Data'!AA:AA,"ERROR",0,1)</f>
        <v>oz</v>
      </c>
      <c r="AB123" s="9"/>
      <c r="AC123" s="9"/>
      <c r="AD123" s="9"/>
      <c r="AE123" s="9"/>
      <c r="AF123" s="9"/>
      <c r="AG123">
        <f t="shared" si="31"/>
        <v>0</v>
      </c>
      <c r="AH123">
        <f t="shared" si="31"/>
        <v>0</v>
      </c>
      <c r="AI123">
        <f t="shared" si="31"/>
        <v>0</v>
      </c>
      <c r="AJ123">
        <f t="shared" si="31"/>
        <v>0</v>
      </c>
      <c r="AK123">
        <f t="shared" si="31"/>
        <v>0</v>
      </c>
      <c r="AL123">
        <f t="shared" si="31"/>
        <v>0</v>
      </c>
      <c r="AM123">
        <f t="shared" si="31"/>
        <v>0</v>
      </c>
      <c r="AN123">
        <f t="shared" si="31"/>
        <v>0</v>
      </c>
      <c r="AO123">
        <f t="shared" si="31"/>
        <v>0</v>
      </c>
      <c r="AP123">
        <f t="shared" si="31"/>
        <v>0</v>
      </c>
      <c r="AQ123">
        <f t="shared" si="31"/>
        <v>0</v>
      </c>
      <c r="AR123">
        <f t="shared" si="31"/>
        <v>0</v>
      </c>
      <c r="AS123">
        <f t="shared" si="31"/>
        <v>0</v>
      </c>
      <c r="AT123">
        <f t="shared" si="31"/>
        <v>0</v>
      </c>
      <c r="AU123">
        <f t="shared" si="31"/>
        <v>0</v>
      </c>
      <c r="AV123">
        <f t="shared" si="31"/>
        <v>0</v>
      </c>
      <c r="AW123">
        <f t="shared" si="30"/>
        <v>0</v>
      </c>
      <c r="AX123">
        <f t="shared" si="30"/>
        <v>0</v>
      </c>
      <c r="AY123">
        <f t="shared" si="30"/>
        <v>0</v>
      </c>
      <c r="AZ123">
        <f t="shared" si="30"/>
        <v>0</v>
      </c>
      <c r="BA123">
        <f t="shared" si="30"/>
        <v>0</v>
      </c>
      <c r="BB123">
        <f t="shared" si="30"/>
        <v>0</v>
      </c>
      <c r="BC123">
        <f t="shared" si="30"/>
        <v>0</v>
      </c>
      <c r="BD123">
        <f t="shared" si="18"/>
        <v>0</v>
      </c>
      <c r="BE123">
        <f t="shared" si="18"/>
        <v>0</v>
      </c>
      <c r="BF123">
        <f t="shared" si="32"/>
        <v>0</v>
      </c>
      <c r="BG123">
        <f t="shared" si="32"/>
        <v>0</v>
      </c>
      <c r="BH123">
        <f t="shared" si="32"/>
        <v>0</v>
      </c>
      <c r="BI123">
        <f t="shared" si="32"/>
        <v>0</v>
      </c>
      <c r="BJ123">
        <f t="shared" si="32"/>
        <v>0</v>
      </c>
      <c r="BK123">
        <f t="shared" si="32"/>
        <v>0</v>
      </c>
      <c r="BL123">
        <f t="shared" si="32"/>
        <v>0</v>
      </c>
      <c r="BM123">
        <f t="shared" si="32"/>
        <v>0</v>
      </c>
      <c r="BN123">
        <f t="shared" si="32"/>
        <v>0</v>
      </c>
      <c r="BO123">
        <f t="shared" si="32"/>
        <v>0</v>
      </c>
      <c r="BP123">
        <f t="shared" si="32"/>
        <v>0</v>
      </c>
      <c r="BQ123">
        <f t="shared" si="32"/>
        <v>0</v>
      </c>
      <c r="BR123">
        <f t="shared" si="32"/>
        <v>0</v>
      </c>
      <c r="BS123">
        <f t="shared" si="32"/>
        <v>0</v>
      </c>
      <c r="BT123">
        <f t="shared" si="32"/>
        <v>0</v>
      </c>
      <c r="BU123">
        <f t="shared" si="32"/>
        <v>0</v>
      </c>
    </row>
    <row r="124" hidden="1" spans="1:73">
      <c r="A124" s="9" t="str">
        <f>_xlfn.XLOOKUP($E124,'Copy of Raw Data'!$E:$E,'Copy of Raw Data'!A:A,"ERROR",0,1)</f>
        <v>US</v>
      </c>
      <c r="B124" s="9" t="str">
        <f>_xlfn.XLOOKUP($E124,'Copy of Raw Data'!$E:$E,'Copy of Raw Data'!B:B,"ERROR",0,1)</f>
        <v>Hair Mousses</v>
      </c>
      <c r="C124" s="9" t="str">
        <f>_xlfn.XLOOKUP($E124,'Copy of Raw Data'!$E:$E,'Copy of Raw Data'!C:C,"ERROR",0,1)</f>
        <v>Goiple</v>
      </c>
      <c r="D124" s="9" t="str">
        <f>_xlfn.XLOOKUP($E124,'Copy of Raw Data'!$E:$E,'Copy of Raw Data'!D:D,"ERROR",0,1)</f>
        <v>www.amazon.com/dp/B0BLNMZR33</v>
      </c>
      <c r="E124" s="9" t="s">
        <v>481</v>
      </c>
      <c r="F124" s="9" t="str">
        <f>_xlfn.XLOOKUP($E124,'Copy of Raw Data'!$E:$E,'Copy of Raw Data'!F:F,"ERROR",0,1)</f>
        <v>Braid Mousse Hair Mousse Braiding Mousse for Braids Twist, Locs, No Flake Extra Hold High Shine and Moisturizes, Frizz Control, High Shine, Lightweight Easy to Apply Hair Brush Silky Du-rag 8.4 fl oz</v>
      </c>
      <c r="G124" s="9">
        <f>_xlfn.XLOOKUP($E124,'Copy of Raw Data'!$E:$E,'Copy of Raw Data'!G:G,"ERROR",0,1)</f>
        <v>2468</v>
      </c>
      <c r="H124" s="9">
        <f>_xlfn.XLOOKUP($E124,'Copy of Raw Data'!$E:$E,'Copy of Raw Data'!H:H,"ERROR",0,1)</f>
        <v>24685.06</v>
      </c>
      <c r="I124" s="9">
        <f>_xlfn.XLOOKUP($E124,'Copy of Raw Data'!$E:$E,'Copy of Raw Data'!I:I,"ERROR",0,1)</f>
        <v>0.00104551271888669</v>
      </c>
      <c r="J124" s="9" t="str">
        <f>_xlfn.XLOOKUP($E124,'Copy of Raw Data'!$E:$E,'Copy of 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10 to 15</v>
      </c>
      <c r="L124" s="9">
        <f>_xlfn.XLOOKUP($E124,'Copy of Raw Data'!$E:$E,'Copy of Raw Data'!L:L,"ERROR",0,1)</f>
        <v>10.09</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10 to 15</v>
      </c>
      <c r="N124" s="9">
        <f>_xlfn.XLOOKUP($E124,'Copy of Raw Data'!$E:$E,'Copy of Raw Data'!N:N,"ERROR",0,1)</f>
        <v>10.86</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6% to 8%</v>
      </c>
      <c r="P124" s="16">
        <f t="shared" si="21"/>
        <v>0.070902394106814</v>
      </c>
      <c r="Q124" s="9">
        <f>_xlfn.XLOOKUP($E124,'Copy of Raw Data'!$E:$E,'Copy of Raw Data'!Q:Q,"ERROR",0,1)</f>
        <v>16.9</v>
      </c>
      <c r="R124" s="9" t="str">
        <f>_xlfn.XLOOKUP($E124,'Copy of Raw Data'!$E:$E,'Copy of Raw Data'!R:R,"ERROR",0,1)</f>
        <v>fl oz</v>
      </c>
      <c r="S124" s="17">
        <f t="shared" si="33"/>
        <v>0.57407828857533</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0.5 to 0.75</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22"/>
        <v>0.020895773727786</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23"/>
        <v>0.0194142133437717</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15 to 20</v>
      </c>
      <c r="Z124" s="17">
        <f t="array" ref="Z124">_xlfn.IFS(AA124="oz",_xlfn.IFS(R124="oz",Q124,R124="fl oz",Q124*1.04,R124="ml",Q124*0.0338),AA124="fl oz",_xlfn.IFS(R124="oz",Q124/1.04,R124="fl oz",Q124,R124="ml",Q124*0.0338/1.04),AA124="ml",_xlfn.IFS(R124="oz",Q124/0.0338,R124="fl oz",Q124*1.04/0.0338,R124="ml",Q124))</f>
        <v>17.576</v>
      </c>
      <c r="AA124" s="9" t="str">
        <f>_xlfn.XLOOKUP($E124,'Copy of Raw Data'!$E:$E,'Copy of Raw Data'!AA:AA,"ERROR",0,1)</f>
        <v>oz</v>
      </c>
      <c r="AB124" s="9"/>
      <c r="AC124" s="9"/>
      <c r="AD124" s="9"/>
      <c r="AE124" s="9"/>
      <c r="AF124" s="9"/>
      <c r="AG124">
        <f t="shared" si="31"/>
        <v>0</v>
      </c>
      <c r="AH124">
        <f t="shared" si="31"/>
        <v>0</v>
      </c>
      <c r="AI124">
        <f t="shared" si="31"/>
        <v>0</v>
      </c>
      <c r="AJ124">
        <f t="shared" si="31"/>
        <v>0</v>
      </c>
      <c r="AK124">
        <f t="shared" si="31"/>
        <v>0</v>
      </c>
      <c r="AL124">
        <f t="shared" si="31"/>
        <v>0</v>
      </c>
      <c r="AM124">
        <f t="shared" si="31"/>
        <v>0</v>
      </c>
      <c r="AN124">
        <f t="shared" si="31"/>
        <v>0</v>
      </c>
      <c r="AO124">
        <f t="shared" si="31"/>
        <v>0</v>
      </c>
      <c r="AP124">
        <f t="shared" si="31"/>
        <v>0</v>
      </c>
      <c r="AQ124">
        <f t="shared" si="31"/>
        <v>0</v>
      </c>
      <c r="AR124">
        <f t="shared" si="31"/>
        <v>0</v>
      </c>
      <c r="AS124">
        <f t="shared" si="31"/>
        <v>0</v>
      </c>
      <c r="AT124">
        <f t="shared" si="31"/>
        <v>0</v>
      </c>
      <c r="AU124">
        <f t="shared" si="31"/>
        <v>0</v>
      </c>
      <c r="AV124">
        <f t="shared" si="31"/>
        <v>0</v>
      </c>
      <c r="AW124">
        <f t="shared" si="30"/>
        <v>0</v>
      </c>
      <c r="AX124">
        <f t="shared" si="30"/>
        <v>0</v>
      </c>
      <c r="AY124">
        <f t="shared" si="30"/>
        <v>0</v>
      </c>
      <c r="AZ124">
        <f t="shared" si="30"/>
        <v>0</v>
      </c>
      <c r="BA124">
        <f t="shared" si="30"/>
        <v>0</v>
      </c>
      <c r="BB124">
        <f t="shared" si="30"/>
        <v>0</v>
      </c>
      <c r="BC124">
        <f t="shared" si="30"/>
        <v>0</v>
      </c>
      <c r="BD124">
        <f t="shared" si="18"/>
        <v>0</v>
      </c>
      <c r="BE124">
        <f t="shared" si="18"/>
        <v>0</v>
      </c>
      <c r="BF124">
        <f t="shared" si="32"/>
        <v>0</v>
      </c>
      <c r="BG124">
        <f t="shared" si="32"/>
        <v>0</v>
      </c>
      <c r="BH124">
        <f t="shared" si="32"/>
        <v>0</v>
      </c>
      <c r="BI124">
        <f t="shared" si="32"/>
        <v>0</v>
      </c>
      <c r="BJ124">
        <f t="shared" si="32"/>
        <v>0</v>
      </c>
      <c r="BK124">
        <f t="shared" si="32"/>
        <v>0</v>
      </c>
      <c r="BL124">
        <f t="shared" si="32"/>
        <v>0</v>
      </c>
      <c r="BM124">
        <f t="shared" si="32"/>
        <v>0</v>
      </c>
      <c r="BN124">
        <f t="shared" si="32"/>
        <v>0</v>
      </c>
      <c r="BO124">
        <f t="shared" si="32"/>
        <v>0</v>
      </c>
      <c r="BP124">
        <f t="shared" si="32"/>
        <v>0</v>
      </c>
      <c r="BQ124">
        <f t="shared" si="32"/>
        <v>0</v>
      </c>
      <c r="BR124">
        <f t="shared" si="32"/>
        <v>0</v>
      </c>
      <c r="BS124">
        <f t="shared" si="32"/>
        <v>0</v>
      </c>
      <c r="BT124">
        <f t="shared" si="32"/>
        <v>0</v>
      </c>
      <c r="BU124">
        <f t="shared" si="32"/>
        <v>0</v>
      </c>
    </row>
    <row r="125" hidden="1" spans="1:73">
      <c r="A125" s="9" t="str">
        <f>_xlfn.XLOOKUP($E125,'Copy of Raw Data'!$E:$E,'Copy of Raw Data'!A:A,"ERROR",0,1)</f>
        <v>US</v>
      </c>
      <c r="B125" s="9" t="str">
        <f>_xlfn.XLOOKUP($E125,'Copy of Raw Data'!$E:$E,'Copy of Raw Data'!B:B,"ERROR",0,1)</f>
        <v>Hair Mousses</v>
      </c>
      <c r="C125" s="9" t="str">
        <f>_xlfn.XLOOKUP($E125,'Copy of Raw Data'!$E:$E,'Copy of Raw Data'!C:C,"ERROR",0,1)</f>
        <v>Herbal Essences</v>
      </c>
      <c r="D125" s="9" t="str">
        <f>_xlfn.XLOOKUP($E125,'Copy of Raw Data'!$E:$E,'Copy of Raw Data'!D:D,"ERROR",0,1)</f>
        <v>www.amazon.com/dp/B008Y9Y7UI</v>
      </c>
      <c r="E125" s="9" t="s">
        <v>484</v>
      </c>
      <c r="F125" s="9" t="str">
        <f>_xlfn.XLOOKUP($E125,'Copy of Raw Data'!$E:$E,'Copy of Raw Data'!F:F,"ERROR",0,1)</f>
        <v>Herbal Essences Totally Twisted Curl-Boosting Mousse with Berry Essences, 6.8 oz</v>
      </c>
      <c r="G125" s="9">
        <f>_xlfn.XLOOKUP($E125,'Copy of Raw Data'!$E:$E,'Copy of Raw Data'!G:G,"ERROR",0,1)</f>
        <v>2978</v>
      </c>
      <c r="H125" s="9">
        <f>_xlfn.XLOOKUP($E125,'Copy of Raw Data'!$E:$E,'Copy of Raw Data'!H:H,"ERROR",0,1)</f>
        <v>24591.88</v>
      </c>
      <c r="I125" s="9">
        <f>_xlfn.XLOOKUP($E125,'Copy of Raw Data'!$E:$E,'Copy of Raw Data'!I:I,"ERROR",0,1)</f>
        <v>0.00102770720008142</v>
      </c>
      <c r="J125" s="9" t="str">
        <f>_xlfn.XLOOKUP($E125,'Copy of Raw Data'!$E:$E,'Copy of 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5 to 10</v>
      </c>
      <c r="L125" s="9">
        <f>_xlfn.XLOOKUP($E125,'Copy of Raw Data'!$E:$E,'Copy of Raw Data'!L:L,"ERROR",0,1)</f>
        <v>8.09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5 to 10</v>
      </c>
      <c r="N125" s="9">
        <f>_xlfn.XLOOKUP($E125,'Copy of Raw Data'!$E:$E,'Copy of Raw Data'!N:N,"ERROR",0,1)</f>
        <v>8.56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4% to 6%</v>
      </c>
      <c r="P125" s="16">
        <f t="shared" si="21"/>
        <v>0.0549065420560748</v>
      </c>
      <c r="Q125" s="9">
        <f>_xlfn.XLOOKUP($E125,'Copy of Raw Data'!$E:$E,'Copy of Raw Data'!Q:Q,"ERROR",0,1)</f>
        <v>6.8</v>
      </c>
      <c r="R125" s="9" t="str">
        <f>_xlfn.XLOOKUP($E125,'Copy of Raw Data'!$E:$E,'Copy of Raw Data'!R:R,"ERROR",0,1)</f>
        <v>oz</v>
      </c>
      <c r="S125" s="17">
        <f t="shared" si="33"/>
        <v>1.18970588235294</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1 to 2</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22"/>
        <v>0.0425709681911317</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23"/>
        <v>0.0402335435357775</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6 to 8</v>
      </c>
      <c r="Z125" s="17">
        <f t="array" ref="Z125">_xlfn.IFS(AA125="oz",_xlfn.IFS(R125="oz",Q125,R125="fl oz",Q125*1.04,R125="ml",Q125*0.0338),AA125="fl oz",_xlfn.IFS(R125="oz",Q125/1.04,R125="fl oz",Q125,R125="ml",Q125*0.0338/1.04),AA125="ml",_xlfn.IFS(R125="oz",Q125/0.0338,R125="fl oz",Q125*1.04/0.0338,R125="ml",Q125))</f>
        <v>6.8</v>
      </c>
      <c r="AA125" s="9" t="str">
        <f>_xlfn.XLOOKUP($E125,'Copy of Raw Data'!$E:$E,'Copy of Raw Data'!AA:AA,"ERROR",0,1)</f>
        <v>oz</v>
      </c>
      <c r="AB125" s="9"/>
      <c r="AC125" s="9"/>
      <c r="AD125" s="9"/>
      <c r="AE125" s="9"/>
      <c r="AF125" s="9"/>
      <c r="AG125">
        <f t="shared" si="31"/>
        <v>0</v>
      </c>
      <c r="AH125">
        <f t="shared" si="31"/>
        <v>0</v>
      </c>
      <c r="AI125">
        <f t="shared" si="31"/>
        <v>0</v>
      </c>
      <c r="AJ125">
        <f t="shared" si="31"/>
        <v>0</v>
      </c>
      <c r="AK125">
        <f t="shared" si="31"/>
        <v>0</v>
      </c>
      <c r="AL125">
        <f t="shared" si="31"/>
        <v>0</v>
      </c>
      <c r="AM125">
        <f t="shared" si="31"/>
        <v>0</v>
      </c>
      <c r="AN125">
        <f t="shared" si="31"/>
        <v>0</v>
      </c>
      <c r="AO125">
        <f t="shared" si="31"/>
        <v>0</v>
      </c>
      <c r="AP125">
        <f t="shared" si="31"/>
        <v>0</v>
      </c>
      <c r="AQ125">
        <f t="shared" si="31"/>
        <v>0</v>
      </c>
      <c r="AR125">
        <f t="shared" si="31"/>
        <v>0</v>
      </c>
      <c r="AS125">
        <f t="shared" si="31"/>
        <v>0</v>
      </c>
      <c r="AT125">
        <f t="shared" si="31"/>
        <v>0</v>
      </c>
      <c r="AU125">
        <f t="shared" si="31"/>
        <v>0</v>
      </c>
      <c r="AV125">
        <f t="shared" si="31"/>
        <v>0</v>
      </c>
      <c r="AW125">
        <f t="shared" si="30"/>
        <v>0</v>
      </c>
      <c r="AX125">
        <f t="shared" si="30"/>
        <v>0</v>
      </c>
      <c r="AY125">
        <f t="shared" si="30"/>
        <v>0</v>
      </c>
      <c r="AZ125">
        <f t="shared" si="30"/>
        <v>0</v>
      </c>
      <c r="BA125">
        <f t="shared" si="30"/>
        <v>0</v>
      </c>
      <c r="BB125">
        <f t="shared" si="30"/>
        <v>0</v>
      </c>
      <c r="BC125">
        <f t="shared" si="30"/>
        <v>0</v>
      </c>
      <c r="BD125">
        <f t="shared" si="18"/>
        <v>0</v>
      </c>
      <c r="BE125">
        <f t="shared" si="18"/>
        <v>0</v>
      </c>
      <c r="BF125">
        <f t="shared" si="32"/>
        <v>0</v>
      </c>
      <c r="BG125">
        <f t="shared" si="32"/>
        <v>0</v>
      </c>
      <c r="BH125">
        <f t="shared" si="32"/>
        <v>0</v>
      </c>
      <c r="BI125">
        <f t="shared" si="32"/>
        <v>0</v>
      </c>
      <c r="BJ125">
        <f t="shared" si="32"/>
        <v>0</v>
      </c>
      <c r="BK125">
        <f t="shared" si="32"/>
        <v>0</v>
      </c>
      <c r="BL125">
        <f t="shared" si="32"/>
        <v>0</v>
      </c>
      <c r="BM125">
        <f t="shared" si="32"/>
        <v>0</v>
      </c>
      <c r="BN125">
        <f t="shared" si="32"/>
        <v>0</v>
      </c>
      <c r="BO125">
        <f t="shared" si="32"/>
        <v>0</v>
      </c>
      <c r="BP125">
        <f t="shared" si="32"/>
        <v>0</v>
      </c>
      <c r="BQ125">
        <f t="shared" si="32"/>
        <v>0</v>
      </c>
      <c r="BR125">
        <f t="shared" si="32"/>
        <v>0</v>
      </c>
      <c r="BS125">
        <f t="shared" si="32"/>
        <v>0</v>
      </c>
      <c r="BT125">
        <f t="shared" si="32"/>
        <v>0</v>
      </c>
      <c r="BU125">
        <f t="shared" si="32"/>
        <v>0</v>
      </c>
    </row>
    <row r="126" hidden="1" spans="1:73">
      <c r="A126" s="9" t="str">
        <f>_xlfn.XLOOKUP($E126,'Copy of Raw Data'!$E:$E,'Copy of Raw Data'!A:A,"ERROR",0,1)</f>
        <v>US</v>
      </c>
      <c r="B126" s="9" t="str">
        <f>_xlfn.XLOOKUP($E126,'Copy of Raw Data'!$E:$E,'Copy of Raw Data'!B:B,"ERROR",0,1)</f>
        <v>Hair Mousses</v>
      </c>
      <c r="C126" s="9" t="str">
        <f>_xlfn.XLOOKUP($E126,'Copy of Raw Data'!$E:$E,'Copy of Raw Data'!C:C,"ERROR",0,1)</f>
        <v>ORIBE</v>
      </c>
      <c r="D126" s="9" t="str">
        <f>_xlfn.XLOOKUP($E126,'Copy of Raw Data'!$E:$E,'Copy of Raw Data'!D:D,"ERROR",0,1)</f>
        <v>www.amazon.com/dp/B00J9PYDZ0</v>
      </c>
      <c r="E126" s="9" t="s">
        <v>487</v>
      </c>
      <c r="F126" s="9" t="str">
        <f>_xlfn.XLOOKUP($E126,'Copy of Raw Data'!$E:$E,'Copy of Raw Data'!F:F,"ERROR",0,1)</f>
        <v>Oribe Grandiose Hair Plumping Mousse, 2.5 oz</v>
      </c>
      <c r="G126" s="9">
        <f>_xlfn.XLOOKUP($E126,'Copy of Raw Data'!$E:$E,'Copy of Raw Data'!G:G,"ERROR",0,1)</f>
        <v>1099</v>
      </c>
      <c r="H126" s="9">
        <f>_xlfn.XLOOKUP($E126,'Copy of Raw Data'!$E:$E,'Copy of Raw Data'!H:H,"ERROR",0,1)</f>
        <v>24173.07</v>
      </c>
      <c r="I126" s="9">
        <f>_xlfn.XLOOKUP($E126,'Copy of Raw Data'!$E:$E,'Copy of Raw Data'!I:I,"ERROR",0,1)</f>
        <v>0.00102444293291047</v>
      </c>
      <c r="J126" s="9" t="str">
        <f>_xlfn.XLOOKUP($E126,'Copy of Raw Data'!$E:$E,'Copy of 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20 to 30</v>
      </c>
      <c r="L126" s="9">
        <f>_xlfn.XLOOKUP($E126,'Copy of Raw Data'!$E:$E,'Copy of Raw Data'!L:L,"ERROR",0,1)</f>
        <v>22</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20 to 30</v>
      </c>
      <c r="N126" s="9">
        <f>_xlfn.XLOOKUP($E126,'Copy of Raw Data'!$E:$E,'Copy of Raw Data'!N:N,"ERROR",0,1)</f>
        <v>22</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No Discount</v>
      </c>
      <c r="P126" s="16">
        <f t="shared" si="21"/>
        <v>0</v>
      </c>
      <c r="Q126" s="9">
        <f>_xlfn.XLOOKUP($E126,'Copy of Raw Data'!$E:$E,'Copy of Raw Data'!Q:Q,"ERROR",0,1)</f>
        <v>2.5</v>
      </c>
      <c r="R126" s="9" t="str">
        <f>_xlfn.XLOOKUP($E126,'Copy of Raw Data'!$E:$E,'Copy of Raw Data'!R:R,"ERROR",0,1)</f>
        <v>oz</v>
      </c>
      <c r="S126" s="17">
        <f t="shared" si="33"/>
        <v>8.8</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5 to 10</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0.2 to 0.3</v>
      </c>
      <c r="V126" s="17">
        <f t="shared" si="22"/>
        <v>0.297598917822117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0.2 to 0.3</v>
      </c>
      <c r="X126" s="17">
        <f t="shared" si="23"/>
        <v>0.297598917822117</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2 to 4</v>
      </c>
      <c r="Z126" s="17">
        <f t="array" ref="Z126">_xlfn.IFS(AA126="oz",_xlfn.IFS(R126="oz",Q126,R126="fl oz",Q126*1.04,R126="ml",Q126*0.0338),AA126="fl oz",_xlfn.IFS(R126="oz",Q126/1.04,R126="fl oz",Q126,R126="ml",Q126*0.0338/1.04),AA126="ml",_xlfn.IFS(R126="oz",Q126/0.0338,R126="fl oz",Q126*1.04/0.0338,R126="ml",Q126))</f>
        <v>2.5</v>
      </c>
      <c r="AA126" s="9" t="str">
        <f>_xlfn.XLOOKUP($E126,'Copy of Raw Data'!$E:$E,'Copy of Raw Data'!AA:AA,"ERROR",0,1)</f>
        <v>oz</v>
      </c>
      <c r="AB126" s="9"/>
      <c r="AC126" s="9"/>
      <c r="AD126" s="9"/>
      <c r="AE126" s="9"/>
      <c r="AF126" s="9"/>
      <c r="AG126">
        <f t="shared" si="31"/>
        <v>0</v>
      </c>
      <c r="AH126">
        <f t="shared" si="31"/>
        <v>0</v>
      </c>
      <c r="AI126">
        <f t="shared" si="31"/>
        <v>0</v>
      </c>
      <c r="AJ126">
        <f t="shared" si="31"/>
        <v>0</v>
      </c>
      <c r="AK126">
        <f t="shared" si="31"/>
        <v>0</v>
      </c>
      <c r="AL126">
        <f t="shared" si="31"/>
        <v>0</v>
      </c>
      <c r="AM126">
        <f t="shared" si="31"/>
        <v>0</v>
      </c>
      <c r="AN126">
        <f t="shared" si="31"/>
        <v>0</v>
      </c>
      <c r="AO126">
        <f t="shared" si="31"/>
        <v>0</v>
      </c>
      <c r="AP126">
        <f t="shared" si="31"/>
        <v>0</v>
      </c>
      <c r="AQ126">
        <f t="shared" si="31"/>
        <v>0</v>
      </c>
      <c r="AR126">
        <f t="shared" si="31"/>
        <v>0</v>
      </c>
      <c r="AS126">
        <f t="shared" si="31"/>
        <v>0</v>
      </c>
      <c r="AT126">
        <f t="shared" si="31"/>
        <v>0</v>
      </c>
      <c r="AU126">
        <f t="shared" si="31"/>
        <v>0</v>
      </c>
      <c r="AV126">
        <f t="shared" ref="AV126:BE189" si="34">IF(IFERROR(SEARCH(AV$2,$AD126,1),0)=0,0,1)</f>
        <v>0</v>
      </c>
      <c r="AW126">
        <f t="shared" si="34"/>
        <v>0</v>
      </c>
      <c r="AX126">
        <f t="shared" si="34"/>
        <v>0</v>
      </c>
      <c r="AY126">
        <f t="shared" si="34"/>
        <v>0</v>
      </c>
      <c r="AZ126">
        <f t="shared" si="34"/>
        <v>0</v>
      </c>
      <c r="BA126">
        <f t="shared" si="34"/>
        <v>0</v>
      </c>
      <c r="BB126">
        <f t="shared" si="34"/>
        <v>0</v>
      </c>
      <c r="BC126">
        <f t="shared" si="34"/>
        <v>0</v>
      </c>
      <c r="BD126">
        <f t="shared" si="34"/>
        <v>0</v>
      </c>
      <c r="BE126">
        <f t="shared" si="34"/>
        <v>0</v>
      </c>
      <c r="BF126">
        <f t="shared" si="32"/>
        <v>0</v>
      </c>
      <c r="BG126">
        <f t="shared" si="32"/>
        <v>0</v>
      </c>
      <c r="BH126">
        <f t="shared" si="32"/>
        <v>0</v>
      </c>
      <c r="BI126">
        <f t="shared" si="32"/>
        <v>0</v>
      </c>
      <c r="BJ126">
        <f t="shared" si="32"/>
        <v>0</v>
      </c>
      <c r="BK126">
        <f t="shared" si="32"/>
        <v>0</v>
      </c>
      <c r="BL126">
        <f t="shared" si="32"/>
        <v>0</v>
      </c>
      <c r="BM126">
        <f t="shared" si="32"/>
        <v>0</v>
      </c>
      <c r="BN126">
        <f t="shared" si="32"/>
        <v>0</v>
      </c>
      <c r="BO126">
        <f t="shared" si="32"/>
        <v>0</v>
      </c>
      <c r="BP126">
        <f t="shared" si="32"/>
        <v>0</v>
      </c>
      <c r="BQ126">
        <f t="shared" si="32"/>
        <v>0</v>
      </c>
      <c r="BR126">
        <f t="shared" si="32"/>
        <v>0</v>
      </c>
      <c r="BS126">
        <f t="shared" si="32"/>
        <v>0</v>
      </c>
      <c r="BT126">
        <f t="shared" si="32"/>
        <v>0</v>
      </c>
      <c r="BU126">
        <f t="shared" si="32"/>
        <v>0</v>
      </c>
    </row>
    <row r="127" hidden="1" spans="1:73">
      <c r="A127" s="9" t="str">
        <f>_xlfn.XLOOKUP($E127,'Copy of Raw Data'!$E:$E,'Copy of Raw Data'!A:A,"ERROR",0,1)</f>
        <v>US</v>
      </c>
      <c r="B127" s="9" t="str">
        <f>_xlfn.XLOOKUP($E127,'Copy of Raw Data'!$E:$E,'Copy of Raw Data'!B:B,"ERROR",0,1)</f>
        <v>Hair Mousses</v>
      </c>
      <c r="C127" s="9" t="str">
        <f>_xlfn.XLOOKUP($E127,'Copy of Raw Data'!$E:$E,'Copy of Raw Data'!C:C,"ERROR",0,1)</f>
        <v>elizabeth arden</v>
      </c>
      <c r="D127" s="9" t="str">
        <f>_xlfn.XLOOKUP($E127,'Copy of Raw Data'!$E:$E,'Copy of Raw Data'!D:D,"ERROR",0,1)</f>
        <v>www.amazon.com/dp/B001BEL7IS</v>
      </c>
      <c r="E127" s="9" t="s">
        <v>490</v>
      </c>
      <c r="F127" s="9" t="str">
        <f>_xlfn.XLOOKUP($E127,'Copy of Raw Data'!$E:$E,'Copy of Raw Data'!F:F,"ERROR",0,1)</f>
        <v>Elizabeth Arden Flawless Finish Mousse Makeup</v>
      </c>
      <c r="G127" s="9">
        <f>_xlfn.XLOOKUP($E127,'Copy of Raw Data'!$E:$E,'Copy of Raw Data'!G:G,"ERROR",0,1)</f>
        <v>688</v>
      </c>
      <c r="H127" s="9">
        <f>_xlfn.XLOOKUP($E127,'Copy of Raw Data'!$E:$E,'Copy of Raw Data'!H:H,"ERROR",0,1)</f>
        <v>24096.29</v>
      </c>
      <c r="I127" s="9">
        <f>_xlfn.XLOOKUP($E127,'Copy of Raw Data'!$E:$E,'Copy of Raw Data'!I:I,"ERROR",0,1)</f>
        <v>0.00101838886094974</v>
      </c>
      <c r="J127" s="9" t="str">
        <f>_xlfn.XLOOKUP($E127,'Copy of Raw Data'!$E:$E,'Copy of 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30 to 40</v>
      </c>
      <c r="L127" s="9">
        <f>_xlfn.XLOOKUP($E127,'Copy of Raw Data'!$E:$E,'Copy of Raw Data'!L:L,"ERROR",0,1)</f>
        <v>35</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30 to 40</v>
      </c>
      <c r="N127" s="9">
        <f>_xlfn.XLOOKUP($E127,'Copy of Raw Data'!$E:$E,'Copy of Raw Data'!N:N,"ERROR",0,1)</f>
        <v>35</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21"/>
        <v>0</v>
      </c>
      <c r="Q127" s="9">
        <f>_xlfn.XLOOKUP($E127,'Copy of Raw Data'!$E:$E,'Copy of Raw Data'!Q:Q,"ERROR",0,1)</f>
        <v>0</v>
      </c>
      <c r="R127" s="9">
        <f>_xlfn.XLOOKUP($E127,'Copy of Raw Data'!$E:$E,'Copy of Raw Data'!R:R,"ERROR",0,1)</f>
        <v>0</v>
      </c>
      <c r="S127" s="17" t="e">
        <f t="shared" si="33"/>
        <v>#N/A</v>
      </c>
      <c r="T127" s="9" t="e">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#N/A</v>
      </c>
      <c r="U127" s="17" t="e">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#N/A</v>
      </c>
      <c r="V127" s="17" t="e">
        <f t="shared" si="22"/>
        <v>#N/A</v>
      </c>
      <c r="W127" s="17" t="e">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#N/A</v>
      </c>
      <c r="X127" s="17" t="e">
        <f t="shared" si="23"/>
        <v>#N/A</v>
      </c>
      <c r="Y127" s="9" t="e">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#N/A</v>
      </c>
      <c r="Z127" s="17" t="e">
        <f t="array" ref="Z127">_xlfn.IFS(AA127="oz",_xlfn.IFS(R127="oz",Q127,R127="fl oz",Q127*1.04,R127="ml",Q127*0.0338),AA127="fl oz",_xlfn.IFS(R127="oz",Q127/1.04,R127="fl oz",Q127,R127="ml",Q127*0.0338/1.04),AA127="ml",_xlfn.IFS(R127="oz",Q127/0.0338,R127="fl oz",Q127*1.04/0.0338,R127="ml",Q127))</f>
        <v>#N/A</v>
      </c>
      <c r="AA127" s="9" t="str">
        <f>_xlfn.XLOOKUP($E127,'Copy of Raw Data'!$E:$E,'Copy of Raw Data'!AA:AA,"ERROR",0,1)</f>
        <v>oz</v>
      </c>
      <c r="AB127" s="9"/>
      <c r="AC127" s="9"/>
      <c r="AD127" s="9"/>
      <c r="AE127" s="9"/>
      <c r="AF127" s="9"/>
      <c r="AG127">
        <f t="shared" ref="AG127:AV158" si="35">IF(IFERROR(SEARCH(AG$2,$AD127,1),0)=0,0,1)</f>
        <v>0</v>
      </c>
      <c r="AH127">
        <f t="shared" si="35"/>
        <v>0</v>
      </c>
      <c r="AI127">
        <f t="shared" si="35"/>
        <v>0</v>
      </c>
      <c r="AJ127">
        <f t="shared" si="35"/>
        <v>0</v>
      </c>
      <c r="AK127">
        <f t="shared" si="35"/>
        <v>0</v>
      </c>
      <c r="AL127">
        <f t="shared" si="35"/>
        <v>0</v>
      </c>
      <c r="AM127">
        <f t="shared" si="35"/>
        <v>0</v>
      </c>
      <c r="AN127">
        <f t="shared" si="35"/>
        <v>0</v>
      </c>
      <c r="AO127">
        <f t="shared" si="35"/>
        <v>0</v>
      </c>
      <c r="AP127">
        <f t="shared" si="35"/>
        <v>0</v>
      </c>
      <c r="AQ127">
        <f t="shared" si="35"/>
        <v>0</v>
      </c>
      <c r="AR127">
        <f t="shared" si="35"/>
        <v>0</v>
      </c>
      <c r="AS127">
        <f t="shared" si="35"/>
        <v>0</v>
      </c>
      <c r="AT127">
        <f t="shared" si="35"/>
        <v>0</v>
      </c>
      <c r="AU127">
        <f t="shared" si="35"/>
        <v>0</v>
      </c>
      <c r="AV127">
        <f t="shared" si="35"/>
        <v>0</v>
      </c>
      <c r="AW127">
        <f t="shared" si="34"/>
        <v>0</v>
      </c>
      <c r="AX127">
        <f t="shared" si="34"/>
        <v>0</v>
      </c>
      <c r="AY127">
        <f t="shared" si="34"/>
        <v>0</v>
      </c>
      <c r="AZ127">
        <f t="shared" si="34"/>
        <v>0</v>
      </c>
      <c r="BA127">
        <f t="shared" si="34"/>
        <v>0</v>
      </c>
      <c r="BB127">
        <f t="shared" si="34"/>
        <v>0</v>
      </c>
      <c r="BC127">
        <f t="shared" si="34"/>
        <v>0</v>
      </c>
      <c r="BD127">
        <f t="shared" si="34"/>
        <v>0</v>
      </c>
      <c r="BE127">
        <f t="shared" si="34"/>
        <v>0</v>
      </c>
      <c r="BF127">
        <f t="shared" si="32"/>
        <v>0</v>
      </c>
      <c r="BG127">
        <f t="shared" si="32"/>
        <v>0</v>
      </c>
      <c r="BH127">
        <f t="shared" si="32"/>
        <v>0</v>
      </c>
      <c r="BI127">
        <f t="shared" si="32"/>
        <v>0</v>
      </c>
      <c r="BJ127">
        <f t="shared" si="32"/>
        <v>0</v>
      </c>
      <c r="BK127">
        <f t="shared" si="32"/>
        <v>0</v>
      </c>
      <c r="BL127">
        <f t="shared" si="32"/>
        <v>0</v>
      </c>
      <c r="BM127">
        <f t="shared" si="32"/>
        <v>0</v>
      </c>
      <c r="BN127">
        <f t="shared" si="32"/>
        <v>0</v>
      </c>
      <c r="BO127">
        <f t="shared" si="32"/>
        <v>0</v>
      </c>
      <c r="BP127">
        <f t="shared" si="32"/>
        <v>0</v>
      </c>
      <c r="BQ127">
        <f t="shared" si="32"/>
        <v>0</v>
      </c>
      <c r="BR127">
        <f t="shared" si="32"/>
        <v>0</v>
      </c>
      <c r="BS127">
        <f t="shared" si="32"/>
        <v>0</v>
      </c>
      <c r="BT127">
        <f t="shared" si="32"/>
        <v>0</v>
      </c>
      <c r="BU127">
        <f t="shared" si="32"/>
        <v>0</v>
      </c>
    </row>
    <row r="128" hidden="1" spans="1:73">
      <c r="A128" s="9" t="str">
        <f>_xlfn.XLOOKUP($E128,'Copy of Raw Data'!$E:$E,'Copy of Raw Data'!A:A,"ERROR",0,1)</f>
        <v>US</v>
      </c>
      <c r="B128" s="9" t="str">
        <f>_xlfn.XLOOKUP($E128,'Copy of Raw Data'!$E:$E,'Copy of Raw Data'!B:B,"ERROR",0,1)</f>
        <v>Hair Mousses</v>
      </c>
      <c r="C128" s="9" t="str">
        <f>_xlfn.XLOOKUP($E128,'Copy of Raw Data'!$E:$E,'Copy of Raw Data'!C:C,"ERROR",0,1)</f>
        <v>design essentials</v>
      </c>
      <c r="D128" s="9" t="str">
        <f>_xlfn.XLOOKUP($E128,'Copy of Raw Data'!$E:$E,'Copy of Raw Data'!D:D,"ERROR",0,1)</f>
        <v>www.amazon.com/dp/B07BBG1ZWT</v>
      </c>
      <c r="E128" s="9" t="s">
        <v>493</v>
      </c>
      <c r="F128" s="9" t="str">
        <f>_xlfn.XLOOKUP($E128,'Copy of Raw Data'!$E:$E,'Copy of Raw Data'!F:F,"ERROR",0,1)</f>
        <v>Design Essentials Curl Enhancing Mousse, Almond and Avocado Collection, 2.3 Ounces</v>
      </c>
      <c r="G128" s="9">
        <f>_xlfn.XLOOKUP($E128,'Copy of Raw Data'!$E:$E,'Copy of Raw Data'!G:G,"ERROR",0,1)</f>
        <v>4800</v>
      </c>
      <c r="H128" s="9">
        <f>_xlfn.XLOOKUP($E128,'Copy of Raw Data'!$E:$E,'Copy of Raw Data'!H:H,"ERROR",0,1)</f>
        <v>23953.89</v>
      </c>
      <c r="I128" s="9">
        <f>_xlfn.XLOOKUP($E128,'Copy of Raw Data'!$E:$E,'Copy of Raw Data'!I:I,"ERROR",0,1)</f>
        <v>0.00101753729450752</v>
      </c>
      <c r="J128" s="9" t="str">
        <f>_xlfn.XLOOKUP($E128,'Copy of Raw Data'!$E:$E,'Copy of 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0 to 5</v>
      </c>
      <c r="L128" s="9">
        <f>_xlfn.XLOOKUP($E128,'Copy of Raw Data'!$E:$E,'Copy of Raw Data'!L:L,"ERROR",0,1)</f>
        <v>4.99</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5 to 10</v>
      </c>
      <c r="N128" s="9">
        <f>_xlfn.XLOOKUP($E128,'Copy of Raw Data'!$E:$E,'Copy of Raw Data'!N:N,"ERROR",0,1)</f>
        <v>5.36</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6% to 8%</v>
      </c>
      <c r="P128" s="16">
        <f t="shared" si="21"/>
        <v>0.0690298507462687</v>
      </c>
      <c r="Q128" s="9">
        <f>_xlfn.XLOOKUP($E128,'Copy of Raw Data'!$E:$E,'Copy of Raw Data'!Q:Q,"ERROR",0,1)</f>
        <v>2.3</v>
      </c>
      <c r="R128" s="9" t="str">
        <f>_xlfn.XLOOKUP($E128,'Copy of Raw Data'!$E:$E,'Copy of Raw Data'!R:R,"ERROR",0,1)</f>
        <v>oz</v>
      </c>
      <c r="S128" s="17">
        <f t="shared" si="33"/>
        <v>2.1695652173913</v>
      </c>
      <c r="T128" s="9" t="str">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2 to 3</v>
      </c>
      <c r="U128" s="17"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0.05 to 0.1</v>
      </c>
      <c r="V128" s="17">
        <f t="shared" si="22"/>
        <v>0.0788107806090191</v>
      </c>
      <c r="W128" s="17"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0.05 to 0.1</v>
      </c>
      <c r="X128" s="17">
        <f t="shared" si="23"/>
        <v>0.0733704841863816</v>
      </c>
      <c r="Y128" s="9"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2 to 4</v>
      </c>
      <c r="Z128" s="17">
        <f t="array" ref="Z128">_xlfn.IFS(AA128="oz",_xlfn.IFS(R128="oz",Q128,R128="fl oz",Q128*1.04,R128="ml",Q128*0.0338),AA128="fl oz",_xlfn.IFS(R128="oz",Q128/1.04,R128="fl oz",Q128,R128="ml",Q128*0.0338/1.04),AA128="ml",_xlfn.IFS(R128="oz",Q128/0.0338,R128="fl oz",Q128*1.04/0.0338,R128="ml",Q128))</f>
        <v>2.3</v>
      </c>
      <c r="AA128" s="9" t="str">
        <f>_xlfn.XLOOKUP($E128,'Copy of Raw Data'!$E:$E,'Copy of Raw Data'!AA:AA,"ERROR",0,1)</f>
        <v>oz</v>
      </c>
      <c r="AB128" s="9"/>
      <c r="AC128" s="9"/>
      <c r="AD128" s="9"/>
      <c r="AE128" s="9"/>
      <c r="AF128" s="9"/>
      <c r="AG128">
        <f t="shared" si="35"/>
        <v>0</v>
      </c>
      <c r="AH128">
        <f t="shared" si="35"/>
        <v>0</v>
      </c>
      <c r="AI128">
        <f t="shared" si="35"/>
        <v>0</v>
      </c>
      <c r="AJ128">
        <f t="shared" si="35"/>
        <v>0</v>
      </c>
      <c r="AK128">
        <f t="shared" si="35"/>
        <v>0</v>
      </c>
      <c r="AL128">
        <f t="shared" si="35"/>
        <v>0</v>
      </c>
      <c r="AM128">
        <f t="shared" si="35"/>
        <v>0</v>
      </c>
      <c r="AN128">
        <f t="shared" si="35"/>
        <v>0</v>
      </c>
      <c r="AO128">
        <f t="shared" si="35"/>
        <v>0</v>
      </c>
      <c r="AP128">
        <f t="shared" si="35"/>
        <v>0</v>
      </c>
      <c r="AQ128">
        <f t="shared" si="35"/>
        <v>0</v>
      </c>
      <c r="AR128">
        <f t="shared" si="35"/>
        <v>0</v>
      </c>
      <c r="AS128">
        <f t="shared" si="35"/>
        <v>0</v>
      </c>
      <c r="AT128">
        <f t="shared" si="35"/>
        <v>0</v>
      </c>
      <c r="AU128">
        <f t="shared" si="35"/>
        <v>0</v>
      </c>
      <c r="AV128">
        <f t="shared" si="35"/>
        <v>0</v>
      </c>
      <c r="AW128">
        <f t="shared" si="34"/>
        <v>0</v>
      </c>
      <c r="AX128">
        <f t="shared" si="34"/>
        <v>0</v>
      </c>
      <c r="AY128">
        <f t="shared" si="34"/>
        <v>0</v>
      </c>
      <c r="AZ128">
        <f t="shared" si="34"/>
        <v>0</v>
      </c>
      <c r="BA128">
        <f t="shared" si="34"/>
        <v>0</v>
      </c>
      <c r="BB128">
        <f t="shared" si="34"/>
        <v>0</v>
      </c>
      <c r="BC128">
        <f t="shared" si="34"/>
        <v>0</v>
      </c>
      <c r="BD128">
        <f t="shared" si="34"/>
        <v>0</v>
      </c>
      <c r="BE128">
        <f t="shared" si="34"/>
        <v>0</v>
      </c>
      <c r="BF128">
        <f t="shared" si="32"/>
        <v>0</v>
      </c>
      <c r="BG128">
        <f t="shared" si="32"/>
        <v>0</v>
      </c>
      <c r="BH128">
        <f t="shared" si="32"/>
        <v>0</v>
      </c>
      <c r="BI128">
        <f t="shared" si="32"/>
        <v>0</v>
      </c>
      <c r="BJ128">
        <f t="shared" si="32"/>
        <v>0</v>
      </c>
      <c r="BK128">
        <f t="shared" si="32"/>
        <v>0</v>
      </c>
      <c r="BL128">
        <f t="shared" si="32"/>
        <v>0</v>
      </c>
      <c r="BM128">
        <f t="shared" si="32"/>
        <v>0</v>
      </c>
      <c r="BN128">
        <f t="shared" si="32"/>
        <v>0</v>
      </c>
      <c r="BO128">
        <f t="shared" si="32"/>
        <v>0</v>
      </c>
      <c r="BP128">
        <f t="shared" si="32"/>
        <v>0</v>
      </c>
      <c r="BQ128">
        <f t="shared" si="32"/>
        <v>0</v>
      </c>
      <c r="BR128">
        <f t="shared" si="32"/>
        <v>0</v>
      </c>
      <c r="BS128">
        <f t="shared" si="32"/>
        <v>0</v>
      </c>
      <c r="BT128">
        <f t="shared" si="32"/>
        <v>0</v>
      </c>
      <c r="BU128">
        <f t="shared" si="32"/>
        <v>0</v>
      </c>
    </row>
    <row r="129" hidden="1" spans="1:73">
      <c r="A129" s="9" t="str">
        <f>_xlfn.XLOOKUP($E129,'Copy of Raw Data'!$E:$E,'Copy of Raw Data'!A:A,"ERROR",0,1)</f>
        <v>US</v>
      </c>
      <c r="B129" s="9" t="str">
        <f>_xlfn.XLOOKUP($E129,'Copy of Raw Data'!$E:$E,'Copy of Raw Data'!B:B,"ERROR",0,1)</f>
        <v>Hair Mousses</v>
      </c>
      <c r="C129" s="9" t="str">
        <f>_xlfn.XLOOKUP($E129,'Copy of Raw Data'!$E:$E,'Copy of Raw Data'!C:C,"ERROR",0,1)</f>
        <v>aunt jackie's</v>
      </c>
      <c r="D129" s="9" t="str">
        <f>_xlfn.XLOOKUP($E129,'Copy of Raw Data'!$E:$E,'Copy of Raw Data'!D:D,"ERROR",0,1)</f>
        <v>www.amazon.com/dp/B07V6JVBSM</v>
      </c>
      <c r="E129" s="9" t="s">
        <v>497</v>
      </c>
      <c r="F129" s="9" t="str">
        <f>_xlfn.XLOOKUP($E129,'Copy of Raw Data'!$E:$E,'Copy of Raw Data'!F:F,"ERROR",0,1)</f>
        <v>Aunt Jackie's Grapeseed Style and Shine Recipes Power Wash Intense Moisture Clarifying Hair Shampoo, 12oz.</v>
      </c>
      <c r="G129" s="9">
        <f>_xlfn.XLOOKUP($E129,'Copy of Raw Data'!$E:$E,'Copy of Raw Data'!G:G,"ERROR",0,1)</f>
        <v>1780</v>
      </c>
      <c r="H129" s="9">
        <f>_xlfn.XLOOKUP($E129,'Copy of Raw Data'!$E:$E,'Copy of Raw Data'!H:H,"ERROR",0,1)</f>
        <v>23933.86</v>
      </c>
      <c r="I129" s="9">
        <f>_xlfn.XLOOKUP($E129,'Copy of Raw Data'!$E:$E,'Copy of Raw Data'!I:I,"ERROR",0,1)</f>
        <v>0.00101153168913412</v>
      </c>
      <c r="J129" s="9" t="str">
        <f>_xlfn.XLOOKUP($E129,'Copy of Raw Data'!$E:$E,'Copy of 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10 to 15</v>
      </c>
      <c r="L129" s="9">
        <f>_xlfn.XLOOKUP($E129,'Copy of Raw Data'!$E:$E,'Copy of Raw Data'!L:L,"ERROR",0,1)</f>
        <v>12.5</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10 to 15</v>
      </c>
      <c r="N129" s="9">
        <f>_xlfn.XLOOKUP($E129,'Copy of Raw Data'!$E:$E,'Copy of Raw Data'!N:N,"ERROR",0,1)</f>
        <v>12.5</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No Discount</v>
      </c>
      <c r="P129" s="16">
        <f t="shared" si="21"/>
        <v>0</v>
      </c>
      <c r="Q129" s="9">
        <f>_xlfn.XLOOKUP($E129,'Copy of Raw Data'!$E:$E,'Copy of Raw Data'!Q:Q,"ERROR",0,1)</f>
        <v>12</v>
      </c>
      <c r="R129" s="9" t="str">
        <f>_xlfn.XLOOKUP($E129,'Copy of Raw Data'!$E:$E,'Copy of Raw Data'!R:R,"ERROR",0,1)</f>
        <v>oz</v>
      </c>
      <c r="S129" s="17">
        <f t="shared" si="33"/>
        <v>1.04166666666667</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1 to 2</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 to 0.05</v>
      </c>
      <c r="V129" s="17">
        <f t="shared" si="22"/>
        <v>0.035227144628565</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 to 0.05</v>
      </c>
      <c r="X129" s="17">
        <f t="shared" si="23"/>
        <v>0.035227144628565</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10 to 15</v>
      </c>
      <c r="Z129" s="17">
        <f t="array" ref="Z129">_xlfn.IFS(AA129="oz",_xlfn.IFS(R129="oz",Q129,R129="fl oz",Q129*1.04,R129="ml",Q129*0.0338),AA129="fl oz",_xlfn.IFS(R129="oz",Q129/1.04,R129="fl oz",Q129,R129="ml",Q129*0.0338/1.04),AA129="ml",_xlfn.IFS(R129="oz",Q129/0.0338,R129="fl oz",Q129*1.04/0.0338,R129="ml",Q129))</f>
        <v>12</v>
      </c>
      <c r="AA129" s="9" t="str">
        <f>_xlfn.XLOOKUP($E129,'Copy of Raw Data'!$E:$E,'Copy of Raw Data'!AA:AA,"ERROR",0,1)</f>
        <v>oz</v>
      </c>
      <c r="AB129" s="9"/>
      <c r="AC129" s="9"/>
      <c r="AD129" s="9"/>
      <c r="AE129" s="9"/>
      <c r="AF129" s="9"/>
      <c r="AG129">
        <f t="shared" si="35"/>
        <v>0</v>
      </c>
      <c r="AH129">
        <f t="shared" si="35"/>
        <v>0</v>
      </c>
      <c r="AI129">
        <f t="shared" si="35"/>
        <v>0</v>
      </c>
      <c r="AJ129">
        <f t="shared" si="35"/>
        <v>0</v>
      </c>
      <c r="AK129">
        <f t="shared" si="35"/>
        <v>0</v>
      </c>
      <c r="AL129">
        <f t="shared" si="35"/>
        <v>0</v>
      </c>
      <c r="AM129">
        <f t="shared" si="35"/>
        <v>0</v>
      </c>
      <c r="AN129">
        <f t="shared" si="35"/>
        <v>0</v>
      </c>
      <c r="AO129">
        <f t="shared" si="35"/>
        <v>0</v>
      </c>
      <c r="AP129">
        <f t="shared" si="35"/>
        <v>0</v>
      </c>
      <c r="AQ129">
        <f t="shared" si="35"/>
        <v>0</v>
      </c>
      <c r="AR129">
        <f t="shared" si="35"/>
        <v>0</v>
      </c>
      <c r="AS129">
        <f t="shared" si="35"/>
        <v>0</v>
      </c>
      <c r="AT129">
        <f t="shared" si="35"/>
        <v>0</v>
      </c>
      <c r="AU129">
        <f t="shared" si="35"/>
        <v>0</v>
      </c>
      <c r="AV129">
        <f t="shared" si="35"/>
        <v>0</v>
      </c>
      <c r="AW129">
        <f t="shared" si="34"/>
        <v>0</v>
      </c>
      <c r="AX129">
        <f t="shared" si="34"/>
        <v>0</v>
      </c>
      <c r="AY129">
        <f t="shared" si="34"/>
        <v>0</v>
      </c>
      <c r="AZ129">
        <f t="shared" si="34"/>
        <v>0</v>
      </c>
      <c r="BA129">
        <f t="shared" si="34"/>
        <v>0</v>
      </c>
      <c r="BB129">
        <f t="shared" si="34"/>
        <v>0</v>
      </c>
      <c r="BC129">
        <f t="shared" si="34"/>
        <v>0</v>
      </c>
      <c r="BD129">
        <f t="shared" si="34"/>
        <v>0</v>
      </c>
      <c r="BE129">
        <f t="shared" si="34"/>
        <v>0</v>
      </c>
      <c r="BF129">
        <f t="shared" si="32"/>
        <v>0</v>
      </c>
      <c r="BG129">
        <f t="shared" si="32"/>
        <v>0</v>
      </c>
      <c r="BH129">
        <f t="shared" si="32"/>
        <v>0</v>
      </c>
      <c r="BI129">
        <f t="shared" si="32"/>
        <v>0</v>
      </c>
      <c r="BJ129">
        <f t="shared" si="32"/>
        <v>0</v>
      </c>
      <c r="BK129">
        <f t="shared" si="32"/>
        <v>0</v>
      </c>
      <c r="BL129">
        <f t="shared" si="32"/>
        <v>0</v>
      </c>
      <c r="BM129">
        <f t="shared" si="32"/>
        <v>0</v>
      </c>
      <c r="BN129">
        <f t="shared" si="32"/>
        <v>0</v>
      </c>
      <c r="BO129">
        <f t="shared" si="32"/>
        <v>0</v>
      </c>
      <c r="BP129">
        <f t="shared" si="32"/>
        <v>0</v>
      </c>
      <c r="BQ129">
        <f t="shared" si="32"/>
        <v>0</v>
      </c>
      <c r="BR129">
        <f t="shared" si="32"/>
        <v>0</v>
      </c>
      <c r="BS129">
        <f t="shared" si="32"/>
        <v>0</v>
      </c>
      <c r="BT129">
        <f t="shared" si="32"/>
        <v>0</v>
      </c>
      <c r="BU129">
        <f t="shared" si="32"/>
        <v>0</v>
      </c>
    </row>
    <row r="130" hidden="1" spans="1:73">
      <c r="A130" s="9" t="str">
        <f>_xlfn.XLOOKUP($E130,'Copy of Raw Data'!$E:$E,'Copy of Raw Data'!A:A,"ERROR",0,1)</f>
        <v>US</v>
      </c>
      <c r="B130" s="9" t="str">
        <f>_xlfn.XLOOKUP($E130,'Copy of Raw Data'!$E:$E,'Copy of Raw Data'!B:B,"ERROR",0,1)</f>
        <v>Hair Mousses</v>
      </c>
      <c r="C130" s="9" t="str">
        <f>_xlfn.XLOOKUP($E130,'Copy of Raw Data'!$E:$E,'Copy of Raw Data'!C:C,"ERROR",0,1)</f>
        <v>IWELL Signature</v>
      </c>
      <c r="D130" s="9" t="str">
        <f>_xlfn.XLOOKUP($E130,'Copy of Raw Data'!$E:$E,'Copy of Raw Data'!D:D,"ERROR",0,1)</f>
        <v>www.amazon.com/dp/B0BB3C6CLK</v>
      </c>
      <c r="E130" s="9" t="s">
        <v>501</v>
      </c>
      <c r="F130" s="9" t="str">
        <f>_xlfn.XLOOKUP($E130,'Copy of Raw Data'!$E:$E,'Copy of Raw Data'!F:F,"ERROR",0,1)</f>
        <v>IWELL Signature Lace Tint Mousse (200ml) | Concealer for Lace Wigs Hair Wigs | Perfect Match Your Skin Tone | Easy Tinting | Quick-Drying | Safe and Convenient | Value Size 7 fl oz (Medium Dark Brown)</v>
      </c>
      <c r="G130" s="9">
        <f>_xlfn.XLOOKUP($E130,'Copy of Raw Data'!$E:$E,'Copy of Raw Data'!G:G,"ERROR",0,1)</f>
        <v>2302</v>
      </c>
      <c r="H130" s="9">
        <f>_xlfn.XLOOKUP($E130,'Copy of Raw Data'!$E:$E,'Copy of Raw Data'!H:H,"ERROR",0,1)</f>
        <v>23792.6</v>
      </c>
      <c r="I130" s="9">
        <f>_xlfn.XLOOKUP($E130,'Copy of Raw Data'!$E:$E,'Copy of Raw Data'!I:I,"ERROR",0,1)</f>
        <v>0.000976403616814828</v>
      </c>
      <c r="J130" s="9" t="str">
        <f>_xlfn.XLOOKUP($E130,'Copy of Raw Data'!$E:$E,'Copy of 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_xlfn.XLOOKUP($E130,'Copy of Raw Data'!$E:$E,'Copy of Raw Data'!L:L,"ERROR",0,1)</f>
        <v>10.49</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_xlfn.XLOOKUP($E130,'Copy of Raw Data'!$E:$E,'Copy of Raw Data'!N:N,"ERROR",0,1)</f>
        <v>11.83</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10% to 15%</v>
      </c>
      <c r="P130" s="16">
        <f t="shared" si="21"/>
        <v>0.113271344040575</v>
      </c>
      <c r="Q130" s="9">
        <f>_xlfn.XLOOKUP($E130,'Copy of Raw Data'!$E:$E,'Copy of Raw Data'!Q:Q,"ERROR",0,1)</f>
        <v>200</v>
      </c>
      <c r="R130" s="9" t="str">
        <f>_xlfn.XLOOKUP($E130,'Copy of Raw Data'!$E:$E,'Copy of Raw Data'!R:R,"ERROR",0,1)</f>
        <v>ml</v>
      </c>
      <c r="S130" s="17">
        <f t="shared" si="33"/>
        <v>1.55177514792899</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0.05 to 0.1</v>
      </c>
      <c r="V130" s="17">
        <f t="shared" si="22"/>
        <v>0.0591816029759892</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0.05 to 0.1</v>
      </c>
      <c r="X130" s="17">
        <f t="shared" si="23"/>
        <v>0.0524780232644232</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6 to 8</v>
      </c>
      <c r="Z130" s="17">
        <f t="array" ref="Z130">_xlfn.IFS(AA130="oz",_xlfn.IFS(R130="oz",Q130,R130="fl oz",Q130*1.04,R130="ml",Q130*0.0338),AA130="fl oz",_xlfn.IFS(R130="oz",Q130/1.04,R130="fl oz",Q130,R130="ml",Q130*0.0338/1.04),AA130="ml",_xlfn.IFS(R130="oz",Q130/0.0338,R130="fl oz",Q130*1.04/0.0338,R130="ml",Q130))</f>
        <v>6.76</v>
      </c>
      <c r="AA130" s="9" t="str">
        <f>_xlfn.XLOOKUP($E130,'Copy of Raw Data'!$E:$E,'Copy of Raw Data'!AA:AA,"ERROR",0,1)</f>
        <v>oz</v>
      </c>
      <c r="AB130" s="9"/>
      <c r="AC130" s="9"/>
      <c r="AD130" s="9"/>
      <c r="AE130" s="9"/>
      <c r="AF130" s="9"/>
      <c r="AG130">
        <f t="shared" si="35"/>
        <v>0</v>
      </c>
      <c r="AH130">
        <f t="shared" si="35"/>
        <v>0</v>
      </c>
      <c r="AI130">
        <f t="shared" si="35"/>
        <v>0</v>
      </c>
      <c r="AJ130">
        <f t="shared" si="35"/>
        <v>0</v>
      </c>
      <c r="AK130">
        <f t="shared" si="35"/>
        <v>0</v>
      </c>
      <c r="AL130">
        <f t="shared" si="35"/>
        <v>0</v>
      </c>
      <c r="AM130">
        <f t="shared" si="35"/>
        <v>0</v>
      </c>
      <c r="AN130">
        <f t="shared" si="35"/>
        <v>0</v>
      </c>
      <c r="AO130">
        <f t="shared" si="35"/>
        <v>0</v>
      </c>
      <c r="AP130">
        <f t="shared" si="35"/>
        <v>0</v>
      </c>
      <c r="AQ130">
        <f t="shared" si="35"/>
        <v>0</v>
      </c>
      <c r="AR130">
        <f t="shared" si="35"/>
        <v>0</v>
      </c>
      <c r="AS130">
        <f t="shared" si="35"/>
        <v>0</v>
      </c>
      <c r="AT130">
        <f t="shared" si="35"/>
        <v>0</v>
      </c>
      <c r="AU130">
        <f t="shared" si="35"/>
        <v>0</v>
      </c>
      <c r="AV130">
        <f t="shared" si="35"/>
        <v>0</v>
      </c>
      <c r="AW130">
        <f t="shared" si="34"/>
        <v>0</v>
      </c>
      <c r="AX130">
        <f t="shared" si="34"/>
        <v>0</v>
      </c>
      <c r="AY130">
        <f t="shared" si="34"/>
        <v>0</v>
      </c>
      <c r="AZ130">
        <f t="shared" si="34"/>
        <v>0</v>
      </c>
      <c r="BA130">
        <f t="shared" si="34"/>
        <v>0</v>
      </c>
      <c r="BB130">
        <f t="shared" si="34"/>
        <v>0</v>
      </c>
      <c r="BC130">
        <f t="shared" si="34"/>
        <v>0</v>
      </c>
      <c r="BD130">
        <f t="shared" si="34"/>
        <v>0</v>
      </c>
      <c r="BE130">
        <f t="shared" si="34"/>
        <v>0</v>
      </c>
      <c r="BF130">
        <f t="shared" si="32"/>
        <v>0</v>
      </c>
      <c r="BG130">
        <f t="shared" si="32"/>
        <v>0</v>
      </c>
      <c r="BH130">
        <f t="shared" si="32"/>
        <v>0</v>
      </c>
      <c r="BI130">
        <f t="shared" si="32"/>
        <v>0</v>
      </c>
      <c r="BJ130">
        <f t="shared" si="32"/>
        <v>0</v>
      </c>
      <c r="BK130">
        <f t="shared" si="32"/>
        <v>0</v>
      </c>
      <c r="BL130">
        <f t="shared" si="32"/>
        <v>0</v>
      </c>
      <c r="BM130">
        <f t="shared" si="32"/>
        <v>0</v>
      </c>
      <c r="BN130">
        <f t="shared" ref="BF130:BU193" si="36">IF(IFERROR(SEARCH(BN$2,$AD130,1),0)=0,0,1)</f>
        <v>0</v>
      </c>
      <c r="BO130">
        <f t="shared" si="36"/>
        <v>0</v>
      </c>
      <c r="BP130">
        <f t="shared" si="36"/>
        <v>0</v>
      </c>
      <c r="BQ130">
        <f t="shared" si="36"/>
        <v>0</v>
      </c>
      <c r="BR130">
        <f t="shared" si="36"/>
        <v>0</v>
      </c>
      <c r="BS130">
        <f t="shared" si="36"/>
        <v>0</v>
      </c>
      <c r="BT130">
        <f t="shared" si="36"/>
        <v>0</v>
      </c>
      <c r="BU130">
        <f t="shared" si="36"/>
        <v>0</v>
      </c>
    </row>
    <row r="131" hidden="1" spans="1:73">
      <c r="A131" s="9" t="str">
        <f>_xlfn.XLOOKUP($E131,'Copy of Raw Data'!$E:$E,'Copy of Raw Data'!A:A,"ERROR",0,1)</f>
        <v>US</v>
      </c>
      <c r="B131" s="9" t="str">
        <f>_xlfn.XLOOKUP($E131,'Copy of Raw Data'!$E:$E,'Copy of Raw Data'!B:B,"ERROR",0,1)</f>
        <v>Hair Mousses</v>
      </c>
      <c r="C131" s="9" t="str">
        <f>_xlfn.XLOOKUP($E131,'Copy of Raw Data'!$E:$E,'Copy of Raw Data'!C:C,"ERROR",0,1)</f>
        <v>Aunt Jackie's</v>
      </c>
      <c r="D131" s="9" t="str">
        <f>_xlfn.XLOOKUP($E131,'Copy of Raw Data'!$E:$E,'Copy of Raw Data'!D:D,"ERROR",0,1)</f>
        <v>www.amazon.com/dp/B07V5K6LCT</v>
      </c>
      <c r="E131" s="9" t="s">
        <v>505</v>
      </c>
      <c r="F131" s="9" t="str">
        <f>_xlfn.XLOOKUP($E131,'Copy of Raw Data'!$E:$E,'Copy of Raw Data'!F:F,"ERROR",0,1)</f>
        <v>Aunt Jackie's Grapeseed Style and Shine Recipes Frizz Patrol Anti-Poof Setting Hair Mousse, Sets Curly Hair Styles in Place,Purple Fl.Oz 8.5 Ounce</v>
      </c>
      <c r="G131" s="9">
        <f>_xlfn.XLOOKUP($E131,'Copy of Raw Data'!$E:$E,'Copy of Raw Data'!G:G,"ERROR",0,1)</f>
        <v>2466</v>
      </c>
      <c r="H131" s="9">
        <f>_xlfn.XLOOKUP($E131,'Copy of Raw Data'!$E:$E,'Copy of Raw Data'!H:H,"ERROR",0,1)</f>
        <v>22966.34</v>
      </c>
      <c r="I131" s="9">
        <f>_xlfn.XLOOKUP($E131,'Copy of Raw Data'!$E:$E,'Copy of Raw Data'!I:I,"ERROR",0,1)</f>
        <v>0.000952280435837062</v>
      </c>
      <c r="J131" s="9" t="str">
        <f>_xlfn.XLOOKUP($E131,'Copy of Raw Data'!$E:$E,'Copy of 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5 to 10</v>
      </c>
      <c r="L131" s="9">
        <f>_xlfn.XLOOKUP($E131,'Copy of Raw Data'!$E:$E,'Copy of Raw Data'!L:L,"ERROR",0,1)</f>
        <v>9.3</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_xlfn.XLOOKUP($E131,'Copy of Raw Data'!$E:$E,'Copy of Raw Data'!N:N,"ERROR",0,1)</f>
        <v>11.12</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15% to 20%</v>
      </c>
      <c r="P131" s="16">
        <f t="shared" si="21"/>
        <v>0.163669064748201</v>
      </c>
      <c r="Q131" s="9">
        <f>_xlfn.XLOOKUP($E131,'Copy of Raw Data'!$E:$E,'Copy of Raw Data'!Q:Q,"ERROR",0,1)</f>
        <v>8.5</v>
      </c>
      <c r="R131" s="9" t="str">
        <f>_xlfn.XLOOKUP($E131,'Copy of Raw Data'!$E:$E,'Copy of Raw Data'!R:R,"ERROR",0,1)</f>
        <v>oz</v>
      </c>
      <c r="S131" s="17">
        <f t="shared" si="33"/>
        <v>1.09411764705882</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 to 0.05</v>
      </c>
      <c r="V131" s="17">
        <f t="shared" si="22"/>
        <v>0.0442419781575126</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 to 0.05</v>
      </c>
      <c r="X131" s="17">
        <f t="shared" si="23"/>
        <v>0.0370009349698621</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8 to 10</v>
      </c>
      <c r="Z131" s="17">
        <f t="array" ref="Z131">_xlfn.IFS(AA131="oz",_xlfn.IFS(R131="oz",Q131,R131="fl oz",Q131*1.04,R131="ml",Q131*0.0338),AA131="fl oz",_xlfn.IFS(R131="oz",Q131/1.04,R131="fl oz",Q131,R131="ml",Q131*0.0338/1.04),AA131="ml",_xlfn.IFS(R131="oz",Q131/0.0338,R131="fl oz",Q131*1.04/0.0338,R131="ml",Q131))</f>
        <v>8.5</v>
      </c>
      <c r="AA131" s="9" t="str">
        <f>_xlfn.XLOOKUP($E131,'Copy of Raw Data'!$E:$E,'Copy of Raw Data'!AA:AA,"ERROR",0,1)</f>
        <v>oz</v>
      </c>
      <c r="AB131" s="9"/>
      <c r="AC131" s="9"/>
      <c r="AD131" s="9"/>
      <c r="AE131" s="9"/>
      <c r="AF131" s="9"/>
      <c r="AG131">
        <f t="shared" si="35"/>
        <v>0</v>
      </c>
      <c r="AH131">
        <f t="shared" si="35"/>
        <v>0</v>
      </c>
      <c r="AI131">
        <f t="shared" si="35"/>
        <v>0</v>
      </c>
      <c r="AJ131">
        <f t="shared" si="35"/>
        <v>0</v>
      </c>
      <c r="AK131">
        <f t="shared" si="35"/>
        <v>0</v>
      </c>
      <c r="AL131">
        <f t="shared" si="35"/>
        <v>0</v>
      </c>
      <c r="AM131">
        <f t="shared" si="35"/>
        <v>0</v>
      </c>
      <c r="AN131">
        <f t="shared" si="35"/>
        <v>0</v>
      </c>
      <c r="AO131">
        <f t="shared" si="35"/>
        <v>0</v>
      </c>
      <c r="AP131">
        <f t="shared" si="35"/>
        <v>0</v>
      </c>
      <c r="AQ131">
        <f t="shared" si="35"/>
        <v>0</v>
      </c>
      <c r="AR131">
        <f t="shared" si="35"/>
        <v>0</v>
      </c>
      <c r="AS131">
        <f t="shared" si="35"/>
        <v>0</v>
      </c>
      <c r="AT131">
        <f t="shared" si="35"/>
        <v>0</v>
      </c>
      <c r="AU131">
        <f t="shared" si="35"/>
        <v>0</v>
      </c>
      <c r="AV131">
        <f t="shared" si="35"/>
        <v>0</v>
      </c>
      <c r="AW131">
        <f t="shared" si="34"/>
        <v>0</v>
      </c>
      <c r="AX131">
        <f t="shared" si="34"/>
        <v>0</v>
      </c>
      <c r="AY131">
        <f t="shared" si="34"/>
        <v>0</v>
      </c>
      <c r="AZ131">
        <f t="shared" si="34"/>
        <v>0</v>
      </c>
      <c r="BA131">
        <f t="shared" si="34"/>
        <v>0</v>
      </c>
      <c r="BB131">
        <f t="shared" si="34"/>
        <v>0</v>
      </c>
      <c r="BC131">
        <f t="shared" si="34"/>
        <v>0</v>
      </c>
      <c r="BD131">
        <f t="shared" si="34"/>
        <v>0</v>
      </c>
      <c r="BE131">
        <f t="shared" si="34"/>
        <v>0</v>
      </c>
      <c r="BF131">
        <f t="shared" si="36"/>
        <v>0</v>
      </c>
      <c r="BG131">
        <f t="shared" si="36"/>
        <v>0</v>
      </c>
      <c r="BH131">
        <f t="shared" si="36"/>
        <v>0</v>
      </c>
      <c r="BI131">
        <f t="shared" si="36"/>
        <v>0</v>
      </c>
      <c r="BJ131">
        <f t="shared" si="36"/>
        <v>0</v>
      </c>
      <c r="BK131">
        <f t="shared" si="36"/>
        <v>0</v>
      </c>
      <c r="BL131">
        <f t="shared" si="36"/>
        <v>0</v>
      </c>
      <c r="BM131">
        <f t="shared" si="36"/>
        <v>0</v>
      </c>
      <c r="BN131">
        <f t="shared" si="36"/>
        <v>0</v>
      </c>
      <c r="BO131">
        <f t="shared" si="36"/>
        <v>0</v>
      </c>
      <c r="BP131">
        <f t="shared" si="36"/>
        <v>0</v>
      </c>
      <c r="BQ131">
        <f t="shared" si="36"/>
        <v>0</v>
      </c>
      <c r="BR131">
        <f t="shared" si="36"/>
        <v>0</v>
      </c>
      <c r="BS131">
        <f t="shared" si="36"/>
        <v>0</v>
      </c>
      <c r="BT131">
        <f t="shared" si="36"/>
        <v>0</v>
      </c>
      <c r="BU131">
        <f t="shared" si="36"/>
        <v>0</v>
      </c>
    </row>
    <row r="132" hidden="1" spans="1:73">
      <c r="A132" s="9" t="str">
        <f>_xlfn.XLOOKUP($E132,'Copy of Raw Data'!$E:$E,'Copy of Raw Data'!A:A,"ERROR",0,1)</f>
        <v>US</v>
      </c>
      <c r="B132" s="9" t="str">
        <f>_xlfn.XLOOKUP($E132,'Copy of Raw Data'!$E:$E,'Copy of Raw Data'!B:B,"ERROR",0,1)</f>
        <v>Hair Mousses</v>
      </c>
      <c r="C132" s="9" t="str">
        <f>_xlfn.XLOOKUP($E132,'Copy of Raw Data'!$E:$E,'Copy of Raw Data'!C:C,"ERROR",0,1)</f>
        <v>got2b</v>
      </c>
      <c r="D132" s="9" t="str">
        <f>_xlfn.XLOOKUP($E132,'Copy of Raw Data'!$E:$E,'Copy of Raw Data'!D:D,"ERROR",0,1)</f>
        <v>www.amazon.com/dp/B01MD1XE7N</v>
      </c>
      <c r="E132" s="9" t="s">
        <v>509</v>
      </c>
      <c r="F132" s="9" t="str">
        <f>_xlfn.XLOOKUP($E132,'Copy of Raw Data'!$E:$E,'Copy of Raw Data'!F:F,"ERROR",0,1)</f>
        <v>Got2b Volumaniac Hair Mousse, 8 Ounce</v>
      </c>
      <c r="G132" s="9">
        <f>_xlfn.XLOOKUP($E132,'Copy of Raw Data'!$E:$E,'Copy of Raw Data'!G:G,"ERROR",0,1)</f>
        <v>1505</v>
      </c>
      <c r="H132" s="9">
        <f>_xlfn.XLOOKUP($E132,'Copy of Raw Data'!$E:$E,'Copy of Raw Data'!H:H,"ERROR",0,1)</f>
        <v>22398.93</v>
      </c>
      <c r="I132" s="9">
        <f>_xlfn.XLOOKUP($E132,'Copy of Raw Data'!$E:$E,'Copy of Raw Data'!I:I,"ERROR",0,1)</f>
        <v>0.000949127131642351</v>
      </c>
      <c r="J132" s="9" t="str">
        <f>_xlfn.XLOOKUP($E132,'Copy of Raw Data'!$E:$E,'Copy of 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15 to 20</v>
      </c>
      <c r="L132" s="9">
        <f>_xlfn.XLOOKUP($E132,'Copy of Raw Data'!$E:$E,'Copy of Raw Data'!L:L,"ERROR",0,1)</f>
        <v>15.13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15 to 20</v>
      </c>
      <c r="N132" s="9">
        <f>_xlfn.XLOOKUP($E132,'Copy of Raw Data'!$E:$E,'Copy of Raw Data'!N:N,"ERROR",0,1)</f>
        <v>17.67</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10% to 15%</v>
      </c>
      <c r="P132" s="16">
        <f t="shared" ref="P132:P195" si="37">(N132-L132)/N132</f>
        <v>0.143746462931522</v>
      </c>
      <c r="Q132" s="9">
        <f>_xlfn.XLOOKUP($E132,'Copy of Raw Data'!$E:$E,'Copy of Raw Data'!Q:Q,"ERROR",0,1)</f>
        <v>8</v>
      </c>
      <c r="R132" s="9" t="str">
        <f>_xlfn.XLOOKUP($E132,'Copy of Raw Data'!$E:$E,'Copy of Raw Data'!R:R,"ERROR",0,1)</f>
        <v>oz</v>
      </c>
      <c r="S132" s="17">
        <f t="shared" si="33"/>
        <v>1.89125</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0.05 to 0.1</v>
      </c>
      <c r="V132" s="17">
        <f t="shared" ref="V132:V195" si="38">N132/($Z132*29.57)</f>
        <v>0.0746956374704092</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0.05 to 0.1</v>
      </c>
      <c r="X132" s="17">
        <f t="shared" ref="X132:X195" si="39">L132/($Z132*29.57)</f>
        <v>0.0639584037876226</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6 to 8</v>
      </c>
      <c r="Z132" s="17">
        <f t="array" ref="Z132">_xlfn.IFS(AA132="oz",_xlfn.IFS(R132="oz",Q132,R132="fl oz",Q132*1.04,R132="ml",Q132*0.0338),AA132="fl oz",_xlfn.IFS(R132="oz",Q132/1.04,R132="fl oz",Q132,R132="ml",Q132*0.0338/1.04),AA132="ml",_xlfn.IFS(R132="oz",Q132/0.0338,R132="fl oz",Q132*1.04/0.0338,R132="ml",Q132))</f>
        <v>8</v>
      </c>
      <c r="AA132" s="9" t="str">
        <f>_xlfn.XLOOKUP($E132,'Copy of Raw Data'!$E:$E,'Copy of Raw Data'!AA:AA,"ERROR",0,1)</f>
        <v>oz</v>
      </c>
      <c r="AB132" s="9"/>
      <c r="AC132" s="9"/>
      <c r="AD132" s="9"/>
      <c r="AE132" s="9"/>
      <c r="AF132" s="9"/>
      <c r="AG132">
        <f t="shared" si="35"/>
        <v>0</v>
      </c>
      <c r="AH132">
        <f t="shared" si="35"/>
        <v>0</v>
      </c>
      <c r="AI132">
        <f t="shared" si="35"/>
        <v>0</v>
      </c>
      <c r="AJ132">
        <f t="shared" si="35"/>
        <v>0</v>
      </c>
      <c r="AK132">
        <f t="shared" si="35"/>
        <v>0</v>
      </c>
      <c r="AL132">
        <f t="shared" si="35"/>
        <v>0</v>
      </c>
      <c r="AM132">
        <f t="shared" si="35"/>
        <v>0</v>
      </c>
      <c r="AN132">
        <f t="shared" si="35"/>
        <v>0</v>
      </c>
      <c r="AO132">
        <f t="shared" si="35"/>
        <v>0</v>
      </c>
      <c r="AP132">
        <f t="shared" si="35"/>
        <v>0</v>
      </c>
      <c r="AQ132">
        <f t="shared" si="35"/>
        <v>0</v>
      </c>
      <c r="AR132">
        <f t="shared" si="35"/>
        <v>0</v>
      </c>
      <c r="AS132">
        <f t="shared" si="35"/>
        <v>0</v>
      </c>
      <c r="AT132">
        <f t="shared" si="35"/>
        <v>0</v>
      </c>
      <c r="AU132">
        <f t="shared" si="35"/>
        <v>0</v>
      </c>
      <c r="AV132">
        <f t="shared" si="35"/>
        <v>0</v>
      </c>
      <c r="AW132">
        <f t="shared" si="34"/>
        <v>0</v>
      </c>
      <c r="AX132">
        <f t="shared" si="34"/>
        <v>0</v>
      </c>
      <c r="AY132">
        <f t="shared" si="34"/>
        <v>0</v>
      </c>
      <c r="AZ132">
        <f t="shared" si="34"/>
        <v>0</v>
      </c>
      <c r="BA132">
        <f t="shared" si="34"/>
        <v>0</v>
      </c>
      <c r="BB132">
        <f t="shared" si="34"/>
        <v>0</v>
      </c>
      <c r="BC132">
        <f t="shared" si="34"/>
        <v>0</v>
      </c>
      <c r="BD132">
        <f t="shared" si="34"/>
        <v>0</v>
      </c>
      <c r="BE132">
        <f t="shared" si="34"/>
        <v>0</v>
      </c>
      <c r="BF132">
        <f t="shared" si="36"/>
        <v>0</v>
      </c>
      <c r="BG132">
        <f t="shared" si="36"/>
        <v>0</v>
      </c>
      <c r="BH132">
        <f t="shared" si="36"/>
        <v>0</v>
      </c>
      <c r="BI132">
        <f t="shared" si="36"/>
        <v>0</v>
      </c>
      <c r="BJ132">
        <f t="shared" si="36"/>
        <v>0</v>
      </c>
      <c r="BK132">
        <f t="shared" si="36"/>
        <v>0</v>
      </c>
      <c r="BL132">
        <f t="shared" si="36"/>
        <v>0</v>
      </c>
      <c r="BM132">
        <f t="shared" si="36"/>
        <v>0</v>
      </c>
      <c r="BN132">
        <f t="shared" si="36"/>
        <v>0</v>
      </c>
      <c r="BO132">
        <f t="shared" si="36"/>
        <v>0</v>
      </c>
      <c r="BP132">
        <f t="shared" si="36"/>
        <v>0</v>
      </c>
      <c r="BQ132">
        <f t="shared" si="36"/>
        <v>0</v>
      </c>
      <c r="BR132">
        <f t="shared" si="36"/>
        <v>0</v>
      </c>
      <c r="BS132">
        <f t="shared" si="36"/>
        <v>0</v>
      </c>
      <c r="BT132">
        <f t="shared" si="36"/>
        <v>0</v>
      </c>
      <c r="BU132">
        <f t="shared" si="36"/>
        <v>0</v>
      </c>
    </row>
    <row r="133" hidden="1" spans="1:73">
      <c r="A133" s="9" t="str">
        <f>_xlfn.XLOOKUP($E133,'Copy of Raw Data'!$E:$E,'Copy of Raw Data'!A:A,"ERROR",0,1)</f>
        <v>US</v>
      </c>
      <c r="B133" s="9" t="str">
        <f>_xlfn.XLOOKUP($E133,'Copy of Raw Data'!$E:$E,'Copy of Raw Data'!B:B,"ERROR",0,1)</f>
        <v>Hair Mousses</v>
      </c>
      <c r="C133" s="9" t="str">
        <f>_xlfn.XLOOKUP($E133,'Copy of Raw Data'!$E:$E,'Copy of Raw Data'!C:C,"ERROR",0,1)</f>
        <v>TRESemmé</v>
      </c>
      <c r="D133" s="9" t="str">
        <f>_xlfn.XLOOKUP($E133,'Copy of Raw Data'!$E:$E,'Copy of Raw Data'!D:D,"ERROR",0,1)</f>
        <v>www.amazon.com/dp/B098J83CGD</v>
      </c>
      <c r="E133" s="9" t="s">
        <v>512</v>
      </c>
      <c r="F133" s="9" t="str">
        <f>_xlfn.XLOOKUP($E133,'Copy of Raw Data'!$E:$E,'Copy of Raw Data'!F:F,"ERROR",0,1)</f>
        <v>TRESemmé Extra Hold Volumizing Mousse Pack of 6 For All-Day Humidity Resistance 10.5 oz</v>
      </c>
      <c r="G133" s="9">
        <f>_xlfn.XLOOKUP($E133,'Copy of Raw Data'!$E:$E,'Copy of Raw Data'!G:G,"ERROR",0,1)</f>
        <v>574</v>
      </c>
      <c r="H133" s="9">
        <f>_xlfn.XLOOKUP($E133,'Copy of Raw Data'!$E:$E,'Copy of Raw Data'!H:H,"ERROR",0,1)</f>
        <v>22324.76</v>
      </c>
      <c r="I133" s="9">
        <f>_xlfn.XLOOKUP($E133,'Copy of Raw Data'!$E:$E,'Copy of Raw Data'!I:I,"ERROR",0,1)</f>
        <v>0.000915978536784376</v>
      </c>
      <c r="J133" s="9" t="str">
        <f>_xlfn.XLOOKUP($E133,'Copy of Raw Data'!$E:$E,'Copy of 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30 to 40</v>
      </c>
      <c r="L133" s="9">
        <f>_xlfn.XLOOKUP($E133,'Copy of Raw Data'!$E:$E,'Copy of Raw Data'!L:L,"ERROR",0,1)</f>
        <v>38.53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40 to 50</v>
      </c>
      <c r="N133" s="9">
        <f>_xlfn.XLOOKUP($E133,'Copy of Raw Data'!$E:$E,'Copy of Raw Data'!N:N,"ERROR",0,1)</f>
        <v>47.6</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15% to 20%</v>
      </c>
      <c r="P133" s="16">
        <f t="shared" si="37"/>
        <v>0.190546218487395</v>
      </c>
      <c r="Q133" s="9">
        <f>_xlfn.XLOOKUP($E133,'Copy of Raw Data'!$E:$E,'Copy of Raw Data'!Q:Q,"ERROR",0,1)</f>
        <v>63</v>
      </c>
      <c r="R133" s="9" t="str">
        <f>_xlfn.XLOOKUP($E133,'Copy of Raw Data'!$E:$E,'Copy of Raw Data'!R:R,"ERROR",0,1)</f>
        <v>oz</v>
      </c>
      <c r="S133" s="17">
        <f t="shared" si="33"/>
        <v>0.611587301587302</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0.5 to 0.75</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 to 0.05</v>
      </c>
      <c r="V133" s="17">
        <f t="shared" si="38"/>
        <v>0.0255514222372525</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 to 0.05</v>
      </c>
      <c r="X133" s="17">
        <f t="shared" si="39"/>
        <v>0.0206826953529693</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50+</v>
      </c>
      <c r="Z133" s="17">
        <f t="array" ref="Z133">_xlfn.IFS(AA133="oz",_xlfn.IFS(R133="oz",Q133,R133="fl oz",Q133*1.04,R133="ml",Q133*0.0338),AA133="fl oz",_xlfn.IFS(R133="oz",Q133/1.04,R133="fl oz",Q133,R133="ml",Q133*0.0338/1.04),AA133="ml",_xlfn.IFS(R133="oz",Q133/0.0338,R133="fl oz",Q133*1.04/0.0338,R133="ml",Q133))</f>
        <v>63</v>
      </c>
      <c r="AA133" s="9" t="str">
        <f>_xlfn.XLOOKUP($E133,'Copy of Raw Data'!$E:$E,'Copy of Raw Data'!AA:AA,"ERROR",0,1)</f>
        <v>oz</v>
      </c>
      <c r="AB133" s="9"/>
      <c r="AC133" s="9"/>
      <c r="AD133" s="9"/>
      <c r="AE133" s="9"/>
      <c r="AF133" s="9"/>
      <c r="AG133">
        <f t="shared" si="35"/>
        <v>0</v>
      </c>
      <c r="AH133">
        <f t="shared" si="35"/>
        <v>0</v>
      </c>
      <c r="AI133">
        <f t="shared" si="35"/>
        <v>0</v>
      </c>
      <c r="AJ133">
        <f t="shared" si="35"/>
        <v>0</v>
      </c>
      <c r="AK133">
        <f t="shared" si="35"/>
        <v>0</v>
      </c>
      <c r="AL133">
        <f t="shared" si="35"/>
        <v>0</v>
      </c>
      <c r="AM133">
        <f t="shared" si="35"/>
        <v>0</v>
      </c>
      <c r="AN133">
        <f t="shared" si="35"/>
        <v>0</v>
      </c>
      <c r="AO133">
        <f t="shared" si="35"/>
        <v>0</v>
      </c>
      <c r="AP133">
        <f t="shared" si="35"/>
        <v>0</v>
      </c>
      <c r="AQ133">
        <f t="shared" si="35"/>
        <v>0</v>
      </c>
      <c r="AR133">
        <f t="shared" si="35"/>
        <v>0</v>
      </c>
      <c r="AS133">
        <f t="shared" si="35"/>
        <v>0</v>
      </c>
      <c r="AT133">
        <f t="shared" si="35"/>
        <v>0</v>
      </c>
      <c r="AU133">
        <f t="shared" si="35"/>
        <v>0</v>
      </c>
      <c r="AV133">
        <f t="shared" si="35"/>
        <v>0</v>
      </c>
      <c r="AW133">
        <f t="shared" si="34"/>
        <v>0</v>
      </c>
      <c r="AX133">
        <f t="shared" si="34"/>
        <v>0</v>
      </c>
      <c r="AY133">
        <f t="shared" si="34"/>
        <v>0</v>
      </c>
      <c r="AZ133">
        <f t="shared" si="34"/>
        <v>0</v>
      </c>
      <c r="BA133">
        <f t="shared" si="34"/>
        <v>0</v>
      </c>
      <c r="BB133">
        <f t="shared" si="34"/>
        <v>0</v>
      </c>
      <c r="BC133">
        <f t="shared" si="34"/>
        <v>0</v>
      </c>
      <c r="BD133">
        <f t="shared" si="34"/>
        <v>0</v>
      </c>
      <c r="BE133">
        <f t="shared" si="34"/>
        <v>0</v>
      </c>
      <c r="BF133">
        <f t="shared" si="36"/>
        <v>0</v>
      </c>
      <c r="BG133">
        <f t="shared" si="36"/>
        <v>0</v>
      </c>
      <c r="BH133">
        <f t="shared" si="36"/>
        <v>0</v>
      </c>
      <c r="BI133">
        <f t="shared" si="36"/>
        <v>0</v>
      </c>
      <c r="BJ133">
        <f t="shared" si="36"/>
        <v>0</v>
      </c>
      <c r="BK133">
        <f t="shared" si="36"/>
        <v>0</v>
      </c>
      <c r="BL133">
        <f t="shared" si="36"/>
        <v>0</v>
      </c>
      <c r="BM133">
        <f t="shared" si="36"/>
        <v>0</v>
      </c>
      <c r="BN133">
        <f t="shared" si="36"/>
        <v>0</v>
      </c>
      <c r="BO133">
        <f t="shared" si="36"/>
        <v>0</v>
      </c>
      <c r="BP133">
        <f t="shared" si="36"/>
        <v>0</v>
      </c>
      <c r="BQ133">
        <f t="shared" si="36"/>
        <v>0</v>
      </c>
      <c r="BR133">
        <f t="shared" si="36"/>
        <v>0</v>
      </c>
      <c r="BS133">
        <f t="shared" si="36"/>
        <v>0</v>
      </c>
      <c r="BT133">
        <f t="shared" si="36"/>
        <v>0</v>
      </c>
      <c r="BU133">
        <f t="shared" si="36"/>
        <v>0</v>
      </c>
    </row>
    <row r="134" hidden="1" spans="1:73">
      <c r="A134" s="9" t="str">
        <f>_xlfn.XLOOKUP($E134,'Copy of Raw Data'!$E:$E,'Copy of Raw Data'!A:A,"ERROR",0,1)</f>
        <v>US</v>
      </c>
      <c r="B134" s="9" t="str">
        <f>_xlfn.XLOOKUP($E134,'Copy of Raw Data'!$E:$E,'Copy of Raw Data'!B:B,"ERROR",0,1)</f>
        <v>Hair Mousses</v>
      </c>
      <c r="C134" s="9" t="str">
        <f>_xlfn.XLOOKUP($E134,'Copy of Raw Data'!$E:$E,'Copy of Raw Data'!C:C,"ERROR",0,1)</f>
        <v>condition 3-in-1</v>
      </c>
      <c r="D134" s="9" t="str">
        <f>_xlfn.XLOOKUP($E134,'Copy of Raw Data'!$E:$E,'Copy of Raw Data'!D:D,"ERROR",0,1)</f>
        <v>www.amazon.com/dp/B01MTQ9TEP</v>
      </c>
      <c r="E134" s="9" t="s">
        <v>516</v>
      </c>
      <c r="F134" s="9" t="str">
        <f>_xlfn.XLOOKUP($E134,'Copy of Raw Data'!$E:$E,'Copy of Raw Data'!F:F,"ERROR",0,1)</f>
        <v>CONDITION 3 IN 1, Mousse, Maximum Hold, 6 oz, (3 Pack)</v>
      </c>
      <c r="G134" s="9">
        <f>_xlfn.XLOOKUP($E134,'Copy of Raw Data'!$E:$E,'Copy of Raw Data'!G:G,"ERROR",0,1)</f>
        <v>1145</v>
      </c>
      <c r="H134" s="9">
        <f>_xlfn.XLOOKUP($E134,'Copy of Raw Data'!$E:$E,'Copy of Raw Data'!H:H,"ERROR",0,1)</f>
        <v>21545.06</v>
      </c>
      <c r="I134" s="9">
        <f>_xlfn.XLOOKUP($E134,'Copy of Raw Data'!$E:$E,'Copy of Raw Data'!I:I,"ERROR",0,1)</f>
        <v>0.000893005799537348</v>
      </c>
      <c r="J134" s="9" t="str">
        <f>_xlfn.XLOOKUP($E134,'Copy of Raw Data'!$E:$E,'Copy of 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15 to 20</v>
      </c>
      <c r="L134" s="9">
        <f>_xlfn.XLOOKUP($E134,'Copy of Raw Data'!$E:$E,'Copy of Raw Data'!L:L,"ERROR",0,1)</f>
        <v>18.83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15 to 20</v>
      </c>
      <c r="N134" s="9">
        <f>_xlfn.XLOOKUP($E134,'Copy of Raw Data'!$E:$E,'Copy of Raw Data'!N:N,"ERROR",0,1)</f>
        <v>19.78</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4% to 6%</v>
      </c>
      <c r="P134" s="16">
        <f t="shared" si="37"/>
        <v>0.0480283114256826</v>
      </c>
      <c r="Q134" s="9">
        <f>_xlfn.XLOOKUP($E134,'Copy of Raw Data'!$E:$E,'Copy of Raw Data'!Q:Q,"ERROR",0,1)</f>
        <v>18</v>
      </c>
      <c r="R134" s="9" t="str">
        <f>_xlfn.XLOOKUP($E134,'Copy of Raw Data'!$E:$E,'Copy of Raw Data'!R:R,"ERROR",0,1)</f>
        <v>oz</v>
      </c>
      <c r="S134" s="17">
        <f t="shared" si="33"/>
        <v>1.04611111111111</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1 to 2</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38"/>
        <v>0.0371622891068275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39"/>
        <v>0.0353774471123135</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15 to 20</v>
      </c>
      <c r="Z134" s="17">
        <f t="array" ref="Z134">_xlfn.IFS(AA134="oz",_xlfn.IFS(R134="oz",Q134,R134="fl oz",Q134*1.04,R134="ml",Q134*0.0338),AA134="fl oz",_xlfn.IFS(R134="oz",Q134/1.04,R134="fl oz",Q134,R134="ml",Q134*0.0338/1.04),AA134="ml",_xlfn.IFS(R134="oz",Q134/0.0338,R134="fl oz",Q134*1.04/0.0338,R134="ml",Q134))</f>
        <v>18</v>
      </c>
      <c r="AA134" s="9" t="str">
        <f>_xlfn.XLOOKUP($E134,'Copy of Raw Data'!$E:$E,'Copy of Raw Data'!AA:AA,"ERROR",0,1)</f>
        <v>oz</v>
      </c>
      <c r="AB134" s="9"/>
      <c r="AC134" s="9"/>
      <c r="AD134" s="9"/>
      <c r="AE134" s="9"/>
      <c r="AF134" s="9"/>
      <c r="AG134">
        <f t="shared" si="35"/>
        <v>0</v>
      </c>
      <c r="AH134">
        <f t="shared" si="35"/>
        <v>0</v>
      </c>
      <c r="AI134">
        <f t="shared" si="35"/>
        <v>0</v>
      </c>
      <c r="AJ134">
        <f t="shared" si="35"/>
        <v>0</v>
      </c>
      <c r="AK134">
        <f t="shared" si="35"/>
        <v>0</v>
      </c>
      <c r="AL134">
        <f t="shared" si="35"/>
        <v>0</v>
      </c>
      <c r="AM134">
        <f t="shared" si="35"/>
        <v>0</v>
      </c>
      <c r="AN134">
        <f t="shared" si="35"/>
        <v>0</v>
      </c>
      <c r="AO134">
        <f t="shared" si="35"/>
        <v>0</v>
      </c>
      <c r="AP134">
        <f t="shared" si="35"/>
        <v>0</v>
      </c>
      <c r="AQ134">
        <f t="shared" si="35"/>
        <v>0</v>
      </c>
      <c r="AR134">
        <f t="shared" si="35"/>
        <v>0</v>
      </c>
      <c r="AS134">
        <f t="shared" si="35"/>
        <v>0</v>
      </c>
      <c r="AT134">
        <f t="shared" si="35"/>
        <v>0</v>
      </c>
      <c r="AU134">
        <f t="shared" si="35"/>
        <v>0</v>
      </c>
      <c r="AV134">
        <f t="shared" si="35"/>
        <v>0</v>
      </c>
      <c r="AW134">
        <f t="shared" si="34"/>
        <v>0</v>
      </c>
      <c r="AX134">
        <f t="shared" si="34"/>
        <v>0</v>
      </c>
      <c r="AY134">
        <f t="shared" si="34"/>
        <v>0</v>
      </c>
      <c r="AZ134">
        <f t="shared" si="34"/>
        <v>0</v>
      </c>
      <c r="BA134">
        <f t="shared" si="34"/>
        <v>0</v>
      </c>
      <c r="BB134">
        <f t="shared" si="34"/>
        <v>0</v>
      </c>
      <c r="BC134">
        <f t="shared" si="34"/>
        <v>0</v>
      </c>
      <c r="BD134">
        <f t="shared" si="34"/>
        <v>0</v>
      </c>
      <c r="BE134">
        <f t="shared" si="34"/>
        <v>0</v>
      </c>
      <c r="BF134">
        <f t="shared" si="36"/>
        <v>0</v>
      </c>
      <c r="BG134">
        <f t="shared" si="36"/>
        <v>0</v>
      </c>
      <c r="BH134">
        <f t="shared" si="36"/>
        <v>0</v>
      </c>
      <c r="BI134">
        <f t="shared" si="36"/>
        <v>0</v>
      </c>
      <c r="BJ134">
        <f t="shared" si="36"/>
        <v>0</v>
      </c>
      <c r="BK134">
        <f t="shared" si="36"/>
        <v>0</v>
      </c>
      <c r="BL134">
        <f t="shared" si="36"/>
        <v>0</v>
      </c>
      <c r="BM134">
        <f t="shared" si="36"/>
        <v>0</v>
      </c>
      <c r="BN134">
        <f t="shared" si="36"/>
        <v>0</v>
      </c>
      <c r="BO134">
        <f t="shared" si="36"/>
        <v>0</v>
      </c>
      <c r="BP134">
        <f t="shared" si="36"/>
        <v>0</v>
      </c>
      <c r="BQ134">
        <f t="shared" si="36"/>
        <v>0</v>
      </c>
      <c r="BR134">
        <f t="shared" si="36"/>
        <v>0</v>
      </c>
      <c r="BS134">
        <f t="shared" si="36"/>
        <v>0</v>
      </c>
      <c r="BT134">
        <f t="shared" si="36"/>
        <v>0</v>
      </c>
      <c r="BU134">
        <f t="shared" si="36"/>
        <v>0</v>
      </c>
    </row>
    <row r="135" hidden="1" spans="1:73">
      <c r="A135" s="9" t="str">
        <f>_xlfn.XLOOKUP($E135,'Copy of Raw Data'!$E:$E,'Copy of Raw Data'!A:A,"ERROR",0,1)</f>
        <v>US</v>
      </c>
      <c r="B135" s="9" t="str">
        <f>_xlfn.XLOOKUP($E135,'Copy of Raw Data'!$E:$E,'Copy of Raw Data'!B:B,"ERROR",0,1)</f>
        <v>Hair Mousses</v>
      </c>
      <c r="C135" s="9" t="str">
        <f>_xlfn.XLOOKUP($E135,'Copy of Raw Data'!$E:$E,'Copy of Raw Data'!C:C,"ERROR",0,1)</f>
        <v>aunt jackie's</v>
      </c>
      <c r="D135" s="9" t="str">
        <f>_xlfn.XLOOKUP($E135,'Copy of Raw Data'!$E:$E,'Copy of Raw Data'!D:D,"ERROR",0,1)</f>
        <v>www.amazon.com/dp/B07V4GNL7S</v>
      </c>
      <c r="E135" s="9" t="s">
        <v>519</v>
      </c>
      <c r="F135" s="9" t="str">
        <f>_xlfn.XLOOKUP($E135,'Copy of Raw Data'!$E:$E,'Copy of Raw Data'!F:F,"ERROR",0,1)</f>
        <v>Aunt Jackie's Grapeseed Style and Shine Recipes Slicked Flexible Hair Styling Glue, Superior Hold, 4 Ounce</v>
      </c>
      <c r="G135" s="9">
        <f>_xlfn.XLOOKUP($E135,'Copy of Raw Data'!$E:$E,'Copy of Raw Data'!G:G,"ERROR",0,1)</f>
        <v>2247</v>
      </c>
      <c r="H135" s="9">
        <f>_xlfn.XLOOKUP($E135,'Copy of Raw Data'!$E:$E,'Copy of Raw Data'!H:H,"ERROR",0,1)</f>
        <v>21004.71</v>
      </c>
      <c r="I135" s="9">
        <f>_xlfn.XLOOKUP($E135,'Copy of Raw Data'!$E:$E,'Copy of Raw Data'!I:I,"ERROR",0,1)</f>
        <v>0.00085706484901659</v>
      </c>
      <c r="J135" s="9" t="str">
        <f>_xlfn.XLOOKUP($E135,'Copy of Raw Data'!$E:$E,'Copy of 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5 to 10</v>
      </c>
      <c r="L135" s="9">
        <f>_xlfn.XLOOKUP($E135,'Copy of Raw Data'!$E:$E,'Copy of Raw Data'!L:L,"ERROR",0,1)</f>
        <v>9.34</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5 to 10</v>
      </c>
      <c r="N135" s="9">
        <f>_xlfn.XLOOKUP($E135,'Copy of Raw Data'!$E:$E,'Copy of Raw Data'!N:N,"ERROR",0,1)</f>
        <v>9.34</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No Discount</v>
      </c>
      <c r="P135" s="16">
        <f t="shared" si="37"/>
        <v>0</v>
      </c>
      <c r="Q135" s="9">
        <f>_xlfn.XLOOKUP($E135,'Copy of Raw Data'!$E:$E,'Copy of Raw Data'!Q:Q,"ERROR",0,1)</f>
        <v>4</v>
      </c>
      <c r="R135" s="9" t="str">
        <f>_xlfn.XLOOKUP($E135,'Copy of Raw Data'!$E:$E,'Copy of Raw Data'!R:R,"ERROR",0,1)</f>
        <v>oz</v>
      </c>
      <c r="S135" s="17">
        <f t="shared" si="33"/>
        <v>2.335</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2 to 3</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0.05 to 0.1</v>
      </c>
      <c r="V135" s="17">
        <f t="shared" si="38"/>
        <v>0.0789651673993913</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0.05 to 0.1</v>
      </c>
      <c r="X135" s="17">
        <f t="shared" si="39"/>
        <v>0.0789651673993913</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2 to 4</v>
      </c>
      <c r="Z135" s="17">
        <f t="array" ref="Z135">_xlfn.IFS(AA135="oz",_xlfn.IFS(R135="oz",Q135,R135="fl oz",Q135*1.04,R135="ml",Q135*0.0338),AA135="fl oz",_xlfn.IFS(R135="oz",Q135/1.04,R135="fl oz",Q135,R135="ml",Q135*0.0338/1.04),AA135="ml",_xlfn.IFS(R135="oz",Q135/0.0338,R135="fl oz",Q135*1.04/0.0338,R135="ml",Q135))</f>
        <v>4</v>
      </c>
      <c r="AA135" s="9" t="str">
        <f>_xlfn.XLOOKUP($E135,'Copy of Raw Data'!$E:$E,'Copy of Raw Data'!AA:AA,"ERROR",0,1)</f>
        <v>oz</v>
      </c>
      <c r="AB135" s="9"/>
      <c r="AC135" s="9"/>
      <c r="AD135" s="9"/>
      <c r="AE135" s="9"/>
      <c r="AF135" s="9"/>
      <c r="AG135">
        <f t="shared" si="35"/>
        <v>0</v>
      </c>
      <c r="AH135">
        <f t="shared" si="35"/>
        <v>0</v>
      </c>
      <c r="AI135">
        <f t="shared" si="35"/>
        <v>0</v>
      </c>
      <c r="AJ135">
        <f t="shared" si="35"/>
        <v>0</v>
      </c>
      <c r="AK135">
        <f t="shared" si="35"/>
        <v>0</v>
      </c>
      <c r="AL135">
        <f t="shared" si="35"/>
        <v>0</v>
      </c>
      <c r="AM135">
        <f t="shared" si="35"/>
        <v>0</v>
      </c>
      <c r="AN135">
        <f t="shared" si="35"/>
        <v>0</v>
      </c>
      <c r="AO135">
        <f t="shared" si="35"/>
        <v>0</v>
      </c>
      <c r="AP135">
        <f t="shared" si="35"/>
        <v>0</v>
      </c>
      <c r="AQ135">
        <f t="shared" si="35"/>
        <v>0</v>
      </c>
      <c r="AR135">
        <f t="shared" si="35"/>
        <v>0</v>
      </c>
      <c r="AS135">
        <f t="shared" si="35"/>
        <v>0</v>
      </c>
      <c r="AT135">
        <f t="shared" si="35"/>
        <v>0</v>
      </c>
      <c r="AU135">
        <f t="shared" si="35"/>
        <v>0</v>
      </c>
      <c r="AV135">
        <f t="shared" si="35"/>
        <v>0</v>
      </c>
      <c r="AW135">
        <f t="shared" si="34"/>
        <v>0</v>
      </c>
      <c r="AX135">
        <f t="shared" si="34"/>
        <v>0</v>
      </c>
      <c r="AY135">
        <f t="shared" si="34"/>
        <v>0</v>
      </c>
      <c r="AZ135">
        <f t="shared" si="34"/>
        <v>0</v>
      </c>
      <c r="BA135">
        <f t="shared" si="34"/>
        <v>0</v>
      </c>
      <c r="BB135">
        <f t="shared" si="34"/>
        <v>0</v>
      </c>
      <c r="BC135">
        <f t="shared" si="34"/>
        <v>0</v>
      </c>
      <c r="BD135">
        <f t="shared" si="34"/>
        <v>0</v>
      </c>
      <c r="BE135">
        <f t="shared" si="34"/>
        <v>0</v>
      </c>
      <c r="BF135">
        <f t="shared" si="36"/>
        <v>0</v>
      </c>
      <c r="BG135">
        <f t="shared" si="36"/>
        <v>0</v>
      </c>
      <c r="BH135">
        <f t="shared" si="36"/>
        <v>0</v>
      </c>
      <c r="BI135">
        <f t="shared" si="36"/>
        <v>0</v>
      </c>
      <c r="BJ135">
        <f t="shared" si="36"/>
        <v>0</v>
      </c>
      <c r="BK135">
        <f t="shared" si="36"/>
        <v>0</v>
      </c>
      <c r="BL135">
        <f t="shared" si="36"/>
        <v>0</v>
      </c>
      <c r="BM135">
        <f t="shared" si="36"/>
        <v>0</v>
      </c>
      <c r="BN135">
        <f t="shared" si="36"/>
        <v>0</v>
      </c>
      <c r="BO135">
        <f t="shared" si="36"/>
        <v>0</v>
      </c>
      <c r="BP135">
        <f t="shared" si="36"/>
        <v>0</v>
      </c>
      <c r="BQ135">
        <f t="shared" si="36"/>
        <v>0</v>
      </c>
      <c r="BR135">
        <f t="shared" si="36"/>
        <v>0</v>
      </c>
      <c r="BS135">
        <f t="shared" si="36"/>
        <v>0</v>
      </c>
      <c r="BT135">
        <f t="shared" si="36"/>
        <v>0</v>
      </c>
      <c r="BU135">
        <f t="shared" si="36"/>
        <v>0</v>
      </c>
    </row>
    <row r="136" hidden="1" spans="1:73">
      <c r="A136" s="9" t="str">
        <f>_xlfn.XLOOKUP($E136,'Copy of Raw Data'!$E:$E,'Copy of Raw Data'!A:A,"ERROR",0,1)</f>
        <v>US</v>
      </c>
      <c r="B136" s="9" t="str">
        <f>_xlfn.XLOOKUP($E136,'Copy of Raw Data'!$E:$E,'Copy of Raw Data'!B:B,"ERROR",0,1)</f>
        <v>Hair Mousses</v>
      </c>
      <c r="C136" s="9" t="str">
        <f>_xlfn.XLOOKUP($E136,'Copy of Raw Data'!$E:$E,'Copy of Raw Data'!C:C,"ERROR",0,1)</f>
        <v>PATTERN</v>
      </c>
      <c r="D136" s="9" t="str">
        <f>_xlfn.XLOOKUP($E136,'Copy of Raw Data'!$E:$E,'Copy of Raw Data'!D:D,"ERROR",0,1)</f>
        <v>www.amazon.com/dp/B0C1HFRJFJ</v>
      </c>
      <c r="E136" s="9" t="s">
        <v>522</v>
      </c>
      <c r="F136" s="9" t="str">
        <f>_xlfn.XLOOKUP($E136,'Copy of Raw Data'!$E:$E,'Copy of Raw Data'!F:F,"ERROR",0,1)</f>
        <v>PATTERN Beauty by Tracee Ellis Ross Mini Curl Mousse 4 oz. - Volume and Hold for Curly Hair 3a-4c, Travel Size</v>
      </c>
      <c r="G136" s="9">
        <f>_xlfn.XLOOKUP($E136,'Copy of Raw Data'!$E:$E,'Copy of Raw Data'!G:G,"ERROR",0,1)</f>
        <v>1503</v>
      </c>
      <c r="H136" s="9">
        <f>_xlfn.XLOOKUP($E136,'Copy of Raw Data'!$E:$E,'Copy of Raw Data'!H:H,"ERROR",0,1)</f>
        <v>20159.33</v>
      </c>
      <c r="I136" s="9">
        <f>_xlfn.XLOOKUP($E136,'Copy of Raw Data'!$E:$E,'Copy of Raw Data'!I:I,"ERROR",0,1)</f>
        <v>0.00079772984205547</v>
      </c>
      <c r="J136" s="9" t="str">
        <f>_xlfn.XLOOKUP($E136,'Copy of Raw Data'!$E:$E,'Copy of 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10 to 15</v>
      </c>
      <c r="L136" s="9">
        <f>_xlfn.XLOOKUP($E136,'Copy of Raw Data'!$E:$E,'Copy of Raw Data'!L:L,"ERROR",0,1)</f>
        <v>13.5</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10 to 15</v>
      </c>
      <c r="N136" s="9">
        <f>_xlfn.XLOOKUP($E136,'Copy of Raw Data'!$E:$E,'Copy of Raw Data'!N:N,"ERROR",0,1)</f>
        <v>13.63</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0% to 2%</v>
      </c>
      <c r="P136" s="16">
        <f t="shared" si="37"/>
        <v>0.00953778429933975</v>
      </c>
      <c r="Q136" s="9">
        <f>_xlfn.XLOOKUP($E136,'Copy of Raw Data'!$E:$E,'Copy of Raw Data'!Q:Q,"ERROR",0,1)</f>
        <v>4</v>
      </c>
      <c r="R136" s="9" t="str">
        <f>_xlfn.XLOOKUP($E136,'Copy of Raw Data'!$E:$E,'Copy of Raw Data'!R:R,"ERROR",0,1)</f>
        <v>oz</v>
      </c>
      <c r="S136" s="17">
        <f t="shared" si="33"/>
        <v>3.375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3 to 4</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0.1 to 0.2</v>
      </c>
      <c r="V136" s="17">
        <f t="shared" si="38"/>
        <v>0.115235035508962</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0.1 to 0.2</v>
      </c>
      <c r="X136" s="17">
        <f t="shared" si="39"/>
        <v>0.114135948596551</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tr">
        <f>_xlfn.XLOOKUP($E136,'Copy of Raw Data'!$E:$E,'Copy of Raw Data'!AA:AA,"ERROR",0,1)</f>
        <v>oz</v>
      </c>
      <c r="AB136" s="9"/>
      <c r="AC136" s="9"/>
      <c r="AD136" s="9"/>
      <c r="AE136" s="9"/>
      <c r="AF136" s="9"/>
      <c r="AG136">
        <f t="shared" si="35"/>
        <v>0</v>
      </c>
      <c r="AH136">
        <f t="shared" si="35"/>
        <v>0</v>
      </c>
      <c r="AI136">
        <f t="shared" si="35"/>
        <v>0</v>
      </c>
      <c r="AJ136">
        <f t="shared" si="35"/>
        <v>0</v>
      </c>
      <c r="AK136">
        <f t="shared" si="35"/>
        <v>0</v>
      </c>
      <c r="AL136">
        <f t="shared" si="35"/>
        <v>0</v>
      </c>
      <c r="AM136">
        <f t="shared" si="35"/>
        <v>0</v>
      </c>
      <c r="AN136">
        <f t="shared" si="35"/>
        <v>0</v>
      </c>
      <c r="AO136">
        <f t="shared" si="35"/>
        <v>0</v>
      </c>
      <c r="AP136">
        <f t="shared" si="35"/>
        <v>0</v>
      </c>
      <c r="AQ136">
        <f t="shared" si="35"/>
        <v>0</v>
      </c>
      <c r="AR136">
        <f t="shared" si="35"/>
        <v>0</v>
      </c>
      <c r="AS136">
        <f t="shared" si="35"/>
        <v>0</v>
      </c>
      <c r="AT136">
        <f t="shared" si="35"/>
        <v>0</v>
      </c>
      <c r="AU136">
        <f t="shared" si="35"/>
        <v>0</v>
      </c>
      <c r="AV136">
        <f t="shared" si="35"/>
        <v>0</v>
      </c>
      <c r="AW136">
        <f t="shared" si="34"/>
        <v>0</v>
      </c>
      <c r="AX136">
        <f t="shared" si="34"/>
        <v>0</v>
      </c>
      <c r="AY136">
        <f t="shared" si="34"/>
        <v>0</v>
      </c>
      <c r="AZ136">
        <f t="shared" si="34"/>
        <v>0</v>
      </c>
      <c r="BA136">
        <f t="shared" si="34"/>
        <v>0</v>
      </c>
      <c r="BB136">
        <f t="shared" si="34"/>
        <v>0</v>
      </c>
      <c r="BC136">
        <f t="shared" si="34"/>
        <v>0</v>
      </c>
      <c r="BD136">
        <f t="shared" si="34"/>
        <v>0</v>
      </c>
      <c r="BE136">
        <f t="shared" si="34"/>
        <v>0</v>
      </c>
      <c r="BF136">
        <f t="shared" si="36"/>
        <v>0</v>
      </c>
      <c r="BG136">
        <f t="shared" si="36"/>
        <v>0</v>
      </c>
      <c r="BH136">
        <f t="shared" si="36"/>
        <v>0</v>
      </c>
      <c r="BI136">
        <f t="shared" si="36"/>
        <v>0</v>
      </c>
      <c r="BJ136">
        <f t="shared" si="36"/>
        <v>0</v>
      </c>
      <c r="BK136">
        <f t="shared" si="36"/>
        <v>0</v>
      </c>
      <c r="BL136">
        <f t="shared" si="36"/>
        <v>0</v>
      </c>
      <c r="BM136">
        <f t="shared" si="36"/>
        <v>0</v>
      </c>
      <c r="BN136">
        <f t="shared" si="36"/>
        <v>0</v>
      </c>
      <c r="BO136">
        <f t="shared" si="36"/>
        <v>0</v>
      </c>
      <c r="BP136">
        <f t="shared" si="36"/>
        <v>0</v>
      </c>
      <c r="BQ136">
        <f t="shared" si="36"/>
        <v>0</v>
      </c>
      <c r="BR136">
        <f t="shared" si="36"/>
        <v>0</v>
      </c>
      <c r="BS136">
        <f t="shared" si="36"/>
        <v>0</v>
      </c>
      <c r="BT136">
        <f t="shared" si="36"/>
        <v>0</v>
      </c>
      <c r="BU136">
        <f t="shared" si="36"/>
        <v>0</v>
      </c>
    </row>
    <row r="137" hidden="1" spans="1:73">
      <c r="A137" s="9" t="str">
        <f>_xlfn.XLOOKUP($E137,'Copy of Raw Data'!$E:$E,'Copy of Raw Data'!A:A,"ERROR",0,1)</f>
        <v>US</v>
      </c>
      <c r="B137" s="9" t="str">
        <f>_xlfn.XLOOKUP($E137,'Copy of Raw Data'!$E:$E,'Copy of Raw Data'!B:B,"ERROR",0,1)</f>
        <v>Hair Mousses</v>
      </c>
      <c r="C137" s="9" t="str">
        <f>_xlfn.XLOOKUP($E137,'Copy of Raw Data'!$E:$E,'Copy of Raw Data'!C:C,"ERROR",0,1)</f>
        <v>Herbal Essences</v>
      </c>
      <c r="D137" s="9" t="str">
        <f>_xlfn.XLOOKUP($E137,'Copy of Raw Data'!$E:$E,'Copy of Raw Data'!D:D,"ERROR",0,1)</f>
        <v>www.amazon.com/dp/B00G4ELREY</v>
      </c>
      <c r="E137" s="9" t="s">
        <v>525</v>
      </c>
      <c r="F137" s="9" t="str">
        <f>_xlfn.XLOOKUP($E137,'Copy of Raw Data'!$E:$E,'Copy of Raw Data'!F:F,"ERROR",0,1)</f>
        <v>Herbal Essences Body Envy Volumizing Mousse 6.8 oz ( Pack of 3)</v>
      </c>
      <c r="G137" s="9">
        <f>_xlfn.XLOOKUP($E137,'Copy of Raw Data'!$E:$E,'Copy of Raw Data'!G:G,"ERROR",0,1)</f>
        <v>1259</v>
      </c>
      <c r="H137" s="9">
        <f>_xlfn.XLOOKUP($E137,'Copy of Raw Data'!$E:$E,'Copy of Raw Data'!H:H,"ERROR",0,1)</f>
        <v>18763.69</v>
      </c>
      <c r="I137" s="9">
        <f>_xlfn.XLOOKUP($E137,'Copy of Raw Data'!$E:$E,'Copy of Raw Data'!I:I,"ERROR",0,1)</f>
        <v>0.000780925115763932</v>
      </c>
      <c r="J137" s="9" t="str">
        <f>_xlfn.XLOOKUP($E137,'Copy of Raw Data'!$E:$E,'Copy of 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15 to 20</v>
      </c>
      <c r="L137" s="9">
        <f>_xlfn.XLOOKUP($E137,'Copy of Raw Data'!$E:$E,'Copy of Raw Data'!L:L,"ERROR",0,1)</f>
        <v>15.02</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15 to 20</v>
      </c>
      <c r="N137" s="9">
        <f>_xlfn.XLOOKUP($E137,'Copy of Raw Data'!$E:$E,'Copy of Raw Data'!N:N,"ERROR",0,1)</f>
        <v>16.12</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6% to 8%</v>
      </c>
      <c r="P137" s="16">
        <f t="shared" si="37"/>
        <v>0.0682382133995038</v>
      </c>
      <c r="Q137" s="9">
        <f>_xlfn.XLOOKUP($E137,'Copy of Raw Data'!$E:$E,'Copy of Raw Data'!Q:Q,"ERROR",0,1)</f>
        <v>19.2</v>
      </c>
      <c r="R137" s="9" t="str">
        <f>_xlfn.XLOOKUP($E137,'Copy of Raw Data'!$E:$E,'Copy of Raw Data'!R:R,"ERROR",0,1)</f>
        <v>oz</v>
      </c>
      <c r="S137" s="17">
        <f t="shared" si="33"/>
        <v>0.782291666666666</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0.75 to 1</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 to 0.05</v>
      </c>
      <c r="V137" s="17">
        <f t="shared" si="38"/>
        <v>0.0283930785706234</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 to 0.05</v>
      </c>
      <c r="X137" s="17">
        <f t="shared" si="39"/>
        <v>0.0264555856160523</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15 to 20</v>
      </c>
      <c r="Z137" s="17">
        <f t="array" ref="Z137">_xlfn.IFS(AA137="oz",_xlfn.IFS(R137="oz",Q137,R137="fl oz",Q137*1.04,R137="ml",Q137*0.0338),AA137="fl oz",_xlfn.IFS(R137="oz",Q137/1.04,R137="fl oz",Q137,R137="ml",Q137*0.0338/1.04),AA137="ml",_xlfn.IFS(R137="oz",Q137/0.0338,R137="fl oz",Q137*1.04/0.0338,R137="ml",Q137))</f>
        <v>19.2</v>
      </c>
      <c r="AA137" s="9" t="str">
        <f>_xlfn.XLOOKUP($E137,'Copy of Raw Data'!$E:$E,'Copy of Raw Data'!AA:AA,"ERROR",0,1)</f>
        <v>oz</v>
      </c>
      <c r="AB137" s="9"/>
      <c r="AC137" s="9"/>
      <c r="AD137" s="9"/>
      <c r="AE137" s="9"/>
      <c r="AF137" s="9"/>
      <c r="AG137">
        <f t="shared" si="35"/>
        <v>0</v>
      </c>
      <c r="AH137">
        <f t="shared" si="35"/>
        <v>0</v>
      </c>
      <c r="AI137">
        <f t="shared" si="35"/>
        <v>0</v>
      </c>
      <c r="AJ137">
        <f t="shared" si="35"/>
        <v>0</v>
      </c>
      <c r="AK137">
        <f t="shared" si="35"/>
        <v>0</v>
      </c>
      <c r="AL137">
        <f t="shared" si="35"/>
        <v>0</v>
      </c>
      <c r="AM137">
        <f t="shared" si="35"/>
        <v>0</v>
      </c>
      <c r="AN137">
        <f t="shared" si="35"/>
        <v>0</v>
      </c>
      <c r="AO137">
        <f t="shared" si="35"/>
        <v>0</v>
      </c>
      <c r="AP137">
        <f t="shared" si="35"/>
        <v>0</v>
      </c>
      <c r="AQ137">
        <f t="shared" si="35"/>
        <v>0</v>
      </c>
      <c r="AR137">
        <f t="shared" si="35"/>
        <v>0</v>
      </c>
      <c r="AS137">
        <f t="shared" si="35"/>
        <v>0</v>
      </c>
      <c r="AT137">
        <f t="shared" si="35"/>
        <v>0</v>
      </c>
      <c r="AU137">
        <f t="shared" si="35"/>
        <v>0</v>
      </c>
      <c r="AV137">
        <f t="shared" si="35"/>
        <v>0</v>
      </c>
      <c r="AW137">
        <f t="shared" si="34"/>
        <v>0</v>
      </c>
      <c r="AX137">
        <f t="shared" si="34"/>
        <v>0</v>
      </c>
      <c r="AY137">
        <f t="shared" si="34"/>
        <v>0</v>
      </c>
      <c r="AZ137">
        <f t="shared" si="34"/>
        <v>0</v>
      </c>
      <c r="BA137">
        <f t="shared" si="34"/>
        <v>0</v>
      </c>
      <c r="BB137">
        <f t="shared" si="34"/>
        <v>0</v>
      </c>
      <c r="BC137">
        <f t="shared" si="34"/>
        <v>0</v>
      </c>
      <c r="BD137">
        <f t="shared" si="34"/>
        <v>0</v>
      </c>
      <c r="BE137">
        <f t="shared" si="34"/>
        <v>0</v>
      </c>
      <c r="BF137">
        <f t="shared" si="36"/>
        <v>0</v>
      </c>
      <c r="BG137">
        <f t="shared" si="36"/>
        <v>0</v>
      </c>
      <c r="BH137">
        <f t="shared" si="36"/>
        <v>0</v>
      </c>
      <c r="BI137">
        <f t="shared" si="36"/>
        <v>0</v>
      </c>
      <c r="BJ137">
        <f t="shared" si="36"/>
        <v>0</v>
      </c>
      <c r="BK137">
        <f t="shared" si="36"/>
        <v>0</v>
      </c>
      <c r="BL137">
        <f t="shared" si="36"/>
        <v>0</v>
      </c>
      <c r="BM137">
        <f t="shared" si="36"/>
        <v>0</v>
      </c>
      <c r="BN137">
        <f t="shared" si="36"/>
        <v>0</v>
      </c>
      <c r="BO137">
        <f t="shared" si="36"/>
        <v>0</v>
      </c>
      <c r="BP137">
        <f t="shared" si="36"/>
        <v>0</v>
      </c>
      <c r="BQ137">
        <f t="shared" si="36"/>
        <v>0</v>
      </c>
      <c r="BR137">
        <f t="shared" si="36"/>
        <v>0</v>
      </c>
      <c r="BS137">
        <f t="shared" si="36"/>
        <v>0</v>
      </c>
      <c r="BT137">
        <f t="shared" si="36"/>
        <v>0</v>
      </c>
      <c r="BU137">
        <f t="shared" si="36"/>
        <v>0</v>
      </c>
    </row>
    <row r="138" hidden="1" spans="1:73">
      <c r="A138" s="9" t="str">
        <f>_xlfn.XLOOKUP($E138,'Copy of Raw Data'!$E:$E,'Copy of Raw Data'!A:A,"ERROR",0,1)</f>
        <v>US</v>
      </c>
      <c r="B138" s="9" t="str">
        <f>_xlfn.XLOOKUP($E138,'Copy of Raw Data'!$E:$E,'Copy of Raw Data'!B:B,"ERROR",0,1)</f>
        <v>Hair Mousses</v>
      </c>
      <c r="C138" s="9" t="str">
        <f>_xlfn.XLOOKUP($E138,'Copy of Raw Data'!$E:$E,'Copy of Raw Data'!C:C,"ERROR",0,1)</f>
        <v>Kristin Ess</v>
      </c>
      <c r="D138" s="9" t="str">
        <f>_xlfn.XLOOKUP($E138,'Copy of Raw Data'!$E:$E,'Copy of Raw Data'!D:D,"ERROR",0,1)</f>
        <v>www.amazon.com/dp/B075RL4DLN</v>
      </c>
      <c r="E138" s="9" t="s">
        <v>529</v>
      </c>
      <c r="F138" s="9" t="str">
        <f>_xlfn.XLOOKUP($E138,'Copy of Raw Data'!$E:$E,'Copy of Raw Data'!F:F,"ERROR",0,1)</f>
        <v>Kristin Ess Hair Instant Lift Volumizing Mousse with Castor Oil - Boosts Volume + Thickens, Body Building, Lasting Hold, Non-Sticky, For Curly, Wavy + Straight Hair, 8.1 Oz (Pack of 1)</v>
      </c>
      <c r="G138" s="9">
        <f>_xlfn.XLOOKUP($E138,'Copy of Raw Data'!$E:$E,'Copy of Raw Data'!G:G,"ERROR",0,1)</f>
        <v>1230</v>
      </c>
      <c r="H138" s="9">
        <f>_xlfn.XLOOKUP($E138,'Copy of Raw Data'!$E:$E,'Copy of Raw Data'!H:H,"ERROR",0,1)</f>
        <v>18368.42</v>
      </c>
      <c r="I138" s="9">
        <f>_xlfn.XLOOKUP($E138,'Copy of Raw Data'!$E:$E,'Copy of Raw Data'!I:I,"ERROR",0,1)</f>
        <v>0.00076349542558319</v>
      </c>
      <c r="J138" s="9" t="str">
        <f>_xlfn.XLOOKUP($E138,'Copy of Raw Data'!$E:$E,'Copy of 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 to 15</v>
      </c>
      <c r="L138" s="9">
        <f>_xlfn.XLOOKUP($E138,'Copy of Raw Data'!$E:$E,'Copy of Raw Data'!L:L,"ERROR",0,1)</f>
        <v>14.94</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_xlfn.XLOOKUP($E138,'Copy of Raw Data'!$E:$E,'Copy of Raw Data'!N:N,"ERROR",0,1)</f>
        <v>15.17</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0% to 2%</v>
      </c>
      <c r="P138" s="16">
        <f t="shared" si="37"/>
        <v>0.015161502966381</v>
      </c>
      <c r="Q138" s="9">
        <f>_xlfn.XLOOKUP($E138,'Copy of Raw Data'!$E:$E,'Copy of Raw Data'!Q:Q,"ERROR",0,1)</f>
        <v>8.1</v>
      </c>
      <c r="R138" s="9" t="str">
        <f>_xlfn.XLOOKUP($E138,'Copy of Raw Data'!$E:$E,'Copy of Raw Data'!R:R,"ERROR",0,1)</f>
        <v>oz</v>
      </c>
      <c r="S138" s="17">
        <f t="shared" si="33"/>
        <v>1.84444444444444</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1 to 2</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0.05 to 0.1</v>
      </c>
      <c r="V138" s="17">
        <f t="shared" si="38"/>
        <v>0.0633357966240392</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0.05 to 0.1</v>
      </c>
      <c r="X138" s="17">
        <f t="shared" si="39"/>
        <v>0.0623755307556457</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8 to 10</v>
      </c>
      <c r="Z138" s="17">
        <f t="array" ref="Z138">_xlfn.IFS(AA138="oz",_xlfn.IFS(R138="oz",Q138,R138="fl oz",Q138*1.04,R138="ml",Q138*0.0338),AA138="fl oz",_xlfn.IFS(R138="oz",Q138/1.04,R138="fl oz",Q138,R138="ml",Q138*0.0338/1.04),AA138="ml",_xlfn.IFS(R138="oz",Q138/0.0338,R138="fl oz",Q138*1.04/0.0338,R138="ml",Q138))</f>
        <v>8.1</v>
      </c>
      <c r="AA138" s="9" t="str">
        <f>_xlfn.XLOOKUP($E138,'Copy of Raw Data'!$E:$E,'Copy of Raw Data'!AA:AA,"ERROR",0,1)</f>
        <v>oz</v>
      </c>
      <c r="AB138" s="9"/>
      <c r="AC138" s="9"/>
      <c r="AD138" s="9"/>
      <c r="AE138" s="9"/>
      <c r="AF138" s="9"/>
      <c r="AG138">
        <f t="shared" si="35"/>
        <v>0</v>
      </c>
      <c r="AH138">
        <f t="shared" si="35"/>
        <v>0</v>
      </c>
      <c r="AI138">
        <f t="shared" si="35"/>
        <v>0</v>
      </c>
      <c r="AJ138">
        <f t="shared" si="35"/>
        <v>0</v>
      </c>
      <c r="AK138">
        <f t="shared" si="35"/>
        <v>0</v>
      </c>
      <c r="AL138">
        <f t="shared" si="35"/>
        <v>0</v>
      </c>
      <c r="AM138">
        <f t="shared" si="35"/>
        <v>0</v>
      </c>
      <c r="AN138">
        <f t="shared" si="35"/>
        <v>0</v>
      </c>
      <c r="AO138">
        <f t="shared" si="35"/>
        <v>0</v>
      </c>
      <c r="AP138">
        <f t="shared" si="35"/>
        <v>0</v>
      </c>
      <c r="AQ138">
        <f t="shared" si="35"/>
        <v>0</v>
      </c>
      <c r="AR138">
        <f t="shared" si="35"/>
        <v>0</v>
      </c>
      <c r="AS138">
        <f t="shared" si="35"/>
        <v>0</v>
      </c>
      <c r="AT138">
        <f t="shared" si="35"/>
        <v>0</v>
      </c>
      <c r="AU138">
        <f t="shared" si="35"/>
        <v>0</v>
      </c>
      <c r="AV138">
        <f t="shared" si="35"/>
        <v>0</v>
      </c>
      <c r="AW138">
        <f t="shared" si="34"/>
        <v>0</v>
      </c>
      <c r="AX138">
        <f t="shared" si="34"/>
        <v>0</v>
      </c>
      <c r="AY138">
        <f t="shared" si="34"/>
        <v>0</v>
      </c>
      <c r="AZ138">
        <f t="shared" si="34"/>
        <v>0</v>
      </c>
      <c r="BA138">
        <f t="shared" si="34"/>
        <v>0</v>
      </c>
      <c r="BB138">
        <f t="shared" si="34"/>
        <v>0</v>
      </c>
      <c r="BC138">
        <f t="shared" si="34"/>
        <v>0</v>
      </c>
      <c r="BD138">
        <f t="shared" si="34"/>
        <v>0</v>
      </c>
      <c r="BE138">
        <f t="shared" si="34"/>
        <v>0</v>
      </c>
      <c r="BF138">
        <f t="shared" si="36"/>
        <v>0</v>
      </c>
      <c r="BG138">
        <f t="shared" si="36"/>
        <v>0</v>
      </c>
      <c r="BH138">
        <f t="shared" si="36"/>
        <v>0</v>
      </c>
      <c r="BI138">
        <f t="shared" si="36"/>
        <v>0</v>
      </c>
      <c r="BJ138">
        <f t="shared" si="36"/>
        <v>0</v>
      </c>
      <c r="BK138">
        <f t="shared" si="36"/>
        <v>0</v>
      </c>
      <c r="BL138">
        <f t="shared" si="36"/>
        <v>0</v>
      </c>
      <c r="BM138">
        <f t="shared" si="36"/>
        <v>0</v>
      </c>
      <c r="BN138">
        <f t="shared" si="36"/>
        <v>0</v>
      </c>
      <c r="BO138">
        <f t="shared" si="36"/>
        <v>0</v>
      </c>
      <c r="BP138">
        <f t="shared" si="36"/>
        <v>0</v>
      </c>
      <c r="BQ138">
        <f t="shared" si="36"/>
        <v>0</v>
      </c>
      <c r="BR138">
        <f t="shared" si="36"/>
        <v>0</v>
      </c>
      <c r="BS138">
        <f t="shared" si="36"/>
        <v>0</v>
      </c>
      <c r="BT138">
        <f t="shared" si="36"/>
        <v>0</v>
      </c>
      <c r="BU138">
        <f t="shared" si="36"/>
        <v>0</v>
      </c>
    </row>
    <row r="139" hidden="1" spans="1:73">
      <c r="A139" s="9" t="str">
        <f>_xlfn.XLOOKUP($E139,'Copy of Raw Data'!$E:$E,'Copy of Raw Data'!A:A,"ERROR",0,1)</f>
        <v>US</v>
      </c>
      <c r="B139" s="9" t="str">
        <f>_xlfn.XLOOKUP($E139,'Copy of Raw Data'!$E:$E,'Copy of Raw Data'!B:B,"ERROR",0,1)</f>
        <v>Hair Mousses</v>
      </c>
      <c r="C139" s="9" t="str">
        <f>_xlfn.XLOOKUP($E139,'Copy of Raw Data'!$E:$E,'Copy of Raw Data'!C:C,"ERROR",0,1)</f>
        <v>Aussie</v>
      </c>
      <c r="D139" s="9" t="str">
        <f>_xlfn.XLOOKUP($E139,'Copy of Raw Data'!$E:$E,'Copy of Raw Data'!D:D,"ERROR",0,1)</f>
        <v>www.amazon.com/dp/B003AYEFSG</v>
      </c>
      <c r="E139" s="9" t="s">
        <v>533</v>
      </c>
      <c r="F139" s="9" t="str">
        <f>_xlfn.XLOOKUP($E139,'Copy of Raw Data'!$E:$E,'Copy of Raw Data'!F:F,"ERROR",0,1)</f>
        <v>Aussie Sprunch Mousse 24 Hour Curl Lock, Flexible Hold 6.80 oz (Pack of 3)</v>
      </c>
      <c r="G139" s="9">
        <f>_xlfn.XLOOKUP($E139,'Copy of Raw Data'!$E:$E,'Copy of Raw Data'!G:G,"ERROR",0,1)</f>
        <v>1232</v>
      </c>
      <c r="H139" s="9">
        <f>_xlfn.XLOOKUP($E139,'Copy of Raw Data'!$E:$E,'Copy of Raw Data'!H:H,"ERROR",0,1)</f>
        <v>17958.45</v>
      </c>
      <c r="I139" s="9">
        <f>_xlfn.XLOOKUP($E139,'Copy of Raw Data'!$E:$E,'Copy of Raw Data'!I:I,"ERROR",0,1)</f>
        <v>0.000755274386994391</v>
      </c>
      <c r="J139" s="9" t="str">
        <f>_xlfn.XLOOKUP($E139,'Copy of Raw Data'!$E:$E,'Copy of 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_xlfn.XLOOKUP($E139,'Copy of Raw Data'!$E:$E,'Copy of Raw Data'!L:L,"ERROR",0,1)</f>
        <v>14.76</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_xlfn.XLOOKUP($E139,'Copy of Raw Data'!$E:$E,'Copy of Raw Data'!N:N,"ERROR",0,1)</f>
        <v>18.49</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20% to 25%</v>
      </c>
      <c r="P139" s="16">
        <f t="shared" si="37"/>
        <v>0.201730665224446</v>
      </c>
      <c r="Q139" s="9">
        <f>_xlfn.XLOOKUP($E139,'Copy of Raw Data'!$E:$E,'Copy of Raw Data'!Q:Q,"ERROR",0,1)</f>
        <v>19.2</v>
      </c>
      <c r="R139" s="9" t="str">
        <f>_xlfn.XLOOKUP($E139,'Copy of Raw Data'!$E:$E,'Copy of Raw Data'!R:R,"ERROR",0,1)</f>
        <v>oz</v>
      </c>
      <c r="S139" s="17">
        <f t="shared" si="33"/>
        <v>0.76875</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0.75 to 1</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 to 0.05</v>
      </c>
      <c r="V139" s="17">
        <f t="shared" si="38"/>
        <v>0.0325674952091083</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 to 0.05</v>
      </c>
      <c r="X139" s="17">
        <f t="shared" si="39"/>
        <v>0.025997632735881</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15 to 20</v>
      </c>
      <c r="Z139" s="17">
        <f t="array" ref="Z139">_xlfn.IFS(AA139="oz",_xlfn.IFS(R139="oz",Q139,R139="fl oz",Q139*1.04,R139="ml",Q139*0.0338),AA139="fl oz",_xlfn.IFS(R139="oz",Q139/1.04,R139="fl oz",Q139,R139="ml",Q139*0.0338/1.04),AA139="ml",_xlfn.IFS(R139="oz",Q139/0.0338,R139="fl oz",Q139*1.04/0.0338,R139="ml",Q139))</f>
        <v>19.2</v>
      </c>
      <c r="AA139" s="9" t="str">
        <f>_xlfn.XLOOKUP($E139,'Copy of Raw Data'!$E:$E,'Copy of Raw Data'!AA:AA,"ERROR",0,1)</f>
        <v>oz</v>
      </c>
      <c r="AB139" s="9"/>
      <c r="AC139" s="9"/>
      <c r="AD139" s="9"/>
      <c r="AE139" s="9"/>
      <c r="AF139" s="9"/>
      <c r="AG139">
        <f t="shared" si="35"/>
        <v>0</v>
      </c>
      <c r="AH139">
        <f t="shared" si="35"/>
        <v>0</v>
      </c>
      <c r="AI139">
        <f t="shared" si="35"/>
        <v>0</v>
      </c>
      <c r="AJ139">
        <f t="shared" si="35"/>
        <v>0</v>
      </c>
      <c r="AK139">
        <f t="shared" si="35"/>
        <v>0</v>
      </c>
      <c r="AL139">
        <f t="shared" si="35"/>
        <v>0</v>
      </c>
      <c r="AM139">
        <f t="shared" si="35"/>
        <v>0</v>
      </c>
      <c r="AN139">
        <f t="shared" si="35"/>
        <v>0</v>
      </c>
      <c r="AO139">
        <f t="shared" si="35"/>
        <v>0</v>
      </c>
      <c r="AP139">
        <f t="shared" si="35"/>
        <v>0</v>
      </c>
      <c r="AQ139">
        <f t="shared" si="35"/>
        <v>0</v>
      </c>
      <c r="AR139">
        <f t="shared" si="35"/>
        <v>0</v>
      </c>
      <c r="AS139">
        <f t="shared" si="35"/>
        <v>0</v>
      </c>
      <c r="AT139">
        <f t="shared" si="35"/>
        <v>0</v>
      </c>
      <c r="AU139">
        <f t="shared" si="35"/>
        <v>0</v>
      </c>
      <c r="AV139">
        <f t="shared" si="35"/>
        <v>0</v>
      </c>
      <c r="AW139">
        <f t="shared" si="34"/>
        <v>0</v>
      </c>
      <c r="AX139">
        <f t="shared" si="34"/>
        <v>0</v>
      </c>
      <c r="AY139">
        <f t="shared" si="34"/>
        <v>0</v>
      </c>
      <c r="AZ139">
        <f t="shared" si="34"/>
        <v>0</v>
      </c>
      <c r="BA139">
        <f t="shared" si="34"/>
        <v>0</v>
      </c>
      <c r="BB139">
        <f t="shared" si="34"/>
        <v>0</v>
      </c>
      <c r="BC139">
        <f t="shared" si="34"/>
        <v>0</v>
      </c>
      <c r="BD139">
        <f t="shared" si="34"/>
        <v>0</v>
      </c>
      <c r="BE139">
        <f t="shared" si="34"/>
        <v>0</v>
      </c>
      <c r="BF139">
        <f t="shared" si="36"/>
        <v>0</v>
      </c>
      <c r="BG139">
        <f t="shared" si="36"/>
        <v>0</v>
      </c>
      <c r="BH139">
        <f t="shared" si="36"/>
        <v>0</v>
      </c>
      <c r="BI139">
        <f t="shared" si="36"/>
        <v>0</v>
      </c>
      <c r="BJ139">
        <f t="shared" si="36"/>
        <v>0</v>
      </c>
      <c r="BK139">
        <f t="shared" si="36"/>
        <v>0</v>
      </c>
      <c r="BL139">
        <f t="shared" si="36"/>
        <v>0</v>
      </c>
      <c r="BM139">
        <f t="shared" si="36"/>
        <v>0</v>
      </c>
      <c r="BN139">
        <f t="shared" si="36"/>
        <v>0</v>
      </c>
      <c r="BO139">
        <f t="shared" si="36"/>
        <v>0</v>
      </c>
      <c r="BP139">
        <f t="shared" si="36"/>
        <v>0</v>
      </c>
      <c r="BQ139">
        <f t="shared" si="36"/>
        <v>0</v>
      </c>
      <c r="BR139">
        <f t="shared" si="36"/>
        <v>0</v>
      </c>
      <c r="BS139">
        <f t="shared" si="36"/>
        <v>0</v>
      </c>
      <c r="BT139">
        <f t="shared" si="36"/>
        <v>0</v>
      </c>
      <c r="BU139">
        <f t="shared" si="36"/>
        <v>0</v>
      </c>
    </row>
    <row r="140" hidden="1" spans="1:73">
      <c r="A140" s="9" t="str">
        <f>_xlfn.XLOOKUP($E140,'Copy of Raw Data'!$E:$E,'Copy of Raw Data'!A:A,"ERROR",0,1)</f>
        <v>US</v>
      </c>
      <c r="B140" s="9" t="str">
        <f>_xlfn.XLOOKUP($E140,'Copy of Raw Data'!$E:$E,'Copy of Raw Data'!B:B,"ERROR",0,1)</f>
        <v>Hair Mousses</v>
      </c>
      <c r="C140" s="9" t="str">
        <f>_xlfn.XLOOKUP($E140,'Copy of Raw Data'!$E:$E,'Copy of Raw Data'!C:C,"ERROR",0,1)</f>
        <v>goldwell</v>
      </c>
      <c r="D140" s="9" t="str">
        <f>_xlfn.XLOOKUP($E140,'Copy of Raw Data'!$E:$E,'Copy of Raw Data'!D:D,"ERROR",0,1)</f>
        <v>www.amazon.com/dp/B007AKQMYQ</v>
      </c>
      <c r="E140" s="9" t="s">
        <v>537</v>
      </c>
      <c r="F140" s="9" t="str">
        <f>_xlfn.XLOOKUP($E140,'Copy of Raw Data'!$E:$E,'Copy of Raw Data'!F:F,"ERROR",0,1)</f>
        <v>Goldwell StyleSign Ultra Volume Top Whip Shaping Mousse 300mL</v>
      </c>
      <c r="G140" s="9">
        <f>_xlfn.XLOOKUP($E140,'Copy of Raw Data'!$E:$E,'Copy of Raw Data'!G:G,"ERROR",0,1)</f>
        <v>808</v>
      </c>
      <c r="H140" s="9">
        <f>_xlfn.XLOOKUP($E140,'Copy of Raw Data'!$E:$E,'Copy of Raw Data'!H:H,"ERROR",0,1)</f>
        <v>17765.08</v>
      </c>
      <c r="I140" s="9">
        <f>_xlfn.XLOOKUP($E140,'Copy of Raw Data'!$E:$E,'Copy of Raw Data'!I:I,"ERROR",0,1)</f>
        <v>0.000707728664827573</v>
      </c>
      <c r="J140" s="9" t="str">
        <f>_xlfn.XLOOKUP($E140,'Copy of Raw Data'!$E:$E,'Copy of 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20 to 30</v>
      </c>
      <c r="L140" s="9">
        <f>_xlfn.XLOOKUP($E140,'Copy of Raw Data'!$E:$E,'Copy of Raw Data'!L:L,"ERROR",0,1)</f>
        <v>21.98</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20 to 30</v>
      </c>
      <c r="N140" s="9">
        <f>_xlfn.XLOOKUP($E140,'Copy of Raw Data'!$E:$E,'Copy of Raw Data'!N:N,"ERROR",0,1)</f>
        <v>21.99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0% to 2%</v>
      </c>
      <c r="P140" s="16">
        <f t="shared" si="37"/>
        <v>0.00045475216007267</v>
      </c>
      <c r="Q140" s="9">
        <f>_xlfn.XLOOKUP($E140,'Copy of Raw Data'!$E:$E,'Copy of Raw Data'!Q:Q,"ERROR",0,1)</f>
        <v>300</v>
      </c>
      <c r="R140" s="9" t="str">
        <f>_xlfn.XLOOKUP($E140,'Copy of Raw Data'!$E:$E,'Copy of Raw Data'!R:R,"ERROR",0,1)</f>
        <v>ml</v>
      </c>
      <c r="S140" s="17">
        <f t="shared" si="33"/>
        <v>2.16765285996055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2 to 3</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0.05 to 0.1</v>
      </c>
      <c r="V140" s="17">
        <f t="shared" si="38"/>
        <v>0.0733391631131024</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0.05 to 0.1</v>
      </c>
      <c r="X140" s="17">
        <f t="shared" si="39"/>
        <v>0.0733058119702588</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10 to 15</v>
      </c>
      <c r="Z140" s="17">
        <f t="array" ref="Z140">_xlfn.IFS(AA140="oz",_xlfn.IFS(R140="oz",Q140,R140="fl oz",Q140*1.04,R140="ml",Q140*0.0338),AA140="fl oz",_xlfn.IFS(R140="oz",Q140/1.04,R140="fl oz",Q140,R140="ml",Q140*0.0338/1.04),AA140="ml",_xlfn.IFS(R140="oz",Q140/0.0338,R140="fl oz",Q140*1.04/0.0338,R140="ml",Q140))</f>
        <v>10.14</v>
      </c>
      <c r="AA140" s="9" t="str">
        <f>_xlfn.XLOOKUP($E140,'Copy of Raw Data'!$E:$E,'Copy of Raw Data'!AA:AA,"ERROR",0,1)</f>
        <v>oz</v>
      </c>
      <c r="AB140" s="9"/>
      <c r="AC140" s="9"/>
      <c r="AD140" s="9"/>
      <c r="AE140" s="9"/>
      <c r="AF140" s="9"/>
      <c r="AG140">
        <f t="shared" si="35"/>
        <v>0</v>
      </c>
      <c r="AH140">
        <f t="shared" si="35"/>
        <v>0</v>
      </c>
      <c r="AI140">
        <f t="shared" si="35"/>
        <v>0</v>
      </c>
      <c r="AJ140">
        <f t="shared" si="35"/>
        <v>0</v>
      </c>
      <c r="AK140">
        <f t="shared" si="35"/>
        <v>0</v>
      </c>
      <c r="AL140">
        <f t="shared" si="35"/>
        <v>0</v>
      </c>
      <c r="AM140">
        <f t="shared" si="35"/>
        <v>0</v>
      </c>
      <c r="AN140">
        <f t="shared" si="35"/>
        <v>0</v>
      </c>
      <c r="AO140">
        <f t="shared" si="35"/>
        <v>0</v>
      </c>
      <c r="AP140">
        <f t="shared" si="35"/>
        <v>0</v>
      </c>
      <c r="AQ140">
        <f t="shared" si="35"/>
        <v>0</v>
      </c>
      <c r="AR140">
        <f t="shared" si="35"/>
        <v>0</v>
      </c>
      <c r="AS140">
        <f t="shared" si="35"/>
        <v>0</v>
      </c>
      <c r="AT140">
        <f t="shared" si="35"/>
        <v>0</v>
      </c>
      <c r="AU140">
        <f t="shared" si="35"/>
        <v>0</v>
      </c>
      <c r="AV140">
        <f t="shared" si="35"/>
        <v>0</v>
      </c>
      <c r="AW140">
        <f t="shared" si="34"/>
        <v>0</v>
      </c>
      <c r="AX140">
        <f t="shared" si="34"/>
        <v>0</v>
      </c>
      <c r="AY140">
        <f t="shared" si="34"/>
        <v>0</v>
      </c>
      <c r="AZ140">
        <f t="shared" si="34"/>
        <v>0</v>
      </c>
      <c r="BA140">
        <f t="shared" si="34"/>
        <v>0</v>
      </c>
      <c r="BB140">
        <f t="shared" si="34"/>
        <v>0</v>
      </c>
      <c r="BC140">
        <f t="shared" si="34"/>
        <v>0</v>
      </c>
      <c r="BD140">
        <f t="shared" si="34"/>
        <v>0</v>
      </c>
      <c r="BE140">
        <f t="shared" si="34"/>
        <v>0</v>
      </c>
      <c r="BF140">
        <f t="shared" si="36"/>
        <v>0</v>
      </c>
      <c r="BG140">
        <f t="shared" si="36"/>
        <v>0</v>
      </c>
      <c r="BH140">
        <f t="shared" si="36"/>
        <v>0</v>
      </c>
      <c r="BI140">
        <f t="shared" si="36"/>
        <v>0</v>
      </c>
      <c r="BJ140">
        <f t="shared" si="36"/>
        <v>0</v>
      </c>
      <c r="BK140">
        <f t="shared" si="36"/>
        <v>0</v>
      </c>
      <c r="BL140">
        <f t="shared" si="36"/>
        <v>0</v>
      </c>
      <c r="BM140">
        <f t="shared" si="36"/>
        <v>0</v>
      </c>
      <c r="BN140">
        <f t="shared" si="36"/>
        <v>0</v>
      </c>
      <c r="BO140">
        <f t="shared" si="36"/>
        <v>0</v>
      </c>
      <c r="BP140">
        <f t="shared" si="36"/>
        <v>0</v>
      </c>
      <c r="BQ140">
        <f t="shared" si="36"/>
        <v>0</v>
      </c>
      <c r="BR140">
        <f t="shared" si="36"/>
        <v>0</v>
      </c>
      <c r="BS140">
        <f t="shared" si="36"/>
        <v>0</v>
      </c>
      <c r="BT140">
        <f t="shared" si="36"/>
        <v>0</v>
      </c>
      <c r="BU140">
        <f t="shared" si="36"/>
        <v>0</v>
      </c>
    </row>
    <row r="141" hidden="1" spans="1:73">
      <c r="A141" s="9" t="str">
        <f>_xlfn.XLOOKUP($E141,'Copy of Raw Data'!$E:$E,'Copy of Raw Data'!A:A,"ERROR",0,1)</f>
        <v>US</v>
      </c>
      <c r="B141" s="9" t="str">
        <f>_xlfn.XLOOKUP($E141,'Copy of Raw Data'!$E:$E,'Copy of Raw Data'!B:B,"ERROR",0,1)</f>
        <v>Hair Mousses</v>
      </c>
      <c r="C141" s="9" t="str">
        <f>_xlfn.XLOOKUP($E141,'Copy of Raw Data'!$E:$E,'Copy of Raw Data'!C:C,"ERROR",0,1)</f>
        <v>Aunt Jackie's</v>
      </c>
      <c r="D141" s="9" t="str">
        <f>_xlfn.XLOOKUP($E141,'Copy of Raw Data'!$E:$E,'Copy of Raw Data'!D:D,"ERROR",0,1)</f>
        <v>www.amazon.com/dp/B07V3GGK3S</v>
      </c>
      <c r="E141" s="9" t="s">
        <v>540</v>
      </c>
      <c r="F141" s="9" t="str">
        <f>_xlfn.XLOOKUP($E141,'Copy of Raw Data'!$E:$E,'Copy of Raw Data'!F:F,"ERROR",0,1)</f>
        <v>Aunt Jackie's Grapeseed Style and Shine Recipes Ice Curls Glossy Curling Jelly, Hydrates, Softens, Makes Waves, Curls and Coils Easier to Style, 15 oz</v>
      </c>
      <c r="G141" s="9">
        <f>_xlfn.XLOOKUP($E141,'Copy of Raw Data'!$E:$E,'Copy of Raw Data'!G:G,"ERROR",0,1)</f>
        <v>1890</v>
      </c>
      <c r="H141" s="9">
        <f>_xlfn.XLOOKUP($E141,'Copy of Raw Data'!$E:$E,'Copy of Raw Data'!H:H,"ERROR",0,1)</f>
        <v>16646.74</v>
      </c>
      <c r="I141" s="9">
        <f>_xlfn.XLOOKUP($E141,'Copy of Raw Data'!$E:$E,'Copy of Raw Data'!I:I,"ERROR",0,1)</f>
        <v>0.000702193695525841</v>
      </c>
      <c r="J141" s="9" t="str">
        <f>_xlfn.XLOOKUP($E141,'Copy of Raw Data'!$E:$E,'Copy of 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5 to 10</v>
      </c>
      <c r="L141" s="9">
        <f>_xlfn.XLOOKUP($E141,'Copy of Raw Data'!$E:$E,'Copy of Raw Data'!L:L,"ERROR",0,1)</f>
        <v>8.81</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5 to 10</v>
      </c>
      <c r="N141" s="9">
        <f>_xlfn.XLOOKUP($E141,'Copy of Raw Data'!$E:$E,'Copy of Raw Data'!N:N,"ERROR",0,1)</f>
        <v>9.02</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2% to 4%</v>
      </c>
      <c r="P141" s="16">
        <f t="shared" si="37"/>
        <v>0.0232815964523281</v>
      </c>
      <c r="Q141" s="9">
        <f>_xlfn.XLOOKUP($E141,'Copy of Raw Data'!$E:$E,'Copy of Raw Data'!Q:Q,"ERROR",0,1)</f>
        <v>15</v>
      </c>
      <c r="R141" s="9" t="str">
        <f>_xlfn.XLOOKUP($E141,'Copy of Raw Data'!$E:$E,'Copy of Raw Data'!R:R,"ERROR",0,1)</f>
        <v>oz</v>
      </c>
      <c r="S141" s="17">
        <f t="shared" si="33"/>
        <v>0.587333333333333</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0.5 to 0.75</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 to 0.05</v>
      </c>
      <c r="V141" s="17">
        <f t="shared" si="38"/>
        <v>0.020335926051178</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 to 0.05</v>
      </c>
      <c r="X141" s="17">
        <f t="shared" si="39"/>
        <v>0.0198624732273701</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15</v>
      </c>
      <c r="AA141" s="9" t="str">
        <f>_xlfn.XLOOKUP($E141,'Copy of Raw Data'!$E:$E,'Copy of Raw Data'!AA:AA,"ERROR",0,1)</f>
        <v>oz</v>
      </c>
      <c r="AB141" s="9"/>
      <c r="AC141" s="9"/>
      <c r="AD141" s="9"/>
      <c r="AE141" s="9"/>
      <c r="AF141" s="9"/>
      <c r="AG141">
        <f t="shared" si="35"/>
        <v>0</v>
      </c>
      <c r="AH141">
        <f t="shared" si="35"/>
        <v>0</v>
      </c>
      <c r="AI141">
        <f t="shared" si="35"/>
        <v>0</v>
      </c>
      <c r="AJ141">
        <f t="shared" si="35"/>
        <v>0</v>
      </c>
      <c r="AK141">
        <f t="shared" si="35"/>
        <v>0</v>
      </c>
      <c r="AL141">
        <f t="shared" si="35"/>
        <v>0</v>
      </c>
      <c r="AM141">
        <f t="shared" si="35"/>
        <v>0</v>
      </c>
      <c r="AN141">
        <f t="shared" si="35"/>
        <v>0</v>
      </c>
      <c r="AO141">
        <f t="shared" si="35"/>
        <v>0</v>
      </c>
      <c r="AP141">
        <f t="shared" si="35"/>
        <v>0</v>
      </c>
      <c r="AQ141">
        <f t="shared" si="35"/>
        <v>0</v>
      </c>
      <c r="AR141">
        <f t="shared" si="35"/>
        <v>0</v>
      </c>
      <c r="AS141">
        <f t="shared" si="35"/>
        <v>0</v>
      </c>
      <c r="AT141">
        <f t="shared" si="35"/>
        <v>0</v>
      </c>
      <c r="AU141">
        <f t="shared" si="35"/>
        <v>0</v>
      </c>
      <c r="AV141">
        <f t="shared" si="35"/>
        <v>0</v>
      </c>
      <c r="AW141">
        <f t="shared" si="34"/>
        <v>0</v>
      </c>
      <c r="AX141">
        <f t="shared" si="34"/>
        <v>0</v>
      </c>
      <c r="AY141">
        <f t="shared" si="34"/>
        <v>0</v>
      </c>
      <c r="AZ141">
        <f t="shared" si="34"/>
        <v>0</v>
      </c>
      <c r="BA141">
        <f t="shared" si="34"/>
        <v>0</v>
      </c>
      <c r="BB141">
        <f t="shared" si="34"/>
        <v>0</v>
      </c>
      <c r="BC141">
        <f t="shared" si="34"/>
        <v>0</v>
      </c>
      <c r="BD141">
        <f t="shared" si="34"/>
        <v>0</v>
      </c>
      <c r="BE141">
        <f t="shared" si="34"/>
        <v>0</v>
      </c>
      <c r="BF141">
        <f t="shared" si="36"/>
        <v>0</v>
      </c>
      <c r="BG141">
        <f t="shared" si="36"/>
        <v>0</v>
      </c>
      <c r="BH141">
        <f t="shared" si="36"/>
        <v>0</v>
      </c>
      <c r="BI141">
        <f t="shared" si="36"/>
        <v>0</v>
      </c>
      <c r="BJ141">
        <f t="shared" si="36"/>
        <v>0</v>
      </c>
      <c r="BK141">
        <f t="shared" si="36"/>
        <v>0</v>
      </c>
      <c r="BL141">
        <f t="shared" si="36"/>
        <v>0</v>
      </c>
      <c r="BM141">
        <f t="shared" si="36"/>
        <v>0</v>
      </c>
      <c r="BN141">
        <f t="shared" si="36"/>
        <v>0</v>
      </c>
      <c r="BO141">
        <f t="shared" si="36"/>
        <v>0</v>
      </c>
      <c r="BP141">
        <f t="shared" si="36"/>
        <v>0</v>
      </c>
      <c r="BQ141">
        <f t="shared" si="36"/>
        <v>0</v>
      </c>
      <c r="BR141">
        <f t="shared" si="36"/>
        <v>0</v>
      </c>
      <c r="BS141">
        <f t="shared" si="36"/>
        <v>0</v>
      </c>
      <c r="BT141">
        <f t="shared" si="36"/>
        <v>0</v>
      </c>
      <c r="BU141">
        <f t="shared" si="36"/>
        <v>0</v>
      </c>
    </row>
    <row r="142" hidden="1" spans="1:73">
      <c r="A142" s="9" t="str">
        <f>_xlfn.XLOOKUP($E142,'Copy of Raw Data'!$E:$E,'Copy of Raw Data'!A:A,"ERROR",0,1)</f>
        <v>US</v>
      </c>
      <c r="B142" s="9" t="str">
        <f>_xlfn.XLOOKUP($E142,'Copy of Raw Data'!$E:$E,'Copy of Raw Data'!B:B,"ERROR",0,1)</f>
        <v>Hair Mousses</v>
      </c>
      <c r="C142" s="9" t="str">
        <f>_xlfn.XLOOKUP($E142,'Copy of Raw Data'!$E:$E,'Copy of Raw Data'!C:C,"ERROR",0,1)</f>
        <v>thank god it's natural</v>
      </c>
      <c r="D142" s="9" t="str">
        <f>_xlfn.XLOOKUP($E142,'Copy of Raw Data'!$E:$E,'Copy of Raw Data'!D:D,"ERROR",0,1)</f>
        <v>www.amazon.com/dp/B07NSFFBFD</v>
      </c>
      <c r="E142" s="9" t="s">
        <v>544</v>
      </c>
      <c r="F142" s="9" t="str">
        <f>_xlfn.XLOOKUP($E142,'Copy of Raw Data'!$E:$E,'Copy of Raw Data'!F:F,"ERROR",0,1)</f>
        <v>tgin Honey Whip Hydrating Mousse For Natural Hair - Dry Hair - Curly Hair - Damaged Hair - 8 Oz</v>
      </c>
      <c r="G142" s="9">
        <f>_xlfn.XLOOKUP($E142,'Copy of Raw Data'!$E:$E,'Copy of Raw Data'!G:G,"ERROR",0,1)</f>
        <v>1595</v>
      </c>
      <c r="H142" s="9">
        <f>_xlfn.XLOOKUP($E142,'Copy of Raw Data'!$E:$E,'Copy of Raw Data'!H:H,"ERROR",0,1)</f>
        <v>16516.55</v>
      </c>
      <c r="I142" s="9">
        <f>_xlfn.XLOOKUP($E142,'Copy of Raw Data'!$E:$E,'Copy of Raw Data'!I:I,"ERROR",0,1)</f>
        <v>0.000696696139028362</v>
      </c>
      <c r="J142" s="9" t="str">
        <f>_xlfn.XLOOKUP($E142,'Copy of Raw Data'!$E:$E,'Copy of 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10 to 15</v>
      </c>
      <c r="L142" s="9">
        <f>_xlfn.XLOOKUP($E142,'Copy of Raw Data'!$E:$E,'Copy of Raw Data'!L:L,"ERROR",0,1)</f>
        <v>10.43</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10 to 15</v>
      </c>
      <c r="N142" s="9">
        <f>_xlfn.XLOOKUP($E142,'Copy of Raw Data'!$E:$E,'Copy of Raw Data'!N:N,"ERROR",0,1)</f>
        <v>10.95</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4% to 6%</v>
      </c>
      <c r="P142" s="16">
        <f t="shared" si="37"/>
        <v>0.0474885844748858</v>
      </c>
      <c r="Q142" s="9">
        <f>_xlfn.XLOOKUP($E142,'Copy of Raw Data'!$E:$E,'Copy of Raw Data'!Q:Q,"ERROR",0,1)</f>
        <v>8</v>
      </c>
      <c r="R142" s="9" t="str">
        <f>_xlfn.XLOOKUP($E142,'Copy of Raw Data'!$E:$E,'Copy of Raw Data'!R:R,"ERROR",0,1)</f>
        <v>oz</v>
      </c>
      <c r="S142" s="17">
        <f t="shared" si="33"/>
        <v>1.30375</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1 to 2</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38"/>
        <v>0.0462884680419344</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39"/>
        <v>0.0440902942171119</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6 to 8</v>
      </c>
      <c r="Z142" s="17">
        <f t="array" ref="Z142">_xlfn.IFS(AA142="oz",_xlfn.IFS(R142="oz",Q142,R142="fl oz",Q142*1.04,R142="ml",Q142*0.0338),AA142="fl oz",_xlfn.IFS(R142="oz",Q142/1.04,R142="fl oz",Q142,R142="ml",Q142*0.0338/1.04),AA142="ml",_xlfn.IFS(R142="oz",Q142/0.0338,R142="fl oz",Q142*1.04/0.0338,R142="ml",Q142))</f>
        <v>8</v>
      </c>
      <c r="AA142" s="9" t="str">
        <f>_xlfn.XLOOKUP($E142,'Copy of Raw Data'!$E:$E,'Copy of Raw Data'!AA:AA,"ERROR",0,1)</f>
        <v>oz</v>
      </c>
      <c r="AB142" s="9"/>
      <c r="AC142" s="9"/>
      <c r="AD142" s="9"/>
      <c r="AE142" s="9"/>
      <c r="AF142" s="9"/>
      <c r="AG142">
        <f t="shared" si="35"/>
        <v>0</v>
      </c>
      <c r="AH142">
        <f t="shared" si="35"/>
        <v>0</v>
      </c>
      <c r="AI142">
        <f t="shared" si="35"/>
        <v>0</v>
      </c>
      <c r="AJ142">
        <f t="shared" si="35"/>
        <v>0</v>
      </c>
      <c r="AK142">
        <f t="shared" si="35"/>
        <v>0</v>
      </c>
      <c r="AL142">
        <f t="shared" si="35"/>
        <v>0</v>
      </c>
      <c r="AM142">
        <f t="shared" si="35"/>
        <v>0</v>
      </c>
      <c r="AN142">
        <f t="shared" si="35"/>
        <v>0</v>
      </c>
      <c r="AO142">
        <f t="shared" si="35"/>
        <v>0</v>
      </c>
      <c r="AP142">
        <f t="shared" si="35"/>
        <v>0</v>
      </c>
      <c r="AQ142">
        <f t="shared" si="35"/>
        <v>0</v>
      </c>
      <c r="AR142">
        <f t="shared" si="35"/>
        <v>0</v>
      </c>
      <c r="AS142">
        <f t="shared" si="35"/>
        <v>0</v>
      </c>
      <c r="AT142">
        <f t="shared" si="35"/>
        <v>0</v>
      </c>
      <c r="AU142">
        <f t="shared" si="35"/>
        <v>0</v>
      </c>
      <c r="AV142">
        <f t="shared" ref="AV142:BC205" si="40">IF(IFERROR(SEARCH(AV$2,$AD142,1),0)=0,0,1)</f>
        <v>0</v>
      </c>
      <c r="AW142">
        <f t="shared" si="40"/>
        <v>0</v>
      </c>
      <c r="AX142">
        <f t="shared" si="40"/>
        <v>0</v>
      </c>
      <c r="AY142">
        <f t="shared" si="40"/>
        <v>0</v>
      </c>
      <c r="AZ142">
        <f t="shared" si="40"/>
        <v>0</v>
      </c>
      <c r="BA142">
        <f t="shared" si="40"/>
        <v>0</v>
      </c>
      <c r="BB142">
        <f t="shared" si="40"/>
        <v>0</v>
      </c>
      <c r="BC142">
        <f t="shared" si="40"/>
        <v>0</v>
      </c>
      <c r="BD142">
        <f t="shared" si="34"/>
        <v>0</v>
      </c>
      <c r="BE142">
        <f t="shared" si="34"/>
        <v>0</v>
      </c>
      <c r="BF142">
        <f t="shared" si="36"/>
        <v>0</v>
      </c>
      <c r="BG142">
        <f t="shared" si="36"/>
        <v>0</v>
      </c>
      <c r="BH142">
        <f t="shared" si="36"/>
        <v>0</v>
      </c>
      <c r="BI142">
        <f t="shared" si="36"/>
        <v>0</v>
      </c>
      <c r="BJ142">
        <f t="shared" si="36"/>
        <v>0</v>
      </c>
      <c r="BK142">
        <f t="shared" si="36"/>
        <v>0</v>
      </c>
      <c r="BL142">
        <f t="shared" si="36"/>
        <v>0</v>
      </c>
      <c r="BM142">
        <f t="shared" si="36"/>
        <v>0</v>
      </c>
      <c r="BN142">
        <f t="shared" si="36"/>
        <v>0</v>
      </c>
      <c r="BO142">
        <f t="shared" si="36"/>
        <v>0</v>
      </c>
      <c r="BP142">
        <f t="shared" si="36"/>
        <v>0</v>
      </c>
      <c r="BQ142">
        <f t="shared" si="36"/>
        <v>0</v>
      </c>
      <c r="BR142">
        <f t="shared" si="36"/>
        <v>0</v>
      </c>
      <c r="BS142">
        <f t="shared" si="36"/>
        <v>0</v>
      </c>
      <c r="BT142">
        <f t="shared" si="36"/>
        <v>0</v>
      </c>
      <c r="BU142">
        <f t="shared" si="36"/>
        <v>0</v>
      </c>
    </row>
    <row r="143" hidden="1" spans="1:73">
      <c r="A143" s="9" t="str">
        <f>_xlfn.XLOOKUP($E143,'Copy of Raw Data'!$E:$E,'Copy of Raw Data'!A:A,"ERROR",0,1)</f>
        <v>US</v>
      </c>
      <c r="B143" s="9" t="str">
        <f>_xlfn.XLOOKUP($E143,'Copy of Raw Data'!$E:$E,'Copy of Raw Data'!B:B,"ERROR",0,1)</f>
        <v>Hair Mousses</v>
      </c>
      <c r="C143" s="9" t="str">
        <f>_xlfn.XLOOKUP($E143,'Copy of Raw Data'!$E:$E,'Copy of Raw Data'!C:C,"ERROR",0,1)</f>
        <v>elizabeth arden</v>
      </c>
      <c r="D143" s="9" t="str">
        <f>_xlfn.XLOOKUP($E143,'Copy of Raw Data'!$E:$E,'Copy of Raw Data'!D:D,"ERROR",0,1)</f>
        <v>www.amazon.com/dp/B006N5P1P0</v>
      </c>
      <c r="E143" s="9" t="s">
        <v>547</v>
      </c>
      <c r="F143" s="9" t="str">
        <f>_xlfn.XLOOKUP($E143,'Copy of Raw Data'!$E:$E,'Copy of Raw Data'!F:F,"ERROR",0,1)</f>
        <v>Elizabeth Arden Flawless Finish Mousse Makeup</v>
      </c>
      <c r="G143" s="9">
        <f>_xlfn.XLOOKUP($E143,'Copy of Raw Data'!$E:$E,'Copy of Raw Data'!G:G,"ERROR",0,1)</f>
        <v>468</v>
      </c>
      <c r="H143" s="9">
        <f>_xlfn.XLOOKUP($E143,'Copy of Raw Data'!$E:$E,'Copy of Raw Data'!H:H,"ERROR",0,1)</f>
        <v>16387.24</v>
      </c>
      <c r="I143" s="9">
        <f>_xlfn.XLOOKUP($E143,'Copy of Raw Data'!$E:$E,'Copy of Raw Data'!I:I,"ERROR",0,1)</f>
        <v>0.000686743482806415</v>
      </c>
      <c r="J143" s="9" t="str">
        <f>_xlfn.XLOOKUP($E143,'Copy of Raw Data'!$E:$E,'Copy of 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30 to 40</v>
      </c>
      <c r="L143" s="9">
        <f>_xlfn.XLOOKUP($E143,'Copy of Raw Data'!$E:$E,'Copy of Raw Data'!L:L,"ERROR",0,1)</f>
        <v>35</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30 to 40</v>
      </c>
      <c r="N143" s="9">
        <f>_xlfn.XLOOKUP($E143,'Copy of Raw Data'!$E:$E,'Copy of Raw Data'!N:N,"ERROR",0,1)</f>
        <v>35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No Discount</v>
      </c>
      <c r="P143" s="16">
        <f t="shared" si="37"/>
        <v>0</v>
      </c>
      <c r="Q143" s="9">
        <f>_xlfn.XLOOKUP($E143,'Copy of Raw Data'!$E:$E,'Copy of Raw Data'!Q:Q,"ERROR",0,1)</f>
        <v>0</v>
      </c>
      <c r="R143" s="9">
        <f>_xlfn.XLOOKUP($E143,'Copy of Raw Data'!$E:$E,'Copy of Raw Data'!R:R,"ERROR",0,1)</f>
        <v>0</v>
      </c>
      <c r="S143" s="17" t="e">
        <f t="shared" si="33"/>
        <v>#N/A</v>
      </c>
      <c r="T143" s="9" t="e">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#N/A</v>
      </c>
      <c r="U143" s="17" t="e">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#N/A</v>
      </c>
      <c r="V143" s="17" t="e">
        <f t="shared" si="38"/>
        <v>#N/A</v>
      </c>
      <c r="W143" s="17" t="e">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#N/A</v>
      </c>
      <c r="X143" s="17" t="e">
        <f t="shared" si="39"/>
        <v>#N/A</v>
      </c>
      <c r="Y143" s="9" t="e">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#N/A</v>
      </c>
      <c r="Z143" s="17" t="e">
        <f t="array" ref="Z143">_xlfn.IFS(AA143="oz",_xlfn.IFS(R143="oz",Q143,R143="fl oz",Q143*1.04,R143="ml",Q143*0.0338),AA143="fl oz",_xlfn.IFS(R143="oz",Q143/1.04,R143="fl oz",Q143,R143="ml",Q143*0.0338/1.04),AA143="ml",_xlfn.IFS(R143="oz",Q143/0.0338,R143="fl oz",Q143*1.04/0.0338,R143="ml",Q143))</f>
        <v>#N/A</v>
      </c>
      <c r="AA143" s="9" t="str">
        <f>_xlfn.XLOOKUP($E143,'Copy of Raw Data'!$E:$E,'Copy of Raw Data'!AA:AA,"ERROR",0,1)</f>
        <v>oz</v>
      </c>
      <c r="AB143" s="9"/>
      <c r="AC143" s="9"/>
      <c r="AD143" s="9"/>
      <c r="AE143" s="9"/>
      <c r="AF143" s="9"/>
      <c r="AG143">
        <f t="shared" ref="AG143:AV174" si="41">IF(IFERROR(SEARCH(AG$2,$AD143,1),0)=0,0,1)</f>
        <v>0</v>
      </c>
      <c r="AH143">
        <f t="shared" si="41"/>
        <v>0</v>
      </c>
      <c r="AI143">
        <f t="shared" si="41"/>
        <v>0</v>
      </c>
      <c r="AJ143">
        <f t="shared" si="41"/>
        <v>0</v>
      </c>
      <c r="AK143">
        <f t="shared" si="41"/>
        <v>0</v>
      </c>
      <c r="AL143">
        <f t="shared" si="41"/>
        <v>0</v>
      </c>
      <c r="AM143">
        <f t="shared" si="41"/>
        <v>0</v>
      </c>
      <c r="AN143">
        <f t="shared" si="41"/>
        <v>0</v>
      </c>
      <c r="AO143">
        <f t="shared" si="41"/>
        <v>0</v>
      </c>
      <c r="AP143">
        <f t="shared" si="41"/>
        <v>0</v>
      </c>
      <c r="AQ143">
        <f t="shared" si="41"/>
        <v>0</v>
      </c>
      <c r="AR143">
        <f t="shared" si="41"/>
        <v>0</v>
      </c>
      <c r="AS143">
        <f t="shared" si="41"/>
        <v>0</v>
      </c>
      <c r="AT143">
        <f t="shared" si="41"/>
        <v>0</v>
      </c>
      <c r="AU143">
        <f t="shared" si="41"/>
        <v>0</v>
      </c>
      <c r="AV143">
        <f t="shared" si="41"/>
        <v>0</v>
      </c>
      <c r="AW143">
        <f t="shared" si="40"/>
        <v>0</v>
      </c>
      <c r="AX143">
        <f t="shared" si="40"/>
        <v>0</v>
      </c>
      <c r="AY143">
        <f t="shared" si="40"/>
        <v>0</v>
      </c>
      <c r="AZ143">
        <f t="shared" si="40"/>
        <v>0</v>
      </c>
      <c r="BA143">
        <f t="shared" si="40"/>
        <v>0</v>
      </c>
      <c r="BB143">
        <f t="shared" si="40"/>
        <v>0</v>
      </c>
      <c r="BC143">
        <f t="shared" si="40"/>
        <v>0</v>
      </c>
      <c r="BD143">
        <f t="shared" si="34"/>
        <v>0</v>
      </c>
      <c r="BE143">
        <f t="shared" si="34"/>
        <v>0</v>
      </c>
      <c r="BF143">
        <f t="shared" si="36"/>
        <v>0</v>
      </c>
      <c r="BG143">
        <f t="shared" si="36"/>
        <v>0</v>
      </c>
      <c r="BH143">
        <f t="shared" si="36"/>
        <v>0</v>
      </c>
      <c r="BI143">
        <f t="shared" si="36"/>
        <v>0</v>
      </c>
      <c r="BJ143">
        <f t="shared" si="36"/>
        <v>0</v>
      </c>
      <c r="BK143">
        <f t="shared" si="36"/>
        <v>0</v>
      </c>
      <c r="BL143">
        <f t="shared" si="36"/>
        <v>0</v>
      </c>
      <c r="BM143">
        <f t="shared" si="36"/>
        <v>0</v>
      </c>
      <c r="BN143">
        <f t="shared" si="36"/>
        <v>0</v>
      </c>
      <c r="BO143">
        <f t="shared" si="36"/>
        <v>0</v>
      </c>
      <c r="BP143">
        <f t="shared" si="36"/>
        <v>0</v>
      </c>
      <c r="BQ143">
        <f t="shared" si="36"/>
        <v>0</v>
      </c>
      <c r="BR143">
        <f t="shared" si="36"/>
        <v>0</v>
      </c>
      <c r="BS143">
        <f t="shared" si="36"/>
        <v>0</v>
      </c>
      <c r="BT143">
        <f t="shared" si="36"/>
        <v>0</v>
      </c>
      <c r="BU143">
        <f t="shared" si="36"/>
        <v>0</v>
      </c>
    </row>
    <row r="144" hidden="1" spans="1:73">
      <c r="A144" s="9" t="str">
        <f>_xlfn.XLOOKUP($E144,'Copy of Raw Data'!$E:$E,'Copy of Raw Data'!A:A,"ERROR",0,1)</f>
        <v>US</v>
      </c>
      <c r="B144" s="9" t="str">
        <f>_xlfn.XLOOKUP($E144,'Copy of Raw Data'!$E:$E,'Copy of Raw Data'!B:B,"ERROR",0,1)</f>
        <v>Hair Mousses</v>
      </c>
      <c r="C144" s="9" t="str">
        <f>_xlfn.XLOOKUP($E144,'Copy of Raw Data'!$E:$E,'Copy of Raw Data'!C:C,"ERROR",0,1)</f>
        <v>r+co</v>
      </c>
      <c r="D144" s="9" t="str">
        <f>_xlfn.XLOOKUP($E144,'Copy of Raw Data'!$E:$E,'Copy of Raw Data'!D:D,"ERROR",0,1)</f>
        <v>www.amazon.com/dp/B01D3LDJQE</v>
      </c>
      <c r="E144" s="9" t="s">
        <v>549</v>
      </c>
      <c r="F144" s="9" t="str">
        <f>_xlfn.XLOOKUP($E144,'Copy of Raw Data'!$E:$E,'Copy of Raw Data'!F:F,"ERROR",0,1)</f>
        <v>R+Co Twister Curl Primer, Lightweight Styling Primer for Moisturized and Defined Curls, Packaging May Vary, 5 Fl Oz R+Co Twister Curl Primer, Lightweight Styling Primer for Moisturized and Defined Curls, Packaging May Vary, 5 Fl Oz</v>
      </c>
      <c r="G144" s="9">
        <f>_xlfn.XLOOKUP($E144,'Copy of Raw Data'!$E:$E,'Copy of Raw Data'!G:G,"ERROR",0,1)</f>
        <v>570</v>
      </c>
      <c r="H144" s="9">
        <f>_xlfn.XLOOKUP($E144,'Copy of Raw Data'!$E:$E,'Copy of Raw Data'!H:H,"ERROR",0,1)</f>
        <v>16153.14</v>
      </c>
      <c r="I144" s="9">
        <f>_xlfn.XLOOKUP($E144,'Copy of Raw Data'!$E:$E,'Copy of Raw Data'!I:I,"ERROR",0,1)</f>
        <v>0.000672146111965725</v>
      </c>
      <c r="J144" s="9" t="str">
        <f>_xlfn.XLOOKUP($E144,'Copy of Raw Data'!$E:$E,'Copy of 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20 to 30</v>
      </c>
      <c r="L144" s="9">
        <f>_xlfn.XLOOKUP($E144,'Copy of Raw Data'!$E:$E,'Copy of Raw Data'!L:L,"ERROR",0,1)</f>
        <v>28.33</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20 to 30</v>
      </c>
      <c r="N144" s="9">
        <f>_xlfn.XLOOKUP($E144,'Copy of Raw Data'!$E:$E,'Copy of Raw Data'!N:N,"ERROR",0,1)</f>
        <v>28.33</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37"/>
        <v>0</v>
      </c>
      <c r="Q144" s="9">
        <f>_xlfn.XLOOKUP($E144,'Copy of Raw Data'!$E:$E,'Copy of Raw Data'!Q:Q,"ERROR",0,1)</f>
        <v>5</v>
      </c>
      <c r="R144" s="9" t="str">
        <f>_xlfn.XLOOKUP($E144,'Copy of Raw Data'!$E:$E,'Copy of Raw Data'!R:R,"ERROR",0,1)</f>
        <v>fl oz</v>
      </c>
      <c r="S144" s="17">
        <f t="shared" si="33"/>
        <v>5.44807692307692</v>
      </c>
      <c r="T144" s="9" t="str">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5 to 10</v>
      </c>
      <c r="U144" s="17"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0.1 to 0.2</v>
      </c>
      <c r="V144" s="17">
        <f t="shared" si="38"/>
        <v>0.184243385968107</v>
      </c>
      <c r="W144" s="17"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0.1 to 0.2</v>
      </c>
      <c r="X144" s="17">
        <f t="shared" si="39"/>
        <v>0.184243385968107</v>
      </c>
      <c r="Y144" s="9"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4 to 6</v>
      </c>
      <c r="Z144" s="17">
        <f t="array" ref="Z144">_xlfn.IFS(AA144="oz",_xlfn.IFS(R144="oz",Q144,R144="fl oz",Q144*1.04,R144="ml",Q144*0.0338),AA144="fl oz",_xlfn.IFS(R144="oz",Q144/1.04,R144="fl oz",Q144,R144="ml",Q144*0.0338/1.04),AA144="ml",_xlfn.IFS(R144="oz",Q144/0.0338,R144="fl oz",Q144*1.04/0.0338,R144="ml",Q144))</f>
        <v>5.2</v>
      </c>
      <c r="AA144" s="9" t="str">
        <f>_xlfn.XLOOKUP($E144,'Copy of Raw Data'!$E:$E,'Copy of Raw Data'!AA:AA,"ERROR",0,1)</f>
        <v>oz</v>
      </c>
      <c r="AB144" s="9"/>
      <c r="AC144" s="9"/>
      <c r="AD144" s="9"/>
      <c r="AE144" s="9"/>
      <c r="AF144" s="9"/>
      <c r="AG144">
        <f t="shared" si="41"/>
        <v>0</v>
      </c>
      <c r="AH144">
        <f t="shared" si="41"/>
        <v>0</v>
      </c>
      <c r="AI144">
        <f t="shared" si="41"/>
        <v>0</v>
      </c>
      <c r="AJ144">
        <f t="shared" si="41"/>
        <v>0</v>
      </c>
      <c r="AK144">
        <f t="shared" si="41"/>
        <v>0</v>
      </c>
      <c r="AL144">
        <f t="shared" si="41"/>
        <v>0</v>
      </c>
      <c r="AM144">
        <f t="shared" si="41"/>
        <v>0</v>
      </c>
      <c r="AN144">
        <f t="shared" si="41"/>
        <v>0</v>
      </c>
      <c r="AO144">
        <f t="shared" si="41"/>
        <v>0</v>
      </c>
      <c r="AP144">
        <f t="shared" si="41"/>
        <v>0</v>
      </c>
      <c r="AQ144">
        <f t="shared" si="41"/>
        <v>0</v>
      </c>
      <c r="AR144">
        <f t="shared" si="41"/>
        <v>0</v>
      </c>
      <c r="AS144">
        <f t="shared" si="41"/>
        <v>0</v>
      </c>
      <c r="AT144">
        <f t="shared" si="41"/>
        <v>0</v>
      </c>
      <c r="AU144">
        <f t="shared" si="41"/>
        <v>0</v>
      </c>
      <c r="AV144">
        <f t="shared" si="41"/>
        <v>0</v>
      </c>
      <c r="AW144">
        <f t="shared" si="40"/>
        <v>0</v>
      </c>
      <c r="AX144">
        <f t="shared" si="40"/>
        <v>0</v>
      </c>
      <c r="AY144">
        <f t="shared" si="40"/>
        <v>0</v>
      </c>
      <c r="AZ144">
        <f t="shared" si="40"/>
        <v>0</v>
      </c>
      <c r="BA144">
        <f t="shared" si="40"/>
        <v>0</v>
      </c>
      <c r="BB144">
        <f t="shared" si="40"/>
        <v>0</v>
      </c>
      <c r="BC144">
        <f t="shared" si="40"/>
        <v>0</v>
      </c>
      <c r="BD144">
        <f t="shared" si="34"/>
        <v>0</v>
      </c>
      <c r="BE144">
        <f t="shared" si="34"/>
        <v>0</v>
      </c>
      <c r="BF144">
        <f t="shared" si="36"/>
        <v>0</v>
      </c>
      <c r="BG144">
        <f t="shared" si="36"/>
        <v>0</v>
      </c>
      <c r="BH144">
        <f t="shared" si="36"/>
        <v>0</v>
      </c>
      <c r="BI144">
        <f t="shared" si="36"/>
        <v>0</v>
      </c>
      <c r="BJ144">
        <f t="shared" si="36"/>
        <v>0</v>
      </c>
      <c r="BK144">
        <f t="shared" si="36"/>
        <v>0</v>
      </c>
      <c r="BL144">
        <f t="shared" si="36"/>
        <v>0</v>
      </c>
      <c r="BM144">
        <f t="shared" si="36"/>
        <v>0</v>
      </c>
      <c r="BN144">
        <f t="shared" si="36"/>
        <v>0</v>
      </c>
      <c r="BO144">
        <f t="shared" si="36"/>
        <v>0</v>
      </c>
      <c r="BP144">
        <f t="shared" si="36"/>
        <v>0</v>
      </c>
      <c r="BQ144">
        <f t="shared" si="36"/>
        <v>0</v>
      </c>
      <c r="BR144">
        <f t="shared" si="36"/>
        <v>0</v>
      </c>
      <c r="BS144">
        <f t="shared" si="36"/>
        <v>0</v>
      </c>
      <c r="BT144">
        <f t="shared" si="36"/>
        <v>0</v>
      </c>
      <c r="BU144">
        <f t="shared" si="36"/>
        <v>0</v>
      </c>
    </row>
    <row r="145" hidden="1" spans="1:73">
      <c r="A145" s="9" t="str">
        <f>_xlfn.XLOOKUP($E145,'Copy of Raw Data'!$E:$E,'Copy of Raw Data'!A:A,"ERROR",0,1)</f>
        <v>US</v>
      </c>
      <c r="B145" s="9" t="str">
        <f>_xlfn.XLOOKUP($E145,'Copy of Raw Data'!$E:$E,'Copy of Raw Data'!B:B,"ERROR",0,1)</f>
        <v>Hair Mousses</v>
      </c>
      <c r="C145" s="9" t="str">
        <f>_xlfn.XLOOKUP($E145,'Copy of Raw Data'!$E:$E,'Copy of Raw Data'!C:C,"ERROR",0,1)</f>
        <v>rusk</v>
      </c>
      <c r="D145" s="9" t="str">
        <f>_xlfn.XLOOKUP($E145,'Copy of Raw Data'!$E:$E,'Copy of Raw Data'!D:D,"ERROR",0,1)</f>
        <v>www.amazon.com/dp/B079KS8QCD</v>
      </c>
      <c r="E145" s="9" t="s">
        <v>552</v>
      </c>
      <c r="F145" s="9" t="str">
        <f>_xlfn.XLOOKUP($E145,'Copy of Raw Data'!$E:$E,'Copy of Raw Data'!F:F,"ERROR",0,1)</f>
        <v>RUSK Deepshine PlatinumX Mousse, 9 Oz, Lightweight, Alcohol-Free Styling Foam for Platinum, Blonde, Gray, and Silver Hair, Enhances Body and Volume While Restoring Brilliance to Haircolor</v>
      </c>
      <c r="G145" s="9">
        <f>_xlfn.XLOOKUP($E145,'Copy of Raw Data'!$E:$E,'Copy of Raw Data'!G:G,"ERROR",0,1)</f>
        <v>1017</v>
      </c>
      <c r="H145" s="9">
        <f>_xlfn.XLOOKUP($E145,'Copy of Raw Data'!$E:$E,'Copy of Raw Data'!H:H,"ERROR",0,1)</f>
        <v>15809.79</v>
      </c>
      <c r="I145" s="9">
        <f>_xlfn.XLOOKUP($E145,'Copy of Raw Data'!$E:$E,'Copy of Raw Data'!I:I,"ERROR",0,1)</f>
        <v>0.000669727459199955</v>
      </c>
      <c r="J145" s="9" t="str">
        <f>_xlfn.XLOOKUP($E145,'Copy of Raw Data'!$E:$E,'Copy of 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15 to 20</v>
      </c>
      <c r="L145" s="9">
        <f>_xlfn.XLOOKUP($E145,'Copy of Raw Data'!$E:$E,'Copy of Raw Data'!L:L,"ERROR",0,1)</f>
        <v>15.52</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15 to 20</v>
      </c>
      <c r="N145" s="9">
        <f>_xlfn.XLOOKUP($E145,'Copy of Raw Data'!$E:$E,'Copy of Raw Data'!N:N,"ERROR",0,1)</f>
        <v>15.73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0% to 2%</v>
      </c>
      <c r="P145" s="16">
        <f t="shared" si="37"/>
        <v>0.0133502860775589</v>
      </c>
      <c r="Q145" s="9">
        <f>_xlfn.XLOOKUP($E145,'Copy of Raw Data'!$E:$E,'Copy of Raw Data'!Q:Q,"ERROR",0,1)</f>
        <v>9</v>
      </c>
      <c r="R145" s="9" t="str">
        <f>_xlfn.XLOOKUP($E145,'Copy of Raw Data'!$E:$E,'Copy of Raw Data'!R:R,"ERROR",0,1)</f>
        <v>oz</v>
      </c>
      <c r="S145" s="17">
        <f t="shared" si="33"/>
        <v>1.72444444444444</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1 to 2</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0.05 to 0.1</v>
      </c>
      <c r="V145" s="17">
        <f t="shared" si="38"/>
        <v>0.0591064517341149</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0.05 to 0.1</v>
      </c>
      <c r="X145" s="17">
        <f t="shared" si="39"/>
        <v>0.058317363694435</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8 to 10</v>
      </c>
      <c r="Z145" s="17">
        <f t="array" ref="Z145">_xlfn.IFS(AA145="oz",_xlfn.IFS(R145="oz",Q145,R145="fl oz",Q145*1.04,R145="ml",Q145*0.0338),AA145="fl oz",_xlfn.IFS(R145="oz",Q145/1.04,R145="fl oz",Q145,R145="ml",Q145*0.0338/1.04),AA145="ml",_xlfn.IFS(R145="oz",Q145/0.0338,R145="fl oz",Q145*1.04/0.0338,R145="ml",Q145))</f>
        <v>9</v>
      </c>
      <c r="AA145" s="9" t="str">
        <f>_xlfn.XLOOKUP($E145,'Copy of Raw Data'!$E:$E,'Copy of Raw Data'!AA:AA,"ERROR",0,1)</f>
        <v>oz</v>
      </c>
      <c r="AB145" s="9"/>
      <c r="AC145" s="9"/>
      <c r="AD145" s="9"/>
      <c r="AE145" s="9"/>
      <c r="AF145" s="9"/>
      <c r="AG145">
        <f t="shared" si="41"/>
        <v>0</v>
      </c>
      <c r="AH145">
        <f t="shared" si="41"/>
        <v>0</v>
      </c>
      <c r="AI145">
        <f t="shared" si="41"/>
        <v>0</v>
      </c>
      <c r="AJ145">
        <f t="shared" si="41"/>
        <v>0</v>
      </c>
      <c r="AK145">
        <f t="shared" si="41"/>
        <v>0</v>
      </c>
      <c r="AL145">
        <f t="shared" si="41"/>
        <v>0</v>
      </c>
      <c r="AM145">
        <f t="shared" si="41"/>
        <v>0</v>
      </c>
      <c r="AN145">
        <f t="shared" si="41"/>
        <v>0</v>
      </c>
      <c r="AO145">
        <f t="shared" si="41"/>
        <v>0</v>
      </c>
      <c r="AP145">
        <f t="shared" si="41"/>
        <v>0</v>
      </c>
      <c r="AQ145">
        <f t="shared" si="41"/>
        <v>0</v>
      </c>
      <c r="AR145">
        <f t="shared" si="41"/>
        <v>0</v>
      </c>
      <c r="AS145">
        <f t="shared" si="41"/>
        <v>0</v>
      </c>
      <c r="AT145">
        <f t="shared" si="41"/>
        <v>0</v>
      </c>
      <c r="AU145">
        <f t="shared" si="41"/>
        <v>0</v>
      </c>
      <c r="AV145">
        <f t="shared" si="41"/>
        <v>0</v>
      </c>
      <c r="AW145">
        <f t="shared" si="40"/>
        <v>0</v>
      </c>
      <c r="AX145">
        <f t="shared" si="40"/>
        <v>0</v>
      </c>
      <c r="AY145">
        <f t="shared" si="40"/>
        <v>0</v>
      </c>
      <c r="AZ145">
        <f t="shared" si="40"/>
        <v>0</v>
      </c>
      <c r="BA145">
        <f t="shared" si="40"/>
        <v>0</v>
      </c>
      <c r="BB145">
        <f t="shared" si="40"/>
        <v>0</v>
      </c>
      <c r="BC145">
        <f t="shared" si="40"/>
        <v>0</v>
      </c>
      <c r="BD145">
        <f t="shared" si="34"/>
        <v>0</v>
      </c>
      <c r="BE145">
        <f t="shared" si="34"/>
        <v>0</v>
      </c>
      <c r="BF145">
        <f t="shared" si="36"/>
        <v>0</v>
      </c>
      <c r="BG145">
        <f t="shared" si="36"/>
        <v>0</v>
      </c>
      <c r="BH145">
        <f t="shared" si="36"/>
        <v>0</v>
      </c>
      <c r="BI145">
        <f t="shared" si="36"/>
        <v>0</v>
      </c>
      <c r="BJ145">
        <f t="shared" si="36"/>
        <v>0</v>
      </c>
      <c r="BK145">
        <f t="shared" si="36"/>
        <v>0</v>
      </c>
      <c r="BL145">
        <f t="shared" si="36"/>
        <v>0</v>
      </c>
      <c r="BM145">
        <f t="shared" si="36"/>
        <v>0</v>
      </c>
      <c r="BN145">
        <f t="shared" si="36"/>
        <v>0</v>
      </c>
      <c r="BO145">
        <f t="shared" si="36"/>
        <v>0</v>
      </c>
      <c r="BP145">
        <f t="shared" si="36"/>
        <v>0</v>
      </c>
      <c r="BQ145">
        <f t="shared" si="36"/>
        <v>0</v>
      </c>
      <c r="BR145">
        <f t="shared" si="36"/>
        <v>0</v>
      </c>
      <c r="BS145">
        <f t="shared" si="36"/>
        <v>0</v>
      </c>
      <c r="BT145">
        <f t="shared" si="36"/>
        <v>0</v>
      </c>
      <c r="BU145">
        <f t="shared" si="36"/>
        <v>0</v>
      </c>
    </row>
    <row r="146" hidden="1" spans="1:73">
      <c r="A146" s="9" t="str">
        <f>_xlfn.XLOOKUP($E146,'Copy of Raw Data'!$E:$E,'Copy of Raw Data'!A:A,"ERROR",0,1)</f>
        <v>US</v>
      </c>
      <c r="B146" s="9" t="str">
        <f>_xlfn.XLOOKUP($E146,'Copy of Raw Data'!$E:$E,'Copy of Raw Data'!B:B,"ERROR",0,1)</f>
        <v>Hair Mousses</v>
      </c>
      <c r="C146" s="9" t="str">
        <f>_xlfn.XLOOKUP($E146,'Copy of Raw Data'!$E:$E,'Copy of Raw Data'!C:C,"ERROR",0,1)</f>
        <v>sebastian</v>
      </c>
      <c r="D146" s="9" t="str">
        <f>_xlfn.XLOOKUP($E146,'Copy of Raw Data'!$E:$E,'Copy of Raw Data'!D:D,"ERROR",0,1)</f>
        <v>www.amazon.com/dp/B01D3N19HS</v>
      </c>
      <c r="E146" s="9" t="s">
        <v>555</v>
      </c>
      <c r="F146" s="9" t="str">
        <f>_xlfn.XLOOKUP($E146,'Copy of Raw Data'!$E:$E,'Copy of Raw Data'!F:F,"ERROR",0,1)</f>
        <v>Sebastian Whipped CrÃ¨me, Light Conditioning-Style Whip</v>
      </c>
      <c r="G146" s="9">
        <f>_xlfn.XLOOKUP($E146,'Copy of Raw Data'!$E:$E,'Copy of Raw Data'!G:G,"ERROR",0,1)</f>
        <v>750</v>
      </c>
      <c r="H146" s="9">
        <f>_xlfn.XLOOKUP($E146,'Copy of Raw Data'!$E:$E,'Copy of Raw Data'!H:H,"ERROR",0,1)</f>
        <v>15752.9</v>
      </c>
      <c r="I146" s="9">
        <f>_xlfn.XLOOKUP($E146,'Copy of Raw Data'!$E:$E,'Copy of Raw Data'!I:I,"ERROR",0,1)</f>
        <v>0.000660823636933563</v>
      </c>
      <c r="J146" s="9" t="str">
        <f>_xlfn.XLOOKUP($E146,'Copy of Raw Data'!$E:$E,'Copy of 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20 to 30</v>
      </c>
      <c r="L146" s="9">
        <f>_xlfn.XLOOKUP($E146,'Copy of Raw Data'!$E:$E,'Copy of Raw Data'!L:L,"ERROR",0,1)</f>
        <v>21</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20 to 30</v>
      </c>
      <c r="N146" s="9">
        <f>_xlfn.XLOOKUP($E146,'Copy of Raw Data'!$E:$E,'Copy of Raw Data'!N:N,"ERROR",0,1)</f>
        <v>21</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No Discount</v>
      </c>
      <c r="P146" s="16">
        <f t="shared" si="37"/>
        <v>0</v>
      </c>
      <c r="Q146" s="9">
        <f>_xlfn.XLOOKUP($E146,'Copy of Raw Data'!$E:$E,'Copy of Raw Data'!Q:Q,"ERROR",0,1)</f>
        <v>0</v>
      </c>
      <c r="R146" s="9">
        <f>_xlfn.XLOOKUP($E146,'Copy of Raw Data'!$E:$E,'Copy of Raw Data'!R:R,"ERROR",0,1)</f>
        <v>0</v>
      </c>
      <c r="S146" s="17" t="e">
        <f t="shared" si="33"/>
        <v>#N/A</v>
      </c>
      <c r="T146" s="9" t="e">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#N/A</v>
      </c>
      <c r="U146" s="17" t="e">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#N/A</v>
      </c>
      <c r="V146" s="17" t="e">
        <f t="shared" si="38"/>
        <v>#N/A</v>
      </c>
      <c r="W146" s="17" t="e">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#N/A</v>
      </c>
      <c r="X146" s="17" t="e">
        <f t="shared" si="39"/>
        <v>#N/A</v>
      </c>
      <c r="Y146" s="9" t="e">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#N/A</v>
      </c>
      <c r="Z146" s="17" t="e">
        <f t="array" ref="Z146">_xlfn.IFS(AA146="oz",_xlfn.IFS(R146="oz",Q146,R146="fl oz",Q146*1.04,R146="ml",Q146*0.0338),AA146="fl oz",_xlfn.IFS(R146="oz",Q146/1.04,R146="fl oz",Q146,R146="ml",Q146*0.0338/1.04),AA146="ml",_xlfn.IFS(R146="oz",Q146/0.0338,R146="fl oz",Q146*1.04/0.0338,R146="ml",Q146))</f>
        <v>#N/A</v>
      </c>
      <c r="AA146" s="9" t="str">
        <f>_xlfn.XLOOKUP($E146,'Copy of Raw Data'!$E:$E,'Copy of Raw Data'!AA:AA,"ERROR",0,1)</f>
        <v>oz</v>
      </c>
      <c r="AB146" s="9"/>
      <c r="AC146" s="9"/>
      <c r="AD146" s="9"/>
      <c r="AE146" s="9"/>
      <c r="AF146" s="9"/>
      <c r="AG146">
        <f t="shared" si="41"/>
        <v>0</v>
      </c>
      <c r="AH146">
        <f t="shared" si="41"/>
        <v>0</v>
      </c>
      <c r="AI146">
        <f t="shared" si="41"/>
        <v>0</v>
      </c>
      <c r="AJ146">
        <f t="shared" si="41"/>
        <v>0</v>
      </c>
      <c r="AK146">
        <f t="shared" si="41"/>
        <v>0</v>
      </c>
      <c r="AL146">
        <f t="shared" si="41"/>
        <v>0</v>
      </c>
      <c r="AM146">
        <f t="shared" si="41"/>
        <v>0</v>
      </c>
      <c r="AN146">
        <f t="shared" si="41"/>
        <v>0</v>
      </c>
      <c r="AO146">
        <f t="shared" si="41"/>
        <v>0</v>
      </c>
      <c r="AP146">
        <f t="shared" si="41"/>
        <v>0</v>
      </c>
      <c r="AQ146">
        <f t="shared" si="41"/>
        <v>0</v>
      </c>
      <c r="AR146">
        <f t="shared" si="41"/>
        <v>0</v>
      </c>
      <c r="AS146">
        <f t="shared" si="41"/>
        <v>0</v>
      </c>
      <c r="AT146">
        <f t="shared" si="41"/>
        <v>0</v>
      </c>
      <c r="AU146">
        <f t="shared" si="41"/>
        <v>0</v>
      </c>
      <c r="AV146">
        <f t="shared" si="41"/>
        <v>0</v>
      </c>
      <c r="AW146">
        <f t="shared" si="40"/>
        <v>0</v>
      </c>
      <c r="AX146">
        <f t="shared" si="40"/>
        <v>0</v>
      </c>
      <c r="AY146">
        <f t="shared" si="40"/>
        <v>0</v>
      </c>
      <c r="AZ146">
        <f t="shared" si="40"/>
        <v>0</v>
      </c>
      <c r="BA146">
        <f t="shared" si="40"/>
        <v>0</v>
      </c>
      <c r="BB146">
        <f t="shared" si="40"/>
        <v>0</v>
      </c>
      <c r="BC146">
        <f t="shared" si="40"/>
        <v>0</v>
      </c>
      <c r="BD146">
        <f t="shared" si="34"/>
        <v>0</v>
      </c>
      <c r="BE146">
        <f t="shared" si="34"/>
        <v>0</v>
      </c>
      <c r="BF146">
        <f t="shared" si="36"/>
        <v>0</v>
      </c>
      <c r="BG146">
        <f t="shared" si="36"/>
        <v>0</v>
      </c>
      <c r="BH146">
        <f t="shared" si="36"/>
        <v>0</v>
      </c>
      <c r="BI146">
        <f t="shared" si="36"/>
        <v>0</v>
      </c>
      <c r="BJ146">
        <f t="shared" si="36"/>
        <v>0</v>
      </c>
      <c r="BK146">
        <f t="shared" si="36"/>
        <v>0</v>
      </c>
      <c r="BL146">
        <f t="shared" si="36"/>
        <v>0</v>
      </c>
      <c r="BM146">
        <f t="shared" ref="BF146:BU209" si="42">IF(IFERROR(SEARCH(BM$2,$AD146,1),0)=0,0,1)</f>
        <v>0</v>
      </c>
      <c r="BN146">
        <f t="shared" si="42"/>
        <v>0</v>
      </c>
      <c r="BO146">
        <f t="shared" si="42"/>
        <v>0</v>
      </c>
      <c r="BP146">
        <f t="shared" si="42"/>
        <v>0</v>
      </c>
      <c r="BQ146">
        <f t="shared" si="42"/>
        <v>0</v>
      </c>
      <c r="BR146">
        <f t="shared" si="42"/>
        <v>0</v>
      </c>
      <c r="BS146">
        <f t="shared" si="42"/>
        <v>0</v>
      </c>
      <c r="BT146">
        <f t="shared" si="42"/>
        <v>0</v>
      </c>
      <c r="BU146">
        <f t="shared" si="42"/>
        <v>0</v>
      </c>
    </row>
    <row r="147" hidden="1" spans="1:73">
      <c r="A147" s="9" t="str">
        <f>_xlfn.XLOOKUP($E147,'Copy of Raw Data'!$E:$E,'Copy of Raw Data'!A:A,"ERROR",0,1)</f>
        <v>US</v>
      </c>
      <c r="B147" s="9" t="str">
        <f>_xlfn.XLOOKUP($E147,'Copy of Raw Data'!$E:$E,'Copy of Raw Data'!B:B,"ERROR",0,1)</f>
        <v>Hair Mousses</v>
      </c>
      <c r="C147" s="9" t="str">
        <f>_xlfn.XLOOKUP($E147,'Copy of Raw Data'!$E:$E,'Copy of Raw Data'!C:C,"ERROR",0,1)</f>
        <v>african pride</v>
      </c>
      <c r="D147" s="9" t="str">
        <f>_xlfn.XLOOKUP($E147,'Copy of Raw Data'!$E:$E,'Copy of Raw Data'!D:D,"ERROR",0,1)</f>
        <v>www.amazon.com/dp/B07T7864KV</v>
      </c>
      <c r="E147" s="9" t="s">
        <v>559</v>
      </c>
      <c r="F147" s="9" t="str">
        <f>_xlfn.XLOOKUP($E147,'Copy of Raw Data'!$E:$E,'Copy of Raw Data'!F:F,"ERROR",0,1)</f>
        <v>African Pride Moisture Miracle Rose Water &amp; Argan Oil Curl Hair Mousse, Flexible Hold, Enhances Curls, Creates Wave Patterns, No Residue, Deep Moisture, Adds Shine, Strengthens &amp; Protects Hair, 8.5 oz</v>
      </c>
      <c r="G147" s="9">
        <f>_xlfn.XLOOKUP($E147,'Copy of Raw Data'!$E:$E,'Copy of Raw Data'!G:G,"ERROR",0,1)</f>
        <v>1858</v>
      </c>
      <c r="H147" s="9">
        <f>_xlfn.XLOOKUP($E147,'Copy of Raw Data'!$E:$E,'Copy of Raw Data'!H:H,"ERROR",0,1)</f>
        <v>15543.47</v>
      </c>
      <c r="I147" s="9">
        <f>_xlfn.XLOOKUP($E147,'Copy of Raw Data'!$E:$E,'Copy of Raw Data'!I:I,"ERROR",0,1)</f>
        <v>0.000655881320462819</v>
      </c>
      <c r="J147" s="9" t="str">
        <f>_xlfn.XLOOKUP($E147,'Copy of Raw Data'!$E:$E,'Copy of 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5 to 10</v>
      </c>
      <c r="L147" s="9">
        <f>_xlfn.XLOOKUP($E147,'Copy of Raw Data'!$E:$E,'Copy of Raw Data'!L:L,"ERROR",0,1)</f>
        <v>8.4</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5 to 10</v>
      </c>
      <c r="N147" s="9">
        <f>_xlfn.XLOOKUP($E147,'Copy of Raw Data'!$E:$E,'Copy of Raw Data'!N:N,"ERROR",0,1)</f>
        <v>9.1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6% to 8%</v>
      </c>
      <c r="P147" s="16">
        <f t="shared" si="37"/>
        <v>0.0769230769230768</v>
      </c>
      <c r="Q147" s="9">
        <f>_xlfn.XLOOKUP($E147,'Copy of Raw Data'!$E:$E,'Copy of Raw Data'!Q:Q,"ERROR",0,1)</f>
        <v>8.5</v>
      </c>
      <c r="R147" s="9" t="str">
        <f>_xlfn.XLOOKUP($E147,'Copy of Raw Data'!$E:$E,'Copy of Raw Data'!R:R,"ERROR",0,1)</f>
        <v>oz</v>
      </c>
      <c r="S147" s="17">
        <f t="shared" si="33"/>
        <v>0.988235294117647</v>
      </c>
      <c r="T147" s="9" t="str">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0.75 to 1</v>
      </c>
      <c r="U147" s="17"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 to 0.05</v>
      </c>
      <c r="V147" s="17">
        <f t="shared" si="38"/>
        <v>0.0362052159382522</v>
      </c>
      <c r="W147" s="17"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 to 0.05</v>
      </c>
      <c r="X147" s="17">
        <f t="shared" si="39"/>
        <v>0.0334201993276174</v>
      </c>
      <c r="Y147" s="9"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8 to 10</v>
      </c>
      <c r="Z147" s="17">
        <f t="array" ref="Z147">_xlfn.IFS(AA147="oz",_xlfn.IFS(R147="oz",Q147,R147="fl oz",Q147*1.04,R147="ml",Q147*0.0338),AA147="fl oz",_xlfn.IFS(R147="oz",Q147/1.04,R147="fl oz",Q147,R147="ml",Q147*0.0338/1.04),AA147="ml",_xlfn.IFS(R147="oz",Q147/0.0338,R147="fl oz",Q147*1.04/0.0338,R147="ml",Q147))</f>
        <v>8.5</v>
      </c>
      <c r="AA147" s="9" t="str">
        <f>_xlfn.XLOOKUP($E147,'Copy of Raw Data'!$E:$E,'Copy of Raw Data'!AA:AA,"ERROR",0,1)</f>
        <v>oz</v>
      </c>
      <c r="AB147" s="9"/>
      <c r="AC147" s="9"/>
      <c r="AD147" s="9"/>
      <c r="AE147" s="9"/>
      <c r="AF147" s="9"/>
      <c r="AG147">
        <f t="shared" si="41"/>
        <v>0</v>
      </c>
      <c r="AH147">
        <f t="shared" si="41"/>
        <v>0</v>
      </c>
      <c r="AI147">
        <f t="shared" si="41"/>
        <v>0</v>
      </c>
      <c r="AJ147">
        <f t="shared" si="41"/>
        <v>0</v>
      </c>
      <c r="AK147">
        <f t="shared" si="41"/>
        <v>0</v>
      </c>
      <c r="AL147">
        <f t="shared" si="41"/>
        <v>0</v>
      </c>
      <c r="AM147">
        <f t="shared" si="41"/>
        <v>0</v>
      </c>
      <c r="AN147">
        <f t="shared" si="41"/>
        <v>0</v>
      </c>
      <c r="AO147">
        <f t="shared" si="41"/>
        <v>0</v>
      </c>
      <c r="AP147">
        <f t="shared" si="41"/>
        <v>0</v>
      </c>
      <c r="AQ147">
        <f t="shared" si="41"/>
        <v>0</v>
      </c>
      <c r="AR147">
        <f t="shared" si="41"/>
        <v>0</v>
      </c>
      <c r="AS147">
        <f t="shared" si="41"/>
        <v>0</v>
      </c>
      <c r="AT147">
        <f t="shared" si="41"/>
        <v>0</v>
      </c>
      <c r="AU147">
        <f t="shared" si="41"/>
        <v>0</v>
      </c>
      <c r="AV147">
        <f t="shared" si="41"/>
        <v>0</v>
      </c>
      <c r="AW147">
        <f t="shared" si="40"/>
        <v>0</v>
      </c>
      <c r="AX147">
        <f t="shared" si="40"/>
        <v>0</v>
      </c>
      <c r="AY147">
        <f t="shared" si="40"/>
        <v>0</v>
      </c>
      <c r="AZ147">
        <f t="shared" si="40"/>
        <v>0</v>
      </c>
      <c r="BA147">
        <f t="shared" si="40"/>
        <v>0</v>
      </c>
      <c r="BB147">
        <f t="shared" si="40"/>
        <v>0</v>
      </c>
      <c r="BC147">
        <f t="shared" si="40"/>
        <v>0</v>
      </c>
      <c r="BD147">
        <f t="shared" si="34"/>
        <v>0</v>
      </c>
      <c r="BE147">
        <f t="shared" si="34"/>
        <v>0</v>
      </c>
      <c r="BF147">
        <f t="shared" si="42"/>
        <v>0</v>
      </c>
      <c r="BG147">
        <f t="shared" si="42"/>
        <v>0</v>
      </c>
      <c r="BH147">
        <f t="shared" si="42"/>
        <v>0</v>
      </c>
      <c r="BI147">
        <f t="shared" si="42"/>
        <v>0</v>
      </c>
      <c r="BJ147">
        <f t="shared" si="42"/>
        <v>0</v>
      </c>
      <c r="BK147">
        <f t="shared" si="42"/>
        <v>0</v>
      </c>
      <c r="BL147">
        <f t="shared" si="42"/>
        <v>0</v>
      </c>
      <c r="BM147">
        <f t="shared" si="42"/>
        <v>0</v>
      </c>
      <c r="BN147">
        <f t="shared" si="42"/>
        <v>0</v>
      </c>
      <c r="BO147">
        <f t="shared" si="42"/>
        <v>0</v>
      </c>
      <c r="BP147">
        <f t="shared" si="42"/>
        <v>0</v>
      </c>
      <c r="BQ147">
        <f t="shared" si="42"/>
        <v>0</v>
      </c>
      <c r="BR147">
        <f t="shared" si="42"/>
        <v>0</v>
      </c>
      <c r="BS147">
        <f t="shared" si="42"/>
        <v>0</v>
      </c>
      <c r="BT147">
        <f t="shared" si="42"/>
        <v>0</v>
      </c>
      <c r="BU147">
        <f t="shared" si="42"/>
        <v>0</v>
      </c>
    </row>
    <row r="148" hidden="1" spans="1:73">
      <c r="A148" s="9" t="str">
        <f>_xlfn.XLOOKUP($E148,'Copy of Raw Data'!$E:$E,'Copy of Raw Data'!A:A,"ERROR",0,1)</f>
        <v>US</v>
      </c>
      <c r="B148" s="9" t="str">
        <f>_xlfn.XLOOKUP($E148,'Copy of Raw Data'!$E:$E,'Copy of Raw Data'!B:B,"ERROR",0,1)</f>
        <v>Hair Mousses</v>
      </c>
      <c r="C148" s="9" t="str">
        <f>_xlfn.XLOOKUP($E148,'Copy of Raw Data'!$E:$E,'Copy of Raw Data'!C:C,"ERROR",0,1)</f>
        <v>Clinique</v>
      </c>
      <c r="D148" s="9" t="str">
        <f>_xlfn.XLOOKUP($E148,'Copy of Raw Data'!$E:$E,'Copy of Raw Data'!D:D,"ERROR",0,1)</f>
        <v>www.amazon.com/dp/B005FD701O</v>
      </c>
      <c r="E148" s="9" t="s">
        <v>563</v>
      </c>
      <c r="F148" s="9" t="str">
        <f>_xlfn.XLOOKUP($E148,'Copy of Raw Data'!$E:$E,'Copy of Raw Data'!F:F,"ERROR",0,1)</f>
        <v>Rinse Off Foaming - Cleanser Mousse HydroDémaquillante, 5 Fl Oz (Pack of 1)</v>
      </c>
      <c r="G148" s="9">
        <f>_xlfn.XLOOKUP($E148,'Copy of Raw Data'!$E:$E,'Copy of Raw Data'!G:G,"ERROR",0,1)</f>
        <v>760</v>
      </c>
      <c r="H148" s="9">
        <f>_xlfn.XLOOKUP($E148,'Copy of Raw Data'!$E:$E,'Copy of Raw Data'!H:H,"ERROR",0,1)</f>
        <v>15427.22</v>
      </c>
      <c r="I148" s="9">
        <f>_xlfn.XLOOKUP($E148,'Copy of Raw Data'!$E:$E,'Copy of Raw Data'!I:I,"ERROR",0,1)</f>
        <v>0.000642383801038027</v>
      </c>
      <c r="J148" s="9" t="str">
        <f>_xlfn.XLOOKUP($E148,'Copy of Raw Data'!$E:$E,'Copy of 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20 to 30</v>
      </c>
      <c r="L148" s="9">
        <f>_xlfn.XLOOKUP($E148,'Copy of Raw Data'!$E:$E,'Copy of Raw Data'!L:L,"ERROR",0,1)</f>
        <v>20.23</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20 to 30</v>
      </c>
      <c r="N148" s="9">
        <f>_xlfn.XLOOKUP($E148,'Copy of Raw Data'!$E:$E,'Copy of Raw Data'!N:N,"ERROR",0,1)</f>
        <v>21.64</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37"/>
        <v>0.0651571164510166</v>
      </c>
      <c r="Q148" s="9">
        <f>_xlfn.XLOOKUP($E148,'Copy of Raw Data'!$E:$E,'Copy of Raw Data'!Q:Q,"ERROR",0,1)</f>
        <v>5</v>
      </c>
      <c r="R148" s="9" t="str">
        <f>_xlfn.XLOOKUP($E148,'Copy of Raw Data'!$E:$E,'Copy of Raw Data'!R:R,"ERROR",0,1)</f>
        <v>fl oz</v>
      </c>
      <c r="S148" s="17">
        <f t="shared" si="33"/>
        <v>3.89038461538462</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3 to 4</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0.1 to 0.2</v>
      </c>
      <c r="V148" s="17">
        <f t="shared" si="38"/>
        <v>0.140735152571473</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0.1 to 0.2</v>
      </c>
      <c r="X148" s="17">
        <f t="shared" si="39"/>
        <v>0.131565255846622</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4 to 6</v>
      </c>
      <c r="Z148" s="17">
        <f t="array" ref="Z148">_xlfn.IFS(AA148="oz",_xlfn.IFS(R148="oz",Q148,R148="fl oz",Q148*1.04,R148="ml",Q148*0.0338),AA148="fl oz",_xlfn.IFS(R148="oz",Q148/1.04,R148="fl oz",Q148,R148="ml",Q148*0.0338/1.04),AA148="ml",_xlfn.IFS(R148="oz",Q148/0.0338,R148="fl oz",Q148*1.04/0.0338,R148="ml",Q148))</f>
        <v>5.2</v>
      </c>
      <c r="AA148" s="9" t="str">
        <f>_xlfn.XLOOKUP($E148,'Copy of Raw Data'!$E:$E,'Copy of Raw Data'!AA:AA,"ERROR",0,1)</f>
        <v>oz</v>
      </c>
      <c r="AB148" s="9"/>
      <c r="AC148" s="9"/>
      <c r="AD148" s="9"/>
      <c r="AE148" s="9"/>
      <c r="AF148" s="9"/>
      <c r="AG148">
        <f t="shared" si="41"/>
        <v>0</v>
      </c>
      <c r="AH148">
        <f t="shared" si="41"/>
        <v>0</v>
      </c>
      <c r="AI148">
        <f t="shared" si="41"/>
        <v>0</v>
      </c>
      <c r="AJ148">
        <f t="shared" si="41"/>
        <v>0</v>
      </c>
      <c r="AK148">
        <f t="shared" si="41"/>
        <v>0</v>
      </c>
      <c r="AL148">
        <f t="shared" si="41"/>
        <v>0</v>
      </c>
      <c r="AM148">
        <f t="shared" si="41"/>
        <v>0</v>
      </c>
      <c r="AN148">
        <f t="shared" si="41"/>
        <v>0</v>
      </c>
      <c r="AO148">
        <f t="shared" si="41"/>
        <v>0</v>
      </c>
      <c r="AP148">
        <f t="shared" si="41"/>
        <v>0</v>
      </c>
      <c r="AQ148">
        <f t="shared" si="41"/>
        <v>0</v>
      </c>
      <c r="AR148">
        <f t="shared" si="41"/>
        <v>0</v>
      </c>
      <c r="AS148">
        <f t="shared" si="41"/>
        <v>0</v>
      </c>
      <c r="AT148">
        <f t="shared" si="41"/>
        <v>0</v>
      </c>
      <c r="AU148">
        <f t="shared" si="41"/>
        <v>0</v>
      </c>
      <c r="AV148">
        <f t="shared" si="41"/>
        <v>0</v>
      </c>
      <c r="AW148">
        <f t="shared" si="40"/>
        <v>0</v>
      </c>
      <c r="AX148">
        <f t="shared" si="40"/>
        <v>0</v>
      </c>
      <c r="AY148">
        <f t="shared" si="40"/>
        <v>0</v>
      </c>
      <c r="AZ148">
        <f t="shared" si="40"/>
        <v>0</v>
      </c>
      <c r="BA148">
        <f t="shared" si="40"/>
        <v>0</v>
      </c>
      <c r="BB148">
        <f t="shared" si="40"/>
        <v>0</v>
      </c>
      <c r="BC148">
        <f t="shared" si="40"/>
        <v>0</v>
      </c>
      <c r="BD148">
        <f t="shared" si="34"/>
        <v>0</v>
      </c>
      <c r="BE148">
        <f t="shared" si="34"/>
        <v>0</v>
      </c>
      <c r="BF148">
        <f t="shared" si="42"/>
        <v>0</v>
      </c>
      <c r="BG148">
        <f t="shared" si="42"/>
        <v>0</v>
      </c>
      <c r="BH148">
        <f t="shared" si="42"/>
        <v>0</v>
      </c>
      <c r="BI148">
        <f t="shared" si="42"/>
        <v>0</v>
      </c>
      <c r="BJ148">
        <f t="shared" si="42"/>
        <v>0</v>
      </c>
      <c r="BK148">
        <f t="shared" si="42"/>
        <v>0</v>
      </c>
      <c r="BL148">
        <f t="shared" si="42"/>
        <v>0</v>
      </c>
      <c r="BM148">
        <f t="shared" si="42"/>
        <v>0</v>
      </c>
      <c r="BN148">
        <f t="shared" si="42"/>
        <v>0</v>
      </c>
      <c r="BO148">
        <f t="shared" si="42"/>
        <v>0</v>
      </c>
      <c r="BP148">
        <f t="shared" si="42"/>
        <v>0</v>
      </c>
      <c r="BQ148">
        <f t="shared" si="42"/>
        <v>0</v>
      </c>
      <c r="BR148">
        <f t="shared" si="42"/>
        <v>0</v>
      </c>
      <c r="BS148">
        <f t="shared" si="42"/>
        <v>0</v>
      </c>
      <c r="BT148">
        <f t="shared" si="42"/>
        <v>0</v>
      </c>
      <c r="BU148">
        <f t="shared" si="42"/>
        <v>0</v>
      </c>
    </row>
    <row r="149" hidden="1" spans="1:73">
      <c r="A149" s="9" t="str">
        <f>_xlfn.XLOOKUP($E149,'Copy of Raw Data'!$E:$E,'Copy of Raw Data'!A:A,"ERROR",0,1)</f>
        <v>US</v>
      </c>
      <c r="B149" s="9" t="str">
        <f>_xlfn.XLOOKUP($E149,'Copy of Raw Data'!$E:$E,'Copy of Raw Data'!B:B,"ERROR",0,1)</f>
        <v>Hair Mousses</v>
      </c>
      <c r="C149" s="9" t="str">
        <f>_xlfn.XLOOKUP($E149,'Copy of Raw Data'!$E:$E,'Copy of Raw Data'!C:C,"ERROR",0,1)</f>
        <v>elizabeth arden</v>
      </c>
      <c r="D149" s="9" t="str">
        <f>_xlfn.XLOOKUP($E149,'Copy of Raw Data'!$E:$E,'Copy of Raw Data'!D:D,"ERROR",0,1)</f>
        <v>www.amazon.com/dp/B002WO8X06</v>
      </c>
      <c r="E149" s="9" t="s">
        <v>566</v>
      </c>
      <c r="F149" s="9" t="str">
        <f>_xlfn.XLOOKUP($E149,'Copy of Raw Data'!$E:$E,'Copy of Raw Data'!F:F,"ERROR",0,1)</f>
        <v>Elizabeth Arden Flawless Finish Mousse Makeup</v>
      </c>
      <c r="G149" s="9">
        <f>_xlfn.XLOOKUP($E149,'Copy of Raw Data'!$E:$E,'Copy of Raw Data'!G:G,"ERROR",0,1)</f>
        <v>432</v>
      </c>
      <c r="H149" s="9">
        <f>_xlfn.XLOOKUP($E149,'Copy of Raw Data'!$E:$E,'Copy of Raw Data'!H:H,"ERROR",0,1)</f>
        <v>15109.74</v>
      </c>
      <c r="I149" s="9">
        <f>_xlfn.XLOOKUP($E149,'Copy of Raw Data'!$E:$E,'Copy of Raw Data'!I:I,"ERROR",0,1)</f>
        <v>0.000619535206277835</v>
      </c>
      <c r="J149" s="9" t="str">
        <f>_xlfn.XLOOKUP($E149,'Copy of Raw Data'!$E:$E,'Copy of 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30 to 40</v>
      </c>
      <c r="L149" s="9">
        <f>_xlfn.XLOOKUP($E149,'Copy of Raw Data'!$E:$E,'Copy of Raw Data'!L:L,"ERROR",0,1)</f>
        <v>35</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30 to 40</v>
      </c>
      <c r="N149" s="9">
        <f>_xlfn.XLOOKUP($E149,'Copy of Raw Data'!$E:$E,'Copy of Raw Data'!N:N,"ERROR",0,1)</f>
        <v>35</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No Discount</v>
      </c>
      <c r="P149" s="16">
        <f t="shared" si="37"/>
        <v>0</v>
      </c>
      <c r="Q149" s="9">
        <f>_xlfn.XLOOKUP($E149,'Copy of Raw Data'!$E:$E,'Copy of Raw Data'!Q:Q,"ERROR",0,1)</f>
        <v>0</v>
      </c>
      <c r="R149" s="9">
        <f>_xlfn.XLOOKUP($E149,'Copy of Raw Data'!$E:$E,'Copy of Raw Data'!R:R,"ERROR",0,1)</f>
        <v>0</v>
      </c>
      <c r="S149" s="17" t="e">
        <f t="shared" si="33"/>
        <v>#N/A</v>
      </c>
      <c r="T149" s="9" t="e">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#N/A</v>
      </c>
      <c r="U149" s="17" t="e">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#N/A</v>
      </c>
      <c r="V149" s="17" t="e">
        <f t="shared" si="38"/>
        <v>#N/A</v>
      </c>
      <c r="W149" s="17" t="e">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#N/A</v>
      </c>
      <c r="X149" s="17" t="e">
        <f t="shared" si="39"/>
        <v>#N/A</v>
      </c>
      <c r="Y149" s="9" t="e">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#N/A</v>
      </c>
      <c r="Z149" s="17" t="e">
        <f t="array" ref="Z149">_xlfn.IFS(AA149="oz",_xlfn.IFS(R149="oz",Q149,R149="fl oz",Q149*1.04,R149="ml",Q149*0.0338),AA149="fl oz",_xlfn.IFS(R149="oz",Q149/1.04,R149="fl oz",Q149,R149="ml",Q149*0.0338/1.04),AA149="ml",_xlfn.IFS(R149="oz",Q149/0.0338,R149="fl oz",Q149*1.04/0.0338,R149="ml",Q149))</f>
        <v>#N/A</v>
      </c>
      <c r="AA149" s="9" t="str">
        <f>_xlfn.XLOOKUP($E149,'Copy of Raw Data'!$E:$E,'Copy of Raw Data'!AA:AA,"ERROR",0,1)</f>
        <v>oz</v>
      </c>
      <c r="AB149" s="9"/>
      <c r="AC149" s="9"/>
      <c r="AD149" s="9"/>
      <c r="AE149" s="9"/>
      <c r="AF149" s="9"/>
      <c r="AG149">
        <f t="shared" si="41"/>
        <v>0</v>
      </c>
      <c r="AH149">
        <f t="shared" si="41"/>
        <v>0</v>
      </c>
      <c r="AI149">
        <f t="shared" si="41"/>
        <v>0</v>
      </c>
      <c r="AJ149">
        <f t="shared" si="41"/>
        <v>0</v>
      </c>
      <c r="AK149">
        <f t="shared" si="41"/>
        <v>0</v>
      </c>
      <c r="AL149">
        <f t="shared" si="41"/>
        <v>0</v>
      </c>
      <c r="AM149">
        <f t="shared" si="41"/>
        <v>0</v>
      </c>
      <c r="AN149">
        <f t="shared" si="41"/>
        <v>0</v>
      </c>
      <c r="AO149">
        <f t="shared" si="41"/>
        <v>0</v>
      </c>
      <c r="AP149">
        <f t="shared" si="41"/>
        <v>0</v>
      </c>
      <c r="AQ149">
        <f t="shared" si="41"/>
        <v>0</v>
      </c>
      <c r="AR149">
        <f t="shared" si="41"/>
        <v>0</v>
      </c>
      <c r="AS149">
        <f t="shared" si="41"/>
        <v>0</v>
      </c>
      <c r="AT149">
        <f t="shared" si="41"/>
        <v>0</v>
      </c>
      <c r="AU149">
        <f t="shared" si="41"/>
        <v>0</v>
      </c>
      <c r="AV149">
        <f t="shared" si="41"/>
        <v>0</v>
      </c>
      <c r="AW149">
        <f t="shared" si="40"/>
        <v>0</v>
      </c>
      <c r="AX149">
        <f t="shared" si="40"/>
        <v>0</v>
      </c>
      <c r="AY149">
        <f t="shared" si="40"/>
        <v>0</v>
      </c>
      <c r="AZ149">
        <f t="shared" si="40"/>
        <v>0</v>
      </c>
      <c r="BA149">
        <f t="shared" si="40"/>
        <v>0</v>
      </c>
      <c r="BB149">
        <f t="shared" si="40"/>
        <v>0</v>
      </c>
      <c r="BC149">
        <f t="shared" si="40"/>
        <v>0</v>
      </c>
      <c r="BD149">
        <f t="shared" si="34"/>
        <v>0</v>
      </c>
      <c r="BE149">
        <f t="shared" si="34"/>
        <v>0</v>
      </c>
      <c r="BF149">
        <f t="shared" si="42"/>
        <v>0</v>
      </c>
      <c r="BG149">
        <f t="shared" si="42"/>
        <v>0</v>
      </c>
      <c r="BH149">
        <f t="shared" si="42"/>
        <v>0</v>
      </c>
      <c r="BI149">
        <f t="shared" si="42"/>
        <v>0</v>
      </c>
      <c r="BJ149">
        <f t="shared" si="42"/>
        <v>0</v>
      </c>
      <c r="BK149">
        <f t="shared" si="42"/>
        <v>0</v>
      </c>
      <c r="BL149">
        <f t="shared" si="42"/>
        <v>0</v>
      </c>
      <c r="BM149">
        <f t="shared" si="42"/>
        <v>0</v>
      </c>
      <c r="BN149">
        <f t="shared" si="42"/>
        <v>0</v>
      </c>
      <c r="BO149">
        <f t="shared" si="42"/>
        <v>0</v>
      </c>
      <c r="BP149">
        <f t="shared" si="42"/>
        <v>0</v>
      </c>
      <c r="BQ149">
        <f t="shared" si="42"/>
        <v>0</v>
      </c>
      <c r="BR149">
        <f t="shared" si="42"/>
        <v>0</v>
      </c>
      <c r="BS149">
        <f t="shared" si="42"/>
        <v>0</v>
      </c>
      <c r="BT149">
        <f t="shared" si="42"/>
        <v>0</v>
      </c>
      <c r="BU149">
        <f t="shared" si="42"/>
        <v>0</v>
      </c>
    </row>
    <row r="150" hidden="1" spans="1:73">
      <c r="A150" s="9" t="str">
        <f>_xlfn.XLOOKUP($E150,'Copy of Raw Data'!$E:$E,'Copy of Raw Data'!A:A,"ERROR",0,1)</f>
        <v>US</v>
      </c>
      <c r="B150" s="9" t="str">
        <f>_xlfn.XLOOKUP($E150,'Copy of Raw Data'!$E:$E,'Copy of Raw Data'!B:B,"ERROR",0,1)</f>
        <v>Hair Mousses</v>
      </c>
      <c r="C150" s="9" t="str">
        <f>_xlfn.XLOOKUP($E150,'Copy of Raw Data'!$E:$E,'Copy of Raw Data'!C:C,"ERROR",0,1)</f>
        <v>moroccanoil</v>
      </c>
      <c r="D150" s="9" t="str">
        <f>_xlfn.XLOOKUP($E150,'Copy of Raw Data'!$E:$E,'Copy of Raw Data'!D:D,"ERROR",0,1)</f>
        <v>www.amazon.com/dp/B01C502P5U</v>
      </c>
      <c r="E150" s="9" t="s">
        <v>568</v>
      </c>
      <c r="F150" s="9" t="str">
        <f>_xlfn.XLOOKUP($E150,'Copy of Raw Data'!$E:$E,'Copy of Raw Data'!F:F,"ERROR",0,1)</f>
        <v>Moroccanoil Beach Wave Mousse</v>
      </c>
      <c r="G150" s="9">
        <f>_xlfn.XLOOKUP($E150,'Copy of Raw Data'!$E:$E,'Copy of Raw Data'!G:G,"ERROR",0,1)</f>
        <v>1041</v>
      </c>
      <c r="H150" s="9">
        <f>_xlfn.XLOOKUP($E150,'Copy of Raw Data'!$E:$E,'Copy of Raw Data'!H:H,"ERROR",0,1)</f>
        <v>14572.31</v>
      </c>
      <c r="I150" s="9">
        <f>_xlfn.XLOOKUP($E150,'Copy of Raw Data'!$E:$E,'Copy of Raw Data'!I:I,"ERROR",0,1)</f>
        <v>0.000609707542833728</v>
      </c>
      <c r="J150" s="9" t="str">
        <f>_xlfn.XLOOKUP($E150,'Copy of Raw Data'!$E:$E,'Copy of 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10 to 15</v>
      </c>
      <c r="L150" s="9">
        <f>_xlfn.XLOOKUP($E150,'Copy of Raw Data'!$E:$E,'Copy of Raw Data'!L:L,"ERROR",0,1)</f>
        <v>14</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 to 15</v>
      </c>
      <c r="N150" s="9">
        <f>_xlfn.XLOOKUP($E150,'Copy of Raw Data'!$E:$E,'Copy of Raw Data'!N:N,"ERROR",0,1)</f>
        <v>14</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37"/>
        <v>0</v>
      </c>
      <c r="Q150" s="9">
        <f>_xlfn.XLOOKUP($E150,'Copy of Raw Data'!$E:$E,'Copy of Raw Data'!Q:Q,"ERROR",0,1)</f>
        <v>0</v>
      </c>
      <c r="R150" s="9">
        <f>_xlfn.XLOOKUP($E150,'Copy of Raw Data'!$E:$E,'Copy of Raw Data'!R:R,"ERROR",0,1)</f>
        <v>0</v>
      </c>
      <c r="S150" s="17" t="e">
        <f t="shared" si="33"/>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38"/>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39"/>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tr">
        <f>_xlfn.XLOOKUP($E150,'Copy of Raw Data'!$E:$E,'Copy of Raw Data'!AA:AA,"ERROR",0,1)</f>
        <v>oz</v>
      </c>
      <c r="AB150" s="9"/>
      <c r="AC150" s="9"/>
      <c r="AD150" s="9"/>
      <c r="AE150" s="9"/>
      <c r="AF150" s="9"/>
      <c r="AG150">
        <f t="shared" si="41"/>
        <v>0</v>
      </c>
      <c r="AH150">
        <f t="shared" si="41"/>
        <v>0</v>
      </c>
      <c r="AI150">
        <f t="shared" si="41"/>
        <v>0</v>
      </c>
      <c r="AJ150">
        <f t="shared" si="41"/>
        <v>0</v>
      </c>
      <c r="AK150">
        <f t="shared" si="41"/>
        <v>0</v>
      </c>
      <c r="AL150">
        <f t="shared" si="41"/>
        <v>0</v>
      </c>
      <c r="AM150">
        <f t="shared" si="41"/>
        <v>0</v>
      </c>
      <c r="AN150">
        <f t="shared" si="41"/>
        <v>0</v>
      </c>
      <c r="AO150">
        <f t="shared" si="41"/>
        <v>0</v>
      </c>
      <c r="AP150">
        <f t="shared" si="41"/>
        <v>0</v>
      </c>
      <c r="AQ150">
        <f t="shared" si="41"/>
        <v>0</v>
      </c>
      <c r="AR150">
        <f t="shared" si="41"/>
        <v>0</v>
      </c>
      <c r="AS150">
        <f t="shared" si="41"/>
        <v>0</v>
      </c>
      <c r="AT150">
        <f t="shared" si="41"/>
        <v>0</v>
      </c>
      <c r="AU150">
        <f t="shared" si="41"/>
        <v>0</v>
      </c>
      <c r="AV150">
        <f t="shared" si="41"/>
        <v>0</v>
      </c>
      <c r="AW150">
        <f t="shared" si="40"/>
        <v>0</v>
      </c>
      <c r="AX150">
        <f t="shared" si="40"/>
        <v>0</v>
      </c>
      <c r="AY150">
        <f t="shared" si="40"/>
        <v>0</v>
      </c>
      <c r="AZ150">
        <f t="shared" si="40"/>
        <v>0</v>
      </c>
      <c r="BA150">
        <f t="shared" si="40"/>
        <v>0</v>
      </c>
      <c r="BB150">
        <f t="shared" si="40"/>
        <v>0</v>
      </c>
      <c r="BC150">
        <f t="shared" si="40"/>
        <v>0</v>
      </c>
      <c r="BD150">
        <f t="shared" si="34"/>
        <v>0</v>
      </c>
      <c r="BE150">
        <f t="shared" si="34"/>
        <v>0</v>
      </c>
      <c r="BF150">
        <f t="shared" si="42"/>
        <v>0</v>
      </c>
      <c r="BG150">
        <f t="shared" si="42"/>
        <v>0</v>
      </c>
      <c r="BH150">
        <f t="shared" si="42"/>
        <v>0</v>
      </c>
      <c r="BI150">
        <f t="shared" si="42"/>
        <v>0</v>
      </c>
      <c r="BJ150">
        <f t="shared" si="42"/>
        <v>0</v>
      </c>
      <c r="BK150">
        <f t="shared" si="42"/>
        <v>0</v>
      </c>
      <c r="BL150">
        <f t="shared" si="42"/>
        <v>0</v>
      </c>
      <c r="BM150">
        <f t="shared" si="42"/>
        <v>0</v>
      </c>
      <c r="BN150">
        <f t="shared" si="42"/>
        <v>0</v>
      </c>
      <c r="BO150">
        <f t="shared" si="42"/>
        <v>0</v>
      </c>
      <c r="BP150">
        <f t="shared" si="42"/>
        <v>0</v>
      </c>
      <c r="BQ150">
        <f t="shared" si="42"/>
        <v>0</v>
      </c>
      <c r="BR150">
        <f t="shared" si="42"/>
        <v>0</v>
      </c>
      <c r="BS150">
        <f t="shared" si="42"/>
        <v>0</v>
      </c>
      <c r="BT150">
        <f t="shared" si="42"/>
        <v>0</v>
      </c>
      <c r="BU150">
        <f t="shared" si="42"/>
        <v>0</v>
      </c>
    </row>
    <row r="151" hidden="1" spans="1:73">
      <c r="A151" s="9" t="str">
        <f>_xlfn.XLOOKUP($E151,'Copy of Raw Data'!$E:$E,'Copy of Raw Data'!A:A,"ERROR",0,1)</f>
        <v>US</v>
      </c>
      <c r="B151" s="9" t="str">
        <f>_xlfn.XLOOKUP($E151,'Copy of Raw Data'!$E:$E,'Copy of Raw Data'!B:B,"ERROR",0,1)</f>
        <v>Hair Mousses</v>
      </c>
      <c r="C151" s="9" t="str">
        <f>_xlfn.XLOOKUP($E151,'Copy of Raw Data'!$E:$E,'Copy of Raw Data'!C:C,"ERROR",0,1)</f>
        <v>Mielle Organics</v>
      </c>
      <c r="D151" s="9" t="str">
        <f>_xlfn.XLOOKUP($E151,'Copy of Raw Data'!$E:$E,'Copy of Raw Data'!D:D,"ERROR",0,1)</f>
        <v>www.amazon.com/dp/B06XQ3X7C2</v>
      </c>
      <c r="E151" s="9" t="s">
        <v>570</v>
      </c>
      <c r="F151" s="9" t="str">
        <f>_xlfn.XLOOKUP($E151,'Copy of Raw Data'!$E:$E,'Copy of Raw Data'!F:F,"ERROR",0,1)</f>
        <v>Mielle Organics Brazilian Curly Cocktail Curl Cream (7.5 oz.)</v>
      </c>
      <c r="G151" s="9">
        <f>_xlfn.XLOOKUP($E151,'Copy of Raw Data'!$E:$E,'Copy of Raw Data'!G:G,"ERROR",0,1)</f>
        <v>1422</v>
      </c>
      <c r="H151" s="9">
        <f>_xlfn.XLOOKUP($E151,'Copy of Raw Data'!$E:$E,'Copy of Raw Data'!H:H,"ERROR",0,1)</f>
        <v>14341.15</v>
      </c>
      <c r="I151" s="9">
        <f>_xlfn.XLOOKUP($E151,'Copy of Raw Data'!$E:$E,'Copy of Raw Data'!I:I,"ERROR",0,1)</f>
        <v>0.000582662336814808</v>
      </c>
      <c r="J151" s="9" t="str">
        <f>_xlfn.XLOOKUP($E151,'Copy of Raw Data'!$E:$E,'Copy of 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_xlfn.XLOOKUP($E151,'Copy of Raw Data'!$E:$E,'Copy of Raw Data'!L:L,"ERROR",0,1)</f>
        <v>10.09</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_xlfn.XLOOKUP($E151,'Copy of Raw Data'!$E:$E,'Copy of Raw Data'!N:N,"ERROR",0,1)</f>
        <v>15</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30% to 40%</v>
      </c>
      <c r="P151" s="16">
        <f t="shared" si="37"/>
        <v>0.327333333333333</v>
      </c>
      <c r="Q151" s="9">
        <f>_xlfn.XLOOKUP($E151,'Copy of Raw Data'!$E:$E,'Copy of Raw Data'!Q:Q,"ERROR",0,1)</f>
        <v>7.5</v>
      </c>
      <c r="R151" s="9" t="str">
        <f>_xlfn.XLOOKUP($E151,'Copy of Raw Data'!$E:$E,'Copy of Raw Data'!R:R,"ERROR",0,1)</f>
        <v>oz</v>
      </c>
      <c r="S151" s="17">
        <f t="shared" si="33"/>
        <v>1.34533333333333</v>
      </c>
      <c r="T151" s="9" t="str">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1 to 2</v>
      </c>
      <c r="U151" s="17"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0.05 to 0.1</v>
      </c>
      <c r="V151" s="17">
        <f t="shared" si="38"/>
        <v>0.0676361176868448</v>
      </c>
      <c r="W151" s="17"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 to 0.05</v>
      </c>
      <c r="X151" s="17">
        <f t="shared" si="39"/>
        <v>0.0454965618306842</v>
      </c>
      <c r="Y151" s="9"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6 to 8</v>
      </c>
      <c r="Z151" s="17">
        <f t="array" ref="Z151">_xlfn.IFS(AA151="oz",_xlfn.IFS(R151="oz",Q151,R151="fl oz",Q151*1.04,R151="ml",Q151*0.0338),AA151="fl oz",_xlfn.IFS(R151="oz",Q151/1.04,R151="fl oz",Q151,R151="ml",Q151*0.0338/1.04),AA151="ml",_xlfn.IFS(R151="oz",Q151/0.0338,R151="fl oz",Q151*1.04/0.0338,R151="ml",Q151))</f>
        <v>7.5</v>
      </c>
      <c r="AA151" s="9" t="str">
        <f>_xlfn.XLOOKUP($E151,'Copy of Raw Data'!$E:$E,'Copy of Raw Data'!AA:AA,"ERROR",0,1)</f>
        <v>oz</v>
      </c>
      <c r="AB151" s="9"/>
      <c r="AC151" s="9"/>
      <c r="AD151" s="9"/>
      <c r="AE151" s="9"/>
      <c r="AF151" s="9"/>
      <c r="AG151">
        <f t="shared" si="41"/>
        <v>0</v>
      </c>
      <c r="AH151">
        <f t="shared" si="41"/>
        <v>0</v>
      </c>
      <c r="AI151">
        <f t="shared" si="41"/>
        <v>0</v>
      </c>
      <c r="AJ151">
        <f t="shared" si="41"/>
        <v>0</v>
      </c>
      <c r="AK151">
        <f t="shared" si="41"/>
        <v>0</v>
      </c>
      <c r="AL151">
        <f t="shared" si="41"/>
        <v>0</v>
      </c>
      <c r="AM151">
        <f t="shared" si="41"/>
        <v>0</v>
      </c>
      <c r="AN151">
        <f t="shared" si="41"/>
        <v>0</v>
      </c>
      <c r="AO151">
        <f t="shared" si="41"/>
        <v>0</v>
      </c>
      <c r="AP151">
        <f t="shared" si="41"/>
        <v>0</v>
      </c>
      <c r="AQ151">
        <f t="shared" si="41"/>
        <v>0</v>
      </c>
      <c r="AR151">
        <f t="shared" si="41"/>
        <v>0</v>
      </c>
      <c r="AS151">
        <f t="shared" si="41"/>
        <v>0</v>
      </c>
      <c r="AT151">
        <f t="shared" si="41"/>
        <v>0</v>
      </c>
      <c r="AU151">
        <f t="shared" si="41"/>
        <v>0</v>
      </c>
      <c r="AV151">
        <f t="shared" si="41"/>
        <v>0</v>
      </c>
      <c r="AW151">
        <f t="shared" si="40"/>
        <v>0</v>
      </c>
      <c r="AX151">
        <f t="shared" si="40"/>
        <v>0</v>
      </c>
      <c r="AY151">
        <f t="shared" si="40"/>
        <v>0</v>
      </c>
      <c r="AZ151">
        <f t="shared" si="40"/>
        <v>0</v>
      </c>
      <c r="BA151">
        <f t="shared" si="40"/>
        <v>0</v>
      </c>
      <c r="BB151">
        <f t="shared" si="40"/>
        <v>0</v>
      </c>
      <c r="BC151">
        <f t="shared" si="40"/>
        <v>0</v>
      </c>
      <c r="BD151">
        <f t="shared" si="34"/>
        <v>0</v>
      </c>
      <c r="BE151">
        <f t="shared" si="34"/>
        <v>0</v>
      </c>
      <c r="BF151">
        <f t="shared" si="42"/>
        <v>0</v>
      </c>
      <c r="BG151">
        <f t="shared" si="42"/>
        <v>0</v>
      </c>
      <c r="BH151">
        <f t="shared" si="42"/>
        <v>0</v>
      </c>
      <c r="BI151">
        <f t="shared" si="42"/>
        <v>0</v>
      </c>
      <c r="BJ151">
        <f t="shared" si="42"/>
        <v>0</v>
      </c>
      <c r="BK151">
        <f t="shared" si="42"/>
        <v>0</v>
      </c>
      <c r="BL151">
        <f t="shared" si="42"/>
        <v>0</v>
      </c>
      <c r="BM151">
        <f t="shared" si="42"/>
        <v>0</v>
      </c>
      <c r="BN151">
        <f t="shared" si="42"/>
        <v>0</v>
      </c>
      <c r="BO151">
        <f t="shared" si="42"/>
        <v>0</v>
      </c>
      <c r="BP151">
        <f t="shared" si="42"/>
        <v>0</v>
      </c>
      <c r="BQ151">
        <f t="shared" si="42"/>
        <v>0</v>
      </c>
      <c r="BR151">
        <f t="shared" si="42"/>
        <v>0</v>
      </c>
      <c r="BS151">
        <f t="shared" si="42"/>
        <v>0</v>
      </c>
      <c r="BT151">
        <f t="shared" si="42"/>
        <v>0</v>
      </c>
      <c r="BU151">
        <f t="shared" si="42"/>
        <v>0</v>
      </c>
    </row>
    <row r="152" hidden="1" spans="1:73">
      <c r="A152" s="9" t="str">
        <f>_xlfn.XLOOKUP($E152,'Copy of Raw Data'!$E:$E,'Copy of Raw Data'!A:A,"ERROR",0,1)</f>
        <v>US</v>
      </c>
      <c r="B152" s="9" t="str">
        <f>_xlfn.XLOOKUP($E152,'Copy of Raw Data'!$E:$E,'Copy of Raw Data'!B:B,"ERROR",0,1)</f>
        <v>Hair Mousses</v>
      </c>
      <c r="C152" s="9" t="str">
        <f>_xlfn.XLOOKUP($E152,'Copy of Raw Data'!$E:$E,'Copy of Raw Data'!C:C,"ERROR",0,1)</f>
        <v>garnier</v>
      </c>
      <c r="D152" s="9" t="str">
        <f>_xlfn.XLOOKUP($E152,'Copy of Raw Data'!$E:$E,'Copy of Raw Data'!D:D,"ERROR",0,1)</f>
        <v>www.amazon.com/dp/B07BYD3TBG</v>
      </c>
      <c r="E152" s="9" t="s">
        <v>573</v>
      </c>
      <c r="F152" s="9" t="str">
        <f>_xlfn.XLOOKUP($E152,'Copy of Raw Data'!$E:$E,'Copy of Raw Data'!F:F,"ERROR",0,1)</f>
        <v>Garnier Hair Care Fructis Style Texture Tease Dry Touch Finishing Spray, 3.8 Ounce (Pack of 3)</v>
      </c>
      <c r="G152" s="9">
        <f>_xlfn.XLOOKUP($E152,'Copy of Raw Data'!$E:$E,'Copy of Raw Data'!G:G,"ERROR",0,1)</f>
        <v>1008</v>
      </c>
      <c r="H152" s="9">
        <f>_xlfn.XLOOKUP($E152,'Copy of Raw Data'!$E:$E,'Copy of Raw Data'!H:H,"ERROR",0,1)</f>
        <v>13705.01</v>
      </c>
      <c r="I152" s="9">
        <f>_xlfn.XLOOKUP($E152,'Copy of Raw Data'!$E:$E,'Copy of Raw Data'!I:I,"ERROR",0,1)</f>
        <v>0.000574671301943055</v>
      </c>
      <c r="J152" s="9" t="str">
        <f>_xlfn.XLOOKUP($E152,'Copy of Raw Data'!$E:$E,'Copy of 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_xlfn.XLOOKUP($E152,'Copy of Raw Data'!$E:$E,'Copy of Raw Data'!L:L,"ERROR",0,1)</f>
        <v>13.6</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_xlfn.XLOOKUP($E152,'Copy of Raw Data'!$E:$E,'Copy of Raw Data'!N:N,"ERROR",0,1)</f>
        <v>14.76</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6% to 8%</v>
      </c>
      <c r="P152" s="16">
        <f t="shared" si="37"/>
        <v>0.0785907859078591</v>
      </c>
      <c r="Q152" s="9">
        <f>_xlfn.XLOOKUP($E152,'Copy of Raw Data'!$E:$E,'Copy of Raw Data'!Q:Q,"ERROR",0,1)</f>
        <v>11.4</v>
      </c>
      <c r="R152" s="9" t="str">
        <f>_xlfn.XLOOKUP($E152,'Copy of Raw Data'!$E:$E,'Copy of Raw Data'!R:R,"ERROR",0,1)</f>
        <v>oz</v>
      </c>
      <c r="S152" s="17">
        <f t="shared" si="33"/>
        <v>1.19298245614035</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 to 0.05</v>
      </c>
      <c r="V152" s="17">
        <f t="shared" si="38"/>
        <v>0.0437854867130627</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39"/>
        <v>0.040344350900925</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10 to 15</v>
      </c>
      <c r="Z152" s="17">
        <f t="array" ref="Z152">_xlfn.IFS(AA152="oz",_xlfn.IFS(R152="oz",Q152,R152="fl oz",Q152*1.04,R152="ml",Q152*0.0338),AA152="fl oz",_xlfn.IFS(R152="oz",Q152/1.04,R152="fl oz",Q152,R152="ml",Q152*0.0338/1.04),AA152="ml",_xlfn.IFS(R152="oz",Q152/0.0338,R152="fl oz",Q152*1.04/0.0338,R152="ml",Q152))</f>
        <v>11.4</v>
      </c>
      <c r="AA152" s="9" t="str">
        <f>_xlfn.XLOOKUP($E152,'Copy of Raw Data'!$E:$E,'Copy of Raw Data'!AA:AA,"ERROR",0,1)</f>
        <v>oz</v>
      </c>
      <c r="AB152" s="9"/>
      <c r="AC152" s="9"/>
      <c r="AD152" s="9"/>
      <c r="AE152" s="9"/>
      <c r="AF152" s="9"/>
      <c r="AG152">
        <f t="shared" si="41"/>
        <v>0</v>
      </c>
      <c r="AH152">
        <f t="shared" si="41"/>
        <v>0</v>
      </c>
      <c r="AI152">
        <f t="shared" si="41"/>
        <v>0</v>
      </c>
      <c r="AJ152">
        <f t="shared" si="41"/>
        <v>0</v>
      </c>
      <c r="AK152">
        <f t="shared" si="41"/>
        <v>0</v>
      </c>
      <c r="AL152">
        <f t="shared" si="41"/>
        <v>0</v>
      </c>
      <c r="AM152">
        <f t="shared" si="41"/>
        <v>0</v>
      </c>
      <c r="AN152">
        <f t="shared" si="41"/>
        <v>0</v>
      </c>
      <c r="AO152">
        <f t="shared" si="41"/>
        <v>0</v>
      </c>
      <c r="AP152">
        <f t="shared" si="41"/>
        <v>0</v>
      </c>
      <c r="AQ152">
        <f t="shared" si="41"/>
        <v>0</v>
      </c>
      <c r="AR152">
        <f t="shared" si="41"/>
        <v>0</v>
      </c>
      <c r="AS152">
        <f t="shared" si="41"/>
        <v>0</v>
      </c>
      <c r="AT152">
        <f t="shared" si="41"/>
        <v>0</v>
      </c>
      <c r="AU152">
        <f t="shared" si="41"/>
        <v>0</v>
      </c>
      <c r="AV152">
        <f t="shared" si="41"/>
        <v>0</v>
      </c>
      <c r="AW152">
        <f t="shared" si="40"/>
        <v>0</v>
      </c>
      <c r="AX152">
        <f t="shared" si="40"/>
        <v>0</v>
      </c>
      <c r="AY152">
        <f t="shared" si="40"/>
        <v>0</v>
      </c>
      <c r="AZ152">
        <f t="shared" si="40"/>
        <v>0</v>
      </c>
      <c r="BA152">
        <f t="shared" si="40"/>
        <v>0</v>
      </c>
      <c r="BB152">
        <f t="shared" si="40"/>
        <v>0</v>
      </c>
      <c r="BC152">
        <f t="shared" si="40"/>
        <v>0</v>
      </c>
      <c r="BD152">
        <f t="shared" si="34"/>
        <v>0</v>
      </c>
      <c r="BE152">
        <f t="shared" si="34"/>
        <v>0</v>
      </c>
      <c r="BF152">
        <f t="shared" si="42"/>
        <v>0</v>
      </c>
      <c r="BG152">
        <f t="shared" si="42"/>
        <v>0</v>
      </c>
      <c r="BH152">
        <f t="shared" si="42"/>
        <v>0</v>
      </c>
      <c r="BI152">
        <f t="shared" si="42"/>
        <v>0</v>
      </c>
      <c r="BJ152">
        <f t="shared" si="42"/>
        <v>0</v>
      </c>
      <c r="BK152">
        <f t="shared" si="42"/>
        <v>0</v>
      </c>
      <c r="BL152">
        <f t="shared" si="42"/>
        <v>0</v>
      </c>
      <c r="BM152">
        <f t="shared" si="42"/>
        <v>0</v>
      </c>
      <c r="BN152">
        <f t="shared" si="42"/>
        <v>0</v>
      </c>
      <c r="BO152">
        <f t="shared" si="42"/>
        <v>0</v>
      </c>
      <c r="BP152">
        <f t="shared" si="42"/>
        <v>0</v>
      </c>
      <c r="BQ152">
        <f t="shared" si="42"/>
        <v>0</v>
      </c>
      <c r="BR152">
        <f t="shared" si="42"/>
        <v>0</v>
      </c>
      <c r="BS152">
        <f t="shared" si="42"/>
        <v>0</v>
      </c>
      <c r="BT152">
        <f t="shared" si="42"/>
        <v>0</v>
      </c>
      <c r="BU152">
        <f t="shared" si="42"/>
        <v>0</v>
      </c>
    </row>
    <row r="153" hidden="1" spans="1:73">
      <c r="A153" s="9" t="str">
        <f>_xlfn.XLOOKUP($E153,'Copy of Raw Data'!$E:$E,'Copy of Raw Data'!A:A,"ERROR",0,1)</f>
        <v>US</v>
      </c>
      <c r="B153" s="9" t="str">
        <f>_xlfn.XLOOKUP($E153,'Copy of Raw Data'!$E:$E,'Copy of Raw Data'!B:B,"ERROR",0,1)</f>
        <v>Hair Mousses</v>
      </c>
      <c r="C153" s="9" t="str">
        <f>_xlfn.XLOOKUP($E153,'Copy of Raw Data'!$E:$E,'Copy of Raw Data'!C:C,"ERROR",0,1)</f>
        <v>Herbal Essences</v>
      </c>
      <c r="D153" s="9" t="str">
        <f>_xlfn.XLOOKUP($E153,'Copy of Raw Data'!$E:$E,'Copy of Raw Data'!D:D,"ERROR",0,1)</f>
        <v>www.amazon.com/dp/B0725R6WLQ</v>
      </c>
      <c r="E153" s="9" t="s">
        <v>576</v>
      </c>
      <c r="F153" s="9" t="str">
        <f>_xlfn.XLOOKUP($E153,'Copy of Raw Data'!$E:$E,'Copy of Raw Data'!F:F,"ERROR",0,1)</f>
        <v>Herb Ess Mousse Twst Size 6.8z Herbal Essences Totally Twisted Curl Boosting Mousse</v>
      </c>
      <c r="G153" s="9">
        <f>_xlfn.XLOOKUP($E153,'Copy of Raw Data'!$E:$E,'Copy of Raw Data'!G:G,"ERROR",0,1)</f>
        <v>488</v>
      </c>
      <c r="H153" s="9">
        <f>_xlfn.XLOOKUP($E153,'Copy of Raw Data'!$E:$E,'Copy of Raw Data'!H:H,"ERROR",0,1)</f>
        <v>13517.05</v>
      </c>
      <c r="I153" s="9">
        <f>_xlfn.XLOOKUP($E153,'Copy of Raw Data'!$E:$E,'Copy of Raw Data'!I:I,"ERROR",0,1)</f>
        <v>0.000554691163890658</v>
      </c>
      <c r="J153" s="9" t="str">
        <f>_xlfn.XLOOKUP($E153,'Copy of Raw Data'!$E:$E,'Copy of 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20 to 30</v>
      </c>
      <c r="L153" s="9">
        <f>_xlfn.XLOOKUP($E153,'Copy of Raw Data'!$E:$E,'Copy of Raw Data'!L:L,"ERROR",0,1)</f>
        <v>28.65</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30 to 40</v>
      </c>
      <c r="N153" s="9">
        <f>_xlfn.XLOOKUP($E153,'Copy of Raw Data'!$E:$E,'Copy of Raw Data'!N:N,"ERROR",0,1)</f>
        <v>34.85</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15% to 20%</v>
      </c>
      <c r="P153" s="16">
        <f t="shared" si="37"/>
        <v>0.177905308464849</v>
      </c>
      <c r="Q153" s="9">
        <f>_xlfn.XLOOKUP($E153,'Copy of Raw Data'!$E:$E,'Copy of Raw Data'!Q:Q,"ERROR",0,1)</f>
        <v>6.8</v>
      </c>
      <c r="R153" s="9" t="str">
        <f>_xlfn.XLOOKUP($E153,'Copy of Raw Data'!$E:$E,'Copy of Raw Data'!R:R,"ERROR",0,1)</f>
        <v>fl oz</v>
      </c>
      <c r="S153" s="17">
        <f t="shared" si="33"/>
        <v>4.05118778280543</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4 to 5</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0.1 to 0.2</v>
      </c>
      <c r="V153" s="17">
        <f t="shared" si="38"/>
        <v>0.166651491896673</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0.1 to 0.2</v>
      </c>
      <c r="X153" s="17">
        <f t="shared" si="39"/>
        <v>0.137003306824668</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6 to 8</v>
      </c>
      <c r="Z153" s="17">
        <f t="array" ref="Z153">_xlfn.IFS(AA153="oz",_xlfn.IFS(R153="oz",Q153,R153="fl oz",Q153*1.04,R153="ml",Q153*0.0338),AA153="fl oz",_xlfn.IFS(R153="oz",Q153/1.04,R153="fl oz",Q153,R153="ml",Q153*0.0338/1.04),AA153="ml",_xlfn.IFS(R153="oz",Q153/0.0338,R153="fl oz",Q153*1.04/0.0338,R153="ml",Q153))</f>
        <v>7.072</v>
      </c>
      <c r="AA153" s="9" t="str">
        <f>_xlfn.XLOOKUP($E153,'Copy of Raw Data'!$E:$E,'Copy of Raw Data'!AA:AA,"ERROR",0,1)</f>
        <v>oz</v>
      </c>
      <c r="AB153" s="9"/>
      <c r="AC153" s="9"/>
      <c r="AD153" s="9"/>
      <c r="AE153" s="9"/>
      <c r="AF153" s="9"/>
      <c r="AG153">
        <f t="shared" si="41"/>
        <v>0</v>
      </c>
      <c r="AH153">
        <f t="shared" si="41"/>
        <v>0</v>
      </c>
      <c r="AI153">
        <f t="shared" si="41"/>
        <v>0</v>
      </c>
      <c r="AJ153">
        <f t="shared" si="41"/>
        <v>0</v>
      </c>
      <c r="AK153">
        <f t="shared" si="41"/>
        <v>0</v>
      </c>
      <c r="AL153">
        <f t="shared" si="41"/>
        <v>0</v>
      </c>
      <c r="AM153">
        <f t="shared" si="41"/>
        <v>0</v>
      </c>
      <c r="AN153">
        <f t="shared" si="41"/>
        <v>0</v>
      </c>
      <c r="AO153">
        <f t="shared" si="41"/>
        <v>0</v>
      </c>
      <c r="AP153">
        <f t="shared" si="41"/>
        <v>0</v>
      </c>
      <c r="AQ153">
        <f t="shared" si="41"/>
        <v>0</v>
      </c>
      <c r="AR153">
        <f t="shared" si="41"/>
        <v>0</v>
      </c>
      <c r="AS153">
        <f t="shared" si="41"/>
        <v>0</v>
      </c>
      <c r="AT153">
        <f t="shared" si="41"/>
        <v>0</v>
      </c>
      <c r="AU153">
        <f t="shared" si="41"/>
        <v>0</v>
      </c>
      <c r="AV153">
        <f t="shared" si="41"/>
        <v>0</v>
      </c>
      <c r="AW153">
        <f t="shared" si="40"/>
        <v>0</v>
      </c>
      <c r="AX153">
        <f t="shared" si="40"/>
        <v>0</v>
      </c>
      <c r="AY153">
        <f t="shared" si="40"/>
        <v>0</v>
      </c>
      <c r="AZ153">
        <f t="shared" si="40"/>
        <v>0</v>
      </c>
      <c r="BA153">
        <f t="shared" si="40"/>
        <v>0</v>
      </c>
      <c r="BB153">
        <f t="shared" si="40"/>
        <v>0</v>
      </c>
      <c r="BC153">
        <f t="shared" si="40"/>
        <v>0</v>
      </c>
      <c r="BD153">
        <f t="shared" si="34"/>
        <v>0</v>
      </c>
      <c r="BE153">
        <f t="shared" si="34"/>
        <v>0</v>
      </c>
      <c r="BF153">
        <f t="shared" si="42"/>
        <v>0</v>
      </c>
      <c r="BG153">
        <f t="shared" si="42"/>
        <v>0</v>
      </c>
      <c r="BH153">
        <f t="shared" si="42"/>
        <v>0</v>
      </c>
      <c r="BI153">
        <f t="shared" si="42"/>
        <v>0</v>
      </c>
      <c r="BJ153">
        <f t="shared" si="42"/>
        <v>0</v>
      </c>
      <c r="BK153">
        <f t="shared" si="42"/>
        <v>0</v>
      </c>
      <c r="BL153">
        <f t="shared" si="42"/>
        <v>0</v>
      </c>
      <c r="BM153">
        <f t="shared" si="42"/>
        <v>0</v>
      </c>
      <c r="BN153">
        <f t="shared" si="42"/>
        <v>0</v>
      </c>
      <c r="BO153">
        <f t="shared" si="42"/>
        <v>0</v>
      </c>
      <c r="BP153">
        <f t="shared" si="42"/>
        <v>0</v>
      </c>
      <c r="BQ153">
        <f t="shared" si="42"/>
        <v>0</v>
      </c>
      <c r="BR153">
        <f t="shared" si="42"/>
        <v>0</v>
      </c>
      <c r="BS153">
        <f t="shared" si="42"/>
        <v>0</v>
      </c>
      <c r="BT153">
        <f t="shared" si="42"/>
        <v>0</v>
      </c>
      <c r="BU153">
        <f t="shared" si="42"/>
        <v>0</v>
      </c>
    </row>
    <row r="154" hidden="1" spans="1:73">
      <c r="A154" s="9" t="str">
        <f>_xlfn.XLOOKUP($E154,'Copy of Raw Data'!$E:$E,'Copy of Raw Data'!A:A,"ERROR",0,1)</f>
        <v>US</v>
      </c>
      <c r="B154" s="9" t="str">
        <f>_xlfn.XLOOKUP($E154,'Copy of Raw Data'!$E:$E,'Copy of Raw Data'!B:B,"ERROR",0,1)</f>
        <v>Hair Mousses</v>
      </c>
      <c r="C154" s="9" t="str">
        <f>_xlfn.XLOOKUP($E154,'Copy of Raw Data'!$E:$E,'Copy of Raw Data'!C:C,"ERROR",0,1)</f>
        <v>IWELL Signature</v>
      </c>
      <c r="D154" s="9" t="str">
        <f>_xlfn.XLOOKUP($E154,'Copy of Raw Data'!$E:$E,'Copy of Raw Data'!D:D,"ERROR",0,1)</f>
        <v>www.amazon.com/dp/B0BB3CPRKH</v>
      </c>
      <c r="E154" s="9" t="s">
        <v>579</v>
      </c>
      <c r="F154" s="9" t="str">
        <f>_xlfn.XLOOKUP($E154,'Copy of Raw Data'!$E:$E,'Copy of Raw Data'!F:F,"ERROR",0,1)</f>
        <v>IWELL Signature Lace Tint Mousse 7 Fl oz (200ml) | Concealer Tinted Mousse for Lace Wigs Hair Wigs | Perfect Match Your Skin Tone | Easy Tinting | Quick-Drying | Safe and Convenient | Value Size 7 fl oz (Deep Dark Brown)</v>
      </c>
      <c r="G154" s="9">
        <f>_xlfn.XLOOKUP($E154,'Copy of Raw Data'!$E:$E,'Copy of Raw Data'!G:G,"ERROR",0,1)</f>
        <v>1488</v>
      </c>
      <c r="H154" s="9">
        <f>_xlfn.XLOOKUP($E154,'Copy of Raw Data'!$E:$E,'Copy of Raw Data'!H:H,"ERROR",0,1)</f>
        <v>13047.09</v>
      </c>
      <c r="I154" s="9">
        <f>_xlfn.XLOOKUP($E154,'Copy of Raw Data'!$E:$E,'Copy of Raw Data'!I:I,"ERROR",0,1)</f>
        <v>0.000541338193936839</v>
      </c>
      <c r="J154" s="9" t="str">
        <f>_xlfn.XLOOKUP($E154,'Copy of Raw Data'!$E:$E,'Copy of 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5 to 10</v>
      </c>
      <c r="L154" s="9">
        <f>_xlfn.XLOOKUP($E154,'Copy of Raw Data'!$E:$E,'Copy of Raw Data'!L:L,"ERROR",0,1)</f>
        <v>9.01</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10 to 15</v>
      </c>
      <c r="N154" s="9">
        <f>_xlfn.XLOOKUP($E154,'Copy of Raw Data'!$E:$E,'Copy of Raw Data'!N:N,"ERROR",0,1)</f>
        <v>11.23</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37"/>
        <v>0.197684772929653</v>
      </c>
      <c r="Q154" s="9">
        <f>_xlfn.XLOOKUP($E154,'Copy of Raw Data'!$E:$E,'Copy of Raw Data'!Q:Q,"ERROR",0,1)</f>
        <v>7</v>
      </c>
      <c r="R154" s="9" t="str">
        <f>_xlfn.XLOOKUP($E154,'Copy of Raw Data'!$E:$E,'Copy of Raw Data'!R:R,"ERROR",0,1)</f>
        <v>fl oz</v>
      </c>
      <c r="S154" s="17">
        <f t="shared" si="33"/>
        <v>1.23763736263736</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1 to 2</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0.05 to 0.1</v>
      </c>
      <c r="V154" s="17">
        <f t="shared" si="38"/>
        <v>0.052167142968631</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 to 0.05</v>
      </c>
      <c r="X154" s="17">
        <f t="shared" si="39"/>
        <v>0.0418544931564884</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7.28</v>
      </c>
      <c r="AA154" s="9" t="str">
        <f>_xlfn.XLOOKUP($E154,'Copy of Raw Data'!$E:$E,'Copy of Raw Data'!AA:AA,"ERROR",0,1)</f>
        <v>oz</v>
      </c>
      <c r="AB154" s="9"/>
      <c r="AC154" s="9"/>
      <c r="AD154" s="9"/>
      <c r="AE154" s="9"/>
      <c r="AF154" s="9"/>
      <c r="AG154">
        <f t="shared" si="41"/>
        <v>0</v>
      </c>
      <c r="AH154">
        <f t="shared" si="41"/>
        <v>0</v>
      </c>
      <c r="AI154">
        <f t="shared" si="41"/>
        <v>0</v>
      </c>
      <c r="AJ154">
        <f t="shared" si="41"/>
        <v>0</v>
      </c>
      <c r="AK154">
        <f t="shared" si="41"/>
        <v>0</v>
      </c>
      <c r="AL154">
        <f t="shared" si="41"/>
        <v>0</v>
      </c>
      <c r="AM154">
        <f t="shared" si="41"/>
        <v>0</v>
      </c>
      <c r="AN154">
        <f t="shared" si="41"/>
        <v>0</v>
      </c>
      <c r="AO154">
        <f t="shared" si="41"/>
        <v>0</v>
      </c>
      <c r="AP154">
        <f t="shared" si="41"/>
        <v>0</v>
      </c>
      <c r="AQ154">
        <f t="shared" si="41"/>
        <v>0</v>
      </c>
      <c r="AR154">
        <f t="shared" si="41"/>
        <v>0</v>
      </c>
      <c r="AS154">
        <f t="shared" si="41"/>
        <v>0</v>
      </c>
      <c r="AT154">
        <f t="shared" si="41"/>
        <v>0</v>
      </c>
      <c r="AU154">
        <f t="shared" si="41"/>
        <v>0</v>
      </c>
      <c r="AV154">
        <f t="shared" si="41"/>
        <v>0</v>
      </c>
      <c r="AW154">
        <f t="shared" si="40"/>
        <v>0</v>
      </c>
      <c r="AX154">
        <f t="shared" si="40"/>
        <v>0</v>
      </c>
      <c r="AY154">
        <f t="shared" si="40"/>
        <v>0</v>
      </c>
      <c r="AZ154">
        <f t="shared" si="40"/>
        <v>0</v>
      </c>
      <c r="BA154">
        <f t="shared" si="40"/>
        <v>0</v>
      </c>
      <c r="BB154">
        <f t="shared" si="40"/>
        <v>0</v>
      </c>
      <c r="BC154">
        <f t="shared" si="40"/>
        <v>0</v>
      </c>
      <c r="BD154">
        <f t="shared" si="34"/>
        <v>0</v>
      </c>
      <c r="BE154">
        <f t="shared" si="34"/>
        <v>0</v>
      </c>
      <c r="BF154">
        <f t="shared" si="42"/>
        <v>0</v>
      </c>
      <c r="BG154">
        <f t="shared" si="42"/>
        <v>0</v>
      </c>
      <c r="BH154">
        <f t="shared" si="42"/>
        <v>0</v>
      </c>
      <c r="BI154">
        <f t="shared" si="42"/>
        <v>0</v>
      </c>
      <c r="BJ154">
        <f t="shared" si="42"/>
        <v>0</v>
      </c>
      <c r="BK154">
        <f t="shared" si="42"/>
        <v>0</v>
      </c>
      <c r="BL154">
        <f t="shared" si="42"/>
        <v>0</v>
      </c>
      <c r="BM154">
        <f t="shared" si="42"/>
        <v>0</v>
      </c>
      <c r="BN154">
        <f t="shared" si="42"/>
        <v>0</v>
      </c>
      <c r="BO154">
        <f t="shared" si="42"/>
        <v>0</v>
      </c>
      <c r="BP154">
        <f t="shared" si="42"/>
        <v>0</v>
      </c>
      <c r="BQ154">
        <f t="shared" si="42"/>
        <v>0</v>
      </c>
      <c r="BR154">
        <f t="shared" si="42"/>
        <v>0</v>
      </c>
      <c r="BS154">
        <f t="shared" si="42"/>
        <v>0</v>
      </c>
      <c r="BT154">
        <f t="shared" si="42"/>
        <v>0</v>
      </c>
      <c r="BU154">
        <f t="shared" si="42"/>
        <v>0</v>
      </c>
    </row>
    <row r="155" hidden="1" spans="1:73">
      <c r="A155" s="9" t="str">
        <f>_xlfn.XLOOKUP($E155,'Copy of Raw Data'!$E:$E,'Copy of Raw Data'!A:A,"ERROR",0,1)</f>
        <v>US</v>
      </c>
      <c r="B155" s="9" t="str">
        <f>_xlfn.XLOOKUP($E155,'Copy of Raw Data'!$E:$E,'Copy of Raw Data'!B:B,"ERROR",0,1)</f>
        <v>Hair Mousses</v>
      </c>
      <c r="C155" s="9" t="str">
        <f>_xlfn.XLOOKUP($E155,'Copy of Raw Data'!$E:$E,'Copy of Raw Data'!C:C,"ERROR",0,1)</f>
        <v>L'Oreal Paris</v>
      </c>
      <c r="D155" s="9" t="str">
        <f>_xlfn.XLOOKUP($E155,'Copy of Raw Data'!$E:$E,'Copy of Raw Data'!D:D,"ERROR",0,1)</f>
        <v>www.amazon.com/dp/B00LXMDK42</v>
      </c>
      <c r="E155" s="9" t="s">
        <v>582</v>
      </c>
      <c r="F155" s="9" t="str">
        <f>_xlfn.XLOOKUP($E155,'Copy of Raw Data'!$E:$E,'Copy of Raw Data'!F:F,"ERROR",0,1)</f>
        <v>Loreal Advances Hair Style Curve It Curl Mousse 8.3z (Pack of 3)</v>
      </c>
      <c r="G155" s="9">
        <f>_xlfn.XLOOKUP($E155,'Copy of Raw Data'!$E:$E,'Copy of Raw Data'!G:G,"ERROR",0,1)</f>
        <v>569</v>
      </c>
      <c r="H155" s="9">
        <f>_xlfn.XLOOKUP($E155,'Copy of Raw Data'!$E:$E,'Copy of Raw Data'!H:H,"ERROR",0,1)</f>
        <v>12733.01</v>
      </c>
      <c r="I155" s="9">
        <f>_xlfn.XLOOKUP($E155,'Copy of Raw Data'!$E:$E,'Copy of Raw Data'!I:I,"ERROR",0,1)</f>
        <v>0.000533784208642026</v>
      </c>
      <c r="J155" s="9" t="str">
        <f>_xlfn.XLOOKUP($E155,'Copy of Raw Data'!$E:$E,'Copy of 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20 to 30</v>
      </c>
      <c r="L155" s="9">
        <f>_xlfn.XLOOKUP($E155,'Copy of Raw Data'!$E:$E,'Copy of Raw Data'!L:L,"ERROR",0,1)</f>
        <v>22.62</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20 to 30</v>
      </c>
      <c r="N155" s="9">
        <f>_xlfn.XLOOKUP($E155,'Copy of Raw Data'!$E:$E,'Copy of Raw Data'!N:N,"ERROR",0,1)</f>
        <v>24.32</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6% to 8%</v>
      </c>
      <c r="P155" s="16">
        <f t="shared" si="37"/>
        <v>0.0699013157894737</v>
      </c>
      <c r="Q155" s="9">
        <f>_xlfn.XLOOKUP($E155,'Copy of Raw Data'!$E:$E,'Copy of Raw Data'!Q:Q,"ERROR",0,1)</f>
        <v>24.9</v>
      </c>
      <c r="R155" s="9" t="str">
        <f>_xlfn.XLOOKUP($E155,'Copy of Raw Data'!$E:$E,'Copy of Raw Data'!R:R,"ERROR",0,1)</f>
        <v>oz</v>
      </c>
      <c r="S155" s="17">
        <f t="shared" si="33"/>
        <v>0.908433734939759</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0.75 to 1</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17">
        <f t="shared" si="38"/>
        <v>0.0330303289587162</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39"/>
        <v>0.0307214655035427</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20 to 25</v>
      </c>
      <c r="Z155" s="17">
        <f t="array" ref="Z155">_xlfn.IFS(AA155="oz",_xlfn.IFS(R155="oz",Q155,R155="fl oz",Q155*1.04,R155="ml",Q155*0.0338),AA155="fl oz",_xlfn.IFS(R155="oz",Q155/1.04,R155="fl oz",Q155,R155="ml",Q155*0.0338/1.04),AA155="ml",_xlfn.IFS(R155="oz",Q155/0.0338,R155="fl oz",Q155*1.04/0.0338,R155="ml",Q155))</f>
        <v>24.9</v>
      </c>
      <c r="AA155" s="9" t="str">
        <f>_xlfn.XLOOKUP($E155,'Copy of Raw Data'!$E:$E,'Copy of Raw Data'!AA:AA,"ERROR",0,1)</f>
        <v>oz</v>
      </c>
      <c r="AB155" s="9"/>
      <c r="AC155" s="9"/>
      <c r="AD155" s="9"/>
      <c r="AE155" s="9"/>
      <c r="AF155" s="9"/>
      <c r="AG155">
        <f t="shared" si="41"/>
        <v>0</v>
      </c>
      <c r="AH155">
        <f t="shared" si="41"/>
        <v>0</v>
      </c>
      <c r="AI155">
        <f t="shared" si="41"/>
        <v>0</v>
      </c>
      <c r="AJ155">
        <f t="shared" si="41"/>
        <v>0</v>
      </c>
      <c r="AK155">
        <f t="shared" si="41"/>
        <v>0</v>
      </c>
      <c r="AL155">
        <f t="shared" si="41"/>
        <v>0</v>
      </c>
      <c r="AM155">
        <f t="shared" si="41"/>
        <v>0</v>
      </c>
      <c r="AN155">
        <f t="shared" si="41"/>
        <v>0</v>
      </c>
      <c r="AO155">
        <f t="shared" si="41"/>
        <v>0</v>
      </c>
      <c r="AP155">
        <f t="shared" si="41"/>
        <v>0</v>
      </c>
      <c r="AQ155">
        <f t="shared" si="41"/>
        <v>0</v>
      </c>
      <c r="AR155">
        <f t="shared" si="41"/>
        <v>0</v>
      </c>
      <c r="AS155">
        <f t="shared" si="41"/>
        <v>0</v>
      </c>
      <c r="AT155">
        <f t="shared" si="41"/>
        <v>0</v>
      </c>
      <c r="AU155">
        <f t="shared" si="41"/>
        <v>0</v>
      </c>
      <c r="AV155">
        <f t="shared" si="41"/>
        <v>0</v>
      </c>
      <c r="AW155">
        <f t="shared" si="40"/>
        <v>0</v>
      </c>
      <c r="AX155">
        <f t="shared" si="40"/>
        <v>0</v>
      </c>
      <c r="AY155">
        <f t="shared" si="40"/>
        <v>0</v>
      </c>
      <c r="AZ155">
        <f t="shared" si="40"/>
        <v>0</v>
      </c>
      <c r="BA155">
        <f t="shared" si="40"/>
        <v>0</v>
      </c>
      <c r="BB155">
        <f t="shared" si="40"/>
        <v>0</v>
      </c>
      <c r="BC155">
        <f t="shared" si="40"/>
        <v>0</v>
      </c>
      <c r="BD155">
        <f t="shared" si="34"/>
        <v>0</v>
      </c>
      <c r="BE155">
        <f t="shared" si="34"/>
        <v>0</v>
      </c>
      <c r="BF155">
        <f t="shared" si="42"/>
        <v>0</v>
      </c>
      <c r="BG155">
        <f t="shared" si="42"/>
        <v>0</v>
      </c>
      <c r="BH155">
        <f t="shared" si="42"/>
        <v>0</v>
      </c>
      <c r="BI155">
        <f t="shared" si="42"/>
        <v>0</v>
      </c>
      <c r="BJ155">
        <f t="shared" si="42"/>
        <v>0</v>
      </c>
      <c r="BK155">
        <f t="shared" si="42"/>
        <v>0</v>
      </c>
      <c r="BL155">
        <f t="shared" si="42"/>
        <v>0</v>
      </c>
      <c r="BM155">
        <f t="shared" si="42"/>
        <v>0</v>
      </c>
      <c r="BN155">
        <f t="shared" si="42"/>
        <v>0</v>
      </c>
      <c r="BO155">
        <f t="shared" si="42"/>
        <v>0</v>
      </c>
      <c r="BP155">
        <f t="shared" si="42"/>
        <v>0</v>
      </c>
      <c r="BQ155">
        <f t="shared" si="42"/>
        <v>0</v>
      </c>
      <c r="BR155">
        <f t="shared" si="42"/>
        <v>0</v>
      </c>
      <c r="BS155">
        <f t="shared" si="42"/>
        <v>0</v>
      </c>
      <c r="BT155">
        <f t="shared" si="42"/>
        <v>0</v>
      </c>
      <c r="BU155">
        <f t="shared" si="42"/>
        <v>0</v>
      </c>
    </row>
    <row r="156" hidden="1" spans="1:73">
      <c r="A156" s="9" t="str">
        <f>_xlfn.XLOOKUP($E156,'Copy of Raw Data'!$E:$E,'Copy of Raw Data'!A:A,"ERROR",0,1)</f>
        <v>US</v>
      </c>
      <c r="B156" s="9" t="str">
        <f>_xlfn.XLOOKUP($E156,'Copy of Raw Data'!$E:$E,'Copy of Raw Data'!B:B,"ERROR",0,1)</f>
        <v>Hair Mousses</v>
      </c>
      <c r="C156" s="9" t="str">
        <f>_xlfn.XLOOKUP($E156,'Copy of Raw Data'!$E:$E,'Copy of Raw Data'!C:C,"ERROR",0,1)</f>
        <v>Red by Kiss</v>
      </c>
      <c r="D156" s="9" t="str">
        <f>_xlfn.XLOOKUP($E156,'Copy of Raw Data'!$E:$E,'Copy of Raw Data'!D:D,"ERROR",0,1)</f>
        <v>www.amazon.com/dp/B0BWZQMPGL</v>
      </c>
      <c r="E156" s="9" t="s">
        <v>586</v>
      </c>
      <c r="F156" s="9" t="str">
        <f>_xlfn.XLOOKUP($E156,'Copy of Raw Data'!$E:$E,'Copy of Raw Data'!F:F,"ERROR",0,1)</f>
        <v>Red by Kiss Foaming Mousse, Maximum Shine Wrap Mousse – Reduces and Prevent Frizz, Define Curls, Hold Styles, Nourishes Dry and Crips Hair, Enriched with Certified Organic Jamaican Black Castor Oil</v>
      </c>
      <c r="G156" s="9">
        <f>_xlfn.XLOOKUP($E156,'Copy of Raw Data'!$E:$E,'Copy of Raw Data'!G:G,"ERROR",0,1)</f>
        <v>1586</v>
      </c>
      <c r="H156" s="9">
        <f>_xlfn.XLOOKUP($E156,'Copy of Raw Data'!$E:$E,'Copy of Raw Data'!H:H,"ERROR",0,1)</f>
        <v>12555.33</v>
      </c>
      <c r="I156" s="9">
        <f>_xlfn.XLOOKUP($E156,'Copy of Raw Data'!$E:$E,'Copy of Raw Data'!I:I,"ERROR",0,1)</f>
        <v>0.000531354502093183</v>
      </c>
      <c r="J156" s="9" t="str">
        <f>_xlfn.XLOOKUP($E156,'Copy of Raw Data'!$E:$E,'Copy of 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5 to 10</v>
      </c>
      <c r="L156" s="9">
        <f>_xlfn.XLOOKUP($E156,'Copy of Raw Data'!$E:$E,'Copy of Raw Data'!L:L,"ERROR",0,1)</f>
        <v>7.91</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5 to 10</v>
      </c>
      <c r="N156" s="9">
        <f>_xlfn.XLOOKUP($E156,'Copy of Raw Data'!$E:$E,'Copy of Raw Data'!N:N,"ERROR",0,1)</f>
        <v>7.99</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0% to 2%</v>
      </c>
      <c r="P156" s="16">
        <f t="shared" si="37"/>
        <v>0.0100125156445557</v>
      </c>
      <c r="Q156" s="9">
        <f>_xlfn.XLOOKUP($E156,'Copy of Raw Data'!$E:$E,'Copy of Raw Data'!Q:Q,"ERROR",0,1)</f>
        <v>8.7</v>
      </c>
      <c r="R156" s="9" t="str">
        <f>_xlfn.XLOOKUP($E156,'Copy of Raw Data'!$E:$E,'Copy of Raw Data'!R:R,"ERROR",0,1)</f>
        <v>fl oz</v>
      </c>
      <c r="S156" s="17">
        <f t="shared" si="33"/>
        <v>0.874226348364279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38"/>
        <v>0.0298636483376376</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39"/>
        <v>0.0295646380914535</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8 to 10</v>
      </c>
      <c r="Z156" s="17">
        <f t="array" ref="Z156">_xlfn.IFS(AA156="oz",_xlfn.IFS(R156="oz",Q156,R156="fl oz",Q156*1.04,R156="ml",Q156*0.0338),AA156="fl oz",_xlfn.IFS(R156="oz",Q156/1.04,R156="fl oz",Q156,R156="ml",Q156*0.0338/1.04),AA156="ml",_xlfn.IFS(R156="oz",Q156/0.0338,R156="fl oz",Q156*1.04/0.0338,R156="ml",Q156))</f>
        <v>9.048</v>
      </c>
      <c r="AA156" s="9" t="str">
        <f>_xlfn.XLOOKUP($E156,'Copy of Raw Data'!$E:$E,'Copy of Raw Data'!AA:AA,"ERROR",0,1)</f>
        <v>oz</v>
      </c>
      <c r="AB156" s="9"/>
      <c r="AC156" s="9"/>
      <c r="AD156" s="9"/>
      <c r="AE156" s="9"/>
      <c r="AF156" s="9"/>
      <c r="AG156">
        <f t="shared" si="41"/>
        <v>0</v>
      </c>
      <c r="AH156">
        <f t="shared" si="41"/>
        <v>0</v>
      </c>
      <c r="AI156">
        <f t="shared" si="41"/>
        <v>0</v>
      </c>
      <c r="AJ156">
        <f t="shared" si="41"/>
        <v>0</v>
      </c>
      <c r="AK156">
        <f t="shared" si="41"/>
        <v>0</v>
      </c>
      <c r="AL156">
        <f t="shared" si="41"/>
        <v>0</v>
      </c>
      <c r="AM156">
        <f t="shared" si="41"/>
        <v>0</v>
      </c>
      <c r="AN156">
        <f t="shared" si="41"/>
        <v>0</v>
      </c>
      <c r="AO156">
        <f t="shared" si="41"/>
        <v>0</v>
      </c>
      <c r="AP156">
        <f t="shared" si="41"/>
        <v>0</v>
      </c>
      <c r="AQ156">
        <f t="shared" si="41"/>
        <v>0</v>
      </c>
      <c r="AR156">
        <f t="shared" si="41"/>
        <v>0</v>
      </c>
      <c r="AS156">
        <f t="shared" si="41"/>
        <v>0</v>
      </c>
      <c r="AT156">
        <f t="shared" si="41"/>
        <v>0</v>
      </c>
      <c r="AU156">
        <f t="shared" si="41"/>
        <v>0</v>
      </c>
      <c r="AV156">
        <f t="shared" si="41"/>
        <v>0</v>
      </c>
      <c r="AW156">
        <f t="shared" si="40"/>
        <v>0</v>
      </c>
      <c r="AX156">
        <f t="shared" si="40"/>
        <v>0</v>
      </c>
      <c r="AY156">
        <f t="shared" si="40"/>
        <v>0</v>
      </c>
      <c r="AZ156">
        <f t="shared" si="40"/>
        <v>0</v>
      </c>
      <c r="BA156">
        <f t="shared" si="40"/>
        <v>0</v>
      </c>
      <c r="BB156">
        <f t="shared" si="40"/>
        <v>0</v>
      </c>
      <c r="BC156">
        <f t="shared" si="40"/>
        <v>0</v>
      </c>
      <c r="BD156">
        <f t="shared" si="34"/>
        <v>0</v>
      </c>
      <c r="BE156">
        <f t="shared" si="34"/>
        <v>0</v>
      </c>
      <c r="BF156">
        <f t="shared" si="42"/>
        <v>0</v>
      </c>
      <c r="BG156">
        <f t="shared" si="42"/>
        <v>0</v>
      </c>
      <c r="BH156">
        <f t="shared" si="42"/>
        <v>0</v>
      </c>
      <c r="BI156">
        <f t="shared" si="42"/>
        <v>0</v>
      </c>
      <c r="BJ156">
        <f t="shared" si="42"/>
        <v>0</v>
      </c>
      <c r="BK156">
        <f t="shared" si="42"/>
        <v>0</v>
      </c>
      <c r="BL156">
        <f t="shared" si="42"/>
        <v>0</v>
      </c>
      <c r="BM156">
        <f t="shared" si="42"/>
        <v>0</v>
      </c>
      <c r="BN156">
        <f t="shared" si="42"/>
        <v>0</v>
      </c>
      <c r="BO156">
        <f t="shared" si="42"/>
        <v>0</v>
      </c>
      <c r="BP156">
        <f t="shared" si="42"/>
        <v>0</v>
      </c>
      <c r="BQ156">
        <f t="shared" si="42"/>
        <v>0</v>
      </c>
      <c r="BR156">
        <f t="shared" si="42"/>
        <v>0</v>
      </c>
      <c r="BS156">
        <f t="shared" si="42"/>
        <v>0</v>
      </c>
      <c r="BT156">
        <f t="shared" si="42"/>
        <v>0</v>
      </c>
      <c r="BU156">
        <f t="shared" si="42"/>
        <v>0</v>
      </c>
    </row>
    <row r="157" hidden="1" spans="1:73">
      <c r="A157" s="9" t="str">
        <f>_xlfn.XLOOKUP($E157,'Copy of Raw Data'!$E:$E,'Copy of Raw Data'!A:A,"ERROR",0,1)</f>
        <v>US</v>
      </c>
      <c r="B157" s="9" t="str">
        <f>_xlfn.XLOOKUP($E157,'Copy of Raw Data'!$E:$E,'Copy of Raw Data'!B:B,"ERROR",0,1)</f>
        <v>Hair Mousses</v>
      </c>
      <c r="C157" s="9" t="str">
        <f>_xlfn.XLOOKUP($E157,'Copy of Raw Data'!$E:$E,'Copy of Raw Data'!C:C,"ERROR",0,1)</f>
        <v>Goiple</v>
      </c>
      <c r="D157" s="9" t="str">
        <f>_xlfn.XLOOKUP($E157,'Copy of Raw Data'!$E:$E,'Copy of Raw Data'!D:D,"ERROR",0,1)</f>
        <v>www.amazon.com/dp/B09DL9SPXZ</v>
      </c>
      <c r="E157" s="9" t="s">
        <v>589</v>
      </c>
      <c r="F157" s="9" t="str">
        <f>_xlfn.XLOOKUP($E157,'Copy of Raw Data'!$E:$E,'Copy of Raw Data'!F:F,"ERROR",0,1)</f>
        <v>Goiple Strong Hold Braid Gel Good for Twist, Locs, Braids, Edge No Flake Extra Hold High Shine Braiding Gel &amp; Edge Control 8.8oz with Hair Combs</v>
      </c>
      <c r="G157" s="9">
        <f>_xlfn.XLOOKUP($E157,'Copy of Raw Data'!$E:$E,'Copy of Raw Data'!G:G,"ERROR",0,1)</f>
        <v>1251</v>
      </c>
      <c r="H157" s="9">
        <f>_xlfn.XLOOKUP($E157,'Copy of Raw Data'!$E:$E,'Copy of Raw Data'!H:H,"ERROR",0,1)</f>
        <v>12498.18</v>
      </c>
      <c r="I157" s="9">
        <f>_xlfn.XLOOKUP($E157,'Copy of Raw Data'!$E:$E,'Copy of Raw Data'!I:I,"ERROR",0,1)</f>
        <v>0.00051748370491688</v>
      </c>
      <c r="J157" s="9" t="str">
        <f>_xlfn.XLOOKUP($E157,'Copy of Raw Data'!$E:$E,'Copy of 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_xlfn.XLOOKUP($E157,'Copy of Raw Data'!$E:$E,'Copy of Raw Data'!L:L,"ERROR",0,1)</f>
        <v>9.99</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_xlfn.XLOOKUP($E157,'Copy of Raw Data'!$E:$E,'Copy of Raw Data'!N:N,"ERROR",0,1)</f>
        <v>9.99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No Discount</v>
      </c>
      <c r="P157" s="16">
        <f t="shared" si="37"/>
        <v>0</v>
      </c>
      <c r="Q157" s="9">
        <f>_xlfn.XLOOKUP($E157,'Copy of Raw Data'!$E:$E,'Copy of Raw Data'!Q:Q,"ERROR",0,1)</f>
        <v>8.8</v>
      </c>
      <c r="R157" s="9" t="str">
        <f>_xlfn.XLOOKUP($E157,'Copy of Raw Data'!$E:$E,'Copy of Raw Data'!R:R,"ERROR",0,1)</f>
        <v>oz</v>
      </c>
      <c r="S157" s="17">
        <f t="shared" si="33"/>
        <v>1.13522727272727</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1 to 2</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38"/>
        <v>0.0383911827097488</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39"/>
        <v>0.0383911827097488</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8.8</v>
      </c>
      <c r="AA157" s="9" t="str">
        <f>_xlfn.XLOOKUP($E157,'Copy of Raw Data'!$E:$E,'Copy of Raw Data'!AA:AA,"ERROR",0,1)</f>
        <v>oz</v>
      </c>
      <c r="AB157" s="9"/>
      <c r="AC157" s="9"/>
      <c r="AD157" s="9"/>
      <c r="AE157" s="9"/>
      <c r="AF157" s="9"/>
      <c r="AG157">
        <f t="shared" si="41"/>
        <v>0</v>
      </c>
      <c r="AH157">
        <f t="shared" si="41"/>
        <v>0</v>
      </c>
      <c r="AI157">
        <f t="shared" si="41"/>
        <v>0</v>
      </c>
      <c r="AJ157">
        <f t="shared" si="41"/>
        <v>0</v>
      </c>
      <c r="AK157">
        <f t="shared" si="41"/>
        <v>0</v>
      </c>
      <c r="AL157">
        <f t="shared" si="41"/>
        <v>0</v>
      </c>
      <c r="AM157">
        <f t="shared" si="41"/>
        <v>0</v>
      </c>
      <c r="AN157">
        <f t="shared" si="41"/>
        <v>0</v>
      </c>
      <c r="AO157">
        <f t="shared" si="41"/>
        <v>0</v>
      </c>
      <c r="AP157">
        <f t="shared" si="41"/>
        <v>0</v>
      </c>
      <c r="AQ157">
        <f t="shared" si="41"/>
        <v>0</v>
      </c>
      <c r="AR157">
        <f t="shared" si="41"/>
        <v>0</v>
      </c>
      <c r="AS157">
        <f t="shared" si="41"/>
        <v>0</v>
      </c>
      <c r="AT157">
        <f t="shared" si="41"/>
        <v>0</v>
      </c>
      <c r="AU157">
        <f t="shared" si="41"/>
        <v>0</v>
      </c>
      <c r="AV157">
        <f t="shared" si="41"/>
        <v>0</v>
      </c>
      <c r="AW157">
        <f t="shared" si="40"/>
        <v>0</v>
      </c>
      <c r="AX157">
        <f t="shared" si="40"/>
        <v>0</v>
      </c>
      <c r="AY157">
        <f t="shared" si="40"/>
        <v>0</v>
      </c>
      <c r="AZ157">
        <f t="shared" si="40"/>
        <v>0</v>
      </c>
      <c r="BA157">
        <f t="shared" si="40"/>
        <v>0</v>
      </c>
      <c r="BB157">
        <f t="shared" si="40"/>
        <v>0</v>
      </c>
      <c r="BC157">
        <f t="shared" si="40"/>
        <v>0</v>
      </c>
      <c r="BD157">
        <f t="shared" si="34"/>
        <v>0</v>
      </c>
      <c r="BE157">
        <f t="shared" si="34"/>
        <v>0</v>
      </c>
      <c r="BF157">
        <f t="shared" si="42"/>
        <v>0</v>
      </c>
      <c r="BG157">
        <f t="shared" si="42"/>
        <v>0</v>
      </c>
      <c r="BH157">
        <f t="shared" si="42"/>
        <v>0</v>
      </c>
      <c r="BI157">
        <f t="shared" si="42"/>
        <v>0</v>
      </c>
      <c r="BJ157">
        <f t="shared" si="42"/>
        <v>0</v>
      </c>
      <c r="BK157">
        <f t="shared" si="42"/>
        <v>0</v>
      </c>
      <c r="BL157">
        <f t="shared" si="42"/>
        <v>0</v>
      </c>
      <c r="BM157">
        <f t="shared" si="42"/>
        <v>0</v>
      </c>
      <c r="BN157">
        <f t="shared" si="42"/>
        <v>0</v>
      </c>
      <c r="BO157">
        <f t="shared" si="42"/>
        <v>0</v>
      </c>
      <c r="BP157">
        <f t="shared" si="42"/>
        <v>0</v>
      </c>
      <c r="BQ157">
        <f t="shared" si="42"/>
        <v>0</v>
      </c>
      <c r="BR157">
        <f t="shared" si="42"/>
        <v>0</v>
      </c>
      <c r="BS157">
        <f t="shared" si="42"/>
        <v>0</v>
      </c>
      <c r="BT157">
        <f t="shared" si="42"/>
        <v>0</v>
      </c>
      <c r="BU157">
        <f t="shared" si="42"/>
        <v>0</v>
      </c>
    </row>
    <row r="158" hidden="1" spans="1:73">
      <c r="A158" s="9" t="str">
        <f>_xlfn.XLOOKUP($E158,'Copy of Raw Data'!$E:$E,'Copy of Raw Data'!A:A,"ERROR",0,1)</f>
        <v>US</v>
      </c>
      <c r="B158" s="9" t="str">
        <f>_xlfn.XLOOKUP($E158,'Copy of Raw Data'!$E:$E,'Copy of Raw Data'!B:B,"ERROR",0,1)</f>
        <v>Hair Mousses</v>
      </c>
      <c r="C158" s="9" t="str">
        <f>_xlfn.XLOOKUP($E158,'Copy of Raw Data'!$E:$E,'Copy of Raw Data'!C:C,"ERROR",0,1)</f>
        <v>Aussie</v>
      </c>
      <c r="D158" s="9" t="str">
        <f>_xlfn.XLOOKUP($E158,'Copy of Raw Data'!$E:$E,'Copy of Raw Data'!D:D,"ERROR",0,1)</f>
        <v>www.amazon.com/dp/B07M7XR34H</v>
      </c>
      <c r="E158" s="9" t="s">
        <v>592</v>
      </c>
      <c r="F158" s="9" t="str">
        <f>_xlfn.XLOOKUP($E158,'Copy of Raw Data'!$E:$E,'Copy of Raw Data'!F:F,"ERROR",0,1)</f>
        <v>Aussie Mousse Volume 6 Ounce Head Strong (Max Hold) (2 Pack)</v>
      </c>
      <c r="G158" s="9">
        <f>_xlfn.XLOOKUP($E158,'Copy of Raw Data'!$E:$E,'Copy of Raw Data'!G:G,"ERROR",0,1)</f>
        <v>763</v>
      </c>
      <c r="H158" s="9">
        <f>_xlfn.XLOOKUP($E158,'Copy of Raw Data'!$E:$E,'Copy of Raw Data'!H:H,"ERROR",0,1)</f>
        <v>12171.92</v>
      </c>
      <c r="I158" s="9">
        <f>_xlfn.XLOOKUP($E158,'Copy of Raw Data'!$E:$E,'Copy of Raw Data'!I:I,"ERROR",0,1)</f>
        <v>0.0005002712640881</v>
      </c>
      <c r="J158" s="9" t="str">
        <f>_xlfn.XLOOKUP($E158,'Copy of Raw Data'!$E:$E,'Copy of 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15 to 20</v>
      </c>
      <c r="L158" s="9">
        <f>_xlfn.XLOOKUP($E158,'Copy of Raw Data'!$E:$E,'Copy of Raw Data'!L:L,"ERROR",0,1)</f>
        <v>16.12</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15 to 20</v>
      </c>
      <c r="N158" s="9">
        <f>_xlfn.XLOOKUP($E158,'Copy of Raw Data'!$E:$E,'Copy of Raw Data'!N:N,"ERROR",0,1)</f>
        <v>17.02</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4% to 6%</v>
      </c>
      <c r="P158" s="16">
        <f t="shared" si="37"/>
        <v>0.0528789659224441</v>
      </c>
      <c r="Q158" s="9">
        <f>_xlfn.XLOOKUP($E158,'Copy of Raw Data'!$E:$E,'Copy of Raw Data'!Q:Q,"ERROR",0,1)</f>
        <v>12</v>
      </c>
      <c r="R158" s="9" t="str">
        <f>_xlfn.XLOOKUP($E158,'Copy of Raw Data'!$E:$E,'Copy of Raw Data'!R:R,"ERROR",0,1)</f>
        <v>oz</v>
      </c>
      <c r="S158" s="17">
        <f t="shared" si="33"/>
        <v>1.34333333333333</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38"/>
        <v>0.0479652801262541</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39"/>
        <v>0.0454289257129974</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10 to 15</v>
      </c>
      <c r="Z158" s="17">
        <f t="array" ref="Z158">_xlfn.IFS(AA158="oz",_xlfn.IFS(R158="oz",Q158,R158="fl oz",Q158*1.04,R158="ml",Q158*0.0338),AA158="fl oz",_xlfn.IFS(R158="oz",Q158/1.04,R158="fl oz",Q158,R158="ml",Q158*0.0338/1.04),AA158="ml",_xlfn.IFS(R158="oz",Q158/0.0338,R158="fl oz",Q158*1.04/0.0338,R158="ml",Q158))</f>
        <v>12</v>
      </c>
      <c r="AA158" s="9" t="str">
        <f>_xlfn.XLOOKUP($E158,'Copy of Raw Data'!$E:$E,'Copy of Raw Data'!AA:AA,"ERROR",0,1)</f>
        <v>oz</v>
      </c>
      <c r="AB158" s="9"/>
      <c r="AC158" s="9"/>
      <c r="AD158" s="9"/>
      <c r="AE158" s="9"/>
      <c r="AF158" s="9"/>
      <c r="AG158">
        <f t="shared" si="41"/>
        <v>0</v>
      </c>
      <c r="AH158">
        <f t="shared" si="41"/>
        <v>0</v>
      </c>
      <c r="AI158">
        <f t="shared" si="41"/>
        <v>0</v>
      </c>
      <c r="AJ158">
        <f t="shared" si="41"/>
        <v>0</v>
      </c>
      <c r="AK158">
        <f t="shared" si="41"/>
        <v>0</v>
      </c>
      <c r="AL158">
        <f t="shared" si="41"/>
        <v>0</v>
      </c>
      <c r="AM158">
        <f t="shared" si="41"/>
        <v>0</v>
      </c>
      <c r="AN158">
        <f t="shared" si="41"/>
        <v>0</v>
      </c>
      <c r="AO158">
        <f t="shared" si="41"/>
        <v>0</v>
      </c>
      <c r="AP158">
        <f t="shared" si="41"/>
        <v>0</v>
      </c>
      <c r="AQ158">
        <f t="shared" si="41"/>
        <v>0</v>
      </c>
      <c r="AR158">
        <f t="shared" si="41"/>
        <v>0</v>
      </c>
      <c r="AS158">
        <f t="shared" si="41"/>
        <v>0</v>
      </c>
      <c r="AT158">
        <f t="shared" si="41"/>
        <v>0</v>
      </c>
      <c r="AU158">
        <f t="shared" si="41"/>
        <v>0</v>
      </c>
      <c r="AV158">
        <f t="shared" ref="AV158:BC221" si="43">IF(IFERROR(SEARCH(AV$2,$AD158,1),0)=0,0,1)</f>
        <v>0</v>
      </c>
      <c r="AW158">
        <f t="shared" si="43"/>
        <v>0</v>
      </c>
      <c r="AX158">
        <f t="shared" si="43"/>
        <v>0</v>
      </c>
      <c r="AY158">
        <f t="shared" si="43"/>
        <v>0</v>
      </c>
      <c r="AZ158">
        <f t="shared" si="43"/>
        <v>0</v>
      </c>
      <c r="BA158">
        <f t="shared" si="43"/>
        <v>0</v>
      </c>
      <c r="BB158">
        <f t="shared" si="43"/>
        <v>0</v>
      </c>
      <c r="BC158">
        <f t="shared" si="43"/>
        <v>0</v>
      </c>
      <c r="BD158">
        <f t="shared" si="34"/>
        <v>0</v>
      </c>
      <c r="BE158">
        <f t="shared" si="34"/>
        <v>0</v>
      </c>
      <c r="BF158">
        <f t="shared" si="42"/>
        <v>0</v>
      </c>
      <c r="BG158">
        <f t="shared" si="42"/>
        <v>0</v>
      </c>
      <c r="BH158">
        <f t="shared" si="42"/>
        <v>0</v>
      </c>
      <c r="BI158">
        <f t="shared" si="42"/>
        <v>0</v>
      </c>
      <c r="BJ158">
        <f t="shared" si="42"/>
        <v>0</v>
      </c>
      <c r="BK158">
        <f t="shared" si="42"/>
        <v>0</v>
      </c>
      <c r="BL158">
        <f t="shared" si="42"/>
        <v>0</v>
      </c>
      <c r="BM158">
        <f t="shared" si="42"/>
        <v>0</v>
      </c>
      <c r="BN158">
        <f t="shared" si="42"/>
        <v>0</v>
      </c>
      <c r="BO158">
        <f t="shared" si="42"/>
        <v>0</v>
      </c>
      <c r="BP158">
        <f t="shared" si="42"/>
        <v>0</v>
      </c>
      <c r="BQ158">
        <f t="shared" si="42"/>
        <v>0</v>
      </c>
      <c r="BR158">
        <f t="shared" si="42"/>
        <v>0</v>
      </c>
      <c r="BS158">
        <f t="shared" si="42"/>
        <v>0</v>
      </c>
      <c r="BT158">
        <f t="shared" si="42"/>
        <v>0</v>
      </c>
      <c r="BU158">
        <f t="shared" si="42"/>
        <v>0</v>
      </c>
    </row>
    <row r="159" hidden="1" spans="1:73">
      <c r="A159" s="9" t="str">
        <f>_xlfn.XLOOKUP($E159,'Copy of Raw Data'!$E:$E,'Copy of Raw Data'!A:A,"ERROR",0,1)</f>
        <v>US</v>
      </c>
      <c r="B159" s="9" t="str">
        <f>_xlfn.XLOOKUP($E159,'Copy of Raw Data'!$E:$E,'Copy of Raw Data'!B:B,"ERROR",0,1)</f>
        <v>Hair Mousses</v>
      </c>
      <c r="C159" s="9" t="str">
        <f>_xlfn.XLOOKUP($E159,'Copy of Raw Data'!$E:$E,'Copy of Raw Data'!C:C,"ERROR",0,1)</f>
        <v>herbal essences</v>
      </c>
      <c r="D159" s="9" t="str">
        <f>_xlfn.XLOOKUP($E159,'Copy of Raw Data'!$E:$E,'Copy of Raw Data'!D:D,"ERROR",0,1)</f>
        <v>www.amazon.com/dp/B001E5E9UC</v>
      </c>
      <c r="E159" s="9" t="s">
        <v>595</v>
      </c>
      <c r="F159" s="9" t="str">
        <f>_xlfn.XLOOKUP($E159,'Copy of Raw Data'!$E:$E,'Copy of Raw Data'!F:F,"ERROR",0,1)</f>
        <v>Herbal Essences Body Envy Volumizing Mousse 6.8 oz ( Pack of 12)</v>
      </c>
      <c r="G159" s="9">
        <f>_xlfn.XLOOKUP($E159,'Copy of Raw Data'!$E:$E,'Copy of Raw Data'!G:G,"ERROR",0,1)</f>
        <v>250</v>
      </c>
      <c r="H159" s="9">
        <f>_xlfn.XLOOKUP($E159,'Copy of Raw Data'!$E:$E,'Copy of Raw Data'!H:H,"ERROR",0,1)</f>
        <v>11767.06</v>
      </c>
      <c r="I159" s="9">
        <f>_xlfn.XLOOKUP($E159,'Copy of Raw Data'!$E:$E,'Copy of Raw Data'!I:I,"ERROR",0,1)</f>
        <v>0.000489049123394614</v>
      </c>
      <c r="J159" s="9" t="str">
        <f>_xlfn.XLOOKUP($E159,'Copy of Raw Data'!$E:$E,'Copy of 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40 to 50</v>
      </c>
      <c r="L159" s="9">
        <f>_xlfn.XLOOKUP($E159,'Copy of Raw Data'!$E:$E,'Copy of Raw Data'!L:L,"ERROR",0,1)</f>
        <v>47.26</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50 to 75</v>
      </c>
      <c r="N159" s="9">
        <f>_xlfn.XLOOKUP($E159,'Copy of Raw Data'!$E:$E,'Copy of Raw Data'!N:N,"ERROR",0,1)</f>
        <v>55.97</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15% to 20%</v>
      </c>
      <c r="P159" s="16">
        <f t="shared" si="37"/>
        <v>0.155619081650884</v>
      </c>
      <c r="Q159" s="9">
        <f>_xlfn.XLOOKUP($E159,'Copy of Raw Data'!$E:$E,'Copy of Raw Data'!Q:Q,"ERROR",0,1)</f>
        <v>81.6</v>
      </c>
      <c r="R159" s="9" t="str">
        <f>_xlfn.XLOOKUP($E159,'Copy of Raw Data'!$E:$E,'Copy of Raw Data'!R:R,"ERROR",0,1)</f>
        <v>fl oz</v>
      </c>
      <c r="S159" s="17">
        <f t="shared" si="33"/>
        <v>0.556891025641026</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0.5 to 0.75</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38"/>
        <v>0.0223038833129048</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39"/>
        <v>0.0188329734745021</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50+</v>
      </c>
      <c r="Z159" s="17">
        <f t="array" ref="Z159">_xlfn.IFS(AA159="oz",_xlfn.IFS(R159="oz",Q159,R159="fl oz",Q159*1.04,R159="ml",Q159*0.0338),AA159="fl oz",_xlfn.IFS(R159="oz",Q159/1.04,R159="fl oz",Q159,R159="ml",Q159*0.0338/1.04),AA159="ml",_xlfn.IFS(R159="oz",Q159/0.0338,R159="fl oz",Q159*1.04/0.0338,R159="ml",Q159))</f>
        <v>84.864</v>
      </c>
      <c r="AA159" s="9" t="str">
        <f>_xlfn.XLOOKUP($E159,'Copy of Raw Data'!$E:$E,'Copy of Raw Data'!AA:AA,"ERROR",0,1)</f>
        <v>oz</v>
      </c>
      <c r="AB159" s="9"/>
      <c r="AC159" s="9"/>
      <c r="AD159" s="9"/>
      <c r="AE159" s="9"/>
      <c r="AF159" s="9"/>
      <c r="AG159">
        <f t="shared" ref="AG159:AV190" si="44">IF(IFERROR(SEARCH(AG$2,$AD159,1),0)=0,0,1)</f>
        <v>0</v>
      </c>
      <c r="AH159">
        <f t="shared" si="44"/>
        <v>0</v>
      </c>
      <c r="AI159">
        <f t="shared" si="44"/>
        <v>0</v>
      </c>
      <c r="AJ159">
        <f t="shared" si="44"/>
        <v>0</v>
      </c>
      <c r="AK159">
        <f t="shared" si="44"/>
        <v>0</v>
      </c>
      <c r="AL159">
        <f t="shared" si="44"/>
        <v>0</v>
      </c>
      <c r="AM159">
        <f t="shared" si="44"/>
        <v>0</v>
      </c>
      <c r="AN159">
        <f t="shared" si="44"/>
        <v>0</v>
      </c>
      <c r="AO159">
        <f t="shared" si="44"/>
        <v>0</v>
      </c>
      <c r="AP159">
        <f t="shared" si="44"/>
        <v>0</v>
      </c>
      <c r="AQ159">
        <f t="shared" si="44"/>
        <v>0</v>
      </c>
      <c r="AR159">
        <f t="shared" si="44"/>
        <v>0</v>
      </c>
      <c r="AS159">
        <f t="shared" si="44"/>
        <v>0</v>
      </c>
      <c r="AT159">
        <f t="shared" si="44"/>
        <v>0</v>
      </c>
      <c r="AU159">
        <f t="shared" si="44"/>
        <v>0</v>
      </c>
      <c r="AV159">
        <f t="shared" si="44"/>
        <v>0</v>
      </c>
      <c r="AW159">
        <f t="shared" si="43"/>
        <v>0</v>
      </c>
      <c r="AX159">
        <f t="shared" si="43"/>
        <v>0</v>
      </c>
      <c r="AY159">
        <f t="shared" si="43"/>
        <v>0</v>
      </c>
      <c r="AZ159">
        <f t="shared" si="43"/>
        <v>0</v>
      </c>
      <c r="BA159">
        <f t="shared" si="43"/>
        <v>0</v>
      </c>
      <c r="BB159">
        <f t="shared" si="43"/>
        <v>0</v>
      </c>
      <c r="BC159">
        <f t="shared" si="43"/>
        <v>0</v>
      </c>
      <c r="BD159">
        <f t="shared" si="34"/>
        <v>0</v>
      </c>
      <c r="BE159">
        <f t="shared" si="34"/>
        <v>0</v>
      </c>
      <c r="BF159">
        <f t="shared" si="42"/>
        <v>0</v>
      </c>
      <c r="BG159">
        <f t="shared" si="42"/>
        <v>0</v>
      </c>
      <c r="BH159">
        <f t="shared" si="42"/>
        <v>0</v>
      </c>
      <c r="BI159">
        <f t="shared" si="42"/>
        <v>0</v>
      </c>
      <c r="BJ159">
        <f t="shared" si="42"/>
        <v>0</v>
      </c>
      <c r="BK159">
        <f t="shared" si="42"/>
        <v>0</v>
      </c>
      <c r="BL159">
        <f t="shared" si="42"/>
        <v>0</v>
      </c>
      <c r="BM159">
        <f t="shared" si="42"/>
        <v>0</v>
      </c>
      <c r="BN159">
        <f t="shared" si="42"/>
        <v>0</v>
      </c>
      <c r="BO159">
        <f t="shared" si="42"/>
        <v>0</v>
      </c>
      <c r="BP159">
        <f t="shared" si="42"/>
        <v>0</v>
      </c>
      <c r="BQ159">
        <f t="shared" si="42"/>
        <v>0</v>
      </c>
      <c r="BR159">
        <f t="shared" si="42"/>
        <v>0</v>
      </c>
      <c r="BS159">
        <f t="shared" si="42"/>
        <v>0</v>
      </c>
      <c r="BT159">
        <f t="shared" si="42"/>
        <v>0</v>
      </c>
      <c r="BU159">
        <f t="shared" si="42"/>
        <v>0</v>
      </c>
    </row>
    <row r="160" hidden="1" spans="1:73">
      <c r="A160" s="9" t="str">
        <f>_xlfn.XLOOKUP($E160,'Copy of Raw Data'!$E:$E,'Copy of Raw Data'!A:A,"ERROR",0,1)</f>
        <v>US</v>
      </c>
      <c r="B160" s="9" t="str">
        <f>_xlfn.XLOOKUP($E160,'Copy of Raw Data'!$E:$E,'Copy of Raw Data'!B:B,"ERROR",0,1)</f>
        <v>Hair Mousses</v>
      </c>
      <c r="C160" s="9" t="str">
        <f>_xlfn.XLOOKUP($E160,'Copy of Raw Data'!$E:$E,'Copy of Raw Data'!C:C,"ERROR",0,1)</f>
        <v>Got2B</v>
      </c>
      <c r="D160" s="9" t="str">
        <f>_xlfn.XLOOKUP($E160,'Copy of Raw Data'!$E:$E,'Copy of Raw Data'!D:D,"ERROR",0,1)</f>
        <v>www.amazon.com/dp/B01N4BHD1H</v>
      </c>
      <c r="E160" s="9" t="s">
        <v>598</v>
      </c>
      <c r="F160" s="9" t="str">
        <f>_xlfn.XLOOKUP($E160,'Copy of Raw Data'!$E:$E,'Copy of Raw Data'!F:F,"ERROR",0,1)</f>
        <v>Got 2B Volumaniac Mousse Bodifying 8 Ounce (Pack of 2)</v>
      </c>
      <c r="G160" s="9">
        <f>_xlfn.XLOOKUP($E160,'Copy of Raw Data'!$E:$E,'Copy of Raw Data'!G:G,"ERROR",0,1)</f>
        <v>544</v>
      </c>
      <c r="H160" s="9">
        <f>_xlfn.XLOOKUP($E160,'Copy of Raw Data'!$E:$E,'Copy of Raw Data'!H:H,"ERROR",0,1)</f>
        <v>11503.1</v>
      </c>
      <c r="I160" s="9">
        <f>_xlfn.XLOOKUP($E160,'Copy of Raw Data'!$E:$E,'Copy of Raw Data'!I:I,"ERROR",0,1)</f>
        <v>0.000485529343776438</v>
      </c>
      <c r="J160" s="9" t="str">
        <f>_xlfn.XLOOKUP($E160,'Copy of Raw Data'!$E:$E,'Copy of 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20 to 30</v>
      </c>
      <c r="L160" s="9">
        <f>_xlfn.XLOOKUP($E160,'Copy of Raw Data'!$E:$E,'Copy of Raw Data'!L:L,"ERROR",0,1)</f>
        <v>21.25</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30 to 40</v>
      </c>
      <c r="N160" s="9">
        <f>_xlfn.XLOOKUP($E160,'Copy of Raw Data'!$E:$E,'Copy of Raw Data'!N:N,"ERROR",0,1)</f>
        <v>31.17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30% to 40%</v>
      </c>
      <c r="P160" s="16">
        <f t="shared" si="37"/>
        <v>0.318254732114212</v>
      </c>
      <c r="Q160" s="9">
        <f>_xlfn.XLOOKUP($E160,'Copy of Raw Data'!$E:$E,'Copy of Raw Data'!Q:Q,"ERROR",0,1)</f>
        <v>16</v>
      </c>
      <c r="R160" s="9" t="str">
        <f>_xlfn.XLOOKUP($E160,'Copy of Raw Data'!$E:$E,'Copy of Raw Data'!R:R,"ERROR",0,1)</f>
        <v>oz</v>
      </c>
      <c r="S160" s="17">
        <f t="shared" si="33"/>
        <v>1.328125</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1 to 2</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0.05 to 0.1</v>
      </c>
      <c r="V160" s="17">
        <f t="shared" si="38"/>
        <v>0.0658818058843422</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39"/>
        <v>0.0449146094014204</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15 to 20</v>
      </c>
      <c r="Z160" s="17">
        <f t="array" ref="Z160">_xlfn.IFS(AA160="oz",_xlfn.IFS(R160="oz",Q160,R160="fl oz",Q160*1.04,R160="ml",Q160*0.0338),AA160="fl oz",_xlfn.IFS(R160="oz",Q160/1.04,R160="fl oz",Q160,R160="ml",Q160*0.0338/1.04),AA160="ml",_xlfn.IFS(R160="oz",Q160/0.0338,R160="fl oz",Q160*1.04/0.0338,R160="ml",Q160))</f>
        <v>16</v>
      </c>
      <c r="AA160" s="9" t="str">
        <f>_xlfn.XLOOKUP($E160,'Copy of Raw Data'!$E:$E,'Copy of Raw Data'!AA:AA,"ERROR",0,1)</f>
        <v>oz</v>
      </c>
      <c r="AB160" s="9"/>
      <c r="AC160" s="9"/>
      <c r="AD160" s="9"/>
      <c r="AE160" s="9"/>
      <c r="AF160" s="9"/>
      <c r="AG160">
        <f t="shared" si="44"/>
        <v>0</v>
      </c>
      <c r="AH160">
        <f t="shared" si="44"/>
        <v>0</v>
      </c>
      <c r="AI160">
        <f t="shared" si="44"/>
        <v>0</v>
      </c>
      <c r="AJ160">
        <f t="shared" si="44"/>
        <v>0</v>
      </c>
      <c r="AK160">
        <f t="shared" si="44"/>
        <v>0</v>
      </c>
      <c r="AL160">
        <f t="shared" si="44"/>
        <v>0</v>
      </c>
      <c r="AM160">
        <f t="shared" si="44"/>
        <v>0</v>
      </c>
      <c r="AN160">
        <f t="shared" si="44"/>
        <v>0</v>
      </c>
      <c r="AO160">
        <f t="shared" si="44"/>
        <v>0</v>
      </c>
      <c r="AP160">
        <f t="shared" si="44"/>
        <v>0</v>
      </c>
      <c r="AQ160">
        <f t="shared" si="44"/>
        <v>0</v>
      </c>
      <c r="AR160">
        <f t="shared" si="44"/>
        <v>0</v>
      </c>
      <c r="AS160">
        <f t="shared" si="44"/>
        <v>0</v>
      </c>
      <c r="AT160">
        <f t="shared" si="44"/>
        <v>0</v>
      </c>
      <c r="AU160">
        <f t="shared" si="44"/>
        <v>0</v>
      </c>
      <c r="AV160">
        <f t="shared" si="44"/>
        <v>0</v>
      </c>
      <c r="AW160">
        <f t="shared" si="43"/>
        <v>0</v>
      </c>
      <c r="AX160">
        <f t="shared" si="43"/>
        <v>0</v>
      </c>
      <c r="AY160">
        <f t="shared" si="43"/>
        <v>0</v>
      </c>
      <c r="AZ160">
        <f t="shared" si="43"/>
        <v>0</v>
      </c>
      <c r="BA160">
        <f t="shared" si="43"/>
        <v>0</v>
      </c>
      <c r="BB160">
        <f t="shared" si="43"/>
        <v>0</v>
      </c>
      <c r="BC160">
        <f t="shared" si="43"/>
        <v>0</v>
      </c>
      <c r="BD160">
        <f t="shared" si="34"/>
        <v>0</v>
      </c>
      <c r="BE160">
        <f t="shared" si="34"/>
        <v>0</v>
      </c>
      <c r="BF160">
        <f t="shared" si="42"/>
        <v>0</v>
      </c>
      <c r="BG160">
        <f t="shared" si="42"/>
        <v>0</v>
      </c>
      <c r="BH160">
        <f t="shared" si="42"/>
        <v>0</v>
      </c>
      <c r="BI160">
        <f t="shared" si="42"/>
        <v>0</v>
      </c>
      <c r="BJ160">
        <f t="shared" si="42"/>
        <v>0</v>
      </c>
      <c r="BK160">
        <f t="shared" si="42"/>
        <v>0</v>
      </c>
      <c r="BL160">
        <f t="shared" si="42"/>
        <v>0</v>
      </c>
      <c r="BM160">
        <f t="shared" si="42"/>
        <v>0</v>
      </c>
      <c r="BN160">
        <f t="shared" si="42"/>
        <v>0</v>
      </c>
      <c r="BO160">
        <f t="shared" si="42"/>
        <v>0</v>
      </c>
      <c r="BP160">
        <f t="shared" si="42"/>
        <v>0</v>
      </c>
      <c r="BQ160">
        <f t="shared" si="42"/>
        <v>0</v>
      </c>
      <c r="BR160">
        <f t="shared" si="42"/>
        <v>0</v>
      </c>
      <c r="BS160">
        <f t="shared" si="42"/>
        <v>0</v>
      </c>
      <c r="BT160">
        <f t="shared" si="42"/>
        <v>0</v>
      </c>
      <c r="BU160">
        <f t="shared" si="42"/>
        <v>0</v>
      </c>
    </row>
    <row r="161" hidden="1" spans="1:73">
      <c r="A161" s="9" t="str">
        <f>_xlfn.XLOOKUP($E161,'Copy of Raw Data'!$E:$E,'Copy of Raw Data'!A:A,"ERROR",0,1)</f>
        <v>US</v>
      </c>
      <c r="B161" s="9" t="str">
        <f>_xlfn.XLOOKUP($E161,'Copy of Raw Data'!$E:$E,'Copy of Raw Data'!B:B,"ERROR",0,1)</f>
        <v>Hair Mousses</v>
      </c>
      <c r="C161" s="9" t="str">
        <f>_xlfn.XLOOKUP($E161,'Copy of Raw Data'!$E:$E,'Copy of Raw Data'!C:C,"ERROR",0,1)</f>
        <v>it's a 10 haircare</v>
      </c>
      <c r="D161" s="9" t="str">
        <f>_xlfn.XLOOKUP($E161,'Copy of Raw Data'!$E:$E,'Copy of Raw Data'!D:D,"ERROR",0,1)</f>
        <v>www.amazon.com/dp/B005FQQSZA</v>
      </c>
      <c r="E161" s="9" t="s">
        <v>602</v>
      </c>
      <c r="F161" s="9" t="str">
        <f>_xlfn.XLOOKUP($E161,'Copy of Raw Data'!$E:$E,'Copy of Raw Data'!F:F,"ERROR",0,1)</f>
        <v>It's a 10 Miracle Styling Mousse for Unisex, 9 Ounce</v>
      </c>
      <c r="G161" s="9">
        <f>_xlfn.XLOOKUP($E161,'Copy of Raw Data'!$E:$E,'Copy of Raw Data'!G:G,"ERROR",0,1)</f>
        <v>706</v>
      </c>
      <c r="H161" s="9">
        <f>_xlfn.XLOOKUP($E161,'Copy of Raw Data'!$E:$E,'Copy of Raw Data'!H:H,"ERROR",0,1)</f>
        <v>11420.31</v>
      </c>
      <c r="I161" s="9">
        <f>_xlfn.XLOOKUP($E161,'Copy of Raw Data'!$E:$E,'Copy of Raw Data'!I:I,"ERROR",0,1)</f>
        <v>0.000483282449793824</v>
      </c>
      <c r="J161" s="9" t="str">
        <f>_xlfn.XLOOKUP($E161,'Copy of Raw Data'!$E:$E,'Copy of 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15 to 20</v>
      </c>
      <c r="L161" s="9">
        <f>_xlfn.XLOOKUP($E161,'Copy of Raw Data'!$E:$E,'Copy of Raw Data'!L:L,"ERROR",0,1)</f>
        <v>16.18</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15 to 20</v>
      </c>
      <c r="N161" s="9">
        <f>_xlfn.XLOOKUP($E161,'Copy of Raw Data'!$E:$E,'Copy of Raw Data'!N:N,"ERROR",0,1)</f>
        <v>18.07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10% to 15%</v>
      </c>
      <c r="P161" s="16">
        <f t="shared" si="37"/>
        <v>0.104593248478141</v>
      </c>
      <c r="Q161" s="9">
        <f>_xlfn.XLOOKUP($E161,'Copy of Raw Data'!$E:$E,'Copy of Raw Data'!Q:Q,"ERROR",0,1)</f>
        <v>9</v>
      </c>
      <c r="R161" s="9" t="str">
        <f>_xlfn.XLOOKUP($E161,'Copy of Raw Data'!$E:$E,'Copy of Raw Data'!R:R,"ERROR",0,1)</f>
        <v>oz</v>
      </c>
      <c r="S161" s="17">
        <f t="shared" si="33"/>
        <v>1.79777777777778</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38"/>
        <v>0.0678991470334047</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0.05 to 0.1</v>
      </c>
      <c r="X161" s="17">
        <f t="shared" si="39"/>
        <v>0.060797354676286</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8 to 10</v>
      </c>
      <c r="Z161" s="17">
        <f t="array" ref="Z161">_xlfn.IFS(AA161="oz",_xlfn.IFS(R161="oz",Q161,R161="fl oz",Q161*1.04,R161="ml",Q161*0.0338),AA161="fl oz",_xlfn.IFS(R161="oz",Q161/1.04,R161="fl oz",Q161,R161="ml",Q161*0.0338/1.04),AA161="ml",_xlfn.IFS(R161="oz",Q161/0.0338,R161="fl oz",Q161*1.04/0.0338,R161="ml",Q161))</f>
        <v>9</v>
      </c>
      <c r="AA161" s="9" t="str">
        <f>_xlfn.XLOOKUP($E161,'Copy of Raw Data'!$E:$E,'Copy of Raw Data'!AA:AA,"ERROR",0,1)</f>
        <v>oz</v>
      </c>
      <c r="AB161" s="9"/>
      <c r="AC161" s="9"/>
      <c r="AD161" s="9"/>
      <c r="AE161" s="9"/>
      <c r="AF161" s="9"/>
      <c r="AG161">
        <f t="shared" si="44"/>
        <v>0</v>
      </c>
      <c r="AH161">
        <f t="shared" si="44"/>
        <v>0</v>
      </c>
      <c r="AI161">
        <f t="shared" si="44"/>
        <v>0</v>
      </c>
      <c r="AJ161">
        <f t="shared" si="44"/>
        <v>0</v>
      </c>
      <c r="AK161">
        <f t="shared" si="44"/>
        <v>0</v>
      </c>
      <c r="AL161">
        <f t="shared" si="44"/>
        <v>0</v>
      </c>
      <c r="AM161">
        <f t="shared" si="44"/>
        <v>0</v>
      </c>
      <c r="AN161">
        <f t="shared" si="44"/>
        <v>0</v>
      </c>
      <c r="AO161">
        <f t="shared" si="44"/>
        <v>0</v>
      </c>
      <c r="AP161">
        <f t="shared" si="44"/>
        <v>0</v>
      </c>
      <c r="AQ161">
        <f t="shared" si="44"/>
        <v>0</v>
      </c>
      <c r="AR161">
        <f t="shared" si="44"/>
        <v>0</v>
      </c>
      <c r="AS161">
        <f t="shared" si="44"/>
        <v>0</v>
      </c>
      <c r="AT161">
        <f t="shared" si="44"/>
        <v>0</v>
      </c>
      <c r="AU161">
        <f t="shared" si="44"/>
        <v>0</v>
      </c>
      <c r="AV161">
        <f t="shared" si="44"/>
        <v>0</v>
      </c>
      <c r="AW161">
        <f t="shared" si="43"/>
        <v>0</v>
      </c>
      <c r="AX161">
        <f t="shared" si="43"/>
        <v>0</v>
      </c>
      <c r="AY161">
        <f t="shared" si="43"/>
        <v>0</v>
      </c>
      <c r="AZ161">
        <f t="shared" si="43"/>
        <v>0</v>
      </c>
      <c r="BA161">
        <f t="shared" si="43"/>
        <v>0</v>
      </c>
      <c r="BB161">
        <f t="shared" si="43"/>
        <v>0</v>
      </c>
      <c r="BC161">
        <f t="shared" si="43"/>
        <v>0</v>
      </c>
      <c r="BD161">
        <f t="shared" si="34"/>
        <v>0</v>
      </c>
      <c r="BE161">
        <f t="shared" si="34"/>
        <v>0</v>
      </c>
      <c r="BF161">
        <f t="shared" si="42"/>
        <v>0</v>
      </c>
      <c r="BG161">
        <f t="shared" si="42"/>
        <v>0</v>
      </c>
      <c r="BH161">
        <f t="shared" si="42"/>
        <v>0</v>
      </c>
      <c r="BI161">
        <f t="shared" si="42"/>
        <v>0</v>
      </c>
      <c r="BJ161">
        <f t="shared" si="42"/>
        <v>0</v>
      </c>
      <c r="BK161">
        <f t="shared" si="42"/>
        <v>0</v>
      </c>
      <c r="BL161">
        <f t="shared" si="42"/>
        <v>0</v>
      </c>
      <c r="BM161">
        <f t="shared" si="42"/>
        <v>0</v>
      </c>
      <c r="BN161">
        <f t="shared" si="42"/>
        <v>0</v>
      </c>
      <c r="BO161">
        <f t="shared" si="42"/>
        <v>0</v>
      </c>
      <c r="BP161">
        <f t="shared" si="42"/>
        <v>0</v>
      </c>
      <c r="BQ161">
        <f t="shared" si="42"/>
        <v>0</v>
      </c>
      <c r="BR161">
        <f t="shared" si="42"/>
        <v>0</v>
      </c>
      <c r="BS161">
        <f t="shared" si="42"/>
        <v>0</v>
      </c>
      <c r="BT161">
        <f t="shared" si="42"/>
        <v>0</v>
      </c>
      <c r="BU161">
        <f t="shared" si="42"/>
        <v>0</v>
      </c>
    </row>
    <row r="162" hidden="1" spans="1:73">
      <c r="A162" s="9" t="str">
        <f>_xlfn.XLOOKUP($E162,'Copy of Raw Data'!$E:$E,'Copy of Raw Data'!A:A,"ERROR",0,1)</f>
        <v>US</v>
      </c>
      <c r="B162" s="9" t="str">
        <f>_xlfn.XLOOKUP($E162,'Copy of Raw Data'!$E:$E,'Copy of Raw Data'!B:B,"ERROR",0,1)</f>
        <v>Hair Mousses</v>
      </c>
      <c r="C162" s="9" t="str">
        <f>_xlfn.XLOOKUP($E162,'Copy of Raw Data'!$E:$E,'Copy of Raw Data'!C:C,"ERROR",0,1)</f>
        <v>Pond's</v>
      </c>
      <c r="D162" s="9" t="str">
        <f>_xlfn.XLOOKUP($E162,'Copy of Raw Data'!$E:$E,'Copy of Raw Data'!D:D,"ERROR",0,1)</f>
        <v>www.amazon.com/dp/B08T4BVJPT</v>
      </c>
      <c r="E162" s="9" t="s">
        <v>606</v>
      </c>
      <c r="F162" s="9" t="str">
        <f>_xlfn.XLOOKUP($E162,'Copy of Raw Data'!$E:$E,'Copy of Raw Data'!F:F,"ERROR",0,1)</f>
        <v>Kristin Ess Hair Sea Salt Air Dry Mousse for Volume + Texture - Styling Product For Wavy + Curly Hair, Light Hold, For Fine to Medium Hair, Non-Sticky, Vegan, 6.7 fl oz</v>
      </c>
      <c r="G162" s="9">
        <f>_xlfn.XLOOKUP($E162,'Copy of Raw Data'!$E:$E,'Copy of Raw Data'!G:G,"ERROR",0,1)</f>
        <v>739</v>
      </c>
      <c r="H162" s="9">
        <f>_xlfn.XLOOKUP($E162,'Copy of Raw Data'!$E:$E,'Copy of Raw Data'!H:H,"ERROR",0,1)</f>
        <v>11367.46</v>
      </c>
      <c r="I162" s="9">
        <f>_xlfn.XLOOKUP($E162,'Copy of Raw Data'!$E:$E,'Copy of Raw Data'!I:I,"ERROR",0,1)</f>
        <v>0.000471987609219348</v>
      </c>
      <c r="J162" s="9" t="str">
        <f>_xlfn.XLOOKUP($E162,'Copy of Raw Data'!$E:$E,'Copy of 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_xlfn.XLOOKUP($E162,'Copy of Raw Data'!$E:$E,'Copy of Raw Data'!L:L,"ERROR",0,1)</f>
        <v>15.44</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_xlfn.XLOOKUP($E162,'Copy of Raw Data'!$E:$E,'Copy of Raw Data'!N:N,"ERROR",0,1)</f>
        <v>16.25</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4% to 6%</v>
      </c>
      <c r="P162" s="16">
        <f t="shared" si="37"/>
        <v>0.0498461538461539</v>
      </c>
      <c r="Q162" s="9">
        <f>_xlfn.XLOOKUP($E162,'Copy of Raw Data'!$E:$E,'Copy of Raw Data'!Q:Q,"ERROR",0,1)</f>
        <v>6.7</v>
      </c>
      <c r="R162" s="9" t="str">
        <f>_xlfn.XLOOKUP($E162,'Copy of Raw Data'!$E:$E,'Copy of Raw Data'!R:R,"ERROR",0,1)</f>
        <v>fl oz</v>
      </c>
      <c r="S162" s="17">
        <f t="shared" si="33"/>
        <v>2.2158438576349</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2 to 3</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38"/>
        <v>0.0788667417057425</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39"/>
        <v>0.0749355379653332</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17">
        <f t="array" ref="Z162">_xlfn.IFS(AA162="oz",_xlfn.IFS(R162="oz",Q162,R162="fl oz",Q162*1.04,R162="ml",Q162*0.0338),AA162="fl oz",_xlfn.IFS(R162="oz",Q162/1.04,R162="fl oz",Q162,R162="ml",Q162*0.0338/1.04),AA162="ml",_xlfn.IFS(R162="oz",Q162/0.0338,R162="fl oz",Q162*1.04/0.0338,R162="ml",Q162))</f>
        <v>6.968</v>
      </c>
      <c r="AA162" s="9" t="str">
        <f>_xlfn.XLOOKUP($E162,'Copy of Raw Data'!$E:$E,'Copy of Raw Data'!AA:AA,"ERROR",0,1)</f>
        <v>oz</v>
      </c>
      <c r="AB162" s="9"/>
      <c r="AC162" s="9"/>
      <c r="AD162" s="9"/>
      <c r="AE162" s="9"/>
      <c r="AF162" s="9"/>
      <c r="AG162">
        <f t="shared" si="44"/>
        <v>0</v>
      </c>
      <c r="AH162">
        <f t="shared" si="44"/>
        <v>0</v>
      </c>
      <c r="AI162">
        <f t="shared" si="44"/>
        <v>0</v>
      </c>
      <c r="AJ162">
        <f t="shared" si="44"/>
        <v>0</v>
      </c>
      <c r="AK162">
        <f t="shared" si="44"/>
        <v>0</v>
      </c>
      <c r="AL162">
        <f t="shared" si="44"/>
        <v>0</v>
      </c>
      <c r="AM162">
        <f t="shared" si="44"/>
        <v>0</v>
      </c>
      <c r="AN162">
        <f t="shared" si="44"/>
        <v>0</v>
      </c>
      <c r="AO162">
        <f t="shared" si="44"/>
        <v>0</v>
      </c>
      <c r="AP162">
        <f t="shared" si="44"/>
        <v>0</v>
      </c>
      <c r="AQ162">
        <f t="shared" si="44"/>
        <v>0</v>
      </c>
      <c r="AR162">
        <f t="shared" si="44"/>
        <v>0</v>
      </c>
      <c r="AS162">
        <f t="shared" si="44"/>
        <v>0</v>
      </c>
      <c r="AT162">
        <f t="shared" si="44"/>
        <v>0</v>
      </c>
      <c r="AU162">
        <f t="shared" si="44"/>
        <v>0</v>
      </c>
      <c r="AV162">
        <f t="shared" si="44"/>
        <v>0</v>
      </c>
      <c r="AW162">
        <f t="shared" si="43"/>
        <v>0</v>
      </c>
      <c r="AX162">
        <f t="shared" si="43"/>
        <v>0</v>
      </c>
      <c r="AY162">
        <f t="shared" si="43"/>
        <v>0</v>
      </c>
      <c r="AZ162">
        <f t="shared" si="43"/>
        <v>0</v>
      </c>
      <c r="BA162">
        <f t="shared" si="43"/>
        <v>0</v>
      </c>
      <c r="BB162">
        <f t="shared" si="43"/>
        <v>0</v>
      </c>
      <c r="BC162">
        <f t="shared" si="43"/>
        <v>0</v>
      </c>
      <c r="BD162">
        <f t="shared" si="34"/>
        <v>0</v>
      </c>
      <c r="BE162">
        <f t="shared" si="34"/>
        <v>0</v>
      </c>
      <c r="BF162">
        <f t="shared" si="42"/>
        <v>0</v>
      </c>
      <c r="BG162">
        <f t="shared" si="42"/>
        <v>0</v>
      </c>
      <c r="BH162">
        <f t="shared" si="42"/>
        <v>0</v>
      </c>
      <c r="BI162">
        <f t="shared" si="42"/>
        <v>0</v>
      </c>
      <c r="BJ162">
        <f t="shared" si="42"/>
        <v>0</v>
      </c>
      <c r="BK162">
        <f t="shared" si="42"/>
        <v>0</v>
      </c>
      <c r="BL162">
        <f t="shared" ref="BF162:BU225" si="45">IF(IFERROR(SEARCH(BL$2,$AD162,1),0)=0,0,1)</f>
        <v>0</v>
      </c>
      <c r="BM162">
        <f t="shared" si="45"/>
        <v>0</v>
      </c>
      <c r="BN162">
        <f t="shared" si="45"/>
        <v>0</v>
      </c>
      <c r="BO162">
        <f t="shared" si="45"/>
        <v>0</v>
      </c>
      <c r="BP162">
        <f t="shared" si="45"/>
        <v>0</v>
      </c>
      <c r="BQ162">
        <f t="shared" si="45"/>
        <v>0</v>
      </c>
      <c r="BR162">
        <f t="shared" si="45"/>
        <v>0</v>
      </c>
      <c r="BS162">
        <f t="shared" si="45"/>
        <v>0</v>
      </c>
      <c r="BT162">
        <f t="shared" si="45"/>
        <v>0</v>
      </c>
      <c r="BU162">
        <f t="shared" si="45"/>
        <v>0</v>
      </c>
    </row>
    <row r="163" hidden="1" spans="1:73">
      <c r="A163" s="9" t="str">
        <f>_xlfn.XLOOKUP($E163,'Copy of Raw Data'!$E:$E,'Copy of Raw Data'!A:A,"ERROR",0,1)</f>
        <v>US</v>
      </c>
      <c r="B163" s="9" t="str">
        <f>_xlfn.XLOOKUP($E163,'Copy of Raw Data'!$E:$E,'Copy of Raw Data'!B:B,"ERROR",0,1)</f>
        <v>Hair Mousses</v>
      </c>
      <c r="C163" s="9" t="str">
        <f>_xlfn.XLOOKUP($E163,'Copy of Raw Data'!$E:$E,'Copy of Raw Data'!C:C,"ERROR",0,1)</f>
        <v>ebin new york</v>
      </c>
      <c r="D163" s="9" t="str">
        <f>_xlfn.XLOOKUP($E163,'Copy of Raw Data'!$E:$E,'Copy of Raw Data'!D:D,"ERROR",0,1)</f>
        <v>www.amazon.com/dp/B0B61WLLX7</v>
      </c>
      <c r="E163" s="9" t="s">
        <v>610</v>
      </c>
      <c r="F163" s="9" t="str">
        <f>_xlfn.XLOOKUP($E163,'Copy of Raw Data'!$E:$E,'Copy of Raw Data'!F:F,"ERROR",0,1)</f>
        <v>EBIN NEW YORK TINTED LACE MOUSSE - Light Warm Brown, 3.38oz/ 100ml | Lightweight Foam with Highly Pigmented, Perfect Matching with Flawless Finish</v>
      </c>
      <c r="G163" s="9">
        <f>_xlfn.XLOOKUP($E163,'Copy of Raw Data'!$E:$E,'Copy of Raw Data'!G:G,"ERROR",0,1)</f>
        <v>1558</v>
      </c>
      <c r="H163" s="9">
        <f>_xlfn.XLOOKUP($E163,'Copy of Raw Data'!$E:$E,'Copy of Raw Data'!H:H,"ERROR",0,1)</f>
        <v>11101.79</v>
      </c>
      <c r="I163" s="9">
        <f>_xlfn.XLOOKUP($E163,'Copy of Raw Data'!$E:$E,'Copy of Raw Data'!I:I,"ERROR",0,1)</f>
        <v>0.000471698510277404</v>
      </c>
      <c r="J163" s="9" t="str">
        <f>_xlfn.XLOOKUP($E163,'Copy of Raw Data'!$E:$E,'Copy of 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5 to 10</v>
      </c>
      <c r="L163" s="9">
        <f>_xlfn.XLOOKUP($E163,'Copy of Raw Data'!$E:$E,'Copy of Raw Data'!L:L,"ERROR",0,1)</f>
        <v>7.22</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5 to 10</v>
      </c>
      <c r="N163" s="9">
        <f>_xlfn.XLOOKUP($E163,'Copy of Raw Data'!$E:$E,'Copy of Raw Data'!N:N,"ERROR",0,1)</f>
        <v>8.58</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15% to 20%</v>
      </c>
      <c r="P163" s="16">
        <f t="shared" si="37"/>
        <v>0.158508158508159</v>
      </c>
      <c r="Q163" s="9">
        <f>_xlfn.XLOOKUP($E163,'Copy of Raw Data'!$E:$E,'Copy of Raw Data'!Q:Q,"ERROR",0,1)</f>
        <v>3.38</v>
      </c>
      <c r="R163" s="9" t="str">
        <f>_xlfn.XLOOKUP($E163,'Copy of Raw Data'!$E:$E,'Copy of Raw Data'!R:R,"ERROR",0,1)</f>
        <v>oz</v>
      </c>
      <c r="S163" s="17">
        <f t="shared" si="33"/>
        <v>2.13609467455621</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38"/>
        <v>0.0858458416794568</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39"/>
        <v>0.0722385753992632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2 to 4</v>
      </c>
      <c r="Z163" s="17">
        <f t="array" ref="Z163">_xlfn.IFS(AA163="oz",_xlfn.IFS(R163="oz",Q163,R163="fl oz",Q163*1.04,R163="ml",Q163*0.0338),AA163="fl oz",_xlfn.IFS(R163="oz",Q163/1.04,R163="fl oz",Q163,R163="ml",Q163*0.0338/1.04),AA163="ml",_xlfn.IFS(R163="oz",Q163/0.0338,R163="fl oz",Q163*1.04/0.0338,R163="ml",Q163))</f>
        <v>3.38</v>
      </c>
      <c r="AA163" s="9" t="str">
        <f>_xlfn.XLOOKUP($E163,'Copy of Raw Data'!$E:$E,'Copy of Raw Data'!AA:AA,"ERROR",0,1)</f>
        <v>oz</v>
      </c>
      <c r="AB163" s="9"/>
      <c r="AC163" s="9"/>
      <c r="AD163" s="9"/>
      <c r="AE163" s="9"/>
      <c r="AF163" s="9"/>
      <c r="AG163">
        <f t="shared" si="44"/>
        <v>0</v>
      </c>
      <c r="AH163">
        <f t="shared" si="44"/>
        <v>0</v>
      </c>
      <c r="AI163">
        <f t="shared" si="44"/>
        <v>0</v>
      </c>
      <c r="AJ163">
        <f t="shared" si="44"/>
        <v>0</v>
      </c>
      <c r="AK163">
        <f t="shared" si="44"/>
        <v>0</v>
      </c>
      <c r="AL163">
        <f t="shared" si="44"/>
        <v>0</v>
      </c>
      <c r="AM163">
        <f t="shared" si="44"/>
        <v>0</v>
      </c>
      <c r="AN163">
        <f t="shared" si="44"/>
        <v>0</v>
      </c>
      <c r="AO163">
        <f t="shared" si="44"/>
        <v>0</v>
      </c>
      <c r="AP163">
        <f t="shared" si="44"/>
        <v>0</v>
      </c>
      <c r="AQ163">
        <f t="shared" si="44"/>
        <v>0</v>
      </c>
      <c r="AR163">
        <f t="shared" si="44"/>
        <v>0</v>
      </c>
      <c r="AS163">
        <f t="shared" si="44"/>
        <v>0</v>
      </c>
      <c r="AT163">
        <f t="shared" si="44"/>
        <v>0</v>
      </c>
      <c r="AU163">
        <f t="shared" si="44"/>
        <v>0</v>
      </c>
      <c r="AV163">
        <f t="shared" si="44"/>
        <v>0</v>
      </c>
      <c r="AW163">
        <f t="shared" si="43"/>
        <v>0</v>
      </c>
      <c r="AX163">
        <f t="shared" si="43"/>
        <v>0</v>
      </c>
      <c r="AY163">
        <f t="shared" si="43"/>
        <v>0</v>
      </c>
      <c r="AZ163">
        <f t="shared" si="43"/>
        <v>0</v>
      </c>
      <c r="BA163">
        <f t="shared" si="43"/>
        <v>0</v>
      </c>
      <c r="BB163">
        <f t="shared" si="43"/>
        <v>0</v>
      </c>
      <c r="BC163">
        <f t="shared" si="43"/>
        <v>0</v>
      </c>
      <c r="BD163">
        <f t="shared" si="34"/>
        <v>0</v>
      </c>
      <c r="BE163">
        <f t="shared" si="34"/>
        <v>0</v>
      </c>
      <c r="BF163">
        <f t="shared" si="45"/>
        <v>0</v>
      </c>
      <c r="BG163">
        <f t="shared" si="45"/>
        <v>0</v>
      </c>
      <c r="BH163">
        <f t="shared" si="45"/>
        <v>0</v>
      </c>
      <c r="BI163">
        <f t="shared" si="45"/>
        <v>0</v>
      </c>
      <c r="BJ163">
        <f t="shared" si="45"/>
        <v>0</v>
      </c>
      <c r="BK163">
        <f t="shared" si="45"/>
        <v>0</v>
      </c>
      <c r="BL163">
        <f t="shared" si="45"/>
        <v>0</v>
      </c>
      <c r="BM163">
        <f t="shared" si="45"/>
        <v>0</v>
      </c>
      <c r="BN163">
        <f t="shared" si="45"/>
        <v>0</v>
      </c>
      <c r="BO163">
        <f t="shared" si="45"/>
        <v>0</v>
      </c>
      <c r="BP163">
        <f t="shared" si="45"/>
        <v>0</v>
      </c>
      <c r="BQ163">
        <f t="shared" si="45"/>
        <v>0</v>
      </c>
      <c r="BR163">
        <f t="shared" si="45"/>
        <v>0</v>
      </c>
      <c r="BS163">
        <f t="shared" si="45"/>
        <v>0</v>
      </c>
      <c r="BT163">
        <f t="shared" si="45"/>
        <v>0</v>
      </c>
      <c r="BU163">
        <f t="shared" si="45"/>
        <v>0</v>
      </c>
    </row>
    <row r="164" hidden="1" spans="1:73">
      <c r="A164" s="9" t="str">
        <f>_xlfn.XLOOKUP($E164,'Copy of Raw Data'!$E:$E,'Copy of Raw Data'!A:A,"ERROR",0,1)</f>
        <v>US</v>
      </c>
      <c r="B164" s="9" t="str">
        <f>_xlfn.XLOOKUP($E164,'Copy of Raw Data'!$E:$E,'Copy of Raw Data'!B:B,"ERROR",0,1)</f>
        <v>Hair Mousses</v>
      </c>
      <c r="C164" s="9" t="str">
        <f>_xlfn.XLOOKUP($E164,'Copy of Raw Data'!$E:$E,'Copy of Raw Data'!C:C,"ERROR",0,1)</f>
        <v>aunt jackie's</v>
      </c>
      <c r="D164" s="9" t="str">
        <f>_xlfn.XLOOKUP($E164,'Copy of Raw Data'!$E:$E,'Copy of Raw Data'!D:D,"ERROR",0,1)</f>
        <v>www.amazon.com/dp/B08WHB8W48</v>
      </c>
      <c r="E164" s="9" t="s">
        <v>613</v>
      </c>
      <c r="F164" s="9" t="str">
        <f>_xlfn.XLOOKUP($E164,'Copy of Raw Data'!$E:$E,'Copy of Raw Data'!F:F,"ERROR",0,1)</f>
        <v>Aunt Jackie's Grapeseed Style and Shine Recipes Ice Curls Glossy Curling Jelly, Hydrates, Softens, Makes Waves, Curls and Coils Easier to Style, 18 oz</v>
      </c>
      <c r="G164" s="9">
        <f>_xlfn.XLOOKUP($E164,'Copy of Raw Data'!$E:$E,'Copy of Raw Data'!G:G,"ERROR",0,1)</f>
        <v>851</v>
      </c>
      <c r="H164" s="9">
        <f>_xlfn.XLOOKUP($E164,'Copy of Raw Data'!$E:$E,'Copy of Raw Data'!H:H,"ERROR",0,1)</f>
        <v>11094.99</v>
      </c>
      <c r="I164" s="9">
        <f>_xlfn.XLOOKUP($E164,'Copy of Raw Data'!$E:$E,'Copy of Raw Data'!I:I,"ERROR",0,1)</f>
        <v>0.000469386994178355</v>
      </c>
      <c r="J164" s="9" t="str">
        <f>_xlfn.XLOOKUP($E164,'Copy of Raw Data'!$E:$E,'Copy of 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10 to 15</v>
      </c>
      <c r="L164" s="9">
        <f>_xlfn.XLOOKUP($E164,'Copy of Raw Data'!$E:$E,'Copy of Raw Data'!L:L,"ERROR",0,1)</f>
        <v>13.3</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10 to 15</v>
      </c>
      <c r="N164" s="9">
        <f>_xlfn.XLOOKUP($E164,'Copy of Raw Data'!$E:$E,'Copy of Raw Data'!N:N,"ERROR",0,1)</f>
        <v>13.3</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6">
        <f t="shared" si="37"/>
        <v>0</v>
      </c>
      <c r="Q164" s="9">
        <f>_xlfn.XLOOKUP($E164,'Copy of Raw Data'!$E:$E,'Copy of Raw Data'!Q:Q,"ERROR",0,1)</f>
        <v>18</v>
      </c>
      <c r="R164" s="9" t="str">
        <f>_xlfn.XLOOKUP($E164,'Copy of Raw Data'!$E:$E,'Copy of Raw Data'!R:R,"ERROR",0,1)</f>
        <v>oz</v>
      </c>
      <c r="S164" s="17">
        <f t="shared" si="33"/>
        <v>0.738888888888889</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0.5 to 0.75</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 to 0.05</v>
      </c>
      <c r="V164" s="17">
        <f t="shared" si="38"/>
        <v>0.0249877879231954</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 to 0.05</v>
      </c>
      <c r="X164" s="17">
        <f t="shared" si="39"/>
        <v>0.0249877879231954</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15 to 20</v>
      </c>
      <c r="Z164" s="17">
        <f t="array" ref="Z164">_xlfn.IFS(AA164="oz",_xlfn.IFS(R164="oz",Q164,R164="fl oz",Q164*1.04,R164="ml",Q164*0.0338),AA164="fl oz",_xlfn.IFS(R164="oz",Q164/1.04,R164="fl oz",Q164,R164="ml",Q164*0.0338/1.04),AA164="ml",_xlfn.IFS(R164="oz",Q164/0.0338,R164="fl oz",Q164*1.04/0.0338,R164="ml",Q164))</f>
        <v>18</v>
      </c>
      <c r="AA164" s="9" t="str">
        <f>_xlfn.XLOOKUP($E164,'Copy of Raw Data'!$E:$E,'Copy of Raw Data'!AA:AA,"ERROR",0,1)</f>
        <v>oz</v>
      </c>
      <c r="AB164" s="9"/>
      <c r="AC164" s="9"/>
      <c r="AD164" s="9"/>
      <c r="AE164" s="9"/>
      <c r="AF164" s="9"/>
      <c r="AG164">
        <f t="shared" si="44"/>
        <v>0</v>
      </c>
      <c r="AH164">
        <f t="shared" si="44"/>
        <v>0</v>
      </c>
      <c r="AI164">
        <f t="shared" si="44"/>
        <v>0</v>
      </c>
      <c r="AJ164">
        <f t="shared" si="44"/>
        <v>0</v>
      </c>
      <c r="AK164">
        <f t="shared" si="44"/>
        <v>0</v>
      </c>
      <c r="AL164">
        <f t="shared" si="44"/>
        <v>0</v>
      </c>
      <c r="AM164">
        <f t="shared" si="44"/>
        <v>0</v>
      </c>
      <c r="AN164">
        <f t="shared" si="44"/>
        <v>0</v>
      </c>
      <c r="AO164">
        <f t="shared" si="44"/>
        <v>0</v>
      </c>
      <c r="AP164">
        <f t="shared" si="44"/>
        <v>0</v>
      </c>
      <c r="AQ164">
        <f t="shared" si="44"/>
        <v>0</v>
      </c>
      <c r="AR164">
        <f t="shared" si="44"/>
        <v>0</v>
      </c>
      <c r="AS164">
        <f t="shared" si="44"/>
        <v>0</v>
      </c>
      <c r="AT164">
        <f t="shared" si="44"/>
        <v>0</v>
      </c>
      <c r="AU164">
        <f t="shared" si="44"/>
        <v>0</v>
      </c>
      <c r="AV164">
        <f t="shared" si="44"/>
        <v>0</v>
      </c>
      <c r="AW164">
        <f t="shared" si="43"/>
        <v>0</v>
      </c>
      <c r="AX164">
        <f t="shared" si="43"/>
        <v>0</v>
      </c>
      <c r="AY164">
        <f t="shared" si="43"/>
        <v>0</v>
      </c>
      <c r="AZ164">
        <f t="shared" si="43"/>
        <v>0</v>
      </c>
      <c r="BA164">
        <f t="shared" si="43"/>
        <v>0</v>
      </c>
      <c r="BB164">
        <f t="shared" si="43"/>
        <v>0</v>
      </c>
      <c r="BC164">
        <f t="shared" si="43"/>
        <v>0</v>
      </c>
      <c r="BD164">
        <f t="shared" si="34"/>
        <v>0</v>
      </c>
      <c r="BE164">
        <f t="shared" si="34"/>
        <v>0</v>
      </c>
      <c r="BF164">
        <f t="shared" si="45"/>
        <v>0</v>
      </c>
      <c r="BG164">
        <f t="shared" si="45"/>
        <v>0</v>
      </c>
      <c r="BH164">
        <f t="shared" si="45"/>
        <v>0</v>
      </c>
      <c r="BI164">
        <f t="shared" si="45"/>
        <v>0</v>
      </c>
      <c r="BJ164">
        <f t="shared" si="45"/>
        <v>0</v>
      </c>
      <c r="BK164">
        <f t="shared" si="45"/>
        <v>0</v>
      </c>
      <c r="BL164">
        <f t="shared" si="45"/>
        <v>0</v>
      </c>
      <c r="BM164">
        <f t="shared" si="45"/>
        <v>0</v>
      </c>
      <c r="BN164">
        <f t="shared" si="45"/>
        <v>0</v>
      </c>
      <c r="BO164">
        <f t="shared" si="45"/>
        <v>0</v>
      </c>
      <c r="BP164">
        <f t="shared" si="45"/>
        <v>0</v>
      </c>
      <c r="BQ164">
        <f t="shared" si="45"/>
        <v>0</v>
      </c>
      <c r="BR164">
        <f t="shared" si="45"/>
        <v>0</v>
      </c>
      <c r="BS164">
        <f t="shared" si="45"/>
        <v>0</v>
      </c>
      <c r="BT164">
        <f t="shared" si="45"/>
        <v>0</v>
      </c>
      <c r="BU164">
        <f t="shared" si="45"/>
        <v>0</v>
      </c>
    </row>
    <row r="165" hidden="1" spans="1:73">
      <c r="A165" s="9" t="str">
        <f>_xlfn.XLOOKUP($E165,'Copy of Raw Data'!$E:$E,'Copy of Raw Data'!A:A,"ERROR",0,1)</f>
        <v>US</v>
      </c>
      <c r="B165" s="9" t="str">
        <f>_xlfn.XLOOKUP($E165,'Copy of Raw Data'!$E:$E,'Copy of Raw Data'!B:B,"ERROR",0,1)</f>
        <v>Hair Mousses</v>
      </c>
      <c r="C165" s="9" t="str">
        <f>_xlfn.XLOOKUP($E165,'Copy of Raw Data'!$E:$E,'Copy of Raw Data'!C:C,"ERROR",0,1)</f>
        <v>l'oreal</v>
      </c>
      <c r="D165" s="9" t="str">
        <f>_xlfn.XLOOKUP($E165,'Copy of Raw Data'!$E:$E,'Copy of Raw Data'!D:D,"ERROR",0,1)</f>
        <v>www.amazon.com/dp/B09YDJNDPJ</v>
      </c>
      <c r="E165" s="9" t="s">
        <v>616</v>
      </c>
      <c r="F165" s="9" t="str">
        <f>_xlfn.XLOOKUP($E165,'Copy of Raw Data'!$E:$E,'Copy of Raw Data'!F:F,"ERROR",0,1)</f>
        <v>L'Oréal Professionnel Hair Mousse, With Heat Protection, For All Curly &amp; Coily Hair, 10-in-1 Multi-Benefit, With Glycerin, Urea H and Hibiscus Seed Extract, Serie Expert Curl Expression, 250 ml</v>
      </c>
      <c r="G165" s="9">
        <f>_xlfn.XLOOKUP($E165,'Copy of Raw Data'!$E:$E,'Copy of Raw Data'!G:G,"ERROR",0,1)</f>
        <v>325</v>
      </c>
      <c r="H165" s="9">
        <f>_xlfn.XLOOKUP($E165,'Copy of Raw Data'!$E:$E,'Copy of Raw Data'!H:H,"ERROR",0,1)</f>
        <v>11040.62</v>
      </c>
      <c r="I165" s="9">
        <f>_xlfn.XLOOKUP($E165,'Copy of Raw Data'!$E:$E,'Copy of Raw Data'!I:I,"ERROR",0,1)</f>
        <v>0.000466636727920355</v>
      </c>
      <c r="J165" s="9" t="str">
        <f>_xlfn.XLOOKUP($E165,'Copy of Raw Data'!$E:$E,'Copy of 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30 to 40</v>
      </c>
      <c r="L165" s="9">
        <f>_xlfn.XLOOKUP($E165,'Copy of Raw Data'!$E:$E,'Copy of Raw Data'!L:L,"ERROR",0,1)</f>
        <v>34</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30 to 40</v>
      </c>
      <c r="N165" s="9">
        <f>_xlfn.XLOOKUP($E165,'Copy of Raw Data'!$E:$E,'Copy of Raw Data'!N:N,"ERROR",0,1)</f>
        <v>34</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37"/>
        <v>0</v>
      </c>
      <c r="Q165" s="9">
        <f>_xlfn.XLOOKUP($E165,'Copy of Raw Data'!$E:$E,'Copy of Raw Data'!Q:Q,"ERROR",0,1)</f>
        <v>250</v>
      </c>
      <c r="R165" s="9" t="str">
        <f>_xlfn.XLOOKUP($E165,'Copy of Raw Data'!$E:$E,'Copy of Raw Data'!R:R,"ERROR",0,1)</f>
        <v>ml</v>
      </c>
      <c r="S165" s="17">
        <f t="shared" si="33"/>
        <v>4.02366863905325</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4 to 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0.1 to 0.2</v>
      </c>
      <c r="V165" s="17">
        <f t="shared" si="38"/>
        <v>0.136072662801936</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0.1 to 0.2</v>
      </c>
      <c r="X165" s="17">
        <f t="shared" si="39"/>
        <v>0.136072662801936</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8 to 10</v>
      </c>
      <c r="Z165" s="17">
        <f t="array" ref="Z165">_xlfn.IFS(AA165="oz",_xlfn.IFS(R165="oz",Q165,R165="fl oz",Q165*1.04,R165="ml",Q165*0.0338),AA165="fl oz",_xlfn.IFS(R165="oz",Q165/1.04,R165="fl oz",Q165,R165="ml",Q165*0.0338/1.04),AA165="ml",_xlfn.IFS(R165="oz",Q165/0.0338,R165="fl oz",Q165*1.04/0.0338,R165="ml",Q165))</f>
        <v>8.45</v>
      </c>
      <c r="AA165" s="9" t="str">
        <f>_xlfn.XLOOKUP($E165,'Copy of Raw Data'!$E:$E,'Copy of Raw Data'!AA:AA,"ERROR",0,1)</f>
        <v>oz</v>
      </c>
      <c r="AB165" s="9"/>
      <c r="AC165" s="9"/>
      <c r="AD165" s="9"/>
      <c r="AE165" s="9"/>
      <c r="AF165" s="9"/>
      <c r="AG165">
        <f t="shared" si="44"/>
        <v>0</v>
      </c>
      <c r="AH165">
        <f t="shared" si="44"/>
        <v>0</v>
      </c>
      <c r="AI165">
        <f t="shared" si="44"/>
        <v>0</v>
      </c>
      <c r="AJ165">
        <f t="shared" si="44"/>
        <v>0</v>
      </c>
      <c r="AK165">
        <f t="shared" si="44"/>
        <v>0</v>
      </c>
      <c r="AL165">
        <f t="shared" si="44"/>
        <v>0</v>
      </c>
      <c r="AM165">
        <f t="shared" si="44"/>
        <v>0</v>
      </c>
      <c r="AN165">
        <f t="shared" si="44"/>
        <v>0</v>
      </c>
      <c r="AO165">
        <f t="shared" si="44"/>
        <v>0</v>
      </c>
      <c r="AP165">
        <f t="shared" si="44"/>
        <v>0</v>
      </c>
      <c r="AQ165">
        <f t="shared" si="44"/>
        <v>0</v>
      </c>
      <c r="AR165">
        <f t="shared" si="44"/>
        <v>0</v>
      </c>
      <c r="AS165">
        <f t="shared" si="44"/>
        <v>0</v>
      </c>
      <c r="AT165">
        <f t="shared" si="44"/>
        <v>0</v>
      </c>
      <c r="AU165">
        <f t="shared" si="44"/>
        <v>0</v>
      </c>
      <c r="AV165">
        <f t="shared" si="44"/>
        <v>0</v>
      </c>
      <c r="AW165">
        <f t="shared" si="43"/>
        <v>0</v>
      </c>
      <c r="AX165">
        <f t="shared" si="43"/>
        <v>0</v>
      </c>
      <c r="AY165">
        <f t="shared" si="43"/>
        <v>0</v>
      </c>
      <c r="AZ165">
        <f t="shared" si="43"/>
        <v>0</v>
      </c>
      <c r="BA165">
        <f t="shared" si="43"/>
        <v>0</v>
      </c>
      <c r="BB165">
        <f t="shared" si="43"/>
        <v>0</v>
      </c>
      <c r="BC165">
        <f t="shared" si="43"/>
        <v>0</v>
      </c>
      <c r="BD165">
        <f t="shared" si="34"/>
        <v>0</v>
      </c>
      <c r="BE165">
        <f t="shared" si="34"/>
        <v>0</v>
      </c>
      <c r="BF165">
        <f t="shared" si="45"/>
        <v>0</v>
      </c>
      <c r="BG165">
        <f t="shared" si="45"/>
        <v>0</v>
      </c>
      <c r="BH165">
        <f t="shared" si="45"/>
        <v>0</v>
      </c>
      <c r="BI165">
        <f t="shared" si="45"/>
        <v>0</v>
      </c>
      <c r="BJ165">
        <f t="shared" si="45"/>
        <v>0</v>
      </c>
      <c r="BK165">
        <f t="shared" si="45"/>
        <v>0</v>
      </c>
      <c r="BL165">
        <f t="shared" si="45"/>
        <v>0</v>
      </c>
      <c r="BM165">
        <f t="shared" si="45"/>
        <v>0</v>
      </c>
      <c r="BN165">
        <f t="shared" si="45"/>
        <v>0</v>
      </c>
      <c r="BO165">
        <f t="shared" si="45"/>
        <v>0</v>
      </c>
      <c r="BP165">
        <f t="shared" si="45"/>
        <v>0</v>
      </c>
      <c r="BQ165">
        <f t="shared" si="45"/>
        <v>0</v>
      </c>
      <c r="BR165">
        <f t="shared" si="45"/>
        <v>0</v>
      </c>
      <c r="BS165">
        <f t="shared" si="45"/>
        <v>0</v>
      </c>
      <c r="BT165">
        <f t="shared" si="45"/>
        <v>0</v>
      </c>
      <c r="BU165">
        <f t="shared" si="45"/>
        <v>0</v>
      </c>
    </row>
    <row r="166" hidden="1" spans="1:73">
      <c r="A166" s="9" t="str">
        <f>_xlfn.XLOOKUP($E166,'Copy of Raw Data'!$E:$E,'Copy of Raw Data'!A:A,"ERROR",0,1)</f>
        <v>US</v>
      </c>
      <c r="B166" s="9" t="str">
        <f>_xlfn.XLOOKUP($E166,'Copy of Raw Data'!$E:$E,'Copy of Raw Data'!B:B,"ERROR",0,1)</f>
        <v>Hair Mousses</v>
      </c>
      <c r="C166" s="9" t="str">
        <f>_xlfn.XLOOKUP($E166,'Copy of Raw Data'!$E:$E,'Copy of Raw Data'!C:C,"ERROR",0,1)</f>
        <v>ag care</v>
      </c>
      <c r="D166" s="9" t="str">
        <f>_xlfn.XLOOKUP($E166,'Copy of Raw Data'!$E:$E,'Copy of Raw Data'!D:D,"ERROR",0,1)</f>
        <v>www.amazon.com/dp/B0B8GXYNJC</v>
      </c>
      <c r="E166" s="9" t="s">
        <v>619</v>
      </c>
      <c r="F166" s="9" t="str">
        <f>_xlfn.XLOOKUP($E166,'Copy of Raw Data'!$E:$E,'Copy of Raw Data'!F:F,"ERROR",0,1)</f>
        <v>AG Care Natural Cloud Airlight Volumizing Mousse</v>
      </c>
      <c r="G166" s="9">
        <f>_xlfn.XLOOKUP($E166,'Copy of Raw Data'!$E:$E,'Copy of Raw Data'!G:G,"ERROR",0,1)</f>
        <v>439</v>
      </c>
      <c r="H166" s="9">
        <f>_xlfn.XLOOKUP($E166,'Copy of Raw Data'!$E:$E,'Copy of Raw Data'!H:H,"ERROR",0,1)</f>
        <v>10975.93</v>
      </c>
      <c r="I166" s="9">
        <f>_xlfn.XLOOKUP($E166,'Copy of Raw Data'!$E:$E,'Copy of Raw Data'!I:I,"ERROR",0,1)</f>
        <v>0.00046289247147667</v>
      </c>
      <c r="J166" s="9" t="str">
        <f>_xlfn.XLOOKUP($E166,'Copy of Raw Data'!$E:$E,'Copy of 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20 to 30</v>
      </c>
      <c r="L166" s="9">
        <f>_xlfn.XLOOKUP($E166,'Copy of Raw Data'!$E:$E,'Copy of Raw Data'!L:L,"ERROR",0,1)</f>
        <v>25.46</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20 to 30</v>
      </c>
      <c r="N166" s="9">
        <f>_xlfn.XLOOKUP($E166,'Copy of Raw Data'!$E:$E,'Copy of Raw Data'!N:N,"ERROR",0,1)</f>
        <v>28</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8% to 10%</v>
      </c>
      <c r="P166" s="16">
        <f t="shared" si="37"/>
        <v>0.0907142857142857</v>
      </c>
      <c r="Q166" s="9">
        <f>_xlfn.XLOOKUP($E166,'Copy of Raw Data'!$E:$E,'Copy of Raw Data'!Q:Q,"ERROR",0,1)</f>
        <v>0</v>
      </c>
      <c r="R166" s="9">
        <f>_xlfn.XLOOKUP($E166,'Copy of Raw Data'!$E:$E,'Copy of Raw Data'!R:R,"ERROR",0,1)</f>
        <v>0</v>
      </c>
      <c r="S166" s="17" t="e">
        <f t="shared" si="33"/>
        <v>#N/A</v>
      </c>
      <c r="T166" s="9" t="e">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#N/A</v>
      </c>
      <c r="U166" s="17" t="e">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#N/A</v>
      </c>
      <c r="V166" s="17" t="e">
        <f t="shared" si="38"/>
        <v>#N/A</v>
      </c>
      <c r="W166" s="17" t="e">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#N/A</v>
      </c>
      <c r="X166" s="17" t="e">
        <f t="shared" si="39"/>
        <v>#N/A</v>
      </c>
      <c r="Y166" s="9" t="e">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#N/A</v>
      </c>
      <c r="Z166" s="17" t="e">
        <f t="array" ref="Z166">_xlfn.IFS(AA166="oz",_xlfn.IFS(R166="oz",Q166,R166="fl oz",Q166*1.04,R166="ml",Q166*0.0338),AA166="fl oz",_xlfn.IFS(R166="oz",Q166/1.04,R166="fl oz",Q166,R166="ml",Q166*0.0338/1.04),AA166="ml",_xlfn.IFS(R166="oz",Q166/0.0338,R166="fl oz",Q166*1.04/0.0338,R166="ml",Q166))</f>
        <v>#N/A</v>
      </c>
      <c r="AA166" s="9" t="str">
        <f>_xlfn.XLOOKUP($E166,'Copy of Raw Data'!$E:$E,'Copy of Raw Data'!AA:AA,"ERROR",0,1)</f>
        <v>oz</v>
      </c>
      <c r="AB166" s="9"/>
      <c r="AC166" s="9"/>
      <c r="AD166" s="9"/>
      <c r="AE166" s="9"/>
      <c r="AF166" s="9"/>
      <c r="AG166">
        <f t="shared" si="44"/>
        <v>0</v>
      </c>
      <c r="AH166">
        <f t="shared" si="44"/>
        <v>0</v>
      </c>
      <c r="AI166">
        <f t="shared" si="44"/>
        <v>0</v>
      </c>
      <c r="AJ166">
        <f t="shared" si="44"/>
        <v>0</v>
      </c>
      <c r="AK166">
        <f t="shared" si="44"/>
        <v>0</v>
      </c>
      <c r="AL166">
        <f t="shared" si="44"/>
        <v>0</v>
      </c>
      <c r="AM166">
        <f t="shared" si="44"/>
        <v>0</v>
      </c>
      <c r="AN166">
        <f t="shared" si="44"/>
        <v>0</v>
      </c>
      <c r="AO166">
        <f t="shared" si="44"/>
        <v>0</v>
      </c>
      <c r="AP166">
        <f t="shared" si="44"/>
        <v>0</v>
      </c>
      <c r="AQ166">
        <f t="shared" si="44"/>
        <v>0</v>
      </c>
      <c r="AR166">
        <f t="shared" si="44"/>
        <v>0</v>
      </c>
      <c r="AS166">
        <f t="shared" si="44"/>
        <v>0</v>
      </c>
      <c r="AT166">
        <f t="shared" si="44"/>
        <v>0</v>
      </c>
      <c r="AU166">
        <f t="shared" si="44"/>
        <v>0</v>
      </c>
      <c r="AV166">
        <f t="shared" si="44"/>
        <v>0</v>
      </c>
      <c r="AW166">
        <f t="shared" si="43"/>
        <v>0</v>
      </c>
      <c r="AX166">
        <f t="shared" si="43"/>
        <v>0</v>
      </c>
      <c r="AY166">
        <f t="shared" si="43"/>
        <v>0</v>
      </c>
      <c r="AZ166">
        <f t="shared" si="43"/>
        <v>0</v>
      </c>
      <c r="BA166">
        <f t="shared" si="43"/>
        <v>0</v>
      </c>
      <c r="BB166">
        <f t="shared" si="43"/>
        <v>0</v>
      </c>
      <c r="BC166">
        <f t="shared" si="43"/>
        <v>0</v>
      </c>
      <c r="BD166">
        <f t="shared" si="34"/>
        <v>0</v>
      </c>
      <c r="BE166">
        <f t="shared" si="34"/>
        <v>0</v>
      </c>
      <c r="BF166">
        <f t="shared" si="45"/>
        <v>0</v>
      </c>
      <c r="BG166">
        <f t="shared" si="45"/>
        <v>0</v>
      </c>
      <c r="BH166">
        <f t="shared" si="45"/>
        <v>0</v>
      </c>
      <c r="BI166">
        <f t="shared" si="45"/>
        <v>0</v>
      </c>
      <c r="BJ166">
        <f t="shared" si="45"/>
        <v>0</v>
      </c>
      <c r="BK166">
        <f t="shared" si="45"/>
        <v>0</v>
      </c>
      <c r="BL166">
        <f t="shared" si="45"/>
        <v>0</v>
      </c>
      <c r="BM166">
        <f t="shared" si="45"/>
        <v>0</v>
      </c>
      <c r="BN166">
        <f t="shared" si="45"/>
        <v>0</v>
      </c>
      <c r="BO166">
        <f t="shared" si="45"/>
        <v>0</v>
      </c>
      <c r="BP166">
        <f t="shared" si="45"/>
        <v>0</v>
      </c>
      <c r="BQ166">
        <f t="shared" si="45"/>
        <v>0</v>
      </c>
      <c r="BR166">
        <f t="shared" si="45"/>
        <v>0</v>
      </c>
      <c r="BS166">
        <f t="shared" si="45"/>
        <v>0</v>
      </c>
      <c r="BT166">
        <f t="shared" si="45"/>
        <v>0</v>
      </c>
      <c r="BU166">
        <f t="shared" si="45"/>
        <v>0</v>
      </c>
    </row>
    <row r="167" hidden="1" spans="1:73">
      <c r="A167" s="9" t="str">
        <f>_xlfn.XLOOKUP($E167,'Copy of Raw Data'!$E:$E,'Copy of Raw Data'!A:A,"ERROR",0,1)</f>
        <v>US</v>
      </c>
      <c r="B167" s="9" t="str">
        <f>_xlfn.XLOOKUP($E167,'Copy of Raw Data'!$E:$E,'Copy of Raw Data'!B:B,"ERROR",0,1)</f>
        <v>Hair Mousses</v>
      </c>
      <c r="C167" s="9" t="str">
        <f>_xlfn.XLOOKUP($E167,'Copy of Raw Data'!$E:$E,'Copy of Raw Data'!C:C,"ERROR",0,1)</f>
        <v>Wood</v>
      </c>
      <c r="D167" s="9" t="str">
        <f>_xlfn.XLOOKUP($E167,'Copy of Raw Data'!$E:$E,'Copy of Raw Data'!D:D,"ERROR",0,1)</f>
        <v>www.amazon.com/dp/B0009VS7O6</v>
      </c>
      <c r="E167" s="9" t="s">
        <v>623</v>
      </c>
      <c r="F167" s="9" t="str">
        <f>_xlfn.XLOOKUP($E167,'Copy of Raw Data'!$E:$E,'Copy of Raw Data'!F:F,"ERROR",0,1)</f>
        <v>Fantasia Liquid Mousse Spritz Super Hold, 12 Fl Oz</v>
      </c>
      <c r="G167" s="9">
        <f>_xlfn.XLOOKUP($E167,'Copy of Raw Data'!$E:$E,'Copy of Raw Data'!G:G,"ERROR",0,1)</f>
        <v>1076</v>
      </c>
      <c r="H167" s="9">
        <f>_xlfn.XLOOKUP($E167,'Copy of Raw Data'!$E:$E,'Copy of Raw Data'!H:H,"ERROR",0,1)</f>
        <v>10887.86</v>
      </c>
      <c r="I167" s="9">
        <f>_xlfn.XLOOKUP($E167,'Copy of Raw Data'!$E:$E,'Copy of Raw Data'!I:I,"ERROR",0,1)</f>
        <v>0.000458278367334133</v>
      </c>
      <c r="J167" s="9" t="str">
        <f>_xlfn.XLOOKUP($E167,'Copy of Raw Data'!$E:$E,'Copy of 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10 to 15</v>
      </c>
      <c r="L167" s="9">
        <f>_xlfn.XLOOKUP($E167,'Copy of Raw Data'!$E:$E,'Copy of Raw Data'!L:L,"ERROR",0,1)</f>
        <v>10.28</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10 to 15</v>
      </c>
      <c r="N167" s="9">
        <f>_xlfn.XLOOKUP($E167,'Copy of Raw Data'!$E:$E,'Copy of Raw Data'!N:N,"ERROR",0,1)</f>
        <v>12.61</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15% to 20%</v>
      </c>
      <c r="P167" s="16">
        <f t="shared" si="37"/>
        <v>0.1847739888977</v>
      </c>
      <c r="Q167" s="9">
        <f>_xlfn.XLOOKUP($E167,'Copy of Raw Data'!$E:$E,'Copy of Raw Data'!Q:Q,"ERROR",0,1)</f>
        <v>12</v>
      </c>
      <c r="R167" s="9" t="str">
        <f>_xlfn.XLOOKUP($E167,'Copy of Raw Data'!$E:$E,'Copy of Raw Data'!R:R,"ERROR",0,1)</f>
        <v>fl oz</v>
      </c>
      <c r="S167" s="17">
        <f t="shared" si="33"/>
        <v>0.823717948717949</v>
      </c>
      <c r="T167" s="9" t="str">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0.75 to 1</v>
      </c>
      <c r="U167" s="17"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 to 0.05</v>
      </c>
      <c r="V167" s="17">
        <f t="shared" si="38"/>
        <v>0.034170330289708</v>
      </c>
      <c r="W167" s="17"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 to 0.05</v>
      </c>
      <c r="X167" s="17">
        <f t="shared" si="39"/>
        <v>0.0278565420601268</v>
      </c>
      <c r="Y167" s="9"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17">
        <f t="array" ref="Z167">_xlfn.IFS(AA167="oz",_xlfn.IFS(R167="oz",Q167,R167="fl oz",Q167*1.04,R167="ml",Q167*0.0338),AA167="fl oz",_xlfn.IFS(R167="oz",Q167/1.04,R167="fl oz",Q167,R167="ml",Q167*0.0338/1.04),AA167="ml",_xlfn.IFS(R167="oz",Q167/0.0338,R167="fl oz",Q167*1.04/0.0338,R167="ml",Q167))</f>
        <v>12.48</v>
      </c>
      <c r="AA167" s="9" t="str">
        <f>_xlfn.XLOOKUP($E167,'Copy of Raw Data'!$E:$E,'Copy of Raw Data'!AA:AA,"ERROR",0,1)</f>
        <v>oz</v>
      </c>
      <c r="AB167" s="9"/>
      <c r="AC167" s="9"/>
      <c r="AD167" s="9"/>
      <c r="AE167" s="9"/>
      <c r="AF167" s="9"/>
      <c r="AG167">
        <f t="shared" si="44"/>
        <v>0</v>
      </c>
      <c r="AH167">
        <f t="shared" si="44"/>
        <v>0</v>
      </c>
      <c r="AI167">
        <f t="shared" si="44"/>
        <v>0</v>
      </c>
      <c r="AJ167">
        <f t="shared" si="44"/>
        <v>0</v>
      </c>
      <c r="AK167">
        <f t="shared" si="44"/>
        <v>0</v>
      </c>
      <c r="AL167">
        <f t="shared" si="44"/>
        <v>0</v>
      </c>
      <c r="AM167">
        <f t="shared" si="44"/>
        <v>0</v>
      </c>
      <c r="AN167">
        <f t="shared" si="44"/>
        <v>0</v>
      </c>
      <c r="AO167">
        <f t="shared" si="44"/>
        <v>0</v>
      </c>
      <c r="AP167">
        <f t="shared" si="44"/>
        <v>0</v>
      </c>
      <c r="AQ167">
        <f t="shared" si="44"/>
        <v>0</v>
      </c>
      <c r="AR167">
        <f t="shared" si="44"/>
        <v>0</v>
      </c>
      <c r="AS167">
        <f t="shared" si="44"/>
        <v>0</v>
      </c>
      <c r="AT167">
        <f t="shared" si="44"/>
        <v>0</v>
      </c>
      <c r="AU167">
        <f t="shared" si="44"/>
        <v>0</v>
      </c>
      <c r="AV167">
        <f t="shared" si="44"/>
        <v>0</v>
      </c>
      <c r="AW167">
        <f t="shared" si="43"/>
        <v>0</v>
      </c>
      <c r="AX167">
        <f t="shared" si="43"/>
        <v>0</v>
      </c>
      <c r="AY167">
        <f t="shared" si="43"/>
        <v>0</v>
      </c>
      <c r="AZ167">
        <f t="shared" si="43"/>
        <v>0</v>
      </c>
      <c r="BA167">
        <f t="shared" si="43"/>
        <v>0</v>
      </c>
      <c r="BB167">
        <f t="shared" si="43"/>
        <v>0</v>
      </c>
      <c r="BC167">
        <f t="shared" si="43"/>
        <v>0</v>
      </c>
      <c r="BD167">
        <f t="shared" si="34"/>
        <v>0</v>
      </c>
      <c r="BE167">
        <f t="shared" si="34"/>
        <v>0</v>
      </c>
      <c r="BF167">
        <f t="shared" si="45"/>
        <v>0</v>
      </c>
      <c r="BG167">
        <f t="shared" si="45"/>
        <v>0</v>
      </c>
      <c r="BH167">
        <f t="shared" si="45"/>
        <v>0</v>
      </c>
      <c r="BI167">
        <f t="shared" si="45"/>
        <v>0</v>
      </c>
      <c r="BJ167">
        <f t="shared" si="45"/>
        <v>0</v>
      </c>
      <c r="BK167">
        <f t="shared" si="45"/>
        <v>0</v>
      </c>
      <c r="BL167">
        <f t="shared" si="45"/>
        <v>0</v>
      </c>
      <c r="BM167">
        <f t="shared" si="45"/>
        <v>0</v>
      </c>
      <c r="BN167">
        <f t="shared" si="45"/>
        <v>0</v>
      </c>
      <c r="BO167">
        <f t="shared" si="45"/>
        <v>0</v>
      </c>
      <c r="BP167">
        <f t="shared" si="45"/>
        <v>0</v>
      </c>
      <c r="BQ167">
        <f t="shared" si="45"/>
        <v>0</v>
      </c>
      <c r="BR167">
        <f t="shared" si="45"/>
        <v>0</v>
      </c>
      <c r="BS167">
        <f t="shared" si="45"/>
        <v>0</v>
      </c>
      <c r="BT167">
        <f t="shared" si="45"/>
        <v>0</v>
      </c>
      <c r="BU167">
        <f t="shared" si="45"/>
        <v>0</v>
      </c>
    </row>
    <row r="168" hidden="1" spans="1:73">
      <c r="A168" s="9" t="str">
        <f>_xlfn.XLOOKUP($E168,'Copy of Raw Data'!$E:$E,'Copy of Raw Data'!A:A,"ERROR",0,1)</f>
        <v>US</v>
      </c>
      <c r="B168" s="9" t="str">
        <f>_xlfn.XLOOKUP($E168,'Copy of Raw Data'!$E:$E,'Copy of Raw Data'!B:B,"ERROR",0,1)</f>
        <v>Hair Mousses</v>
      </c>
      <c r="C168" s="9" t="str">
        <f>_xlfn.XLOOKUP($E168,'Copy of Raw Data'!$E:$E,'Copy of Raw Data'!C:C,"ERROR",0,1)</f>
        <v>biotera</v>
      </c>
      <c r="D168" s="9" t="str">
        <f>_xlfn.XLOOKUP($E168,'Copy of Raw Data'!$E:$E,'Copy of Raw Data'!D:D,"ERROR",0,1)</f>
        <v>www.amazon.com/dp/B0BP5P2NSC</v>
      </c>
      <c r="E168" s="9" t="s">
        <v>627</v>
      </c>
      <c r="F168" s="9" t="str">
        <f>_xlfn.XLOOKUP($E168,'Copy of Raw Data'!$E:$E,'Copy of Raw Data'!F:F,"ERROR",0,1)</f>
        <v>BIOTERA Styling Mousse Lightweight Alcohol-Free | Instant Texture | Promotes Body &amp; Bounce | Microbiome Friendly | Vegan &amp; Cruelty Free | Paraben Free | Color-Safe</v>
      </c>
      <c r="G168" s="9">
        <f>_xlfn.XLOOKUP($E168,'Copy of Raw Data'!$E:$E,'Copy of Raw Data'!G:G,"ERROR",0,1)</f>
        <v>933</v>
      </c>
      <c r="H168" s="9">
        <f>_xlfn.XLOOKUP($E168,'Copy of Raw Data'!$E:$E,'Copy of Raw Data'!H:H,"ERROR",0,1)</f>
        <v>10779.33</v>
      </c>
      <c r="I168" s="9">
        <f>_xlfn.XLOOKUP($E168,'Copy of Raw Data'!$E:$E,'Copy of Raw Data'!I:I,"ERROR",0,1)</f>
        <v>0.000451940723323002</v>
      </c>
      <c r="J168" s="9" t="str">
        <f>_xlfn.XLOOKUP($E168,'Copy of Raw Data'!$E:$E,'Copy of 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_xlfn.XLOOKUP($E168,'Copy of Raw Data'!$E:$E,'Copy of Raw Data'!L:L,"ERROR",0,1)</f>
        <v>11.76</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_xlfn.XLOOKUP($E168,'Copy of Raw Data'!$E:$E,'Copy of Raw Data'!N:N,"ERROR",0,1)</f>
        <v>12</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0% to 2%</v>
      </c>
      <c r="P168" s="16">
        <f t="shared" si="37"/>
        <v>0.02</v>
      </c>
      <c r="Q168" s="9">
        <f>_xlfn.XLOOKUP($E168,'Copy of Raw Data'!$E:$E,'Copy of Raw Data'!Q:Q,"ERROR",0,1)</f>
        <v>0</v>
      </c>
      <c r="R168" s="9">
        <f>_xlfn.XLOOKUP($E168,'Copy of Raw Data'!$E:$E,'Copy of Raw Data'!R:R,"ERROR",0,1)</f>
        <v>0</v>
      </c>
      <c r="S168" s="17" t="e">
        <f t="shared" si="33"/>
        <v>#N/A</v>
      </c>
      <c r="T168" s="9" t="e">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#N/A</v>
      </c>
      <c r="U168" s="17" t="e">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#N/A</v>
      </c>
      <c r="V168" s="17" t="e">
        <f t="shared" si="38"/>
        <v>#N/A</v>
      </c>
      <c r="W168" s="17" t="e">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#N/A</v>
      </c>
      <c r="X168" s="17" t="e">
        <f t="shared" si="39"/>
        <v>#N/A</v>
      </c>
      <c r="Y168" s="9" t="e">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#N/A</v>
      </c>
      <c r="Z168" s="17" t="e">
        <f t="array" ref="Z168">_xlfn.IFS(AA168="oz",_xlfn.IFS(R168="oz",Q168,R168="fl oz",Q168*1.04,R168="ml",Q168*0.0338),AA168="fl oz",_xlfn.IFS(R168="oz",Q168/1.04,R168="fl oz",Q168,R168="ml",Q168*0.0338/1.04),AA168="ml",_xlfn.IFS(R168="oz",Q168/0.0338,R168="fl oz",Q168*1.04/0.0338,R168="ml",Q168))</f>
        <v>#N/A</v>
      </c>
      <c r="AA168" s="9" t="str">
        <f>_xlfn.XLOOKUP($E168,'Copy of Raw Data'!$E:$E,'Copy of Raw Data'!AA:AA,"ERROR",0,1)</f>
        <v>oz</v>
      </c>
      <c r="AB168" s="9"/>
      <c r="AC168" s="9"/>
      <c r="AD168" s="9"/>
      <c r="AE168" s="9"/>
      <c r="AF168" s="9"/>
      <c r="AG168">
        <f t="shared" si="44"/>
        <v>0</v>
      </c>
      <c r="AH168">
        <f t="shared" si="44"/>
        <v>0</v>
      </c>
      <c r="AI168">
        <f t="shared" si="44"/>
        <v>0</v>
      </c>
      <c r="AJ168">
        <f t="shared" si="44"/>
        <v>0</v>
      </c>
      <c r="AK168">
        <f t="shared" si="44"/>
        <v>0</v>
      </c>
      <c r="AL168">
        <f t="shared" si="44"/>
        <v>0</v>
      </c>
      <c r="AM168">
        <f t="shared" si="44"/>
        <v>0</v>
      </c>
      <c r="AN168">
        <f t="shared" si="44"/>
        <v>0</v>
      </c>
      <c r="AO168">
        <f t="shared" si="44"/>
        <v>0</v>
      </c>
      <c r="AP168">
        <f t="shared" si="44"/>
        <v>0</v>
      </c>
      <c r="AQ168">
        <f t="shared" si="44"/>
        <v>0</v>
      </c>
      <c r="AR168">
        <f t="shared" si="44"/>
        <v>0</v>
      </c>
      <c r="AS168">
        <f t="shared" si="44"/>
        <v>0</v>
      </c>
      <c r="AT168">
        <f t="shared" si="44"/>
        <v>0</v>
      </c>
      <c r="AU168">
        <f t="shared" si="44"/>
        <v>0</v>
      </c>
      <c r="AV168">
        <f t="shared" si="44"/>
        <v>0</v>
      </c>
      <c r="AW168">
        <f t="shared" si="43"/>
        <v>0</v>
      </c>
      <c r="AX168">
        <f t="shared" si="43"/>
        <v>0</v>
      </c>
      <c r="AY168">
        <f t="shared" si="43"/>
        <v>0</v>
      </c>
      <c r="AZ168">
        <f t="shared" si="43"/>
        <v>0</v>
      </c>
      <c r="BA168">
        <f t="shared" si="43"/>
        <v>0</v>
      </c>
      <c r="BB168">
        <f t="shared" si="43"/>
        <v>0</v>
      </c>
      <c r="BC168">
        <f t="shared" si="43"/>
        <v>0</v>
      </c>
      <c r="BD168">
        <f t="shared" si="34"/>
        <v>0</v>
      </c>
      <c r="BE168">
        <f t="shared" si="34"/>
        <v>0</v>
      </c>
      <c r="BF168">
        <f t="shared" si="45"/>
        <v>0</v>
      </c>
      <c r="BG168">
        <f t="shared" si="45"/>
        <v>0</v>
      </c>
      <c r="BH168">
        <f t="shared" si="45"/>
        <v>0</v>
      </c>
      <c r="BI168">
        <f t="shared" si="45"/>
        <v>0</v>
      </c>
      <c r="BJ168">
        <f t="shared" si="45"/>
        <v>0</v>
      </c>
      <c r="BK168">
        <f t="shared" si="45"/>
        <v>0</v>
      </c>
      <c r="BL168">
        <f t="shared" si="45"/>
        <v>0</v>
      </c>
      <c r="BM168">
        <f t="shared" si="45"/>
        <v>0</v>
      </c>
      <c r="BN168">
        <f t="shared" si="45"/>
        <v>0</v>
      </c>
      <c r="BO168">
        <f t="shared" si="45"/>
        <v>0</v>
      </c>
      <c r="BP168">
        <f t="shared" si="45"/>
        <v>0</v>
      </c>
      <c r="BQ168">
        <f t="shared" si="45"/>
        <v>0</v>
      </c>
      <c r="BR168">
        <f t="shared" si="45"/>
        <v>0</v>
      </c>
      <c r="BS168">
        <f t="shared" si="45"/>
        <v>0</v>
      </c>
      <c r="BT168">
        <f t="shared" si="45"/>
        <v>0</v>
      </c>
      <c r="BU168">
        <f t="shared" si="45"/>
        <v>0</v>
      </c>
    </row>
    <row r="169" hidden="1" spans="1:73">
      <c r="A169" s="9" t="str">
        <f>_xlfn.XLOOKUP($E169,'Copy of Raw Data'!$E:$E,'Copy of Raw Data'!A:A,"ERROR",0,1)</f>
        <v>US</v>
      </c>
      <c r="B169" s="9" t="str">
        <f>_xlfn.XLOOKUP($E169,'Copy of Raw Data'!$E:$E,'Copy of Raw Data'!B:B,"ERROR",0,1)</f>
        <v>Hair Mousses</v>
      </c>
      <c r="C169" s="9" t="str">
        <f>_xlfn.XLOOKUP($E169,'Copy of Raw Data'!$E:$E,'Copy of Raw Data'!C:C,"ERROR",0,1)</f>
        <v>garnier</v>
      </c>
      <c r="D169" s="9" t="str">
        <f>_xlfn.XLOOKUP($E169,'Copy of Raw Data'!$E:$E,'Copy of Raw Data'!D:D,"ERROR",0,1)</f>
        <v>www.amazon.com/dp/B07BY94NJ3</v>
      </c>
      <c r="E169" s="9" t="s">
        <v>630</v>
      </c>
      <c r="F169" s="9" t="str">
        <f>_xlfn.XLOOKUP($E169,'Copy of Raw Data'!$E:$E,'Copy of Raw Data'!F:F,"ERROR",0,1)</f>
        <v>Garnier Fructis Style Mega Full Thickening Lotion for All Hair Types, 5 Ounce (2 Count) (Packaging May Vary)</v>
      </c>
      <c r="G169" s="9">
        <f>_xlfn.XLOOKUP($E169,'Copy of Raw Data'!$E:$E,'Copy of Raw Data'!G:G,"ERROR",0,1)</f>
        <v>1120</v>
      </c>
      <c r="H169" s="9">
        <f>_xlfn.XLOOKUP($E169,'Copy of Raw Data'!$E:$E,'Copy of Raw Data'!H:H,"ERROR",0,1)</f>
        <v>10630.26</v>
      </c>
      <c r="I169" s="9">
        <f>_xlfn.XLOOKUP($E169,'Copy of Raw Data'!$E:$E,'Copy of Raw Data'!I:I,"ERROR",0,1)</f>
        <v>0.000450427630478324</v>
      </c>
      <c r="J169" s="9" t="str">
        <f>_xlfn.XLOOKUP($E169,'Copy of Raw Data'!$E:$E,'Copy of 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5 to 10</v>
      </c>
      <c r="L169" s="9">
        <f>_xlfn.XLOOKUP($E169,'Copy of Raw Data'!$E:$E,'Copy of Raw Data'!L:L,"ERROR",0,1)</f>
        <v>9.52</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_xlfn.XLOOKUP($E169,'Copy of Raw Data'!$E:$E,'Copy of Raw Data'!N:N,"ERROR",0,1)</f>
        <v>11.75</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15% to 20%</v>
      </c>
      <c r="P169" s="16">
        <f t="shared" si="37"/>
        <v>0.189787234042553</v>
      </c>
      <c r="Q169" s="9">
        <f>_xlfn.XLOOKUP($E169,'Copy of Raw Data'!$E:$E,'Copy of Raw Data'!Q:Q,"ERROR",0,1)</f>
        <v>10</v>
      </c>
      <c r="R169" s="9" t="str">
        <f>_xlfn.XLOOKUP($E169,'Copy of Raw Data'!$E:$E,'Copy of Raw Data'!R:R,"ERROR",0,1)</f>
        <v>oz</v>
      </c>
      <c r="S169" s="17">
        <f t="shared" si="33"/>
        <v>0.952</v>
      </c>
      <c r="T169" s="9" t="str">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0.75 to 1</v>
      </c>
      <c r="U169" s="17"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 to 0.05</v>
      </c>
      <c r="V169" s="17">
        <f t="shared" si="38"/>
        <v>0.0397362191410213</v>
      </c>
      <c r="W169" s="17"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 to 0.05</v>
      </c>
      <c r="X169" s="17">
        <f t="shared" si="39"/>
        <v>0.0321947920189381</v>
      </c>
      <c r="Y169" s="9"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8 to 10</v>
      </c>
      <c r="Z169" s="17">
        <f t="array" ref="Z169">_xlfn.IFS(AA169="oz",_xlfn.IFS(R169="oz",Q169,R169="fl oz",Q169*1.04,R169="ml",Q169*0.0338),AA169="fl oz",_xlfn.IFS(R169="oz",Q169/1.04,R169="fl oz",Q169,R169="ml",Q169*0.0338/1.04),AA169="ml",_xlfn.IFS(R169="oz",Q169/0.0338,R169="fl oz",Q169*1.04/0.0338,R169="ml",Q169))</f>
        <v>10</v>
      </c>
      <c r="AA169" s="9" t="str">
        <f>_xlfn.XLOOKUP($E169,'Copy of Raw Data'!$E:$E,'Copy of Raw Data'!AA:AA,"ERROR",0,1)</f>
        <v>oz</v>
      </c>
      <c r="AB169" s="9"/>
      <c r="AC169" s="9"/>
      <c r="AD169" s="9"/>
      <c r="AE169" s="9"/>
      <c r="AF169" s="9"/>
      <c r="AG169">
        <f t="shared" si="44"/>
        <v>0</v>
      </c>
      <c r="AH169">
        <f t="shared" si="44"/>
        <v>0</v>
      </c>
      <c r="AI169">
        <f t="shared" si="44"/>
        <v>0</v>
      </c>
      <c r="AJ169">
        <f t="shared" si="44"/>
        <v>0</v>
      </c>
      <c r="AK169">
        <f t="shared" si="44"/>
        <v>0</v>
      </c>
      <c r="AL169">
        <f t="shared" si="44"/>
        <v>0</v>
      </c>
      <c r="AM169">
        <f t="shared" si="44"/>
        <v>0</v>
      </c>
      <c r="AN169">
        <f t="shared" si="44"/>
        <v>0</v>
      </c>
      <c r="AO169">
        <f t="shared" si="44"/>
        <v>0</v>
      </c>
      <c r="AP169">
        <f t="shared" si="44"/>
        <v>0</v>
      </c>
      <c r="AQ169">
        <f t="shared" si="44"/>
        <v>0</v>
      </c>
      <c r="AR169">
        <f t="shared" si="44"/>
        <v>0</v>
      </c>
      <c r="AS169">
        <f t="shared" si="44"/>
        <v>0</v>
      </c>
      <c r="AT169">
        <f t="shared" si="44"/>
        <v>0</v>
      </c>
      <c r="AU169">
        <f t="shared" si="44"/>
        <v>0</v>
      </c>
      <c r="AV169">
        <f t="shared" si="44"/>
        <v>0</v>
      </c>
      <c r="AW169">
        <f t="shared" si="43"/>
        <v>0</v>
      </c>
      <c r="AX169">
        <f t="shared" si="43"/>
        <v>0</v>
      </c>
      <c r="AY169">
        <f t="shared" si="43"/>
        <v>0</v>
      </c>
      <c r="AZ169">
        <f t="shared" si="43"/>
        <v>0</v>
      </c>
      <c r="BA169">
        <f t="shared" si="43"/>
        <v>0</v>
      </c>
      <c r="BB169">
        <f t="shared" si="43"/>
        <v>0</v>
      </c>
      <c r="BC169">
        <f t="shared" si="43"/>
        <v>0</v>
      </c>
      <c r="BD169">
        <f t="shared" si="34"/>
        <v>0</v>
      </c>
      <c r="BE169">
        <f t="shared" si="34"/>
        <v>0</v>
      </c>
      <c r="BF169">
        <f t="shared" si="45"/>
        <v>0</v>
      </c>
      <c r="BG169">
        <f t="shared" si="45"/>
        <v>0</v>
      </c>
      <c r="BH169">
        <f t="shared" si="45"/>
        <v>0</v>
      </c>
      <c r="BI169">
        <f t="shared" si="45"/>
        <v>0</v>
      </c>
      <c r="BJ169">
        <f t="shared" si="45"/>
        <v>0</v>
      </c>
      <c r="BK169">
        <f t="shared" si="45"/>
        <v>0</v>
      </c>
      <c r="BL169">
        <f t="shared" si="45"/>
        <v>0</v>
      </c>
      <c r="BM169">
        <f t="shared" si="45"/>
        <v>0</v>
      </c>
      <c r="BN169">
        <f t="shared" si="45"/>
        <v>0</v>
      </c>
      <c r="BO169">
        <f t="shared" si="45"/>
        <v>0</v>
      </c>
      <c r="BP169">
        <f t="shared" si="45"/>
        <v>0</v>
      </c>
      <c r="BQ169">
        <f t="shared" si="45"/>
        <v>0</v>
      </c>
      <c r="BR169">
        <f t="shared" si="45"/>
        <v>0</v>
      </c>
      <c r="BS169">
        <f t="shared" si="45"/>
        <v>0</v>
      </c>
      <c r="BT169">
        <f t="shared" si="45"/>
        <v>0</v>
      </c>
      <c r="BU169">
        <f t="shared" si="45"/>
        <v>0</v>
      </c>
    </row>
    <row r="170" hidden="1" spans="1:73">
      <c r="A170" s="9" t="str">
        <f>_xlfn.XLOOKUP($E170,'Copy of Raw Data'!$E:$E,'Copy of Raw Data'!A:A,"ERROR",0,1)</f>
        <v>US</v>
      </c>
      <c r="B170" s="9" t="str">
        <f>_xlfn.XLOOKUP($E170,'Copy of Raw Data'!$E:$E,'Copy of Raw Data'!B:B,"ERROR",0,1)</f>
        <v>Hair Mousses</v>
      </c>
      <c r="C170" s="9" t="str">
        <f>_xlfn.XLOOKUP($E170,'Copy of Raw Data'!$E:$E,'Copy of Raw Data'!C:C,"ERROR",0,1)</f>
        <v>HASK</v>
      </c>
      <c r="D170" s="9" t="str">
        <f>_xlfn.XLOOKUP($E170,'Copy of Raw Data'!$E:$E,'Copy of Raw Data'!D:D,"ERROR",0,1)</f>
        <v>www.amazon.com/dp/B08NV3HGMS</v>
      </c>
      <c r="E170" s="9" t="s">
        <v>634</v>
      </c>
      <c r="F170" s="9" t="str">
        <f>_xlfn.XLOOKUP($E170,'Copy of Raw Data'!$E:$E,'Copy of Raw Data'!F:F,"ERROR",0,1)</f>
        <v>HASK CURL CARE Curl Enhancing Mousse 2 Piece Bundle- vegan formula, cruelty free, color safe, gluten-free, sulfate-free, paraben-free</v>
      </c>
      <c r="G170" s="9">
        <f>_xlfn.XLOOKUP($E170,'Copy of Raw Data'!$E:$E,'Copy of Raw Data'!G:G,"ERROR",0,1)</f>
        <v>730</v>
      </c>
      <c r="H170" s="9">
        <f>_xlfn.XLOOKUP($E170,'Copy of Raw Data'!$E:$E,'Copy of Raw Data'!H:H,"ERROR",0,1)</f>
        <v>10594.67</v>
      </c>
      <c r="I170" s="9">
        <f>_xlfn.XLOOKUP($E170,'Copy of Raw Data'!$E:$E,'Copy of Raw Data'!I:I,"ERROR",0,1)</f>
        <v>0.000413712489996858</v>
      </c>
      <c r="J170" s="9" t="str">
        <f>_xlfn.XLOOKUP($E170,'Copy of Raw Data'!$E:$E,'Copy of 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10 to 15</v>
      </c>
      <c r="L170" s="9">
        <f>_xlfn.XLOOKUP($E170,'Copy of Raw Data'!$E:$E,'Copy of Raw Data'!L:L,"ERROR",0,1)</f>
        <v>14.6</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15 to 20</v>
      </c>
      <c r="N170" s="9">
        <f>_xlfn.XLOOKUP($E170,'Copy of Raw Data'!$E:$E,'Copy of Raw Data'!N:N,"ERROR",0,1)</f>
        <v>15.19</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2% to 4%</v>
      </c>
      <c r="P170" s="16">
        <f t="shared" si="37"/>
        <v>0.0388413429888084</v>
      </c>
      <c r="Q170" s="9">
        <f>_xlfn.XLOOKUP($E170,'Copy of Raw Data'!$E:$E,'Copy of Raw Data'!Q:Q,"ERROR",0,1)</f>
        <v>7</v>
      </c>
      <c r="R170" s="9" t="str">
        <f>_xlfn.XLOOKUP($E170,'Copy of Raw Data'!$E:$E,'Copy of Raw Data'!R:R,"ERROR",0,1)</f>
        <v>fl oz</v>
      </c>
      <c r="S170" s="17">
        <f t="shared" si="33"/>
        <v>2.00549450549451</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2 to 3</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0.05 to 0.1</v>
      </c>
      <c r="V170" s="17">
        <f t="shared" si="38"/>
        <v>0.0705626804713717</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0.05 to 0.1</v>
      </c>
      <c r="X170" s="17">
        <f t="shared" si="39"/>
        <v>0.0678219311969735</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6 to 8</v>
      </c>
      <c r="Z170" s="17">
        <f t="array" ref="Z170">_xlfn.IFS(AA170="oz",_xlfn.IFS(R170="oz",Q170,R170="fl oz",Q170*1.04,R170="ml",Q170*0.0338),AA170="fl oz",_xlfn.IFS(R170="oz",Q170/1.04,R170="fl oz",Q170,R170="ml",Q170*0.0338/1.04),AA170="ml",_xlfn.IFS(R170="oz",Q170/0.0338,R170="fl oz",Q170*1.04/0.0338,R170="ml",Q170))</f>
        <v>7.28</v>
      </c>
      <c r="AA170" s="9" t="str">
        <f>_xlfn.XLOOKUP($E170,'Copy of Raw Data'!$E:$E,'Copy of Raw Data'!AA:AA,"ERROR",0,1)</f>
        <v>oz</v>
      </c>
      <c r="AB170" s="9"/>
      <c r="AC170" s="9"/>
      <c r="AD170" s="9"/>
      <c r="AE170" s="9"/>
      <c r="AF170" s="9"/>
      <c r="AG170">
        <f t="shared" si="44"/>
        <v>0</v>
      </c>
      <c r="AH170">
        <f t="shared" si="44"/>
        <v>0</v>
      </c>
      <c r="AI170">
        <f t="shared" si="44"/>
        <v>0</v>
      </c>
      <c r="AJ170">
        <f t="shared" si="44"/>
        <v>0</v>
      </c>
      <c r="AK170">
        <f t="shared" si="44"/>
        <v>0</v>
      </c>
      <c r="AL170">
        <f t="shared" si="44"/>
        <v>0</v>
      </c>
      <c r="AM170">
        <f t="shared" si="44"/>
        <v>0</v>
      </c>
      <c r="AN170">
        <f t="shared" si="44"/>
        <v>0</v>
      </c>
      <c r="AO170">
        <f t="shared" si="44"/>
        <v>0</v>
      </c>
      <c r="AP170">
        <f t="shared" si="44"/>
        <v>0</v>
      </c>
      <c r="AQ170">
        <f t="shared" si="44"/>
        <v>0</v>
      </c>
      <c r="AR170">
        <f t="shared" si="44"/>
        <v>0</v>
      </c>
      <c r="AS170">
        <f t="shared" si="44"/>
        <v>0</v>
      </c>
      <c r="AT170">
        <f t="shared" si="44"/>
        <v>0</v>
      </c>
      <c r="AU170">
        <f t="shared" si="44"/>
        <v>0</v>
      </c>
      <c r="AV170">
        <f t="shared" si="44"/>
        <v>0</v>
      </c>
      <c r="AW170">
        <f t="shared" si="43"/>
        <v>0</v>
      </c>
      <c r="AX170">
        <f t="shared" si="43"/>
        <v>0</v>
      </c>
      <c r="AY170">
        <f t="shared" si="43"/>
        <v>0</v>
      </c>
      <c r="AZ170">
        <f t="shared" si="43"/>
        <v>0</v>
      </c>
      <c r="BA170">
        <f t="shared" si="43"/>
        <v>0</v>
      </c>
      <c r="BB170">
        <f t="shared" si="43"/>
        <v>0</v>
      </c>
      <c r="BC170">
        <f t="shared" si="43"/>
        <v>0</v>
      </c>
      <c r="BD170">
        <f t="shared" si="34"/>
        <v>0</v>
      </c>
      <c r="BE170">
        <f t="shared" si="34"/>
        <v>0</v>
      </c>
      <c r="BF170">
        <f t="shared" si="45"/>
        <v>0</v>
      </c>
      <c r="BG170">
        <f t="shared" si="45"/>
        <v>0</v>
      </c>
      <c r="BH170">
        <f t="shared" si="45"/>
        <v>0</v>
      </c>
      <c r="BI170">
        <f t="shared" si="45"/>
        <v>0</v>
      </c>
      <c r="BJ170">
        <f t="shared" si="45"/>
        <v>0</v>
      </c>
      <c r="BK170">
        <f t="shared" si="45"/>
        <v>0</v>
      </c>
      <c r="BL170">
        <f t="shared" si="45"/>
        <v>0</v>
      </c>
      <c r="BM170">
        <f t="shared" si="45"/>
        <v>0</v>
      </c>
      <c r="BN170">
        <f t="shared" si="45"/>
        <v>0</v>
      </c>
      <c r="BO170">
        <f t="shared" si="45"/>
        <v>0</v>
      </c>
      <c r="BP170">
        <f t="shared" si="45"/>
        <v>0</v>
      </c>
      <c r="BQ170">
        <f t="shared" si="45"/>
        <v>0</v>
      </c>
      <c r="BR170">
        <f t="shared" si="45"/>
        <v>0</v>
      </c>
      <c r="BS170">
        <f t="shared" si="45"/>
        <v>0</v>
      </c>
      <c r="BT170">
        <f t="shared" si="45"/>
        <v>0</v>
      </c>
      <c r="BU170">
        <f t="shared" si="45"/>
        <v>0</v>
      </c>
    </row>
    <row r="171" hidden="1" spans="1:73">
      <c r="A171" s="9" t="str">
        <f>_xlfn.XLOOKUP($E171,'Copy of Raw Data'!$E:$E,'Copy of Raw Data'!A:A,"ERROR",0,1)</f>
        <v>US</v>
      </c>
      <c r="B171" s="9" t="str">
        <f>_xlfn.XLOOKUP($E171,'Copy of Raw Data'!$E:$E,'Copy of Raw Data'!B:B,"ERROR",0,1)</f>
        <v>Hair Mousses</v>
      </c>
      <c r="C171" s="9" t="str">
        <f>_xlfn.XLOOKUP($E171,'Copy of Raw Data'!$E:$E,'Copy of Raw Data'!C:C,"ERROR",0,1)</f>
        <v>fantasia</v>
      </c>
      <c r="D171" s="9" t="str">
        <f>_xlfn.XLOOKUP($E171,'Copy of Raw Data'!$E:$E,'Copy of Raw Data'!D:D,"ERROR",0,1)</f>
        <v>www.amazon.com/dp/B001553RS6</v>
      </c>
      <c r="E171" s="9" t="s">
        <v>638</v>
      </c>
      <c r="F171" s="9" t="str">
        <f>_xlfn.XLOOKUP($E171,'Copy of Raw Data'!$E:$E,'Copy of Raw Data'!F:F,"ERROR",0,1)</f>
        <v>Fantasia Liquid Mousse Spritz Spray, 12 Fl Oz (Pack of 1)</v>
      </c>
      <c r="G171" s="9">
        <f>_xlfn.XLOOKUP($E171,'Copy of Raw Data'!$E:$E,'Copy of Raw Data'!G:G,"ERROR",0,1)</f>
        <v>1042</v>
      </c>
      <c r="H171" s="9">
        <f>_xlfn.XLOOKUP($E171,'Copy of Raw Data'!$E:$E,'Copy of Raw Data'!H:H,"ERROR",0,1)</f>
        <v>9731.08</v>
      </c>
      <c r="I171" s="9">
        <f>_xlfn.XLOOKUP($E171,'Copy of Raw Data'!$E:$E,'Copy of Raw Data'!I:I,"ERROR",0,1)</f>
        <v>0.000408984872005057</v>
      </c>
      <c r="J171" s="9" t="str">
        <f>_xlfn.XLOOKUP($E171,'Copy of Raw Data'!$E:$E,'Copy of 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5 to 10</v>
      </c>
      <c r="L171" s="9">
        <f>_xlfn.XLOOKUP($E171,'Copy of Raw Data'!$E:$E,'Copy of Raw Data'!L:L,"ERROR",0,1)</f>
        <v>9.33</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10 to 15</v>
      </c>
      <c r="N171" s="9">
        <f>_xlfn.XLOOKUP($E171,'Copy of Raw Data'!$E:$E,'Copy of Raw Data'!N:N,"ERROR",0,1)</f>
        <v>10.15</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8% to 10%</v>
      </c>
      <c r="P171" s="16">
        <f t="shared" si="37"/>
        <v>0.0807881773399015</v>
      </c>
      <c r="Q171" s="9">
        <f>_xlfn.XLOOKUP($E171,'Copy of Raw Data'!$E:$E,'Copy of Raw Data'!Q:Q,"ERROR",0,1)</f>
        <v>12</v>
      </c>
      <c r="R171" s="9" t="str">
        <f>_xlfn.XLOOKUP($E171,'Copy of Raw Data'!$E:$E,'Copy of Raw Data'!R:R,"ERROR",0,1)</f>
        <v>fl oz</v>
      </c>
      <c r="S171" s="17">
        <f t="shared" si="33"/>
        <v>0.747596153846154</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0.5 to 0.75</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 to 0.05</v>
      </c>
      <c r="V171" s="17">
        <f t="shared" si="38"/>
        <v>0.0275042706138411</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 to 0.05</v>
      </c>
      <c r="X171" s="17">
        <f t="shared" si="39"/>
        <v>0.0252822507218855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10 to 15</v>
      </c>
      <c r="Z171" s="17">
        <f t="array" ref="Z171">_xlfn.IFS(AA171="oz",_xlfn.IFS(R171="oz",Q171,R171="fl oz",Q171*1.04,R171="ml",Q171*0.0338),AA171="fl oz",_xlfn.IFS(R171="oz",Q171/1.04,R171="fl oz",Q171,R171="ml",Q171*0.0338/1.04),AA171="ml",_xlfn.IFS(R171="oz",Q171/0.0338,R171="fl oz",Q171*1.04/0.0338,R171="ml",Q171))</f>
        <v>12.48</v>
      </c>
      <c r="AA171" s="9" t="str">
        <f>_xlfn.XLOOKUP($E171,'Copy of Raw Data'!$E:$E,'Copy of Raw Data'!AA:AA,"ERROR",0,1)</f>
        <v>oz</v>
      </c>
      <c r="AB171" s="9"/>
      <c r="AC171" s="9"/>
      <c r="AD171" s="9"/>
      <c r="AE171" s="9"/>
      <c r="AF171" s="9"/>
      <c r="AG171">
        <f t="shared" si="44"/>
        <v>0</v>
      </c>
      <c r="AH171">
        <f t="shared" si="44"/>
        <v>0</v>
      </c>
      <c r="AI171">
        <f t="shared" si="44"/>
        <v>0</v>
      </c>
      <c r="AJ171">
        <f t="shared" si="44"/>
        <v>0</v>
      </c>
      <c r="AK171">
        <f t="shared" si="44"/>
        <v>0</v>
      </c>
      <c r="AL171">
        <f t="shared" si="44"/>
        <v>0</v>
      </c>
      <c r="AM171">
        <f t="shared" si="44"/>
        <v>0</v>
      </c>
      <c r="AN171">
        <f t="shared" si="44"/>
        <v>0</v>
      </c>
      <c r="AO171">
        <f t="shared" si="44"/>
        <v>0</v>
      </c>
      <c r="AP171">
        <f t="shared" si="44"/>
        <v>0</v>
      </c>
      <c r="AQ171">
        <f t="shared" si="44"/>
        <v>0</v>
      </c>
      <c r="AR171">
        <f t="shared" si="44"/>
        <v>0</v>
      </c>
      <c r="AS171">
        <f t="shared" si="44"/>
        <v>0</v>
      </c>
      <c r="AT171">
        <f t="shared" si="44"/>
        <v>0</v>
      </c>
      <c r="AU171">
        <f t="shared" si="44"/>
        <v>0</v>
      </c>
      <c r="AV171">
        <f t="shared" si="44"/>
        <v>0</v>
      </c>
      <c r="AW171">
        <f t="shared" si="43"/>
        <v>0</v>
      </c>
      <c r="AX171">
        <f t="shared" si="43"/>
        <v>0</v>
      </c>
      <c r="AY171">
        <f t="shared" si="43"/>
        <v>0</v>
      </c>
      <c r="AZ171">
        <f t="shared" si="43"/>
        <v>0</v>
      </c>
      <c r="BA171">
        <f t="shared" si="43"/>
        <v>0</v>
      </c>
      <c r="BB171">
        <f t="shared" si="43"/>
        <v>0</v>
      </c>
      <c r="BC171">
        <f t="shared" si="43"/>
        <v>0</v>
      </c>
      <c r="BD171">
        <f t="shared" si="34"/>
        <v>0</v>
      </c>
      <c r="BE171">
        <f t="shared" si="34"/>
        <v>0</v>
      </c>
      <c r="BF171">
        <f t="shared" si="45"/>
        <v>0</v>
      </c>
      <c r="BG171">
        <f t="shared" si="45"/>
        <v>0</v>
      </c>
      <c r="BH171">
        <f t="shared" si="45"/>
        <v>0</v>
      </c>
      <c r="BI171">
        <f t="shared" si="45"/>
        <v>0</v>
      </c>
      <c r="BJ171">
        <f t="shared" si="45"/>
        <v>0</v>
      </c>
      <c r="BK171">
        <f t="shared" si="45"/>
        <v>0</v>
      </c>
      <c r="BL171">
        <f t="shared" si="45"/>
        <v>0</v>
      </c>
      <c r="BM171">
        <f t="shared" si="45"/>
        <v>0</v>
      </c>
      <c r="BN171">
        <f t="shared" si="45"/>
        <v>0</v>
      </c>
      <c r="BO171">
        <f t="shared" si="45"/>
        <v>0</v>
      </c>
      <c r="BP171">
        <f t="shared" si="45"/>
        <v>0</v>
      </c>
      <c r="BQ171">
        <f t="shared" si="45"/>
        <v>0</v>
      </c>
      <c r="BR171">
        <f t="shared" si="45"/>
        <v>0</v>
      </c>
      <c r="BS171">
        <f t="shared" si="45"/>
        <v>0</v>
      </c>
      <c r="BT171">
        <f t="shared" si="45"/>
        <v>0</v>
      </c>
      <c r="BU171">
        <f t="shared" si="45"/>
        <v>0</v>
      </c>
    </row>
    <row r="172" hidden="1" spans="1:73">
      <c r="A172" s="9" t="str">
        <f>_xlfn.XLOOKUP($E172,'Copy of Raw Data'!$E:$E,'Copy of Raw Data'!A:A,"ERROR",0,1)</f>
        <v>US</v>
      </c>
      <c r="B172" s="9" t="str">
        <f>_xlfn.XLOOKUP($E172,'Copy of Raw Data'!$E:$E,'Copy of Raw Data'!B:B,"ERROR",0,1)</f>
        <v>Hair Mousses</v>
      </c>
      <c r="C172" s="9" t="str">
        <f>_xlfn.XLOOKUP($E172,'Copy of Raw Data'!$E:$E,'Copy of Raw Data'!C:C,"ERROR",0,1)</f>
        <v>Kafune Amor Hair Care</v>
      </c>
      <c r="D172" s="9" t="str">
        <f>_xlfn.XLOOKUP($E172,'Copy of Raw Data'!$E:$E,'Copy of Raw Data'!D:D,"ERROR",0,1)</f>
        <v>www.amazon.com/dp/B096H7BJRL</v>
      </c>
      <c r="E172" s="9" t="s">
        <v>641</v>
      </c>
      <c r="F172" s="9" t="str">
        <f>_xlfn.XLOOKUP($E172,'Copy of Raw Data'!$E:$E,'Copy of Raw Data'!F:F,"ERROR",0,1)</f>
        <v>Lace Tint Melting Hair Mousse for Human Hair Wigs Lace Wigs Toupees and Hairpieces Natural Finishing Lace Color Edge Control Men and Women 3.4 oz by KAFUNE (Beige - Latte)</v>
      </c>
      <c r="G172" s="9">
        <f>_xlfn.XLOOKUP($E172,'Copy of Raw Data'!$E:$E,'Copy of Raw Data'!G:G,"ERROR",0,1)</f>
        <v>418</v>
      </c>
      <c r="H172" s="9">
        <f>_xlfn.XLOOKUP($E172,'Copy of Raw Data'!$E:$E,'Copy of Raw Data'!H:H,"ERROR",0,1)</f>
        <v>9619.88</v>
      </c>
      <c r="I172" s="9">
        <f>_xlfn.XLOOKUP($E172,'Copy of Raw Data'!$E:$E,'Copy of Raw Data'!I:I,"ERROR",0,1)</f>
        <v>0.000405931051858016</v>
      </c>
      <c r="J172" s="9" t="str">
        <f>_xlfn.XLOOKUP($E172,'Copy of Raw Data'!$E:$E,'Copy of 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20 to 30</v>
      </c>
      <c r="L172" s="9">
        <f>_xlfn.XLOOKUP($E172,'Copy of Raw Data'!$E:$E,'Copy of Raw Data'!L:L,"ERROR",0,1)</f>
        <v>23.27</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20 to 30</v>
      </c>
      <c r="N172" s="9">
        <f>_xlfn.XLOOKUP($E172,'Copy of Raw Data'!$E:$E,'Copy of Raw Data'!N:N,"ERROR",0,1)</f>
        <v>24</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2% to 4%</v>
      </c>
      <c r="P172" s="16">
        <f t="shared" si="37"/>
        <v>0.0304166666666667</v>
      </c>
      <c r="Q172" s="9">
        <f>_xlfn.XLOOKUP($E172,'Copy of Raw Data'!$E:$E,'Copy of Raw Data'!Q:Q,"ERROR",0,1)</f>
        <v>3.4</v>
      </c>
      <c r="R172" s="9" t="str">
        <f>_xlfn.XLOOKUP($E172,'Copy of Raw Data'!$E:$E,'Copy of Raw Data'!R:R,"ERROR",0,1)</f>
        <v>oz</v>
      </c>
      <c r="S172" s="17">
        <f t="shared" si="33"/>
        <v>6.84411764705882</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5 to 10</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0.2 to 0.3</v>
      </c>
      <c r="V172" s="17">
        <f t="shared" si="38"/>
        <v>0.238715709482982</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0.2 to 0.3</v>
      </c>
      <c r="X172" s="17">
        <f t="shared" si="39"/>
        <v>0.231454773319541</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2 to 4</v>
      </c>
      <c r="Z172" s="17">
        <f t="array" ref="Z172">_xlfn.IFS(AA172="oz",_xlfn.IFS(R172="oz",Q172,R172="fl oz",Q172*1.04,R172="ml",Q172*0.0338),AA172="fl oz",_xlfn.IFS(R172="oz",Q172/1.04,R172="fl oz",Q172,R172="ml",Q172*0.0338/1.04),AA172="ml",_xlfn.IFS(R172="oz",Q172/0.0338,R172="fl oz",Q172*1.04/0.0338,R172="ml",Q172))</f>
        <v>3.4</v>
      </c>
      <c r="AA172" s="9" t="str">
        <f>_xlfn.XLOOKUP($E172,'Copy of Raw Data'!$E:$E,'Copy of Raw Data'!AA:AA,"ERROR",0,1)</f>
        <v>oz</v>
      </c>
      <c r="AB172" s="9"/>
      <c r="AC172" s="9"/>
      <c r="AD172" s="9"/>
      <c r="AE172" s="9"/>
      <c r="AF172" s="9"/>
      <c r="AG172">
        <f t="shared" si="44"/>
        <v>0</v>
      </c>
      <c r="AH172">
        <f t="shared" si="44"/>
        <v>0</v>
      </c>
      <c r="AI172">
        <f t="shared" si="44"/>
        <v>0</v>
      </c>
      <c r="AJ172">
        <f t="shared" si="44"/>
        <v>0</v>
      </c>
      <c r="AK172">
        <f t="shared" si="44"/>
        <v>0</v>
      </c>
      <c r="AL172">
        <f t="shared" si="44"/>
        <v>0</v>
      </c>
      <c r="AM172">
        <f t="shared" si="44"/>
        <v>0</v>
      </c>
      <c r="AN172">
        <f t="shared" si="44"/>
        <v>0</v>
      </c>
      <c r="AO172">
        <f t="shared" si="44"/>
        <v>0</v>
      </c>
      <c r="AP172">
        <f t="shared" si="44"/>
        <v>0</v>
      </c>
      <c r="AQ172">
        <f t="shared" si="44"/>
        <v>0</v>
      </c>
      <c r="AR172">
        <f t="shared" si="44"/>
        <v>0</v>
      </c>
      <c r="AS172">
        <f t="shared" si="44"/>
        <v>0</v>
      </c>
      <c r="AT172">
        <f t="shared" si="44"/>
        <v>0</v>
      </c>
      <c r="AU172">
        <f t="shared" si="44"/>
        <v>0</v>
      </c>
      <c r="AV172">
        <f t="shared" si="44"/>
        <v>0</v>
      </c>
      <c r="AW172">
        <f t="shared" si="43"/>
        <v>0</v>
      </c>
      <c r="AX172">
        <f t="shared" si="43"/>
        <v>0</v>
      </c>
      <c r="AY172">
        <f t="shared" si="43"/>
        <v>0</v>
      </c>
      <c r="AZ172">
        <f t="shared" si="43"/>
        <v>0</v>
      </c>
      <c r="BA172">
        <f t="shared" si="43"/>
        <v>0</v>
      </c>
      <c r="BB172">
        <f t="shared" si="43"/>
        <v>0</v>
      </c>
      <c r="BC172">
        <f t="shared" si="43"/>
        <v>0</v>
      </c>
      <c r="BD172">
        <f t="shared" si="34"/>
        <v>0</v>
      </c>
      <c r="BE172">
        <f t="shared" si="34"/>
        <v>0</v>
      </c>
      <c r="BF172">
        <f t="shared" si="45"/>
        <v>0</v>
      </c>
      <c r="BG172">
        <f t="shared" si="45"/>
        <v>0</v>
      </c>
      <c r="BH172">
        <f t="shared" si="45"/>
        <v>0</v>
      </c>
      <c r="BI172">
        <f t="shared" si="45"/>
        <v>0</v>
      </c>
      <c r="BJ172">
        <f t="shared" si="45"/>
        <v>0</v>
      </c>
      <c r="BK172">
        <f t="shared" si="45"/>
        <v>0</v>
      </c>
      <c r="BL172">
        <f t="shared" si="45"/>
        <v>0</v>
      </c>
      <c r="BM172">
        <f t="shared" si="45"/>
        <v>0</v>
      </c>
      <c r="BN172">
        <f t="shared" si="45"/>
        <v>0</v>
      </c>
      <c r="BO172">
        <f t="shared" si="45"/>
        <v>0</v>
      </c>
      <c r="BP172">
        <f t="shared" si="45"/>
        <v>0</v>
      </c>
      <c r="BQ172">
        <f t="shared" si="45"/>
        <v>0</v>
      </c>
      <c r="BR172">
        <f t="shared" si="45"/>
        <v>0</v>
      </c>
      <c r="BS172">
        <f t="shared" si="45"/>
        <v>0</v>
      </c>
      <c r="BT172">
        <f t="shared" si="45"/>
        <v>0</v>
      </c>
      <c r="BU172">
        <f t="shared" si="45"/>
        <v>0</v>
      </c>
    </row>
    <row r="173" hidden="1" spans="1:73">
      <c r="A173" s="9" t="str">
        <f>_xlfn.XLOOKUP($E173,'Copy of Raw Data'!$E:$E,'Copy of Raw Data'!A:A,"ERROR",0,1)</f>
        <v>US</v>
      </c>
      <c r="B173" s="9" t="str">
        <f>_xlfn.XLOOKUP($E173,'Copy of Raw Data'!$E:$E,'Copy of Raw Data'!B:B,"ERROR",0,1)</f>
        <v>Hair Mousses</v>
      </c>
      <c r="C173" s="9" t="str">
        <f>_xlfn.XLOOKUP($E173,'Copy of Raw Data'!$E:$E,'Copy of Raw Data'!C:C,"ERROR",0,1)</f>
        <v>john frieda</v>
      </c>
      <c r="D173" s="9" t="str">
        <f>_xlfn.XLOOKUP($E173,'Copy of Raw Data'!$E:$E,'Copy of Raw Data'!D:D,"ERROR",0,1)</f>
        <v>www.amazon.com/dp/B006OHM1M8</v>
      </c>
      <c r="E173" s="9" t="s">
        <v>645</v>
      </c>
      <c r="F173" s="9" t="str">
        <f>_xlfn.XLOOKUP($E173,'Copy of Raw Data'!$E:$E,'Copy of Raw Data'!F:F,"ERROR",0,1)</f>
        <v>John Frieda Frizz Ease Curl Reviver Mousse, Enhances Curls, Soft Flexible Hold, Mousse for Curly or Frizzy Hair, 7.2 Ounces, Alcohol-Free</v>
      </c>
      <c r="G173" s="9">
        <f>_xlfn.XLOOKUP($E173,'Copy of Raw Data'!$E:$E,'Copy of Raw Data'!G:G,"ERROR",0,1)</f>
        <v>1216</v>
      </c>
      <c r="H173" s="9">
        <f>_xlfn.XLOOKUP($E173,'Copy of Raw Data'!$E:$E,'Copy of Raw Data'!H:H,"ERROR",0,1)</f>
        <v>9548.05</v>
      </c>
      <c r="I173" s="9">
        <f>_xlfn.XLOOKUP($E173,'Copy of Raw Data'!$E:$E,'Copy of Raw Data'!I:I,"ERROR",0,1)</f>
        <v>0.000405619420204419</v>
      </c>
      <c r="J173" s="9" t="str">
        <f>_xlfn.XLOOKUP($E173,'Copy of Raw Data'!$E:$E,'Copy of 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5 to 10</v>
      </c>
      <c r="L173" s="9">
        <f>_xlfn.XLOOKUP($E173,'Copy of Raw Data'!$E:$E,'Copy of Raw Data'!L:L,"ERROR",0,1)</f>
        <v>7.86</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5 to 10</v>
      </c>
      <c r="N173" s="9">
        <f>_xlfn.XLOOKUP($E173,'Copy of Raw Data'!$E:$E,'Copy of Raw Data'!N:N,"ERROR",0,1)</f>
        <v>9.49</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15% to 20%</v>
      </c>
      <c r="P173" s="16">
        <f t="shared" si="37"/>
        <v>0.171759747102213</v>
      </c>
      <c r="Q173" s="9">
        <f>_xlfn.XLOOKUP($E173,'Copy of Raw Data'!$E:$E,'Copy of Raw Data'!Q:Q,"ERROR",0,1)</f>
        <v>7.2</v>
      </c>
      <c r="R173" s="9" t="str">
        <f>_xlfn.XLOOKUP($E173,'Copy of Raw Data'!$E:$E,'Copy of Raw Data'!R:R,"ERROR",0,1)</f>
        <v>fl oz</v>
      </c>
      <c r="S173" s="17">
        <f t="shared" si="33"/>
        <v>1.04967948717949</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1 to 2</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 to 0.05</v>
      </c>
      <c r="V173" s="17">
        <f t="shared" si="38"/>
        <v>0.0428596926314207</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 to 0.05</v>
      </c>
      <c r="X173" s="17">
        <f t="shared" si="39"/>
        <v>0.0354981226641693</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6 to 8</v>
      </c>
      <c r="Z173" s="17">
        <f t="array" ref="Z173">_xlfn.IFS(AA173="oz",_xlfn.IFS(R173="oz",Q173,R173="fl oz",Q173*1.04,R173="ml",Q173*0.0338),AA173="fl oz",_xlfn.IFS(R173="oz",Q173/1.04,R173="fl oz",Q173,R173="ml",Q173*0.0338/1.04),AA173="ml",_xlfn.IFS(R173="oz",Q173/0.0338,R173="fl oz",Q173*1.04/0.0338,R173="ml",Q173))</f>
        <v>7.488</v>
      </c>
      <c r="AA173" s="9" t="str">
        <f>_xlfn.XLOOKUP($E173,'Copy of Raw Data'!$E:$E,'Copy of Raw Data'!AA:AA,"ERROR",0,1)</f>
        <v>oz</v>
      </c>
      <c r="AB173" s="9"/>
      <c r="AC173" s="9"/>
      <c r="AD173" s="9"/>
      <c r="AE173" s="9"/>
      <c r="AF173" s="9"/>
      <c r="AG173">
        <f t="shared" si="44"/>
        <v>0</v>
      </c>
      <c r="AH173">
        <f t="shared" si="44"/>
        <v>0</v>
      </c>
      <c r="AI173">
        <f t="shared" si="44"/>
        <v>0</v>
      </c>
      <c r="AJ173">
        <f t="shared" si="44"/>
        <v>0</v>
      </c>
      <c r="AK173">
        <f t="shared" si="44"/>
        <v>0</v>
      </c>
      <c r="AL173">
        <f t="shared" si="44"/>
        <v>0</v>
      </c>
      <c r="AM173">
        <f t="shared" si="44"/>
        <v>0</v>
      </c>
      <c r="AN173">
        <f t="shared" si="44"/>
        <v>0</v>
      </c>
      <c r="AO173">
        <f t="shared" si="44"/>
        <v>0</v>
      </c>
      <c r="AP173">
        <f t="shared" si="44"/>
        <v>0</v>
      </c>
      <c r="AQ173">
        <f t="shared" si="44"/>
        <v>0</v>
      </c>
      <c r="AR173">
        <f t="shared" si="44"/>
        <v>0</v>
      </c>
      <c r="AS173">
        <f t="shared" si="44"/>
        <v>0</v>
      </c>
      <c r="AT173">
        <f t="shared" si="44"/>
        <v>0</v>
      </c>
      <c r="AU173">
        <f t="shared" si="44"/>
        <v>0</v>
      </c>
      <c r="AV173">
        <f t="shared" si="44"/>
        <v>0</v>
      </c>
      <c r="AW173">
        <f t="shared" si="43"/>
        <v>0</v>
      </c>
      <c r="AX173">
        <f t="shared" si="43"/>
        <v>0</v>
      </c>
      <c r="AY173">
        <f t="shared" si="43"/>
        <v>0</v>
      </c>
      <c r="AZ173">
        <f t="shared" si="43"/>
        <v>0</v>
      </c>
      <c r="BA173">
        <f t="shared" si="43"/>
        <v>0</v>
      </c>
      <c r="BB173">
        <f t="shared" si="43"/>
        <v>0</v>
      </c>
      <c r="BC173">
        <f t="shared" si="43"/>
        <v>0</v>
      </c>
      <c r="BD173">
        <f t="shared" si="34"/>
        <v>0</v>
      </c>
      <c r="BE173">
        <f t="shared" si="34"/>
        <v>0</v>
      </c>
      <c r="BF173">
        <f t="shared" si="45"/>
        <v>0</v>
      </c>
      <c r="BG173">
        <f t="shared" si="45"/>
        <v>0</v>
      </c>
      <c r="BH173">
        <f t="shared" si="45"/>
        <v>0</v>
      </c>
      <c r="BI173">
        <f t="shared" si="45"/>
        <v>0</v>
      </c>
      <c r="BJ173">
        <f t="shared" si="45"/>
        <v>0</v>
      </c>
      <c r="BK173">
        <f t="shared" si="45"/>
        <v>0</v>
      </c>
      <c r="BL173">
        <f t="shared" si="45"/>
        <v>0</v>
      </c>
      <c r="BM173">
        <f t="shared" si="45"/>
        <v>0</v>
      </c>
      <c r="BN173">
        <f t="shared" si="45"/>
        <v>0</v>
      </c>
      <c r="BO173">
        <f t="shared" si="45"/>
        <v>0</v>
      </c>
      <c r="BP173">
        <f t="shared" si="45"/>
        <v>0</v>
      </c>
      <c r="BQ173">
        <f t="shared" si="45"/>
        <v>0</v>
      </c>
      <c r="BR173">
        <f t="shared" si="45"/>
        <v>0</v>
      </c>
      <c r="BS173">
        <f t="shared" si="45"/>
        <v>0</v>
      </c>
      <c r="BT173">
        <f t="shared" si="45"/>
        <v>0</v>
      </c>
      <c r="BU173">
        <f t="shared" si="45"/>
        <v>0</v>
      </c>
    </row>
    <row r="174" hidden="1" spans="1:73">
      <c r="A174" s="9" t="str">
        <f>_xlfn.XLOOKUP($E174,'Copy of Raw Data'!$E:$E,'Copy of Raw Data'!A:A,"ERROR",0,1)</f>
        <v>US</v>
      </c>
      <c r="B174" s="9" t="str">
        <f>_xlfn.XLOOKUP($E174,'Copy of Raw Data'!$E:$E,'Copy of Raw Data'!B:B,"ERROR",0,1)</f>
        <v>Hair Mousses</v>
      </c>
      <c r="C174" s="9" t="str">
        <f>_xlfn.XLOOKUP($E174,'Copy of Raw Data'!$E:$E,'Copy of Raw Data'!C:C,"ERROR",0,1)</f>
        <v>wella</v>
      </c>
      <c r="D174" s="9" t="str">
        <f>_xlfn.XLOOKUP($E174,'Copy of Raw Data'!$E:$E,'Copy of Raw Data'!D:D,"ERROR",0,1)</f>
        <v>www.amazon.com/dp/B016AVH0HI</v>
      </c>
      <c r="E174" s="9" t="s">
        <v>649</v>
      </c>
      <c r="F174" s="9" t="str">
        <f>_xlfn.XLOOKUP($E174,'Copy of Raw Data'!$E:$E,'Copy of Raw Data'!F:F,"ERROR",0,1)</f>
        <v>Wella EIMI Root Shoot Mousse, For a Precise Root Lift, Added Volume, And A Light Hold, 6.8 oz</v>
      </c>
      <c r="G174" s="9">
        <f>_xlfn.XLOOKUP($E174,'Copy of Raw Data'!$E:$E,'Copy of Raw Data'!G:G,"ERROR",0,1)</f>
        <v>432</v>
      </c>
      <c r="H174" s="9">
        <f>_xlfn.XLOOKUP($E174,'Copy of Raw Data'!$E:$E,'Copy of Raw Data'!H:H,"ERROR",0,1)</f>
        <v>9540.72</v>
      </c>
      <c r="I174" s="9">
        <f>_xlfn.XLOOKUP($E174,'Copy of Raw Data'!$E:$E,'Copy of Raw Data'!I:I,"ERROR",0,1)</f>
        <v>0.000399300057449912</v>
      </c>
      <c r="J174" s="9" t="str">
        <f>_xlfn.XLOOKUP($E174,'Copy of Raw Data'!$E:$E,'Copy of 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20 to 30</v>
      </c>
      <c r="L174" s="9">
        <f>_xlfn.XLOOKUP($E174,'Copy of Raw Data'!$E:$E,'Copy of Raw Data'!L:L,"ERROR",0,1)</f>
        <v>22.1</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20 to 30</v>
      </c>
      <c r="N174" s="9">
        <f>_xlfn.XLOOKUP($E174,'Copy of Raw Data'!$E:$E,'Copy of Raw Data'!N:N,"ERROR",0,1)</f>
        <v>22.1</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No Discount</v>
      </c>
      <c r="P174" s="16">
        <f t="shared" si="37"/>
        <v>0</v>
      </c>
      <c r="Q174" s="9">
        <f>_xlfn.XLOOKUP($E174,'Copy of Raw Data'!$E:$E,'Copy of Raw Data'!Q:Q,"ERROR",0,1)</f>
        <v>6.8</v>
      </c>
      <c r="R174" s="9" t="str">
        <f>_xlfn.XLOOKUP($E174,'Copy of Raw Data'!$E:$E,'Copy of Raw Data'!R:R,"ERROR",0,1)</f>
        <v>oz</v>
      </c>
      <c r="S174" s="17">
        <f t="shared" si="33"/>
        <v>3.25</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3 to 4</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17">
        <f t="shared" si="38"/>
        <v>0.109908691241123</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17">
        <f t="shared" si="39"/>
        <v>0.109908691241123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6.8</v>
      </c>
      <c r="AA174" s="9" t="str">
        <f>_xlfn.XLOOKUP($E174,'Copy of Raw Data'!$E:$E,'Copy of Raw Data'!AA:AA,"ERROR",0,1)</f>
        <v>oz</v>
      </c>
      <c r="AB174" s="9"/>
      <c r="AC174" s="9"/>
      <c r="AD174" s="9"/>
      <c r="AE174" s="9"/>
      <c r="AF174" s="9"/>
      <c r="AG174">
        <f t="shared" si="44"/>
        <v>0</v>
      </c>
      <c r="AH174">
        <f t="shared" si="44"/>
        <v>0</v>
      </c>
      <c r="AI174">
        <f t="shared" si="44"/>
        <v>0</v>
      </c>
      <c r="AJ174">
        <f t="shared" si="44"/>
        <v>0</v>
      </c>
      <c r="AK174">
        <f t="shared" si="44"/>
        <v>0</v>
      </c>
      <c r="AL174">
        <f t="shared" si="44"/>
        <v>0</v>
      </c>
      <c r="AM174">
        <f t="shared" si="44"/>
        <v>0</v>
      </c>
      <c r="AN174">
        <f t="shared" si="44"/>
        <v>0</v>
      </c>
      <c r="AO174">
        <f t="shared" si="44"/>
        <v>0</v>
      </c>
      <c r="AP174">
        <f t="shared" si="44"/>
        <v>0</v>
      </c>
      <c r="AQ174">
        <f t="shared" si="44"/>
        <v>0</v>
      </c>
      <c r="AR174">
        <f t="shared" si="44"/>
        <v>0</v>
      </c>
      <c r="AS174">
        <f t="shared" si="44"/>
        <v>0</v>
      </c>
      <c r="AT174">
        <f t="shared" si="44"/>
        <v>0</v>
      </c>
      <c r="AU174">
        <f t="shared" si="44"/>
        <v>0</v>
      </c>
      <c r="AV174">
        <f t="shared" ref="AV174:BC237" si="46">IF(IFERROR(SEARCH(AV$2,$AD174,1),0)=0,0,1)</f>
        <v>0</v>
      </c>
      <c r="AW174">
        <f t="shared" si="46"/>
        <v>0</v>
      </c>
      <c r="AX174">
        <f t="shared" si="46"/>
        <v>0</v>
      </c>
      <c r="AY174">
        <f t="shared" si="46"/>
        <v>0</v>
      </c>
      <c r="AZ174">
        <f t="shared" si="46"/>
        <v>0</v>
      </c>
      <c r="BA174">
        <f t="shared" si="46"/>
        <v>0</v>
      </c>
      <c r="BB174">
        <f t="shared" si="46"/>
        <v>0</v>
      </c>
      <c r="BC174">
        <f t="shared" si="46"/>
        <v>0</v>
      </c>
      <c r="BD174">
        <f t="shared" si="34"/>
        <v>0</v>
      </c>
      <c r="BE174">
        <f t="shared" si="34"/>
        <v>0</v>
      </c>
      <c r="BF174">
        <f t="shared" si="45"/>
        <v>0</v>
      </c>
      <c r="BG174">
        <f t="shared" si="45"/>
        <v>0</v>
      </c>
      <c r="BH174">
        <f t="shared" si="45"/>
        <v>0</v>
      </c>
      <c r="BI174">
        <f t="shared" si="45"/>
        <v>0</v>
      </c>
      <c r="BJ174">
        <f t="shared" si="45"/>
        <v>0</v>
      </c>
      <c r="BK174">
        <f t="shared" si="45"/>
        <v>0</v>
      </c>
      <c r="BL174">
        <f t="shared" si="45"/>
        <v>0</v>
      </c>
      <c r="BM174">
        <f t="shared" si="45"/>
        <v>0</v>
      </c>
      <c r="BN174">
        <f t="shared" si="45"/>
        <v>0</v>
      </c>
      <c r="BO174">
        <f t="shared" si="45"/>
        <v>0</v>
      </c>
      <c r="BP174">
        <f t="shared" si="45"/>
        <v>0</v>
      </c>
      <c r="BQ174">
        <f t="shared" si="45"/>
        <v>0</v>
      </c>
      <c r="BR174">
        <f t="shared" si="45"/>
        <v>0</v>
      </c>
      <c r="BS174">
        <f t="shared" si="45"/>
        <v>0</v>
      </c>
      <c r="BT174">
        <f t="shared" si="45"/>
        <v>0</v>
      </c>
      <c r="BU174">
        <f t="shared" si="45"/>
        <v>0</v>
      </c>
    </row>
    <row r="175" hidden="1" spans="1:73">
      <c r="A175" s="9" t="str">
        <f>_xlfn.XLOOKUP($E175,'Copy of Raw Data'!$E:$E,'Copy of Raw Data'!A:A,"ERROR",0,1)</f>
        <v>US</v>
      </c>
      <c r="B175" s="9" t="str">
        <f>_xlfn.XLOOKUP($E175,'Copy of Raw Data'!$E:$E,'Copy of Raw Data'!B:B,"ERROR",0,1)</f>
        <v>Hair Mousses</v>
      </c>
      <c r="C175" s="9" t="str">
        <f>_xlfn.XLOOKUP($E175,'Copy of Raw Data'!$E:$E,'Copy of Raw Data'!C:C,"ERROR",0,1)</f>
        <v>TRESemmé</v>
      </c>
      <c r="D175" s="9" t="str">
        <f>_xlfn.XLOOKUP($E175,'Copy of Raw Data'!$E:$E,'Copy of Raw Data'!D:D,"ERROR",0,1)</f>
        <v>www.amazon.com/dp/B01BVIOD6G</v>
      </c>
      <c r="E175" s="9" t="s">
        <v>652</v>
      </c>
      <c r="F175" s="9" t="str">
        <f>_xlfn.XLOOKUP($E175,'Copy of Raw Data'!$E:$E,'Copy of Raw Data'!F:F,"ERROR",0,1)</f>
        <v>TRESemmé Hair Mousse Extra Hold, White, 2 Oz</v>
      </c>
      <c r="G175" s="9">
        <f>_xlfn.XLOOKUP($E175,'Copy of Raw Data'!$E:$E,'Copy of Raw Data'!G:G,"ERROR",0,1)</f>
        <v>1270</v>
      </c>
      <c r="H175" s="9">
        <f>_xlfn.XLOOKUP($E175,'Copy of Raw Data'!$E:$E,'Copy of Raw Data'!H:H,"ERROR",0,1)</f>
        <v>9392.08</v>
      </c>
      <c r="I175" s="9">
        <f>_xlfn.XLOOKUP($E175,'Copy of Raw Data'!$E:$E,'Copy of Raw Data'!I:I,"ERROR",0,1)</f>
        <v>0.000395170194035132</v>
      </c>
      <c r="J175" s="9" t="str">
        <f>_xlfn.XLOOKUP($E175,'Copy of Raw Data'!$E:$E,'Copy of 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5 to 10</v>
      </c>
      <c r="L175" s="9">
        <f>_xlfn.XLOOKUP($E175,'Copy of Raw Data'!$E:$E,'Copy of Raw Data'!L:L,"ERROR",0,1)</f>
        <v>7.01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5 to 10</v>
      </c>
      <c r="N175" s="9">
        <f>_xlfn.XLOOKUP($E175,'Copy of Raw Data'!$E:$E,'Copy of Raw Data'!N:N,"ERROR",0,1)</f>
        <v>9.05</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20% to 25%</v>
      </c>
      <c r="P175" s="16">
        <f t="shared" si="37"/>
        <v>0.225414364640884</v>
      </c>
      <c r="Q175" s="9">
        <f>_xlfn.XLOOKUP($E175,'Copy of Raw Data'!$E:$E,'Copy of Raw Data'!Q:Q,"ERROR",0,1)</f>
        <v>2</v>
      </c>
      <c r="R175" s="9" t="str">
        <f>_xlfn.XLOOKUP($E175,'Copy of Raw Data'!$E:$E,'Copy of Raw Data'!R:R,"ERROR",0,1)</f>
        <v>oz</v>
      </c>
      <c r="S175" s="17">
        <f t="shared" si="33"/>
        <v>3.505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38"/>
        <v>0.153026716266486</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39"/>
        <v>0.118532296246195</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1 to 2</v>
      </c>
      <c r="Z175" s="17">
        <f t="array" ref="Z175">_xlfn.IFS(AA175="oz",_xlfn.IFS(R175="oz",Q175,R175="fl oz",Q175*1.04,R175="ml",Q175*0.0338),AA175="fl oz",_xlfn.IFS(R175="oz",Q175/1.04,R175="fl oz",Q175,R175="ml",Q175*0.0338/1.04),AA175="ml",_xlfn.IFS(R175="oz",Q175/0.0338,R175="fl oz",Q175*1.04/0.0338,R175="ml",Q175))</f>
        <v>2</v>
      </c>
      <c r="AA175" s="9" t="str">
        <f>_xlfn.XLOOKUP($E175,'Copy of Raw Data'!$E:$E,'Copy of Raw Data'!AA:AA,"ERROR",0,1)</f>
        <v>oz</v>
      </c>
      <c r="AB175" s="9"/>
      <c r="AC175" s="9"/>
      <c r="AD175" s="9"/>
      <c r="AE175" s="9"/>
      <c r="AF175" s="9"/>
      <c r="AG175">
        <f t="shared" ref="AG175:AV206" si="47">IF(IFERROR(SEARCH(AG$2,$AD175,1),0)=0,0,1)</f>
        <v>0</v>
      </c>
      <c r="AH175">
        <f t="shared" si="47"/>
        <v>0</v>
      </c>
      <c r="AI175">
        <f t="shared" si="47"/>
        <v>0</v>
      </c>
      <c r="AJ175">
        <f t="shared" si="47"/>
        <v>0</v>
      </c>
      <c r="AK175">
        <f t="shared" si="47"/>
        <v>0</v>
      </c>
      <c r="AL175">
        <f t="shared" si="47"/>
        <v>0</v>
      </c>
      <c r="AM175">
        <f t="shared" si="47"/>
        <v>0</v>
      </c>
      <c r="AN175">
        <f t="shared" si="47"/>
        <v>0</v>
      </c>
      <c r="AO175">
        <f t="shared" si="47"/>
        <v>0</v>
      </c>
      <c r="AP175">
        <f t="shared" si="47"/>
        <v>0</v>
      </c>
      <c r="AQ175">
        <f t="shared" si="47"/>
        <v>0</v>
      </c>
      <c r="AR175">
        <f t="shared" si="47"/>
        <v>0</v>
      </c>
      <c r="AS175">
        <f t="shared" si="47"/>
        <v>0</v>
      </c>
      <c r="AT175">
        <f t="shared" si="47"/>
        <v>0</v>
      </c>
      <c r="AU175">
        <f t="shared" si="47"/>
        <v>0</v>
      </c>
      <c r="AV175">
        <f t="shared" si="47"/>
        <v>0</v>
      </c>
      <c r="AW175">
        <f t="shared" si="46"/>
        <v>0</v>
      </c>
      <c r="AX175">
        <f t="shared" si="46"/>
        <v>0</v>
      </c>
      <c r="AY175">
        <f t="shared" si="46"/>
        <v>0</v>
      </c>
      <c r="AZ175">
        <f t="shared" si="46"/>
        <v>0</v>
      </c>
      <c r="BA175">
        <f t="shared" si="46"/>
        <v>0</v>
      </c>
      <c r="BB175">
        <f t="shared" si="46"/>
        <v>0</v>
      </c>
      <c r="BC175">
        <f t="shared" si="46"/>
        <v>0</v>
      </c>
      <c r="BD175">
        <f t="shared" si="34"/>
        <v>0</v>
      </c>
      <c r="BE175">
        <f t="shared" si="34"/>
        <v>0</v>
      </c>
      <c r="BF175">
        <f t="shared" si="45"/>
        <v>0</v>
      </c>
      <c r="BG175">
        <f t="shared" si="45"/>
        <v>0</v>
      </c>
      <c r="BH175">
        <f t="shared" si="45"/>
        <v>0</v>
      </c>
      <c r="BI175">
        <f t="shared" si="45"/>
        <v>0</v>
      </c>
      <c r="BJ175">
        <f t="shared" si="45"/>
        <v>0</v>
      </c>
      <c r="BK175">
        <f t="shared" si="45"/>
        <v>0</v>
      </c>
      <c r="BL175">
        <f t="shared" si="45"/>
        <v>0</v>
      </c>
      <c r="BM175">
        <f t="shared" si="45"/>
        <v>0</v>
      </c>
      <c r="BN175">
        <f t="shared" si="45"/>
        <v>0</v>
      </c>
      <c r="BO175">
        <f t="shared" si="45"/>
        <v>0</v>
      </c>
      <c r="BP175">
        <f t="shared" si="45"/>
        <v>0</v>
      </c>
      <c r="BQ175">
        <f t="shared" si="45"/>
        <v>0</v>
      </c>
      <c r="BR175">
        <f t="shared" si="45"/>
        <v>0</v>
      </c>
      <c r="BS175">
        <f t="shared" si="45"/>
        <v>0</v>
      </c>
      <c r="BT175">
        <f t="shared" si="45"/>
        <v>0</v>
      </c>
      <c r="BU175">
        <f t="shared" si="45"/>
        <v>0</v>
      </c>
    </row>
    <row r="176" hidden="1" spans="1:73">
      <c r="A176" s="9" t="str">
        <f>_xlfn.XLOOKUP($E176,'Copy of Raw Data'!$E:$E,'Copy of Raw Data'!A:A,"ERROR",0,1)</f>
        <v>US</v>
      </c>
      <c r="B176" s="9" t="str">
        <f>_xlfn.XLOOKUP($E176,'Copy of Raw Data'!$E:$E,'Copy of Raw Data'!B:B,"ERROR",0,1)</f>
        <v>Hair Mousses</v>
      </c>
      <c r="C176" s="9" t="str">
        <f>_xlfn.XLOOKUP($E176,'Copy of Raw Data'!$E:$E,'Copy of Raw Data'!C:C,"ERROR",0,1)</f>
        <v>SheaMoisture</v>
      </c>
      <c r="D176" s="9" t="str">
        <f>_xlfn.XLOOKUP($E176,'Copy of Raw Data'!$E:$E,'Copy of Raw Data'!D:D,"ERROR",0,1)</f>
        <v>www.amazon.com/dp/B0BS1SW4K1</v>
      </c>
      <c r="E176" s="9" t="s">
        <v>655</v>
      </c>
      <c r="F176" s="9" t="str">
        <f>_xlfn.XLOOKUP($E176,'Copy of Raw Data'!$E:$E,'Copy of Raw Data'!F:F,"ERROR",0,1)</f>
        <v>SheaMoisture Manuka Honey &amp; Mafura Oil Wrap &amp; Set Mousse Hydrating Made For Hold, Body, &amp; Shine 7.5oz</v>
      </c>
      <c r="G176" s="9">
        <f>_xlfn.XLOOKUP($E176,'Copy of Raw Data'!$E:$E,'Copy of Raw Data'!G:G,"ERROR",0,1)</f>
        <v>846</v>
      </c>
      <c r="H176" s="9">
        <f>_xlfn.XLOOKUP($E176,'Copy of Raw Data'!$E:$E,'Copy of Raw Data'!H:H,"ERROR",0,1)</f>
        <v>9294.94</v>
      </c>
      <c r="I176" s="9">
        <f>_xlfn.XLOOKUP($E176,'Copy of Raw Data'!$E:$E,'Copy of Raw Data'!I:I,"ERROR",0,1)</f>
        <v>0.000390386881982457</v>
      </c>
      <c r="J176" s="9" t="str">
        <f>_xlfn.XLOOKUP($E176,'Copy of Raw Data'!$E:$E,'Copy of 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10 to 15</v>
      </c>
      <c r="L176" s="9">
        <f>_xlfn.XLOOKUP($E176,'Copy of Raw Data'!$E:$E,'Copy of Raw Data'!L:L,"ERROR",0,1)</f>
        <v>10.99</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10 to 15</v>
      </c>
      <c r="N176" s="9">
        <f>_xlfn.XLOOKUP($E176,'Copy of Raw Data'!$E:$E,'Copy of Raw Data'!N:N,"ERROR",0,1)</f>
        <v>10.99</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No Discount</v>
      </c>
      <c r="P176" s="16">
        <f t="shared" si="37"/>
        <v>0</v>
      </c>
      <c r="Q176" s="9">
        <f>_xlfn.XLOOKUP($E176,'Copy of Raw Data'!$E:$E,'Copy of Raw Data'!Q:Q,"ERROR",0,1)</f>
        <v>7.5</v>
      </c>
      <c r="R176" s="9" t="str">
        <f>_xlfn.XLOOKUP($E176,'Copy of Raw Data'!$E:$E,'Copy of Raw Data'!R:R,"ERROR",0,1)</f>
        <v>oz</v>
      </c>
      <c r="S176" s="17">
        <f t="shared" si="33"/>
        <v>1.46533333333333</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1 to 2</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 to 0.05</v>
      </c>
      <c r="V176" s="17">
        <f t="shared" si="38"/>
        <v>0.0495547288918949</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 to 0.05</v>
      </c>
      <c r="X176" s="17">
        <f t="shared" si="39"/>
        <v>0.0495547288918949</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6 to 8</v>
      </c>
      <c r="Z176" s="17">
        <f t="array" ref="Z176">_xlfn.IFS(AA176="oz",_xlfn.IFS(R176="oz",Q176,R176="fl oz",Q176*1.04,R176="ml",Q176*0.0338),AA176="fl oz",_xlfn.IFS(R176="oz",Q176/1.04,R176="fl oz",Q176,R176="ml",Q176*0.0338/1.04),AA176="ml",_xlfn.IFS(R176="oz",Q176/0.0338,R176="fl oz",Q176*1.04/0.0338,R176="ml",Q176))</f>
        <v>7.5</v>
      </c>
      <c r="AA176" s="9" t="str">
        <f>_xlfn.XLOOKUP($E176,'Copy of Raw Data'!$E:$E,'Copy of Raw Data'!AA:AA,"ERROR",0,1)</f>
        <v>oz</v>
      </c>
      <c r="AB176" s="9"/>
      <c r="AC176" s="9"/>
      <c r="AD176" s="9"/>
      <c r="AE176" s="9"/>
      <c r="AF176" s="9"/>
      <c r="AG176">
        <f t="shared" si="47"/>
        <v>0</v>
      </c>
      <c r="AH176">
        <f t="shared" si="47"/>
        <v>0</v>
      </c>
      <c r="AI176">
        <f t="shared" si="47"/>
        <v>0</v>
      </c>
      <c r="AJ176">
        <f t="shared" si="47"/>
        <v>0</v>
      </c>
      <c r="AK176">
        <f t="shared" si="47"/>
        <v>0</v>
      </c>
      <c r="AL176">
        <f t="shared" si="47"/>
        <v>0</v>
      </c>
      <c r="AM176">
        <f t="shared" si="47"/>
        <v>0</v>
      </c>
      <c r="AN176">
        <f t="shared" si="47"/>
        <v>0</v>
      </c>
      <c r="AO176">
        <f t="shared" si="47"/>
        <v>0</v>
      </c>
      <c r="AP176">
        <f t="shared" si="47"/>
        <v>0</v>
      </c>
      <c r="AQ176">
        <f t="shared" si="47"/>
        <v>0</v>
      </c>
      <c r="AR176">
        <f t="shared" si="47"/>
        <v>0</v>
      </c>
      <c r="AS176">
        <f t="shared" si="47"/>
        <v>0</v>
      </c>
      <c r="AT176">
        <f t="shared" si="47"/>
        <v>0</v>
      </c>
      <c r="AU176">
        <f t="shared" si="47"/>
        <v>0</v>
      </c>
      <c r="AV176">
        <f t="shared" si="47"/>
        <v>0</v>
      </c>
      <c r="AW176">
        <f t="shared" si="46"/>
        <v>0</v>
      </c>
      <c r="AX176">
        <f t="shared" si="46"/>
        <v>0</v>
      </c>
      <c r="AY176">
        <f t="shared" si="46"/>
        <v>0</v>
      </c>
      <c r="AZ176">
        <f t="shared" si="46"/>
        <v>0</v>
      </c>
      <c r="BA176">
        <f t="shared" si="46"/>
        <v>0</v>
      </c>
      <c r="BB176">
        <f t="shared" si="46"/>
        <v>0</v>
      </c>
      <c r="BC176">
        <f t="shared" si="46"/>
        <v>0</v>
      </c>
      <c r="BD176">
        <f t="shared" si="34"/>
        <v>0</v>
      </c>
      <c r="BE176">
        <f t="shared" si="34"/>
        <v>0</v>
      </c>
      <c r="BF176">
        <f t="shared" si="45"/>
        <v>0</v>
      </c>
      <c r="BG176">
        <f t="shared" si="45"/>
        <v>0</v>
      </c>
      <c r="BH176">
        <f t="shared" si="45"/>
        <v>0</v>
      </c>
      <c r="BI176">
        <f t="shared" si="45"/>
        <v>0</v>
      </c>
      <c r="BJ176">
        <f t="shared" si="45"/>
        <v>0</v>
      </c>
      <c r="BK176">
        <f t="shared" si="45"/>
        <v>0</v>
      </c>
      <c r="BL176">
        <f t="shared" si="45"/>
        <v>0</v>
      </c>
      <c r="BM176">
        <f t="shared" si="45"/>
        <v>0</v>
      </c>
      <c r="BN176">
        <f t="shared" si="45"/>
        <v>0</v>
      </c>
      <c r="BO176">
        <f t="shared" si="45"/>
        <v>0</v>
      </c>
      <c r="BP176">
        <f t="shared" si="45"/>
        <v>0</v>
      </c>
      <c r="BQ176">
        <f t="shared" si="45"/>
        <v>0</v>
      </c>
      <c r="BR176">
        <f t="shared" si="45"/>
        <v>0</v>
      </c>
      <c r="BS176">
        <f t="shared" si="45"/>
        <v>0</v>
      </c>
      <c r="BT176">
        <f t="shared" si="45"/>
        <v>0</v>
      </c>
      <c r="BU176">
        <f t="shared" si="45"/>
        <v>0</v>
      </c>
    </row>
    <row r="177" hidden="1" spans="1:73">
      <c r="A177" s="9" t="str">
        <f>_xlfn.XLOOKUP($E177,'Copy of Raw Data'!$E:$E,'Copy of Raw Data'!A:A,"ERROR",0,1)</f>
        <v>US</v>
      </c>
      <c r="B177" s="9" t="str">
        <f>_xlfn.XLOOKUP($E177,'Copy of Raw Data'!$E:$E,'Copy of Raw Data'!B:B,"ERROR",0,1)</f>
        <v>Hair Mousses</v>
      </c>
      <c r="C177" s="9" t="str">
        <f>_xlfn.XLOOKUP($E177,'Copy of Raw Data'!$E:$E,'Copy of Raw Data'!C:C,"ERROR",0,1)</f>
        <v>Goiple</v>
      </c>
      <c r="D177" s="9" t="str">
        <f>_xlfn.XLOOKUP($E177,'Copy of Raw Data'!$E:$E,'Copy of Raw Data'!D:D,"ERROR",0,1)</f>
        <v>www.amazon.com/dp/B0C4SGWVJ8</v>
      </c>
      <c r="E177" s="9" t="s">
        <v>658</v>
      </c>
      <c r="F177" s="9" t="str">
        <f>_xlfn.XLOOKUP($E177,'Copy of Raw Data'!$E:$E,'Copy of Raw Data'!F:F,"ERROR",0,1)</f>
        <v>Lace Tint Melting Hair Mousse, 6.8 fl oz Lace Tint Mousse for Women Hair Wigs Lace Wigs Toupees and Hairpieces Natural Finishing Lace Color, Lace Tint Mousse for Wigs Tool Set (Dark Brown)</v>
      </c>
      <c r="G177" s="9">
        <f>_xlfn.XLOOKUP($E177,'Copy of Raw Data'!$E:$E,'Copy of Raw Data'!G:G,"ERROR",0,1)</f>
        <v>1003</v>
      </c>
      <c r="H177" s="9">
        <f>_xlfn.XLOOKUP($E177,'Copy of Raw Data'!$E:$E,'Copy of Raw Data'!H:H,"ERROR",0,1)</f>
        <v>9182.43</v>
      </c>
      <c r="I177" s="9">
        <f>_xlfn.XLOOKUP($E177,'Copy of Raw Data'!$E:$E,'Copy of Raw Data'!I:I,"ERROR",0,1)</f>
        <v>0.000356837374915285</v>
      </c>
      <c r="J177" s="9" t="str">
        <f>_xlfn.XLOOKUP($E177,'Copy of Raw Data'!$E:$E,'Copy of 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5 to 10</v>
      </c>
      <c r="L177" s="9">
        <f>_xlfn.XLOOKUP($E177,'Copy of Raw Data'!$E:$E,'Copy of Raw Data'!L:L,"ERROR",0,1)</f>
        <v>9.17</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5 to 10</v>
      </c>
      <c r="N177" s="9">
        <f>_xlfn.XLOOKUP($E177,'Copy of Raw Data'!$E:$E,'Copy of Raw Data'!N:N,"ERROR",0,1)</f>
        <v>9.47</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2% to 4%</v>
      </c>
      <c r="P177" s="16">
        <f t="shared" si="37"/>
        <v>0.0316789862724394</v>
      </c>
      <c r="Q177" s="9">
        <f>_xlfn.XLOOKUP($E177,'Copy of Raw Data'!$E:$E,'Copy of Raw Data'!Q:Q,"ERROR",0,1)</f>
        <v>6.8</v>
      </c>
      <c r="R177" s="9" t="str">
        <f>_xlfn.XLOOKUP($E177,'Copy of Raw Data'!$E:$E,'Copy of Raw Data'!R:R,"ERROR",0,1)</f>
        <v>fl oz</v>
      </c>
      <c r="S177" s="17">
        <f t="shared" si="33"/>
        <v>1.2966628959276</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38"/>
        <v>0.0452852117148204</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39"/>
        <v>0.0438506221145621</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7.072</v>
      </c>
      <c r="AA177" s="9" t="str">
        <f>_xlfn.XLOOKUP($E177,'Copy of Raw Data'!$E:$E,'Copy of Raw Data'!AA:AA,"ERROR",0,1)</f>
        <v>oz</v>
      </c>
      <c r="AB177" s="9"/>
      <c r="AC177" s="9"/>
      <c r="AD177" s="9"/>
      <c r="AE177" s="9"/>
      <c r="AF177" s="9"/>
      <c r="AG177">
        <f t="shared" si="47"/>
        <v>0</v>
      </c>
      <c r="AH177">
        <f t="shared" si="47"/>
        <v>0</v>
      </c>
      <c r="AI177">
        <f t="shared" si="47"/>
        <v>0</v>
      </c>
      <c r="AJ177">
        <f t="shared" si="47"/>
        <v>0</v>
      </c>
      <c r="AK177">
        <f t="shared" si="47"/>
        <v>0</v>
      </c>
      <c r="AL177">
        <f t="shared" si="47"/>
        <v>0</v>
      </c>
      <c r="AM177">
        <f t="shared" si="47"/>
        <v>0</v>
      </c>
      <c r="AN177">
        <f t="shared" si="47"/>
        <v>0</v>
      </c>
      <c r="AO177">
        <f t="shared" si="47"/>
        <v>0</v>
      </c>
      <c r="AP177">
        <f t="shared" si="47"/>
        <v>0</v>
      </c>
      <c r="AQ177">
        <f t="shared" si="47"/>
        <v>0</v>
      </c>
      <c r="AR177">
        <f t="shared" si="47"/>
        <v>0</v>
      </c>
      <c r="AS177">
        <f t="shared" si="47"/>
        <v>0</v>
      </c>
      <c r="AT177">
        <f t="shared" si="47"/>
        <v>0</v>
      </c>
      <c r="AU177">
        <f t="shared" si="47"/>
        <v>0</v>
      </c>
      <c r="AV177">
        <f t="shared" si="47"/>
        <v>0</v>
      </c>
      <c r="AW177">
        <f t="shared" si="46"/>
        <v>0</v>
      </c>
      <c r="AX177">
        <f t="shared" si="46"/>
        <v>0</v>
      </c>
      <c r="AY177">
        <f t="shared" si="46"/>
        <v>0</v>
      </c>
      <c r="AZ177">
        <f t="shared" si="46"/>
        <v>0</v>
      </c>
      <c r="BA177">
        <f t="shared" si="46"/>
        <v>0</v>
      </c>
      <c r="BB177">
        <f t="shared" si="46"/>
        <v>0</v>
      </c>
      <c r="BC177">
        <f t="shared" si="46"/>
        <v>0</v>
      </c>
      <c r="BD177">
        <f t="shared" si="34"/>
        <v>0</v>
      </c>
      <c r="BE177">
        <f t="shared" si="34"/>
        <v>0</v>
      </c>
      <c r="BF177">
        <f t="shared" si="45"/>
        <v>0</v>
      </c>
      <c r="BG177">
        <f t="shared" si="45"/>
        <v>0</v>
      </c>
      <c r="BH177">
        <f t="shared" si="45"/>
        <v>0</v>
      </c>
      <c r="BI177">
        <f t="shared" si="45"/>
        <v>0</v>
      </c>
      <c r="BJ177">
        <f t="shared" si="45"/>
        <v>0</v>
      </c>
      <c r="BK177">
        <f t="shared" si="45"/>
        <v>0</v>
      </c>
      <c r="BL177">
        <f t="shared" si="45"/>
        <v>0</v>
      </c>
      <c r="BM177">
        <f t="shared" si="45"/>
        <v>0</v>
      </c>
      <c r="BN177">
        <f t="shared" si="45"/>
        <v>0</v>
      </c>
      <c r="BO177">
        <f t="shared" si="45"/>
        <v>0</v>
      </c>
      <c r="BP177">
        <f t="shared" si="45"/>
        <v>0</v>
      </c>
      <c r="BQ177">
        <f t="shared" si="45"/>
        <v>0</v>
      </c>
      <c r="BR177">
        <f t="shared" si="45"/>
        <v>0</v>
      </c>
      <c r="BS177">
        <f t="shared" si="45"/>
        <v>0</v>
      </c>
      <c r="BT177">
        <f t="shared" si="45"/>
        <v>0</v>
      </c>
      <c r="BU177">
        <f t="shared" si="45"/>
        <v>0</v>
      </c>
    </row>
    <row r="178" hidden="1" spans="1:73">
      <c r="A178" s="9" t="str">
        <f>_xlfn.XLOOKUP($E178,'Copy of Raw Data'!$E:$E,'Copy of Raw Data'!A:A,"ERROR",0,1)</f>
        <v>US</v>
      </c>
      <c r="B178" s="9" t="str">
        <f>_xlfn.XLOOKUP($E178,'Copy of Raw Data'!$E:$E,'Copy of Raw Data'!B:B,"ERROR",0,1)</f>
        <v>Hair Mousses</v>
      </c>
      <c r="C178" s="9" t="str">
        <f>_xlfn.XLOOKUP($E178,'Copy of Raw Data'!$E:$E,'Copy of Raw Data'!C:C,"ERROR",0,1)</f>
        <v>Roux Lottabody</v>
      </c>
      <c r="D178" s="9" t="str">
        <f>_xlfn.XLOOKUP($E178,'Copy of Raw Data'!$E:$E,'Copy of Raw Data'!D:D,"ERROR",0,1)</f>
        <v>www.amazon.com/dp/B09K4H5148</v>
      </c>
      <c r="E178" s="9" t="s">
        <v>662</v>
      </c>
      <c r="F178" s="9" t="str">
        <f>_xlfn.XLOOKUP($E178,'Copy of Raw Data'!$E:$E,'Copy of Raw Data'!F:F,"ERROR",0,1)</f>
        <v>Roux Lottabody Lotta Body Wrap Me Foaming Mousse Coconut and Shea Oils 7 Ounce (207ml) (Pack of 3)</v>
      </c>
      <c r="G178" s="9">
        <f>_xlfn.XLOOKUP($E178,'Copy of Raw Data'!$E:$E,'Copy of Raw Data'!G:G,"ERROR",0,1)</f>
        <v>604</v>
      </c>
      <c r="H178" s="9">
        <f>_xlfn.XLOOKUP($E178,'Copy of Raw Data'!$E:$E,'Copy of Raw Data'!H:H,"ERROR",0,1)</f>
        <v>8393.3</v>
      </c>
      <c r="I178" s="9">
        <f>_xlfn.XLOOKUP($E178,'Copy of Raw Data'!$E:$E,'Copy of Raw Data'!I:I,"ERROR",0,1)</f>
        <v>0.000352963449093226</v>
      </c>
      <c r="J178" s="9" t="str">
        <f>_xlfn.XLOOKUP($E178,'Copy of Raw Data'!$E:$E,'Copy of 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15 to 20</v>
      </c>
      <c r="L178" s="9">
        <f>_xlfn.XLOOKUP($E178,'Copy of Raw Data'!$E:$E,'Copy of Raw Data'!L:L,"ERROR",0,1)</f>
        <v>15.01</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20 to 30</v>
      </c>
      <c r="N178" s="9">
        <f>_xlfn.XLOOKUP($E178,'Copy of Raw Data'!$E:$E,'Copy of Raw Data'!N:N,"ERROR",0,1)</f>
        <v>22.59</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30% to 40%</v>
      </c>
      <c r="P178" s="16">
        <f t="shared" si="37"/>
        <v>0.335546702080567</v>
      </c>
      <c r="Q178" s="9">
        <f>_xlfn.XLOOKUP($E178,'Copy of Raw Data'!$E:$E,'Copy of Raw Data'!Q:Q,"ERROR",0,1)</f>
        <v>21</v>
      </c>
      <c r="R178" s="9" t="str">
        <f>_xlfn.XLOOKUP($E178,'Copy of Raw Data'!$E:$E,'Copy of Raw Data'!R:R,"ERROR",0,1)</f>
        <v>oz</v>
      </c>
      <c r="S178" s="17">
        <f t="shared" si="33"/>
        <v>0.714761904761905</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0.5 to 0.75</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38"/>
        <v>0.0363785690129958</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39"/>
        <v>0.0241718601542748</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20 to 25</v>
      </c>
      <c r="Z178" s="17">
        <f t="array" ref="Z178">_xlfn.IFS(AA178="oz",_xlfn.IFS(R178="oz",Q178,R178="fl oz",Q178*1.04,R178="ml",Q178*0.0338),AA178="fl oz",_xlfn.IFS(R178="oz",Q178/1.04,R178="fl oz",Q178,R178="ml",Q178*0.0338/1.04),AA178="ml",_xlfn.IFS(R178="oz",Q178/0.0338,R178="fl oz",Q178*1.04/0.0338,R178="ml",Q178))</f>
        <v>21</v>
      </c>
      <c r="AA178" s="9" t="str">
        <f>_xlfn.XLOOKUP($E178,'Copy of Raw Data'!$E:$E,'Copy of Raw Data'!AA:AA,"ERROR",0,1)</f>
        <v>oz</v>
      </c>
      <c r="AB178" s="9"/>
      <c r="AC178" s="9"/>
      <c r="AD178" s="9"/>
      <c r="AE178" s="9"/>
      <c r="AF178" s="9"/>
      <c r="AG178">
        <f t="shared" si="47"/>
        <v>0</v>
      </c>
      <c r="AH178">
        <f t="shared" si="47"/>
        <v>0</v>
      </c>
      <c r="AI178">
        <f t="shared" si="47"/>
        <v>0</v>
      </c>
      <c r="AJ178">
        <f t="shared" si="47"/>
        <v>0</v>
      </c>
      <c r="AK178">
        <f t="shared" si="47"/>
        <v>0</v>
      </c>
      <c r="AL178">
        <f t="shared" si="47"/>
        <v>0</v>
      </c>
      <c r="AM178">
        <f t="shared" si="47"/>
        <v>0</v>
      </c>
      <c r="AN178">
        <f t="shared" si="47"/>
        <v>0</v>
      </c>
      <c r="AO178">
        <f t="shared" si="47"/>
        <v>0</v>
      </c>
      <c r="AP178">
        <f t="shared" si="47"/>
        <v>0</v>
      </c>
      <c r="AQ178">
        <f t="shared" si="47"/>
        <v>0</v>
      </c>
      <c r="AR178">
        <f t="shared" si="47"/>
        <v>0</v>
      </c>
      <c r="AS178">
        <f t="shared" si="47"/>
        <v>0</v>
      </c>
      <c r="AT178">
        <f t="shared" si="47"/>
        <v>0</v>
      </c>
      <c r="AU178">
        <f t="shared" si="47"/>
        <v>0</v>
      </c>
      <c r="AV178">
        <f t="shared" si="47"/>
        <v>0</v>
      </c>
      <c r="AW178">
        <f t="shared" si="46"/>
        <v>0</v>
      </c>
      <c r="AX178">
        <f t="shared" si="46"/>
        <v>0</v>
      </c>
      <c r="AY178">
        <f t="shared" si="46"/>
        <v>0</v>
      </c>
      <c r="AZ178">
        <f t="shared" si="46"/>
        <v>0</v>
      </c>
      <c r="BA178">
        <f t="shared" si="46"/>
        <v>0</v>
      </c>
      <c r="BB178">
        <f t="shared" si="46"/>
        <v>0</v>
      </c>
      <c r="BC178">
        <f t="shared" si="46"/>
        <v>0</v>
      </c>
      <c r="BD178">
        <f t="shared" si="34"/>
        <v>0</v>
      </c>
      <c r="BE178">
        <f t="shared" si="34"/>
        <v>0</v>
      </c>
      <c r="BF178">
        <f t="shared" si="45"/>
        <v>0</v>
      </c>
      <c r="BG178">
        <f t="shared" si="45"/>
        <v>0</v>
      </c>
      <c r="BH178">
        <f t="shared" si="45"/>
        <v>0</v>
      </c>
      <c r="BI178">
        <f t="shared" si="45"/>
        <v>0</v>
      </c>
      <c r="BJ178">
        <f t="shared" si="45"/>
        <v>0</v>
      </c>
      <c r="BK178">
        <f t="shared" ref="BF178:BU241" si="48">IF(IFERROR(SEARCH(BK$2,$AD178,1),0)=0,0,1)</f>
        <v>0</v>
      </c>
      <c r="BL178">
        <f t="shared" si="48"/>
        <v>0</v>
      </c>
      <c r="BM178">
        <f t="shared" si="48"/>
        <v>0</v>
      </c>
      <c r="BN178">
        <f t="shared" si="48"/>
        <v>0</v>
      </c>
      <c r="BO178">
        <f t="shared" si="48"/>
        <v>0</v>
      </c>
      <c r="BP178">
        <f t="shared" si="48"/>
        <v>0</v>
      </c>
      <c r="BQ178">
        <f t="shared" si="48"/>
        <v>0</v>
      </c>
      <c r="BR178">
        <f t="shared" si="48"/>
        <v>0</v>
      </c>
      <c r="BS178">
        <f t="shared" si="48"/>
        <v>0</v>
      </c>
      <c r="BT178">
        <f t="shared" si="48"/>
        <v>0</v>
      </c>
      <c r="BU178">
        <f t="shared" si="48"/>
        <v>0</v>
      </c>
    </row>
    <row r="179" hidden="1" spans="1:73">
      <c r="A179" s="9" t="str">
        <f>_xlfn.XLOOKUP($E179,'Copy of Raw Data'!$E:$E,'Copy of Raw Data'!A:A,"ERROR",0,1)</f>
        <v>US</v>
      </c>
      <c r="B179" s="9" t="str">
        <f>_xlfn.XLOOKUP($E179,'Copy of Raw Data'!$E:$E,'Copy of Raw Data'!B:B,"ERROR",0,1)</f>
        <v>Hair Mousses</v>
      </c>
      <c r="C179" s="9" t="str">
        <f>_xlfn.XLOOKUP($E179,'Copy of Raw Data'!$E:$E,'Copy of Raw Data'!C:C,"ERROR",0,1)</f>
        <v>iwell signature</v>
      </c>
      <c r="D179" s="9" t="str">
        <f>_xlfn.XLOOKUP($E179,'Copy of Raw Data'!$E:$E,'Copy of Raw Data'!D:D,"ERROR",0,1)</f>
        <v>www.amazon.com/dp/B0BB3B13JW</v>
      </c>
      <c r="E179" s="9" t="s">
        <v>666</v>
      </c>
      <c r="F179" s="9" t="str">
        <f>_xlfn.XLOOKUP($E179,'Copy of Raw Data'!$E:$E,'Copy of Raw Data'!F:F,"ERROR",0,1)</f>
        <v>IWELL Signature Lace Tint Mousse 7 Fl oz (200ml) | Concealer Tinted Mousse for Lace Wigs Hair Wigs | Perfect Match Your Skin Tone | Easy Tinting | Quick-Drying | Safe and Convenient | Value Size 7 fl oz (Dark Brown)</v>
      </c>
      <c r="G179" s="9">
        <f>_xlfn.XLOOKUP($E179,'Copy of Raw Data'!$E:$E,'Copy of Raw Data'!G:G,"ERROR",0,1)</f>
        <v>850</v>
      </c>
      <c r="H179" s="9">
        <f>_xlfn.XLOOKUP($E179,'Copy of Raw Data'!$E:$E,'Copy of Raw Data'!H:H,"ERROR",0,1)</f>
        <v>8302.18</v>
      </c>
      <c r="I179" s="9">
        <f>_xlfn.XLOOKUP($E179,'Copy of Raw Data'!$E:$E,'Copy of Raw Data'!I:I,"ERROR",0,1)</f>
        <v>0.000335101811081579</v>
      </c>
      <c r="J179" s="9" t="str">
        <f>_xlfn.XLOOKUP($E179,'Copy of Raw Data'!$E:$E,'Copy of 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10 to 15</v>
      </c>
      <c r="L179" s="9">
        <f>_xlfn.XLOOKUP($E179,'Copy of Raw Data'!$E:$E,'Copy of Raw Data'!L:L,"ERROR",0,1)</f>
        <v>10.2</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10 to 15</v>
      </c>
      <c r="N179" s="9">
        <f>_xlfn.XLOOKUP($E179,'Copy of Raw Data'!$E:$E,'Copy of Raw Data'!N:N,"ERROR",0,1)</f>
        <v>12.17</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15% to 20%</v>
      </c>
      <c r="P179" s="16">
        <f t="shared" si="37"/>
        <v>0.161873459326212</v>
      </c>
      <c r="Q179" s="9">
        <f>_xlfn.XLOOKUP($E179,'Copy of Raw Data'!$E:$E,'Copy of Raw Data'!Q:Q,"ERROR",0,1)</f>
        <v>7</v>
      </c>
      <c r="R179" s="9" t="str">
        <f>_xlfn.XLOOKUP($E179,'Copy of Raw Data'!$E:$E,'Copy of Raw Data'!R:R,"ERROR",0,1)</f>
        <v>fl oz</v>
      </c>
      <c r="S179" s="17">
        <f t="shared" si="33"/>
        <v>1.4010989010989</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1 to 2</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0.05 to 0.1</v>
      </c>
      <c r="V179" s="17">
        <f t="shared" si="38"/>
        <v>0.0565337604566553</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39"/>
        <v>0.0473824450828171</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17">
        <f t="array" ref="Z179">_xlfn.IFS(AA179="oz",_xlfn.IFS(R179="oz",Q179,R179="fl oz",Q179*1.04,R179="ml",Q179*0.0338),AA179="fl oz",_xlfn.IFS(R179="oz",Q179/1.04,R179="fl oz",Q179,R179="ml",Q179*0.0338/1.04),AA179="ml",_xlfn.IFS(R179="oz",Q179/0.0338,R179="fl oz",Q179*1.04/0.0338,R179="ml",Q179))</f>
        <v>7.28</v>
      </c>
      <c r="AA179" s="9" t="str">
        <f>_xlfn.XLOOKUP($E179,'Copy of Raw Data'!$E:$E,'Copy of Raw Data'!AA:AA,"ERROR",0,1)</f>
        <v>oz</v>
      </c>
      <c r="AB179" s="9"/>
      <c r="AC179" s="9"/>
      <c r="AD179" s="9"/>
      <c r="AE179" s="9"/>
      <c r="AF179" s="9"/>
      <c r="AG179">
        <f t="shared" si="47"/>
        <v>0</v>
      </c>
      <c r="AH179">
        <f t="shared" si="47"/>
        <v>0</v>
      </c>
      <c r="AI179">
        <f t="shared" si="47"/>
        <v>0</v>
      </c>
      <c r="AJ179">
        <f t="shared" si="47"/>
        <v>0</v>
      </c>
      <c r="AK179">
        <f t="shared" si="47"/>
        <v>0</v>
      </c>
      <c r="AL179">
        <f t="shared" si="47"/>
        <v>0</v>
      </c>
      <c r="AM179">
        <f t="shared" si="47"/>
        <v>0</v>
      </c>
      <c r="AN179">
        <f t="shared" si="47"/>
        <v>0</v>
      </c>
      <c r="AO179">
        <f t="shared" si="47"/>
        <v>0</v>
      </c>
      <c r="AP179">
        <f t="shared" si="47"/>
        <v>0</v>
      </c>
      <c r="AQ179">
        <f t="shared" si="47"/>
        <v>0</v>
      </c>
      <c r="AR179">
        <f t="shared" si="47"/>
        <v>0</v>
      </c>
      <c r="AS179">
        <f t="shared" si="47"/>
        <v>0</v>
      </c>
      <c r="AT179">
        <f t="shared" si="47"/>
        <v>0</v>
      </c>
      <c r="AU179">
        <f t="shared" si="47"/>
        <v>0</v>
      </c>
      <c r="AV179">
        <f t="shared" si="47"/>
        <v>0</v>
      </c>
      <c r="AW179">
        <f t="shared" si="46"/>
        <v>0</v>
      </c>
      <c r="AX179">
        <f t="shared" si="46"/>
        <v>0</v>
      </c>
      <c r="AY179">
        <f t="shared" si="46"/>
        <v>0</v>
      </c>
      <c r="AZ179">
        <f t="shared" si="46"/>
        <v>0</v>
      </c>
      <c r="BA179">
        <f t="shared" si="46"/>
        <v>0</v>
      </c>
      <c r="BB179">
        <f t="shared" si="46"/>
        <v>0</v>
      </c>
      <c r="BC179">
        <f t="shared" si="46"/>
        <v>0</v>
      </c>
      <c r="BD179">
        <f t="shared" si="34"/>
        <v>0</v>
      </c>
      <c r="BE179">
        <f t="shared" si="34"/>
        <v>0</v>
      </c>
      <c r="BF179">
        <f t="shared" si="48"/>
        <v>0</v>
      </c>
      <c r="BG179">
        <f t="shared" si="48"/>
        <v>0</v>
      </c>
      <c r="BH179">
        <f t="shared" si="48"/>
        <v>0</v>
      </c>
      <c r="BI179">
        <f t="shared" si="48"/>
        <v>0</v>
      </c>
      <c r="BJ179">
        <f t="shared" si="48"/>
        <v>0</v>
      </c>
      <c r="BK179">
        <f t="shared" si="48"/>
        <v>0</v>
      </c>
      <c r="BL179">
        <f t="shared" si="48"/>
        <v>0</v>
      </c>
      <c r="BM179">
        <f t="shared" si="48"/>
        <v>0</v>
      </c>
      <c r="BN179">
        <f t="shared" si="48"/>
        <v>0</v>
      </c>
      <c r="BO179">
        <f t="shared" si="48"/>
        <v>0</v>
      </c>
      <c r="BP179">
        <f t="shared" si="48"/>
        <v>0</v>
      </c>
      <c r="BQ179">
        <f t="shared" si="48"/>
        <v>0</v>
      </c>
      <c r="BR179">
        <f t="shared" si="48"/>
        <v>0</v>
      </c>
      <c r="BS179">
        <f t="shared" si="48"/>
        <v>0</v>
      </c>
      <c r="BT179">
        <f t="shared" si="48"/>
        <v>0</v>
      </c>
      <c r="BU179">
        <f t="shared" si="48"/>
        <v>0</v>
      </c>
    </row>
    <row r="180" hidden="1" spans="1:73">
      <c r="A180" s="9" t="str">
        <f>_xlfn.XLOOKUP($E180,'Copy of Raw Data'!$E:$E,'Copy of Raw Data'!A:A,"ERROR",0,1)</f>
        <v>US</v>
      </c>
      <c r="B180" s="9" t="str">
        <f>_xlfn.XLOOKUP($E180,'Copy of Raw Data'!$E:$E,'Copy of Raw Data'!B:B,"ERROR",0,1)</f>
        <v>Hair Mousses</v>
      </c>
      <c r="C180" s="9" t="str">
        <f>_xlfn.XLOOKUP($E180,'Copy of Raw Data'!$E:$E,'Copy of Raw Data'!C:C,"ERROR",0,1)</f>
        <v>Aussie</v>
      </c>
      <c r="D180" s="9" t="str">
        <f>_xlfn.XLOOKUP($E180,'Copy of Raw Data'!$E:$E,'Copy of Raw Data'!D:D,"ERROR",0,1)</f>
        <v>www.amazon.com/dp/B07M7XRF9Z</v>
      </c>
      <c r="E180" s="9" t="s">
        <v>669</v>
      </c>
      <c r="F180" s="9" t="str">
        <f>_xlfn.XLOOKUP($E180,'Copy of Raw Data'!$E:$E,'Copy of Raw Data'!F:F,"ERROR",0,1)</f>
        <v>Aussie Headstrong Volume With Bamboo &amp; Kakadu Plum Mousse, 6.0 Fl oz, 4.669 Fl oz</v>
      </c>
      <c r="G180" s="9">
        <f>_xlfn.XLOOKUP($E180,'Copy of Raw Data'!$E:$E,'Copy of Raw Data'!G:G,"ERROR",0,1)</f>
        <v>904</v>
      </c>
      <c r="H180" s="9">
        <f>_xlfn.XLOOKUP($E180,'Copy of Raw Data'!$E:$E,'Copy of Raw Data'!H:H,"ERROR",0,1)</f>
        <v>7882.05</v>
      </c>
      <c r="I180" s="9">
        <f>_xlfn.XLOOKUP($E180,'Copy of Raw Data'!$E:$E,'Copy of Raw Data'!I:I,"ERROR",0,1)</f>
        <v>0.000332902958540789</v>
      </c>
      <c r="J180" s="9" t="str">
        <f>_xlfn.XLOOKUP($E180,'Copy of Raw Data'!$E:$E,'Copy of 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5 to 10</v>
      </c>
      <c r="L180" s="9">
        <f>_xlfn.XLOOKUP($E180,'Copy of Raw Data'!$E:$E,'Copy of Raw Data'!L:L,"ERROR",0,1)</f>
        <v>8.84</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5 to 10</v>
      </c>
      <c r="N180" s="9">
        <f>_xlfn.XLOOKUP($E180,'Copy of Raw Data'!$E:$E,'Copy of Raw Data'!N:N,"ERROR",0,1)</f>
        <v>9.7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8% to 10%</v>
      </c>
      <c r="P180" s="16">
        <f t="shared" si="37"/>
        <v>0.0886597938144329</v>
      </c>
      <c r="Q180" s="9">
        <f>_xlfn.XLOOKUP($E180,'Copy of Raw Data'!$E:$E,'Copy of Raw Data'!Q:Q,"ERROR",0,1)</f>
        <v>6</v>
      </c>
      <c r="R180" s="9" t="str">
        <f>_xlfn.XLOOKUP($E180,'Copy of Raw Data'!$E:$E,'Copy of Raw Data'!R:R,"ERROR",0,1)</f>
        <v>fl oz</v>
      </c>
      <c r="S180" s="17">
        <f t="shared" si="33"/>
        <v>1.41666666666667</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38"/>
        <v>0.0525697389072431</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39"/>
        <v>0.0479089166948484</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6.24</v>
      </c>
      <c r="AA180" s="9" t="str">
        <f>_xlfn.XLOOKUP($E180,'Copy of Raw Data'!$E:$E,'Copy of Raw Data'!AA:AA,"ERROR",0,1)</f>
        <v>oz</v>
      </c>
      <c r="AB180" s="9"/>
      <c r="AC180" s="9"/>
      <c r="AD180" s="9"/>
      <c r="AE180" s="9"/>
      <c r="AF180" s="9"/>
      <c r="AG180">
        <f t="shared" si="47"/>
        <v>0</v>
      </c>
      <c r="AH180">
        <f t="shared" si="47"/>
        <v>0</v>
      </c>
      <c r="AI180">
        <f t="shared" si="47"/>
        <v>0</v>
      </c>
      <c r="AJ180">
        <f t="shared" si="47"/>
        <v>0</v>
      </c>
      <c r="AK180">
        <f t="shared" si="47"/>
        <v>0</v>
      </c>
      <c r="AL180">
        <f t="shared" si="47"/>
        <v>0</v>
      </c>
      <c r="AM180">
        <f t="shared" si="47"/>
        <v>0</v>
      </c>
      <c r="AN180">
        <f t="shared" si="47"/>
        <v>0</v>
      </c>
      <c r="AO180">
        <f t="shared" si="47"/>
        <v>0</v>
      </c>
      <c r="AP180">
        <f t="shared" si="47"/>
        <v>0</v>
      </c>
      <c r="AQ180">
        <f t="shared" si="47"/>
        <v>0</v>
      </c>
      <c r="AR180">
        <f t="shared" si="47"/>
        <v>0</v>
      </c>
      <c r="AS180">
        <f t="shared" si="47"/>
        <v>0</v>
      </c>
      <c r="AT180">
        <f t="shared" si="47"/>
        <v>0</v>
      </c>
      <c r="AU180">
        <f t="shared" si="47"/>
        <v>0</v>
      </c>
      <c r="AV180">
        <f t="shared" si="47"/>
        <v>0</v>
      </c>
      <c r="AW180">
        <f t="shared" si="46"/>
        <v>0</v>
      </c>
      <c r="AX180">
        <f t="shared" si="46"/>
        <v>0</v>
      </c>
      <c r="AY180">
        <f t="shared" si="46"/>
        <v>0</v>
      </c>
      <c r="AZ180">
        <f t="shared" si="46"/>
        <v>0</v>
      </c>
      <c r="BA180">
        <f t="shared" si="46"/>
        <v>0</v>
      </c>
      <c r="BB180">
        <f t="shared" si="46"/>
        <v>0</v>
      </c>
      <c r="BC180">
        <f t="shared" si="46"/>
        <v>0</v>
      </c>
      <c r="BD180">
        <f t="shared" si="34"/>
        <v>0</v>
      </c>
      <c r="BE180">
        <f t="shared" si="34"/>
        <v>0</v>
      </c>
      <c r="BF180">
        <f t="shared" si="48"/>
        <v>0</v>
      </c>
      <c r="BG180">
        <f t="shared" si="48"/>
        <v>0</v>
      </c>
      <c r="BH180">
        <f t="shared" si="48"/>
        <v>0</v>
      </c>
      <c r="BI180">
        <f t="shared" si="48"/>
        <v>0</v>
      </c>
      <c r="BJ180">
        <f t="shared" si="48"/>
        <v>0</v>
      </c>
      <c r="BK180">
        <f t="shared" si="48"/>
        <v>0</v>
      </c>
      <c r="BL180">
        <f t="shared" si="48"/>
        <v>0</v>
      </c>
      <c r="BM180">
        <f t="shared" si="48"/>
        <v>0</v>
      </c>
      <c r="BN180">
        <f t="shared" si="48"/>
        <v>0</v>
      </c>
      <c r="BO180">
        <f t="shared" si="48"/>
        <v>0</v>
      </c>
      <c r="BP180">
        <f t="shared" si="48"/>
        <v>0</v>
      </c>
      <c r="BQ180">
        <f t="shared" si="48"/>
        <v>0</v>
      </c>
      <c r="BR180">
        <f t="shared" si="48"/>
        <v>0</v>
      </c>
      <c r="BS180">
        <f t="shared" si="48"/>
        <v>0</v>
      </c>
      <c r="BT180">
        <f t="shared" si="48"/>
        <v>0</v>
      </c>
      <c r="BU180">
        <f t="shared" si="48"/>
        <v>0</v>
      </c>
    </row>
    <row r="181" hidden="1" spans="1:73">
      <c r="A181" s="9" t="str">
        <f>_xlfn.XLOOKUP($E181,'Copy of Raw Data'!$E:$E,'Copy of Raw Data'!A:A,"ERROR",0,1)</f>
        <v>US</v>
      </c>
      <c r="B181" s="9" t="str">
        <f>_xlfn.XLOOKUP($E181,'Copy of Raw Data'!$E:$E,'Copy of Raw Data'!B:B,"ERROR",0,1)</f>
        <v>Hair Mousses</v>
      </c>
      <c r="C181" s="9" t="str">
        <f>_xlfn.XLOOKUP($E181,'Copy of Raw Data'!$E:$E,'Copy of Raw Data'!C:C,"ERROR",0,1)</f>
        <v>cantu</v>
      </c>
      <c r="D181" s="9" t="str">
        <f>_xlfn.XLOOKUP($E181,'Copy of Raw Data'!$E:$E,'Copy of Raw Data'!D:D,"ERROR",0,1)</f>
        <v>www.amazon.com/dp/B0B334FW6N</v>
      </c>
      <c r="E181" s="9" t="s">
        <v>673</v>
      </c>
      <c r="F181" s="9" t="str">
        <f>_xlfn.XLOOKUP($E181,'Copy of Raw Data'!$E:$E,'Copy of Raw Data'!F:F,"ERROR",0,1)</f>
        <v>Cantu Wave Whip Curling Mousse for Natural Hair with Pure Shea Butter, 8.4 fl oz (Pack of 2) (Packaging May Vary)</v>
      </c>
      <c r="G181" s="9">
        <f>_xlfn.XLOOKUP($E181,'Copy of Raw Data'!$E:$E,'Copy of Raw Data'!G:G,"ERROR",0,1)</f>
        <v>579</v>
      </c>
      <c r="H181" s="9">
        <f>_xlfn.XLOOKUP($E181,'Copy of Raw Data'!$E:$E,'Copy of Raw Data'!H:H,"ERROR",0,1)</f>
        <v>7830.33</v>
      </c>
      <c r="I181" s="9">
        <f>_xlfn.XLOOKUP($E181,'Copy of Raw Data'!$E:$E,'Copy of Raw Data'!I:I,"ERROR",0,1)</f>
        <v>0.00032829310585328</v>
      </c>
      <c r="J181" s="9" t="str">
        <f>_xlfn.XLOOKUP($E181,'Copy of Raw Data'!$E:$E,'Copy of 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 to 15</v>
      </c>
      <c r="L181" s="9">
        <f>_xlfn.XLOOKUP($E181,'Copy of Raw Data'!$E:$E,'Copy of Raw Data'!L:L,"ERROR",0,1)</f>
        <v>13.51</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 to 15</v>
      </c>
      <c r="N181" s="9">
        <f>_xlfn.XLOOKUP($E181,'Copy of Raw Data'!$E:$E,'Copy of Raw Data'!N:N,"ERROR",0,1)</f>
        <v>13.51</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No Discount</v>
      </c>
      <c r="P181" s="16">
        <f t="shared" si="37"/>
        <v>0</v>
      </c>
      <c r="Q181" s="9">
        <f>_xlfn.XLOOKUP($E181,'Copy of Raw Data'!$E:$E,'Copy of Raw Data'!Q:Q,"ERROR",0,1)</f>
        <v>16.8</v>
      </c>
      <c r="R181" s="9" t="str">
        <f>_xlfn.XLOOKUP($E181,'Copy of Raw Data'!$E:$E,'Copy of Raw Data'!R:R,"ERROR",0,1)</f>
        <v>fl oz</v>
      </c>
      <c r="S181" s="17">
        <f t="shared" si="33"/>
        <v>0.773237179487179</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0.75 to 1</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 to 0.05</v>
      </c>
      <c r="V181" s="17">
        <f t="shared" si="38"/>
        <v>0.0261493804358194</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39"/>
        <v>0.0261493804358194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15 to 20</v>
      </c>
      <c r="Z181" s="17">
        <f t="array" ref="Z181">_xlfn.IFS(AA181="oz",_xlfn.IFS(R181="oz",Q181,R181="fl oz",Q181*1.04,R181="ml",Q181*0.0338),AA181="fl oz",_xlfn.IFS(R181="oz",Q181/1.04,R181="fl oz",Q181,R181="ml",Q181*0.0338/1.04),AA181="ml",_xlfn.IFS(R181="oz",Q181/0.0338,R181="fl oz",Q181*1.04/0.0338,R181="ml",Q181))</f>
        <v>17.472</v>
      </c>
      <c r="AA181" s="9" t="str">
        <f>_xlfn.XLOOKUP($E181,'Copy of Raw Data'!$E:$E,'Copy of Raw Data'!AA:AA,"ERROR",0,1)</f>
        <v>oz</v>
      </c>
      <c r="AB181" s="9"/>
      <c r="AC181" s="9"/>
      <c r="AD181" s="9"/>
      <c r="AE181" s="9"/>
      <c r="AF181" s="9"/>
      <c r="AG181">
        <f t="shared" si="47"/>
        <v>0</v>
      </c>
      <c r="AH181">
        <f t="shared" si="47"/>
        <v>0</v>
      </c>
      <c r="AI181">
        <f t="shared" si="47"/>
        <v>0</v>
      </c>
      <c r="AJ181">
        <f t="shared" si="47"/>
        <v>0</v>
      </c>
      <c r="AK181">
        <f t="shared" si="47"/>
        <v>0</v>
      </c>
      <c r="AL181">
        <f t="shared" si="47"/>
        <v>0</v>
      </c>
      <c r="AM181">
        <f t="shared" si="47"/>
        <v>0</v>
      </c>
      <c r="AN181">
        <f t="shared" si="47"/>
        <v>0</v>
      </c>
      <c r="AO181">
        <f t="shared" si="47"/>
        <v>0</v>
      </c>
      <c r="AP181">
        <f t="shared" si="47"/>
        <v>0</v>
      </c>
      <c r="AQ181">
        <f t="shared" si="47"/>
        <v>0</v>
      </c>
      <c r="AR181">
        <f t="shared" si="47"/>
        <v>0</v>
      </c>
      <c r="AS181">
        <f t="shared" si="47"/>
        <v>0</v>
      </c>
      <c r="AT181">
        <f t="shared" si="47"/>
        <v>0</v>
      </c>
      <c r="AU181">
        <f t="shared" si="47"/>
        <v>0</v>
      </c>
      <c r="AV181">
        <f t="shared" si="47"/>
        <v>0</v>
      </c>
      <c r="AW181">
        <f t="shared" si="46"/>
        <v>0</v>
      </c>
      <c r="AX181">
        <f t="shared" si="46"/>
        <v>0</v>
      </c>
      <c r="AY181">
        <f t="shared" si="46"/>
        <v>0</v>
      </c>
      <c r="AZ181">
        <f t="shared" si="46"/>
        <v>0</v>
      </c>
      <c r="BA181">
        <f t="shared" si="46"/>
        <v>0</v>
      </c>
      <c r="BB181">
        <f t="shared" si="46"/>
        <v>0</v>
      </c>
      <c r="BC181">
        <f t="shared" si="46"/>
        <v>0</v>
      </c>
      <c r="BD181">
        <f t="shared" si="34"/>
        <v>0</v>
      </c>
      <c r="BE181">
        <f t="shared" si="34"/>
        <v>0</v>
      </c>
      <c r="BF181">
        <f t="shared" si="48"/>
        <v>0</v>
      </c>
      <c r="BG181">
        <f t="shared" si="48"/>
        <v>0</v>
      </c>
      <c r="BH181">
        <f t="shared" si="48"/>
        <v>0</v>
      </c>
      <c r="BI181">
        <f t="shared" si="48"/>
        <v>0</v>
      </c>
      <c r="BJ181">
        <f t="shared" si="48"/>
        <v>0</v>
      </c>
      <c r="BK181">
        <f t="shared" si="48"/>
        <v>0</v>
      </c>
      <c r="BL181">
        <f t="shared" si="48"/>
        <v>0</v>
      </c>
      <c r="BM181">
        <f t="shared" si="48"/>
        <v>0</v>
      </c>
      <c r="BN181">
        <f t="shared" si="48"/>
        <v>0</v>
      </c>
      <c r="BO181">
        <f t="shared" si="48"/>
        <v>0</v>
      </c>
      <c r="BP181">
        <f t="shared" si="48"/>
        <v>0</v>
      </c>
      <c r="BQ181">
        <f t="shared" si="48"/>
        <v>0</v>
      </c>
      <c r="BR181">
        <f t="shared" si="48"/>
        <v>0</v>
      </c>
      <c r="BS181">
        <f t="shared" si="48"/>
        <v>0</v>
      </c>
      <c r="BT181">
        <f t="shared" si="48"/>
        <v>0</v>
      </c>
      <c r="BU181">
        <f t="shared" si="48"/>
        <v>0</v>
      </c>
    </row>
    <row r="182" hidden="1" spans="1:73">
      <c r="A182" s="9" t="str">
        <f>_xlfn.XLOOKUP($E182,'Copy of Raw Data'!$E:$E,'Copy of Raw Data'!A:A,"ERROR",0,1)</f>
        <v>US</v>
      </c>
      <c r="B182" s="9" t="str">
        <f>_xlfn.XLOOKUP($E182,'Copy of Raw Data'!$E:$E,'Copy of Raw Data'!B:B,"ERROR",0,1)</f>
        <v>Hair Mousses</v>
      </c>
      <c r="C182" s="9" t="str">
        <f>_xlfn.XLOOKUP($E182,'Copy of Raw Data'!$E:$E,'Copy of Raw Data'!C:C,"ERROR",0,1)</f>
        <v>osis+</v>
      </c>
      <c r="D182" s="9" t="str">
        <f>_xlfn.XLOOKUP($E182,'Copy of Raw Data'!$E:$E,'Copy of Raw Data'!D:D,"ERROR",0,1)</f>
        <v>www.amazon.com/dp/B074PW3VZR</v>
      </c>
      <c r="E182" s="9" t="s">
        <v>677</v>
      </c>
      <c r="F182" s="9" t="str">
        <f>_xlfn.XLOOKUP($E182,'Copy of Raw Data'!$E:$E,'Copy of Raw Data'!F:F,"ERROR",0,1)</f>
        <v>OSiS+ ELASTIC FINISH Flexible Hold Light Control Hairspray,9.1 Ounce (Pack of 2)</v>
      </c>
      <c r="G182" s="9">
        <f>_xlfn.XLOOKUP($E182,'Copy of Raw Data'!$E:$E,'Copy of Raw Data'!G:G,"ERROR",0,1)</f>
        <v>402</v>
      </c>
      <c r="H182" s="9">
        <f>_xlfn.XLOOKUP($E182,'Copy of Raw Data'!$E:$E,'Copy of Raw Data'!H:H,"ERROR",0,1)</f>
        <v>7721.9</v>
      </c>
      <c r="I182" s="9">
        <f>_xlfn.XLOOKUP($E182,'Copy of Raw Data'!$E:$E,'Copy of Raw Data'!I:I,"ERROR",0,1)</f>
        <v>0.000317161521151903</v>
      </c>
      <c r="J182" s="9" t="str">
        <f>_xlfn.XLOOKUP($E182,'Copy of Raw Data'!$E:$E,'Copy of 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15 to 20</v>
      </c>
      <c r="L182" s="9">
        <f>_xlfn.XLOOKUP($E182,'Copy of Raw Data'!$E:$E,'Copy of Raw Data'!L:L,"ERROR",0,1)</f>
        <v>19.17</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20 to 30</v>
      </c>
      <c r="N182" s="9">
        <f>_xlfn.XLOOKUP($E182,'Copy of Raw Data'!$E:$E,'Copy of Raw Data'!N:N,"ERROR",0,1)</f>
        <v>24.3</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20% to 25%</v>
      </c>
      <c r="P182" s="16">
        <f t="shared" si="37"/>
        <v>0.211111111111111</v>
      </c>
      <c r="Q182" s="9">
        <f>_xlfn.XLOOKUP($E182,'Copy of Raw Data'!$E:$E,'Copy of Raw Data'!Q:Q,"ERROR",0,1)</f>
        <v>18.2</v>
      </c>
      <c r="R182" s="9" t="str">
        <f>_xlfn.XLOOKUP($E182,'Copy of Raw Data'!$E:$E,'Copy of Raw Data'!R:R,"ERROR",0,1)</f>
        <v>fl oz</v>
      </c>
      <c r="S182" s="17">
        <f t="shared" si="33"/>
        <v>1.01278529163145</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1 to 2</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38"/>
        <v>0.0434160413089161</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39"/>
        <v>0.0342504325881449</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18.928</v>
      </c>
      <c r="AA182" s="9" t="str">
        <f>_xlfn.XLOOKUP($E182,'Copy of Raw Data'!$E:$E,'Copy of Raw Data'!AA:AA,"ERROR",0,1)</f>
        <v>oz</v>
      </c>
      <c r="AB182" s="9"/>
      <c r="AC182" s="9"/>
      <c r="AD182" s="9"/>
      <c r="AE182" s="9"/>
      <c r="AF182" s="9"/>
      <c r="AG182">
        <f t="shared" si="47"/>
        <v>0</v>
      </c>
      <c r="AH182">
        <f t="shared" si="47"/>
        <v>0</v>
      </c>
      <c r="AI182">
        <f t="shared" si="47"/>
        <v>0</v>
      </c>
      <c r="AJ182">
        <f t="shared" si="47"/>
        <v>0</v>
      </c>
      <c r="AK182">
        <f t="shared" si="47"/>
        <v>0</v>
      </c>
      <c r="AL182">
        <f t="shared" si="47"/>
        <v>0</v>
      </c>
      <c r="AM182">
        <f t="shared" si="47"/>
        <v>0</v>
      </c>
      <c r="AN182">
        <f t="shared" si="47"/>
        <v>0</v>
      </c>
      <c r="AO182">
        <f t="shared" si="47"/>
        <v>0</v>
      </c>
      <c r="AP182">
        <f t="shared" si="47"/>
        <v>0</v>
      </c>
      <c r="AQ182">
        <f t="shared" si="47"/>
        <v>0</v>
      </c>
      <c r="AR182">
        <f t="shared" si="47"/>
        <v>0</v>
      </c>
      <c r="AS182">
        <f t="shared" si="47"/>
        <v>0</v>
      </c>
      <c r="AT182">
        <f t="shared" si="47"/>
        <v>0</v>
      </c>
      <c r="AU182">
        <f t="shared" si="47"/>
        <v>0</v>
      </c>
      <c r="AV182">
        <f t="shared" si="47"/>
        <v>0</v>
      </c>
      <c r="AW182">
        <f t="shared" si="46"/>
        <v>0</v>
      </c>
      <c r="AX182">
        <f t="shared" si="46"/>
        <v>0</v>
      </c>
      <c r="AY182">
        <f t="shared" si="46"/>
        <v>0</v>
      </c>
      <c r="AZ182">
        <f t="shared" si="46"/>
        <v>0</v>
      </c>
      <c r="BA182">
        <f t="shared" si="46"/>
        <v>0</v>
      </c>
      <c r="BB182">
        <f t="shared" si="46"/>
        <v>0</v>
      </c>
      <c r="BC182">
        <f t="shared" si="46"/>
        <v>0</v>
      </c>
      <c r="BD182">
        <f t="shared" si="34"/>
        <v>0</v>
      </c>
      <c r="BE182">
        <f t="shared" si="34"/>
        <v>0</v>
      </c>
      <c r="BF182">
        <f t="shared" si="48"/>
        <v>0</v>
      </c>
      <c r="BG182">
        <f t="shared" si="48"/>
        <v>0</v>
      </c>
      <c r="BH182">
        <f t="shared" si="48"/>
        <v>0</v>
      </c>
      <c r="BI182">
        <f t="shared" si="48"/>
        <v>0</v>
      </c>
      <c r="BJ182">
        <f t="shared" si="48"/>
        <v>0</v>
      </c>
      <c r="BK182">
        <f t="shared" si="48"/>
        <v>0</v>
      </c>
      <c r="BL182">
        <f t="shared" si="48"/>
        <v>0</v>
      </c>
      <c r="BM182">
        <f t="shared" si="48"/>
        <v>0</v>
      </c>
      <c r="BN182">
        <f t="shared" si="48"/>
        <v>0</v>
      </c>
      <c r="BO182">
        <f t="shared" si="48"/>
        <v>0</v>
      </c>
      <c r="BP182">
        <f t="shared" si="48"/>
        <v>0</v>
      </c>
      <c r="BQ182">
        <f t="shared" si="48"/>
        <v>0</v>
      </c>
      <c r="BR182">
        <f t="shared" si="48"/>
        <v>0</v>
      </c>
      <c r="BS182">
        <f t="shared" si="48"/>
        <v>0</v>
      </c>
      <c r="BT182">
        <f t="shared" si="48"/>
        <v>0</v>
      </c>
      <c r="BU182">
        <f t="shared" si="48"/>
        <v>0</v>
      </c>
    </row>
    <row r="183" hidden="1" spans="1:73">
      <c r="A183" s="9" t="str">
        <f>_xlfn.XLOOKUP($E183,'Copy of Raw Data'!$E:$E,'Copy of Raw Data'!A:A,"ERROR",0,1)</f>
        <v>US</v>
      </c>
      <c r="B183" s="9" t="str">
        <f>_xlfn.XLOOKUP($E183,'Copy of Raw Data'!$E:$E,'Copy of Raw Data'!B:B,"ERROR",0,1)</f>
        <v>Hair Mousses</v>
      </c>
      <c r="C183" s="9" t="str">
        <f>_xlfn.XLOOKUP($E183,'Copy of Raw Data'!$E:$E,'Copy of Raw Data'!C:C,"ERROR",0,1)</f>
        <v>sexyhair</v>
      </c>
      <c r="D183" s="9" t="str">
        <f>_xlfn.XLOOKUP($E183,'Copy of Raw Data'!$E:$E,'Copy of Raw Data'!D:D,"ERROR",0,1)</f>
        <v>www.amazon.com/dp/B08N6H8BPC</v>
      </c>
      <c r="E183" s="9" t="s">
        <v>680</v>
      </c>
      <c r="F183" s="9" t="str">
        <f>_xlfn.XLOOKUP($E183,'Copy of Raw Data'!$E:$E,'Copy of Raw Data'!F:F,"ERROR",0,1)</f>
        <v>SexyHair Style Curl Power Curl Bounce Mousse, 8.5 Oz | Light Control | Tames Unruly Curls | Adds Definition and Controls Frizz</v>
      </c>
      <c r="G183" s="9">
        <f>_xlfn.XLOOKUP($E183,'Copy of Raw Data'!$E:$E,'Copy of Raw Data'!G:G,"ERROR",0,1)</f>
        <v>386</v>
      </c>
      <c r="H183" s="9">
        <f>_xlfn.XLOOKUP($E183,'Copy of Raw Data'!$E:$E,'Copy of Raw Data'!H:H,"ERROR",0,1)</f>
        <v>7460.07</v>
      </c>
      <c r="I183" s="9">
        <f>_xlfn.XLOOKUP($E183,'Copy of Raw Data'!$E:$E,'Copy of Raw Data'!I:I,"ERROR",0,1)</f>
        <v>0.000317160670860897</v>
      </c>
      <c r="J183" s="9" t="str">
        <f>_xlfn.XLOOKUP($E183,'Copy of Raw Data'!$E:$E,'Copy of 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_xlfn.XLOOKUP($E183,'Copy of Raw Data'!$E:$E,'Copy of Raw Data'!L:L,"ERROR",0,1)</f>
        <v>19.81</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_xlfn.XLOOKUP($E183,'Copy of Raw Data'!$E:$E,'Copy of Raw Data'!N:N,"ERROR",0,1)</f>
        <v>20.27</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 to 4%</v>
      </c>
      <c r="P183" s="16">
        <f t="shared" si="37"/>
        <v>0.0226936359151456</v>
      </c>
      <c r="Q183" s="9">
        <f>_xlfn.XLOOKUP($E183,'Copy of Raw Data'!$E:$E,'Copy of Raw Data'!Q:Q,"ERROR",0,1)</f>
        <v>8.5</v>
      </c>
      <c r="R183" s="9" t="str">
        <f>_xlfn.XLOOKUP($E183,'Copy of Raw Data'!$E:$E,'Copy of Raw Data'!R:R,"ERROR",0,1)</f>
        <v>oz</v>
      </c>
      <c r="S183" s="17">
        <f t="shared" si="33"/>
        <v>2.33058823529412</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2 to 3</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0.05 to 0.1</v>
      </c>
      <c r="V183" s="17">
        <f t="shared" si="38"/>
        <v>0.0806461238536673</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0.05 to 0.1</v>
      </c>
      <c r="X183" s="17">
        <f t="shared" si="39"/>
        <v>0.0788159700809644</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8 to 10</v>
      </c>
      <c r="Z183" s="17">
        <f t="array" ref="Z183">_xlfn.IFS(AA183="oz",_xlfn.IFS(R183="oz",Q183,R183="fl oz",Q183*1.04,R183="ml",Q183*0.0338),AA183="fl oz",_xlfn.IFS(R183="oz",Q183/1.04,R183="fl oz",Q183,R183="ml",Q183*0.0338/1.04),AA183="ml",_xlfn.IFS(R183="oz",Q183/0.0338,R183="fl oz",Q183*1.04/0.0338,R183="ml",Q183))</f>
        <v>8.5</v>
      </c>
      <c r="AA183" s="9" t="str">
        <f>_xlfn.XLOOKUP($E183,'Copy of Raw Data'!$E:$E,'Copy of Raw Data'!AA:AA,"ERROR",0,1)</f>
        <v>oz</v>
      </c>
      <c r="AB183" s="9"/>
      <c r="AC183" s="9"/>
      <c r="AD183" s="9"/>
      <c r="AE183" s="9"/>
      <c r="AF183" s="9"/>
      <c r="AG183">
        <f t="shared" si="47"/>
        <v>0</v>
      </c>
      <c r="AH183">
        <f t="shared" si="47"/>
        <v>0</v>
      </c>
      <c r="AI183">
        <f t="shared" si="47"/>
        <v>0</v>
      </c>
      <c r="AJ183">
        <f t="shared" si="47"/>
        <v>0</v>
      </c>
      <c r="AK183">
        <f t="shared" si="47"/>
        <v>0</v>
      </c>
      <c r="AL183">
        <f t="shared" si="47"/>
        <v>0</v>
      </c>
      <c r="AM183">
        <f t="shared" si="47"/>
        <v>0</v>
      </c>
      <c r="AN183">
        <f t="shared" si="47"/>
        <v>0</v>
      </c>
      <c r="AO183">
        <f t="shared" si="47"/>
        <v>0</v>
      </c>
      <c r="AP183">
        <f t="shared" si="47"/>
        <v>0</v>
      </c>
      <c r="AQ183">
        <f t="shared" si="47"/>
        <v>0</v>
      </c>
      <c r="AR183">
        <f t="shared" si="47"/>
        <v>0</v>
      </c>
      <c r="AS183">
        <f t="shared" si="47"/>
        <v>0</v>
      </c>
      <c r="AT183">
        <f t="shared" si="47"/>
        <v>0</v>
      </c>
      <c r="AU183">
        <f t="shared" si="47"/>
        <v>0</v>
      </c>
      <c r="AV183">
        <f t="shared" si="47"/>
        <v>0</v>
      </c>
      <c r="AW183">
        <f t="shared" si="46"/>
        <v>0</v>
      </c>
      <c r="AX183">
        <f t="shared" si="46"/>
        <v>0</v>
      </c>
      <c r="AY183">
        <f t="shared" si="46"/>
        <v>0</v>
      </c>
      <c r="AZ183">
        <f t="shared" si="46"/>
        <v>0</v>
      </c>
      <c r="BA183">
        <f t="shared" si="46"/>
        <v>0</v>
      </c>
      <c r="BB183">
        <f t="shared" si="46"/>
        <v>0</v>
      </c>
      <c r="BC183">
        <f t="shared" si="46"/>
        <v>0</v>
      </c>
      <c r="BD183">
        <f t="shared" si="34"/>
        <v>0</v>
      </c>
      <c r="BE183">
        <f t="shared" si="34"/>
        <v>0</v>
      </c>
      <c r="BF183">
        <f t="shared" si="48"/>
        <v>0</v>
      </c>
      <c r="BG183">
        <f t="shared" si="48"/>
        <v>0</v>
      </c>
      <c r="BH183">
        <f t="shared" si="48"/>
        <v>0</v>
      </c>
      <c r="BI183">
        <f t="shared" si="48"/>
        <v>0</v>
      </c>
      <c r="BJ183">
        <f t="shared" si="48"/>
        <v>0</v>
      </c>
      <c r="BK183">
        <f t="shared" si="48"/>
        <v>0</v>
      </c>
      <c r="BL183">
        <f t="shared" si="48"/>
        <v>0</v>
      </c>
      <c r="BM183">
        <f t="shared" si="48"/>
        <v>0</v>
      </c>
      <c r="BN183">
        <f t="shared" si="48"/>
        <v>0</v>
      </c>
      <c r="BO183">
        <f t="shared" si="48"/>
        <v>0</v>
      </c>
      <c r="BP183">
        <f t="shared" si="48"/>
        <v>0</v>
      </c>
      <c r="BQ183">
        <f t="shared" si="48"/>
        <v>0</v>
      </c>
      <c r="BR183">
        <f t="shared" si="48"/>
        <v>0</v>
      </c>
      <c r="BS183">
        <f t="shared" si="48"/>
        <v>0</v>
      </c>
      <c r="BT183">
        <f t="shared" si="48"/>
        <v>0</v>
      </c>
      <c r="BU183">
        <f t="shared" si="48"/>
        <v>0</v>
      </c>
    </row>
    <row r="184" hidden="1" spans="1:73">
      <c r="A184" s="9" t="str">
        <f>_xlfn.XLOOKUP($E184,'Copy of Raw Data'!$E:$E,'Copy of Raw Data'!A:A,"ERROR",0,1)</f>
        <v>US</v>
      </c>
      <c r="B184" s="9" t="str">
        <f>_xlfn.XLOOKUP($E184,'Copy of Raw Data'!$E:$E,'Copy of Raw Data'!B:B,"ERROR",0,1)</f>
        <v>Hair Mousses</v>
      </c>
      <c r="C184" s="9" t="str">
        <f>_xlfn.XLOOKUP($E184,'Copy of Raw Data'!$E:$E,'Copy of Raw Data'!C:C,"ERROR",0,1)</f>
        <v>WOZUTUNT</v>
      </c>
      <c r="D184" s="9" t="str">
        <f>_xlfn.XLOOKUP($E184,'Copy of Raw Data'!$E:$E,'Copy of Raw Data'!D:D,"ERROR",0,1)</f>
        <v>www.amazon.com/dp/B0C4T61T84</v>
      </c>
      <c r="E184" s="9" t="s">
        <v>684</v>
      </c>
      <c r="F184" s="9" t="str">
        <f>_xlfn.XLOOKUP($E184,'Copy of Raw Data'!$E:$E,'Copy of Raw Data'!F:F,"ERROR",0,1)</f>
        <v>Lace Tint Hair Mousse, 3.4 fl oz Lace Tint Mousse for Women Wigs Lace Wigs Toupees Hairpieces Natural Finishing Lace Color, Lace Tint for Wig Melts Lace Foam Tint with Hair Wax Stick(Medium Brown)</v>
      </c>
      <c r="G184" s="9">
        <f>_xlfn.XLOOKUP($E184,'Copy of Raw Data'!$E:$E,'Copy of Raw Data'!G:G,"ERROR",0,1)</f>
        <v>731</v>
      </c>
      <c r="H184" s="9">
        <f>_xlfn.XLOOKUP($E184,'Copy of Raw Data'!$E:$E,'Copy of Raw Data'!H:H,"ERROR",0,1)</f>
        <v>7460.05</v>
      </c>
      <c r="I184" s="9">
        <f>_xlfn.XLOOKUP($E184,'Copy of Raw Data'!$E:$E,'Copy of Raw Data'!I:I,"ERROR",0,1)</f>
        <v>0.000314924830661358</v>
      </c>
      <c r="J184" s="9" t="str">
        <f>_xlfn.XLOOKUP($E184,'Copy of Raw Data'!$E:$E,'Copy of 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10 to 15</v>
      </c>
      <c r="L184" s="9">
        <f>_xlfn.XLOOKUP($E184,'Copy of Raw Data'!$E:$E,'Copy of Raw Data'!L:L,"ERROR",0,1)</f>
        <v>10.22</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10 to 15</v>
      </c>
      <c r="N184" s="9">
        <f>_xlfn.XLOOKUP($E184,'Copy of Raw Data'!$E:$E,'Copy of Raw Data'!N:N,"ERROR",0,1)</f>
        <v>10.71</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4% to 6%</v>
      </c>
      <c r="P184" s="16">
        <f t="shared" si="37"/>
        <v>0.0457516339869281</v>
      </c>
      <c r="Q184" s="9">
        <f>_xlfn.XLOOKUP($E184,'Copy of Raw Data'!$E:$E,'Copy of Raw Data'!Q:Q,"ERROR",0,1)</f>
        <v>3.4</v>
      </c>
      <c r="R184" s="9" t="str">
        <f>_xlfn.XLOOKUP($E184,'Copy of Raw Data'!$E:$E,'Copy of Raw Data'!R:R,"ERROR",0,1)</f>
        <v>fl oz</v>
      </c>
      <c r="S184" s="17">
        <f t="shared" ref="S184:S247" si="49">L184/Z184</f>
        <v>2.89027149321267</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0.1 to 0.2</v>
      </c>
      <c r="V184" s="17">
        <f t="shared" si="38"/>
        <v>0.102429697458443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39"/>
        <v>0.0977433714309324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2 to 4</v>
      </c>
      <c r="Z184" s="17">
        <f t="array" ref="Z184">_xlfn.IFS(AA184="oz",_xlfn.IFS(R184="oz",Q184,R184="fl oz",Q184*1.04,R184="ml",Q184*0.0338),AA184="fl oz",_xlfn.IFS(R184="oz",Q184/1.04,R184="fl oz",Q184,R184="ml",Q184*0.0338/1.04),AA184="ml",_xlfn.IFS(R184="oz",Q184/0.0338,R184="fl oz",Q184*1.04/0.0338,R184="ml",Q184))</f>
        <v>3.536</v>
      </c>
      <c r="AA184" s="9" t="str">
        <f>_xlfn.XLOOKUP($E184,'Copy of Raw Data'!$E:$E,'Copy of Raw Data'!AA:AA,"ERROR",0,1)</f>
        <v>oz</v>
      </c>
      <c r="AB184" s="9"/>
      <c r="AC184" s="9"/>
      <c r="AD184" s="9"/>
      <c r="AE184" s="9"/>
      <c r="AF184" s="9"/>
      <c r="AG184">
        <f t="shared" si="47"/>
        <v>0</v>
      </c>
      <c r="AH184">
        <f t="shared" si="47"/>
        <v>0</v>
      </c>
      <c r="AI184">
        <f t="shared" si="47"/>
        <v>0</v>
      </c>
      <c r="AJ184">
        <f t="shared" si="47"/>
        <v>0</v>
      </c>
      <c r="AK184">
        <f t="shared" si="47"/>
        <v>0</v>
      </c>
      <c r="AL184">
        <f t="shared" si="47"/>
        <v>0</v>
      </c>
      <c r="AM184">
        <f t="shared" si="47"/>
        <v>0</v>
      </c>
      <c r="AN184">
        <f t="shared" si="47"/>
        <v>0</v>
      </c>
      <c r="AO184">
        <f t="shared" si="47"/>
        <v>0</v>
      </c>
      <c r="AP184">
        <f t="shared" si="47"/>
        <v>0</v>
      </c>
      <c r="AQ184">
        <f t="shared" si="47"/>
        <v>0</v>
      </c>
      <c r="AR184">
        <f t="shared" si="47"/>
        <v>0</v>
      </c>
      <c r="AS184">
        <f t="shared" si="47"/>
        <v>0</v>
      </c>
      <c r="AT184">
        <f t="shared" si="47"/>
        <v>0</v>
      </c>
      <c r="AU184">
        <f t="shared" si="47"/>
        <v>0</v>
      </c>
      <c r="AV184">
        <f t="shared" si="47"/>
        <v>0</v>
      </c>
      <c r="AW184">
        <f t="shared" si="46"/>
        <v>0</v>
      </c>
      <c r="AX184">
        <f t="shared" si="46"/>
        <v>0</v>
      </c>
      <c r="AY184">
        <f t="shared" si="46"/>
        <v>0</v>
      </c>
      <c r="AZ184">
        <f t="shared" si="46"/>
        <v>0</v>
      </c>
      <c r="BA184">
        <f t="shared" si="46"/>
        <v>0</v>
      </c>
      <c r="BB184">
        <f t="shared" si="46"/>
        <v>0</v>
      </c>
      <c r="BC184">
        <f t="shared" si="46"/>
        <v>0</v>
      </c>
      <c r="BD184">
        <f t="shared" si="34"/>
        <v>0</v>
      </c>
      <c r="BE184">
        <f t="shared" si="34"/>
        <v>0</v>
      </c>
      <c r="BF184">
        <f t="shared" si="48"/>
        <v>0</v>
      </c>
      <c r="BG184">
        <f t="shared" si="48"/>
        <v>0</v>
      </c>
      <c r="BH184">
        <f t="shared" si="48"/>
        <v>0</v>
      </c>
      <c r="BI184">
        <f t="shared" si="48"/>
        <v>0</v>
      </c>
      <c r="BJ184">
        <f t="shared" si="48"/>
        <v>0</v>
      </c>
      <c r="BK184">
        <f t="shared" si="48"/>
        <v>0</v>
      </c>
      <c r="BL184">
        <f t="shared" si="48"/>
        <v>0</v>
      </c>
      <c r="BM184">
        <f t="shared" si="48"/>
        <v>0</v>
      </c>
      <c r="BN184">
        <f t="shared" si="48"/>
        <v>0</v>
      </c>
      <c r="BO184">
        <f t="shared" si="48"/>
        <v>0</v>
      </c>
      <c r="BP184">
        <f t="shared" si="48"/>
        <v>0</v>
      </c>
      <c r="BQ184">
        <f t="shared" si="48"/>
        <v>0</v>
      </c>
      <c r="BR184">
        <f t="shared" si="48"/>
        <v>0</v>
      </c>
      <c r="BS184">
        <f t="shared" si="48"/>
        <v>0</v>
      </c>
      <c r="BT184">
        <f t="shared" si="48"/>
        <v>0</v>
      </c>
      <c r="BU184">
        <f t="shared" si="48"/>
        <v>0</v>
      </c>
    </row>
    <row r="185" hidden="1" spans="1:73">
      <c r="A185" s="9" t="str">
        <f>_xlfn.XLOOKUP($E185,'Copy of Raw Data'!$E:$E,'Copy of Raw Data'!A:A,"ERROR",0,1)</f>
        <v>US</v>
      </c>
      <c r="B185" s="9" t="str">
        <f>_xlfn.XLOOKUP($E185,'Copy of Raw Data'!$E:$E,'Copy of Raw Data'!B:B,"ERROR",0,1)</f>
        <v>Hair Mousses</v>
      </c>
      <c r="C185" s="9" t="str">
        <f>_xlfn.XLOOKUP($E185,'Copy of Raw Data'!$E:$E,'Copy of Raw Data'!C:C,"ERROR",0,1)</f>
        <v>Garnier</v>
      </c>
      <c r="D185" s="9" t="str">
        <f>_xlfn.XLOOKUP($E185,'Copy of Raw Data'!$E:$E,'Copy of Raw Data'!D:D,"ERROR",0,1)</f>
        <v>www.amazon.com/dp/B00TQ2M5ME</v>
      </c>
      <c r="E185" s="9" t="s">
        <v>687</v>
      </c>
      <c r="F185" s="9" t="str">
        <f>_xlfn.XLOOKUP($E185,'Copy of Raw Data'!$E:$E,'Copy of Raw Data'!F:F,"ERROR",0,1)</f>
        <v>Garnier Fructis Style Root Amp Lifting Spray Mousse, Extreme Hold, 5.0 Oz, 1 Count (Packaging May Vary)</v>
      </c>
      <c r="G185" s="9">
        <f>_xlfn.XLOOKUP($E185,'Copy of Raw Data'!$E:$E,'Copy of Raw Data'!G:G,"ERROR",0,1)</f>
        <v>402</v>
      </c>
      <c r="H185" s="9">
        <f>_xlfn.XLOOKUP($E185,'Copy of Raw Data'!$E:$E,'Copy of Raw Data'!H:H,"ERROR",0,1)</f>
        <v>7407.46</v>
      </c>
      <c r="I185" s="9">
        <f>_xlfn.XLOOKUP($E185,'Copy of Raw Data'!$E:$E,'Copy of Raw Data'!I:I,"ERROR",0,1)</f>
        <v>0.000312764241215824</v>
      </c>
      <c r="J185" s="9" t="str">
        <f>_xlfn.XLOOKUP($E185,'Copy of Raw Data'!$E:$E,'Copy of 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15 to 20</v>
      </c>
      <c r="L185" s="9">
        <f>_xlfn.XLOOKUP($E185,'Copy of Raw Data'!$E:$E,'Copy of Raw Data'!L:L,"ERROR",0,1)</f>
        <v>17.23</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15 to 20</v>
      </c>
      <c r="N185" s="9">
        <f>_xlfn.XLOOKUP($E185,'Copy of Raw Data'!$E:$E,'Copy of Raw Data'!N:N,"ERROR",0,1)</f>
        <v>17.23</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No Discount</v>
      </c>
      <c r="P185" s="16">
        <f t="shared" si="37"/>
        <v>0</v>
      </c>
      <c r="Q185" s="9">
        <f>_xlfn.XLOOKUP($E185,'Copy of Raw Data'!$E:$E,'Copy of Raw Data'!Q:Q,"ERROR",0,1)</f>
        <v>5</v>
      </c>
      <c r="R185" s="9" t="str">
        <f>_xlfn.XLOOKUP($E185,'Copy of Raw Data'!$E:$E,'Copy of Raw Data'!R:R,"ERROR",0,1)</f>
        <v>oz</v>
      </c>
      <c r="S185" s="17">
        <f t="shared" si="49"/>
        <v>3.446</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3 to 4</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38"/>
        <v>0.116537030774434</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0.1 to 0.2</v>
      </c>
      <c r="X185" s="17">
        <f t="shared" si="39"/>
        <v>0.116537030774434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4 to 6</v>
      </c>
      <c r="Z185" s="17">
        <f t="array" ref="Z185">_xlfn.IFS(AA185="oz",_xlfn.IFS(R185="oz",Q185,R185="fl oz",Q185*1.04,R185="ml",Q185*0.0338),AA185="fl oz",_xlfn.IFS(R185="oz",Q185/1.04,R185="fl oz",Q185,R185="ml",Q185*0.0338/1.04),AA185="ml",_xlfn.IFS(R185="oz",Q185/0.0338,R185="fl oz",Q185*1.04/0.0338,R185="ml",Q185))</f>
        <v>5</v>
      </c>
      <c r="AA185" s="9" t="str">
        <f>_xlfn.XLOOKUP($E185,'Copy of Raw Data'!$E:$E,'Copy of Raw Data'!AA:AA,"ERROR",0,1)</f>
        <v>oz</v>
      </c>
      <c r="AB185" s="9"/>
      <c r="AC185" s="9"/>
      <c r="AD185" s="9"/>
      <c r="AE185" s="9"/>
      <c r="AF185" s="9"/>
      <c r="AG185">
        <f t="shared" si="47"/>
        <v>0</v>
      </c>
      <c r="AH185">
        <f t="shared" si="47"/>
        <v>0</v>
      </c>
      <c r="AI185">
        <f t="shared" si="47"/>
        <v>0</v>
      </c>
      <c r="AJ185">
        <f t="shared" si="47"/>
        <v>0</v>
      </c>
      <c r="AK185">
        <f t="shared" si="47"/>
        <v>0</v>
      </c>
      <c r="AL185">
        <f t="shared" si="47"/>
        <v>0</v>
      </c>
      <c r="AM185">
        <f t="shared" si="47"/>
        <v>0</v>
      </c>
      <c r="AN185">
        <f t="shared" si="47"/>
        <v>0</v>
      </c>
      <c r="AO185">
        <f t="shared" si="47"/>
        <v>0</v>
      </c>
      <c r="AP185">
        <f t="shared" si="47"/>
        <v>0</v>
      </c>
      <c r="AQ185">
        <f t="shared" si="47"/>
        <v>0</v>
      </c>
      <c r="AR185">
        <f t="shared" si="47"/>
        <v>0</v>
      </c>
      <c r="AS185">
        <f t="shared" si="47"/>
        <v>0</v>
      </c>
      <c r="AT185">
        <f t="shared" si="47"/>
        <v>0</v>
      </c>
      <c r="AU185">
        <f t="shared" si="47"/>
        <v>0</v>
      </c>
      <c r="AV185">
        <f t="shared" si="47"/>
        <v>0</v>
      </c>
      <c r="AW185">
        <f t="shared" si="46"/>
        <v>0</v>
      </c>
      <c r="AX185">
        <f t="shared" si="46"/>
        <v>0</v>
      </c>
      <c r="AY185">
        <f t="shared" si="46"/>
        <v>0</v>
      </c>
      <c r="AZ185">
        <f t="shared" si="46"/>
        <v>0</v>
      </c>
      <c r="BA185">
        <f t="shared" si="46"/>
        <v>0</v>
      </c>
      <c r="BB185">
        <f t="shared" si="46"/>
        <v>0</v>
      </c>
      <c r="BC185">
        <f t="shared" si="46"/>
        <v>0</v>
      </c>
      <c r="BD185">
        <f t="shared" si="34"/>
        <v>0</v>
      </c>
      <c r="BE185">
        <f t="shared" si="34"/>
        <v>0</v>
      </c>
      <c r="BF185">
        <f t="shared" si="48"/>
        <v>0</v>
      </c>
      <c r="BG185">
        <f t="shared" si="48"/>
        <v>0</v>
      </c>
      <c r="BH185">
        <f t="shared" si="48"/>
        <v>0</v>
      </c>
      <c r="BI185">
        <f t="shared" si="48"/>
        <v>0</v>
      </c>
      <c r="BJ185">
        <f t="shared" si="48"/>
        <v>0</v>
      </c>
      <c r="BK185">
        <f t="shared" si="48"/>
        <v>0</v>
      </c>
      <c r="BL185">
        <f t="shared" si="48"/>
        <v>0</v>
      </c>
      <c r="BM185">
        <f t="shared" si="48"/>
        <v>0</v>
      </c>
      <c r="BN185">
        <f t="shared" si="48"/>
        <v>0</v>
      </c>
      <c r="BO185">
        <f t="shared" si="48"/>
        <v>0</v>
      </c>
      <c r="BP185">
        <f t="shared" si="48"/>
        <v>0</v>
      </c>
      <c r="BQ185">
        <f t="shared" si="48"/>
        <v>0</v>
      </c>
      <c r="BR185">
        <f t="shared" si="48"/>
        <v>0</v>
      </c>
      <c r="BS185">
        <f t="shared" si="48"/>
        <v>0</v>
      </c>
      <c r="BT185">
        <f t="shared" si="48"/>
        <v>0</v>
      </c>
      <c r="BU185">
        <f t="shared" si="48"/>
        <v>0</v>
      </c>
    </row>
    <row r="186" hidden="1" spans="1:73">
      <c r="A186" s="9" t="str">
        <f>_xlfn.XLOOKUP($E186,'Copy of Raw Data'!$E:$E,'Copy of Raw Data'!A:A,"ERROR",0,1)</f>
        <v>US</v>
      </c>
      <c r="B186" s="9" t="str">
        <f>_xlfn.XLOOKUP($E186,'Copy of Raw Data'!$E:$E,'Copy of Raw Data'!B:B,"ERROR",0,1)</f>
        <v>Hair Mousses</v>
      </c>
      <c r="C186" s="9" t="str">
        <f>_xlfn.XLOOKUP($E186,'Copy of Raw Data'!$E:$E,'Copy of Raw Data'!C:C,"ERROR",0,1)</f>
        <v>elizabeth arden</v>
      </c>
      <c r="D186" s="9" t="str">
        <f>_xlfn.XLOOKUP($E186,'Copy of Raw Data'!$E:$E,'Copy of Raw Data'!D:D,"ERROR",0,1)</f>
        <v>www.amazon.com/dp/B002WO7230</v>
      </c>
      <c r="E186" s="9" t="s">
        <v>690</v>
      </c>
      <c r="F186" s="9" t="str">
        <f>_xlfn.XLOOKUP($E186,'Copy of Raw Data'!$E:$E,'Copy of Raw Data'!F:F,"ERROR",0,1)</f>
        <v>Elizabeth Arden Flawless Finish Mousse Makeup</v>
      </c>
      <c r="G186" s="9">
        <f>_xlfn.XLOOKUP($E186,'Copy of Raw Data'!$E:$E,'Copy of Raw Data'!G:G,"ERROR",0,1)</f>
        <v>210</v>
      </c>
      <c r="H186" s="9">
        <f>_xlfn.XLOOKUP($E186,'Copy of Raw Data'!$E:$E,'Copy of Raw Data'!H:H,"ERROR",0,1)</f>
        <v>7356.64</v>
      </c>
      <c r="I186" s="9">
        <f>_xlfn.XLOOKUP($E186,'Copy of Raw Data'!$E:$E,'Copy of Raw Data'!I:I,"ERROR",0,1)</f>
        <v>0.000308495355221609</v>
      </c>
      <c r="J186" s="9" t="str">
        <f>_xlfn.XLOOKUP($E186,'Copy of Raw Data'!$E:$E,'Copy of 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30 to 40</v>
      </c>
      <c r="L186" s="9">
        <f>_xlfn.XLOOKUP($E186,'Copy of Raw Data'!$E:$E,'Copy of Raw Data'!L:L,"ERROR",0,1)</f>
        <v>35</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30 to 40</v>
      </c>
      <c r="N186" s="9">
        <f>_xlfn.XLOOKUP($E186,'Copy of Raw Data'!$E:$E,'Copy of Raw Data'!N:N,"ERROR",0,1)</f>
        <v>35</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37"/>
        <v>0</v>
      </c>
      <c r="Q186" s="9">
        <f>_xlfn.XLOOKUP($E186,'Copy of Raw Data'!$E:$E,'Copy of Raw Data'!Q:Q,"ERROR",0,1)</f>
        <v>0</v>
      </c>
      <c r="R186" s="9">
        <f>_xlfn.XLOOKUP($E186,'Copy of Raw Data'!$E:$E,'Copy of Raw Data'!R:R,"ERROR",0,1)</f>
        <v>0</v>
      </c>
      <c r="S186" s="17" t="e">
        <f t="shared" si="49"/>
        <v>#N/A</v>
      </c>
      <c r="T186" s="9" t="e">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#N/A</v>
      </c>
      <c r="U186" s="17" t="e">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#N/A</v>
      </c>
      <c r="V186" s="17" t="e">
        <f t="shared" si="38"/>
        <v>#N/A</v>
      </c>
      <c r="W186" s="17" t="e">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#N/A</v>
      </c>
      <c r="X186" s="17" t="e">
        <f t="shared" si="39"/>
        <v>#N/A</v>
      </c>
      <c r="Y186" s="9" t="e">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#N/A</v>
      </c>
      <c r="Z186" s="17" t="e">
        <f t="array" ref="Z186">_xlfn.IFS(AA186="oz",_xlfn.IFS(R186="oz",Q186,R186="fl oz",Q186*1.04,R186="ml",Q186*0.0338),AA186="fl oz",_xlfn.IFS(R186="oz",Q186/1.04,R186="fl oz",Q186,R186="ml",Q186*0.0338/1.04),AA186="ml",_xlfn.IFS(R186="oz",Q186/0.0338,R186="fl oz",Q186*1.04/0.0338,R186="ml",Q186))</f>
        <v>#N/A</v>
      </c>
      <c r="AA186" s="9" t="str">
        <f>_xlfn.XLOOKUP($E186,'Copy of Raw Data'!$E:$E,'Copy of Raw Data'!AA:AA,"ERROR",0,1)</f>
        <v>oz</v>
      </c>
      <c r="AB186" s="9"/>
      <c r="AC186" s="9"/>
      <c r="AD186" s="9"/>
      <c r="AE186" s="9"/>
      <c r="AF186" s="9"/>
      <c r="AG186">
        <f t="shared" si="47"/>
        <v>0</v>
      </c>
      <c r="AH186">
        <f t="shared" si="47"/>
        <v>0</v>
      </c>
      <c r="AI186">
        <f t="shared" si="47"/>
        <v>0</v>
      </c>
      <c r="AJ186">
        <f t="shared" si="47"/>
        <v>0</v>
      </c>
      <c r="AK186">
        <f t="shared" si="47"/>
        <v>0</v>
      </c>
      <c r="AL186">
        <f t="shared" si="47"/>
        <v>0</v>
      </c>
      <c r="AM186">
        <f t="shared" si="47"/>
        <v>0</v>
      </c>
      <c r="AN186">
        <f t="shared" si="47"/>
        <v>0</v>
      </c>
      <c r="AO186">
        <f t="shared" si="47"/>
        <v>0</v>
      </c>
      <c r="AP186">
        <f t="shared" si="47"/>
        <v>0</v>
      </c>
      <c r="AQ186">
        <f t="shared" si="47"/>
        <v>0</v>
      </c>
      <c r="AR186">
        <f t="shared" si="47"/>
        <v>0</v>
      </c>
      <c r="AS186">
        <f t="shared" si="47"/>
        <v>0</v>
      </c>
      <c r="AT186">
        <f t="shared" si="47"/>
        <v>0</v>
      </c>
      <c r="AU186">
        <f t="shared" si="47"/>
        <v>0</v>
      </c>
      <c r="AV186">
        <f t="shared" si="47"/>
        <v>0</v>
      </c>
      <c r="AW186">
        <f t="shared" si="46"/>
        <v>0</v>
      </c>
      <c r="AX186">
        <f t="shared" si="46"/>
        <v>0</v>
      </c>
      <c r="AY186">
        <f t="shared" si="46"/>
        <v>0</v>
      </c>
      <c r="AZ186">
        <f t="shared" si="46"/>
        <v>0</v>
      </c>
      <c r="BA186">
        <f t="shared" si="46"/>
        <v>0</v>
      </c>
      <c r="BB186">
        <f t="shared" si="46"/>
        <v>0</v>
      </c>
      <c r="BC186">
        <f t="shared" si="46"/>
        <v>0</v>
      </c>
      <c r="BD186">
        <f t="shared" si="34"/>
        <v>0</v>
      </c>
      <c r="BE186">
        <f t="shared" si="34"/>
        <v>0</v>
      </c>
      <c r="BF186">
        <f t="shared" si="48"/>
        <v>0</v>
      </c>
      <c r="BG186">
        <f t="shared" si="48"/>
        <v>0</v>
      </c>
      <c r="BH186">
        <f t="shared" si="48"/>
        <v>0</v>
      </c>
      <c r="BI186">
        <f t="shared" si="48"/>
        <v>0</v>
      </c>
      <c r="BJ186">
        <f t="shared" si="48"/>
        <v>0</v>
      </c>
      <c r="BK186">
        <f t="shared" si="48"/>
        <v>0</v>
      </c>
      <c r="BL186">
        <f t="shared" si="48"/>
        <v>0</v>
      </c>
      <c r="BM186">
        <f t="shared" si="48"/>
        <v>0</v>
      </c>
      <c r="BN186">
        <f t="shared" si="48"/>
        <v>0</v>
      </c>
      <c r="BO186">
        <f t="shared" si="48"/>
        <v>0</v>
      </c>
      <c r="BP186">
        <f t="shared" si="48"/>
        <v>0</v>
      </c>
      <c r="BQ186">
        <f t="shared" si="48"/>
        <v>0</v>
      </c>
      <c r="BR186">
        <f t="shared" si="48"/>
        <v>0</v>
      </c>
      <c r="BS186">
        <f t="shared" si="48"/>
        <v>0</v>
      </c>
      <c r="BT186">
        <f t="shared" si="48"/>
        <v>0</v>
      </c>
      <c r="BU186">
        <f t="shared" si="48"/>
        <v>0</v>
      </c>
    </row>
    <row r="187" hidden="1" spans="1:73">
      <c r="A187" s="9" t="str">
        <f>_xlfn.XLOOKUP($E187,'Copy of Raw Data'!$E:$E,'Copy of Raw Data'!A:A,"ERROR",0,1)</f>
        <v>US</v>
      </c>
      <c r="B187" s="9" t="str">
        <f>_xlfn.XLOOKUP($E187,'Copy of Raw Data'!$E:$E,'Copy of Raw Data'!B:B,"ERROR",0,1)</f>
        <v>Hair Mousses</v>
      </c>
      <c r="C187" s="9" t="str">
        <f>_xlfn.XLOOKUP($E187,'Copy of Raw Data'!$E:$E,'Copy of Raw Data'!C:C,"ERROR",0,1)</f>
        <v>Goiple</v>
      </c>
      <c r="D187" s="9" t="str">
        <f>_xlfn.XLOOKUP($E187,'Copy of Raw Data'!$E:$E,'Copy of Raw Data'!D:D,"ERROR",0,1)</f>
        <v>www.amazon.com/dp/B09QMS66BF</v>
      </c>
      <c r="E187" s="9" t="s">
        <v>692</v>
      </c>
      <c r="F187" s="9" t="str">
        <f>_xlfn.XLOOKUP($E187,'Copy of Raw Data'!$E:$E,'Copy of Raw Data'!F:F,"ERROR",0,1)</f>
        <v>Hair Mousse Wrap Me Foaming Mousse Hair Wax Stick, Mousse for Curly Hair Wig, Melting and Holding Spray Hair Adhesive for Wigs, Extensions, Toupees and Hairpieces, Strong Natural Finishing Hold 6.8oz</v>
      </c>
      <c r="G187" s="9">
        <f>_xlfn.XLOOKUP($E187,'Copy of Raw Data'!$E:$E,'Copy of Raw Data'!G:G,"ERROR",0,1)</f>
        <v>602</v>
      </c>
      <c r="H187" s="9">
        <f>_xlfn.XLOOKUP($E187,'Copy of Raw Data'!$E:$E,'Copy of Raw Data'!H:H,"ERROR",0,1)</f>
        <v>7256.23</v>
      </c>
      <c r="I187" s="9">
        <f>_xlfn.XLOOKUP($E187,'Copy of Raw Data'!$E:$E,'Copy of Raw Data'!I:I,"ERROR",0,1)</f>
        <v>0.000306137923408252</v>
      </c>
      <c r="J187" s="9" t="str">
        <f>_xlfn.XLOOKUP($E187,'Copy of Raw Data'!$E:$E,'Copy of 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10 to 15</v>
      </c>
      <c r="L187" s="9">
        <f>_xlfn.XLOOKUP($E187,'Copy of Raw Data'!$E:$E,'Copy of Raw Data'!L:L,"ERROR",0,1)</f>
        <v>12.18</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10 to 15</v>
      </c>
      <c r="N187" s="9">
        <f>_xlfn.XLOOKUP($E187,'Copy of Raw Data'!$E:$E,'Copy of Raw Data'!N:N,"ERROR",0,1)</f>
        <v>14.43</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15% to 20%</v>
      </c>
      <c r="P187" s="16">
        <f t="shared" si="37"/>
        <v>0.155925155925156</v>
      </c>
      <c r="Q187" s="9">
        <f>_xlfn.XLOOKUP($E187,'Copy of Raw Data'!$E:$E,'Copy of Raw Data'!Q:Q,"ERROR",0,1)</f>
        <v>6.8</v>
      </c>
      <c r="R187" s="9" t="str">
        <f>_xlfn.XLOOKUP($E187,'Copy of Raw Data'!$E:$E,'Copy of Raw Data'!R:R,"ERROR",0,1)</f>
        <v>oz</v>
      </c>
      <c r="S187" s="17">
        <f t="shared" si="49"/>
        <v>1.79117647058824</v>
      </c>
      <c r="T187" s="9" t="str">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1 to 2</v>
      </c>
      <c r="U187" s="17"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0.05 to 0.1</v>
      </c>
      <c r="V187" s="17">
        <f t="shared" si="38"/>
        <v>0.0717639101633213</v>
      </c>
      <c r="W187" s="17"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0.05 to 0.1</v>
      </c>
      <c r="X187" s="17">
        <f t="shared" si="39"/>
        <v>0.0605741112813066</v>
      </c>
      <c r="Y187" s="9"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6 to 8</v>
      </c>
      <c r="Z187" s="17">
        <f t="array" ref="Z187">_xlfn.IFS(AA187="oz",_xlfn.IFS(R187="oz",Q187,R187="fl oz",Q187*1.04,R187="ml",Q187*0.0338),AA187="fl oz",_xlfn.IFS(R187="oz",Q187/1.04,R187="fl oz",Q187,R187="ml",Q187*0.0338/1.04),AA187="ml",_xlfn.IFS(R187="oz",Q187/0.0338,R187="fl oz",Q187*1.04/0.0338,R187="ml",Q187))</f>
        <v>6.8</v>
      </c>
      <c r="AA187" s="9" t="str">
        <f>_xlfn.XLOOKUP($E187,'Copy of Raw Data'!$E:$E,'Copy of Raw Data'!AA:AA,"ERROR",0,1)</f>
        <v>oz</v>
      </c>
      <c r="AB187" s="9"/>
      <c r="AC187" s="9"/>
      <c r="AD187" s="9"/>
      <c r="AE187" s="9"/>
      <c r="AF187" s="9"/>
      <c r="AG187">
        <f t="shared" si="47"/>
        <v>0</v>
      </c>
      <c r="AH187">
        <f t="shared" si="47"/>
        <v>0</v>
      </c>
      <c r="AI187">
        <f t="shared" si="47"/>
        <v>0</v>
      </c>
      <c r="AJ187">
        <f t="shared" si="47"/>
        <v>0</v>
      </c>
      <c r="AK187">
        <f t="shared" si="47"/>
        <v>0</v>
      </c>
      <c r="AL187">
        <f t="shared" si="47"/>
        <v>0</v>
      </c>
      <c r="AM187">
        <f t="shared" si="47"/>
        <v>0</v>
      </c>
      <c r="AN187">
        <f t="shared" si="47"/>
        <v>0</v>
      </c>
      <c r="AO187">
        <f t="shared" si="47"/>
        <v>0</v>
      </c>
      <c r="AP187">
        <f t="shared" si="47"/>
        <v>0</v>
      </c>
      <c r="AQ187">
        <f t="shared" si="47"/>
        <v>0</v>
      </c>
      <c r="AR187">
        <f t="shared" si="47"/>
        <v>0</v>
      </c>
      <c r="AS187">
        <f t="shared" si="47"/>
        <v>0</v>
      </c>
      <c r="AT187">
        <f t="shared" si="47"/>
        <v>0</v>
      </c>
      <c r="AU187">
        <f t="shared" si="47"/>
        <v>0</v>
      </c>
      <c r="AV187">
        <f t="shared" si="47"/>
        <v>0</v>
      </c>
      <c r="AW187">
        <f t="shared" si="46"/>
        <v>0</v>
      </c>
      <c r="AX187">
        <f t="shared" si="46"/>
        <v>0</v>
      </c>
      <c r="AY187">
        <f t="shared" si="46"/>
        <v>0</v>
      </c>
      <c r="AZ187">
        <f t="shared" si="46"/>
        <v>0</v>
      </c>
      <c r="BA187">
        <f t="shared" si="46"/>
        <v>0</v>
      </c>
      <c r="BB187">
        <f t="shared" si="46"/>
        <v>0</v>
      </c>
      <c r="BC187">
        <f t="shared" si="46"/>
        <v>0</v>
      </c>
      <c r="BD187">
        <f t="shared" si="34"/>
        <v>0</v>
      </c>
      <c r="BE187">
        <f t="shared" si="34"/>
        <v>0</v>
      </c>
      <c r="BF187">
        <f t="shared" si="48"/>
        <v>0</v>
      </c>
      <c r="BG187">
        <f t="shared" si="48"/>
        <v>0</v>
      </c>
      <c r="BH187">
        <f t="shared" si="48"/>
        <v>0</v>
      </c>
      <c r="BI187">
        <f t="shared" si="48"/>
        <v>0</v>
      </c>
      <c r="BJ187">
        <f t="shared" si="48"/>
        <v>0</v>
      </c>
      <c r="BK187">
        <f t="shared" si="48"/>
        <v>0</v>
      </c>
      <c r="BL187">
        <f t="shared" si="48"/>
        <v>0</v>
      </c>
      <c r="BM187">
        <f t="shared" si="48"/>
        <v>0</v>
      </c>
      <c r="BN187">
        <f t="shared" si="48"/>
        <v>0</v>
      </c>
      <c r="BO187">
        <f t="shared" si="48"/>
        <v>0</v>
      </c>
      <c r="BP187">
        <f t="shared" si="48"/>
        <v>0</v>
      </c>
      <c r="BQ187">
        <f t="shared" si="48"/>
        <v>0</v>
      </c>
      <c r="BR187">
        <f t="shared" si="48"/>
        <v>0</v>
      </c>
      <c r="BS187">
        <f t="shared" si="48"/>
        <v>0</v>
      </c>
      <c r="BT187">
        <f t="shared" si="48"/>
        <v>0</v>
      </c>
      <c r="BU187">
        <f t="shared" si="48"/>
        <v>0</v>
      </c>
    </row>
    <row r="188" hidden="1" spans="1:73">
      <c r="A188" s="9" t="str">
        <f>_xlfn.XLOOKUP($E188,'Copy of Raw Data'!$E:$E,'Copy of Raw Data'!A:A,"ERROR",0,1)</f>
        <v>US</v>
      </c>
      <c r="B188" s="9" t="str">
        <f>_xlfn.XLOOKUP($E188,'Copy of Raw Data'!$E:$E,'Copy of Raw Data'!B:B,"ERROR",0,1)</f>
        <v>Hair Mousses</v>
      </c>
      <c r="C188" s="9" t="str">
        <f>_xlfn.XLOOKUP($E188,'Copy of Raw Data'!$E:$E,'Copy of Raw Data'!C:C,"ERROR",0,1)</f>
        <v>Suave</v>
      </c>
      <c r="D188" s="9" t="str">
        <f>_xlfn.XLOOKUP($E188,'Copy of Raw Data'!$E:$E,'Copy of Raw Data'!D:D,"ERROR",0,1)</f>
        <v>www.amazon.com/dp/B00EZWRSMW</v>
      </c>
      <c r="E188" s="9" t="s">
        <v>695</v>
      </c>
      <c r="F188" s="9" t="str">
        <f>_xlfn.XLOOKUP($E188,'Copy of Raw Data'!$E:$E,'Copy of Raw Data'!F:F,"ERROR",0,1)</f>
        <v>Suave Professionals Firm Control Boosting Mousse 7 oz (Pack of 3)</v>
      </c>
      <c r="G188" s="9">
        <f>_xlfn.XLOOKUP($E188,'Copy of Raw Data'!$E:$E,'Copy of Raw Data'!G:G,"ERROR",0,1)</f>
        <v>357</v>
      </c>
      <c r="H188" s="9">
        <f>_xlfn.XLOOKUP($E188,'Copy of Raw Data'!$E:$E,'Copy of Raw Data'!H:H,"ERROR",0,1)</f>
        <v>7200.78</v>
      </c>
      <c r="I188" s="9">
        <f>_xlfn.XLOOKUP($E188,'Copy of Raw Data'!$E:$E,'Copy of Raw Data'!I:I,"ERROR",0,1)</f>
        <v>0.000298194079687318</v>
      </c>
      <c r="J188" s="9" t="str">
        <f>_xlfn.XLOOKUP($E188,'Copy of Raw Data'!$E:$E,'Copy of 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20 to 30</v>
      </c>
      <c r="L188" s="9">
        <f>_xlfn.XLOOKUP($E188,'Copy of Raw Data'!$E:$E,'Copy of Raw Data'!L:L,"ERROR",0,1)</f>
        <v>20.76</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20 to 30</v>
      </c>
      <c r="N188" s="9">
        <f>_xlfn.XLOOKUP($E188,'Copy of Raw Data'!$E:$E,'Copy of Raw Data'!N:N,"ERROR",0,1)</f>
        <v>22.6</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8% to 10%</v>
      </c>
      <c r="P188" s="16">
        <f t="shared" si="37"/>
        <v>0.0814159292035398</v>
      </c>
      <c r="Q188" s="9">
        <f>_xlfn.XLOOKUP($E188,'Copy of Raw Data'!$E:$E,'Copy of Raw Data'!Q:Q,"ERROR",0,1)</f>
        <v>21</v>
      </c>
      <c r="R188" s="9" t="str">
        <f>_xlfn.XLOOKUP($E188,'Copy of Raw Data'!$E:$E,'Copy of Raw Data'!R:R,"ERROR",0,1)</f>
        <v>oz</v>
      </c>
      <c r="S188" s="17">
        <f t="shared" si="49"/>
        <v>0.988571428571429</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0.75 to 1</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 to 0.05</v>
      </c>
      <c r="V188" s="17">
        <f t="shared" si="38"/>
        <v>0.0363946728505403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 to 0.05</v>
      </c>
      <c r="X188" s="17">
        <f t="shared" si="39"/>
        <v>0.0334315667423547</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20 to 25</v>
      </c>
      <c r="Z188" s="17">
        <f t="array" ref="Z188">_xlfn.IFS(AA188="oz",_xlfn.IFS(R188="oz",Q188,R188="fl oz",Q188*1.04,R188="ml",Q188*0.0338),AA188="fl oz",_xlfn.IFS(R188="oz",Q188/1.04,R188="fl oz",Q188,R188="ml",Q188*0.0338/1.04),AA188="ml",_xlfn.IFS(R188="oz",Q188/0.0338,R188="fl oz",Q188*1.04/0.0338,R188="ml",Q188))</f>
        <v>21</v>
      </c>
      <c r="AA188" s="9" t="str">
        <f>_xlfn.XLOOKUP($E188,'Copy of Raw Data'!$E:$E,'Copy of Raw Data'!AA:AA,"ERROR",0,1)</f>
        <v>oz</v>
      </c>
      <c r="AB188" s="9"/>
      <c r="AC188" s="9"/>
      <c r="AD188" s="9"/>
      <c r="AE188" s="9"/>
      <c r="AF188" s="9"/>
      <c r="AG188">
        <f t="shared" si="47"/>
        <v>0</v>
      </c>
      <c r="AH188">
        <f t="shared" si="47"/>
        <v>0</v>
      </c>
      <c r="AI188">
        <f t="shared" si="47"/>
        <v>0</v>
      </c>
      <c r="AJ188">
        <f t="shared" si="47"/>
        <v>0</v>
      </c>
      <c r="AK188">
        <f t="shared" si="47"/>
        <v>0</v>
      </c>
      <c r="AL188">
        <f t="shared" si="47"/>
        <v>0</v>
      </c>
      <c r="AM188">
        <f t="shared" si="47"/>
        <v>0</v>
      </c>
      <c r="AN188">
        <f t="shared" si="47"/>
        <v>0</v>
      </c>
      <c r="AO188">
        <f t="shared" si="47"/>
        <v>0</v>
      </c>
      <c r="AP188">
        <f t="shared" si="47"/>
        <v>0</v>
      </c>
      <c r="AQ188">
        <f t="shared" si="47"/>
        <v>0</v>
      </c>
      <c r="AR188">
        <f t="shared" si="47"/>
        <v>0</v>
      </c>
      <c r="AS188">
        <f t="shared" si="47"/>
        <v>0</v>
      </c>
      <c r="AT188">
        <f t="shared" si="47"/>
        <v>0</v>
      </c>
      <c r="AU188">
        <f t="shared" si="47"/>
        <v>0</v>
      </c>
      <c r="AV188">
        <f t="shared" si="47"/>
        <v>0</v>
      </c>
      <c r="AW188">
        <f t="shared" si="46"/>
        <v>0</v>
      </c>
      <c r="AX188">
        <f t="shared" si="46"/>
        <v>0</v>
      </c>
      <c r="AY188">
        <f t="shared" si="46"/>
        <v>0</v>
      </c>
      <c r="AZ188">
        <f t="shared" si="46"/>
        <v>0</v>
      </c>
      <c r="BA188">
        <f t="shared" si="46"/>
        <v>0</v>
      </c>
      <c r="BB188">
        <f t="shared" si="46"/>
        <v>0</v>
      </c>
      <c r="BC188">
        <f t="shared" si="46"/>
        <v>0</v>
      </c>
      <c r="BD188">
        <f t="shared" si="34"/>
        <v>0</v>
      </c>
      <c r="BE188">
        <f t="shared" si="34"/>
        <v>0</v>
      </c>
      <c r="BF188">
        <f t="shared" si="48"/>
        <v>0</v>
      </c>
      <c r="BG188">
        <f t="shared" si="48"/>
        <v>0</v>
      </c>
      <c r="BH188">
        <f t="shared" si="48"/>
        <v>0</v>
      </c>
      <c r="BI188">
        <f t="shared" si="48"/>
        <v>0</v>
      </c>
      <c r="BJ188">
        <f t="shared" si="48"/>
        <v>0</v>
      </c>
      <c r="BK188">
        <f t="shared" si="48"/>
        <v>0</v>
      </c>
      <c r="BL188">
        <f t="shared" si="48"/>
        <v>0</v>
      </c>
      <c r="BM188">
        <f t="shared" si="48"/>
        <v>0</v>
      </c>
      <c r="BN188">
        <f t="shared" si="48"/>
        <v>0</v>
      </c>
      <c r="BO188">
        <f t="shared" si="48"/>
        <v>0</v>
      </c>
      <c r="BP188">
        <f t="shared" si="48"/>
        <v>0</v>
      </c>
      <c r="BQ188">
        <f t="shared" si="48"/>
        <v>0</v>
      </c>
      <c r="BR188">
        <f t="shared" si="48"/>
        <v>0</v>
      </c>
      <c r="BS188">
        <f t="shared" si="48"/>
        <v>0</v>
      </c>
      <c r="BT188">
        <f t="shared" si="48"/>
        <v>0</v>
      </c>
      <c r="BU188">
        <f t="shared" si="48"/>
        <v>0</v>
      </c>
    </row>
    <row r="189" hidden="1" spans="1:73">
      <c r="A189" s="9" t="str">
        <f>_xlfn.XLOOKUP($E189,'Copy of Raw Data'!$E:$E,'Copy of Raw Data'!A:A,"ERROR",0,1)</f>
        <v>US</v>
      </c>
      <c r="B189" s="9" t="str">
        <f>_xlfn.XLOOKUP($E189,'Copy of Raw Data'!$E:$E,'Copy of Raw Data'!B:B,"ERROR",0,1)</f>
        <v>Hair Mousses</v>
      </c>
      <c r="C189" s="9" t="str">
        <f>_xlfn.XLOOKUP($E189,'Copy of Raw Data'!$E:$E,'Copy of Raw Data'!C:C,"ERROR",0,1)</f>
        <v>Goiple</v>
      </c>
      <c r="D189" s="9" t="str">
        <f>_xlfn.XLOOKUP($E189,'Copy of Raw Data'!$E:$E,'Copy of Raw Data'!D:D,"ERROR",0,1)</f>
        <v>www.amazon.com/dp/B0C9DHWQ3X</v>
      </c>
      <c r="E189" s="9" t="s">
        <v>698</v>
      </c>
      <c r="F189" s="9" t="str">
        <f>_xlfn.XLOOKUP($E189,'Copy of Raw Data'!$E:$E,'Copy of Raw Data'!F:F,"ERROR",0,1)</f>
        <v>Strong Hold Braid Gel Tames Frizz Smoothing Gel Good for Twist, Locs, Braids, Edge, Cornrows No Flake Extra Hold High Shine Braiding Gel &amp; Edge Control Easy to Use for Braids Set(8.8oz &amp; 4oz)</v>
      </c>
      <c r="G189" s="9">
        <f>_xlfn.XLOOKUP($E189,'Copy of Raw Data'!$E:$E,'Copy of Raw Data'!G:G,"ERROR",0,1)</f>
        <v>540</v>
      </c>
      <c r="H189" s="9">
        <f>_xlfn.XLOOKUP($E189,'Copy of Raw Data'!$E:$E,'Copy of Raw Data'!H:H,"ERROR",0,1)</f>
        <v>7013.93</v>
      </c>
      <c r="I189" s="9">
        <f>_xlfn.XLOOKUP($E189,'Copy of Raw Data'!$E:$E,'Copy of Raw Data'!I:I,"ERROR",0,1)</f>
        <v>0.000294681102397187</v>
      </c>
      <c r="J189" s="9" t="str">
        <f>_xlfn.XLOOKUP($E189,'Copy of Raw Data'!$E:$E,'Copy of 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10 to 15</v>
      </c>
      <c r="L189" s="9">
        <f>_xlfn.XLOOKUP($E189,'Copy of Raw Data'!$E:$E,'Copy of Raw Data'!L:L,"ERROR",0,1)</f>
        <v>12.99</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10 to 15</v>
      </c>
      <c r="N189" s="9">
        <f>_xlfn.XLOOKUP($E189,'Copy of Raw Data'!$E:$E,'Copy of Raw Data'!N:N,"ERROR",0,1)</f>
        <v>12.99</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No Discount</v>
      </c>
      <c r="P189" s="16">
        <f t="shared" si="37"/>
        <v>0</v>
      </c>
      <c r="Q189" s="9">
        <f>_xlfn.XLOOKUP($E189,'Copy of Raw Data'!$E:$E,'Copy of Raw Data'!Q:Q,"ERROR",0,1)</f>
        <v>12.8</v>
      </c>
      <c r="R189" s="9" t="str">
        <f>_xlfn.XLOOKUP($E189,'Copy of Raw Data'!$E:$E,'Copy of Raw Data'!R:R,"ERROR",0,1)</f>
        <v>oz</v>
      </c>
      <c r="S189" s="17">
        <f t="shared" si="49"/>
        <v>1.01484375</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1 to 2</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38"/>
        <v>0.0343200456543794</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39"/>
        <v>0.0343200456543794</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10 to 15</v>
      </c>
      <c r="Z189" s="17">
        <f t="array" ref="Z189">_xlfn.IFS(AA189="oz",_xlfn.IFS(R189="oz",Q189,R189="fl oz",Q189*1.04,R189="ml",Q189*0.0338),AA189="fl oz",_xlfn.IFS(R189="oz",Q189/1.04,R189="fl oz",Q189,R189="ml",Q189*0.0338/1.04),AA189="ml",_xlfn.IFS(R189="oz",Q189/0.0338,R189="fl oz",Q189*1.04/0.0338,R189="ml",Q189))</f>
        <v>12.8</v>
      </c>
      <c r="AA189" s="9" t="str">
        <f>_xlfn.XLOOKUP($E189,'Copy of Raw Data'!$E:$E,'Copy of Raw Data'!AA:AA,"ERROR",0,1)</f>
        <v>oz</v>
      </c>
      <c r="AB189" s="9"/>
      <c r="AC189" s="9"/>
      <c r="AD189" s="9"/>
      <c r="AE189" s="9"/>
      <c r="AF189" s="9"/>
      <c r="AG189">
        <f t="shared" si="47"/>
        <v>0</v>
      </c>
      <c r="AH189">
        <f t="shared" si="47"/>
        <v>0</v>
      </c>
      <c r="AI189">
        <f t="shared" si="47"/>
        <v>0</v>
      </c>
      <c r="AJ189">
        <f t="shared" si="47"/>
        <v>0</v>
      </c>
      <c r="AK189">
        <f t="shared" si="47"/>
        <v>0</v>
      </c>
      <c r="AL189">
        <f t="shared" si="47"/>
        <v>0</v>
      </c>
      <c r="AM189">
        <f t="shared" si="47"/>
        <v>0</v>
      </c>
      <c r="AN189">
        <f t="shared" si="47"/>
        <v>0</v>
      </c>
      <c r="AO189">
        <f t="shared" si="47"/>
        <v>0</v>
      </c>
      <c r="AP189">
        <f t="shared" si="47"/>
        <v>0</v>
      </c>
      <c r="AQ189">
        <f t="shared" si="47"/>
        <v>0</v>
      </c>
      <c r="AR189">
        <f t="shared" si="47"/>
        <v>0</v>
      </c>
      <c r="AS189">
        <f t="shared" si="47"/>
        <v>0</v>
      </c>
      <c r="AT189">
        <f t="shared" si="47"/>
        <v>0</v>
      </c>
      <c r="AU189">
        <f t="shared" si="47"/>
        <v>0</v>
      </c>
      <c r="AV189">
        <f t="shared" si="47"/>
        <v>0</v>
      </c>
      <c r="AW189">
        <f t="shared" si="46"/>
        <v>0</v>
      </c>
      <c r="AX189">
        <f t="shared" si="46"/>
        <v>0</v>
      </c>
      <c r="AY189">
        <f t="shared" si="46"/>
        <v>0</v>
      </c>
      <c r="AZ189">
        <f t="shared" si="46"/>
        <v>0</v>
      </c>
      <c r="BA189">
        <f t="shared" si="46"/>
        <v>0</v>
      </c>
      <c r="BB189">
        <f t="shared" si="46"/>
        <v>0</v>
      </c>
      <c r="BC189">
        <f t="shared" si="46"/>
        <v>0</v>
      </c>
      <c r="BD189">
        <f t="shared" si="34"/>
        <v>0</v>
      </c>
      <c r="BE189">
        <f t="shared" si="34"/>
        <v>0</v>
      </c>
      <c r="BF189">
        <f t="shared" si="48"/>
        <v>0</v>
      </c>
      <c r="BG189">
        <f t="shared" si="48"/>
        <v>0</v>
      </c>
      <c r="BH189">
        <f t="shared" si="48"/>
        <v>0</v>
      </c>
      <c r="BI189">
        <f t="shared" si="48"/>
        <v>0</v>
      </c>
      <c r="BJ189">
        <f t="shared" si="48"/>
        <v>0</v>
      </c>
      <c r="BK189">
        <f t="shared" si="48"/>
        <v>0</v>
      </c>
      <c r="BL189">
        <f t="shared" si="48"/>
        <v>0</v>
      </c>
      <c r="BM189">
        <f t="shared" si="48"/>
        <v>0</v>
      </c>
      <c r="BN189">
        <f t="shared" si="48"/>
        <v>0</v>
      </c>
      <c r="BO189">
        <f t="shared" si="48"/>
        <v>0</v>
      </c>
      <c r="BP189">
        <f t="shared" si="48"/>
        <v>0</v>
      </c>
      <c r="BQ189">
        <f t="shared" si="48"/>
        <v>0</v>
      </c>
      <c r="BR189">
        <f t="shared" si="48"/>
        <v>0</v>
      </c>
      <c r="BS189">
        <f t="shared" si="48"/>
        <v>0</v>
      </c>
      <c r="BT189">
        <f t="shared" si="48"/>
        <v>0</v>
      </c>
      <c r="BU189">
        <f t="shared" si="48"/>
        <v>0</v>
      </c>
    </row>
    <row r="190" hidden="1" spans="1:73">
      <c r="A190" s="9" t="str">
        <f>_xlfn.XLOOKUP($E190,'Copy of Raw Data'!$E:$E,'Copy of Raw Data'!A:A,"ERROR",0,1)</f>
        <v>US</v>
      </c>
      <c r="B190" s="9" t="str">
        <f>_xlfn.XLOOKUP($E190,'Copy of Raw Data'!$E:$E,'Copy of Raw Data'!B:B,"ERROR",0,1)</f>
        <v>Hair Mousses</v>
      </c>
      <c r="C190" s="9" t="str">
        <f>_xlfn.XLOOKUP($E190,'Copy of Raw Data'!$E:$E,'Copy of Raw Data'!C:C,"ERROR",0,1)</f>
        <v>Mut Dynasty</v>
      </c>
      <c r="D190" s="9" t="str">
        <f>_xlfn.XLOOKUP($E190,'Copy of Raw Data'!$E:$E,'Copy of Raw Data'!D:D,"ERROR",0,1)</f>
        <v>www.amazon.com/dp/B09QXSTSGQ</v>
      </c>
      <c r="E190" s="9" t="s">
        <v>702</v>
      </c>
      <c r="F190" s="9" t="str">
        <f>_xlfn.XLOOKUP($E190,'Copy of Raw Data'!$E:$E,'Copy of Raw Data'!F:F,"ERROR",0,1)</f>
        <v>Mut Dynasty Moose hair foam for Box Braids, hair setting lotion for Black women and men, braid mousse foam to hold, professional braiding sealer for long lasting, foam wrap for black hair 8.4oz /250ml</v>
      </c>
      <c r="G190" s="9">
        <f>_xlfn.XLOOKUP($E190,'Copy of Raw Data'!$E:$E,'Copy of Raw Data'!G:G,"ERROR",0,1)</f>
        <v>496</v>
      </c>
      <c r="H190" s="9">
        <f>_xlfn.XLOOKUP($E190,'Copy of Raw Data'!$E:$E,'Copy of Raw Data'!H:H,"ERROR",0,1)</f>
        <v>6931.3</v>
      </c>
      <c r="I190" s="9">
        <f>_xlfn.XLOOKUP($E190,'Copy of Raw Data'!$E:$E,'Copy of Raw Data'!I:I,"ERROR",0,1)</f>
        <v>0.000263367010384051</v>
      </c>
      <c r="J190" s="9" t="str">
        <f>_xlfn.XLOOKUP($E190,'Copy of Raw Data'!$E:$E,'Copy of 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_xlfn.XLOOKUP($E190,'Copy of Raw Data'!$E:$E,'Copy of Raw Data'!L:L,"ERROR",0,1)</f>
        <v>13.96</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_xlfn.XLOOKUP($E190,'Copy of Raw Data'!$E:$E,'Copy of Raw Data'!N:N,"ERROR",0,1)</f>
        <v>14.15</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0% to 2%</v>
      </c>
      <c r="P190" s="16">
        <f t="shared" si="37"/>
        <v>0.0134275618374558</v>
      </c>
      <c r="Q190" s="9">
        <f>_xlfn.XLOOKUP($E190,'Copy of Raw Data'!$E:$E,'Copy of Raw Data'!Q:Q,"ERROR",0,1)</f>
        <v>8.45</v>
      </c>
      <c r="R190" s="9" t="str">
        <f>_xlfn.XLOOKUP($E190,'Copy of Raw Data'!$E:$E,'Copy of Raw Data'!R:R,"ERROR",0,1)</f>
        <v>fl oz</v>
      </c>
      <c r="S190" s="17">
        <f t="shared" si="49"/>
        <v>1.58852981338188</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0.05 to 0.1</v>
      </c>
      <c r="V190" s="17">
        <f t="shared" si="38"/>
        <v>0.0544521543735124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0.05 to 0.1</v>
      </c>
      <c r="X190" s="17">
        <f t="shared" si="39"/>
        <v>0.0537209947034794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8 to 10</v>
      </c>
      <c r="Z190" s="17">
        <f t="array" ref="Z190">_xlfn.IFS(AA190="oz",_xlfn.IFS(R190="oz",Q190,R190="fl oz",Q190*1.04,R190="ml",Q190*0.0338),AA190="fl oz",_xlfn.IFS(R190="oz",Q190/1.04,R190="fl oz",Q190,R190="ml",Q190*0.0338/1.04),AA190="ml",_xlfn.IFS(R190="oz",Q190/0.0338,R190="fl oz",Q190*1.04/0.0338,R190="ml",Q190))</f>
        <v>8.788</v>
      </c>
      <c r="AA190" s="9" t="str">
        <f>_xlfn.XLOOKUP($E190,'Copy of Raw Data'!$E:$E,'Copy of Raw Data'!AA:AA,"ERROR",0,1)</f>
        <v>oz</v>
      </c>
      <c r="AB190" s="9"/>
      <c r="AC190" s="9"/>
      <c r="AD190" s="9"/>
      <c r="AE190" s="9"/>
      <c r="AF190" s="9"/>
      <c r="AG190">
        <f t="shared" si="47"/>
        <v>0</v>
      </c>
      <c r="AH190">
        <f t="shared" si="47"/>
        <v>0</v>
      </c>
      <c r="AI190">
        <f t="shared" si="47"/>
        <v>0</v>
      </c>
      <c r="AJ190">
        <f t="shared" si="47"/>
        <v>0</v>
      </c>
      <c r="AK190">
        <f t="shared" si="47"/>
        <v>0</v>
      </c>
      <c r="AL190">
        <f t="shared" si="47"/>
        <v>0</v>
      </c>
      <c r="AM190">
        <f t="shared" si="47"/>
        <v>0</v>
      </c>
      <c r="AN190">
        <f t="shared" si="47"/>
        <v>0</v>
      </c>
      <c r="AO190">
        <f t="shared" si="47"/>
        <v>0</v>
      </c>
      <c r="AP190">
        <f t="shared" si="47"/>
        <v>0</v>
      </c>
      <c r="AQ190">
        <f t="shared" si="47"/>
        <v>0</v>
      </c>
      <c r="AR190">
        <f t="shared" si="47"/>
        <v>0</v>
      </c>
      <c r="AS190">
        <f t="shared" si="47"/>
        <v>0</v>
      </c>
      <c r="AT190">
        <f t="shared" si="47"/>
        <v>0</v>
      </c>
      <c r="AU190">
        <f t="shared" si="47"/>
        <v>0</v>
      </c>
      <c r="AV190">
        <f t="shared" ref="AV190:BE253" si="50">IF(IFERROR(SEARCH(AV$2,$AD190,1),0)=0,0,1)</f>
        <v>0</v>
      </c>
      <c r="AW190">
        <f t="shared" si="50"/>
        <v>0</v>
      </c>
      <c r="AX190">
        <f t="shared" si="50"/>
        <v>0</v>
      </c>
      <c r="AY190">
        <f t="shared" si="50"/>
        <v>0</v>
      </c>
      <c r="AZ190">
        <f t="shared" si="50"/>
        <v>0</v>
      </c>
      <c r="BA190">
        <f t="shared" si="50"/>
        <v>0</v>
      </c>
      <c r="BB190">
        <f t="shared" si="50"/>
        <v>0</v>
      </c>
      <c r="BC190">
        <f t="shared" si="50"/>
        <v>0</v>
      </c>
      <c r="BD190">
        <f t="shared" si="50"/>
        <v>0</v>
      </c>
      <c r="BE190">
        <f t="shared" si="50"/>
        <v>0</v>
      </c>
      <c r="BF190">
        <f t="shared" si="48"/>
        <v>0</v>
      </c>
      <c r="BG190">
        <f t="shared" si="48"/>
        <v>0</v>
      </c>
      <c r="BH190">
        <f t="shared" si="48"/>
        <v>0</v>
      </c>
      <c r="BI190">
        <f t="shared" si="48"/>
        <v>0</v>
      </c>
      <c r="BJ190">
        <f t="shared" si="48"/>
        <v>0</v>
      </c>
      <c r="BK190">
        <f t="shared" si="48"/>
        <v>0</v>
      </c>
      <c r="BL190">
        <f t="shared" si="48"/>
        <v>0</v>
      </c>
      <c r="BM190">
        <f t="shared" si="48"/>
        <v>0</v>
      </c>
      <c r="BN190">
        <f t="shared" si="48"/>
        <v>0</v>
      </c>
      <c r="BO190">
        <f t="shared" si="48"/>
        <v>0</v>
      </c>
      <c r="BP190">
        <f t="shared" si="48"/>
        <v>0</v>
      </c>
      <c r="BQ190">
        <f t="shared" si="48"/>
        <v>0</v>
      </c>
      <c r="BR190">
        <f t="shared" si="48"/>
        <v>0</v>
      </c>
      <c r="BS190">
        <f t="shared" si="48"/>
        <v>0</v>
      </c>
      <c r="BT190">
        <f t="shared" si="48"/>
        <v>0</v>
      </c>
      <c r="BU190">
        <f t="shared" si="48"/>
        <v>0</v>
      </c>
    </row>
    <row r="191" hidden="1" spans="1:73">
      <c r="A191" s="9" t="str">
        <f>_xlfn.XLOOKUP($E191,'Copy of Raw Data'!$E:$E,'Copy of Raw Data'!A:A,"ERROR",0,1)</f>
        <v>US</v>
      </c>
      <c r="B191" s="9" t="str">
        <f>_xlfn.XLOOKUP($E191,'Copy of Raw Data'!$E:$E,'Copy of Raw Data'!B:B,"ERROR",0,1)</f>
        <v>Hair Mousses</v>
      </c>
      <c r="C191" s="9" t="str">
        <f>_xlfn.XLOOKUP($E191,'Copy of Raw Data'!$E:$E,'Copy of Raw Data'!C:C,"ERROR",0,1)</f>
        <v>wella</v>
      </c>
      <c r="D191" s="9" t="str">
        <f>_xlfn.XLOOKUP($E191,'Copy of Raw Data'!$E:$E,'Copy of Raw Data'!D:D,"ERROR",0,1)</f>
        <v>www.amazon.com/dp/B07YQCZBH8</v>
      </c>
      <c r="E191" s="9" t="s">
        <v>705</v>
      </c>
      <c r="F191" s="9" t="str">
        <f>_xlfn.XLOOKUP($E191,'Copy of Raw Data'!$E:$E,'Copy of Raw Data'!F:F,"ERROR",0,1)</f>
        <v>Wella EIMI Nutricurls Boost Boz, Curl Enhancing Mousse with Frizz Reduction, 10.1 oz</v>
      </c>
      <c r="G191" s="9">
        <f>_xlfn.XLOOKUP($E191,'Copy of Raw Data'!$E:$E,'Copy of Raw Data'!G:G,"ERROR",0,1)</f>
        <v>293</v>
      </c>
      <c r="H191" s="9">
        <f>_xlfn.XLOOKUP($E191,'Copy of Raw Data'!$E:$E,'Copy of Raw Data'!H:H,"ERROR",0,1)</f>
        <v>6194.75</v>
      </c>
      <c r="I191" s="9">
        <f>_xlfn.XLOOKUP($E191,'Copy of Raw Data'!$E:$E,'Copy of Raw Data'!I:I,"ERROR",0,1)</f>
        <v>0.000254272722932378</v>
      </c>
      <c r="J191" s="9" t="str">
        <f>_xlfn.XLOOKUP($E191,'Copy of Raw Data'!$E:$E,'Copy of 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20 to 30</v>
      </c>
      <c r="L191" s="9">
        <f>_xlfn.XLOOKUP($E191,'Copy of Raw Data'!$E:$E,'Copy of Raw Data'!L:L,"ERROR",0,1)</f>
        <v>21.28</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20 to 30</v>
      </c>
      <c r="N191" s="9">
        <f>_xlfn.XLOOKUP($E191,'Copy of Raw Data'!$E:$E,'Copy of Raw Data'!N:N,"ERROR",0,1)</f>
        <v>22.1</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2% to 4%</v>
      </c>
      <c r="P191" s="16">
        <f t="shared" si="37"/>
        <v>0.0371040723981901</v>
      </c>
      <c r="Q191" s="9">
        <f>_xlfn.XLOOKUP($E191,'Copy of Raw Data'!$E:$E,'Copy of Raw Data'!Q:Q,"ERROR",0,1)</f>
        <v>10.1</v>
      </c>
      <c r="R191" s="9" t="str">
        <f>_xlfn.XLOOKUP($E191,'Copy of Raw Data'!$E:$E,'Copy of Raw Data'!R:R,"ERROR",0,1)</f>
        <v>oz</v>
      </c>
      <c r="S191" s="17">
        <f t="shared" si="49"/>
        <v>2.10693069306931</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2 to 3</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38"/>
        <v>0.0739979307365975</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39"/>
        <v>0.0712523061572305</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10 to 15</v>
      </c>
      <c r="Z191" s="17">
        <f t="array" ref="Z191">_xlfn.IFS(AA191="oz",_xlfn.IFS(R191="oz",Q191,R191="fl oz",Q191*1.04,R191="ml",Q191*0.0338),AA191="fl oz",_xlfn.IFS(R191="oz",Q191/1.04,R191="fl oz",Q191,R191="ml",Q191*0.0338/1.04),AA191="ml",_xlfn.IFS(R191="oz",Q191/0.0338,R191="fl oz",Q191*1.04/0.0338,R191="ml",Q191))</f>
        <v>10.1</v>
      </c>
      <c r="AA191" s="9" t="str">
        <f>_xlfn.XLOOKUP($E191,'Copy of Raw Data'!$E:$E,'Copy of Raw Data'!AA:AA,"ERROR",0,1)</f>
        <v>oz</v>
      </c>
      <c r="AB191" s="9"/>
      <c r="AC191" s="9"/>
      <c r="AD191" s="9"/>
      <c r="AE191" s="9"/>
      <c r="AF191" s="9"/>
      <c r="AG191">
        <f t="shared" ref="AG191:AV222" si="51">IF(IFERROR(SEARCH(AG$2,$AD191,1),0)=0,0,1)</f>
        <v>0</v>
      </c>
      <c r="AH191">
        <f t="shared" si="51"/>
        <v>0</v>
      </c>
      <c r="AI191">
        <f t="shared" si="51"/>
        <v>0</v>
      </c>
      <c r="AJ191">
        <f t="shared" si="51"/>
        <v>0</v>
      </c>
      <c r="AK191">
        <f t="shared" si="51"/>
        <v>0</v>
      </c>
      <c r="AL191">
        <f t="shared" si="51"/>
        <v>0</v>
      </c>
      <c r="AM191">
        <f t="shared" si="51"/>
        <v>0</v>
      </c>
      <c r="AN191">
        <f t="shared" si="51"/>
        <v>0</v>
      </c>
      <c r="AO191">
        <f t="shared" si="51"/>
        <v>0</v>
      </c>
      <c r="AP191">
        <f t="shared" si="51"/>
        <v>0</v>
      </c>
      <c r="AQ191">
        <f t="shared" si="51"/>
        <v>0</v>
      </c>
      <c r="AR191">
        <f t="shared" si="51"/>
        <v>0</v>
      </c>
      <c r="AS191">
        <f t="shared" si="51"/>
        <v>0</v>
      </c>
      <c r="AT191">
        <f t="shared" si="51"/>
        <v>0</v>
      </c>
      <c r="AU191">
        <f t="shared" si="51"/>
        <v>0</v>
      </c>
      <c r="AV191">
        <f t="shared" si="51"/>
        <v>0</v>
      </c>
      <c r="AW191">
        <f t="shared" si="50"/>
        <v>0</v>
      </c>
      <c r="AX191">
        <f t="shared" si="50"/>
        <v>0</v>
      </c>
      <c r="AY191">
        <f t="shared" si="50"/>
        <v>0</v>
      </c>
      <c r="AZ191">
        <f t="shared" si="50"/>
        <v>0</v>
      </c>
      <c r="BA191">
        <f t="shared" si="50"/>
        <v>0</v>
      </c>
      <c r="BB191">
        <f t="shared" si="50"/>
        <v>0</v>
      </c>
      <c r="BC191">
        <f t="shared" si="50"/>
        <v>0</v>
      </c>
      <c r="BD191">
        <f t="shared" si="50"/>
        <v>0</v>
      </c>
      <c r="BE191">
        <f t="shared" si="50"/>
        <v>0</v>
      </c>
      <c r="BF191">
        <f t="shared" si="48"/>
        <v>0</v>
      </c>
      <c r="BG191">
        <f t="shared" si="48"/>
        <v>0</v>
      </c>
      <c r="BH191">
        <f t="shared" si="48"/>
        <v>0</v>
      </c>
      <c r="BI191">
        <f t="shared" si="48"/>
        <v>0</v>
      </c>
      <c r="BJ191">
        <f t="shared" si="48"/>
        <v>0</v>
      </c>
      <c r="BK191">
        <f t="shared" si="48"/>
        <v>0</v>
      </c>
      <c r="BL191">
        <f t="shared" si="48"/>
        <v>0</v>
      </c>
      <c r="BM191">
        <f t="shared" si="48"/>
        <v>0</v>
      </c>
      <c r="BN191">
        <f t="shared" si="48"/>
        <v>0</v>
      </c>
      <c r="BO191">
        <f t="shared" si="48"/>
        <v>0</v>
      </c>
      <c r="BP191">
        <f t="shared" si="48"/>
        <v>0</v>
      </c>
      <c r="BQ191">
        <f t="shared" si="48"/>
        <v>0</v>
      </c>
      <c r="BR191">
        <f t="shared" si="48"/>
        <v>0</v>
      </c>
      <c r="BS191">
        <f t="shared" si="48"/>
        <v>0</v>
      </c>
      <c r="BT191">
        <f t="shared" si="48"/>
        <v>0</v>
      </c>
      <c r="BU191">
        <f t="shared" si="48"/>
        <v>0</v>
      </c>
    </row>
    <row r="192" hidden="1" spans="1:73">
      <c r="A192" s="9" t="str">
        <f>_xlfn.XLOOKUP($E192,'Copy of Raw Data'!$E:$E,'Copy of Raw Data'!A:A,"ERROR",0,1)</f>
        <v>US</v>
      </c>
      <c r="B192" s="9" t="str">
        <f>_xlfn.XLOOKUP($E192,'Copy of Raw Data'!$E:$E,'Copy of Raw Data'!B:B,"ERROR",0,1)</f>
        <v>Hair Mousses</v>
      </c>
      <c r="C192" s="9" t="str">
        <f>_xlfn.XLOOKUP($E192,'Copy of Raw Data'!$E:$E,'Copy of Raw Data'!C:C,"ERROR",0,1)</f>
        <v>tresemmÃ©</v>
      </c>
      <c r="D192" s="9" t="str">
        <f>_xlfn.XLOOKUP($E192,'Copy of Raw Data'!$E:$E,'Copy of Raw Data'!D:D,"ERROR",0,1)</f>
        <v>www.amazon.com/dp/B00FQRA3B8</v>
      </c>
      <c r="E192" s="9" t="s">
        <v>709</v>
      </c>
      <c r="F192" s="9" t="str">
        <f>_xlfn.XLOOKUP($E192,'Copy of Raw Data'!$E:$E,'Copy of Raw Data'!F:F,"ERROR",0,1)</f>
        <v>TRESemmé TRES Two Hair Mousse Extra Hold 10.5 oz(Pack of 6)</v>
      </c>
      <c r="G192" s="9">
        <f>_xlfn.XLOOKUP($E192,'Copy of Raw Data'!$E:$E,'Copy of Raw Data'!G:G,"ERROR",0,1)</f>
        <v>154</v>
      </c>
      <c r="H192" s="9">
        <f>_xlfn.XLOOKUP($E192,'Copy of Raw Data'!$E:$E,'Copy of Raw Data'!H:H,"ERROR",0,1)</f>
        <v>5980.84</v>
      </c>
      <c r="I192" s="9">
        <f>_xlfn.XLOOKUP($E192,'Copy of Raw Data'!$E:$E,'Copy of Raw Data'!I:I,"ERROR",0,1)</f>
        <v>0.000254016785339657</v>
      </c>
      <c r="J192" s="9" t="str">
        <f>_xlfn.XLOOKUP($E192,'Copy of Raw Data'!$E:$E,'Copy of 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30 to 40</v>
      </c>
      <c r="L192" s="9">
        <f>_xlfn.XLOOKUP($E192,'Copy of Raw Data'!$E:$E,'Copy of Raw Data'!L:L,"ERROR",0,1)</f>
        <v>38.95</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40 to 50</v>
      </c>
      <c r="N192" s="9">
        <f>_xlfn.XLOOKUP($E192,'Copy of Raw Data'!$E:$E,'Copy of Raw Data'!N:N,"ERROR",0,1)</f>
        <v>46.54</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15% to 20%</v>
      </c>
      <c r="P192" s="16">
        <f t="shared" si="37"/>
        <v>0.163085517834121</v>
      </c>
      <c r="Q192" s="9">
        <f>_xlfn.XLOOKUP($E192,'Copy of Raw Data'!$E:$E,'Copy of Raw Data'!Q:Q,"ERROR",0,1)</f>
        <v>63</v>
      </c>
      <c r="R192" s="9" t="str">
        <f>_xlfn.XLOOKUP($E192,'Copy of Raw Data'!$E:$E,'Copy of Raw Data'!R:R,"ERROR",0,1)</f>
        <v>oz</v>
      </c>
      <c r="S192" s="17">
        <f t="shared" si="49"/>
        <v>0.618253968253968</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0.5 to 0.75</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 to 0.05</v>
      </c>
      <c r="V192" s="17">
        <f t="shared" si="38"/>
        <v>0.0249824199773473</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 to 0.05</v>
      </c>
      <c r="X192" s="17">
        <f t="shared" si="39"/>
        <v>0.0209081490785921</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50+</v>
      </c>
      <c r="Z192" s="17">
        <f t="array" ref="Z192">_xlfn.IFS(AA192="oz",_xlfn.IFS(R192="oz",Q192,R192="fl oz",Q192*1.04,R192="ml",Q192*0.0338),AA192="fl oz",_xlfn.IFS(R192="oz",Q192/1.04,R192="fl oz",Q192,R192="ml",Q192*0.0338/1.04),AA192="ml",_xlfn.IFS(R192="oz",Q192/0.0338,R192="fl oz",Q192*1.04/0.0338,R192="ml",Q192))</f>
        <v>63</v>
      </c>
      <c r="AA192" s="9" t="str">
        <f>_xlfn.XLOOKUP($E192,'Copy of Raw Data'!$E:$E,'Copy of Raw Data'!AA:AA,"ERROR",0,1)</f>
        <v>oz</v>
      </c>
      <c r="AB192" s="9"/>
      <c r="AC192" s="9"/>
      <c r="AD192" s="9"/>
      <c r="AE192" s="9"/>
      <c r="AF192" s="9"/>
      <c r="AG192">
        <f t="shared" si="51"/>
        <v>0</v>
      </c>
      <c r="AH192">
        <f t="shared" si="51"/>
        <v>0</v>
      </c>
      <c r="AI192">
        <f t="shared" si="51"/>
        <v>0</v>
      </c>
      <c r="AJ192">
        <f t="shared" si="51"/>
        <v>0</v>
      </c>
      <c r="AK192">
        <f t="shared" si="51"/>
        <v>0</v>
      </c>
      <c r="AL192">
        <f t="shared" si="51"/>
        <v>0</v>
      </c>
      <c r="AM192">
        <f t="shared" si="51"/>
        <v>0</v>
      </c>
      <c r="AN192">
        <f t="shared" si="51"/>
        <v>0</v>
      </c>
      <c r="AO192">
        <f t="shared" si="51"/>
        <v>0</v>
      </c>
      <c r="AP192">
        <f t="shared" si="51"/>
        <v>0</v>
      </c>
      <c r="AQ192">
        <f t="shared" si="51"/>
        <v>0</v>
      </c>
      <c r="AR192">
        <f t="shared" si="51"/>
        <v>0</v>
      </c>
      <c r="AS192">
        <f t="shared" si="51"/>
        <v>0</v>
      </c>
      <c r="AT192">
        <f t="shared" si="51"/>
        <v>0</v>
      </c>
      <c r="AU192">
        <f t="shared" si="51"/>
        <v>0</v>
      </c>
      <c r="AV192">
        <f t="shared" si="51"/>
        <v>0</v>
      </c>
      <c r="AW192">
        <f t="shared" si="50"/>
        <v>0</v>
      </c>
      <c r="AX192">
        <f t="shared" si="50"/>
        <v>0</v>
      </c>
      <c r="AY192">
        <f t="shared" si="50"/>
        <v>0</v>
      </c>
      <c r="AZ192">
        <f t="shared" si="50"/>
        <v>0</v>
      </c>
      <c r="BA192">
        <f t="shared" si="50"/>
        <v>0</v>
      </c>
      <c r="BB192">
        <f t="shared" si="50"/>
        <v>0</v>
      </c>
      <c r="BC192">
        <f t="shared" si="50"/>
        <v>0</v>
      </c>
      <c r="BD192">
        <f t="shared" si="50"/>
        <v>0</v>
      </c>
      <c r="BE192">
        <f t="shared" si="50"/>
        <v>0</v>
      </c>
      <c r="BF192">
        <f t="shared" si="48"/>
        <v>0</v>
      </c>
      <c r="BG192">
        <f t="shared" si="48"/>
        <v>0</v>
      </c>
      <c r="BH192">
        <f t="shared" si="48"/>
        <v>0</v>
      </c>
      <c r="BI192">
        <f t="shared" si="48"/>
        <v>0</v>
      </c>
      <c r="BJ192">
        <f t="shared" si="48"/>
        <v>0</v>
      </c>
      <c r="BK192">
        <f t="shared" si="48"/>
        <v>0</v>
      </c>
      <c r="BL192">
        <f t="shared" si="48"/>
        <v>0</v>
      </c>
      <c r="BM192">
        <f t="shared" si="48"/>
        <v>0</v>
      </c>
      <c r="BN192">
        <f t="shared" si="48"/>
        <v>0</v>
      </c>
      <c r="BO192">
        <f t="shared" si="48"/>
        <v>0</v>
      </c>
      <c r="BP192">
        <f t="shared" si="48"/>
        <v>0</v>
      </c>
      <c r="BQ192">
        <f t="shared" si="48"/>
        <v>0</v>
      </c>
      <c r="BR192">
        <f t="shared" si="48"/>
        <v>0</v>
      </c>
      <c r="BS192">
        <f t="shared" si="48"/>
        <v>0</v>
      </c>
      <c r="BT192">
        <f t="shared" si="48"/>
        <v>0</v>
      </c>
      <c r="BU192">
        <f t="shared" si="48"/>
        <v>0</v>
      </c>
    </row>
    <row r="193" hidden="1" spans="1:73">
      <c r="A193" s="9" t="str">
        <f>_xlfn.XLOOKUP($E193,'Copy of Raw Data'!$E:$E,'Copy of Raw Data'!A:A,"ERROR",0,1)</f>
        <v>US</v>
      </c>
      <c r="B193" s="9" t="str">
        <f>_xlfn.XLOOKUP($E193,'Copy of Raw Data'!$E:$E,'Copy of Raw Data'!B:B,"ERROR",0,1)</f>
        <v>Hair Mousses</v>
      </c>
      <c r="C193" s="9" t="str">
        <f>_xlfn.XLOOKUP($E193,'Copy of Raw Data'!$E:$E,'Copy of Raw Data'!C:C,"ERROR",0,1)</f>
        <v>arhgoat</v>
      </c>
      <c r="D193" s="9" t="str">
        <f>_xlfn.XLOOKUP($E193,'Copy of Raw Data'!$E:$E,'Copy of Raw Data'!D:D,"ERROR",0,1)</f>
        <v>www.amazon.com/dp/B0B7HSKQK9</v>
      </c>
      <c r="E193" s="9" t="s">
        <v>713</v>
      </c>
      <c r="F193" s="9" t="str">
        <f>_xlfn.XLOOKUP($E193,'Copy of Raw Data'!$E:$E,'Copy of Raw Data'!F:F,"ERROR",0,1)</f>
        <v>ARHGOAT Premium Lace Tint Mousse Waterproof Fast Drying No Residues Tint Melting Hair Mousse High Viscosity for All of Hair Types included Wigs Lace Tint Foam, 7.06 Ounces (Dark Brown)</v>
      </c>
      <c r="G193" s="9">
        <f>_xlfn.XLOOKUP($E193,'Copy of Raw Data'!$E:$E,'Copy of Raw Data'!G:G,"ERROR",0,1)</f>
        <v>614</v>
      </c>
      <c r="H193" s="9">
        <f>_xlfn.XLOOKUP($E193,'Copy of Raw Data'!$E:$E,'Copy of Raw Data'!H:H,"ERROR",0,1)</f>
        <v>5974.82</v>
      </c>
      <c r="I193" s="9">
        <f>_xlfn.XLOOKUP($E193,'Copy of Raw Data'!$E:$E,'Copy of Raw Data'!I:I,"ERROR",0,1)</f>
        <v>0.000245738777253474</v>
      </c>
      <c r="J193" s="9" t="str">
        <f>_xlfn.XLOOKUP($E193,'Copy of Raw Data'!$E:$E,'Copy of 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5 to 10</v>
      </c>
      <c r="L193" s="9">
        <f>_xlfn.XLOOKUP($E193,'Copy of Raw Data'!$E:$E,'Copy of Raw Data'!L:L,"ERROR",0,1)</f>
        <v>9.74</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10 to 15</v>
      </c>
      <c r="N193" s="9">
        <f>_xlfn.XLOOKUP($E193,'Copy of Raw Data'!$E:$E,'Copy of Raw Data'!N:N,"ERROR",0,1)</f>
        <v>10.05</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2% to 4%</v>
      </c>
      <c r="P193" s="16">
        <f t="shared" si="37"/>
        <v>0.0308457711442787</v>
      </c>
      <c r="Q193" s="9">
        <f>_xlfn.XLOOKUP($E193,'Copy of Raw Data'!$E:$E,'Copy of Raw Data'!Q:Q,"ERROR",0,1)</f>
        <v>7.06</v>
      </c>
      <c r="R193" s="9" t="str">
        <f>_xlfn.XLOOKUP($E193,'Copy of Raw Data'!$E:$E,'Copy of Raw Data'!R:R,"ERROR",0,1)</f>
        <v>oz</v>
      </c>
      <c r="S193" s="17">
        <f t="shared" si="49"/>
        <v>1.37960339943343</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1 to 2</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38"/>
        <v>0.0481404378720106</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39"/>
        <v>0.0466555089426252</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6 to 8</v>
      </c>
      <c r="Z193" s="17">
        <f t="array" ref="Z193">_xlfn.IFS(AA193="oz",_xlfn.IFS(R193="oz",Q193,R193="fl oz",Q193*1.04,R193="ml",Q193*0.0338),AA193="fl oz",_xlfn.IFS(R193="oz",Q193/1.04,R193="fl oz",Q193,R193="ml",Q193*0.0338/1.04),AA193="ml",_xlfn.IFS(R193="oz",Q193/0.0338,R193="fl oz",Q193*1.04/0.0338,R193="ml",Q193))</f>
        <v>7.06</v>
      </c>
      <c r="AA193" s="9" t="str">
        <f>_xlfn.XLOOKUP($E193,'Copy of Raw Data'!$E:$E,'Copy of Raw Data'!AA:AA,"ERROR",0,1)</f>
        <v>oz</v>
      </c>
      <c r="AB193" s="9"/>
      <c r="AC193" s="9"/>
      <c r="AD193" s="9"/>
      <c r="AE193" s="9"/>
      <c r="AF193" s="9"/>
      <c r="AG193">
        <f t="shared" si="51"/>
        <v>0</v>
      </c>
      <c r="AH193">
        <f t="shared" si="51"/>
        <v>0</v>
      </c>
      <c r="AI193">
        <f t="shared" si="51"/>
        <v>0</v>
      </c>
      <c r="AJ193">
        <f t="shared" si="51"/>
        <v>0</v>
      </c>
      <c r="AK193">
        <f t="shared" si="51"/>
        <v>0</v>
      </c>
      <c r="AL193">
        <f t="shared" si="51"/>
        <v>0</v>
      </c>
      <c r="AM193">
        <f t="shared" si="51"/>
        <v>0</v>
      </c>
      <c r="AN193">
        <f t="shared" si="51"/>
        <v>0</v>
      </c>
      <c r="AO193">
        <f t="shared" si="51"/>
        <v>0</v>
      </c>
      <c r="AP193">
        <f t="shared" si="51"/>
        <v>0</v>
      </c>
      <c r="AQ193">
        <f t="shared" si="51"/>
        <v>0</v>
      </c>
      <c r="AR193">
        <f t="shared" si="51"/>
        <v>0</v>
      </c>
      <c r="AS193">
        <f t="shared" si="51"/>
        <v>0</v>
      </c>
      <c r="AT193">
        <f t="shared" si="51"/>
        <v>0</v>
      </c>
      <c r="AU193">
        <f t="shared" si="51"/>
        <v>0</v>
      </c>
      <c r="AV193">
        <f t="shared" si="51"/>
        <v>0</v>
      </c>
      <c r="AW193">
        <f t="shared" si="50"/>
        <v>0</v>
      </c>
      <c r="AX193">
        <f t="shared" si="50"/>
        <v>0</v>
      </c>
      <c r="AY193">
        <f t="shared" si="50"/>
        <v>0</v>
      </c>
      <c r="AZ193">
        <f t="shared" si="50"/>
        <v>0</v>
      </c>
      <c r="BA193">
        <f t="shared" si="50"/>
        <v>0</v>
      </c>
      <c r="BB193">
        <f t="shared" si="50"/>
        <v>0</v>
      </c>
      <c r="BC193">
        <f t="shared" si="50"/>
        <v>0</v>
      </c>
      <c r="BD193">
        <f t="shared" si="50"/>
        <v>0</v>
      </c>
      <c r="BE193">
        <f t="shared" si="50"/>
        <v>0</v>
      </c>
      <c r="BF193">
        <f t="shared" si="48"/>
        <v>0</v>
      </c>
      <c r="BG193">
        <f t="shared" si="48"/>
        <v>0</v>
      </c>
      <c r="BH193">
        <f t="shared" si="48"/>
        <v>0</v>
      </c>
      <c r="BI193">
        <f t="shared" si="48"/>
        <v>0</v>
      </c>
      <c r="BJ193">
        <f t="shared" si="48"/>
        <v>0</v>
      </c>
      <c r="BK193">
        <f t="shared" si="48"/>
        <v>0</v>
      </c>
      <c r="BL193">
        <f t="shared" si="48"/>
        <v>0</v>
      </c>
      <c r="BM193">
        <f t="shared" si="48"/>
        <v>0</v>
      </c>
      <c r="BN193">
        <f t="shared" si="48"/>
        <v>0</v>
      </c>
      <c r="BO193">
        <f t="shared" si="48"/>
        <v>0</v>
      </c>
      <c r="BP193">
        <f t="shared" si="48"/>
        <v>0</v>
      </c>
      <c r="BQ193">
        <f t="shared" si="48"/>
        <v>0</v>
      </c>
      <c r="BR193">
        <f t="shared" si="48"/>
        <v>0</v>
      </c>
      <c r="BS193">
        <f t="shared" si="48"/>
        <v>0</v>
      </c>
      <c r="BT193">
        <f t="shared" si="48"/>
        <v>0</v>
      </c>
      <c r="BU193">
        <f t="shared" si="48"/>
        <v>0</v>
      </c>
    </row>
    <row r="194" hidden="1" spans="1:73">
      <c r="A194" s="9" t="str">
        <f>_xlfn.XLOOKUP($E194,'Copy of Raw Data'!$E:$E,'Copy of Raw Data'!A:A,"ERROR",0,1)</f>
        <v>US</v>
      </c>
      <c r="B194" s="9" t="str">
        <f>_xlfn.XLOOKUP($E194,'Copy of Raw Data'!$E:$E,'Copy of Raw Data'!B:B,"ERROR",0,1)</f>
        <v>Hair Mousses</v>
      </c>
      <c r="C194" s="9" t="str">
        <f>_xlfn.XLOOKUP($E194,'Copy of Raw Data'!$E:$E,'Copy of Raw Data'!C:C,"ERROR",0,1)</f>
        <v>nexxus</v>
      </c>
      <c r="D194" s="9" t="str">
        <f>_xlfn.XLOOKUP($E194,'Copy of Raw Data'!$E:$E,'Copy of Raw Data'!D:D,"ERROR",0,1)</f>
        <v>www.amazon.com/dp/B001LFGDUY</v>
      </c>
      <c r="E194" s="9" t="s">
        <v>717</v>
      </c>
      <c r="F194" s="9" t="str">
        <f>_xlfn.XLOOKUP($E194,'Copy of Raw Data'!$E:$E,'Copy of Raw Data'!F:F,"ERROR",0,1)</f>
        <v>Nexxus Mousse Plus Volumizing Mousse Professional 2 Oz</v>
      </c>
      <c r="G194" s="9">
        <f>_xlfn.XLOOKUP($E194,'Copy of Raw Data'!$E:$E,'Copy of Raw Data'!G:G,"ERROR",0,1)</f>
        <v>486</v>
      </c>
      <c r="H194" s="9">
        <f>_xlfn.XLOOKUP($E194,'Copy of Raw Data'!$E:$E,'Copy of Raw Data'!H:H,"ERROR",0,1)</f>
        <v>5780.11</v>
      </c>
      <c r="I194" s="9">
        <f>_xlfn.XLOOKUP($E194,'Copy of Raw Data'!$E:$E,'Copy of Raw Data'!I:I,"ERROR",0,1)</f>
        <v>0.000236573915648326</v>
      </c>
      <c r="J194" s="9" t="str">
        <f>_xlfn.XLOOKUP($E194,'Copy of Raw Data'!$E:$E,'Copy of 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 to 15</v>
      </c>
      <c r="L194" s="9">
        <f>_xlfn.XLOOKUP($E194,'Copy of Raw Data'!$E:$E,'Copy of Raw Data'!L:L,"ERROR",0,1)</f>
        <v>12.05</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_xlfn.XLOOKUP($E194,'Copy of Raw Data'!$E:$E,'Copy of Raw Data'!N:N,"ERROR",0,1)</f>
        <v>13.59</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10% to 15%</v>
      </c>
      <c r="P194" s="16">
        <f t="shared" si="37"/>
        <v>0.113318616629875</v>
      </c>
      <c r="Q194" s="9">
        <f>_xlfn.XLOOKUP($E194,'Copy of Raw Data'!$E:$E,'Copy of Raw Data'!Q:Q,"ERROR",0,1)</f>
        <v>2</v>
      </c>
      <c r="R194" s="9" t="str">
        <f>_xlfn.XLOOKUP($E194,'Copy of Raw Data'!$E:$E,'Copy of Raw Data'!R:R,"ERROR",0,1)</f>
        <v>oz</v>
      </c>
      <c r="S194" s="17">
        <f t="shared" si="49"/>
        <v>6.025</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5 to 10</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0.2 to 0.3</v>
      </c>
      <c r="V194" s="17">
        <f t="shared" si="38"/>
        <v>0.229793709841055</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0.2 to 0.3</v>
      </c>
      <c r="X194" s="17">
        <f t="shared" si="39"/>
        <v>0.20375380453162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1 to 2</v>
      </c>
      <c r="Z194" s="17">
        <f t="array" ref="Z194">_xlfn.IFS(AA194="oz",_xlfn.IFS(R194="oz",Q194,R194="fl oz",Q194*1.04,R194="ml",Q194*0.0338),AA194="fl oz",_xlfn.IFS(R194="oz",Q194/1.04,R194="fl oz",Q194,R194="ml",Q194*0.0338/1.04),AA194="ml",_xlfn.IFS(R194="oz",Q194/0.0338,R194="fl oz",Q194*1.04/0.0338,R194="ml",Q194))</f>
        <v>2</v>
      </c>
      <c r="AA194" s="9" t="str">
        <f>_xlfn.XLOOKUP($E194,'Copy of Raw Data'!$E:$E,'Copy of Raw Data'!AA:AA,"ERROR",0,1)</f>
        <v>oz</v>
      </c>
      <c r="AB194" s="9"/>
      <c r="AC194" s="9"/>
      <c r="AD194" s="9"/>
      <c r="AE194" s="9"/>
      <c r="AF194" s="9"/>
      <c r="AG194">
        <f t="shared" si="51"/>
        <v>0</v>
      </c>
      <c r="AH194">
        <f t="shared" si="51"/>
        <v>0</v>
      </c>
      <c r="AI194">
        <f t="shared" si="51"/>
        <v>0</v>
      </c>
      <c r="AJ194">
        <f t="shared" si="51"/>
        <v>0</v>
      </c>
      <c r="AK194">
        <f t="shared" si="51"/>
        <v>0</v>
      </c>
      <c r="AL194">
        <f t="shared" si="51"/>
        <v>0</v>
      </c>
      <c r="AM194">
        <f t="shared" si="51"/>
        <v>0</v>
      </c>
      <c r="AN194">
        <f t="shared" si="51"/>
        <v>0</v>
      </c>
      <c r="AO194">
        <f t="shared" si="51"/>
        <v>0</v>
      </c>
      <c r="AP194">
        <f t="shared" si="51"/>
        <v>0</v>
      </c>
      <c r="AQ194">
        <f t="shared" si="51"/>
        <v>0</v>
      </c>
      <c r="AR194">
        <f t="shared" si="51"/>
        <v>0</v>
      </c>
      <c r="AS194">
        <f t="shared" si="51"/>
        <v>0</v>
      </c>
      <c r="AT194">
        <f t="shared" si="51"/>
        <v>0</v>
      </c>
      <c r="AU194">
        <f t="shared" si="51"/>
        <v>0</v>
      </c>
      <c r="AV194">
        <f t="shared" si="51"/>
        <v>0</v>
      </c>
      <c r="AW194">
        <f t="shared" si="50"/>
        <v>0</v>
      </c>
      <c r="AX194">
        <f t="shared" si="50"/>
        <v>0</v>
      </c>
      <c r="AY194">
        <f t="shared" si="50"/>
        <v>0</v>
      </c>
      <c r="AZ194">
        <f t="shared" si="50"/>
        <v>0</v>
      </c>
      <c r="BA194">
        <f t="shared" si="50"/>
        <v>0</v>
      </c>
      <c r="BB194">
        <f t="shared" si="50"/>
        <v>0</v>
      </c>
      <c r="BC194">
        <f t="shared" si="50"/>
        <v>0</v>
      </c>
      <c r="BD194">
        <f t="shared" si="50"/>
        <v>0</v>
      </c>
      <c r="BE194">
        <f t="shared" si="50"/>
        <v>0</v>
      </c>
      <c r="BF194">
        <f t="shared" si="48"/>
        <v>0</v>
      </c>
      <c r="BG194">
        <f t="shared" si="48"/>
        <v>0</v>
      </c>
      <c r="BH194">
        <f t="shared" si="48"/>
        <v>0</v>
      </c>
      <c r="BI194">
        <f t="shared" si="48"/>
        <v>0</v>
      </c>
      <c r="BJ194">
        <f t="shared" ref="BF194:BU257" si="52">IF(IFERROR(SEARCH(BJ$2,$AD194,1),0)=0,0,1)</f>
        <v>0</v>
      </c>
      <c r="BK194">
        <f t="shared" si="52"/>
        <v>0</v>
      </c>
      <c r="BL194">
        <f t="shared" si="52"/>
        <v>0</v>
      </c>
      <c r="BM194">
        <f t="shared" si="52"/>
        <v>0</v>
      </c>
      <c r="BN194">
        <f t="shared" si="52"/>
        <v>0</v>
      </c>
      <c r="BO194">
        <f t="shared" si="52"/>
        <v>0</v>
      </c>
      <c r="BP194">
        <f t="shared" si="52"/>
        <v>0</v>
      </c>
      <c r="BQ194">
        <f t="shared" si="52"/>
        <v>0</v>
      </c>
      <c r="BR194">
        <f t="shared" si="52"/>
        <v>0</v>
      </c>
      <c r="BS194">
        <f t="shared" si="52"/>
        <v>0</v>
      </c>
      <c r="BT194">
        <f t="shared" si="52"/>
        <v>0</v>
      </c>
      <c r="BU194">
        <f t="shared" si="52"/>
        <v>0</v>
      </c>
    </row>
    <row r="195" hidden="1" spans="1:73">
      <c r="A195" s="9" t="str">
        <f>_xlfn.XLOOKUP($E195,'Copy of Raw Data'!$E:$E,'Copy of Raw Data'!A:A,"ERROR",0,1)</f>
        <v>US</v>
      </c>
      <c r="B195" s="9" t="str">
        <f>_xlfn.XLOOKUP($E195,'Copy of Raw Data'!$E:$E,'Copy of Raw Data'!B:B,"ERROR",0,1)</f>
        <v>Hair Mousses</v>
      </c>
      <c r="C195" s="9" t="str">
        <f>_xlfn.XLOOKUP($E195,'Copy of Raw Data'!$E:$E,'Copy of Raw Data'!C:C,"ERROR",0,1)</f>
        <v>L'Oreal Paris</v>
      </c>
      <c r="D195" s="9" t="str">
        <f>_xlfn.XLOOKUP($E195,'Copy of Raw Data'!$E:$E,'Copy of Raw Data'!D:D,"ERROR",0,1)</f>
        <v>www.amazon.com/dp/B0BPLQ41VS</v>
      </c>
      <c r="E195" s="9" t="s">
        <v>720</v>
      </c>
      <c r="F195" s="9" t="str">
        <f>_xlfn.XLOOKUP($E195,'Copy of Raw Data'!$E:$E,'Copy of Raw Data'!F:F,"ERROR",0,1)</f>
        <v>L'Oréal Paris Advanced Hairstyle CURVE IT Curl Elastic Mousse, 8.3 oz. (Pack of 2)</v>
      </c>
      <c r="G195" s="9">
        <f>_xlfn.XLOOKUP($E195,'Copy of Raw Data'!$E:$E,'Copy of Raw Data'!G:G,"ERROR",0,1)</f>
        <v>558</v>
      </c>
      <c r="H195" s="9">
        <f>_xlfn.XLOOKUP($E195,'Copy of Raw Data'!$E:$E,'Copy of Raw Data'!H:H,"ERROR",0,1)</f>
        <v>5564.54</v>
      </c>
      <c r="I195" s="9">
        <f>_xlfn.XLOOKUP($E195,'Copy of Raw Data'!$E:$E,'Copy of Raw Data'!I:I,"ERROR",0,1)</f>
        <v>0.000228127975088514</v>
      </c>
      <c r="J195" s="9" t="str">
        <f>_xlfn.XLOOKUP($E195,'Copy of Raw Data'!$E:$E,'Copy of 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5 to 10</v>
      </c>
      <c r="L195" s="9">
        <f>_xlfn.XLOOKUP($E195,'Copy of Raw Data'!$E:$E,'Copy of Raw Data'!L:L,"ERROR",0,1)</f>
        <v>9.98</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5 to 10</v>
      </c>
      <c r="N195" s="9">
        <f>_xlfn.XLOOKUP($E195,'Copy of Raw Data'!$E:$E,'Copy of Raw Data'!N:N,"ERROR",0,1)</f>
        <v>9.98</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No Discount</v>
      </c>
      <c r="P195" s="16">
        <f t="shared" si="37"/>
        <v>0</v>
      </c>
      <c r="Q195" s="9">
        <f>_xlfn.XLOOKUP($E195,'Copy of Raw Data'!$E:$E,'Copy of Raw Data'!Q:Q,"ERROR",0,1)</f>
        <v>16.6</v>
      </c>
      <c r="R195" s="9" t="str">
        <f>_xlfn.XLOOKUP($E195,'Copy of Raw Data'!$E:$E,'Copy of Raw Data'!R:R,"ERROR",0,1)</f>
        <v>oz</v>
      </c>
      <c r="S195" s="17">
        <f t="shared" si="49"/>
        <v>0.601204819277108</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0.5 to 0.75</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 to 0.05</v>
      </c>
      <c r="V195" s="17">
        <f t="shared" si="38"/>
        <v>0.0203315799552624</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 to 0.05</v>
      </c>
      <c r="X195" s="17">
        <f t="shared" si="39"/>
        <v>0.0203315799552624</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15 to 20</v>
      </c>
      <c r="Z195" s="17">
        <f t="array" ref="Z195">_xlfn.IFS(AA195="oz",_xlfn.IFS(R195="oz",Q195,R195="fl oz",Q195*1.04,R195="ml",Q195*0.0338),AA195="fl oz",_xlfn.IFS(R195="oz",Q195/1.04,R195="fl oz",Q195,R195="ml",Q195*0.0338/1.04),AA195="ml",_xlfn.IFS(R195="oz",Q195/0.0338,R195="fl oz",Q195*1.04/0.0338,R195="ml",Q195))</f>
        <v>16.6</v>
      </c>
      <c r="AA195" s="9" t="str">
        <f>_xlfn.XLOOKUP($E195,'Copy of Raw Data'!$E:$E,'Copy of Raw Data'!AA:AA,"ERROR",0,1)</f>
        <v>oz</v>
      </c>
      <c r="AB195" s="9"/>
      <c r="AC195" s="9"/>
      <c r="AD195" s="9"/>
      <c r="AE195" s="9"/>
      <c r="AF195" s="9"/>
      <c r="AG195">
        <f t="shared" si="51"/>
        <v>0</v>
      </c>
      <c r="AH195">
        <f t="shared" si="51"/>
        <v>0</v>
      </c>
      <c r="AI195">
        <f t="shared" si="51"/>
        <v>0</v>
      </c>
      <c r="AJ195">
        <f t="shared" si="51"/>
        <v>0</v>
      </c>
      <c r="AK195">
        <f t="shared" si="51"/>
        <v>0</v>
      </c>
      <c r="AL195">
        <f t="shared" si="51"/>
        <v>0</v>
      </c>
      <c r="AM195">
        <f t="shared" si="51"/>
        <v>0</v>
      </c>
      <c r="AN195">
        <f t="shared" si="51"/>
        <v>0</v>
      </c>
      <c r="AO195">
        <f t="shared" si="51"/>
        <v>0</v>
      </c>
      <c r="AP195">
        <f t="shared" si="51"/>
        <v>0</v>
      </c>
      <c r="AQ195">
        <f t="shared" si="51"/>
        <v>0</v>
      </c>
      <c r="AR195">
        <f t="shared" si="51"/>
        <v>0</v>
      </c>
      <c r="AS195">
        <f t="shared" si="51"/>
        <v>0</v>
      </c>
      <c r="AT195">
        <f t="shared" si="51"/>
        <v>0</v>
      </c>
      <c r="AU195">
        <f t="shared" si="51"/>
        <v>0</v>
      </c>
      <c r="AV195">
        <f t="shared" si="51"/>
        <v>0</v>
      </c>
      <c r="AW195">
        <f t="shared" si="50"/>
        <v>0</v>
      </c>
      <c r="AX195">
        <f t="shared" si="50"/>
        <v>0</v>
      </c>
      <c r="AY195">
        <f t="shared" si="50"/>
        <v>0</v>
      </c>
      <c r="AZ195">
        <f t="shared" si="50"/>
        <v>0</v>
      </c>
      <c r="BA195">
        <f t="shared" si="50"/>
        <v>0</v>
      </c>
      <c r="BB195">
        <f t="shared" si="50"/>
        <v>0</v>
      </c>
      <c r="BC195">
        <f t="shared" si="50"/>
        <v>0</v>
      </c>
      <c r="BD195">
        <f t="shared" si="50"/>
        <v>0</v>
      </c>
      <c r="BE195">
        <f t="shared" si="50"/>
        <v>0</v>
      </c>
      <c r="BF195">
        <f t="shared" si="52"/>
        <v>0</v>
      </c>
      <c r="BG195">
        <f t="shared" si="52"/>
        <v>0</v>
      </c>
      <c r="BH195">
        <f t="shared" si="52"/>
        <v>0</v>
      </c>
      <c r="BI195">
        <f t="shared" si="52"/>
        <v>0</v>
      </c>
      <c r="BJ195">
        <f t="shared" si="52"/>
        <v>0</v>
      </c>
      <c r="BK195">
        <f t="shared" si="52"/>
        <v>0</v>
      </c>
      <c r="BL195">
        <f t="shared" si="52"/>
        <v>0</v>
      </c>
      <c r="BM195">
        <f t="shared" si="52"/>
        <v>0</v>
      </c>
      <c r="BN195">
        <f t="shared" si="52"/>
        <v>0</v>
      </c>
      <c r="BO195">
        <f t="shared" si="52"/>
        <v>0</v>
      </c>
      <c r="BP195">
        <f t="shared" si="52"/>
        <v>0</v>
      </c>
      <c r="BQ195">
        <f t="shared" si="52"/>
        <v>0</v>
      </c>
      <c r="BR195">
        <f t="shared" si="52"/>
        <v>0</v>
      </c>
      <c r="BS195">
        <f t="shared" si="52"/>
        <v>0</v>
      </c>
      <c r="BT195">
        <f t="shared" si="52"/>
        <v>0</v>
      </c>
      <c r="BU195">
        <f t="shared" si="52"/>
        <v>0</v>
      </c>
    </row>
    <row r="196" hidden="1" spans="1:73">
      <c r="A196" s="9" t="str">
        <f>_xlfn.XLOOKUP($E196,'Copy of Raw Data'!$E:$E,'Copy of Raw Data'!A:A,"ERROR",0,1)</f>
        <v>US</v>
      </c>
      <c r="B196" s="9" t="str">
        <f>_xlfn.XLOOKUP($E196,'Copy of Raw Data'!$E:$E,'Copy of Raw Data'!B:B,"ERROR",0,1)</f>
        <v>Hair Mousses</v>
      </c>
      <c r="C196" s="9" t="str">
        <f>_xlfn.XLOOKUP($E196,'Copy of Raw Data'!$E:$E,'Copy of Raw Data'!C:C,"ERROR",0,1)</f>
        <v>Suave</v>
      </c>
      <c r="D196" s="9" t="str">
        <f>_xlfn.XLOOKUP($E196,'Copy of Raw Data'!$E:$E,'Copy of Raw Data'!D:D,"ERROR",0,1)</f>
        <v>www.amazon.com/dp/B0C4VV6DHS</v>
      </c>
      <c r="E196" s="9" t="s">
        <v>723</v>
      </c>
      <c r="F196" s="9" t="str">
        <f>_xlfn.XLOOKUP($E196,'Copy of Raw Data'!$E:$E,'Copy of Raw Data'!F:F,"ERROR",0,1)</f>
        <v>Suave Max Hold Hair Mousse - Vitamin-Enriched Styling Mousse for Hair Volume, Body, and Lift, Volumizing Hair Products, 9 Oz (Pack of 2)</v>
      </c>
      <c r="G196" s="9">
        <f>_xlfn.XLOOKUP($E196,'Copy of Raw Data'!$E:$E,'Copy of Raw Data'!G:G,"ERROR",0,1)</f>
        <v>365</v>
      </c>
      <c r="H196" s="9">
        <f>_xlfn.XLOOKUP($E196,'Copy of Raw Data'!$E:$E,'Copy of Raw Data'!H:H,"ERROR",0,1)</f>
        <v>5365.88</v>
      </c>
      <c r="I196" s="9">
        <f>_xlfn.XLOOKUP($E196,'Copy of Raw Data'!$E:$E,'Copy of Raw Data'!I:I,"ERROR",0,1)</f>
        <v>0.000220238549991946</v>
      </c>
      <c r="J196" s="9" t="str">
        <f>_xlfn.XLOOKUP($E196,'Copy of Raw Data'!$E:$E,'Copy of 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10 to 15</v>
      </c>
      <c r="L196" s="9">
        <f>_xlfn.XLOOKUP($E196,'Copy of Raw Data'!$E:$E,'Copy of Raw Data'!L:L,"ERROR",0,1)</f>
        <v>14.71</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10 to 15</v>
      </c>
      <c r="N196" s="9">
        <f>_xlfn.XLOOKUP($E196,'Copy of Raw Data'!$E:$E,'Copy of Raw Data'!N:N,"ERROR",0,1)</f>
        <v>14.71</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ref="P196:P259" si="53">(N196-L196)/N196</f>
        <v>0</v>
      </c>
      <c r="Q196" s="9">
        <f>_xlfn.XLOOKUP($E196,'Copy of Raw Data'!$E:$E,'Copy of Raw Data'!Q:Q,"ERROR",0,1)</f>
        <v>18</v>
      </c>
      <c r="R196" s="9" t="str">
        <f>_xlfn.XLOOKUP($E196,'Copy of Raw Data'!$E:$E,'Copy of Raw Data'!R:R,"ERROR",0,1)</f>
        <v>oz</v>
      </c>
      <c r="S196" s="17">
        <f t="shared" si="49"/>
        <v>0.817222222222222</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0.75 to 1</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ref="V196:V259" si="54">N196/($Z196*29.57)</f>
        <v>0.0276368691992635</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ref="X196:X259" si="55">L196/($Z196*29.57)</f>
        <v>0.0276368691992635</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18</v>
      </c>
      <c r="AA196" s="9" t="str">
        <f>_xlfn.XLOOKUP($E196,'Copy of Raw Data'!$E:$E,'Copy of Raw Data'!AA:AA,"ERROR",0,1)</f>
        <v>oz</v>
      </c>
      <c r="AB196" s="9"/>
      <c r="AC196" s="9"/>
      <c r="AD196" s="9"/>
      <c r="AE196" s="9"/>
      <c r="AF196" s="9"/>
      <c r="AG196">
        <f t="shared" si="51"/>
        <v>0</v>
      </c>
      <c r="AH196">
        <f t="shared" si="51"/>
        <v>0</v>
      </c>
      <c r="AI196">
        <f t="shared" si="51"/>
        <v>0</v>
      </c>
      <c r="AJ196">
        <f t="shared" si="51"/>
        <v>0</v>
      </c>
      <c r="AK196">
        <f t="shared" si="51"/>
        <v>0</v>
      </c>
      <c r="AL196">
        <f t="shared" si="51"/>
        <v>0</v>
      </c>
      <c r="AM196">
        <f t="shared" si="51"/>
        <v>0</v>
      </c>
      <c r="AN196">
        <f t="shared" si="51"/>
        <v>0</v>
      </c>
      <c r="AO196">
        <f t="shared" si="51"/>
        <v>0</v>
      </c>
      <c r="AP196">
        <f t="shared" si="51"/>
        <v>0</v>
      </c>
      <c r="AQ196">
        <f t="shared" si="51"/>
        <v>0</v>
      </c>
      <c r="AR196">
        <f t="shared" si="51"/>
        <v>0</v>
      </c>
      <c r="AS196">
        <f t="shared" si="51"/>
        <v>0</v>
      </c>
      <c r="AT196">
        <f t="shared" si="51"/>
        <v>0</v>
      </c>
      <c r="AU196">
        <f t="shared" si="51"/>
        <v>0</v>
      </c>
      <c r="AV196">
        <f t="shared" si="51"/>
        <v>0</v>
      </c>
      <c r="AW196">
        <f t="shared" si="50"/>
        <v>0</v>
      </c>
      <c r="AX196">
        <f t="shared" si="50"/>
        <v>0</v>
      </c>
      <c r="AY196">
        <f t="shared" si="50"/>
        <v>0</v>
      </c>
      <c r="AZ196">
        <f t="shared" si="50"/>
        <v>0</v>
      </c>
      <c r="BA196">
        <f t="shared" si="50"/>
        <v>0</v>
      </c>
      <c r="BB196">
        <f t="shared" si="50"/>
        <v>0</v>
      </c>
      <c r="BC196">
        <f t="shared" si="50"/>
        <v>0</v>
      </c>
      <c r="BD196">
        <f t="shared" si="50"/>
        <v>0</v>
      </c>
      <c r="BE196">
        <f t="shared" si="50"/>
        <v>0</v>
      </c>
      <c r="BF196">
        <f t="shared" si="52"/>
        <v>0</v>
      </c>
      <c r="BG196">
        <f t="shared" si="52"/>
        <v>0</v>
      </c>
      <c r="BH196">
        <f t="shared" si="52"/>
        <v>0</v>
      </c>
      <c r="BI196">
        <f t="shared" si="52"/>
        <v>0</v>
      </c>
      <c r="BJ196">
        <f t="shared" si="52"/>
        <v>0</v>
      </c>
      <c r="BK196">
        <f t="shared" si="52"/>
        <v>0</v>
      </c>
      <c r="BL196">
        <f t="shared" si="52"/>
        <v>0</v>
      </c>
      <c r="BM196">
        <f t="shared" si="52"/>
        <v>0</v>
      </c>
      <c r="BN196">
        <f t="shared" si="52"/>
        <v>0</v>
      </c>
      <c r="BO196">
        <f t="shared" si="52"/>
        <v>0</v>
      </c>
      <c r="BP196">
        <f t="shared" si="52"/>
        <v>0</v>
      </c>
      <c r="BQ196">
        <f t="shared" si="52"/>
        <v>0</v>
      </c>
      <c r="BR196">
        <f t="shared" si="52"/>
        <v>0</v>
      </c>
      <c r="BS196">
        <f t="shared" si="52"/>
        <v>0</v>
      </c>
      <c r="BT196">
        <f t="shared" si="52"/>
        <v>0</v>
      </c>
      <c r="BU196">
        <f t="shared" si="52"/>
        <v>0</v>
      </c>
    </row>
    <row r="197" hidden="1" spans="1:73">
      <c r="A197" s="9" t="str">
        <f>_xlfn.XLOOKUP($E197,'Copy of Raw Data'!$E:$E,'Copy of Raw Data'!A:A,"ERROR",0,1)</f>
        <v>US</v>
      </c>
      <c r="B197" s="9" t="str">
        <f>_xlfn.XLOOKUP($E197,'Copy of Raw Data'!$E:$E,'Copy of Raw Data'!B:B,"ERROR",0,1)</f>
        <v>Hair Mousses</v>
      </c>
      <c r="C197" s="9" t="str">
        <f>_xlfn.XLOOKUP($E197,'Copy of Raw Data'!$E:$E,'Copy of Raw Data'!C:C,"ERROR",0,1)</f>
        <v>roux</v>
      </c>
      <c r="D197" s="9" t="str">
        <f>_xlfn.XLOOKUP($E197,'Copy of Raw Data'!$E:$E,'Copy of Raw Data'!D:D,"ERROR",0,1)</f>
        <v>www.amazon.com/dp/B00317E64U</v>
      </c>
      <c r="E197" s="9" t="s">
        <v>726</v>
      </c>
      <c r="F197" s="9" t="str">
        <f>_xlfn.XLOOKUP($E197,'Copy of Raw Data'!$E:$E,'Copy of Raw Data'!F:F,"ERROR",0,1)</f>
        <v>Roux Fanci-Full Instant Color Mousse Brightens Grays &amp; Tones Brassiness, 52 White Minx, 6 Fl Oz (Pack of 1)</v>
      </c>
      <c r="G197" s="9">
        <f>_xlfn.XLOOKUP($E197,'Copy of Raw Data'!$E:$E,'Copy of Raw Data'!G:G,"ERROR",0,1)</f>
        <v>330</v>
      </c>
      <c r="H197" s="9">
        <f>_xlfn.XLOOKUP($E197,'Copy of Raw Data'!$E:$E,'Copy of Raw Data'!H:H,"ERROR",0,1)</f>
        <v>5180.31</v>
      </c>
      <c r="I197" s="9">
        <f>_xlfn.XLOOKUP($E197,'Copy of Raw Data'!$E:$E,'Copy of Raw Data'!I:I,"ERROR",0,1)</f>
        <v>0.000207746499681417</v>
      </c>
      <c r="J197" s="9" t="str">
        <f>_xlfn.XLOOKUP($E197,'Copy of Raw Data'!$E:$E,'Copy of 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15 to 20</v>
      </c>
      <c r="L197" s="9">
        <f>_xlfn.XLOOKUP($E197,'Copy of Raw Data'!$E:$E,'Copy of Raw Data'!L:L,"ERROR",0,1)</f>
        <v>15.47</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15 to 20</v>
      </c>
      <c r="N197" s="9">
        <f>_xlfn.XLOOKUP($E197,'Copy of Raw Data'!$E:$E,'Copy of Raw Data'!N:N,"ERROR",0,1)</f>
        <v>15.47</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si="53"/>
        <v>0</v>
      </c>
      <c r="Q197" s="9">
        <f>_xlfn.XLOOKUP($E197,'Copy of Raw Data'!$E:$E,'Copy of Raw Data'!Q:Q,"ERROR",0,1)</f>
        <v>6</v>
      </c>
      <c r="R197" s="9" t="str">
        <f>_xlfn.XLOOKUP($E197,'Copy of Raw Data'!$E:$E,'Copy of Raw Data'!R:R,"ERROR",0,1)</f>
        <v>fl oz</v>
      </c>
      <c r="S197" s="17">
        <f t="shared" si="49"/>
        <v>2.47916666666667</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2 to 3</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0.05 to 0.1</v>
      </c>
      <c r="V197" s="17">
        <f t="shared" si="54"/>
        <v>0.0838406042159847</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0.05 to 0.1</v>
      </c>
      <c r="X197" s="17">
        <f t="shared" si="55"/>
        <v>0.0838406042159847</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6 to 8</v>
      </c>
      <c r="Z197" s="17">
        <f t="array" ref="Z197">_xlfn.IFS(AA197="oz",_xlfn.IFS(R197="oz",Q197,R197="fl oz",Q197*1.04,R197="ml",Q197*0.0338),AA197="fl oz",_xlfn.IFS(R197="oz",Q197/1.04,R197="fl oz",Q197,R197="ml",Q197*0.0338/1.04),AA197="ml",_xlfn.IFS(R197="oz",Q197/0.0338,R197="fl oz",Q197*1.04/0.0338,R197="ml",Q197))</f>
        <v>6.24</v>
      </c>
      <c r="AA197" s="9" t="str">
        <f>_xlfn.XLOOKUP($E197,'Copy of Raw Data'!$E:$E,'Copy of Raw Data'!AA:AA,"ERROR",0,1)</f>
        <v>oz</v>
      </c>
      <c r="AB197" s="9"/>
      <c r="AC197" s="9"/>
      <c r="AD197" s="9"/>
      <c r="AE197" s="9"/>
      <c r="AF197" s="9"/>
      <c r="AG197">
        <f t="shared" si="51"/>
        <v>0</v>
      </c>
      <c r="AH197">
        <f t="shared" si="51"/>
        <v>0</v>
      </c>
      <c r="AI197">
        <f t="shared" si="51"/>
        <v>0</v>
      </c>
      <c r="AJ197">
        <f t="shared" si="51"/>
        <v>0</v>
      </c>
      <c r="AK197">
        <f t="shared" si="51"/>
        <v>0</v>
      </c>
      <c r="AL197">
        <f t="shared" si="51"/>
        <v>0</v>
      </c>
      <c r="AM197">
        <f t="shared" si="51"/>
        <v>0</v>
      </c>
      <c r="AN197">
        <f t="shared" si="51"/>
        <v>0</v>
      </c>
      <c r="AO197">
        <f t="shared" si="51"/>
        <v>0</v>
      </c>
      <c r="AP197">
        <f t="shared" si="51"/>
        <v>0</v>
      </c>
      <c r="AQ197">
        <f t="shared" si="51"/>
        <v>0</v>
      </c>
      <c r="AR197">
        <f t="shared" si="51"/>
        <v>0</v>
      </c>
      <c r="AS197">
        <f t="shared" si="51"/>
        <v>0</v>
      </c>
      <c r="AT197">
        <f t="shared" si="51"/>
        <v>0</v>
      </c>
      <c r="AU197">
        <f t="shared" si="51"/>
        <v>0</v>
      </c>
      <c r="AV197">
        <f t="shared" si="51"/>
        <v>0</v>
      </c>
      <c r="AW197">
        <f t="shared" si="50"/>
        <v>0</v>
      </c>
      <c r="AX197">
        <f t="shared" si="50"/>
        <v>0</v>
      </c>
      <c r="AY197">
        <f t="shared" si="50"/>
        <v>0</v>
      </c>
      <c r="AZ197">
        <f t="shared" si="50"/>
        <v>0</v>
      </c>
      <c r="BA197">
        <f t="shared" si="50"/>
        <v>0</v>
      </c>
      <c r="BB197">
        <f t="shared" si="50"/>
        <v>0</v>
      </c>
      <c r="BC197">
        <f t="shared" si="50"/>
        <v>0</v>
      </c>
      <c r="BD197">
        <f t="shared" si="50"/>
        <v>0</v>
      </c>
      <c r="BE197">
        <f t="shared" si="50"/>
        <v>0</v>
      </c>
      <c r="BF197">
        <f t="shared" si="52"/>
        <v>0</v>
      </c>
      <c r="BG197">
        <f t="shared" si="52"/>
        <v>0</v>
      </c>
      <c r="BH197">
        <f t="shared" si="52"/>
        <v>0</v>
      </c>
      <c r="BI197">
        <f t="shared" si="52"/>
        <v>0</v>
      </c>
      <c r="BJ197">
        <f t="shared" si="52"/>
        <v>0</v>
      </c>
      <c r="BK197">
        <f t="shared" si="52"/>
        <v>0</v>
      </c>
      <c r="BL197">
        <f t="shared" si="52"/>
        <v>0</v>
      </c>
      <c r="BM197">
        <f t="shared" si="52"/>
        <v>0</v>
      </c>
      <c r="BN197">
        <f t="shared" si="52"/>
        <v>0</v>
      </c>
      <c r="BO197">
        <f t="shared" si="52"/>
        <v>0</v>
      </c>
      <c r="BP197">
        <f t="shared" si="52"/>
        <v>0</v>
      </c>
      <c r="BQ197">
        <f t="shared" si="52"/>
        <v>0</v>
      </c>
      <c r="BR197">
        <f t="shared" si="52"/>
        <v>0</v>
      </c>
      <c r="BS197">
        <f t="shared" si="52"/>
        <v>0</v>
      </c>
      <c r="BT197">
        <f t="shared" si="52"/>
        <v>0</v>
      </c>
      <c r="BU197">
        <f t="shared" si="52"/>
        <v>0</v>
      </c>
    </row>
    <row r="198" hidden="1" spans="1:73">
      <c r="A198" s="9" t="str">
        <f>_xlfn.XLOOKUP($E198,'Copy of Raw Data'!$E:$E,'Copy of Raw Data'!A:A,"ERROR",0,1)</f>
        <v>US</v>
      </c>
      <c r="B198" s="9" t="str">
        <f>_xlfn.XLOOKUP($E198,'Copy of Raw Data'!$E:$E,'Copy of Raw Data'!B:B,"ERROR",0,1)</f>
        <v>Hair Mousses</v>
      </c>
      <c r="C198" s="9" t="str">
        <f>_xlfn.XLOOKUP($E198,'Copy of Raw Data'!$E:$E,'Copy of Raw Data'!C:C,"ERROR",0,1)</f>
        <v>California Baby</v>
      </c>
      <c r="D198" s="9" t="str">
        <f>_xlfn.XLOOKUP($E198,'Copy of Raw Data'!$E:$E,'Copy of Raw Data'!D:D,"ERROR",0,1)</f>
        <v>www.amazon.com/dp/B007QVCLYO</v>
      </c>
      <c r="E198" s="9" t="s">
        <v>730</v>
      </c>
      <c r="F198" s="9" t="str">
        <f>_xlfn.XLOOKUP($E198,'Copy of Raw Data'!$E:$E,'Copy of Raw Data'!F:F,"ERROR",0,1)</f>
        <v>California Baby Overtired &amp; Cranky Jelly Mousse | Hair Gel For Kids | Medium-Hold | Plant-Based | Allergy Friendly | Non-Sticky Baby Hair Gel | 82 g / 2.9 oz.</v>
      </c>
      <c r="G198" s="9">
        <f>_xlfn.XLOOKUP($E198,'Copy of Raw Data'!$E:$E,'Copy of Raw Data'!G:G,"ERROR",0,1)</f>
        <v>326</v>
      </c>
      <c r="H198" s="9">
        <f>_xlfn.XLOOKUP($E198,'Copy of Raw Data'!$E:$E,'Copy of Raw Data'!H:H,"ERROR",0,1)</f>
        <v>4886.48</v>
      </c>
      <c r="I198" s="9">
        <f>_xlfn.XLOOKUP($E198,'Copy of Raw Data'!$E:$E,'Copy of Raw Data'!I:I,"ERROR",0,1)</f>
        <v>0.00020656502032897</v>
      </c>
      <c r="J198" s="9" t="str">
        <f>_xlfn.XLOOKUP($E198,'Copy of Raw Data'!$E:$E,'Copy of 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10 to 15</v>
      </c>
      <c r="L198" s="9">
        <f>_xlfn.XLOOKUP($E198,'Copy of Raw Data'!$E:$E,'Copy of Raw Data'!L:L,"ERROR",0,1)</f>
        <v>14.99</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 to 15</v>
      </c>
      <c r="N198" s="9">
        <f>_xlfn.XLOOKUP($E198,'Copy of Raw Data'!$E:$E,'Copy of Raw Data'!N:N,"ERROR",0,1)</f>
        <v>14.99</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53"/>
        <v>0</v>
      </c>
      <c r="Q198" s="9">
        <f>_xlfn.XLOOKUP($E198,'Copy of Raw Data'!$E:$E,'Copy of Raw Data'!Q:Q,"ERROR",0,1)</f>
        <v>85</v>
      </c>
      <c r="R198" s="9" t="str">
        <f>_xlfn.XLOOKUP($E198,'Copy of Raw Data'!$E:$E,'Copy of Raw Data'!R:R,"ERROR",0,1)</f>
        <v>ml</v>
      </c>
      <c r="S198" s="17">
        <f t="shared" si="49"/>
        <v>5.21754263835712</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5 to 10</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0.1 to 0.2</v>
      </c>
      <c r="V198" s="17">
        <f t="shared" si="54"/>
        <v>0.176447163962026</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0.1 to 0.2</v>
      </c>
      <c r="X198" s="17">
        <f t="shared" si="55"/>
        <v>0.176447163962026</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2 to 4</v>
      </c>
      <c r="Z198" s="17">
        <f t="array" ref="Z198">_xlfn.IFS(AA198="oz",_xlfn.IFS(R198="oz",Q198,R198="fl oz",Q198*1.04,R198="ml",Q198*0.0338),AA198="fl oz",_xlfn.IFS(R198="oz",Q198/1.04,R198="fl oz",Q198,R198="ml",Q198*0.0338/1.04),AA198="ml",_xlfn.IFS(R198="oz",Q198/0.0338,R198="fl oz",Q198*1.04/0.0338,R198="ml",Q198))</f>
        <v>2.873</v>
      </c>
      <c r="AA198" s="9" t="str">
        <f>_xlfn.XLOOKUP($E198,'Copy of Raw Data'!$E:$E,'Copy of Raw Data'!AA:AA,"ERROR",0,1)</f>
        <v>oz</v>
      </c>
      <c r="AB198" s="9"/>
      <c r="AC198" s="9"/>
      <c r="AD198" s="9"/>
      <c r="AE198" s="9"/>
      <c r="AF198" s="9"/>
      <c r="AG198">
        <f t="shared" si="51"/>
        <v>0</v>
      </c>
      <c r="AH198">
        <f t="shared" si="51"/>
        <v>0</v>
      </c>
      <c r="AI198">
        <f t="shared" si="51"/>
        <v>0</v>
      </c>
      <c r="AJ198">
        <f t="shared" si="51"/>
        <v>0</v>
      </c>
      <c r="AK198">
        <f t="shared" si="51"/>
        <v>0</v>
      </c>
      <c r="AL198">
        <f t="shared" si="51"/>
        <v>0</v>
      </c>
      <c r="AM198">
        <f t="shared" si="51"/>
        <v>0</v>
      </c>
      <c r="AN198">
        <f t="shared" si="51"/>
        <v>0</v>
      </c>
      <c r="AO198">
        <f t="shared" si="51"/>
        <v>0</v>
      </c>
      <c r="AP198">
        <f t="shared" si="51"/>
        <v>0</v>
      </c>
      <c r="AQ198">
        <f t="shared" si="51"/>
        <v>0</v>
      </c>
      <c r="AR198">
        <f t="shared" si="51"/>
        <v>0</v>
      </c>
      <c r="AS198">
        <f t="shared" si="51"/>
        <v>0</v>
      </c>
      <c r="AT198">
        <f t="shared" si="51"/>
        <v>0</v>
      </c>
      <c r="AU198">
        <f t="shared" si="51"/>
        <v>0</v>
      </c>
      <c r="AV198">
        <f t="shared" si="51"/>
        <v>0</v>
      </c>
      <c r="AW198">
        <f t="shared" si="50"/>
        <v>0</v>
      </c>
      <c r="AX198">
        <f t="shared" si="50"/>
        <v>0</v>
      </c>
      <c r="AY198">
        <f t="shared" si="50"/>
        <v>0</v>
      </c>
      <c r="AZ198">
        <f t="shared" si="50"/>
        <v>0</v>
      </c>
      <c r="BA198">
        <f t="shared" si="50"/>
        <v>0</v>
      </c>
      <c r="BB198">
        <f t="shared" si="50"/>
        <v>0</v>
      </c>
      <c r="BC198">
        <f t="shared" si="50"/>
        <v>0</v>
      </c>
      <c r="BD198">
        <f t="shared" si="50"/>
        <v>0</v>
      </c>
      <c r="BE198">
        <f t="shared" si="50"/>
        <v>0</v>
      </c>
      <c r="BF198">
        <f t="shared" si="52"/>
        <v>0</v>
      </c>
      <c r="BG198">
        <f t="shared" si="52"/>
        <v>0</v>
      </c>
      <c r="BH198">
        <f t="shared" si="52"/>
        <v>0</v>
      </c>
      <c r="BI198">
        <f t="shared" si="52"/>
        <v>0</v>
      </c>
      <c r="BJ198">
        <f t="shared" si="52"/>
        <v>0</v>
      </c>
      <c r="BK198">
        <f t="shared" si="52"/>
        <v>0</v>
      </c>
      <c r="BL198">
        <f t="shared" si="52"/>
        <v>0</v>
      </c>
      <c r="BM198">
        <f t="shared" si="52"/>
        <v>0</v>
      </c>
      <c r="BN198">
        <f t="shared" si="52"/>
        <v>0</v>
      </c>
      <c r="BO198">
        <f t="shared" si="52"/>
        <v>0</v>
      </c>
      <c r="BP198">
        <f t="shared" si="52"/>
        <v>0</v>
      </c>
      <c r="BQ198">
        <f t="shared" si="52"/>
        <v>0</v>
      </c>
      <c r="BR198">
        <f t="shared" si="52"/>
        <v>0</v>
      </c>
      <c r="BS198">
        <f t="shared" si="52"/>
        <v>0</v>
      </c>
      <c r="BT198">
        <f t="shared" si="52"/>
        <v>0</v>
      </c>
      <c r="BU198">
        <f t="shared" si="52"/>
        <v>0</v>
      </c>
    </row>
    <row r="199" hidden="1" spans="1:73">
      <c r="A199" s="9" t="str">
        <f>_xlfn.XLOOKUP($E199,'Copy of Raw Data'!$E:$E,'Copy of Raw Data'!A:A,"ERROR",0,1)</f>
        <v>US</v>
      </c>
      <c r="B199" s="9" t="str">
        <f>_xlfn.XLOOKUP($E199,'Copy of Raw Data'!$E:$E,'Copy of Raw Data'!B:B,"ERROR",0,1)</f>
        <v>Hair Mousses</v>
      </c>
      <c r="C199" s="9" t="str">
        <f>_xlfn.XLOOKUP($E199,'Copy of Raw Data'!$E:$E,'Copy of Raw Data'!C:C,"ERROR",0,1)</f>
        <v>goiple</v>
      </c>
      <c r="D199" s="9" t="str">
        <f>_xlfn.XLOOKUP($E199,'Copy of Raw Data'!$E:$E,'Copy of Raw Data'!D:D,"ERROR",0,1)</f>
        <v>www.amazon.com/dp/B0C3GH9TGY</v>
      </c>
      <c r="E199" s="9" t="s">
        <v>734</v>
      </c>
      <c r="F199" s="9" t="str">
        <f>_xlfn.XLOOKUP($E199,'Copy of Raw Data'!$E:$E,'Copy of Raw Data'!F:F,"ERROR",0,1)</f>
        <v>Braid Mousse Hair Braiding Mousse for Braids Twist, Locs, No Flake Extra Hold High Shine and Moisturizes, Frizz Control, High Shine, Lightweight Easy to Apply with Leopard Silky Du-rag 8.4 fl oz</v>
      </c>
      <c r="G199" s="9">
        <f>_xlfn.XLOOKUP($E199,'Copy of Raw Data'!$E:$E,'Copy of Raw Data'!G:G,"ERROR",0,1)</f>
        <v>503</v>
      </c>
      <c r="H199" s="9">
        <f>_xlfn.XLOOKUP($E199,'Copy of Raw Data'!$E:$E,'Copy of Raw Data'!H:H,"ERROR",0,1)</f>
        <v>4858.69</v>
      </c>
      <c r="I199" s="9">
        <f>_xlfn.XLOOKUP($E199,'Copy of Raw Data'!$E:$E,'Copy of Raw Data'!I:I,"ERROR",0,1)</f>
        <v>0.000206371579125169</v>
      </c>
      <c r="J199" s="9" t="str">
        <f>_xlfn.XLOOKUP($E199,'Copy of Raw Data'!$E:$E,'Copy of 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5 to 10</v>
      </c>
      <c r="L199" s="9">
        <f>_xlfn.XLOOKUP($E199,'Copy of Raw Data'!$E:$E,'Copy of Raw Data'!L:L,"ERROR",0,1)</f>
        <v>9.66</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_xlfn.XLOOKUP($E199,'Copy of Raw Data'!$E:$E,'Copy of Raw Data'!N:N,"ERROR",0,1)</f>
        <v>10.89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10% to 15%</v>
      </c>
      <c r="P199" s="16">
        <f t="shared" si="53"/>
        <v>0.112947658402204</v>
      </c>
      <c r="Q199" s="9">
        <f>_xlfn.XLOOKUP($E199,'Copy of Raw Data'!$E:$E,'Copy of Raw Data'!Q:Q,"ERROR",0,1)</f>
        <v>8.4</v>
      </c>
      <c r="R199" s="9" t="str">
        <f>_xlfn.XLOOKUP($E199,'Copy of Raw Data'!$E:$E,'Copy of Raw Data'!R:R,"ERROR",0,1)</f>
        <v>fl oz</v>
      </c>
      <c r="S199" s="17">
        <f t="shared" si="49"/>
        <v>1.10576923076923</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1 to 2</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17">
        <f t="shared" si="54"/>
        <v>0.0421564401104476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17">
        <f t="shared" si="55"/>
        <v>0.0373949689133998</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8 to 10</v>
      </c>
      <c r="Z199" s="17">
        <f t="array" ref="Z199">_xlfn.IFS(AA199="oz",_xlfn.IFS(R199="oz",Q199,R199="fl oz",Q199*1.04,R199="ml",Q199*0.0338),AA199="fl oz",_xlfn.IFS(R199="oz",Q199/1.04,R199="fl oz",Q199,R199="ml",Q199*0.0338/1.04),AA199="ml",_xlfn.IFS(R199="oz",Q199/0.0338,R199="fl oz",Q199*1.04/0.0338,R199="ml",Q199))</f>
        <v>8.736</v>
      </c>
      <c r="AA199" s="9" t="str">
        <f>_xlfn.XLOOKUP($E199,'Copy of Raw Data'!$E:$E,'Copy of Raw Data'!AA:AA,"ERROR",0,1)</f>
        <v>oz</v>
      </c>
      <c r="AB199" s="9"/>
      <c r="AC199" s="9"/>
      <c r="AD199" s="9"/>
      <c r="AE199" s="9"/>
      <c r="AF199" s="9"/>
      <c r="AG199">
        <f t="shared" si="51"/>
        <v>0</v>
      </c>
      <c r="AH199">
        <f t="shared" si="51"/>
        <v>0</v>
      </c>
      <c r="AI199">
        <f t="shared" si="51"/>
        <v>0</v>
      </c>
      <c r="AJ199">
        <f t="shared" si="51"/>
        <v>0</v>
      </c>
      <c r="AK199">
        <f t="shared" si="51"/>
        <v>0</v>
      </c>
      <c r="AL199">
        <f t="shared" si="51"/>
        <v>0</v>
      </c>
      <c r="AM199">
        <f t="shared" si="51"/>
        <v>0</v>
      </c>
      <c r="AN199">
        <f t="shared" si="51"/>
        <v>0</v>
      </c>
      <c r="AO199">
        <f t="shared" si="51"/>
        <v>0</v>
      </c>
      <c r="AP199">
        <f t="shared" si="51"/>
        <v>0</v>
      </c>
      <c r="AQ199">
        <f t="shared" si="51"/>
        <v>0</v>
      </c>
      <c r="AR199">
        <f t="shared" si="51"/>
        <v>0</v>
      </c>
      <c r="AS199">
        <f t="shared" si="51"/>
        <v>0</v>
      </c>
      <c r="AT199">
        <f t="shared" si="51"/>
        <v>0</v>
      </c>
      <c r="AU199">
        <f t="shared" si="51"/>
        <v>0</v>
      </c>
      <c r="AV199">
        <f t="shared" si="51"/>
        <v>0</v>
      </c>
      <c r="AW199">
        <f t="shared" si="50"/>
        <v>0</v>
      </c>
      <c r="AX199">
        <f t="shared" si="50"/>
        <v>0</v>
      </c>
      <c r="AY199">
        <f t="shared" si="50"/>
        <v>0</v>
      </c>
      <c r="AZ199">
        <f t="shared" si="50"/>
        <v>0</v>
      </c>
      <c r="BA199">
        <f t="shared" si="50"/>
        <v>0</v>
      </c>
      <c r="BB199">
        <f t="shared" si="50"/>
        <v>0</v>
      </c>
      <c r="BC199">
        <f t="shared" si="50"/>
        <v>0</v>
      </c>
      <c r="BD199">
        <f t="shared" si="50"/>
        <v>0</v>
      </c>
      <c r="BE199">
        <f t="shared" si="50"/>
        <v>0</v>
      </c>
      <c r="BF199">
        <f t="shared" si="52"/>
        <v>0</v>
      </c>
      <c r="BG199">
        <f t="shared" si="52"/>
        <v>0</v>
      </c>
      <c r="BH199">
        <f t="shared" si="52"/>
        <v>0</v>
      </c>
      <c r="BI199">
        <f t="shared" si="52"/>
        <v>0</v>
      </c>
      <c r="BJ199">
        <f t="shared" si="52"/>
        <v>0</v>
      </c>
      <c r="BK199">
        <f t="shared" si="52"/>
        <v>0</v>
      </c>
      <c r="BL199">
        <f t="shared" si="52"/>
        <v>0</v>
      </c>
      <c r="BM199">
        <f t="shared" si="52"/>
        <v>0</v>
      </c>
      <c r="BN199">
        <f t="shared" si="52"/>
        <v>0</v>
      </c>
      <c r="BO199">
        <f t="shared" si="52"/>
        <v>0</v>
      </c>
      <c r="BP199">
        <f t="shared" si="52"/>
        <v>0</v>
      </c>
      <c r="BQ199">
        <f t="shared" si="52"/>
        <v>0</v>
      </c>
      <c r="BR199">
        <f t="shared" si="52"/>
        <v>0</v>
      </c>
      <c r="BS199">
        <f t="shared" si="52"/>
        <v>0</v>
      </c>
      <c r="BT199">
        <f t="shared" si="52"/>
        <v>0</v>
      </c>
      <c r="BU199">
        <f t="shared" si="52"/>
        <v>0</v>
      </c>
    </row>
    <row r="200" hidden="1" spans="1:73">
      <c r="A200" s="9" t="str">
        <f>_xlfn.XLOOKUP($E200,'Copy of Raw Data'!$E:$E,'Copy of Raw Data'!A:A,"ERROR",0,1)</f>
        <v>US</v>
      </c>
      <c r="B200" s="9" t="str">
        <f>_xlfn.XLOOKUP($E200,'Copy of Raw Data'!$E:$E,'Copy of Raw Data'!B:B,"ERROR",0,1)</f>
        <v>Hair Mousses</v>
      </c>
      <c r="C200" s="9" t="str">
        <f>_xlfn.XLOOKUP($E200,'Copy of Raw Data'!$E:$E,'Copy of Raw Data'!C:C,"ERROR",0,1)</f>
        <v>goiple</v>
      </c>
      <c r="D200" s="9" t="str">
        <f>_xlfn.XLOOKUP($E200,'Copy of Raw Data'!$E:$E,'Copy of Raw Data'!D:D,"ERROR",0,1)</f>
        <v>www.amazon.com/dp/B0BVQSVXYD</v>
      </c>
      <c r="E200" s="9" t="s">
        <v>737</v>
      </c>
      <c r="F200" s="9" t="str">
        <f>_xlfn.XLOOKUP($E200,'Copy of Raw Data'!$E:$E,'Copy of Raw Data'!F:F,"ERROR",0,1)</f>
        <v>Lace Tint Melting Hair Mousse, 6.8 fl oz Lace Tint Mousse for Women Hair Wigs Lace Wigs Toupees and Hairpieces Natural Finishing Lace Color, Lace Tint Mousse for Wigs Melts Lace Foam Tint (Dark Brown)</v>
      </c>
      <c r="G200" s="9">
        <f>_xlfn.XLOOKUP($E200,'Copy of Raw Data'!$E:$E,'Copy of Raw Data'!G:G,"ERROR",0,1)</f>
        <v>540</v>
      </c>
      <c r="H200" s="9">
        <f>_xlfn.XLOOKUP($E200,'Copy of Raw Data'!$E:$E,'Copy of Raw Data'!H:H,"ERROR",0,1)</f>
        <v>4854.14</v>
      </c>
      <c r="I200" s="9">
        <f>_xlfn.XLOOKUP($E200,'Copy of Raw Data'!$E:$E,'Copy of Raw Data'!I:I,"ERROR",0,1)</f>
        <v>0.000193801302042114</v>
      </c>
      <c r="J200" s="9" t="str">
        <f>_xlfn.XLOOKUP($E200,'Copy of Raw Data'!$E:$E,'Copy of 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_xlfn.XLOOKUP($E200,'Copy of Raw Data'!$E:$E,'Copy of Raw Data'!L:L,"ERROR",0,1)</f>
        <v>8.99</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5 to 10</v>
      </c>
      <c r="N200" s="9">
        <f>_xlfn.XLOOKUP($E200,'Copy of Raw Data'!$E:$E,'Copy of Raw Data'!N:N,"ERROR",0,1)</f>
        <v>8.99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6">
        <f t="shared" si="53"/>
        <v>0</v>
      </c>
      <c r="Q200" s="9">
        <f>_xlfn.XLOOKUP($E200,'Copy of Raw Data'!$E:$E,'Copy of Raw Data'!Q:Q,"ERROR",0,1)</f>
        <v>6.8</v>
      </c>
      <c r="R200" s="9" t="str">
        <f>_xlfn.XLOOKUP($E200,'Copy of Raw Data'!$E:$E,'Copy of Raw Data'!R:R,"ERROR",0,1)</f>
        <v>fl oz</v>
      </c>
      <c r="S200" s="17">
        <f t="shared" si="49"/>
        <v>1.27121040723982</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54"/>
        <v>0.0429898683544071</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55"/>
        <v>0.0429898683544071</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6 to 8</v>
      </c>
      <c r="Z200" s="17">
        <f t="array" ref="Z200">_xlfn.IFS(AA200="oz",_xlfn.IFS(R200="oz",Q200,R200="fl oz",Q200*1.04,R200="ml",Q200*0.0338),AA200="fl oz",_xlfn.IFS(R200="oz",Q200/1.04,R200="fl oz",Q200,R200="ml",Q200*0.0338/1.04),AA200="ml",_xlfn.IFS(R200="oz",Q200/0.0338,R200="fl oz",Q200*1.04/0.0338,R200="ml",Q200))</f>
        <v>7.072</v>
      </c>
      <c r="AA200" s="9" t="str">
        <f>_xlfn.XLOOKUP($E200,'Copy of Raw Data'!$E:$E,'Copy of Raw Data'!AA:AA,"ERROR",0,1)</f>
        <v>oz</v>
      </c>
      <c r="AB200" s="9"/>
      <c r="AC200" s="9"/>
      <c r="AD200" s="9"/>
      <c r="AE200" s="9"/>
      <c r="AF200" s="9"/>
      <c r="AG200">
        <f t="shared" si="51"/>
        <v>0</v>
      </c>
      <c r="AH200">
        <f t="shared" si="51"/>
        <v>0</v>
      </c>
      <c r="AI200">
        <f t="shared" si="51"/>
        <v>0</v>
      </c>
      <c r="AJ200">
        <f t="shared" si="51"/>
        <v>0</v>
      </c>
      <c r="AK200">
        <f t="shared" si="51"/>
        <v>0</v>
      </c>
      <c r="AL200">
        <f t="shared" si="51"/>
        <v>0</v>
      </c>
      <c r="AM200">
        <f t="shared" si="51"/>
        <v>0</v>
      </c>
      <c r="AN200">
        <f t="shared" si="51"/>
        <v>0</v>
      </c>
      <c r="AO200">
        <f t="shared" si="51"/>
        <v>0</v>
      </c>
      <c r="AP200">
        <f t="shared" si="51"/>
        <v>0</v>
      </c>
      <c r="AQ200">
        <f t="shared" si="51"/>
        <v>0</v>
      </c>
      <c r="AR200">
        <f t="shared" si="51"/>
        <v>0</v>
      </c>
      <c r="AS200">
        <f t="shared" si="51"/>
        <v>0</v>
      </c>
      <c r="AT200">
        <f t="shared" si="51"/>
        <v>0</v>
      </c>
      <c r="AU200">
        <f t="shared" si="51"/>
        <v>0</v>
      </c>
      <c r="AV200">
        <f t="shared" si="51"/>
        <v>0</v>
      </c>
      <c r="AW200">
        <f t="shared" si="50"/>
        <v>0</v>
      </c>
      <c r="AX200">
        <f t="shared" si="50"/>
        <v>0</v>
      </c>
      <c r="AY200">
        <f t="shared" si="50"/>
        <v>0</v>
      </c>
      <c r="AZ200">
        <f t="shared" si="50"/>
        <v>0</v>
      </c>
      <c r="BA200">
        <f t="shared" si="50"/>
        <v>0</v>
      </c>
      <c r="BB200">
        <f t="shared" si="50"/>
        <v>0</v>
      </c>
      <c r="BC200">
        <f t="shared" si="50"/>
        <v>0</v>
      </c>
      <c r="BD200">
        <f t="shared" si="50"/>
        <v>0</v>
      </c>
      <c r="BE200">
        <f t="shared" si="50"/>
        <v>0</v>
      </c>
      <c r="BF200">
        <f t="shared" si="52"/>
        <v>0</v>
      </c>
      <c r="BG200">
        <f t="shared" si="52"/>
        <v>0</v>
      </c>
      <c r="BH200">
        <f t="shared" si="52"/>
        <v>0</v>
      </c>
      <c r="BI200">
        <f t="shared" si="52"/>
        <v>0</v>
      </c>
      <c r="BJ200">
        <f t="shared" si="52"/>
        <v>0</v>
      </c>
      <c r="BK200">
        <f t="shared" si="52"/>
        <v>0</v>
      </c>
      <c r="BL200">
        <f t="shared" si="52"/>
        <v>0</v>
      </c>
      <c r="BM200">
        <f t="shared" si="52"/>
        <v>0</v>
      </c>
      <c r="BN200">
        <f t="shared" si="52"/>
        <v>0</v>
      </c>
      <c r="BO200">
        <f t="shared" si="52"/>
        <v>0</v>
      </c>
      <c r="BP200">
        <f t="shared" si="52"/>
        <v>0</v>
      </c>
      <c r="BQ200">
        <f t="shared" si="52"/>
        <v>0</v>
      </c>
      <c r="BR200">
        <f t="shared" si="52"/>
        <v>0</v>
      </c>
      <c r="BS200">
        <f t="shared" si="52"/>
        <v>0</v>
      </c>
      <c r="BT200">
        <f t="shared" si="52"/>
        <v>0</v>
      </c>
      <c r="BU200">
        <f t="shared" si="52"/>
        <v>0</v>
      </c>
    </row>
    <row r="201" hidden="1" spans="1:73">
      <c r="A201" s="9" t="str">
        <f>_xlfn.XLOOKUP($E201,'Copy of Raw Data'!$E:$E,'Copy of Raw Data'!A:A,"ERROR",0,1)</f>
        <v>US</v>
      </c>
      <c r="B201" s="9" t="str">
        <f>_xlfn.XLOOKUP($E201,'Copy of Raw Data'!$E:$E,'Copy of Raw Data'!B:B,"ERROR",0,1)</f>
        <v>Hair Mousses</v>
      </c>
      <c r="C201" s="9" t="str">
        <f>_xlfn.XLOOKUP($E201,'Copy of Raw Data'!$E:$E,'Copy of Raw Data'!C:C,"ERROR",0,1)</f>
        <v>Man Arden</v>
      </c>
      <c r="D201" s="9" t="str">
        <f>_xlfn.XLOOKUP($E201,'Copy of Raw Data'!$E:$E,'Copy of Raw Data'!D:D,"ERROR",0,1)</f>
        <v>www.amazon.com/dp/B07DKY51ND</v>
      </c>
      <c r="E201" s="9" t="s">
        <v>741</v>
      </c>
      <c r="F201" s="9" t="str">
        <f>_xlfn.XLOOKUP($E201,'Copy of Raw Data'!$E:$E,'Copy of Raw Data'!F:F,"ERROR",0,1)</f>
        <v>Goldwell Stylesign Ultra Volume Top Whip</v>
      </c>
      <c r="G201" s="9">
        <f>_xlfn.XLOOKUP($E201,'Copy of Raw Data'!$E:$E,'Copy of Raw Data'!G:G,"ERROR",0,1)</f>
        <v>501</v>
      </c>
      <c r="H201" s="9">
        <f>_xlfn.XLOOKUP($E201,'Copy of Raw Data'!$E:$E,'Copy of Raw Data'!H:H,"ERROR",0,1)</f>
        <v>4558.47</v>
      </c>
      <c r="I201" s="9">
        <f>_xlfn.XLOOKUP($E201,'Copy of Raw Data'!$E:$E,'Copy of Raw Data'!I:I,"ERROR",0,1)</f>
        <v>0.000192634702782267</v>
      </c>
      <c r="J201" s="9" t="str">
        <f>_xlfn.XLOOKUP($E201,'Copy of Raw Data'!$E:$E,'Copy of 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_xlfn.XLOOKUP($E201,'Copy of Raw Data'!$E:$E,'Copy of Raw Data'!L:L,"ERROR",0,1)</f>
        <v>9.1</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_xlfn.XLOOKUP($E201,'Copy of Raw Data'!$E:$E,'Copy of Raw Data'!N:N,"ERROR",0,1)</f>
        <v>9.1</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53"/>
        <v>0</v>
      </c>
      <c r="Q201" s="9">
        <f>_xlfn.XLOOKUP($E201,'Copy of Raw Data'!$E:$E,'Copy of Raw Data'!Q:Q,"ERROR",0,1)</f>
        <v>0</v>
      </c>
      <c r="R201" s="9">
        <f>_xlfn.XLOOKUP($E201,'Copy of Raw Data'!$E:$E,'Copy of Raw Data'!R:R,"ERROR",0,1)</f>
        <v>0</v>
      </c>
      <c r="S201" s="17" t="e">
        <f t="shared" si="49"/>
        <v>#N/A</v>
      </c>
      <c r="T201" s="9" t="e">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#N/A</v>
      </c>
      <c r="U201" s="17" t="e">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#N/A</v>
      </c>
      <c r="V201" s="17" t="e">
        <f t="shared" si="54"/>
        <v>#N/A</v>
      </c>
      <c r="W201" s="17" t="e">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#N/A</v>
      </c>
      <c r="X201" s="17" t="e">
        <f t="shared" si="55"/>
        <v>#N/A</v>
      </c>
      <c r="Y201" s="9" t="e">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#N/A</v>
      </c>
      <c r="Z201" s="17" t="e">
        <f t="array" ref="Z201">_xlfn.IFS(AA201="oz",_xlfn.IFS(R201="oz",Q201,R201="fl oz",Q201*1.04,R201="ml",Q201*0.0338),AA201="fl oz",_xlfn.IFS(R201="oz",Q201/1.04,R201="fl oz",Q201,R201="ml",Q201*0.0338/1.04),AA201="ml",_xlfn.IFS(R201="oz",Q201/0.0338,R201="fl oz",Q201*1.04/0.0338,R201="ml",Q201))</f>
        <v>#N/A</v>
      </c>
      <c r="AA201" s="9" t="str">
        <f>_xlfn.XLOOKUP($E201,'Copy of Raw Data'!$E:$E,'Copy of Raw Data'!AA:AA,"ERROR",0,1)</f>
        <v>oz</v>
      </c>
      <c r="AB201" s="9"/>
      <c r="AC201" s="9"/>
      <c r="AD201" s="9"/>
      <c r="AE201" s="9"/>
      <c r="AF201" s="9"/>
      <c r="AG201">
        <f t="shared" si="51"/>
        <v>0</v>
      </c>
      <c r="AH201">
        <f t="shared" si="51"/>
        <v>0</v>
      </c>
      <c r="AI201">
        <f t="shared" si="51"/>
        <v>0</v>
      </c>
      <c r="AJ201">
        <f t="shared" si="51"/>
        <v>0</v>
      </c>
      <c r="AK201">
        <f t="shared" si="51"/>
        <v>0</v>
      </c>
      <c r="AL201">
        <f t="shared" si="51"/>
        <v>0</v>
      </c>
      <c r="AM201">
        <f t="shared" si="51"/>
        <v>0</v>
      </c>
      <c r="AN201">
        <f t="shared" si="51"/>
        <v>0</v>
      </c>
      <c r="AO201">
        <f t="shared" si="51"/>
        <v>0</v>
      </c>
      <c r="AP201">
        <f t="shared" si="51"/>
        <v>0</v>
      </c>
      <c r="AQ201">
        <f t="shared" si="51"/>
        <v>0</v>
      </c>
      <c r="AR201">
        <f t="shared" si="51"/>
        <v>0</v>
      </c>
      <c r="AS201">
        <f t="shared" si="51"/>
        <v>0</v>
      </c>
      <c r="AT201">
        <f t="shared" si="51"/>
        <v>0</v>
      </c>
      <c r="AU201">
        <f t="shared" si="51"/>
        <v>0</v>
      </c>
      <c r="AV201">
        <f t="shared" si="51"/>
        <v>0</v>
      </c>
      <c r="AW201">
        <f t="shared" si="50"/>
        <v>0</v>
      </c>
      <c r="AX201">
        <f t="shared" si="50"/>
        <v>0</v>
      </c>
      <c r="AY201">
        <f t="shared" si="50"/>
        <v>0</v>
      </c>
      <c r="AZ201">
        <f t="shared" si="50"/>
        <v>0</v>
      </c>
      <c r="BA201">
        <f t="shared" si="50"/>
        <v>0</v>
      </c>
      <c r="BB201">
        <f t="shared" si="50"/>
        <v>0</v>
      </c>
      <c r="BC201">
        <f t="shared" si="50"/>
        <v>0</v>
      </c>
      <c r="BD201">
        <f t="shared" si="50"/>
        <v>0</v>
      </c>
      <c r="BE201">
        <f t="shared" si="50"/>
        <v>0</v>
      </c>
      <c r="BF201">
        <f t="shared" si="52"/>
        <v>0</v>
      </c>
      <c r="BG201">
        <f t="shared" si="52"/>
        <v>0</v>
      </c>
      <c r="BH201">
        <f t="shared" si="52"/>
        <v>0</v>
      </c>
      <c r="BI201">
        <f t="shared" si="52"/>
        <v>0</v>
      </c>
      <c r="BJ201">
        <f t="shared" si="52"/>
        <v>0</v>
      </c>
      <c r="BK201">
        <f t="shared" si="52"/>
        <v>0</v>
      </c>
      <c r="BL201">
        <f t="shared" si="52"/>
        <v>0</v>
      </c>
      <c r="BM201">
        <f t="shared" si="52"/>
        <v>0</v>
      </c>
      <c r="BN201">
        <f t="shared" si="52"/>
        <v>0</v>
      </c>
      <c r="BO201">
        <f t="shared" si="52"/>
        <v>0</v>
      </c>
      <c r="BP201">
        <f t="shared" si="52"/>
        <v>0</v>
      </c>
      <c r="BQ201">
        <f t="shared" si="52"/>
        <v>0</v>
      </c>
      <c r="BR201">
        <f t="shared" si="52"/>
        <v>0</v>
      </c>
      <c r="BS201">
        <f t="shared" si="52"/>
        <v>0</v>
      </c>
      <c r="BT201">
        <f t="shared" si="52"/>
        <v>0</v>
      </c>
      <c r="BU201">
        <f t="shared" si="52"/>
        <v>0</v>
      </c>
    </row>
    <row r="202" hidden="1" spans="1:73">
      <c r="A202" s="9" t="str">
        <f>_xlfn.XLOOKUP($E202,'Copy of Raw Data'!$E:$E,'Copy of Raw Data'!A:A,"ERROR",0,1)</f>
        <v>US</v>
      </c>
      <c r="B202" s="9" t="str">
        <f>_xlfn.XLOOKUP($E202,'Copy of Raw Data'!$E:$E,'Copy of Raw Data'!B:B,"ERROR",0,1)</f>
        <v>Hair Mousses</v>
      </c>
      <c r="C202" s="9" t="str">
        <f>_xlfn.XLOOKUP($E202,'Copy of Raw Data'!$E:$E,'Copy of Raw Data'!C:C,"ERROR",0,1)</f>
        <v>paul mitchell</v>
      </c>
      <c r="D202" s="9" t="str">
        <f>_xlfn.XLOOKUP($E202,'Copy of Raw Data'!$E:$E,'Copy of Raw Data'!D:D,"ERROR",0,1)</f>
        <v>www.amazon.com/dp/B0752WCBCJ</v>
      </c>
      <c r="E202" s="9" t="s">
        <v>745</v>
      </c>
      <c r="F202" s="9" t="str">
        <f>_xlfn.XLOOKUP($E202,'Copy of Raw Data'!$E:$E,'Copy of Raw Data'!F:F,"ERROR",0,1)</f>
        <v>Paul Mitchell Invisiblewear Volume Whip Styling Foam, Humidity Resistance, Natural Hold, For Fine Hair, 6.8 fl. oz.</v>
      </c>
      <c r="G202" s="9">
        <f>_xlfn.XLOOKUP($E202,'Copy of Raw Data'!$E:$E,'Copy of Raw Data'!G:G,"ERROR",0,1)</f>
        <v>189</v>
      </c>
      <c r="H202" s="9">
        <f>_xlfn.XLOOKUP($E202,'Copy of Raw Data'!$E:$E,'Copy of Raw Data'!H:H,"ERROR",0,1)</f>
        <v>4531.03</v>
      </c>
      <c r="I202" s="9">
        <f>_xlfn.XLOOKUP($E202,'Copy of Raw Data'!$E:$E,'Copy of Raw Data'!I:I,"ERROR",0,1)</f>
        <v>0.000190789996445359</v>
      </c>
      <c r="J202" s="9" t="str">
        <f>_xlfn.XLOOKUP($E202,'Copy of Raw Data'!$E:$E,'Copy of 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20 to 30</v>
      </c>
      <c r="L202" s="9">
        <f>_xlfn.XLOOKUP($E202,'Copy of Raw Data'!$E:$E,'Copy of Raw Data'!L:L,"ERROR",0,1)</f>
        <v>24</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20 to 30</v>
      </c>
      <c r="N202" s="9">
        <f>_xlfn.XLOOKUP($E202,'Copy of Raw Data'!$E:$E,'Copy of Raw Data'!N:N,"ERROR",0,1)</f>
        <v>24</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53"/>
        <v>0</v>
      </c>
      <c r="Q202" s="9">
        <f>_xlfn.XLOOKUP($E202,'Copy of Raw Data'!$E:$E,'Copy of Raw Data'!Q:Q,"ERROR",0,1)</f>
        <v>6.8</v>
      </c>
      <c r="R202" s="9" t="str">
        <f>_xlfn.XLOOKUP($E202,'Copy of Raw Data'!$E:$E,'Copy of Raw Data'!R:R,"ERROR",0,1)</f>
        <v>fl oz</v>
      </c>
      <c r="S202" s="17">
        <f t="shared" si="49"/>
        <v>3.39366515837104</v>
      </c>
      <c r="T202" s="9" t="str">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3 to 4</v>
      </c>
      <c r="U202" s="17"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0.1 to 0.2</v>
      </c>
      <c r="V202" s="17">
        <f t="shared" si="54"/>
        <v>0.114767168020664</v>
      </c>
      <c r="W202" s="17"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0.1 to 0.2</v>
      </c>
      <c r="X202" s="17">
        <f t="shared" si="55"/>
        <v>0.114767168020664</v>
      </c>
      <c r="Y202" s="9"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6 to 8</v>
      </c>
      <c r="Z202" s="17">
        <f t="array" ref="Z202">_xlfn.IFS(AA202="oz",_xlfn.IFS(R202="oz",Q202,R202="fl oz",Q202*1.04,R202="ml",Q202*0.0338),AA202="fl oz",_xlfn.IFS(R202="oz",Q202/1.04,R202="fl oz",Q202,R202="ml",Q202*0.0338/1.04),AA202="ml",_xlfn.IFS(R202="oz",Q202/0.0338,R202="fl oz",Q202*1.04/0.0338,R202="ml",Q202))</f>
        <v>7.072</v>
      </c>
      <c r="AA202" s="9" t="str">
        <f>_xlfn.XLOOKUP($E202,'Copy of Raw Data'!$E:$E,'Copy of Raw Data'!AA:AA,"ERROR",0,1)</f>
        <v>oz</v>
      </c>
      <c r="AB202" s="9"/>
      <c r="AC202" s="9"/>
      <c r="AD202" s="9"/>
      <c r="AE202" s="9"/>
      <c r="AF202" s="9"/>
      <c r="AG202">
        <f t="shared" si="51"/>
        <v>0</v>
      </c>
      <c r="AH202">
        <f t="shared" si="51"/>
        <v>0</v>
      </c>
      <c r="AI202">
        <f t="shared" si="51"/>
        <v>0</v>
      </c>
      <c r="AJ202">
        <f t="shared" si="51"/>
        <v>0</v>
      </c>
      <c r="AK202">
        <f t="shared" si="51"/>
        <v>0</v>
      </c>
      <c r="AL202">
        <f t="shared" si="51"/>
        <v>0</v>
      </c>
      <c r="AM202">
        <f t="shared" si="51"/>
        <v>0</v>
      </c>
      <c r="AN202">
        <f t="shared" si="51"/>
        <v>0</v>
      </c>
      <c r="AO202">
        <f t="shared" si="51"/>
        <v>0</v>
      </c>
      <c r="AP202">
        <f t="shared" si="51"/>
        <v>0</v>
      </c>
      <c r="AQ202">
        <f t="shared" si="51"/>
        <v>0</v>
      </c>
      <c r="AR202">
        <f t="shared" si="51"/>
        <v>0</v>
      </c>
      <c r="AS202">
        <f t="shared" si="51"/>
        <v>0</v>
      </c>
      <c r="AT202">
        <f t="shared" si="51"/>
        <v>0</v>
      </c>
      <c r="AU202">
        <f t="shared" si="51"/>
        <v>0</v>
      </c>
      <c r="AV202">
        <f t="shared" si="51"/>
        <v>0</v>
      </c>
      <c r="AW202">
        <f t="shared" si="50"/>
        <v>0</v>
      </c>
      <c r="AX202">
        <f t="shared" si="50"/>
        <v>0</v>
      </c>
      <c r="AY202">
        <f t="shared" si="50"/>
        <v>0</v>
      </c>
      <c r="AZ202">
        <f t="shared" si="50"/>
        <v>0</v>
      </c>
      <c r="BA202">
        <f t="shared" si="50"/>
        <v>0</v>
      </c>
      <c r="BB202">
        <f t="shared" si="50"/>
        <v>0</v>
      </c>
      <c r="BC202">
        <f t="shared" si="50"/>
        <v>0</v>
      </c>
      <c r="BD202">
        <f t="shared" si="50"/>
        <v>0</v>
      </c>
      <c r="BE202">
        <f t="shared" si="50"/>
        <v>0</v>
      </c>
      <c r="BF202">
        <f t="shared" si="52"/>
        <v>0</v>
      </c>
      <c r="BG202">
        <f t="shared" si="52"/>
        <v>0</v>
      </c>
      <c r="BH202">
        <f t="shared" si="52"/>
        <v>0</v>
      </c>
      <c r="BI202">
        <f t="shared" si="52"/>
        <v>0</v>
      </c>
      <c r="BJ202">
        <f t="shared" si="52"/>
        <v>0</v>
      </c>
      <c r="BK202">
        <f t="shared" si="52"/>
        <v>0</v>
      </c>
      <c r="BL202">
        <f t="shared" si="52"/>
        <v>0</v>
      </c>
      <c r="BM202">
        <f t="shared" si="52"/>
        <v>0</v>
      </c>
      <c r="BN202">
        <f t="shared" si="52"/>
        <v>0</v>
      </c>
      <c r="BO202">
        <f t="shared" si="52"/>
        <v>0</v>
      </c>
      <c r="BP202">
        <f t="shared" si="52"/>
        <v>0</v>
      </c>
      <c r="BQ202">
        <f t="shared" si="52"/>
        <v>0</v>
      </c>
      <c r="BR202">
        <f t="shared" si="52"/>
        <v>0</v>
      </c>
      <c r="BS202">
        <f t="shared" si="52"/>
        <v>0</v>
      </c>
      <c r="BT202">
        <f t="shared" si="52"/>
        <v>0</v>
      </c>
      <c r="BU202">
        <f t="shared" si="52"/>
        <v>0</v>
      </c>
    </row>
    <row r="203" hidden="1" spans="1:73">
      <c r="A203" s="9" t="str">
        <f>_xlfn.XLOOKUP($E203,'Copy of Raw Data'!$E:$E,'Copy of Raw Data'!A:A,"ERROR",0,1)</f>
        <v>US</v>
      </c>
      <c r="B203" s="9" t="str">
        <f>_xlfn.XLOOKUP($E203,'Copy of Raw Data'!$E:$E,'Copy of Raw Data'!B:B,"ERROR",0,1)</f>
        <v>Hair Mousses</v>
      </c>
      <c r="C203" s="9" t="str">
        <f>_xlfn.XLOOKUP($E203,'Copy of Raw Data'!$E:$E,'Copy of Raw Data'!C:C,"ERROR",0,1)</f>
        <v>RUSK</v>
      </c>
      <c r="D203" s="9" t="str">
        <f>_xlfn.XLOOKUP($E203,'Copy of Raw Data'!$E:$E,'Copy of Raw Data'!D:D,"ERROR",0,1)</f>
        <v>www.amazon.com/dp/B003P65H1S</v>
      </c>
      <c r="E203" s="9" t="s">
        <v>749</v>
      </c>
      <c r="F203" s="9" t="str">
        <f>_xlfn.XLOOKUP($E203,'Copy of Raw Data'!$E:$E,'Copy of Raw Data'!F:F,"ERROR",0,1)</f>
        <v>RUSK Designer Collection Plumping Mousse, Firm-Hold, Provides Long-Lasting Body, Volume, and Hold, Ideal for Creating Defined and Bouncy Curls, 8.5 Fl Oz (Pack of 1)</v>
      </c>
      <c r="G203" s="9">
        <f>_xlfn.XLOOKUP($E203,'Copy of Raw Data'!$E:$E,'Copy of Raw Data'!G:G,"ERROR",0,1)</f>
        <v>261</v>
      </c>
      <c r="H203" s="9">
        <f>_xlfn.XLOOKUP($E203,'Copy of Raw Data'!$E:$E,'Copy of Raw Data'!H:H,"ERROR",0,1)</f>
        <v>4487.64</v>
      </c>
      <c r="I203" s="9">
        <f>_xlfn.XLOOKUP($E203,'Copy of Raw Data'!$E:$E,'Copy of Raw Data'!I:I,"ERROR",0,1)</f>
        <v>0.000189578756907711</v>
      </c>
      <c r="J203" s="9" t="str">
        <f>_xlfn.XLOOKUP($E203,'Copy of Raw Data'!$E:$E,'Copy of 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15 to 20</v>
      </c>
      <c r="L203" s="9">
        <f>_xlfn.XLOOKUP($E203,'Copy of Raw Data'!$E:$E,'Copy of Raw Data'!L:L,"ERROR",0,1)</f>
        <v>17.15</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15 to 20</v>
      </c>
      <c r="N203" s="9">
        <f>_xlfn.XLOOKUP($E203,'Copy of Raw Data'!$E:$E,'Copy of Raw Data'!N:N,"ERROR",0,1)</f>
        <v>17.36</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0% to 2%</v>
      </c>
      <c r="P203" s="16">
        <f t="shared" si="53"/>
        <v>0.0120967741935484</v>
      </c>
      <c r="Q203" s="9">
        <f>_xlfn.XLOOKUP($E203,'Copy of Raw Data'!$E:$E,'Copy of Raw Data'!Q:Q,"ERROR",0,1)</f>
        <v>8.5</v>
      </c>
      <c r="R203" s="9" t="str">
        <f>_xlfn.XLOOKUP($E203,'Copy of Raw Data'!$E:$E,'Copy of Raw Data'!R:R,"ERROR",0,1)</f>
        <v>fl oz</v>
      </c>
      <c r="S203" s="17">
        <f t="shared" si="49"/>
        <v>1.94004524886878</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1 to 2</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0.05 to 0.1</v>
      </c>
      <c r="V203" s="17">
        <f t="shared" si="54"/>
        <v>0.066411934561291</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0.05 to 0.1</v>
      </c>
      <c r="X203" s="17">
        <f t="shared" si="55"/>
        <v>0.0656085643851464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8 to 10</v>
      </c>
      <c r="Z203" s="17">
        <f t="array" ref="Z203">_xlfn.IFS(AA203="oz",_xlfn.IFS(R203="oz",Q203,R203="fl oz",Q203*1.04,R203="ml",Q203*0.0338),AA203="fl oz",_xlfn.IFS(R203="oz",Q203/1.04,R203="fl oz",Q203,R203="ml",Q203*0.0338/1.04),AA203="ml",_xlfn.IFS(R203="oz",Q203/0.0338,R203="fl oz",Q203*1.04/0.0338,R203="ml",Q203))</f>
        <v>8.84</v>
      </c>
      <c r="AA203" s="9" t="str">
        <f>_xlfn.XLOOKUP($E203,'Copy of Raw Data'!$E:$E,'Copy of Raw Data'!AA:AA,"ERROR",0,1)</f>
        <v>oz</v>
      </c>
      <c r="AB203" s="9"/>
      <c r="AC203" s="9"/>
      <c r="AD203" s="9"/>
      <c r="AE203" s="9"/>
      <c r="AF203" s="9"/>
      <c r="AG203">
        <f t="shared" si="51"/>
        <v>0</v>
      </c>
      <c r="AH203">
        <f t="shared" si="51"/>
        <v>0</v>
      </c>
      <c r="AI203">
        <f t="shared" si="51"/>
        <v>0</v>
      </c>
      <c r="AJ203">
        <f t="shared" si="51"/>
        <v>0</v>
      </c>
      <c r="AK203">
        <f t="shared" si="51"/>
        <v>0</v>
      </c>
      <c r="AL203">
        <f t="shared" si="51"/>
        <v>0</v>
      </c>
      <c r="AM203">
        <f t="shared" si="51"/>
        <v>0</v>
      </c>
      <c r="AN203">
        <f t="shared" si="51"/>
        <v>0</v>
      </c>
      <c r="AO203">
        <f t="shared" si="51"/>
        <v>0</v>
      </c>
      <c r="AP203">
        <f t="shared" si="51"/>
        <v>0</v>
      </c>
      <c r="AQ203">
        <f t="shared" si="51"/>
        <v>0</v>
      </c>
      <c r="AR203">
        <f t="shared" si="51"/>
        <v>0</v>
      </c>
      <c r="AS203">
        <f t="shared" si="51"/>
        <v>0</v>
      </c>
      <c r="AT203">
        <f t="shared" si="51"/>
        <v>0</v>
      </c>
      <c r="AU203">
        <f t="shared" si="51"/>
        <v>0</v>
      </c>
      <c r="AV203">
        <f t="shared" si="51"/>
        <v>0</v>
      </c>
      <c r="AW203">
        <f t="shared" si="50"/>
        <v>0</v>
      </c>
      <c r="AX203">
        <f t="shared" si="50"/>
        <v>0</v>
      </c>
      <c r="AY203">
        <f t="shared" si="50"/>
        <v>0</v>
      </c>
      <c r="AZ203">
        <f t="shared" si="50"/>
        <v>0</v>
      </c>
      <c r="BA203">
        <f t="shared" si="50"/>
        <v>0</v>
      </c>
      <c r="BB203">
        <f t="shared" si="50"/>
        <v>0</v>
      </c>
      <c r="BC203">
        <f t="shared" si="50"/>
        <v>0</v>
      </c>
      <c r="BD203">
        <f t="shared" si="50"/>
        <v>0</v>
      </c>
      <c r="BE203">
        <f t="shared" si="50"/>
        <v>0</v>
      </c>
      <c r="BF203">
        <f t="shared" si="52"/>
        <v>0</v>
      </c>
      <c r="BG203">
        <f t="shared" si="52"/>
        <v>0</v>
      </c>
      <c r="BH203">
        <f t="shared" si="52"/>
        <v>0</v>
      </c>
      <c r="BI203">
        <f t="shared" si="52"/>
        <v>0</v>
      </c>
      <c r="BJ203">
        <f t="shared" si="52"/>
        <v>0</v>
      </c>
      <c r="BK203">
        <f t="shared" si="52"/>
        <v>0</v>
      </c>
      <c r="BL203">
        <f t="shared" si="52"/>
        <v>0</v>
      </c>
      <c r="BM203">
        <f t="shared" si="52"/>
        <v>0</v>
      </c>
      <c r="BN203">
        <f t="shared" si="52"/>
        <v>0</v>
      </c>
      <c r="BO203">
        <f t="shared" si="52"/>
        <v>0</v>
      </c>
      <c r="BP203">
        <f t="shared" si="52"/>
        <v>0</v>
      </c>
      <c r="BQ203">
        <f t="shared" si="52"/>
        <v>0</v>
      </c>
      <c r="BR203">
        <f t="shared" si="52"/>
        <v>0</v>
      </c>
      <c r="BS203">
        <f t="shared" si="52"/>
        <v>0</v>
      </c>
      <c r="BT203">
        <f t="shared" si="52"/>
        <v>0</v>
      </c>
      <c r="BU203">
        <f t="shared" si="52"/>
        <v>0</v>
      </c>
    </row>
    <row r="204" hidden="1" spans="1:73">
      <c r="A204" s="9" t="str">
        <f>_xlfn.XLOOKUP($E204,'Copy of Raw Data'!$E:$E,'Copy of Raw Data'!A:A,"ERROR",0,1)</f>
        <v>US</v>
      </c>
      <c r="B204" s="9" t="str">
        <f>_xlfn.XLOOKUP($E204,'Copy of Raw Data'!$E:$E,'Copy of Raw Data'!B:B,"ERROR",0,1)</f>
        <v>Hair Mousses</v>
      </c>
      <c r="C204" s="9" t="str">
        <f>_xlfn.XLOOKUP($E204,'Copy of Raw Data'!$E:$E,'Copy of Raw Data'!C:C,"ERROR",0,1)</f>
        <v>Goiple</v>
      </c>
      <c r="D204" s="9" t="str">
        <f>_xlfn.XLOOKUP($E204,'Copy of Raw Data'!$E:$E,'Copy of Raw Data'!D:D,"ERROR",0,1)</f>
        <v>www.amazon.com/dp/B0BZCPRJQ9</v>
      </c>
      <c r="E204" s="9" t="s">
        <v>752</v>
      </c>
      <c r="F204" s="9" t="str">
        <f>_xlfn.XLOOKUP($E204,'Copy of Raw Data'!$E:$E,'Copy of Raw Data'!F:F,"ERROR",0,1)</f>
        <v>Braid Foam Control Mousse Braiding Mousse for Braids Twist, Locs, No Flake Mousse for Braids Style and Moisturizes, Rosemary Oil for Hair Growth Hair Mousse for Braids Easy to Apply (3.4fl oz+1fl oz)</v>
      </c>
      <c r="G204" s="9">
        <f>_xlfn.XLOOKUP($E204,'Copy of Raw Data'!$E:$E,'Copy of Raw Data'!G:G,"ERROR",0,1)</f>
        <v>286</v>
      </c>
      <c r="H204" s="9">
        <f>_xlfn.XLOOKUP($E204,'Copy of Raw Data'!$E:$E,'Copy of Raw Data'!H:H,"ERROR",0,1)</f>
        <v>4459.15</v>
      </c>
      <c r="I204" s="9">
        <f>_xlfn.XLOOKUP($E204,'Copy of Raw Data'!$E:$E,'Copy of Raw Data'!I:I,"ERROR",0,1)</f>
        <v>0.000188079693864628</v>
      </c>
      <c r="J204" s="9" t="str">
        <f>_xlfn.XLOOKUP($E204,'Copy of Raw Data'!$E:$E,'Copy of 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_xlfn.XLOOKUP($E204,'Copy of Raw Data'!$E:$E,'Copy of Raw Data'!L:L,"ERROR",0,1)</f>
        <v>15.61</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_xlfn.XLOOKUP($E204,'Copy of Raw Data'!$E:$E,'Copy of Raw Data'!N:N,"ERROR",0,1)</f>
        <v>15.99</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2% to 4%</v>
      </c>
      <c r="P204" s="16">
        <f t="shared" si="53"/>
        <v>0.0237648530331458</v>
      </c>
      <c r="Q204" s="9">
        <f>_xlfn.XLOOKUP($E204,'Copy of Raw Data'!$E:$E,'Copy of Raw Data'!Q:Q,"ERROR",0,1)</f>
        <v>4.4</v>
      </c>
      <c r="R204" s="9" t="str">
        <f>_xlfn.XLOOKUP($E204,'Copy of Raw Data'!$E:$E,'Copy of Raw Data'!R:R,"ERROR",0,1)</f>
        <v>fl oz</v>
      </c>
      <c r="S204" s="17">
        <f t="shared" si="49"/>
        <v>3.41127622377622</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3 to 4</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0.1 to 0.2</v>
      </c>
      <c r="V204" s="17">
        <f t="shared" si="54"/>
        <v>0.118171057890368</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0.1 to 0.2</v>
      </c>
      <c r="X204" s="17">
        <f t="shared" si="55"/>
        <v>0.115362740066832</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4 to 6</v>
      </c>
      <c r="Z204" s="17">
        <f t="array" ref="Z204">_xlfn.IFS(AA204="oz",_xlfn.IFS(R204="oz",Q204,R204="fl oz",Q204*1.04,R204="ml",Q204*0.0338),AA204="fl oz",_xlfn.IFS(R204="oz",Q204/1.04,R204="fl oz",Q204,R204="ml",Q204*0.0338/1.04),AA204="ml",_xlfn.IFS(R204="oz",Q204/0.0338,R204="fl oz",Q204*1.04/0.0338,R204="ml",Q204))</f>
        <v>4.576</v>
      </c>
      <c r="AA204" s="9" t="str">
        <f>_xlfn.XLOOKUP($E204,'Copy of Raw Data'!$E:$E,'Copy of Raw Data'!AA:AA,"ERROR",0,1)</f>
        <v>oz</v>
      </c>
      <c r="AB204" s="9"/>
      <c r="AC204" s="9"/>
      <c r="AD204" s="9"/>
      <c r="AE204" s="9"/>
      <c r="AF204" s="9"/>
      <c r="AG204">
        <f t="shared" si="51"/>
        <v>0</v>
      </c>
      <c r="AH204">
        <f t="shared" si="51"/>
        <v>0</v>
      </c>
      <c r="AI204">
        <f t="shared" si="51"/>
        <v>0</v>
      </c>
      <c r="AJ204">
        <f t="shared" si="51"/>
        <v>0</v>
      </c>
      <c r="AK204">
        <f t="shared" si="51"/>
        <v>0</v>
      </c>
      <c r="AL204">
        <f t="shared" si="51"/>
        <v>0</v>
      </c>
      <c r="AM204">
        <f t="shared" si="51"/>
        <v>0</v>
      </c>
      <c r="AN204">
        <f t="shared" si="51"/>
        <v>0</v>
      </c>
      <c r="AO204">
        <f t="shared" si="51"/>
        <v>0</v>
      </c>
      <c r="AP204">
        <f t="shared" si="51"/>
        <v>0</v>
      </c>
      <c r="AQ204">
        <f t="shared" si="51"/>
        <v>0</v>
      </c>
      <c r="AR204">
        <f t="shared" si="51"/>
        <v>0</v>
      </c>
      <c r="AS204">
        <f t="shared" si="51"/>
        <v>0</v>
      </c>
      <c r="AT204">
        <f t="shared" si="51"/>
        <v>0</v>
      </c>
      <c r="AU204">
        <f t="shared" si="51"/>
        <v>0</v>
      </c>
      <c r="AV204">
        <f t="shared" si="51"/>
        <v>0</v>
      </c>
      <c r="AW204">
        <f t="shared" si="50"/>
        <v>0</v>
      </c>
      <c r="AX204">
        <f t="shared" si="50"/>
        <v>0</v>
      </c>
      <c r="AY204">
        <f t="shared" si="50"/>
        <v>0</v>
      </c>
      <c r="AZ204">
        <f t="shared" si="50"/>
        <v>0</v>
      </c>
      <c r="BA204">
        <f t="shared" si="50"/>
        <v>0</v>
      </c>
      <c r="BB204">
        <f t="shared" si="50"/>
        <v>0</v>
      </c>
      <c r="BC204">
        <f t="shared" si="50"/>
        <v>0</v>
      </c>
      <c r="BD204">
        <f t="shared" si="50"/>
        <v>0</v>
      </c>
      <c r="BE204">
        <f t="shared" si="50"/>
        <v>0</v>
      </c>
      <c r="BF204">
        <f t="shared" si="52"/>
        <v>0</v>
      </c>
      <c r="BG204">
        <f t="shared" si="52"/>
        <v>0</v>
      </c>
      <c r="BH204">
        <f t="shared" si="52"/>
        <v>0</v>
      </c>
      <c r="BI204">
        <f t="shared" si="52"/>
        <v>0</v>
      </c>
      <c r="BJ204">
        <f t="shared" si="52"/>
        <v>0</v>
      </c>
      <c r="BK204">
        <f t="shared" si="52"/>
        <v>0</v>
      </c>
      <c r="BL204">
        <f t="shared" si="52"/>
        <v>0</v>
      </c>
      <c r="BM204">
        <f t="shared" si="52"/>
        <v>0</v>
      </c>
      <c r="BN204">
        <f t="shared" si="52"/>
        <v>0</v>
      </c>
      <c r="BO204">
        <f t="shared" si="52"/>
        <v>0</v>
      </c>
      <c r="BP204">
        <f t="shared" si="52"/>
        <v>0</v>
      </c>
      <c r="BQ204">
        <f t="shared" si="52"/>
        <v>0</v>
      </c>
      <c r="BR204">
        <f t="shared" si="52"/>
        <v>0</v>
      </c>
      <c r="BS204">
        <f t="shared" si="52"/>
        <v>0</v>
      </c>
      <c r="BT204">
        <f t="shared" si="52"/>
        <v>0</v>
      </c>
      <c r="BU204">
        <f t="shared" si="52"/>
        <v>0</v>
      </c>
    </row>
    <row r="205" hidden="1" spans="1:73">
      <c r="A205" s="9" t="str">
        <f>_xlfn.XLOOKUP($E205,'Copy of Raw Data'!$E:$E,'Copy of Raw Data'!A:A,"ERROR",0,1)</f>
        <v>US</v>
      </c>
      <c r="B205" s="9" t="str">
        <f>_xlfn.XLOOKUP($E205,'Copy of Raw Data'!$E:$E,'Copy of Raw Data'!B:B,"ERROR",0,1)</f>
        <v>Hair Mousses</v>
      </c>
      <c r="C205" s="9" t="str">
        <f>_xlfn.XLOOKUP($E205,'Copy of Raw Data'!$E:$E,'Copy of Raw Data'!C:C,"ERROR",0,1)</f>
        <v>roux</v>
      </c>
      <c r="D205" s="9" t="str">
        <f>_xlfn.XLOOKUP($E205,'Copy of Raw Data'!$E:$E,'Copy of Raw Data'!D:D,"ERROR",0,1)</f>
        <v>www.amazon.com/dp/B000BPTEXS</v>
      </c>
      <c r="E205" s="9" t="s">
        <v>755</v>
      </c>
      <c r="F205" s="9" t="str">
        <f>_xlfn.XLOOKUP($E205,'Copy of Raw Data'!$E:$E,'Copy of Raw Data'!F:F,"ERROR",0,1)</f>
        <v>Roux Fanci-Full Instant Color Mousse Enriches Dark Blonde &amp; Light Brown Hair, 23 Frivolous Fawn, 6 Fl Oz (Pack of 1)</v>
      </c>
      <c r="G205" s="9">
        <f>_xlfn.XLOOKUP($E205,'Copy of Raw Data'!$E:$E,'Copy of Raw Data'!G:G,"ERROR",0,1)</f>
        <v>264</v>
      </c>
      <c r="H205" s="9">
        <f>_xlfn.XLOOKUP($E205,'Copy of Raw Data'!$E:$E,'Copy of Raw Data'!H:H,"ERROR",0,1)</f>
        <v>4423.89</v>
      </c>
      <c r="I205" s="9">
        <f>_xlfn.XLOOKUP($E205,'Copy of Raw Data'!$E:$E,'Copy of Raw Data'!I:I,"ERROR",0,1)</f>
        <v>0.000184555662791423</v>
      </c>
      <c r="J205" s="9" t="str">
        <f>_xlfn.XLOOKUP($E205,'Copy of Raw Data'!$E:$E,'Copy of 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_xlfn.XLOOKUP($E205,'Copy of Raw Data'!$E:$E,'Copy of Raw Data'!L:L,"ERROR",0,1)</f>
        <v>16.68</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_xlfn.XLOOKUP($E205,'Copy of Raw Data'!$E:$E,'Copy of Raw Data'!N:N,"ERROR",0,1)</f>
        <v>16.68</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No Discount</v>
      </c>
      <c r="P205" s="16">
        <f t="shared" si="53"/>
        <v>0</v>
      </c>
      <c r="Q205" s="9">
        <f>_xlfn.XLOOKUP($E205,'Copy of Raw Data'!$E:$E,'Copy of Raw Data'!Q:Q,"ERROR",0,1)</f>
        <v>6</v>
      </c>
      <c r="R205" s="9" t="str">
        <f>_xlfn.XLOOKUP($E205,'Copy of Raw Data'!$E:$E,'Copy of Raw Data'!R:R,"ERROR",0,1)</f>
        <v>fl oz</v>
      </c>
      <c r="S205" s="17">
        <f t="shared" si="49"/>
        <v>2.67307692307692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2 to 3</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0.05 to 0.1</v>
      </c>
      <c r="V205" s="17">
        <f t="shared" si="54"/>
        <v>0.0903982726776098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0.05 to 0.1</v>
      </c>
      <c r="X205" s="17">
        <f t="shared" si="55"/>
        <v>0.0903982726776098</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6 to 8</v>
      </c>
      <c r="Z205" s="17">
        <f t="array" ref="Z205">_xlfn.IFS(AA205="oz",_xlfn.IFS(R205="oz",Q205,R205="fl oz",Q205*1.04,R205="ml",Q205*0.0338),AA205="fl oz",_xlfn.IFS(R205="oz",Q205/1.04,R205="fl oz",Q205,R205="ml",Q205*0.0338/1.04),AA205="ml",_xlfn.IFS(R205="oz",Q205/0.0338,R205="fl oz",Q205*1.04/0.0338,R205="ml",Q205))</f>
        <v>6.24</v>
      </c>
      <c r="AA205" s="9" t="str">
        <f>_xlfn.XLOOKUP($E205,'Copy of Raw Data'!$E:$E,'Copy of Raw Data'!AA:AA,"ERROR",0,1)</f>
        <v>oz</v>
      </c>
      <c r="AB205" s="9"/>
      <c r="AC205" s="9"/>
      <c r="AD205" s="9"/>
      <c r="AE205" s="9"/>
      <c r="AF205" s="9"/>
      <c r="AG205">
        <f t="shared" si="51"/>
        <v>0</v>
      </c>
      <c r="AH205">
        <f t="shared" si="51"/>
        <v>0</v>
      </c>
      <c r="AI205">
        <f t="shared" si="51"/>
        <v>0</v>
      </c>
      <c r="AJ205">
        <f t="shared" si="51"/>
        <v>0</v>
      </c>
      <c r="AK205">
        <f t="shared" si="51"/>
        <v>0</v>
      </c>
      <c r="AL205">
        <f t="shared" si="51"/>
        <v>0</v>
      </c>
      <c r="AM205">
        <f t="shared" si="51"/>
        <v>0</v>
      </c>
      <c r="AN205">
        <f t="shared" si="51"/>
        <v>0</v>
      </c>
      <c r="AO205">
        <f t="shared" si="51"/>
        <v>0</v>
      </c>
      <c r="AP205">
        <f t="shared" si="51"/>
        <v>0</v>
      </c>
      <c r="AQ205">
        <f t="shared" si="51"/>
        <v>0</v>
      </c>
      <c r="AR205">
        <f t="shared" si="51"/>
        <v>0</v>
      </c>
      <c r="AS205">
        <f t="shared" si="51"/>
        <v>0</v>
      </c>
      <c r="AT205">
        <f t="shared" si="51"/>
        <v>0</v>
      </c>
      <c r="AU205">
        <f t="shared" si="51"/>
        <v>0</v>
      </c>
      <c r="AV205">
        <f t="shared" si="51"/>
        <v>0</v>
      </c>
      <c r="AW205">
        <f t="shared" si="50"/>
        <v>0</v>
      </c>
      <c r="AX205">
        <f t="shared" si="50"/>
        <v>0</v>
      </c>
      <c r="AY205">
        <f t="shared" si="50"/>
        <v>0</v>
      </c>
      <c r="AZ205">
        <f t="shared" si="50"/>
        <v>0</v>
      </c>
      <c r="BA205">
        <f t="shared" si="50"/>
        <v>0</v>
      </c>
      <c r="BB205">
        <f t="shared" si="50"/>
        <v>0</v>
      </c>
      <c r="BC205">
        <f t="shared" si="50"/>
        <v>0</v>
      </c>
      <c r="BD205">
        <f t="shared" si="50"/>
        <v>0</v>
      </c>
      <c r="BE205">
        <f t="shared" si="50"/>
        <v>0</v>
      </c>
      <c r="BF205">
        <f t="shared" si="52"/>
        <v>0</v>
      </c>
      <c r="BG205">
        <f t="shared" si="52"/>
        <v>0</v>
      </c>
      <c r="BH205">
        <f t="shared" si="52"/>
        <v>0</v>
      </c>
      <c r="BI205">
        <f t="shared" si="52"/>
        <v>0</v>
      </c>
      <c r="BJ205">
        <f t="shared" si="52"/>
        <v>0</v>
      </c>
      <c r="BK205">
        <f t="shared" si="52"/>
        <v>0</v>
      </c>
      <c r="BL205">
        <f t="shared" si="52"/>
        <v>0</v>
      </c>
      <c r="BM205">
        <f t="shared" si="52"/>
        <v>0</v>
      </c>
      <c r="BN205">
        <f t="shared" si="52"/>
        <v>0</v>
      </c>
      <c r="BO205">
        <f t="shared" si="52"/>
        <v>0</v>
      </c>
      <c r="BP205">
        <f t="shared" si="52"/>
        <v>0</v>
      </c>
      <c r="BQ205">
        <f t="shared" si="52"/>
        <v>0</v>
      </c>
      <c r="BR205">
        <f t="shared" si="52"/>
        <v>0</v>
      </c>
      <c r="BS205">
        <f t="shared" si="52"/>
        <v>0</v>
      </c>
      <c r="BT205">
        <f t="shared" si="52"/>
        <v>0</v>
      </c>
      <c r="BU205">
        <f t="shared" si="52"/>
        <v>0</v>
      </c>
    </row>
    <row r="206" hidden="1" spans="1:73">
      <c r="A206" s="9" t="str">
        <f>_xlfn.XLOOKUP($E206,'Copy of Raw Data'!$E:$E,'Copy of Raw Data'!A:A,"ERROR",0,1)</f>
        <v>US</v>
      </c>
      <c r="B206" s="9" t="str">
        <f>_xlfn.XLOOKUP($E206,'Copy of Raw Data'!$E:$E,'Copy of Raw Data'!B:B,"ERROR",0,1)</f>
        <v>Hair Mousses</v>
      </c>
      <c r="C206" s="9" t="str">
        <f>_xlfn.XLOOKUP($E206,'Copy of Raw Data'!$E:$E,'Copy of Raw Data'!C:C,"ERROR",0,1)</f>
        <v>aussie</v>
      </c>
      <c r="D206" s="9" t="str">
        <f>_xlfn.XLOOKUP($E206,'Copy of Raw Data'!$E:$E,'Copy of Raw Data'!D:D,"ERROR",0,1)</f>
        <v>www.amazon.com/dp/B07N9H2Y3W</v>
      </c>
      <c r="E206" s="9" t="s">
        <v>758</v>
      </c>
      <c r="F206" s="9" t="str">
        <f>_xlfn.XLOOKUP($E206,'Copy of Raw Data'!$E:$E,'Copy of Raw Data'!F:F,"ERROR",0,1)</f>
        <v>Aussie Hair Gel 7 fl oz, Triple Pack</v>
      </c>
      <c r="G206" s="9">
        <f>_xlfn.XLOOKUP($E206,'Copy of Raw Data'!$E:$E,'Copy of Raw Data'!G:G,"ERROR",0,1)</f>
        <v>272</v>
      </c>
      <c r="H206" s="9">
        <f>_xlfn.XLOOKUP($E206,'Copy of Raw Data'!$E:$E,'Copy of Raw Data'!H:H,"ERROR",0,1)</f>
        <v>4341</v>
      </c>
      <c r="I206" s="9">
        <f>_xlfn.XLOOKUP($E206,'Copy of Raw Data'!$E:$E,'Copy of Raw Data'!I:I,"ERROR",0,1)</f>
        <v>0.000184011476547762</v>
      </c>
      <c r="J206" s="9" t="str">
        <f>_xlfn.XLOOKUP($E206,'Copy of Raw Data'!$E:$E,'Copy of 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_xlfn.XLOOKUP($E206,'Copy of Raw Data'!$E:$E,'Copy of Raw Data'!L:L,"ERROR",0,1)</f>
        <v>16.07</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_xlfn.XLOOKUP($E206,'Copy of Raw Data'!$E:$E,'Copy of Raw Data'!N:N,"ERROR",0,1)</f>
        <v>17.49</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8% to 10%</v>
      </c>
      <c r="P206" s="16">
        <f t="shared" si="53"/>
        <v>0.0811892510005717</v>
      </c>
      <c r="Q206" s="9">
        <f>_xlfn.XLOOKUP($E206,'Copy of Raw Data'!$E:$E,'Copy of Raw Data'!Q:Q,"ERROR",0,1)</f>
        <v>21</v>
      </c>
      <c r="R206" s="9" t="str">
        <f>_xlfn.XLOOKUP($E206,'Copy of Raw Data'!$E:$E,'Copy of Raw Data'!R:R,"ERROR",0,1)</f>
        <v>fl oz</v>
      </c>
      <c r="S206" s="17">
        <f t="shared" si="49"/>
        <v>0.735805860805861</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0.5 to 0.75</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17">
        <f t="shared" si="54"/>
        <v>0.0270823191012572</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17">
        <f t="shared" si="55"/>
        <v>0.0248835258980677</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20 to 25</v>
      </c>
      <c r="Z206" s="17">
        <f t="array" ref="Z206">_xlfn.IFS(AA206="oz",_xlfn.IFS(R206="oz",Q206,R206="fl oz",Q206*1.04,R206="ml",Q206*0.0338),AA206="fl oz",_xlfn.IFS(R206="oz",Q206/1.04,R206="fl oz",Q206,R206="ml",Q206*0.0338/1.04),AA206="ml",_xlfn.IFS(R206="oz",Q206/0.0338,R206="fl oz",Q206*1.04/0.0338,R206="ml",Q206))</f>
        <v>21.84</v>
      </c>
      <c r="AA206" s="9" t="str">
        <f>_xlfn.XLOOKUP($E206,'Copy of Raw Data'!$E:$E,'Copy of Raw Data'!AA:AA,"ERROR",0,1)</f>
        <v>oz</v>
      </c>
      <c r="AB206" s="9"/>
      <c r="AC206" s="9"/>
      <c r="AD206" s="9"/>
      <c r="AE206" s="9"/>
      <c r="AF206" s="9"/>
      <c r="AG206">
        <f t="shared" si="51"/>
        <v>0</v>
      </c>
      <c r="AH206">
        <f t="shared" si="51"/>
        <v>0</v>
      </c>
      <c r="AI206">
        <f t="shared" si="51"/>
        <v>0</v>
      </c>
      <c r="AJ206">
        <f t="shared" si="51"/>
        <v>0</v>
      </c>
      <c r="AK206">
        <f t="shared" si="51"/>
        <v>0</v>
      </c>
      <c r="AL206">
        <f t="shared" si="51"/>
        <v>0</v>
      </c>
      <c r="AM206">
        <f t="shared" si="51"/>
        <v>0</v>
      </c>
      <c r="AN206">
        <f t="shared" si="51"/>
        <v>0</v>
      </c>
      <c r="AO206">
        <f t="shared" si="51"/>
        <v>0</v>
      </c>
      <c r="AP206">
        <f t="shared" si="51"/>
        <v>0</v>
      </c>
      <c r="AQ206">
        <f t="shared" si="51"/>
        <v>0</v>
      </c>
      <c r="AR206">
        <f t="shared" si="51"/>
        <v>0</v>
      </c>
      <c r="AS206">
        <f t="shared" si="51"/>
        <v>0</v>
      </c>
      <c r="AT206">
        <f t="shared" si="51"/>
        <v>0</v>
      </c>
      <c r="AU206">
        <f t="shared" si="51"/>
        <v>0</v>
      </c>
      <c r="AV206">
        <f t="shared" ref="AV206:BC269" si="56">IF(IFERROR(SEARCH(AV$2,$AD206,1),0)=0,0,1)</f>
        <v>0</v>
      </c>
      <c r="AW206">
        <f t="shared" si="56"/>
        <v>0</v>
      </c>
      <c r="AX206">
        <f t="shared" si="56"/>
        <v>0</v>
      </c>
      <c r="AY206">
        <f t="shared" si="56"/>
        <v>0</v>
      </c>
      <c r="AZ206">
        <f t="shared" si="56"/>
        <v>0</v>
      </c>
      <c r="BA206">
        <f t="shared" si="56"/>
        <v>0</v>
      </c>
      <c r="BB206">
        <f t="shared" si="56"/>
        <v>0</v>
      </c>
      <c r="BC206">
        <f t="shared" si="56"/>
        <v>0</v>
      </c>
      <c r="BD206">
        <f t="shared" si="50"/>
        <v>0</v>
      </c>
      <c r="BE206">
        <f t="shared" si="50"/>
        <v>0</v>
      </c>
      <c r="BF206">
        <f t="shared" si="52"/>
        <v>0</v>
      </c>
      <c r="BG206">
        <f t="shared" si="52"/>
        <v>0</v>
      </c>
      <c r="BH206">
        <f t="shared" si="52"/>
        <v>0</v>
      </c>
      <c r="BI206">
        <f t="shared" si="52"/>
        <v>0</v>
      </c>
      <c r="BJ206">
        <f t="shared" si="52"/>
        <v>0</v>
      </c>
      <c r="BK206">
        <f t="shared" si="52"/>
        <v>0</v>
      </c>
      <c r="BL206">
        <f t="shared" si="52"/>
        <v>0</v>
      </c>
      <c r="BM206">
        <f t="shared" si="52"/>
        <v>0</v>
      </c>
      <c r="BN206">
        <f t="shared" si="52"/>
        <v>0</v>
      </c>
      <c r="BO206">
        <f t="shared" si="52"/>
        <v>0</v>
      </c>
      <c r="BP206">
        <f t="shared" si="52"/>
        <v>0</v>
      </c>
      <c r="BQ206">
        <f t="shared" si="52"/>
        <v>0</v>
      </c>
      <c r="BR206">
        <f t="shared" si="52"/>
        <v>0</v>
      </c>
      <c r="BS206">
        <f t="shared" si="52"/>
        <v>0</v>
      </c>
      <c r="BT206">
        <f t="shared" si="52"/>
        <v>0</v>
      </c>
      <c r="BU206">
        <f t="shared" si="52"/>
        <v>0</v>
      </c>
    </row>
    <row r="207" hidden="1" spans="1:73">
      <c r="A207" s="9" t="str">
        <f>_xlfn.XLOOKUP($E207,'Copy of Raw Data'!$E:$E,'Copy of Raw Data'!A:A,"ERROR",0,1)</f>
        <v>US</v>
      </c>
      <c r="B207" s="9" t="str">
        <f>_xlfn.XLOOKUP($E207,'Copy of Raw Data'!$E:$E,'Copy of Raw Data'!B:B,"ERROR",0,1)</f>
        <v>Hair Mousses</v>
      </c>
      <c r="C207" s="9" t="str">
        <f>_xlfn.XLOOKUP($E207,'Copy of Raw Data'!$E:$E,'Copy of Raw Data'!C:C,"ERROR",0,1)</f>
        <v>Herbal Essences</v>
      </c>
      <c r="D207" s="9" t="str">
        <f>_xlfn.XLOOKUP($E207,'Copy of Raw Data'!$E:$E,'Copy of Raw Data'!D:D,"ERROR",0,1)</f>
        <v>www.amazon.com/dp/B001E5E9V6</v>
      </c>
      <c r="E207" s="9" t="s">
        <v>761</v>
      </c>
      <c r="F207" s="9" t="str">
        <f>_xlfn.XLOOKUP($E207,'Copy of Raw Data'!$E:$E,'Copy of Raw Data'!F:F,"ERROR",0,1)</f>
        <v>Herbal Essences Body Envy Va-Va-Volumizing Hairspray 8 Fl Oz (Pack of 12)</v>
      </c>
      <c r="G207" s="9">
        <f>_xlfn.XLOOKUP($E207,'Copy of Raw Data'!$E:$E,'Copy of Raw Data'!G:G,"ERROR",0,1)</f>
        <v>74</v>
      </c>
      <c r="H207" s="9">
        <f>_xlfn.XLOOKUP($E207,'Copy of Raw Data'!$E:$E,'Copy of Raw Data'!H:H,"ERROR",0,1)</f>
        <v>4328.2</v>
      </c>
      <c r="I207" s="9">
        <f>_xlfn.XLOOKUP($E207,'Copy of Raw Data'!$E:$E,'Copy of Raw Data'!I:I,"ERROR",0,1)</f>
        <v>0.00017904577707436</v>
      </c>
      <c r="J207" s="9" t="str">
        <f>_xlfn.XLOOKUP($E207,'Copy of Raw Data'!$E:$E,'Copy of 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50 to 75</v>
      </c>
      <c r="L207" s="9">
        <f>_xlfn.XLOOKUP($E207,'Copy of Raw Data'!$E:$E,'Copy of Raw Data'!L:L,"ERROR",0,1)</f>
        <v>58.3</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50 to 75</v>
      </c>
      <c r="N207" s="9">
        <f>_xlfn.XLOOKUP($E207,'Copy of Raw Data'!$E:$E,'Copy of Raw Data'!N:N,"ERROR",0,1)</f>
        <v>58.3</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No Discount</v>
      </c>
      <c r="P207" s="16">
        <f t="shared" si="53"/>
        <v>0</v>
      </c>
      <c r="Q207" s="9">
        <f>_xlfn.XLOOKUP($E207,'Copy of Raw Data'!$E:$E,'Copy of Raw Data'!Q:Q,"ERROR",0,1)</f>
        <v>96</v>
      </c>
      <c r="R207" s="9" t="str">
        <f>_xlfn.XLOOKUP($E207,'Copy of Raw Data'!$E:$E,'Copy of Raw Data'!R:R,"ERROR",0,1)</f>
        <v>fl oz</v>
      </c>
      <c r="S207" s="17">
        <f t="shared" si="49"/>
        <v>0.583934294871795</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54"/>
        <v>0.0197475243446667</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55"/>
        <v>0.0197475243446667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50+</v>
      </c>
      <c r="Z207" s="17">
        <f t="array" ref="Z207">_xlfn.IFS(AA207="oz",_xlfn.IFS(R207="oz",Q207,R207="fl oz",Q207*1.04,R207="ml",Q207*0.0338),AA207="fl oz",_xlfn.IFS(R207="oz",Q207/1.04,R207="fl oz",Q207,R207="ml",Q207*0.0338/1.04),AA207="ml",_xlfn.IFS(R207="oz",Q207/0.0338,R207="fl oz",Q207*1.04/0.0338,R207="ml",Q207))</f>
        <v>99.84</v>
      </c>
      <c r="AA207" s="9" t="str">
        <f>_xlfn.XLOOKUP($E207,'Copy of Raw Data'!$E:$E,'Copy of Raw Data'!AA:AA,"ERROR",0,1)</f>
        <v>oz</v>
      </c>
      <c r="AB207" s="9"/>
      <c r="AC207" s="9"/>
      <c r="AD207" s="9"/>
      <c r="AE207" s="9"/>
      <c r="AF207" s="9"/>
      <c r="AG207">
        <f t="shared" ref="AG207:AV238" si="57">IF(IFERROR(SEARCH(AG$2,$AD207,1),0)=0,0,1)</f>
        <v>0</v>
      </c>
      <c r="AH207">
        <f t="shared" si="57"/>
        <v>0</v>
      </c>
      <c r="AI207">
        <f t="shared" si="57"/>
        <v>0</v>
      </c>
      <c r="AJ207">
        <f t="shared" si="57"/>
        <v>0</v>
      </c>
      <c r="AK207">
        <f t="shared" si="57"/>
        <v>0</v>
      </c>
      <c r="AL207">
        <f t="shared" si="57"/>
        <v>0</v>
      </c>
      <c r="AM207">
        <f t="shared" si="57"/>
        <v>0</v>
      </c>
      <c r="AN207">
        <f t="shared" si="57"/>
        <v>0</v>
      </c>
      <c r="AO207">
        <f t="shared" si="57"/>
        <v>0</v>
      </c>
      <c r="AP207">
        <f t="shared" si="57"/>
        <v>0</v>
      </c>
      <c r="AQ207">
        <f t="shared" si="57"/>
        <v>0</v>
      </c>
      <c r="AR207">
        <f t="shared" si="57"/>
        <v>0</v>
      </c>
      <c r="AS207">
        <f t="shared" si="57"/>
        <v>0</v>
      </c>
      <c r="AT207">
        <f t="shared" si="57"/>
        <v>0</v>
      </c>
      <c r="AU207">
        <f t="shared" si="57"/>
        <v>0</v>
      </c>
      <c r="AV207">
        <f t="shared" si="57"/>
        <v>0</v>
      </c>
      <c r="AW207">
        <f t="shared" si="56"/>
        <v>0</v>
      </c>
      <c r="AX207">
        <f t="shared" si="56"/>
        <v>0</v>
      </c>
      <c r="AY207">
        <f t="shared" si="56"/>
        <v>0</v>
      </c>
      <c r="AZ207">
        <f t="shared" si="56"/>
        <v>0</v>
      </c>
      <c r="BA207">
        <f t="shared" si="56"/>
        <v>0</v>
      </c>
      <c r="BB207">
        <f t="shared" si="56"/>
        <v>0</v>
      </c>
      <c r="BC207">
        <f t="shared" si="56"/>
        <v>0</v>
      </c>
      <c r="BD207">
        <f t="shared" si="50"/>
        <v>0</v>
      </c>
      <c r="BE207">
        <f t="shared" si="50"/>
        <v>0</v>
      </c>
      <c r="BF207">
        <f t="shared" si="52"/>
        <v>0</v>
      </c>
      <c r="BG207">
        <f t="shared" si="52"/>
        <v>0</v>
      </c>
      <c r="BH207">
        <f t="shared" si="52"/>
        <v>0</v>
      </c>
      <c r="BI207">
        <f t="shared" si="52"/>
        <v>0</v>
      </c>
      <c r="BJ207">
        <f t="shared" si="52"/>
        <v>0</v>
      </c>
      <c r="BK207">
        <f t="shared" si="52"/>
        <v>0</v>
      </c>
      <c r="BL207">
        <f t="shared" si="52"/>
        <v>0</v>
      </c>
      <c r="BM207">
        <f t="shared" si="52"/>
        <v>0</v>
      </c>
      <c r="BN207">
        <f t="shared" si="52"/>
        <v>0</v>
      </c>
      <c r="BO207">
        <f t="shared" si="52"/>
        <v>0</v>
      </c>
      <c r="BP207">
        <f t="shared" si="52"/>
        <v>0</v>
      </c>
      <c r="BQ207">
        <f t="shared" si="52"/>
        <v>0</v>
      </c>
      <c r="BR207">
        <f t="shared" si="52"/>
        <v>0</v>
      </c>
      <c r="BS207">
        <f t="shared" si="52"/>
        <v>0</v>
      </c>
      <c r="BT207">
        <f t="shared" si="52"/>
        <v>0</v>
      </c>
      <c r="BU207">
        <f t="shared" si="52"/>
        <v>0</v>
      </c>
    </row>
    <row r="208" hidden="1" spans="1:73">
      <c r="A208" s="9" t="str">
        <f>_xlfn.XLOOKUP($E208,'Copy of Raw Data'!$E:$E,'Copy of Raw Data'!A:A,"ERROR",0,1)</f>
        <v>US</v>
      </c>
      <c r="B208" s="9" t="str">
        <f>_xlfn.XLOOKUP($E208,'Copy of Raw Data'!$E:$E,'Copy of Raw Data'!B:B,"ERROR",0,1)</f>
        <v>Hair Mousses</v>
      </c>
      <c r="C208" s="9" t="str">
        <f>_xlfn.XLOOKUP($E208,'Copy of Raw Data'!$E:$E,'Copy of Raw Data'!C:C,"ERROR",0,1)</f>
        <v>Goiple</v>
      </c>
      <c r="D208" s="9" t="str">
        <f>_xlfn.XLOOKUP($E208,'Copy of Raw Data'!$E:$E,'Copy of Raw Data'!D:D,"ERROR",0,1)</f>
        <v>www.amazon.com/dp/B0CCNRNJ2B</v>
      </c>
      <c r="E208" s="9" t="s">
        <v>764</v>
      </c>
      <c r="F208" s="9" t="str">
        <f>_xlfn.XLOOKUP($E208,'Copy of Raw Data'!$E:$E,'Copy of Raw Data'!F:F,"ERROR",0,1)</f>
        <v>Lace Tint Melting Hair Mousse, 200ML Lace Tint Mousse for Women Hair Wigs Lace Wigs Toupees and Hairpieces Natural Finishing Lace Color, Lace Tint Mousse for Wigs Lace Melting Spray Tool Set (Brown)</v>
      </c>
      <c r="G208" s="9">
        <f>_xlfn.XLOOKUP($E208,'Copy of Raw Data'!$E:$E,'Copy of Raw Data'!G:G,"ERROR",0,1)</f>
        <v>247</v>
      </c>
      <c r="H208" s="9">
        <f>_xlfn.XLOOKUP($E208,'Copy of Raw Data'!$E:$E,'Copy of Raw Data'!H:H,"ERROR",0,1)</f>
        <v>4211.4</v>
      </c>
      <c r="I208" s="9">
        <f>_xlfn.XLOOKUP($E208,'Copy of Raw Data'!$E:$E,'Copy of Raw Data'!I:I,"ERROR",0,1)</f>
        <v>0.000174437199823361</v>
      </c>
      <c r="J208" s="9" t="str">
        <f>_xlfn.XLOOKUP($E208,'Copy of Raw Data'!$E:$E,'Copy of 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15 to 20</v>
      </c>
      <c r="L208" s="9">
        <f>_xlfn.XLOOKUP($E208,'Copy of Raw Data'!$E:$E,'Copy of Raw Data'!L:L,"ERROR",0,1)</f>
        <v>16.99</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15 to 20</v>
      </c>
      <c r="N208" s="9">
        <f>_xlfn.XLOOKUP($E208,'Copy of Raw Data'!$E:$E,'Copy of Raw Data'!N:N,"ERROR",0,1)</f>
        <v>16.99</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53"/>
        <v>0</v>
      </c>
      <c r="Q208" s="9">
        <f>_xlfn.XLOOKUP($E208,'Copy of Raw Data'!$E:$E,'Copy of Raw Data'!Q:Q,"ERROR",0,1)</f>
        <v>200</v>
      </c>
      <c r="R208" s="9" t="str">
        <f>_xlfn.XLOOKUP($E208,'Copy of Raw Data'!$E:$E,'Copy of Raw Data'!R:R,"ERROR",0,1)</f>
        <v>ml</v>
      </c>
      <c r="S208" s="17">
        <f t="shared" si="49"/>
        <v>2.51331360946746</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2 to 3</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0.05 to 0.1</v>
      </c>
      <c r="V208" s="17">
        <f t="shared" si="54"/>
        <v>0.0849953875369447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0.05 to 0.1</v>
      </c>
      <c r="X208" s="17">
        <f t="shared" si="55"/>
        <v>0.0849953875369447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17">
        <f t="array" ref="Z208">_xlfn.IFS(AA208="oz",_xlfn.IFS(R208="oz",Q208,R208="fl oz",Q208*1.04,R208="ml",Q208*0.0338),AA208="fl oz",_xlfn.IFS(R208="oz",Q208/1.04,R208="fl oz",Q208,R208="ml",Q208*0.0338/1.04),AA208="ml",_xlfn.IFS(R208="oz",Q208/0.0338,R208="fl oz",Q208*1.04/0.0338,R208="ml",Q208))</f>
        <v>6.76</v>
      </c>
      <c r="AA208" s="9" t="str">
        <f>_xlfn.XLOOKUP($E208,'Copy of Raw Data'!$E:$E,'Copy of Raw Data'!AA:AA,"ERROR",0,1)</f>
        <v>oz</v>
      </c>
      <c r="AB208" s="9"/>
      <c r="AC208" s="9"/>
      <c r="AD208" s="9"/>
      <c r="AE208" s="9"/>
      <c r="AF208" s="9"/>
      <c r="AG208">
        <f t="shared" si="57"/>
        <v>0</v>
      </c>
      <c r="AH208">
        <f t="shared" si="57"/>
        <v>0</v>
      </c>
      <c r="AI208">
        <f t="shared" si="57"/>
        <v>0</v>
      </c>
      <c r="AJ208">
        <f t="shared" si="57"/>
        <v>0</v>
      </c>
      <c r="AK208">
        <f t="shared" si="57"/>
        <v>0</v>
      </c>
      <c r="AL208">
        <f t="shared" si="57"/>
        <v>0</v>
      </c>
      <c r="AM208">
        <f t="shared" si="57"/>
        <v>0</v>
      </c>
      <c r="AN208">
        <f t="shared" si="57"/>
        <v>0</v>
      </c>
      <c r="AO208">
        <f t="shared" si="57"/>
        <v>0</v>
      </c>
      <c r="AP208">
        <f t="shared" si="57"/>
        <v>0</v>
      </c>
      <c r="AQ208">
        <f t="shared" si="57"/>
        <v>0</v>
      </c>
      <c r="AR208">
        <f t="shared" si="57"/>
        <v>0</v>
      </c>
      <c r="AS208">
        <f t="shared" si="57"/>
        <v>0</v>
      </c>
      <c r="AT208">
        <f t="shared" si="57"/>
        <v>0</v>
      </c>
      <c r="AU208">
        <f t="shared" si="57"/>
        <v>0</v>
      </c>
      <c r="AV208">
        <f t="shared" si="57"/>
        <v>0</v>
      </c>
      <c r="AW208">
        <f t="shared" si="56"/>
        <v>0</v>
      </c>
      <c r="AX208">
        <f t="shared" si="56"/>
        <v>0</v>
      </c>
      <c r="AY208">
        <f t="shared" si="56"/>
        <v>0</v>
      </c>
      <c r="AZ208">
        <f t="shared" si="56"/>
        <v>0</v>
      </c>
      <c r="BA208">
        <f t="shared" si="56"/>
        <v>0</v>
      </c>
      <c r="BB208">
        <f t="shared" si="56"/>
        <v>0</v>
      </c>
      <c r="BC208">
        <f t="shared" si="56"/>
        <v>0</v>
      </c>
      <c r="BD208">
        <f t="shared" si="50"/>
        <v>0</v>
      </c>
      <c r="BE208">
        <f t="shared" si="50"/>
        <v>0</v>
      </c>
      <c r="BF208">
        <f t="shared" si="52"/>
        <v>0</v>
      </c>
      <c r="BG208">
        <f t="shared" si="52"/>
        <v>0</v>
      </c>
      <c r="BH208">
        <f t="shared" si="52"/>
        <v>0</v>
      </c>
      <c r="BI208">
        <f t="shared" si="52"/>
        <v>0</v>
      </c>
      <c r="BJ208">
        <f t="shared" si="52"/>
        <v>0</v>
      </c>
      <c r="BK208">
        <f t="shared" si="52"/>
        <v>0</v>
      </c>
      <c r="BL208">
        <f t="shared" si="52"/>
        <v>0</v>
      </c>
      <c r="BM208">
        <f t="shared" si="52"/>
        <v>0</v>
      </c>
      <c r="BN208">
        <f t="shared" si="52"/>
        <v>0</v>
      </c>
      <c r="BO208">
        <f t="shared" si="52"/>
        <v>0</v>
      </c>
      <c r="BP208">
        <f t="shared" si="52"/>
        <v>0</v>
      </c>
      <c r="BQ208">
        <f t="shared" si="52"/>
        <v>0</v>
      </c>
      <c r="BR208">
        <f t="shared" si="52"/>
        <v>0</v>
      </c>
      <c r="BS208">
        <f t="shared" si="52"/>
        <v>0</v>
      </c>
      <c r="BT208">
        <f t="shared" si="52"/>
        <v>0</v>
      </c>
      <c r="BU208">
        <f t="shared" si="52"/>
        <v>0</v>
      </c>
    </row>
    <row r="209" hidden="1" spans="1:73">
      <c r="A209" s="9" t="str">
        <f>_xlfn.XLOOKUP($E209,'Copy of Raw Data'!$E:$E,'Copy of Raw Data'!A:A,"ERROR",0,1)</f>
        <v>US</v>
      </c>
      <c r="B209" s="9" t="str">
        <f>_xlfn.XLOOKUP($E209,'Copy of Raw Data'!$E:$E,'Copy of Raw Data'!B:B,"ERROR",0,1)</f>
        <v>Hair Mousses</v>
      </c>
      <c r="C209" s="9" t="str">
        <f>_xlfn.XLOOKUP($E209,'Copy of Raw Data'!$E:$E,'Copy of Raw Data'!C:C,"ERROR",0,1)</f>
        <v>aussie</v>
      </c>
      <c r="D209" s="9" t="str">
        <f>_xlfn.XLOOKUP($E209,'Copy of Raw Data'!$E:$E,'Copy of Raw Data'!D:D,"ERROR",0,1)</f>
        <v>www.amazon.com/dp/B07NFSHCFB</v>
      </c>
      <c r="E209" s="9" t="s">
        <v>767</v>
      </c>
      <c r="F209" s="9" t="str">
        <f>_xlfn.XLOOKUP($E209,'Copy of Raw Data'!$E:$E,'Copy of Raw Data'!F:F,"ERROR",0,1)</f>
        <v>Aussie Mousse, with Jojoba &amp; Sea Kelp, Instant Freeze, 24 Hour Hold, 6 fl oz, Triple Pack</v>
      </c>
      <c r="G209" s="9">
        <f>_xlfn.XLOOKUP($E209,'Copy of Raw Data'!$E:$E,'Copy of Raw Data'!G:G,"ERROR",0,1)</f>
        <v>171</v>
      </c>
      <c r="H209" s="9">
        <f>_xlfn.XLOOKUP($E209,'Copy of Raw Data'!$E:$E,'Copy of Raw Data'!H:H,"ERROR",0,1)</f>
        <v>4103</v>
      </c>
      <c r="I209" s="9">
        <f>_xlfn.XLOOKUP($E209,'Copy of Raw Data'!$E:$E,'Copy of Raw Data'!I:I,"ERROR",0,1)</f>
        <v>0.000173598812891721</v>
      </c>
      <c r="J209" s="9" t="str">
        <f>_xlfn.XLOOKUP($E209,'Copy of Raw Data'!$E:$E,'Copy of 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20 to 30</v>
      </c>
      <c r="L209" s="9">
        <f>_xlfn.XLOOKUP($E209,'Copy of Raw Data'!$E:$E,'Copy of Raw Data'!L:L,"ERROR",0,1)</f>
        <v>23.97</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20 to 30</v>
      </c>
      <c r="N209" s="9">
        <f>_xlfn.XLOOKUP($E209,'Copy of Raw Data'!$E:$E,'Copy of Raw Data'!N:N,"ERROR",0,1)</f>
        <v>23.97</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53"/>
        <v>0</v>
      </c>
      <c r="Q209" s="9">
        <f>_xlfn.XLOOKUP($E209,'Copy of Raw Data'!$E:$E,'Copy of Raw Data'!Q:Q,"ERROR",0,1)</f>
        <v>18</v>
      </c>
      <c r="R209" s="9" t="str">
        <f>_xlfn.XLOOKUP($E209,'Copy of Raw Data'!$E:$E,'Copy of Raw Data'!R:R,"ERROR",0,1)</f>
        <v>fl oz</v>
      </c>
      <c r="S209" s="17">
        <f t="shared" si="49"/>
        <v>1.28044871794872</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1 to 2</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 to 0.05</v>
      </c>
      <c r="V209" s="17">
        <f t="shared" si="54"/>
        <v>0.0433022900895745</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 to 0.05</v>
      </c>
      <c r="X209" s="17">
        <f t="shared" si="55"/>
        <v>0.0433022900895745</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15 to 20</v>
      </c>
      <c r="Z209" s="17">
        <f t="array" ref="Z209">_xlfn.IFS(AA209="oz",_xlfn.IFS(R209="oz",Q209,R209="fl oz",Q209*1.04,R209="ml",Q209*0.0338),AA209="fl oz",_xlfn.IFS(R209="oz",Q209/1.04,R209="fl oz",Q209,R209="ml",Q209*0.0338/1.04),AA209="ml",_xlfn.IFS(R209="oz",Q209/0.0338,R209="fl oz",Q209*1.04/0.0338,R209="ml",Q209))</f>
        <v>18.72</v>
      </c>
      <c r="AA209" s="9" t="str">
        <f>_xlfn.XLOOKUP($E209,'Copy of Raw Data'!$E:$E,'Copy of Raw Data'!AA:AA,"ERROR",0,1)</f>
        <v>oz</v>
      </c>
      <c r="AB209" s="9"/>
      <c r="AC209" s="9"/>
      <c r="AD209" s="9"/>
      <c r="AE209" s="9"/>
      <c r="AF209" s="9"/>
      <c r="AG209">
        <f t="shared" si="57"/>
        <v>0</v>
      </c>
      <c r="AH209">
        <f t="shared" si="57"/>
        <v>0</v>
      </c>
      <c r="AI209">
        <f t="shared" si="57"/>
        <v>0</v>
      </c>
      <c r="AJ209">
        <f t="shared" si="57"/>
        <v>0</v>
      </c>
      <c r="AK209">
        <f t="shared" si="57"/>
        <v>0</v>
      </c>
      <c r="AL209">
        <f t="shared" si="57"/>
        <v>0</v>
      </c>
      <c r="AM209">
        <f t="shared" si="57"/>
        <v>0</v>
      </c>
      <c r="AN209">
        <f t="shared" si="57"/>
        <v>0</v>
      </c>
      <c r="AO209">
        <f t="shared" si="57"/>
        <v>0</v>
      </c>
      <c r="AP209">
        <f t="shared" si="57"/>
        <v>0</v>
      </c>
      <c r="AQ209">
        <f t="shared" si="57"/>
        <v>0</v>
      </c>
      <c r="AR209">
        <f t="shared" si="57"/>
        <v>0</v>
      </c>
      <c r="AS209">
        <f t="shared" si="57"/>
        <v>0</v>
      </c>
      <c r="AT209">
        <f t="shared" si="57"/>
        <v>0</v>
      </c>
      <c r="AU209">
        <f t="shared" si="57"/>
        <v>0</v>
      </c>
      <c r="AV209">
        <f t="shared" si="57"/>
        <v>0</v>
      </c>
      <c r="AW209">
        <f t="shared" si="56"/>
        <v>0</v>
      </c>
      <c r="AX209">
        <f t="shared" si="56"/>
        <v>0</v>
      </c>
      <c r="AY209">
        <f t="shared" si="56"/>
        <v>0</v>
      </c>
      <c r="AZ209">
        <f t="shared" si="56"/>
        <v>0</v>
      </c>
      <c r="BA209">
        <f t="shared" si="56"/>
        <v>0</v>
      </c>
      <c r="BB209">
        <f t="shared" si="56"/>
        <v>0</v>
      </c>
      <c r="BC209">
        <f t="shared" si="56"/>
        <v>0</v>
      </c>
      <c r="BD209">
        <f t="shared" si="50"/>
        <v>0</v>
      </c>
      <c r="BE209">
        <f t="shared" si="50"/>
        <v>0</v>
      </c>
      <c r="BF209">
        <f t="shared" si="52"/>
        <v>0</v>
      </c>
      <c r="BG209">
        <f t="shared" si="52"/>
        <v>0</v>
      </c>
      <c r="BH209">
        <f t="shared" si="52"/>
        <v>0</v>
      </c>
      <c r="BI209">
        <f t="shared" si="52"/>
        <v>0</v>
      </c>
      <c r="BJ209">
        <f t="shared" si="52"/>
        <v>0</v>
      </c>
      <c r="BK209">
        <f t="shared" si="52"/>
        <v>0</v>
      </c>
      <c r="BL209">
        <f t="shared" si="52"/>
        <v>0</v>
      </c>
      <c r="BM209">
        <f t="shared" si="52"/>
        <v>0</v>
      </c>
      <c r="BN209">
        <f t="shared" si="52"/>
        <v>0</v>
      </c>
      <c r="BO209">
        <f t="shared" si="52"/>
        <v>0</v>
      </c>
      <c r="BP209">
        <f t="shared" si="52"/>
        <v>0</v>
      </c>
      <c r="BQ209">
        <f t="shared" si="52"/>
        <v>0</v>
      </c>
      <c r="BR209">
        <f t="shared" si="52"/>
        <v>0</v>
      </c>
      <c r="BS209">
        <f t="shared" si="52"/>
        <v>0</v>
      </c>
      <c r="BT209">
        <f t="shared" si="52"/>
        <v>0</v>
      </c>
      <c r="BU209">
        <f t="shared" si="52"/>
        <v>0</v>
      </c>
    </row>
    <row r="210" hidden="1" spans="1:73">
      <c r="A210" s="9" t="str">
        <f>_xlfn.XLOOKUP($E210,'Copy of Raw Data'!$E:$E,'Copy of Raw Data'!A:A,"ERROR",0,1)</f>
        <v>US</v>
      </c>
      <c r="B210" s="9" t="str">
        <f>_xlfn.XLOOKUP($E210,'Copy of Raw Data'!$E:$E,'Copy of Raw Data'!B:B,"ERROR",0,1)</f>
        <v>Hair Mousses</v>
      </c>
      <c r="C210" s="9" t="str">
        <f>_xlfn.XLOOKUP($E210,'Copy of Raw Data'!$E:$E,'Copy of Raw Data'!C:C,"ERROR",0,1)</f>
        <v>tresemme</v>
      </c>
      <c r="D210" s="9" t="str">
        <f>_xlfn.XLOOKUP($E210,'Copy of Raw Data'!$E:$E,'Copy of Raw Data'!D:D,"ERROR",0,1)</f>
        <v>www.amazon.com/dp/B07DCTHW5L</v>
      </c>
      <c r="E210" s="9" t="s">
        <v>771</v>
      </c>
      <c r="F210" s="9" t="str">
        <f>_xlfn.XLOOKUP($E210,'Copy of Raw Data'!$E:$E,'Copy of Raw Data'!F:F,"ERROR",0,1)</f>
        <v>Tresemme Extra Hold Mousse, 2 oz, 2-Pack</v>
      </c>
      <c r="G210" s="9">
        <f>_xlfn.XLOOKUP($E210,'Copy of Raw Data'!$E:$E,'Copy of Raw Data'!G:G,"ERROR",0,1)</f>
        <v>296</v>
      </c>
      <c r="H210" s="9">
        <f>_xlfn.XLOOKUP($E210,'Copy of Raw Data'!$E:$E,'Copy of Raw Data'!H:H,"ERROR",0,1)</f>
        <v>4083.28</v>
      </c>
      <c r="I210" s="9">
        <f>_xlfn.XLOOKUP($E210,'Copy of Raw Data'!$E:$E,'Copy of Raw Data'!I:I,"ERROR",0,1)</f>
        <v>0.000157026216044745</v>
      </c>
      <c r="J210" s="9" t="str">
        <f>_xlfn.XLOOKUP($E210,'Copy of Raw Data'!$E:$E,'Copy of 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10 to 15</v>
      </c>
      <c r="L210" s="9">
        <f>_xlfn.XLOOKUP($E210,'Copy of Raw Data'!$E:$E,'Copy of Raw Data'!L:L,"ERROR",0,1)</f>
        <v>13.79</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10 to 15</v>
      </c>
      <c r="N210" s="9">
        <f>_xlfn.XLOOKUP($E210,'Copy of Raw Data'!$E:$E,'Copy of Raw Data'!N:N,"ERROR",0,1)</f>
        <v>14.06</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0% to 2%</v>
      </c>
      <c r="P210" s="16">
        <f t="shared" si="53"/>
        <v>0.0192034139402561</v>
      </c>
      <c r="Q210" s="9">
        <f>_xlfn.XLOOKUP($E210,'Copy of Raw Data'!$E:$E,'Copy of Raw Data'!Q:Q,"ERROR",0,1)</f>
        <v>4</v>
      </c>
      <c r="R210" s="9" t="str">
        <f>_xlfn.XLOOKUP($E210,'Copy of Raw Data'!$E:$E,'Copy of Raw Data'!R:R,"ERROR",0,1)</f>
        <v>oz</v>
      </c>
      <c r="S210" s="17">
        <f t="shared" si="49"/>
        <v>3.4475</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3 to 4</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0.1 to 0.2</v>
      </c>
      <c r="V210" s="17">
        <f t="shared" si="54"/>
        <v>0.11887047683463</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0.1 to 0.2</v>
      </c>
      <c r="X210" s="17">
        <f t="shared" si="55"/>
        <v>0.116587757862699</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2 to 4</v>
      </c>
      <c r="Z210" s="17">
        <f t="array" ref="Z210">_xlfn.IFS(AA210="oz",_xlfn.IFS(R210="oz",Q210,R210="fl oz",Q210*1.04,R210="ml",Q210*0.0338),AA210="fl oz",_xlfn.IFS(R210="oz",Q210/1.04,R210="fl oz",Q210,R210="ml",Q210*0.0338/1.04),AA210="ml",_xlfn.IFS(R210="oz",Q210/0.0338,R210="fl oz",Q210*1.04/0.0338,R210="ml",Q210))</f>
        <v>4</v>
      </c>
      <c r="AA210" s="9" t="str">
        <f>_xlfn.XLOOKUP($E210,'Copy of Raw Data'!$E:$E,'Copy of Raw Data'!AA:AA,"ERROR",0,1)</f>
        <v>oz</v>
      </c>
      <c r="AB210" s="9"/>
      <c r="AC210" s="9"/>
      <c r="AD210" s="9"/>
      <c r="AE210" s="9"/>
      <c r="AF210" s="9"/>
      <c r="AG210">
        <f t="shared" si="57"/>
        <v>0</v>
      </c>
      <c r="AH210">
        <f t="shared" si="57"/>
        <v>0</v>
      </c>
      <c r="AI210">
        <f t="shared" si="57"/>
        <v>0</v>
      </c>
      <c r="AJ210">
        <f t="shared" si="57"/>
        <v>0</v>
      </c>
      <c r="AK210">
        <f t="shared" si="57"/>
        <v>0</v>
      </c>
      <c r="AL210">
        <f t="shared" si="57"/>
        <v>0</v>
      </c>
      <c r="AM210">
        <f t="shared" si="57"/>
        <v>0</v>
      </c>
      <c r="AN210">
        <f t="shared" si="57"/>
        <v>0</v>
      </c>
      <c r="AO210">
        <f t="shared" si="57"/>
        <v>0</v>
      </c>
      <c r="AP210">
        <f t="shared" si="57"/>
        <v>0</v>
      </c>
      <c r="AQ210">
        <f t="shared" si="57"/>
        <v>0</v>
      </c>
      <c r="AR210">
        <f t="shared" si="57"/>
        <v>0</v>
      </c>
      <c r="AS210">
        <f t="shared" si="57"/>
        <v>0</v>
      </c>
      <c r="AT210">
        <f t="shared" si="57"/>
        <v>0</v>
      </c>
      <c r="AU210">
        <f t="shared" si="57"/>
        <v>0</v>
      </c>
      <c r="AV210">
        <f t="shared" si="57"/>
        <v>0</v>
      </c>
      <c r="AW210">
        <f t="shared" si="56"/>
        <v>0</v>
      </c>
      <c r="AX210">
        <f t="shared" si="56"/>
        <v>0</v>
      </c>
      <c r="AY210">
        <f t="shared" si="56"/>
        <v>0</v>
      </c>
      <c r="AZ210">
        <f t="shared" si="56"/>
        <v>0</v>
      </c>
      <c r="BA210">
        <f t="shared" si="56"/>
        <v>0</v>
      </c>
      <c r="BB210">
        <f t="shared" si="56"/>
        <v>0</v>
      </c>
      <c r="BC210">
        <f t="shared" si="56"/>
        <v>0</v>
      </c>
      <c r="BD210">
        <f t="shared" si="50"/>
        <v>0</v>
      </c>
      <c r="BE210">
        <f t="shared" si="50"/>
        <v>0</v>
      </c>
      <c r="BF210">
        <f t="shared" si="52"/>
        <v>0</v>
      </c>
      <c r="BG210">
        <f t="shared" si="52"/>
        <v>0</v>
      </c>
      <c r="BH210">
        <f t="shared" si="52"/>
        <v>0</v>
      </c>
      <c r="BI210">
        <f t="shared" ref="BF210:BU273" si="58">IF(IFERROR(SEARCH(BI$2,$AD210,1),0)=0,0,1)</f>
        <v>0</v>
      </c>
      <c r="BJ210">
        <f t="shared" si="58"/>
        <v>0</v>
      </c>
      <c r="BK210">
        <f t="shared" si="58"/>
        <v>0</v>
      </c>
      <c r="BL210">
        <f t="shared" si="58"/>
        <v>0</v>
      </c>
      <c r="BM210">
        <f t="shared" si="58"/>
        <v>0</v>
      </c>
      <c r="BN210">
        <f t="shared" si="58"/>
        <v>0</v>
      </c>
      <c r="BO210">
        <f t="shared" si="58"/>
        <v>0</v>
      </c>
      <c r="BP210">
        <f t="shared" si="58"/>
        <v>0</v>
      </c>
      <c r="BQ210">
        <f t="shared" si="58"/>
        <v>0</v>
      </c>
      <c r="BR210">
        <f t="shared" si="58"/>
        <v>0</v>
      </c>
      <c r="BS210">
        <f t="shared" si="58"/>
        <v>0</v>
      </c>
      <c r="BT210">
        <f t="shared" si="58"/>
        <v>0</v>
      </c>
      <c r="BU210">
        <f t="shared" si="58"/>
        <v>0</v>
      </c>
    </row>
    <row r="211" hidden="1" spans="1:73">
      <c r="A211" s="9" t="str">
        <f>_xlfn.XLOOKUP($E211,'Copy of Raw Data'!$E:$E,'Copy of Raw Data'!A:A,"ERROR",0,1)</f>
        <v>US</v>
      </c>
      <c r="B211" s="9" t="str">
        <f>_xlfn.XLOOKUP($E211,'Copy of Raw Data'!$E:$E,'Copy of Raw Data'!B:B,"ERROR",0,1)</f>
        <v>Hair Mousses</v>
      </c>
      <c r="C211" s="9" t="str">
        <f>_xlfn.XLOOKUP($E211,'Copy of Raw Data'!$E:$E,'Copy of Raw Data'!C:C,"ERROR",0,1)</f>
        <v>Tresemme</v>
      </c>
      <c r="D211" s="9" t="str">
        <f>_xlfn.XLOOKUP($E211,'Copy of Raw Data'!$E:$E,'Copy of Raw Data'!D:D,"ERROR",0,1)</f>
        <v>www.amazon.com/dp/B0019J4R6Y</v>
      </c>
      <c r="E211" s="9" t="s">
        <v>775</v>
      </c>
      <c r="F211" s="9" t="str">
        <f>_xlfn.XLOOKUP($E211,'Copy of Raw Data'!$E:$E,'Copy of Raw Data'!F:F,"ERROR",0,1)</f>
        <v>Tresemme Thermal Creations Volumising Mousse, 6.5 Ounce</v>
      </c>
      <c r="G211" s="9">
        <f>_xlfn.XLOOKUP($E211,'Copy of Raw Data'!$E:$E,'Copy of Raw Data'!G:G,"ERROR",0,1)</f>
        <v>388</v>
      </c>
      <c r="H211" s="9">
        <f>_xlfn.XLOOKUP($E211,'Copy of Raw Data'!$E:$E,'Copy of Raw Data'!H:H,"ERROR",0,1)</f>
        <v>3693.47</v>
      </c>
      <c r="I211" s="9">
        <f>_xlfn.XLOOKUP($E211,'Copy of Raw Data'!$E:$E,'Copy of Raw Data'!I:I,"ERROR",0,1)</f>
        <v>0.000142312355336271</v>
      </c>
      <c r="J211" s="9" t="str">
        <f>_xlfn.XLOOKUP($E211,'Copy of Raw Data'!$E:$E,'Copy of 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5 to 10</v>
      </c>
      <c r="L211" s="9">
        <f>_xlfn.XLOOKUP($E211,'Copy of Raw Data'!$E:$E,'Copy of Raw Data'!L:L,"ERROR",0,1)</f>
        <v>9.5</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_xlfn.XLOOKUP($E211,'Copy of Raw Data'!$E:$E,'Copy of Raw Data'!N:N,"ERROR",0,1)</f>
        <v>10.28</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6% to 8%</v>
      </c>
      <c r="P211" s="16">
        <f t="shared" si="53"/>
        <v>0.0758754863813229</v>
      </c>
      <c r="Q211" s="9">
        <f>_xlfn.XLOOKUP($E211,'Copy of Raw Data'!$E:$E,'Copy of Raw Data'!Q:Q,"ERROR",0,1)</f>
        <v>6.5</v>
      </c>
      <c r="R211" s="9" t="str">
        <f>_xlfn.XLOOKUP($E211,'Copy of Raw Data'!$E:$E,'Copy of Raw Data'!R:R,"ERROR",0,1)</f>
        <v>oz</v>
      </c>
      <c r="S211" s="17">
        <f t="shared" si="49"/>
        <v>1.46153846153846</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1 to 2</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0.05 to 0.1</v>
      </c>
      <c r="V211" s="17">
        <f t="shared" si="54"/>
        <v>0.0534845607554434</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 to 0.05</v>
      </c>
      <c r="X211" s="17">
        <f t="shared" si="55"/>
        <v>0.0494263936942327</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6 to 8</v>
      </c>
      <c r="Z211" s="17">
        <f t="array" ref="Z211">_xlfn.IFS(AA211="oz",_xlfn.IFS(R211="oz",Q211,R211="fl oz",Q211*1.04,R211="ml",Q211*0.0338),AA211="fl oz",_xlfn.IFS(R211="oz",Q211/1.04,R211="fl oz",Q211,R211="ml",Q211*0.0338/1.04),AA211="ml",_xlfn.IFS(R211="oz",Q211/0.0338,R211="fl oz",Q211*1.04/0.0338,R211="ml",Q211))</f>
        <v>6.5</v>
      </c>
      <c r="AA211" s="9" t="str">
        <f>_xlfn.XLOOKUP($E211,'Copy of Raw Data'!$E:$E,'Copy of Raw Data'!AA:AA,"ERROR",0,1)</f>
        <v>oz</v>
      </c>
      <c r="AB211" s="9"/>
      <c r="AC211" s="9"/>
      <c r="AD211" s="9"/>
      <c r="AE211" s="9"/>
      <c r="AF211" s="9"/>
      <c r="AG211">
        <f t="shared" si="57"/>
        <v>0</v>
      </c>
      <c r="AH211">
        <f t="shared" si="57"/>
        <v>0</v>
      </c>
      <c r="AI211">
        <f t="shared" si="57"/>
        <v>0</v>
      </c>
      <c r="AJ211">
        <f t="shared" si="57"/>
        <v>0</v>
      </c>
      <c r="AK211">
        <f t="shared" si="57"/>
        <v>0</v>
      </c>
      <c r="AL211">
        <f t="shared" si="57"/>
        <v>0</v>
      </c>
      <c r="AM211">
        <f t="shared" si="57"/>
        <v>0</v>
      </c>
      <c r="AN211">
        <f t="shared" si="57"/>
        <v>0</v>
      </c>
      <c r="AO211">
        <f t="shared" si="57"/>
        <v>0</v>
      </c>
      <c r="AP211">
        <f t="shared" si="57"/>
        <v>0</v>
      </c>
      <c r="AQ211">
        <f t="shared" si="57"/>
        <v>0</v>
      </c>
      <c r="AR211">
        <f t="shared" si="57"/>
        <v>0</v>
      </c>
      <c r="AS211">
        <f t="shared" si="57"/>
        <v>0</v>
      </c>
      <c r="AT211">
        <f t="shared" si="57"/>
        <v>0</v>
      </c>
      <c r="AU211">
        <f t="shared" si="57"/>
        <v>0</v>
      </c>
      <c r="AV211">
        <f t="shared" si="57"/>
        <v>0</v>
      </c>
      <c r="AW211">
        <f t="shared" si="56"/>
        <v>0</v>
      </c>
      <c r="AX211">
        <f t="shared" si="56"/>
        <v>0</v>
      </c>
      <c r="AY211">
        <f t="shared" si="56"/>
        <v>0</v>
      </c>
      <c r="AZ211">
        <f t="shared" si="56"/>
        <v>0</v>
      </c>
      <c r="BA211">
        <f t="shared" si="56"/>
        <v>0</v>
      </c>
      <c r="BB211">
        <f t="shared" si="56"/>
        <v>0</v>
      </c>
      <c r="BC211">
        <f t="shared" si="56"/>
        <v>0</v>
      </c>
      <c r="BD211">
        <f t="shared" si="50"/>
        <v>0</v>
      </c>
      <c r="BE211">
        <f t="shared" si="50"/>
        <v>0</v>
      </c>
      <c r="BF211">
        <f t="shared" si="58"/>
        <v>0</v>
      </c>
      <c r="BG211">
        <f t="shared" si="58"/>
        <v>0</v>
      </c>
      <c r="BH211">
        <f t="shared" si="58"/>
        <v>0</v>
      </c>
      <c r="BI211">
        <f t="shared" si="58"/>
        <v>0</v>
      </c>
      <c r="BJ211">
        <f t="shared" si="58"/>
        <v>0</v>
      </c>
      <c r="BK211">
        <f t="shared" si="58"/>
        <v>0</v>
      </c>
      <c r="BL211">
        <f t="shared" si="58"/>
        <v>0</v>
      </c>
      <c r="BM211">
        <f t="shared" si="58"/>
        <v>0</v>
      </c>
      <c r="BN211">
        <f t="shared" si="58"/>
        <v>0</v>
      </c>
      <c r="BO211">
        <f t="shared" si="58"/>
        <v>0</v>
      </c>
      <c r="BP211">
        <f t="shared" si="58"/>
        <v>0</v>
      </c>
      <c r="BQ211">
        <f t="shared" si="58"/>
        <v>0</v>
      </c>
      <c r="BR211">
        <f t="shared" si="58"/>
        <v>0</v>
      </c>
      <c r="BS211">
        <f t="shared" si="58"/>
        <v>0</v>
      </c>
      <c r="BT211">
        <f t="shared" si="58"/>
        <v>0</v>
      </c>
      <c r="BU211">
        <f t="shared" si="58"/>
        <v>0</v>
      </c>
    </row>
    <row r="212" hidden="1" spans="1:73">
      <c r="A212" s="9" t="str">
        <f>_xlfn.XLOOKUP($E212,'Copy of Raw Data'!$E:$E,'Copy of Raw Data'!A:A,"ERROR",0,1)</f>
        <v>US</v>
      </c>
      <c r="B212" s="9" t="str">
        <f>_xlfn.XLOOKUP($E212,'Copy of Raw Data'!$E:$E,'Copy of Raw Data'!B:B,"ERROR",0,1)</f>
        <v>Hair Mousses</v>
      </c>
      <c r="C212" s="9" t="str">
        <f>_xlfn.XLOOKUP($E212,'Copy of Raw Data'!$E:$E,'Copy of Raw Data'!C:C,"ERROR",0,1)</f>
        <v>Carol's Daughter</v>
      </c>
      <c r="D212" s="9" t="str">
        <f>_xlfn.XLOOKUP($E212,'Copy of Raw Data'!$E:$E,'Copy of Raw Data'!D:D,"ERROR",0,1)</f>
        <v>www.amazon.com/dp/B08KXFGQKK</v>
      </c>
      <c r="E212" s="9" t="s">
        <v>778</v>
      </c>
      <c r="F212" s="9" t="str">
        <f>_xlfn.XLOOKUP($E212,'Copy of Raw Data'!$E:$E,'Copy of Raw Data'!F:F,"ERROR",0,1)</f>
        <v>Carol’s Daughter Wash Day Delight Detangling Jelly-To-Cream Conditioner with Glycerin and Aloe, Paraben-Free for Moisture, Hydration and Shine, Moisturizing, Curly Hair , 20 Oz</v>
      </c>
      <c r="G212" s="9">
        <f>_xlfn.XLOOKUP($E212,'Copy of Raw Data'!$E:$E,'Copy of Raw Data'!G:G,"ERROR",0,1)</f>
        <v>279</v>
      </c>
      <c r="H212" s="9">
        <f>_xlfn.XLOOKUP($E212,'Copy of Raw Data'!$E:$E,'Copy of Raw Data'!H:H,"ERROR",0,1)</f>
        <v>3347.38</v>
      </c>
      <c r="I212" s="9">
        <f>_xlfn.XLOOKUP($E212,'Copy of Raw Data'!$E:$E,'Copy of Raw Data'!I:I,"ERROR",0,1)</f>
        <v>0.000141037769118698</v>
      </c>
      <c r="J212" s="9" t="str">
        <f>_xlfn.XLOOKUP($E212,'Copy of Raw Data'!$E:$E,'Copy of 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10 to 15</v>
      </c>
      <c r="L212" s="9">
        <f>_xlfn.XLOOKUP($E212,'Copy of Raw Data'!$E:$E,'Copy of Raw Data'!L:L,"ERROR",0,1)</f>
        <v>11.98</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_xlfn.XLOOKUP($E212,'Copy of Raw Data'!$E:$E,'Copy of Raw Data'!N:N,"ERROR",0,1)</f>
        <v>11.98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No Discount</v>
      </c>
      <c r="P212" s="16">
        <f t="shared" si="53"/>
        <v>0</v>
      </c>
      <c r="Q212" s="9">
        <f>_xlfn.XLOOKUP($E212,'Copy of Raw Data'!$E:$E,'Copy of Raw Data'!Q:Q,"ERROR",0,1)</f>
        <v>20</v>
      </c>
      <c r="R212" s="9" t="str">
        <f>_xlfn.XLOOKUP($E212,'Copy of Raw Data'!$E:$E,'Copy of Raw Data'!R:R,"ERROR",0,1)</f>
        <v>oz</v>
      </c>
      <c r="S212" s="17">
        <f t="shared" si="49"/>
        <v>0.599</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0.5 to 0.75</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 to 0.05</v>
      </c>
      <c r="V212" s="17">
        <f t="shared" si="54"/>
        <v>0.02025701724721</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55"/>
        <v>0.02025701724721</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15 to 20</v>
      </c>
      <c r="Z212" s="17">
        <f t="array" ref="Z212">_xlfn.IFS(AA212="oz",_xlfn.IFS(R212="oz",Q212,R212="fl oz",Q212*1.04,R212="ml",Q212*0.0338),AA212="fl oz",_xlfn.IFS(R212="oz",Q212/1.04,R212="fl oz",Q212,R212="ml",Q212*0.0338/1.04),AA212="ml",_xlfn.IFS(R212="oz",Q212/0.0338,R212="fl oz",Q212*1.04/0.0338,R212="ml",Q212))</f>
        <v>20</v>
      </c>
      <c r="AA212" s="9" t="str">
        <f>_xlfn.XLOOKUP($E212,'Copy of Raw Data'!$E:$E,'Copy of Raw Data'!AA:AA,"ERROR",0,1)</f>
        <v>oz</v>
      </c>
      <c r="AB212" s="9"/>
      <c r="AC212" s="9"/>
      <c r="AD212" s="9"/>
      <c r="AE212" s="9"/>
      <c r="AF212" s="9"/>
      <c r="AG212">
        <f t="shared" si="57"/>
        <v>0</v>
      </c>
      <c r="AH212">
        <f t="shared" si="57"/>
        <v>0</v>
      </c>
      <c r="AI212">
        <f t="shared" si="57"/>
        <v>0</v>
      </c>
      <c r="AJ212">
        <f t="shared" si="57"/>
        <v>0</v>
      </c>
      <c r="AK212">
        <f t="shared" si="57"/>
        <v>0</v>
      </c>
      <c r="AL212">
        <f t="shared" si="57"/>
        <v>0</v>
      </c>
      <c r="AM212">
        <f t="shared" si="57"/>
        <v>0</v>
      </c>
      <c r="AN212">
        <f t="shared" si="57"/>
        <v>0</v>
      </c>
      <c r="AO212">
        <f t="shared" si="57"/>
        <v>0</v>
      </c>
      <c r="AP212">
        <f t="shared" si="57"/>
        <v>0</v>
      </c>
      <c r="AQ212">
        <f t="shared" si="57"/>
        <v>0</v>
      </c>
      <c r="AR212">
        <f t="shared" si="57"/>
        <v>0</v>
      </c>
      <c r="AS212">
        <f t="shared" si="57"/>
        <v>0</v>
      </c>
      <c r="AT212">
        <f t="shared" si="57"/>
        <v>0</v>
      </c>
      <c r="AU212">
        <f t="shared" si="57"/>
        <v>0</v>
      </c>
      <c r="AV212">
        <f t="shared" si="57"/>
        <v>0</v>
      </c>
      <c r="AW212">
        <f t="shared" si="56"/>
        <v>0</v>
      </c>
      <c r="AX212">
        <f t="shared" si="56"/>
        <v>0</v>
      </c>
      <c r="AY212">
        <f t="shared" si="56"/>
        <v>0</v>
      </c>
      <c r="AZ212">
        <f t="shared" si="56"/>
        <v>0</v>
      </c>
      <c r="BA212">
        <f t="shared" si="56"/>
        <v>0</v>
      </c>
      <c r="BB212">
        <f t="shared" si="56"/>
        <v>0</v>
      </c>
      <c r="BC212">
        <f t="shared" si="56"/>
        <v>0</v>
      </c>
      <c r="BD212">
        <f t="shared" si="50"/>
        <v>0</v>
      </c>
      <c r="BE212">
        <f t="shared" si="50"/>
        <v>0</v>
      </c>
      <c r="BF212">
        <f t="shared" si="58"/>
        <v>0</v>
      </c>
      <c r="BG212">
        <f t="shared" si="58"/>
        <v>0</v>
      </c>
      <c r="BH212">
        <f t="shared" si="58"/>
        <v>0</v>
      </c>
      <c r="BI212">
        <f t="shared" si="58"/>
        <v>0</v>
      </c>
      <c r="BJ212">
        <f t="shared" si="58"/>
        <v>0</v>
      </c>
      <c r="BK212">
        <f t="shared" si="58"/>
        <v>0</v>
      </c>
      <c r="BL212">
        <f t="shared" si="58"/>
        <v>0</v>
      </c>
      <c r="BM212">
        <f t="shared" si="58"/>
        <v>0</v>
      </c>
      <c r="BN212">
        <f t="shared" si="58"/>
        <v>0</v>
      </c>
      <c r="BO212">
        <f t="shared" si="58"/>
        <v>0</v>
      </c>
      <c r="BP212">
        <f t="shared" si="58"/>
        <v>0</v>
      </c>
      <c r="BQ212">
        <f t="shared" si="58"/>
        <v>0</v>
      </c>
      <c r="BR212">
        <f t="shared" si="58"/>
        <v>0</v>
      </c>
      <c r="BS212">
        <f t="shared" si="58"/>
        <v>0</v>
      </c>
      <c r="BT212">
        <f t="shared" si="58"/>
        <v>0</v>
      </c>
      <c r="BU212">
        <f t="shared" si="58"/>
        <v>0</v>
      </c>
    </row>
    <row r="213" hidden="1" spans="1:73">
      <c r="A213" s="9" t="str">
        <f>_xlfn.XLOOKUP($E213,'Copy of Raw Data'!$E:$E,'Copy of Raw Data'!A:A,"ERROR",0,1)</f>
        <v>US</v>
      </c>
      <c r="B213" s="9" t="str">
        <f>_xlfn.XLOOKUP($E213,'Copy of Raw Data'!$E:$E,'Copy of Raw Data'!B:B,"ERROR",0,1)</f>
        <v>Hair Mousses</v>
      </c>
      <c r="C213" s="9" t="str">
        <f>_xlfn.XLOOKUP($E213,'Copy of Raw Data'!$E:$E,'Copy of Raw Data'!C:C,"ERROR",0,1)</f>
        <v>garnier</v>
      </c>
      <c r="D213" s="9" t="str">
        <f>_xlfn.XLOOKUP($E213,'Copy of Raw Data'!$E:$E,'Copy of Raw Data'!D:D,"ERROR",0,1)</f>
        <v>www.amazon.com/dp/B01MFC0T0A</v>
      </c>
      <c r="E213" s="9" t="s">
        <v>781</v>
      </c>
      <c r="F213" s="9" t="str">
        <f>_xlfn.XLOOKUP($E213,'Copy of Raw Data'!$E:$E,'Copy of Raw Data'!F:F,"ERROR",0,1)</f>
        <v>Garnier Fructis Style Smooth Air Dry Anti-Frizz Cream, 5.1 fl. oz.</v>
      </c>
      <c r="G213" s="9">
        <f>_xlfn.XLOOKUP($E213,'Copy of Raw Data'!$E:$E,'Copy of Raw Data'!G:G,"ERROR",0,1)</f>
        <v>686</v>
      </c>
      <c r="H213" s="9">
        <f>_xlfn.XLOOKUP($E213,'Copy of Raw Data'!$E:$E,'Copy of Raw Data'!H:H,"ERROR",0,1)</f>
        <v>3317.4</v>
      </c>
      <c r="I213" s="9">
        <f>_xlfn.XLOOKUP($E213,'Copy of Raw Data'!$E:$E,'Copy of Raw Data'!I:I,"ERROR",0,1)</f>
        <v>0.000139146721921977</v>
      </c>
      <c r="J213" s="9" t="str">
        <f>_xlfn.XLOOKUP($E213,'Copy of Raw Data'!$E:$E,'Copy of 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0 to 5</v>
      </c>
      <c r="L213" s="9">
        <f>_xlfn.XLOOKUP($E213,'Copy of Raw Data'!$E:$E,'Copy of Raw Data'!L:L,"ERROR",0,1)</f>
        <v>4.84</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 to 10</v>
      </c>
      <c r="N213" s="9">
        <f>_xlfn.XLOOKUP($E213,'Copy of Raw Data'!$E:$E,'Copy of Raw Data'!N:N,"ERROR",0,1)</f>
        <v>7.74</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30% to 40%</v>
      </c>
      <c r="P213" s="16">
        <f t="shared" si="53"/>
        <v>0.374677002583979</v>
      </c>
      <c r="Q213" s="9">
        <f>_xlfn.XLOOKUP($E213,'Copy of Raw Data'!$E:$E,'Copy of Raw Data'!Q:Q,"ERROR",0,1)</f>
        <v>5.1</v>
      </c>
      <c r="R213" s="9" t="str">
        <f>_xlfn.XLOOKUP($E213,'Copy of Raw Data'!$E:$E,'Copy of Raw Data'!R:R,"ERROR",0,1)</f>
        <v>fl oz</v>
      </c>
      <c r="S213" s="17">
        <f t="shared" si="49"/>
        <v>0.912518853695324</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0.75 to 1</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54"/>
        <v>0.0493498822488856</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55"/>
        <v>0.0308596162900008</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4 to 6</v>
      </c>
      <c r="Z213" s="17">
        <f t="array" ref="Z213">_xlfn.IFS(AA213="oz",_xlfn.IFS(R213="oz",Q213,R213="fl oz",Q213*1.04,R213="ml",Q213*0.0338),AA213="fl oz",_xlfn.IFS(R213="oz",Q213/1.04,R213="fl oz",Q213,R213="ml",Q213*0.0338/1.04),AA213="ml",_xlfn.IFS(R213="oz",Q213/0.0338,R213="fl oz",Q213*1.04/0.0338,R213="ml",Q213))</f>
        <v>5.304</v>
      </c>
      <c r="AA213" s="9" t="str">
        <f>_xlfn.XLOOKUP($E213,'Copy of Raw Data'!$E:$E,'Copy of Raw Data'!AA:AA,"ERROR",0,1)</f>
        <v>oz</v>
      </c>
      <c r="AB213" s="9"/>
      <c r="AC213" s="9"/>
      <c r="AD213" s="9"/>
      <c r="AE213" s="9"/>
      <c r="AF213" s="9"/>
      <c r="AG213">
        <f t="shared" si="57"/>
        <v>0</v>
      </c>
      <c r="AH213">
        <f t="shared" si="57"/>
        <v>0</v>
      </c>
      <c r="AI213">
        <f t="shared" si="57"/>
        <v>0</v>
      </c>
      <c r="AJ213">
        <f t="shared" si="57"/>
        <v>0</v>
      </c>
      <c r="AK213">
        <f t="shared" si="57"/>
        <v>0</v>
      </c>
      <c r="AL213">
        <f t="shared" si="57"/>
        <v>0</v>
      </c>
      <c r="AM213">
        <f t="shared" si="57"/>
        <v>0</v>
      </c>
      <c r="AN213">
        <f t="shared" si="57"/>
        <v>0</v>
      </c>
      <c r="AO213">
        <f t="shared" si="57"/>
        <v>0</v>
      </c>
      <c r="AP213">
        <f t="shared" si="57"/>
        <v>0</v>
      </c>
      <c r="AQ213">
        <f t="shared" si="57"/>
        <v>0</v>
      </c>
      <c r="AR213">
        <f t="shared" si="57"/>
        <v>0</v>
      </c>
      <c r="AS213">
        <f t="shared" si="57"/>
        <v>0</v>
      </c>
      <c r="AT213">
        <f t="shared" si="57"/>
        <v>0</v>
      </c>
      <c r="AU213">
        <f t="shared" si="57"/>
        <v>0</v>
      </c>
      <c r="AV213">
        <f t="shared" si="57"/>
        <v>0</v>
      </c>
      <c r="AW213">
        <f t="shared" si="56"/>
        <v>0</v>
      </c>
      <c r="AX213">
        <f t="shared" si="56"/>
        <v>0</v>
      </c>
      <c r="AY213">
        <f t="shared" si="56"/>
        <v>0</v>
      </c>
      <c r="AZ213">
        <f t="shared" si="56"/>
        <v>0</v>
      </c>
      <c r="BA213">
        <f t="shared" si="56"/>
        <v>0</v>
      </c>
      <c r="BB213">
        <f t="shared" si="56"/>
        <v>0</v>
      </c>
      <c r="BC213">
        <f t="shared" si="56"/>
        <v>0</v>
      </c>
      <c r="BD213">
        <f t="shared" si="50"/>
        <v>0</v>
      </c>
      <c r="BE213">
        <f t="shared" si="50"/>
        <v>0</v>
      </c>
      <c r="BF213">
        <f t="shared" si="58"/>
        <v>0</v>
      </c>
      <c r="BG213">
        <f t="shared" si="58"/>
        <v>0</v>
      </c>
      <c r="BH213">
        <f t="shared" si="58"/>
        <v>0</v>
      </c>
      <c r="BI213">
        <f t="shared" si="58"/>
        <v>0</v>
      </c>
      <c r="BJ213">
        <f t="shared" si="58"/>
        <v>0</v>
      </c>
      <c r="BK213">
        <f t="shared" si="58"/>
        <v>0</v>
      </c>
      <c r="BL213">
        <f t="shared" si="58"/>
        <v>0</v>
      </c>
      <c r="BM213">
        <f t="shared" si="58"/>
        <v>0</v>
      </c>
      <c r="BN213">
        <f t="shared" si="58"/>
        <v>0</v>
      </c>
      <c r="BO213">
        <f t="shared" si="58"/>
        <v>0</v>
      </c>
      <c r="BP213">
        <f t="shared" si="58"/>
        <v>0</v>
      </c>
      <c r="BQ213">
        <f t="shared" si="58"/>
        <v>0</v>
      </c>
      <c r="BR213">
        <f t="shared" si="58"/>
        <v>0</v>
      </c>
      <c r="BS213">
        <f t="shared" si="58"/>
        <v>0</v>
      </c>
      <c r="BT213">
        <f t="shared" si="58"/>
        <v>0</v>
      </c>
      <c r="BU213">
        <f t="shared" si="58"/>
        <v>0</v>
      </c>
    </row>
    <row r="214" hidden="1" spans="1:73">
      <c r="A214" s="9" t="str">
        <f>_xlfn.XLOOKUP($E214,'Copy of Raw Data'!$E:$E,'Copy of Raw Data'!A:A,"ERROR",0,1)</f>
        <v>US</v>
      </c>
      <c r="B214" s="9" t="str">
        <f>_xlfn.XLOOKUP($E214,'Copy of Raw Data'!$E:$E,'Copy of Raw Data'!B:B,"ERROR",0,1)</f>
        <v>Hair Mousses</v>
      </c>
      <c r="C214" s="9" t="str">
        <f>_xlfn.XLOOKUP($E214,'Copy of Raw Data'!$E:$E,'Copy of Raw Data'!C:C,"ERROR",0,1)</f>
        <v>fantasia</v>
      </c>
      <c r="D214" s="9" t="str">
        <f>_xlfn.XLOOKUP($E214,'Copy of Raw Data'!$E:$E,'Copy of Raw Data'!D:D,"ERROR",0,1)</f>
        <v>www.amazon.com/dp/B000O9L67S</v>
      </c>
      <c r="E214" s="9" t="s">
        <v>784</v>
      </c>
      <c r="F214" s="9" t="str">
        <f>_xlfn.XLOOKUP($E214,'Copy of Raw Data'!$E:$E,'Copy of Raw Data'!F:F,"ERROR",0,1)</f>
        <v>Fantasia Liquid Mousse Spritz 2 oz. Firm</v>
      </c>
      <c r="G214" s="9">
        <f>_xlfn.XLOOKUP($E214,'Copy of Raw Data'!$E:$E,'Copy of Raw Data'!G:G,"ERROR",0,1)</f>
        <v>539</v>
      </c>
      <c r="H214" s="9">
        <f>_xlfn.XLOOKUP($E214,'Copy of Raw Data'!$E:$E,'Copy of Raw Data'!H:H,"ERROR",0,1)</f>
        <v>3272.92</v>
      </c>
      <c r="I214" s="9">
        <f>_xlfn.XLOOKUP($E214,'Copy of Raw Data'!$E:$E,'Copy of Raw Data'!I:I,"ERROR",0,1)</f>
        <v>0.000133595171945635</v>
      </c>
      <c r="J214" s="9" t="str">
        <f>_xlfn.XLOOKUP($E214,'Copy of Raw Data'!$E:$E,'Copy of 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5 to 10</v>
      </c>
      <c r="L214" s="9">
        <f>_xlfn.XLOOKUP($E214,'Copy of Raw Data'!$E:$E,'Copy of Raw Data'!L:L,"ERROR",0,1)</f>
        <v>6.04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_xlfn.XLOOKUP($E214,'Copy of Raw Data'!$E:$E,'Copy of Raw Data'!N:N,"ERROR",0,1)</f>
        <v>6.36</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4% to 6%</v>
      </c>
      <c r="P214" s="16">
        <f t="shared" si="53"/>
        <v>0.0503144654088051</v>
      </c>
      <c r="Q214" s="9">
        <f>_xlfn.XLOOKUP($E214,'Copy of Raw Data'!$E:$E,'Copy of Raw Data'!Q:Q,"ERROR",0,1)</f>
        <v>2</v>
      </c>
      <c r="R214" s="9" t="str">
        <f>_xlfn.XLOOKUP($E214,'Copy of Raw Data'!$E:$E,'Copy of Raw Data'!R:R,"ERROR",0,1)</f>
        <v>oz</v>
      </c>
      <c r="S214" s="17">
        <f t="shared" si="49"/>
        <v>3.02</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3 to 4</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0.1 to 0.2</v>
      </c>
      <c r="V214" s="17">
        <f t="shared" si="54"/>
        <v>0.107541427122083</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0.1 to 0.2</v>
      </c>
      <c r="X214" s="17">
        <f t="shared" si="55"/>
        <v>0.102130537707136</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1 to 2</v>
      </c>
      <c r="Z214" s="17">
        <f t="array" ref="Z214">_xlfn.IFS(AA214="oz",_xlfn.IFS(R214="oz",Q214,R214="fl oz",Q214*1.04,R214="ml",Q214*0.0338),AA214="fl oz",_xlfn.IFS(R214="oz",Q214/1.04,R214="fl oz",Q214,R214="ml",Q214*0.0338/1.04),AA214="ml",_xlfn.IFS(R214="oz",Q214/0.0338,R214="fl oz",Q214*1.04/0.0338,R214="ml",Q214))</f>
        <v>2</v>
      </c>
      <c r="AA214" s="9" t="str">
        <f>_xlfn.XLOOKUP($E214,'Copy of Raw Data'!$E:$E,'Copy of Raw Data'!AA:AA,"ERROR",0,1)</f>
        <v>oz</v>
      </c>
      <c r="AB214" s="9"/>
      <c r="AC214" s="9"/>
      <c r="AD214" s="9"/>
      <c r="AE214" s="9"/>
      <c r="AF214" s="9"/>
      <c r="AG214">
        <f t="shared" si="57"/>
        <v>0</v>
      </c>
      <c r="AH214">
        <f t="shared" si="57"/>
        <v>0</v>
      </c>
      <c r="AI214">
        <f t="shared" si="57"/>
        <v>0</v>
      </c>
      <c r="AJ214">
        <f t="shared" si="57"/>
        <v>0</v>
      </c>
      <c r="AK214">
        <f t="shared" si="57"/>
        <v>0</v>
      </c>
      <c r="AL214">
        <f t="shared" si="57"/>
        <v>0</v>
      </c>
      <c r="AM214">
        <f t="shared" si="57"/>
        <v>0</v>
      </c>
      <c r="AN214">
        <f t="shared" si="57"/>
        <v>0</v>
      </c>
      <c r="AO214">
        <f t="shared" si="57"/>
        <v>0</v>
      </c>
      <c r="AP214">
        <f t="shared" si="57"/>
        <v>0</v>
      </c>
      <c r="AQ214">
        <f t="shared" si="57"/>
        <v>0</v>
      </c>
      <c r="AR214">
        <f t="shared" si="57"/>
        <v>0</v>
      </c>
      <c r="AS214">
        <f t="shared" si="57"/>
        <v>0</v>
      </c>
      <c r="AT214">
        <f t="shared" si="57"/>
        <v>0</v>
      </c>
      <c r="AU214">
        <f t="shared" si="57"/>
        <v>0</v>
      </c>
      <c r="AV214">
        <f t="shared" si="57"/>
        <v>0</v>
      </c>
      <c r="AW214">
        <f t="shared" si="56"/>
        <v>0</v>
      </c>
      <c r="AX214">
        <f t="shared" si="56"/>
        <v>0</v>
      </c>
      <c r="AY214">
        <f t="shared" si="56"/>
        <v>0</v>
      </c>
      <c r="AZ214">
        <f t="shared" si="56"/>
        <v>0</v>
      </c>
      <c r="BA214">
        <f t="shared" si="56"/>
        <v>0</v>
      </c>
      <c r="BB214">
        <f t="shared" si="56"/>
        <v>0</v>
      </c>
      <c r="BC214">
        <f t="shared" si="56"/>
        <v>0</v>
      </c>
      <c r="BD214">
        <f t="shared" si="50"/>
        <v>0</v>
      </c>
      <c r="BE214">
        <f t="shared" si="50"/>
        <v>0</v>
      </c>
      <c r="BF214">
        <f t="shared" si="58"/>
        <v>0</v>
      </c>
      <c r="BG214">
        <f t="shared" si="58"/>
        <v>0</v>
      </c>
      <c r="BH214">
        <f t="shared" si="58"/>
        <v>0</v>
      </c>
      <c r="BI214">
        <f t="shared" si="58"/>
        <v>0</v>
      </c>
      <c r="BJ214">
        <f t="shared" si="58"/>
        <v>0</v>
      </c>
      <c r="BK214">
        <f t="shared" si="58"/>
        <v>0</v>
      </c>
      <c r="BL214">
        <f t="shared" si="58"/>
        <v>0</v>
      </c>
      <c r="BM214">
        <f t="shared" si="58"/>
        <v>0</v>
      </c>
      <c r="BN214">
        <f t="shared" si="58"/>
        <v>0</v>
      </c>
      <c r="BO214">
        <f t="shared" si="58"/>
        <v>0</v>
      </c>
      <c r="BP214">
        <f t="shared" si="58"/>
        <v>0</v>
      </c>
      <c r="BQ214">
        <f t="shared" si="58"/>
        <v>0</v>
      </c>
      <c r="BR214">
        <f t="shared" si="58"/>
        <v>0</v>
      </c>
      <c r="BS214">
        <f t="shared" si="58"/>
        <v>0</v>
      </c>
      <c r="BT214">
        <f t="shared" si="58"/>
        <v>0</v>
      </c>
      <c r="BU214">
        <f t="shared" si="58"/>
        <v>0</v>
      </c>
    </row>
    <row r="215" hidden="1" spans="1:73">
      <c r="A215" s="9" t="str">
        <f>_xlfn.XLOOKUP($E215,'Copy of Raw Data'!$E:$E,'Copy of Raw Data'!A:A,"ERROR",0,1)</f>
        <v>US</v>
      </c>
      <c r="B215" s="9" t="str">
        <f>_xlfn.XLOOKUP($E215,'Copy of Raw Data'!$E:$E,'Copy of Raw Data'!B:B,"ERROR",0,1)</f>
        <v>Hair Mousses</v>
      </c>
      <c r="C215" s="9" t="str">
        <f>_xlfn.XLOOKUP($E215,'Copy of Raw Data'!$E:$E,'Copy of Raw Data'!C:C,"ERROR",0,1)</f>
        <v>Snip-its</v>
      </c>
      <c r="D215" s="9" t="str">
        <f>_xlfn.XLOOKUP($E215,'Copy of Raw Data'!$E:$E,'Copy of Raw Data'!D:D,"ERROR",0,1)</f>
        <v>www.amazon.com/dp/B079XVK94J</v>
      </c>
      <c r="E215" s="9" t="s">
        <v>788</v>
      </c>
      <c r="F215" s="9" t="str">
        <f>_xlfn.XLOOKUP($E215,'Copy of Raw Data'!$E:$E,'Copy of Raw Data'!F:F,"ERROR",0,1)</f>
        <v>Snip-its Morning Miracle Natural Hair Mousse Spray 10oz | Light Hold Kids Hair Products - Tropical Smelling Kids Hair Gel Alternative for Unruly Curly Hair - Made in USA | Salon Quality. Kid Friendly</v>
      </c>
      <c r="G215" s="9">
        <f>_xlfn.XLOOKUP($E215,'Copy of Raw Data'!$E:$E,'Copy of Raw Data'!G:G,"ERROR",0,1)</f>
        <v>210</v>
      </c>
      <c r="H215" s="9">
        <f>_xlfn.XLOOKUP($E215,'Copy of Raw Data'!$E:$E,'Copy of Raw Data'!H:H,"ERROR",0,1)</f>
        <v>3142.34</v>
      </c>
      <c r="I215" s="9">
        <f>_xlfn.XLOOKUP($E215,'Copy of Raw Data'!$E:$E,'Copy of Raw Data'!I:I,"ERROR",0,1)</f>
        <v>0.00013209738433906</v>
      </c>
      <c r="J215" s="9" t="str">
        <f>_xlfn.XLOOKUP($E215,'Copy of Raw Data'!$E:$E,'Copy of 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10 to 15</v>
      </c>
      <c r="L215" s="9">
        <f>_xlfn.XLOOKUP($E215,'Copy of Raw Data'!$E:$E,'Copy of Raw Data'!L:L,"ERROR",0,1)</f>
        <v>14.95</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10 to 15</v>
      </c>
      <c r="N215" s="9">
        <f>_xlfn.XLOOKUP($E215,'Copy of Raw Data'!$E:$E,'Copy of Raw Data'!N:N,"ERROR",0,1)</f>
        <v>14.95</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No Discount</v>
      </c>
      <c r="P215" s="16">
        <f t="shared" si="53"/>
        <v>0</v>
      </c>
      <c r="Q215" s="9">
        <f>_xlfn.XLOOKUP($E215,'Copy of Raw Data'!$E:$E,'Copy of Raw Data'!Q:Q,"ERROR",0,1)</f>
        <v>10</v>
      </c>
      <c r="R215" s="9" t="str">
        <f>_xlfn.XLOOKUP($E215,'Copy of Raw Data'!$E:$E,'Copy of Raw Data'!R:R,"ERROR",0,1)</f>
        <v>oz</v>
      </c>
      <c r="S215" s="17">
        <f t="shared" si="49"/>
        <v>1.495</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1 to 2</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0.05 to 0.1</v>
      </c>
      <c r="V215" s="17">
        <f t="shared" si="54"/>
        <v>0.0505579979709165</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0.05 to 0.1</v>
      </c>
      <c r="X215" s="17">
        <f t="shared" si="55"/>
        <v>0.0505579979709165</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8 to 10</v>
      </c>
      <c r="Z215" s="17">
        <f t="array" ref="Z215">_xlfn.IFS(AA215="oz",_xlfn.IFS(R215="oz",Q215,R215="fl oz",Q215*1.04,R215="ml",Q215*0.0338),AA215="fl oz",_xlfn.IFS(R215="oz",Q215/1.04,R215="fl oz",Q215,R215="ml",Q215*0.0338/1.04),AA215="ml",_xlfn.IFS(R215="oz",Q215/0.0338,R215="fl oz",Q215*1.04/0.0338,R215="ml",Q215))</f>
        <v>10</v>
      </c>
      <c r="AA215" s="9" t="str">
        <f>_xlfn.XLOOKUP($E215,'Copy of Raw Data'!$E:$E,'Copy of Raw Data'!AA:AA,"ERROR",0,1)</f>
        <v>oz</v>
      </c>
      <c r="AB215" s="9"/>
      <c r="AC215" s="9"/>
      <c r="AD215" s="9"/>
      <c r="AE215" s="9"/>
      <c r="AF215" s="9"/>
      <c r="AG215">
        <f t="shared" si="57"/>
        <v>0</v>
      </c>
      <c r="AH215">
        <f t="shared" si="57"/>
        <v>0</v>
      </c>
      <c r="AI215">
        <f t="shared" si="57"/>
        <v>0</v>
      </c>
      <c r="AJ215">
        <f t="shared" si="57"/>
        <v>0</v>
      </c>
      <c r="AK215">
        <f t="shared" si="57"/>
        <v>0</v>
      </c>
      <c r="AL215">
        <f t="shared" si="57"/>
        <v>0</v>
      </c>
      <c r="AM215">
        <f t="shared" si="57"/>
        <v>0</v>
      </c>
      <c r="AN215">
        <f t="shared" si="57"/>
        <v>0</v>
      </c>
      <c r="AO215">
        <f t="shared" si="57"/>
        <v>0</v>
      </c>
      <c r="AP215">
        <f t="shared" si="57"/>
        <v>0</v>
      </c>
      <c r="AQ215">
        <f t="shared" si="57"/>
        <v>0</v>
      </c>
      <c r="AR215">
        <f t="shared" si="57"/>
        <v>0</v>
      </c>
      <c r="AS215">
        <f t="shared" si="57"/>
        <v>0</v>
      </c>
      <c r="AT215">
        <f t="shared" si="57"/>
        <v>0</v>
      </c>
      <c r="AU215">
        <f t="shared" si="57"/>
        <v>0</v>
      </c>
      <c r="AV215">
        <f t="shared" si="57"/>
        <v>0</v>
      </c>
      <c r="AW215">
        <f t="shared" si="56"/>
        <v>0</v>
      </c>
      <c r="AX215">
        <f t="shared" si="56"/>
        <v>0</v>
      </c>
      <c r="AY215">
        <f t="shared" si="56"/>
        <v>0</v>
      </c>
      <c r="AZ215">
        <f t="shared" si="56"/>
        <v>0</v>
      </c>
      <c r="BA215">
        <f t="shared" si="56"/>
        <v>0</v>
      </c>
      <c r="BB215">
        <f t="shared" si="56"/>
        <v>0</v>
      </c>
      <c r="BC215">
        <f t="shared" si="56"/>
        <v>0</v>
      </c>
      <c r="BD215">
        <f t="shared" si="50"/>
        <v>0</v>
      </c>
      <c r="BE215">
        <f t="shared" si="50"/>
        <v>0</v>
      </c>
      <c r="BF215">
        <f t="shared" si="58"/>
        <v>0</v>
      </c>
      <c r="BG215">
        <f t="shared" si="58"/>
        <v>0</v>
      </c>
      <c r="BH215">
        <f t="shared" si="58"/>
        <v>0</v>
      </c>
      <c r="BI215">
        <f t="shared" si="58"/>
        <v>0</v>
      </c>
      <c r="BJ215">
        <f t="shared" si="58"/>
        <v>0</v>
      </c>
      <c r="BK215">
        <f t="shared" si="58"/>
        <v>0</v>
      </c>
      <c r="BL215">
        <f t="shared" si="58"/>
        <v>0</v>
      </c>
      <c r="BM215">
        <f t="shared" si="58"/>
        <v>0</v>
      </c>
      <c r="BN215">
        <f t="shared" si="58"/>
        <v>0</v>
      </c>
      <c r="BO215">
        <f t="shared" si="58"/>
        <v>0</v>
      </c>
      <c r="BP215">
        <f t="shared" si="58"/>
        <v>0</v>
      </c>
      <c r="BQ215">
        <f t="shared" si="58"/>
        <v>0</v>
      </c>
      <c r="BR215">
        <f t="shared" si="58"/>
        <v>0</v>
      </c>
      <c r="BS215">
        <f t="shared" si="58"/>
        <v>0</v>
      </c>
      <c r="BT215">
        <f t="shared" si="58"/>
        <v>0</v>
      </c>
      <c r="BU215">
        <f t="shared" si="58"/>
        <v>0</v>
      </c>
    </row>
    <row r="216" hidden="1" spans="1:73">
      <c r="A216" s="9" t="str">
        <f>_xlfn.XLOOKUP($E216,'Copy of Raw Data'!$E:$E,'Copy of Raw Data'!A:A,"ERROR",0,1)</f>
        <v>US</v>
      </c>
      <c r="B216" s="9" t="str">
        <f>_xlfn.XLOOKUP($E216,'Copy of Raw Data'!$E:$E,'Copy of Raw Data'!B:B,"ERROR",0,1)</f>
        <v>Hair Mousses</v>
      </c>
      <c r="C216" s="9" t="str">
        <f>_xlfn.XLOOKUP($E216,'Copy of Raw Data'!$E:$E,'Copy of Raw Data'!C:C,"ERROR",0,1)</f>
        <v>Nexxus</v>
      </c>
      <c r="D216" s="9" t="str">
        <f>_xlfn.XLOOKUP($E216,'Copy of Raw Data'!$E:$E,'Copy of Raw Data'!D:D,"ERROR",0,1)</f>
        <v>www.amazon.com/dp/B07CLJT9HF</v>
      </c>
      <c r="E216" s="9" t="s">
        <v>792</v>
      </c>
      <c r="F216" s="9" t="str">
        <f>_xlfn.XLOOKUP($E216,'Copy of Raw Data'!$E:$E,'Copy of Raw Data'!F:F,"ERROR",0,1)</f>
        <v>Nexxus Light Hoild Hair Mousse + Volumizing Foam - 2oz</v>
      </c>
      <c r="G216" s="9">
        <f>_xlfn.XLOOKUP($E216,'Copy of Raw Data'!$E:$E,'Copy of Raw Data'!G:G,"ERROR",0,1)</f>
        <v>271</v>
      </c>
      <c r="H216" s="9">
        <f>_xlfn.XLOOKUP($E216,'Copy of Raw Data'!$E:$E,'Copy of Raw Data'!H:H,"ERROR",0,1)</f>
        <v>3107.11</v>
      </c>
      <c r="I216" s="9">
        <f>_xlfn.XLOOKUP($E216,'Copy of Raw Data'!$E:$E,'Copy of Raw Data'!I:I,"ERROR",0,1)</f>
        <v>0.00012890411646708</v>
      </c>
      <c r="J216" s="9" t="str">
        <f>_xlfn.XLOOKUP($E216,'Copy of Raw Data'!$E:$E,'Copy of 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_xlfn.XLOOKUP($E216,'Copy of Raw Data'!$E:$E,'Copy of Raw Data'!L:L,"ERROR",0,1)</f>
        <v>11.59</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_xlfn.XLOOKUP($E216,'Copy of Raw Data'!$E:$E,'Copy of Raw Data'!N:N,"ERROR",0,1)</f>
        <v>11.66</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0% to 2%</v>
      </c>
      <c r="P216" s="16">
        <f t="shared" si="53"/>
        <v>0.00600343053173244</v>
      </c>
      <c r="Q216" s="9">
        <f>_xlfn.XLOOKUP($E216,'Copy of Raw Data'!$E:$E,'Copy of Raw Data'!Q:Q,"ERROR",0,1)</f>
        <v>2</v>
      </c>
      <c r="R216" s="9" t="str">
        <f>_xlfn.XLOOKUP($E216,'Copy of Raw Data'!$E:$E,'Copy of Raw Data'!R:R,"ERROR",0,1)</f>
        <v>oz</v>
      </c>
      <c r="S216" s="17">
        <f t="shared" si="49"/>
        <v>5.795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5 to 10</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0.1 to 0.2</v>
      </c>
      <c r="V216" s="17">
        <f t="shared" si="54"/>
        <v>0.197159283057153</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0.1 to 0.2</v>
      </c>
      <c r="X216" s="17">
        <f t="shared" si="55"/>
        <v>0.195975650997633</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1 to 2</v>
      </c>
      <c r="Z216" s="17">
        <f t="array" ref="Z216">_xlfn.IFS(AA216="oz",_xlfn.IFS(R216="oz",Q216,R216="fl oz",Q216*1.04,R216="ml",Q216*0.0338),AA216="fl oz",_xlfn.IFS(R216="oz",Q216/1.04,R216="fl oz",Q216,R216="ml",Q216*0.0338/1.04),AA216="ml",_xlfn.IFS(R216="oz",Q216/0.0338,R216="fl oz",Q216*1.04/0.0338,R216="ml",Q216))</f>
        <v>2</v>
      </c>
      <c r="AA216" s="9" t="str">
        <f>_xlfn.XLOOKUP($E216,'Copy of Raw Data'!$E:$E,'Copy of Raw Data'!AA:AA,"ERROR",0,1)</f>
        <v>oz</v>
      </c>
      <c r="AB216" s="9"/>
      <c r="AC216" s="9"/>
      <c r="AD216" s="9"/>
      <c r="AE216" s="9"/>
      <c r="AF216" s="9"/>
      <c r="AG216">
        <f t="shared" si="57"/>
        <v>0</v>
      </c>
      <c r="AH216">
        <f t="shared" si="57"/>
        <v>0</v>
      </c>
      <c r="AI216">
        <f t="shared" si="57"/>
        <v>0</v>
      </c>
      <c r="AJ216">
        <f t="shared" si="57"/>
        <v>0</v>
      </c>
      <c r="AK216">
        <f t="shared" si="57"/>
        <v>0</v>
      </c>
      <c r="AL216">
        <f t="shared" si="57"/>
        <v>0</v>
      </c>
      <c r="AM216">
        <f t="shared" si="57"/>
        <v>0</v>
      </c>
      <c r="AN216">
        <f t="shared" si="57"/>
        <v>0</v>
      </c>
      <c r="AO216">
        <f t="shared" si="57"/>
        <v>0</v>
      </c>
      <c r="AP216">
        <f t="shared" si="57"/>
        <v>0</v>
      </c>
      <c r="AQ216">
        <f t="shared" si="57"/>
        <v>0</v>
      </c>
      <c r="AR216">
        <f t="shared" si="57"/>
        <v>0</v>
      </c>
      <c r="AS216">
        <f t="shared" si="57"/>
        <v>0</v>
      </c>
      <c r="AT216">
        <f t="shared" si="57"/>
        <v>0</v>
      </c>
      <c r="AU216">
        <f t="shared" si="57"/>
        <v>0</v>
      </c>
      <c r="AV216">
        <f t="shared" si="57"/>
        <v>0</v>
      </c>
      <c r="AW216">
        <f t="shared" si="56"/>
        <v>0</v>
      </c>
      <c r="AX216">
        <f t="shared" si="56"/>
        <v>0</v>
      </c>
      <c r="AY216">
        <f t="shared" si="56"/>
        <v>0</v>
      </c>
      <c r="AZ216">
        <f t="shared" si="56"/>
        <v>0</v>
      </c>
      <c r="BA216">
        <f t="shared" si="56"/>
        <v>0</v>
      </c>
      <c r="BB216">
        <f t="shared" si="56"/>
        <v>0</v>
      </c>
      <c r="BC216">
        <f t="shared" si="56"/>
        <v>0</v>
      </c>
      <c r="BD216">
        <f t="shared" si="50"/>
        <v>0</v>
      </c>
      <c r="BE216">
        <f t="shared" si="50"/>
        <v>0</v>
      </c>
      <c r="BF216">
        <f t="shared" si="58"/>
        <v>0</v>
      </c>
      <c r="BG216">
        <f t="shared" si="58"/>
        <v>0</v>
      </c>
      <c r="BH216">
        <f t="shared" si="58"/>
        <v>0</v>
      </c>
      <c r="BI216">
        <f t="shared" si="58"/>
        <v>0</v>
      </c>
      <c r="BJ216">
        <f t="shared" si="58"/>
        <v>0</v>
      </c>
      <c r="BK216">
        <f t="shared" si="58"/>
        <v>0</v>
      </c>
      <c r="BL216">
        <f t="shared" si="58"/>
        <v>0</v>
      </c>
      <c r="BM216">
        <f t="shared" si="58"/>
        <v>0</v>
      </c>
      <c r="BN216">
        <f t="shared" si="58"/>
        <v>0</v>
      </c>
      <c r="BO216">
        <f t="shared" si="58"/>
        <v>0</v>
      </c>
      <c r="BP216">
        <f t="shared" si="58"/>
        <v>0</v>
      </c>
      <c r="BQ216">
        <f t="shared" si="58"/>
        <v>0</v>
      </c>
      <c r="BR216">
        <f t="shared" si="58"/>
        <v>0</v>
      </c>
      <c r="BS216">
        <f t="shared" si="58"/>
        <v>0</v>
      </c>
      <c r="BT216">
        <f t="shared" si="58"/>
        <v>0</v>
      </c>
      <c r="BU216">
        <f t="shared" si="58"/>
        <v>0</v>
      </c>
    </row>
    <row r="217" hidden="1" spans="1:73">
      <c r="A217" s="9" t="str">
        <f>_xlfn.XLOOKUP($E217,'Copy of Raw Data'!$E:$E,'Copy of Raw Data'!A:A,"ERROR",0,1)</f>
        <v>US</v>
      </c>
      <c r="B217" s="9" t="str">
        <f>_xlfn.XLOOKUP($E217,'Copy of Raw Data'!$E:$E,'Copy of Raw Data'!B:B,"ERROR",0,1)</f>
        <v>Hair Mousses</v>
      </c>
      <c r="C217" s="9" t="str">
        <f>_xlfn.XLOOKUP($E217,'Copy of Raw Data'!$E:$E,'Copy of Raw Data'!C:C,"ERROR",0,1)</f>
        <v>Healium 5</v>
      </c>
      <c r="D217" s="9" t="str">
        <f>_xlfn.XLOOKUP($E217,'Copy of Raw Data'!$E:$E,'Copy of Raw Data'!D:D,"ERROR",0,1)</f>
        <v>www.amazon.com/dp/B003UNV10M</v>
      </c>
      <c r="E217" s="9" t="s">
        <v>796</v>
      </c>
      <c r="F217" s="9" t="str">
        <f>_xlfn.XLOOKUP($E217,'Copy of Raw Data'!$E:$E,'Copy of Raw Data'!F:F,"ERROR",0,1)</f>
        <v>aiHr Whipp Mousse for Volumizing Fine, Thin Hair Weightless Clean Volume Thickening Quick Fix Hair Styling Foam Fortified with Wheat Germ Oil, Sunscreen UV Protection by Healium Hair</v>
      </c>
      <c r="G217" s="9">
        <f>_xlfn.XLOOKUP($E217,'Copy of Raw Data'!$E:$E,'Copy of Raw Data'!G:G,"ERROR",0,1)</f>
        <v>150</v>
      </c>
      <c r="H217" s="9">
        <f>_xlfn.XLOOKUP($E217,'Copy of Raw Data'!$E:$E,'Copy of Raw Data'!H:H,"ERROR",0,1)</f>
        <v>3032</v>
      </c>
      <c r="I217" s="9">
        <f>_xlfn.XLOOKUP($E217,'Copy of Raw Data'!$E:$E,'Copy of Raw Data'!I:I,"ERROR",0,1)</f>
        <v>0.000126201891650903</v>
      </c>
      <c r="J217" s="9" t="str">
        <f>_xlfn.XLOOKUP($E217,'Copy of Raw Data'!$E:$E,'Copy of 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20 to 30</v>
      </c>
      <c r="L217" s="9">
        <f>_xlfn.XLOOKUP($E217,'Copy of Raw Data'!$E:$E,'Copy of Raw Data'!L:L,"ERROR",0,1)</f>
        <v>20.28</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20 to 30</v>
      </c>
      <c r="N217" s="9">
        <f>_xlfn.XLOOKUP($E217,'Copy of Raw Data'!$E:$E,'Copy of Raw Data'!N:N,"ERROR",0,1)</f>
        <v>21.71</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6% to 8%</v>
      </c>
      <c r="P217" s="16">
        <f t="shared" si="53"/>
        <v>0.0658682634730539</v>
      </c>
      <c r="Q217" s="9">
        <f>_xlfn.XLOOKUP($E217,'Copy of Raw Data'!$E:$E,'Copy of Raw Data'!Q:Q,"ERROR",0,1)</f>
        <v>0</v>
      </c>
      <c r="R217" s="9">
        <f>_xlfn.XLOOKUP($E217,'Copy of Raw Data'!$E:$E,'Copy of Raw Data'!R:R,"ERROR",0,1)</f>
        <v>0</v>
      </c>
      <c r="S217" s="17" t="e">
        <f t="shared" si="49"/>
        <v>#N/A</v>
      </c>
      <c r="T217" s="9" t="e">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#N/A</v>
      </c>
      <c r="U217" s="17" t="e">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#N/A</v>
      </c>
      <c r="V217" s="17" t="e">
        <f t="shared" si="54"/>
        <v>#N/A</v>
      </c>
      <c r="W217" s="17" t="e">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#N/A</v>
      </c>
      <c r="X217" s="17" t="e">
        <f t="shared" si="55"/>
        <v>#N/A</v>
      </c>
      <c r="Y217" s="9" t="e">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#N/A</v>
      </c>
      <c r="Z217" s="17" t="e">
        <f t="array" ref="Z217">_xlfn.IFS(AA217="oz",_xlfn.IFS(R217="oz",Q217,R217="fl oz",Q217*1.04,R217="ml",Q217*0.0338),AA217="fl oz",_xlfn.IFS(R217="oz",Q217/1.04,R217="fl oz",Q217,R217="ml",Q217*0.0338/1.04),AA217="ml",_xlfn.IFS(R217="oz",Q217/0.0338,R217="fl oz",Q217*1.04/0.0338,R217="ml",Q217))</f>
        <v>#N/A</v>
      </c>
      <c r="AA217" s="9" t="str">
        <f>_xlfn.XLOOKUP($E217,'Copy of Raw Data'!$E:$E,'Copy of Raw Data'!AA:AA,"ERROR",0,1)</f>
        <v>oz</v>
      </c>
      <c r="AB217" s="9"/>
      <c r="AC217" s="9"/>
      <c r="AD217" s="9"/>
      <c r="AE217" s="9"/>
      <c r="AF217" s="9"/>
      <c r="AG217">
        <f t="shared" si="57"/>
        <v>0</v>
      </c>
      <c r="AH217">
        <f t="shared" si="57"/>
        <v>0</v>
      </c>
      <c r="AI217">
        <f t="shared" si="57"/>
        <v>0</v>
      </c>
      <c r="AJ217">
        <f t="shared" si="57"/>
        <v>0</v>
      </c>
      <c r="AK217">
        <f t="shared" si="57"/>
        <v>0</v>
      </c>
      <c r="AL217">
        <f t="shared" si="57"/>
        <v>0</v>
      </c>
      <c r="AM217">
        <f t="shared" si="57"/>
        <v>0</v>
      </c>
      <c r="AN217">
        <f t="shared" si="57"/>
        <v>0</v>
      </c>
      <c r="AO217">
        <f t="shared" si="57"/>
        <v>0</v>
      </c>
      <c r="AP217">
        <f t="shared" si="57"/>
        <v>0</v>
      </c>
      <c r="AQ217">
        <f t="shared" si="57"/>
        <v>0</v>
      </c>
      <c r="AR217">
        <f t="shared" si="57"/>
        <v>0</v>
      </c>
      <c r="AS217">
        <f t="shared" si="57"/>
        <v>0</v>
      </c>
      <c r="AT217">
        <f t="shared" si="57"/>
        <v>0</v>
      </c>
      <c r="AU217">
        <f t="shared" si="57"/>
        <v>0</v>
      </c>
      <c r="AV217">
        <f t="shared" si="57"/>
        <v>0</v>
      </c>
      <c r="AW217">
        <f t="shared" si="56"/>
        <v>0</v>
      </c>
      <c r="AX217">
        <f t="shared" si="56"/>
        <v>0</v>
      </c>
      <c r="AY217">
        <f t="shared" si="56"/>
        <v>0</v>
      </c>
      <c r="AZ217">
        <f t="shared" si="56"/>
        <v>0</v>
      </c>
      <c r="BA217">
        <f t="shared" si="56"/>
        <v>0</v>
      </c>
      <c r="BB217">
        <f t="shared" si="56"/>
        <v>0</v>
      </c>
      <c r="BC217">
        <f t="shared" si="56"/>
        <v>0</v>
      </c>
      <c r="BD217">
        <f t="shared" si="50"/>
        <v>0</v>
      </c>
      <c r="BE217">
        <f t="shared" si="50"/>
        <v>0</v>
      </c>
      <c r="BF217">
        <f t="shared" si="58"/>
        <v>0</v>
      </c>
      <c r="BG217">
        <f t="shared" si="58"/>
        <v>0</v>
      </c>
      <c r="BH217">
        <f t="shared" si="58"/>
        <v>0</v>
      </c>
      <c r="BI217">
        <f t="shared" si="58"/>
        <v>0</v>
      </c>
      <c r="BJ217">
        <f t="shared" si="58"/>
        <v>0</v>
      </c>
      <c r="BK217">
        <f t="shared" si="58"/>
        <v>0</v>
      </c>
      <c r="BL217">
        <f t="shared" si="58"/>
        <v>0</v>
      </c>
      <c r="BM217">
        <f t="shared" si="58"/>
        <v>0</v>
      </c>
      <c r="BN217">
        <f t="shared" si="58"/>
        <v>0</v>
      </c>
      <c r="BO217">
        <f t="shared" si="58"/>
        <v>0</v>
      </c>
      <c r="BP217">
        <f t="shared" si="58"/>
        <v>0</v>
      </c>
      <c r="BQ217">
        <f t="shared" si="58"/>
        <v>0</v>
      </c>
      <c r="BR217">
        <f t="shared" si="58"/>
        <v>0</v>
      </c>
      <c r="BS217">
        <f t="shared" si="58"/>
        <v>0</v>
      </c>
      <c r="BT217">
        <f t="shared" si="58"/>
        <v>0</v>
      </c>
      <c r="BU217">
        <f t="shared" si="58"/>
        <v>0</v>
      </c>
    </row>
    <row r="218" hidden="1" spans="1:73">
      <c r="A218" s="9" t="str">
        <f>_xlfn.XLOOKUP($E218,'Copy of Raw Data'!$E:$E,'Copy of Raw Data'!A:A,"ERROR",0,1)</f>
        <v>US</v>
      </c>
      <c r="B218" s="9" t="str">
        <f>_xlfn.XLOOKUP($E218,'Copy of Raw Data'!$E:$E,'Copy of Raw Data'!B:B,"ERROR",0,1)</f>
        <v>Hair Mousses</v>
      </c>
      <c r="C218" s="9" t="str">
        <f>_xlfn.XLOOKUP($E218,'Copy of Raw Data'!$E:$E,'Copy of Raw Data'!C:C,"ERROR",0,1)</f>
        <v>L'Oreal Paris</v>
      </c>
      <c r="D218" s="9" t="str">
        <f>_xlfn.XLOOKUP($E218,'Copy of Raw Data'!$E:$E,'Copy of Raw Data'!D:D,"ERROR",0,1)</f>
        <v>www.amazon.com/dp/B00KXKYN0A</v>
      </c>
      <c r="E218" s="9" t="s">
        <v>799</v>
      </c>
      <c r="F218" s="9" t="str">
        <f>_xlfn.XLOOKUP($E218,'Copy of Raw Data'!$E:$E,'Copy of Raw Data'!F:F,"ERROR",0,1)</f>
        <v>L'Oreal Advanced Hairstyle Boost It Volume Inject Mousse, Extra Strong Hold 8.30 oz (Pack of 2)</v>
      </c>
      <c r="G218" s="9">
        <f>_xlfn.XLOOKUP($E218,'Copy of Raw Data'!$E:$E,'Copy of Raw Data'!G:G,"ERROR",0,1)</f>
        <v>132</v>
      </c>
      <c r="H218" s="9">
        <f>_xlfn.XLOOKUP($E218,'Copy of Raw Data'!$E:$E,'Copy of Raw Data'!H:H,"ERROR",0,1)</f>
        <v>2968.44</v>
      </c>
      <c r="I218" s="9">
        <f>_xlfn.XLOOKUP($E218,'Copy of Raw Data'!$E:$E,'Copy of Raw Data'!I:I,"ERROR",0,1)</f>
        <v>0.000124406502192327</v>
      </c>
      <c r="J218" s="9" t="str">
        <f>_xlfn.XLOOKUP($E218,'Copy of Raw Data'!$E:$E,'Copy of 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_xlfn.XLOOKUP($E218,'Copy of Raw Data'!$E:$E,'Copy of Raw Data'!L:L,"ERROR",0,1)</f>
        <v>22.59</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_xlfn.XLOOKUP($E218,'Copy of Raw Data'!$E:$E,'Copy of Raw Data'!N:N,"ERROR",0,1)</f>
        <v>23.49</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2% to 4%</v>
      </c>
      <c r="P218" s="16">
        <f t="shared" si="53"/>
        <v>0.0383141762452107</v>
      </c>
      <c r="Q218" s="9">
        <f>_xlfn.XLOOKUP($E218,'Copy of Raw Data'!$E:$E,'Copy of Raw Data'!Q:Q,"ERROR",0,1)</f>
        <v>16.6</v>
      </c>
      <c r="R218" s="9" t="str">
        <f>_xlfn.XLOOKUP($E218,'Copy of Raw Data'!$E:$E,'Copy of Raw Data'!R:R,"ERROR",0,1)</f>
        <v>oz</v>
      </c>
      <c r="S218" s="17">
        <f t="shared" si="49"/>
        <v>1.36084337349398</v>
      </c>
      <c r="T218" s="9" t="str">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1 to 2</v>
      </c>
      <c r="U218" s="17"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 to 0.05</v>
      </c>
      <c r="V218" s="17">
        <f t="shared" si="54"/>
        <v>0.0478545904959031</v>
      </c>
      <c r="W218" s="17"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 to 0.05</v>
      </c>
      <c r="X218" s="17">
        <f t="shared" si="55"/>
        <v>0.0460210812815007</v>
      </c>
      <c r="Y218" s="9"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15 to 20</v>
      </c>
      <c r="Z218" s="17">
        <f t="array" ref="Z218">_xlfn.IFS(AA218="oz",_xlfn.IFS(R218="oz",Q218,R218="fl oz",Q218*1.04,R218="ml",Q218*0.0338),AA218="fl oz",_xlfn.IFS(R218="oz",Q218/1.04,R218="fl oz",Q218,R218="ml",Q218*0.0338/1.04),AA218="ml",_xlfn.IFS(R218="oz",Q218/0.0338,R218="fl oz",Q218*1.04/0.0338,R218="ml",Q218))</f>
        <v>16.6</v>
      </c>
      <c r="AA218" s="9" t="str">
        <f>_xlfn.XLOOKUP($E218,'Copy of Raw Data'!$E:$E,'Copy of Raw Data'!AA:AA,"ERROR",0,1)</f>
        <v>oz</v>
      </c>
      <c r="AB218" s="9"/>
      <c r="AC218" s="9"/>
      <c r="AD218" s="9"/>
      <c r="AE218" s="9"/>
      <c r="AF218" s="9"/>
      <c r="AG218">
        <f t="shared" si="57"/>
        <v>0</v>
      </c>
      <c r="AH218">
        <f t="shared" si="57"/>
        <v>0</v>
      </c>
      <c r="AI218">
        <f t="shared" si="57"/>
        <v>0</v>
      </c>
      <c r="AJ218">
        <f t="shared" si="57"/>
        <v>0</v>
      </c>
      <c r="AK218">
        <f t="shared" si="57"/>
        <v>0</v>
      </c>
      <c r="AL218">
        <f t="shared" si="57"/>
        <v>0</v>
      </c>
      <c r="AM218">
        <f t="shared" si="57"/>
        <v>0</v>
      </c>
      <c r="AN218">
        <f t="shared" si="57"/>
        <v>0</v>
      </c>
      <c r="AO218">
        <f t="shared" si="57"/>
        <v>0</v>
      </c>
      <c r="AP218">
        <f t="shared" si="57"/>
        <v>0</v>
      </c>
      <c r="AQ218">
        <f t="shared" si="57"/>
        <v>0</v>
      </c>
      <c r="AR218">
        <f t="shared" si="57"/>
        <v>0</v>
      </c>
      <c r="AS218">
        <f t="shared" si="57"/>
        <v>0</v>
      </c>
      <c r="AT218">
        <f t="shared" si="57"/>
        <v>0</v>
      </c>
      <c r="AU218">
        <f t="shared" si="57"/>
        <v>0</v>
      </c>
      <c r="AV218">
        <f t="shared" si="57"/>
        <v>0</v>
      </c>
      <c r="AW218">
        <f t="shared" si="56"/>
        <v>0</v>
      </c>
      <c r="AX218">
        <f t="shared" si="56"/>
        <v>0</v>
      </c>
      <c r="AY218">
        <f t="shared" si="56"/>
        <v>0</v>
      </c>
      <c r="AZ218">
        <f t="shared" si="56"/>
        <v>0</v>
      </c>
      <c r="BA218">
        <f t="shared" si="56"/>
        <v>0</v>
      </c>
      <c r="BB218">
        <f t="shared" si="56"/>
        <v>0</v>
      </c>
      <c r="BC218">
        <f t="shared" si="56"/>
        <v>0</v>
      </c>
      <c r="BD218">
        <f t="shared" si="50"/>
        <v>0</v>
      </c>
      <c r="BE218">
        <f t="shared" si="50"/>
        <v>0</v>
      </c>
      <c r="BF218">
        <f t="shared" si="58"/>
        <v>0</v>
      </c>
      <c r="BG218">
        <f t="shared" si="58"/>
        <v>0</v>
      </c>
      <c r="BH218">
        <f t="shared" si="58"/>
        <v>0</v>
      </c>
      <c r="BI218">
        <f t="shared" si="58"/>
        <v>0</v>
      </c>
      <c r="BJ218">
        <f t="shared" si="58"/>
        <v>0</v>
      </c>
      <c r="BK218">
        <f t="shared" si="58"/>
        <v>0</v>
      </c>
      <c r="BL218">
        <f t="shared" si="58"/>
        <v>0</v>
      </c>
      <c r="BM218">
        <f t="shared" si="58"/>
        <v>0</v>
      </c>
      <c r="BN218">
        <f t="shared" si="58"/>
        <v>0</v>
      </c>
      <c r="BO218">
        <f t="shared" si="58"/>
        <v>0</v>
      </c>
      <c r="BP218">
        <f t="shared" si="58"/>
        <v>0</v>
      </c>
      <c r="BQ218">
        <f t="shared" si="58"/>
        <v>0</v>
      </c>
      <c r="BR218">
        <f t="shared" si="58"/>
        <v>0</v>
      </c>
      <c r="BS218">
        <f t="shared" si="58"/>
        <v>0</v>
      </c>
      <c r="BT218">
        <f t="shared" si="58"/>
        <v>0</v>
      </c>
      <c r="BU218">
        <f t="shared" si="58"/>
        <v>0</v>
      </c>
    </row>
    <row r="219" hidden="1" spans="1:73">
      <c r="A219" s="9" t="str">
        <f>_xlfn.XLOOKUP($E219,'Copy of Raw Data'!$E:$E,'Copy of Raw Data'!A:A,"ERROR",0,1)</f>
        <v>US</v>
      </c>
      <c r="B219" s="9" t="str">
        <f>_xlfn.XLOOKUP($E219,'Copy of Raw Data'!$E:$E,'Copy of Raw Data'!B:B,"ERROR",0,1)</f>
        <v>Hair Mousses</v>
      </c>
      <c r="C219" s="9" t="str">
        <f>_xlfn.XLOOKUP($E219,'Copy of Raw Data'!$E:$E,'Copy of Raw Data'!C:C,"ERROR",0,1)</f>
        <v>Enjoy</v>
      </c>
      <c r="D219" s="9" t="str">
        <f>_xlfn.XLOOKUP($E219,'Copy of Raw Data'!$E:$E,'Copy of Raw Data'!D:D,"ERROR",0,1)</f>
        <v>www.amazon.com/dp/B0048NYHLS</v>
      </c>
      <c r="E219" s="9" t="s">
        <v>803</v>
      </c>
      <c r="F219" s="9" t="str">
        <f>_xlfn.XLOOKUP($E219,'Copy of Raw Data'!$E:$E,'Copy of Raw Data'!F:F,"ERROR",0,1)</f>
        <v>ENJOY Volumizing Mousse (6.8 OZ) Volume Building Mousse; Lightweight Ingredients add Extra Body</v>
      </c>
      <c r="G219" s="9">
        <f>_xlfn.XLOOKUP($E219,'Copy of Raw Data'!$E:$E,'Copy of Raw Data'!G:G,"ERROR",0,1)</f>
        <v>125</v>
      </c>
      <c r="H219" s="9">
        <f>_xlfn.XLOOKUP($E219,'Copy of Raw Data'!$E:$E,'Copy of Raw Data'!H:H,"ERROR",0,1)</f>
        <v>2926.21</v>
      </c>
      <c r="I219" s="9">
        <f>_xlfn.XLOOKUP($E219,'Copy of Raw Data'!$E:$E,'Copy of Raw Data'!I:I,"ERROR",0,1)</f>
        <v>0.000123869543422215</v>
      </c>
      <c r="J219" s="9" t="str">
        <f>_xlfn.XLOOKUP($E219,'Copy of Raw Data'!$E:$E,'Copy of 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_xlfn.XLOOKUP($E219,'Copy of Raw Data'!$E:$E,'Copy of Raw Data'!L:L,"ERROR",0,1)</f>
        <v>23.28</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_xlfn.XLOOKUP($E219,'Copy of Raw Data'!$E:$E,'Copy of Raw Data'!N:N,"ERROR",0,1)</f>
        <v>23.62</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0% to 2%</v>
      </c>
      <c r="P219" s="16">
        <f t="shared" si="53"/>
        <v>0.0143945808636748</v>
      </c>
      <c r="Q219" s="9">
        <f>_xlfn.XLOOKUP($E219,'Copy of Raw Data'!$E:$E,'Copy of Raw Data'!Q:Q,"ERROR",0,1)</f>
        <v>6.8</v>
      </c>
      <c r="R219" s="9" t="str">
        <f>_xlfn.XLOOKUP($E219,'Copy of Raw Data'!$E:$E,'Copy of Raw Data'!R:R,"ERROR",0,1)</f>
        <v>oz</v>
      </c>
      <c r="S219" s="17">
        <f t="shared" si="49"/>
        <v>3.42352941176471</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3 to 4</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7">
        <f t="shared" si="54"/>
        <v>0.117468022041417</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7">
        <f t="shared" si="55"/>
        <v>0.115777119099246</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6 to 8</v>
      </c>
      <c r="Z219" s="17">
        <f t="array" ref="Z219">_xlfn.IFS(AA219="oz",_xlfn.IFS(R219="oz",Q219,R219="fl oz",Q219*1.04,R219="ml",Q219*0.0338),AA219="fl oz",_xlfn.IFS(R219="oz",Q219/1.04,R219="fl oz",Q219,R219="ml",Q219*0.0338/1.04),AA219="ml",_xlfn.IFS(R219="oz",Q219/0.0338,R219="fl oz",Q219*1.04/0.0338,R219="ml",Q219))</f>
        <v>6.8</v>
      </c>
      <c r="AA219" s="9" t="str">
        <f>_xlfn.XLOOKUP($E219,'Copy of Raw Data'!$E:$E,'Copy of Raw Data'!AA:AA,"ERROR",0,1)</f>
        <v>oz</v>
      </c>
      <c r="AB219" s="9"/>
      <c r="AC219" s="9"/>
      <c r="AD219" s="9"/>
      <c r="AE219" s="9"/>
      <c r="AF219" s="9"/>
      <c r="AG219">
        <f t="shared" si="57"/>
        <v>0</v>
      </c>
      <c r="AH219">
        <f t="shared" si="57"/>
        <v>0</v>
      </c>
      <c r="AI219">
        <f t="shared" si="57"/>
        <v>0</v>
      </c>
      <c r="AJ219">
        <f t="shared" si="57"/>
        <v>0</v>
      </c>
      <c r="AK219">
        <f t="shared" si="57"/>
        <v>0</v>
      </c>
      <c r="AL219">
        <f t="shared" si="57"/>
        <v>0</v>
      </c>
      <c r="AM219">
        <f t="shared" si="57"/>
        <v>0</v>
      </c>
      <c r="AN219">
        <f t="shared" si="57"/>
        <v>0</v>
      </c>
      <c r="AO219">
        <f t="shared" si="57"/>
        <v>0</v>
      </c>
      <c r="AP219">
        <f t="shared" si="57"/>
        <v>0</v>
      </c>
      <c r="AQ219">
        <f t="shared" si="57"/>
        <v>0</v>
      </c>
      <c r="AR219">
        <f t="shared" si="57"/>
        <v>0</v>
      </c>
      <c r="AS219">
        <f t="shared" si="57"/>
        <v>0</v>
      </c>
      <c r="AT219">
        <f t="shared" si="57"/>
        <v>0</v>
      </c>
      <c r="AU219">
        <f t="shared" si="57"/>
        <v>0</v>
      </c>
      <c r="AV219">
        <f t="shared" si="57"/>
        <v>0</v>
      </c>
      <c r="AW219">
        <f t="shared" si="56"/>
        <v>0</v>
      </c>
      <c r="AX219">
        <f t="shared" si="56"/>
        <v>0</v>
      </c>
      <c r="AY219">
        <f t="shared" si="56"/>
        <v>0</v>
      </c>
      <c r="AZ219">
        <f t="shared" si="56"/>
        <v>0</v>
      </c>
      <c r="BA219">
        <f t="shared" si="56"/>
        <v>0</v>
      </c>
      <c r="BB219">
        <f t="shared" si="56"/>
        <v>0</v>
      </c>
      <c r="BC219">
        <f t="shared" si="56"/>
        <v>0</v>
      </c>
      <c r="BD219">
        <f t="shared" si="50"/>
        <v>0</v>
      </c>
      <c r="BE219">
        <f t="shared" si="50"/>
        <v>0</v>
      </c>
      <c r="BF219">
        <f t="shared" si="58"/>
        <v>0</v>
      </c>
      <c r="BG219">
        <f t="shared" si="58"/>
        <v>0</v>
      </c>
      <c r="BH219">
        <f t="shared" si="58"/>
        <v>0</v>
      </c>
      <c r="BI219">
        <f t="shared" si="58"/>
        <v>0</v>
      </c>
      <c r="BJ219">
        <f t="shared" si="58"/>
        <v>0</v>
      </c>
      <c r="BK219">
        <f t="shared" si="58"/>
        <v>0</v>
      </c>
      <c r="BL219">
        <f t="shared" si="58"/>
        <v>0</v>
      </c>
      <c r="BM219">
        <f t="shared" si="58"/>
        <v>0</v>
      </c>
      <c r="BN219">
        <f t="shared" si="58"/>
        <v>0</v>
      </c>
      <c r="BO219">
        <f t="shared" si="58"/>
        <v>0</v>
      </c>
      <c r="BP219">
        <f t="shared" si="58"/>
        <v>0</v>
      </c>
      <c r="BQ219">
        <f t="shared" si="58"/>
        <v>0</v>
      </c>
      <c r="BR219">
        <f t="shared" si="58"/>
        <v>0</v>
      </c>
      <c r="BS219">
        <f t="shared" si="58"/>
        <v>0</v>
      </c>
      <c r="BT219">
        <f t="shared" si="58"/>
        <v>0</v>
      </c>
      <c r="BU219">
        <f t="shared" si="58"/>
        <v>0</v>
      </c>
    </row>
    <row r="220" hidden="1" spans="1:73">
      <c r="A220" s="9" t="str">
        <f>_xlfn.XLOOKUP($E220,'Copy of Raw Data'!$E:$E,'Copy of Raw Data'!A:A,"ERROR",0,1)</f>
        <v>US</v>
      </c>
      <c r="B220" s="9" t="str">
        <f>_xlfn.XLOOKUP($E220,'Copy of Raw Data'!$E:$E,'Copy of Raw Data'!B:B,"ERROR",0,1)</f>
        <v>Hair Mousses</v>
      </c>
      <c r="C220" s="9" t="str">
        <f>_xlfn.XLOOKUP($E220,'Copy of Raw Data'!$E:$E,'Copy of Raw Data'!C:C,"ERROR",0,1)</f>
        <v>Vigorol</v>
      </c>
      <c r="D220" s="9" t="str">
        <f>_xlfn.XLOOKUP($E220,'Copy of Raw Data'!$E:$E,'Copy of Raw Data'!D:D,"ERROR",0,1)</f>
        <v>www.amazon.com/dp/B08J4BCTCC</v>
      </c>
      <c r="E220" s="9" t="s">
        <v>807</v>
      </c>
      <c r="F220" s="9" t="str">
        <f>_xlfn.XLOOKUP($E220,'Copy of Raw Data'!$E:$E,'Copy of Raw Data'!F:F,"ERROR",0,1)</f>
        <v>Vigorol Mousse Olive Oil 12 Oz.</v>
      </c>
      <c r="G220" s="9">
        <f>_xlfn.XLOOKUP($E220,'Copy of Raw Data'!$E:$E,'Copy of Raw Data'!G:G,"ERROR",0,1)</f>
        <v>249</v>
      </c>
      <c r="H220" s="9">
        <f>_xlfn.XLOOKUP($E220,'Copy of Raw Data'!$E:$E,'Copy of Raw Data'!H:H,"ERROR",0,1)</f>
        <v>2913.58</v>
      </c>
      <c r="I220" s="9">
        <f>_xlfn.XLOOKUP($E220,'Copy of Raw Data'!$E:$E,'Copy of Raw Data'!I:I,"ERROR",0,1)</f>
        <v>0.000122353049413514</v>
      </c>
      <c r="J220" s="9" t="str">
        <f>_xlfn.XLOOKUP($E220,'Copy of Raw Data'!$E:$E,'Copy of 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10 to 15</v>
      </c>
      <c r="L220" s="9">
        <f>_xlfn.XLOOKUP($E220,'Copy of Raw Data'!$E:$E,'Copy of Raw Data'!L:L,"ERROR",0,1)</f>
        <v>11.7</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10 to 15</v>
      </c>
      <c r="N220" s="9">
        <f>_xlfn.XLOOKUP($E220,'Copy of Raw Data'!$E:$E,'Copy of Raw Data'!N:N,"ERROR",0,1)</f>
        <v>13.99</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15% to 20%</v>
      </c>
      <c r="P220" s="16">
        <f t="shared" si="53"/>
        <v>0.163688348820586</v>
      </c>
      <c r="Q220" s="9">
        <f>_xlfn.XLOOKUP($E220,'Copy of Raw Data'!$E:$E,'Copy of Raw Data'!Q:Q,"ERROR",0,1)</f>
        <v>12</v>
      </c>
      <c r="R220" s="9" t="str">
        <f>_xlfn.XLOOKUP($E220,'Copy of Raw Data'!$E:$E,'Copy of Raw Data'!R:R,"ERROR",0,1)</f>
        <v>oz</v>
      </c>
      <c r="S220" s="17">
        <f t="shared" si="49"/>
        <v>0.975</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0.75 to 1</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 to 0.05</v>
      </c>
      <c r="V220" s="17">
        <f t="shared" si="54"/>
        <v>0.0394262202682899</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 to 0.05</v>
      </c>
      <c r="X220" s="17">
        <f t="shared" si="55"/>
        <v>0.0329726073723368</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10 to 15</v>
      </c>
      <c r="Z220" s="17">
        <f t="array" ref="Z220">_xlfn.IFS(AA220="oz",_xlfn.IFS(R220="oz",Q220,R220="fl oz",Q220*1.04,R220="ml",Q220*0.0338),AA220="fl oz",_xlfn.IFS(R220="oz",Q220/1.04,R220="fl oz",Q220,R220="ml",Q220*0.0338/1.04),AA220="ml",_xlfn.IFS(R220="oz",Q220/0.0338,R220="fl oz",Q220*1.04/0.0338,R220="ml",Q220))</f>
        <v>12</v>
      </c>
      <c r="AA220" s="9" t="str">
        <f>_xlfn.XLOOKUP($E220,'Copy of Raw Data'!$E:$E,'Copy of Raw Data'!AA:AA,"ERROR",0,1)</f>
        <v>oz</v>
      </c>
      <c r="AB220" s="9"/>
      <c r="AC220" s="9"/>
      <c r="AD220" s="9"/>
      <c r="AE220" s="9"/>
      <c r="AF220" s="9"/>
      <c r="AG220">
        <f t="shared" si="57"/>
        <v>0</v>
      </c>
      <c r="AH220">
        <f t="shared" si="57"/>
        <v>0</v>
      </c>
      <c r="AI220">
        <f t="shared" si="57"/>
        <v>0</v>
      </c>
      <c r="AJ220">
        <f t="shared" si="57"/>
        <v>0</v>
      </c>
      <c r="AK220">
        <f t="shared" si="57"/>
        <v>0</v>
      </c>
      <c r="AL220">
        <f t="shared" si="57"/>
        <v>0</v>
      </c>
      <c r="AM220">
        <f t="shared" si="57"/>
        <v>0</v>
      </c>
      <c r="AN220">
        <f t="shared" si="57"/>
        <v>0</v>
      </c>
      <c r="AO220">
        <f t="shared" si="57"/>
        <v>0</v>
      </c>
      <c r="AP220">
        <f t="shared" si="57"/>
        <v>0</v>
      </c>
      <c r="AQ220">
        <f t="shared" si="57"/>
        <v>0</v>
      </c>
      <c r="AR220">
        <f t="shared" si="57"/>
        <v>0</v>
      </c>
      <c r="AS220">
        <f t="shared" si="57"/>
        <v>0</v>
      </c>
      <c r="AT220">
        <f t="shared" si="57"/>
        <v>0</v>
      </c>
      <c r="AU220">
        <f t="shared" si="57"/>
        <v>0</v>
      </c>
      <c r="AV220">
        <f t="shared" si="57"/>
        <v>0</v>
      </c>
      <c r="AW220">
        <f t="shared" si="56"/>
        <v>0</v>
      </c>
      <c r="AX220">
        <f t="shared" si="56"/>
        <v>0</v>
      </c>
      <c r="AY220">
        <f t="shared" si="56"/>
        <v>0</v>
      </c>
      <c r="AZ220">
        <f t="shared" si="56"/>
        <v>0</v>
      </c>
      <c r="BA220">
        <f t="shared" si="56"/>
        <v>0</v>
      </c>
      <c r="BB220">
        <f t="shared" si="56"/>
        <v>0</v>
      </c>
      <c r="BC220">
        <f t="shared" si="56"/>
        <v>0</v>
      </c>
      <c r="BD220">
        <f t="shared" si="50"/>
        <v>0</v>
      </c>
      <c r="BE220">
        <f t="shared" si="50"/>
        <v>0</v>
      </c>
      <c r="BF220">
        <f t="shared" si="58"/>
        <v>0</v>
      </c>
      <c r="BG220">
        <f t="shared" si="58"/>
        <v>0</v>
      </c>
      <c r="BH220">
        <f t="shared" si="58"/>
        <v>0</v>
      </c>
      <c r="BI220">
        <f t="shared" si="58"/>
        <v>0</v>
      </c>
      <c r="BJ220">
        <f t="shared" si="58"/>
        <v>0</v>
      </c>
      <c r="BK220">
        <f t="shared" si="58"/>
        <v>0</v>
      </c>
      <c r="BL220">
        <f t="shared" si="58"/>
        <v>0</v>
      </c>
      <c r="BM220">
        <f t="shared" si="58"/>
        <v>0</v>
      </c>
      <c r="BN220">
        <f t="shared" si="58"/>
        <v>0</v>
      </c>
      <c r="BO220">
        <f t="shared" si="58"/>
        <v>0</v>
      </c>
      <c r="BP220">
        <f t="shared" si="58"/>
        <v>0</v>
      </c>
      <c r="BQ220">
        <f t="shared" si="58"/>
        <v>0</v>
      </c>
      <c r="BR220">
        <f t="shared" si="58"/>
        <v>0</v>
      </c>
      <c r="BS220">
        <f t="shared" si="58"/>
        <v>0</v>
      </c>
      <c r="BT220">
        <f t="shared" si="58"/>
        <v>0</v>
      </c>
      <c r="BU220">
        <f t="shared" si="58"/>
        <v>0</v>
      </c>
    </row>
    <row r="221" hidden="1" spans="1:73">
      <c r="A221" s="9" t="str">
        <f>_xlfn.XLOOKUP($E221,'Copy of Raw Data'!$E:$E,'Copy of Raw Data'!A:A,"ERROR",0,1)</f>
        <v>US</v>
      </c>
      <c r="B221" s="9" t="str">
        <f>_xlfn.XLOOKUP($E221,'Copy of Raw Data'!$E:$E,'Copy of Raw Data'!B:B,"ERROR",0,1)</f>
        <v>Hair Mousses</v>
      </c>
      <c r="C221" s="9" t="str">
        <f>_xlfn.XLOOKUP($E221,'Copy of Raw Data'!$E:$E,'Copy of Raw Data'!C:C,"ERROR",0,1)</f>
        <v>tridesign</v>
      </c>
      <c r="D221" s="9" t="str">
        <f>_xlfn.XLOOKUP($E221,'Copy of Raw Data'!$E:$E,'Copy of Raw Data'!D:D,"ERROR",0,1)</f>
        <v>www.amazon.com/dp/B000KKU3ZM</v>
      </c>
      <c r="E221" s="9" t="s">
        <v>811</v>
      </c>
      <c r="F221" s="9" t="str">
        <f>_xlfn.XLOOKUP($E221,'Copy of Raw Data'!$E:$E,'Copy of Raw Data'!F:F,"ERROR",0,1)</f>
        <v>TRI Fashion Styling Mousse - Mousse for Wavy Hair, Mousse for Hair Volumizing &amp; Taming Curls, Frizz Control &amp; Shine, Styling Options for Women, Hair Foam Mousse - 10 Ounce</v>
      </c>
      <c r="G221" s="9">
        <f>_xlfn.XLOOKUP($E221,'Copy of Raw Data'!$E:$E,'Copy of Raw Data'!G:G,"ERROR",0,1)</f>
        <v>199</v>
      </c>
      <c r="H221" s="9">
        <f>_xlfn.XLOOKUP($E221,'Copy of Raw Data'!$E:$E,'Copy of Raw Data'!H:H,"ERROR",0,1)</f>
        <v>2877.91</v>
      </c>
      <c r="I221" s="9">
        <f>_xlfn.XLOOKUP($E221,'Copy of Raw Data'!$E:$E,'Copy of Raw Data'!I:I,"ERROR",0,1)</f>
        <v>0.000122146003553621</v>
      </c>
      <c r="J221" s="9" t="str">
        <f>_xlfn.XLOOKUP($E221,'Copy of Raw Data'!$E:$E,'Copy of 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_xlfn.XLOOKUP($E221,'Copy of Raw Data'!$E:$E,'Copy of Raw Data'!L:L,"ERROR",0,1)</f>
        <v>14.71</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15 to 20</v>
      </c>
      <c r="N221" s="9">
        <f>_xlfn.XLOOKUP($E221,'Copy of Raw Data'!$E:$E,'Copy of Raw Data'!N:N,"ERROR",0,1)</f>
        <v>18.74</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20% to 25%</v>
      </c>
      <c r="P221" s="16">
        <f t="shared" si="53"/>
        <v>0.215048025613661</v>
      </c>
      <c r="Q221" s="9">
        <f>_xlfn.XLOOKUP($E221,'Copy of Raw Data'!$E:$E,'Copy of Raw Data'!Q:Q,"ERROR",0,1)</f>
        <v>10</v>
      </c>
      <c r="R221" s="9" t="str">
        <f>_xlfn.XLOOKUP($E221,'Copy of Raw Data'!$E:$E,'Copy of Raw Data'!R:R,"ERROR",0,1)</f>
        <v>oz</v>
      </c>
      <c r="S221" s="17">
        <f t="shared" si="49"/>
        <v>1.471</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1 to 2</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0.05 to 0.1</v>
      </c>
      <c r="V221" s="17">
        <f t="shared" si="54"/>
        <v>0.0633750422725736</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55"/>
        <v>0.0497463645586743</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8 to 10</v>
      </c>
      <c r="Z221" s="17">
        <f t="array" ref="Z221">_xlfn.IFS(AA221="oz",_xlfn.IFS(R221="oz",Q221,R221="fl oz",Q221*1.04,R221="ml",Q221*0.0338),AA221="fl oz",_xlfn.IFS(R221="oz",Q221/1.04,R221="fl oz",Q221,R221="ml",Q221*0.0338/1.04),AA221="ml",_xlfn.IFS(R221="oz",Q221/0.0338,R221="fl oz",Q221*1.04/0.0338,R221="ml",Q221))</f>
        <v>10</v>
      </c>
      <c r="AA221" s="9" t="str">
        <f>_xlfn.XLOOKUP($E221,'Copy of Raw Data'!$E:$E,'Copy of Raw Data'!AA:AA,"ERROR",0,1)</f>
        <v>oz</v>
      </c>
      <c r="AB221" s="9"/>
      <c r="AC221" s="9"/>
      <c r="AD221" s="9"/>
      <c r="AE221" s="9"/>
      <c r="AF221" s="9"/>
      <c r="AG221">
        <f t="shared" si="57"/>
        <v>0</v>
      </c>
      <c r="AH221">
        <f t="shared" si="57"/>
        <v>0</v>
      </c>
      <c r="AI221">
        <f t="shared" si="57"/>
        <v>0</v>
      </c>
      <c r="AJ221">
        <f t="shared" si="57"/>
        <v>0</v>
      </c>
      <c r="AK221">
        <f t="shared" si="57"/>
        <v>0</v>
      </c>
      <c r="AL221">
        <f t="shared" si="57"/>
        <v>0</v>
      </c>
      <c r="AM221">
        <f t="shared" si="57"/>
        <v>0</v>
      </c>
      <c r="AN221">
        <f t="shared" si="57"/>
        <v>0</v>
      </c>
      <c r="AO221">
        <f t="shared" si="57"/>
        <v>0</v>
      </c>
      <c r="AP221">
        <f t="shared" si="57"/>
        <v>0</v>
      </c>
      <c r="AQ221">
        <f t="shared" si="57"/>
        <v>0</v>
      </c>
      <c r="AR221">
        <f t="shared" si="57"/>
        <v>0</v>
      </c>
      <c r="AS221">
        <f t="shared" si="57"/>
        <v>0</v>
      </c>
      <c r="AT221">
        <f t="shared" si="57"/>
        <v>0</v>
      </c>
      <c r="AU221">
        <f t="shared" si="57"/>
        <v>0</v>
      </c>
      <c r="AV221">
        <f t="shared" si="57"/>
        <v>0</v>
      </c>
      <c r="AW221">
        <f t="shared" si="56"/>
        <v>0</v>
      </c>
      <c r="AX221">
        <f t="shared" si="56"/>
        <v>0</v>
      </c>
      <c r="AY221">
        <f t="shared" si="56"/>
        <v>0</v>
      </c>
      <c r="AZ221">
        <f t="shared" si="56"/>
        <v>0</v>
      </c>
      <c r="BA221">
        <f t="shared" si="56"/>
        <v>0</v>
      </c>
      <c r="BB221">
        <f t="shared" si="56"/>
        <v>0</v>
      </c>
      <c r="BC221">
        <f t="shared" si="56"/>
        <v>0</v>
      </c>
      <c r="BD221">
        <f t="shared" si="50"/>
        <v>0</v>
      </c>
      <c r="BE221">
        <f t="shared" si="50"/>
        <v>0</v>
      </c>
      <c r="BF221">
        <f t="shared" si="58"/>
        <v>0</v>
      </c>
      <c r="BG221">
        <f t="shared" si="58"/>
        <v>0</v>
      </c>
      <c r="BH221">
        <f t="shared" si="58"/>
        <v>0</v>
      </c>
      <c r="BI221">
        <f t="shared" si="58"/>
        <v>0</v>
      </c>
      <c r="BJ221">
        <f t="shared" si="58"/>
        <v>0</v>
      </c>
      <c r="BK221">
        <f t="shared" si="58"/>
        <v>0</v>
      </c>
      <c r="BL221">
        <f t="shared" si="58"/>
        <v>0</v>
      </c>
      <c r="BM221">
        <f t="shared" si="58"/>
        <v>0</v>
      </c>
      <c r="BN221">
        <f t="shared" si="58"/>
        <v>0</v>
      </c>
      <c r="BO221">
        <f t="shared" si="58"/>
        <v>0</v>
      </c>
      <c r="BP221">
        <f t="shared" si="58"/>
        <v>0</v>
      </c>
      <c r="BQ221">
        <f t="shared" si="58"/>
        <v>0</v>
      </c>
      <c r="BR221">
        <f t="shared" si="58"/>
        <v>0</v>
      </c>
      <c r="BS221">
        <f t="shared" si="58"/>
        <v>0</v>
      </c>
      <c r="BT221">
        <f t="shared" si="58"/>
        <v>0</v>
      </c>
      <c r="BU221">
        <f t="shared" si="58"/>
        <v>0</v>
      </c>
    </row>
    <row r="222" hidden="1" spans="1:73">
      <c r="A222" s="9" t="str">
        <f>_xlfn.XLOOKUP($E222,'Copy of Raw Data'!$E:$E,'Copy of Raw Data'!A:A,"ERROR",0,1)</f>
        <v>US</v>
      </c>
      <c r="B222" s="9" t="str">
        <f>_xlfn.XLOOKUP($E222,'Copy of Raw Data'!$E:$E,'Copy of Raw Data'!B:B,"ERROR",0,1)</f>
        <v>Hair Mousses</v>
      </c>
      <c r="C222" s="9" t="str">
        <f>_xlfn.XLOOKUP($E222,'Copy of Raw Data'!$E:$E,'Copy of Raw Data'!C:C,"ERROR",0,1)</f>
        <v>arhgoat</v>
      </c>
      <c r="D222" s="9" t="str">
        <f>_xlfn.XLOOKUP($E222,'Copy of Raw Data'!$E:$E,'Copy of Raw Data'!D:D,"ERROR",0,1)</f>
        <v>www.amazon.com/dp/B0B7HSYQ82</v>
      </c>
      <c r="E222" s="9" t="s">
        <v>814</v>
      </c>
      <c r="F222" s="9" t="str">
        <f>_xlfn.XLOOKUP($E222,'Copy of Raw Data'!$E:$E,'Copy of Raw Data'!F:F,"ERROR",0,1)</f>
        <v>ARHGOAT Premium Lace Tint Mousse Waterproof Fast Drying No Residues Tint Melting Hair Mousse High Viscosity for All of Hair Types included Wigs Lace Tint Foam, 7.06 Oz (Medium Dark Brown)</v>
      </c>
      <c r="G222" s="9">
        <f>_xlfn.XLOOKUP($E222,'Copy of Raw Data'!$E:$E,'Copy of Raw Data'!G:G,"ERROR",0,1)</f>
        <v>291</v>
      </c>
      <c r="H222" s="9">
        <f>_xlfn.XLOOKUP($E222,'Copy of Raw Data'!$E:$E,'Copy of Raw Data'!H:H,"ERROR",0,1)</f>
        <v>2873.04</v>
      </c>
      <c r="I222" s="9">
        <f>_xlfn.XLOOKUP($E222,'Copy of Raw Data'!$E:$E,'Copy of Raw Data'!I:I,"ERROR",0,1)</f>
        <v>0.000117122059146327</v>
      </c>
      <c r="J222" s="9" t="str">
        <f>_xlfn.XLOOKUP($E222,'Copy of Raw Data'!$E:$E,'Copy of 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5 to 10</v>
      </c>
      <c r="L222" s="9">
        <f>_xlfn.XLOOKUP($E222,'Copy of Raw Data'!$E:$E,'Copy of Raw Data'!L:L,"ERROR",0,1)</f>
        <v>9.93</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5 to 10</v>
      </c>
      <c r="N222" s="9">
        <f>_xlfn.XLOOKUP($E222,'Copy of Raw Data'!$E:$E,'Copy of Raw Data'!N:N,"ERROR",0,1)</f>
        <v>9.99</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0% to 2%</v>
      </c>
      <c r="P222" s="16">
        <f t="shared" si="53"/>
        <v>0.00600600600600606</v>
      </c>
      <c r="Q222" s="9">
        <f>_xlfn.XLOOKUP($E222,'Copy of Raw Data'!$E:$E,'Copy of Raw Data'!Q:Q,"ERROR",0,1)</f>
        <v>7.06</v>
      </c>
      <c r="R222" s="9" t="str">
        <f>_xlfn.XLOOKUP($E222,'Copy of Raw Data'!$E:$E,'Copy of Raw Data'!R:R,"ERROR",0,1)</f>
        <v>oz</v>
      </c>
      <c r="S222" s="17">
        <f t="shared" si="49"/>
        <v>1.40651558073654</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 to 0.05</v>
      </c>
      <c r="V222" s="17">
        <f t="shared" si="54"/>
        <v>0.0478530322727747</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55"/>
        <v>0.0475656266735389</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6 to 8</v>
      </c>
      <c r="Z222" s="17">
        <f t="array" ref="Z222">_xlfn.IFS(AA222="oz",_xlfn.IFS(R222="oz",Q222,R222="fl oz",Q222*1.04,R222="ml",Q222*0.0338),AA222="fl oz",_xlfn.IFS(R222="oz",Q222/1.04,R222="fl oz",Q222,R222="ml",Q222*0.0338/1.04),AA222="ml",_xlfn.IFS(R222="oz",Q222/0.0338,R222="fl oz",Q222*1.04/0.0338,R222="ml",Q222))</f>
        <v>7.06</v>
      </c>
      <c r="AA222" s="9" t="str">
        <f>_xlfn.XLOOKUP($E222,'Copy of Raw Data'!$E:$E,'Copy of Raw Data'!AA:AA,"ERROR",0,1)</f>
        <v>oz</v>
      </c>
      <c r="AB222" s="9"/>
      <c r="AC222" s="9"/>
      <c r="AD222" s="9"/>
      <c r="AE222" s="9"/>
      <c r="AF222" s="9"/>
      <c r="AG222">
        <f t="shared" si="57"/>
        <v>0</v>
      </c>
      <c r="AH222">
        <f t="shared" si="57"/>
        <v>0</v>
      </c>
      <c r="AI222">
        <f t="shared" si="57"/>
        <v>0</v>
      </c>
      <c r="AJ222">
        <f t="shared" si="57"/>
        <v>0</v>
      </c>
      <c r="AK222">
        <f t="shared" si="57"/>
        <v>0</v>
      </c>
      <c r="AL222">
        <f t="shared" si="57"/>
        <v>0</v>
      </c>
      <c r="AM222">
        <f t="shared" si="57"/>
        <v>0</v>
      </c>
      <c r="AN222">
        <f t="shared" si="57"/>
        <v>0</v>
      </c>
      <c r="AO222">
        <f t="shared" si="57"/>
        <v>0</v>
      </c>
      <c r="AP222">
        <f t="shared" si="57"/>
        <v>0</v>
      </c>
      <c r="AQ222">
        <f t="shared" si="57"/>
        <v>0</v>
      </c>
      <c r="AR222">
        <f t="shared" si="57"/>
        <v>0</v>
      </c>
      <c r="AS222">
        <f t="shared" si="57"/>
        <v>0</v>
      </c>
      <c r="AT222">
        <f t="shared" si="57"/>
        <v>0</v>
      </c>
      <c r="AU222">
        <f t="shared" si="57"/>
        <v>0</v>
      </c>
      <c r="AV222">
        <f t="shared" ref="AV222:BC285" si="59">IF(IFERROR(SEARCH(AV$2,$AD222,1),0)=0,0,1)</f>
        <v>0</v>
      </c>
      <c r="AW222">
        <f t="shared" si="59"/>
        <v>0</v>
      </c>
      <c r="AX222">
        <f t="shared" si="59"/>
        <v>0</v>
      </c>
      <c r="AY222">
        <f t="shared" si="59"/>
        <v>0</v>
      </c>
      <c r="AZ222">
        <f t="shared" si="59"/>
        <v>0</v>
      </c>
      <c r="BA222">
        <f t="shared" si="59"/>
        <v>0</v>
      </c>
      <c r="BB222">
        <f t="shared" si="59"/>
        <v>0</v>
      </c>
      <c r="BC222">
        <f t="shared" si="59"/>
        <v>0</v>
      </c>
      <c r="BD222">
        <f t="shared" si="50"/>
        <v>0</v>
      </c>
      <c r="BE222">
        <f t="shared" si="50"/>
        <v>0</v>
      </c>
      <c r="BF222">
        <f t="shared" si="58"/>
        <v>0</v>
      </c>
      <c r="BG222">
        <f t="shared" si="58"/>
        <v>0</v>
      </c>
      <c r="BH222">
        <f t="shared" si="58"/>
        <v>0</v>
      </c>
      <c r="BI222">
        <f t="shared" si="58"/>
        <v>0</v>
      </c>
      <c r="BJ222">
        <f t="shared" si="58"/>
        <v>0</v>
      </c>
      <c r="BK222">
        <f t="shared" si="58"/>
        <v>0</v>
      </c>
      <c r="BL222">
        <f t="shared" si="58"/>
        <v>0</v>
      </c>
      <c r="BM222">
        <f t="shared" si="58"/>
        <v>0</v>
      </c>
      <c r="BN222">
        <f t="shared" si="58"/>
        <v>0</v>
      </c>
      <c r="BO222">
        <f t="shared" si="58"/>
        <v>0</v>
      </c>
      <c r="BP222">
        <f t="shared" si="58"/>
        <v>0</v>
      </c>
      <c r="BQ222">
        <f t="shared" si="58"/>
        <v>0</v>
      </c>
      <c r="BR222">
        <f t="shared" si="58"/>
        <v>0</v>
      </c>
      <c r="BS222">
        <f t="shared" si="58"/>
        <v>0</v>
      </c>
      <c r="BT222">
        <f t="shared" si="58"/>
        <v>0</v>
      </c>
      <c r="BU222">
        <f t="shared" si="58"/>
        <v>0</v>
      </c>
    </row>
    <row r="223" hidden="1" spans="1:73">
      <c r="A223" s="9" t="str">
        <f>_xlfn.XLOOKUP($E223,'Copy of Raw Data'!$E:$E,'Copy of Raw Data'!A:A,"ERROR",0,1)</f>
        <v>US</v>
      </c>
      <c r="B223" s="9" t="str">
        <f>_xlfn.XLOOKUP($E223,'Copy of Raw Data'!$E:$E,'Copy of Raw Data'!B:B,"ERROR",0,1)</f>
        <v>Hair Mousses</v>
      </c>
      <c r="C223" s="9" t="str">
        <f>_xlfn.XLOOKUP($E223,'Copy of Raw Data'!$E:$E,'Copy of Raw Data'!C:C,"ERROR",0,1)</f>
        <v>others</v>
      </c>
      <c r="D223" s="9" t="str">
        <f>_xlfn.XLOOKUP($E223,'Copy of Raw Data'!$E:$E,'Copy of Raw Data'!D:D,"ERROR",0,1)</f>
        <v>www.amazon.com/dp/B07G56QS1Y</v>
      </c>
      <c r="E223" s="9" t="s">
        <v>817</v>
      </c>
      <c r="F223" s="9" t="str">
        <f>_xlfn.XLOOKUP($E223,'Copy of Raw Data'!$E:$E,'Copy of Raw Data'!F:F,"ERROR",0,1)</f>
        <v>Alterna Caviar Anti-Aging Clinical Densifying Styling Mousse, | Thickens &amp; Provides Hold For Thinning Hair | Sulfate Free , 5.1 Oz (Pack of 1)</v>
      </c>
      <c r="G223" s="9">
        <f>_xlfn.XLOOKUP($E223,'Copy of Raw Data'!$E:$E,'Copy of Raw Data'!G:G,"ERROR",0,1)</f>
        <v>83</v>
      </c>
      <c r="H223" s="9">
        <f>_xlfn.XLOOKUP($E223,'Copy of Raw Data'!$E:$E,'Copy of Raw Data'!H:H,"ERROR",0,1)</f>
        <v>2754.87</v>
      </c>
      <c r="I223" s="9">
        <f>_xlfn.XLOOKUP($E223,'Copy of Raw Data'!$E:$E,'Copy of Raw Data'!I:I,"ERROR",0,1)</f>
        <v>0.00011609958421195</v>
      </c>
      <c r="J223" s="9" t="str">
        <f>_xlfn.XLOOKUP($E223,'Copy of Raw Data'!$E:$E,'Copy of 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30 to 40</v>
      </c>
      <c r="L223" s="9">
        <f>_xlfn.XLOOKUP($E223,'Copy of Raw Data'!$E:$E,'Copy of Raw Data'!L:L,"ERROR",0,1)</f>
        <v>34.67</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30 to 40</v>
      </c>
      <c r="N223" s="9">
        <f>_xlfn.XLOOKUP($E223,'Copy of Raw Data'!$E:$E,'Copy of Raw Data'!N:N,"ERROR",0,1)</f>
        <v>38</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8% to 10%</v>
      </c>
      <c r="P223" s="16">
        <f t="shared" si="53"/>
        <v>0.0876315789473684</v>
      </c>
      <c r="Q223" s="9">
        <f>_xlfn.XLOOKUP($E223,'Copy of Raw Data'!$E:$E,'Copy of Raw Data'!Q:Q,"ERROR",0,1)</f>
        <v>5.1</v>
      </c>
      <c r="R223" s="9" t="str">
        <f>_xlfn.XLOOKUP($E223,'Copy of Raw Data'!$E:$E,'Copy of Raw Data'!R:R,"ERROR",0,1)</f>
        <v>oz</v>
      </c>
      <c r="S223" s="17">
        <f t="shared" si="49"/>
        <v>6.79803921568628</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5 to 10</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0.2 to 0.3</v>
      </c>
      <c r="V223" s="17">
        <f t="shared" si="54"/>
        <v>0.251977693343147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0.2 to 0.3</v>
      </c>
      <c r="X223" s="17">
        <f t="shared" si="55"/>
        <v>0.229896490215971</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4 to 6</v>
      </c>
      <c r="Z223" s="17">
        <f t="array" ref="Z223">_xlfn.IFS(AA223="oz",_xlfn.IFS(R223="oz",Q223,R223="fl oz",Q223*1.04,R223="ml",Q223*0.0338),AA223="fl oz",_xlfn.IFS(R223="oz",Q223/1.04,R223="fl oz",Q223,R223="ml",Q223*0.0338/1.04),AA223="ml",_xlfn.IFS(R223="oz",Q223/0.0338,R223="fl oz",Q223*1.04/0.0338,R223="ml",Q223))</f>
        <v>5.1</v>
      </c>
      <c r="AA223" s="9" t="str">
        <f>_xlfn.XLOOKUP($E223,'Copy of Raw Data'!$E:$E,'Copy of Raw Data'!AA:AA,"ERROR",0,1)</f>
        <v>oz</v>
      </c>
      <c r="AB223" s="9"/>
      <c r="AC223" s="9"/>
      <c r="AD223" s="9"/>
      <c r="AE223" s="9"/>
      <c r="AF223" s="9"/>
      <c r="AG223">
        <f t="shared" ref="AG223:AV254" si="60">IF(IFERROR(SEARCH(AG$2,$AD223,1),0)=0,0,1)</f>
        <v>0</v>
      </c>
      <c r="AH223">
        <f t="shared" si="60"/>
        <v>0</v>
      </c>
      <c r="AI223">
        <f t="shared" si="60"/>
        <v>0</v>
      </c>
      <c r="AJ223">
        <f t="shared" si="60"/>
        <v>0</v>
      </c>
      <c r="AK223">
        <f t="shared" si="60"/>
        <v>0</v>
      </c>
      <c r="AL223">
        <f t="shared" si="60"/>
        <v>0</v>
      </c>
      <c r="AM223">
        <f t="shared" si="60"/>
        <v>0</v>
      </c>
      <c r="AN223">
        <f t="shared" si="60"/>
        <v>0</v>
      </c>
      <c r="AO223">
        <f t="shared" si="60"/>
        <v>0</v>
      </c>
      <c r="AP223">
        <f t="shared" si="60"/>
        <v>0</v>
      </c>
      <c r="AQ223">
        <f t="shared" si="60"/>
        <v>0</v>
      </c>
      <c r="AR223">
        <f t="shared" si="60"/>
        <v>0</v>
      </c>
      <c r="AS223">
        <f t="shared" si="60"/>
        <v>0</v>
      </c>
      <c r="AT223">
        <f t="shared" si="60"/>
        <v>0</v>
      </c>
      <c r="AU223">
        <f t="shared" si="60"/>
        <v>0</v>
      </c>
      <c r="AV223">
        <f t="shared" si="60"/>
        <v>0</v>
      </c>
      <c r="AW223">
        <f t="shared" si="59"/>
        <v>0</v>
      </c>
      <c r="AX223">
        <f t="shared" si="59"/>
        <v>0</v>
      </c>
      <c r="AY223">
        <f t="shared" si="59"/>
        <v>0</v>
      </c>
      <c r="AZ223">
        <f t="shared" si="59"/>
        <v>0</v>
      </c>
      <c r="BA223">
        <f t="shared" si="59"/>
        <v>0</v>
      </c>
      <c r="BB223">
        <f t="shared" si="59"/>
        <v>0</v>
      </c>
      <c r="BC223">
        <f t="shared" si="59"/>
        <v>0</v>
      </c>
      <c r="BD223">
        <f t="shared" si="50"/>
        <v>0</v>
      </c>
      <c r="BE223">
        <f t="shared" si="50"/>
        <v>0</v>
      </c>
      <c r="BF223">
        <f t="shared" si="58"/>
        <v>0</v>
      </c>
      <c r="BG223">
        <f t="shared" si="58"/>
        <v>0</v>
      </c>
      <c r="BH223">
        <f t="shared" si="58"/>
        <v>0</v>
      </c>
      <c r="BI223">
        <f t="shared" si="58"/>
        <v>0</v>
      </c>
      <c r="BJ223">
        <f t="shared" si="58"/>
        <v>0</v>
      </c>
      <c r="BK223">
        <f t="shared" si="58"/>
        <v>0</v>
      </c>
      <c r="BL223">
        <f t="shared" si="58"/>
        <v>0</v>
      </c>
      <c r="BM223">
        <f t="shared" si="58"/>
        <v>0</v>
      </c>
      <c r="BN223">
        <f t="shared" si="58"/>
        <v>0</v>
      </c>
      <c r="BO223">
        <f t="shared" si="58"/>
        <v>0</v>
      </c>
      <c r="BP223">
        <f t="shared" si="58"/>
        <v>0</v>
      </c>
      <c r="BQ223">
        <f t="shared" si="58"/>
        <v>0</v>
      </c>
      <c r="BR223">
        <f t="shared" si="58"/>
        <v>0</v>
      </c>
      <c r="BS223">
        <f t="shared" si="58"/>
        <v>0</v>
      </c>
      <c r="BT223">
        <f t="shared" si="58"/>
        <v>0</v>
      </c>
      <c r="BU223">
        <f t="shared" si="58"/>
        <v>0</v>
      </c>
    </row>
    <row r="224" hidden="1" spans="1:73">
      <c r="A224" s="9" t="str">
        <f>_xlfn.XLOOKUP($E224,'Copy of Raw Data'!$E:$E,'Copy of Raw Data'!A:A,"ERROR",0,1)</f>
        <v>US</v>
      </c>
      <c r="B224" s="9" t="str">
        <f>_xlfn.XLOOKUP($E224,'Copy of Raw Data'!$E:$E,'Copy of Raw Data'!B:B,"ERROR",0,1)</f>
        <v>Hair Mousses</v>
      </c>
      <c r="C224" s="9" t="str">
        <f>_xlfn.XLOOKUP($E224,'Copy of Raw Data'!$E:$E,'Copy of Raw Data'!C:C,"ERROR",0,1)</f>
        <v>roux</v>
      </c>
      <c r="D224" s="9" t="str">
        <f>_xlfn.XLOOKUP($E224,'Copy of Raw Data'!$E:$E,'Copy of Raw Data'!D:D,"ERROR",0,1)</f>
        <v>www.amazon.com/dp/B000BPYHCQ</v>
      </c>
      <c r="E224" s="9" t="s">
        <v>820</v>
      </c>
      <c r="F224" s="9" t="str">
        <f>_xlfn.XLOOKUP($E224,'Copy of Raw Data'!$E:$E,'Copy of Raw Data'!F:F,"ERROR",0,1)</f>
        <v>Roux Fanci-Full Instant Color Mousse Tones Pale Ash Blonde or Bleached Hair, 19 Sweet Cream, 6 Fl Oz (Pack of 1)</v>
      </c>
      <c r="G224" s="9">
        <f>_xlfn.XLOOKUP($E224,'Copy of Raw Data'!$E:$E,'Copy of Raw Data'!G:G,"ERROR",0,1)</f>
        <v>39</v>
      </c>
      <c r="H224" s="9">
        <f>_xlfn.XLOOKUP($E224,'Copy of Raw Data'!$E:$E,'Copy of Raw Data'!H:H,"ERROR",0,1)</f>
        <v>2730.82</v>
      </c>
      <c r="I224" s="9">
        <f>_xlfn.XLOOKUP($E224,'Copy of Raw Data'!$E:$E,'Copy of Raw Data'!I:I,"ERROR",0,1)</f>
        <v>0.000115580906698461</v>
      </c>
      <c r="J224" s="9" t="str">
        <f>_xlfn.XLOOKUP($E224,'Copy of Raw Data'!$E:$E,'Copy of 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50 to 75</v>
      </c>
      <c r="L224" s="9">
        <f>_xlfn.XLOOKUP($E224,'Copy of Raw Data'!$E:$E,'Copy of Raw Data'!L:L,"ERROR",0,1)</f>
        <v>69.99</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50 to 75</v>
      </c>
      <c r="N224" s="9">
        <f>_xlfn.XLOOKUP($E224,'Copy of Raw Data'!$E:$E,'Copy of Raw Data'!N:N,"ERROR",0,1)</f>
        <v>69.99</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No Discount</v>
      </c>
      <c r="P224" s="16">
        <f t="shared" si="53"/>
        <v>0</v>
      </c>
      <c r="Q224" s="9">
        <f>_xlfn.XLOOKUP($E224,'Copy of Raw Data'!$E:$E,'Copy of Raw Data'!Q:Q,"ERROR",0,1)</f>
        <v>6</v>
      </c>
      <c r="R224" s="9" t="str">
        <f>_xlfn.XLOOKUP($E224,'Copy of Raw Data'!$E:$E,'Copy of Raw Data'!R:R,"ERROR",0,1)</f>
        <v>fl oz</v>
      </c>
      <c r="S224" s="17">
        <f t="shared" si="49"/>
        <v>11.2163461538462</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0.3 to 0.4</v>
      </c>
      <c r="V224" s="17">
        <f t="shared" si="54"/>
        <v>0.379315054238964</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0.3 to 0.4</v>
      </c>
      <c r="X224" s="17">
        <f t="shared" si="55"/>
        <v>0.379315054238964</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6 to 8</v>
      </c>
      <c r="Z224" s="17">
        <f t="array" ref="Z224">_xlfn.IFS(AA224="oz",_xlfn.IFS(R224="oz",Q224,R224="fl oz",Q224*1.04,R224="ml",Q224*0.0338),AA224="fl oz",_xlfn.IFS(R224="oz",Q224/1.04,R224="fl oz",Q224,R224="ml",Q224*0.0338/1.04),AA224="ml",_xlfn.IFS(R224="oz",Q224/0.0338,R224="fl oz",Q224*1.04/0.0338,R224="ml",Q224))</f>
        <v>6.24</v>
      </c>
      <c r="AA224" s="9" t="str">
        <f>_xlfn.XLOOKUP($E224,'Copy of Raw Data'!$E:$E,'Copy of Raw Data'!AA:AA,"ERROR",0,1)</f>
        <v>oz</v>
      </c>
      <c r="AB224" s="9"/>
      <c r="AC224" s="9"/>
      <c r="AD224" s="9"/>
      <c r="AE224" s="9"/>
      <c r="AF224" s="9"/>
      <c r="AG224">
        <f t="shared" si="60"/>
        <v>0</v>
      </c>
      <c r="AH224">
        <f t="shared" si="60"/>
        <v>0</v>
      </c>
      <c r="AI224">
        <f t="shared" si="60"/>
        <v>0</v>
      </c>
      <c r="AJ224">
        <f t="shared" si="60"/>
        <v>0</v>
      </c>
      <c r="AK224">
        <f t="shared" si="60"/>
        <v>0</v>
      </c>
      <c r="AL224">
        <f t="shared" si="60"/>
        <v>0</v>
      </c>
      <c r="AM224">
        <f t="shared" si="60"/>
        <v>0</v>
      </c>
      <c r="AN224">
        <f t="shared" si="60"/>
        <v>0</v>
      </c>
      <c r="AO224">
        <f t="shared" si="60"/>
        <v>0</v>
      </c>
      <c r="AP224">
        <f t="shared" si="60"/>
        <v>0</v>
      </c>
      <c r="AQ224">
        <f t="shared" si="60"/>
        <v>0</v>
      </c>
      <c r="AR224">
        <f t="shared" si="60"/>
        <v>0</v>
      </c>
      <c r="AS224">
        <f t="shared" si="60"/>
        <v>0</v>
      </c>
      <c r="AT224">
        <f t="shared" si="60"/>
        <v>0</v>
      </c>
      <c r="AU224">
        <f t="shared" si="60"/>
        <v>0</v>
      </c>
      <c r="AV224">
        <f t="shared" si="60"/>
        <v>0</v>
      </c>
      <c r="AW224">
        <f t="shared" si="59"/>
        <v>0</v>
      </c>
      <c r="AX224">
        <f t="shared" si="59"/>
        <v>0</v>
      </c>
      <c r="AY224">
        <f t="shared" si="59"/>
        <v>0</v>
      </c>
      <c r="AZ224">
        <f t="shared" si="59"/>
        <v>0</v>
      </c>
      <c r="BA224">
        <f t="shared" si="59"/>
        <v>0</v>
      </c>
      <c r="BB224">
        <f t="shared" si="59"/>
        <v>0</v>
      </c>
      <c r="BC224">
        <f t="shared" si="59"/>
        <v>0</v>
      </c>
      <c r="BD224">
        <f t="shared" si="50"/>
        <v>0</v>
      </c>
      <c r="BE224">
        <f t="shared" si="50"/>
        <v>0</v>
      </c>
      <c r="BF224">
        <f t="shared" si="58"/>
        <v>0</v>
      </c>
      <c r="BG224">
        <f t="shared" si="58"/>
        <v>0</v>
      </c>
      <c r="BH224">
        <f t="shared" si="58"/>
        <v>0</v>
      </c>
      <c r="BI224">
        <f t="shared" si="58"/>
        <v>0</v>
      </c>
      <c r="BJ224">
        <f t="shared" si="58"/>
        <v>0</v>
      </c>
      <c r="BK224">
        <f t="shared" si="58"/>
        <v>0</v>
      </c>
      <c r="BL224">
        <f t="shared" si="58"/>
        <v>0</v>
      </c>
      <c r="BM224">
        <f t="shared" si="58"/>
        <v>0</v>
      </c>
      <c r="BN224">
        <f t="shared" si="58"/>
        <v>0</v>
      </c>
      <c r="BO224">
        <f t="shared" si="58"/>
        <v>0</v>
      </c>
      <c r="BP224">
        <f t="shared" si="58"/>
        <v>0</v>
      </c>
      <c r="BQ224">
        <f t="shared" si="58"/>
        <v>0</v>
      </c>
      <c r="BR224">
        <f t="shared" si="58"/>
        <v>0</v>
      </c>
      <c r="BS224">
        <f t="shared" si="58"/>
        <v>0</v>
      </c>
      <c r="BT224">
        <f t="shared" si="58"/>
        <v>0</v>
      </c>
      <c r="BU224">
        <f t="shared" si="58"/>
        <v>0</v>
      </c>
    </row>
    <row r="225" hidden="1" spans="1:73">
      <c r="A225" s="9" t="str">
        <f>_xlfn.XLOOKUP($E225,'Copy of Raw Data'!$E:$E,'Copy of Raw Data'!A:A,"ERROR",0,1)</f>
        <v>US</v>
      </c>
      <c r="B225" s="9" t="str">
        <f>_xlfn.XLOOKUP($E225,'Copy of Raw Data'!$E:$E,'Copy of Raw Data'!B:B,"ERROR",0,1)</f>
        <v>Hair Mousses</v>
      </c>
      <c r="C225" s="9" t="str">
        <f>_xlfn.XLOOKUP($E225,'Copy of Raw Data'!$E:$E,'Copy of Raw Data'!C:C,"ERROR",0,1)</f>
        <v>amika</v>
      </c>
      <c r="D225" s="9" t="str">
        <f>_xlfn.XLOOKUP($E225,'Copy of Raw Data'!$E:$E,'Copy of Raw Data'!D:D,"ERROR",0,1)</f>
        <v>www.amazon.com/dp/B07H3CYSBT</v>
      </c>
      <c r="E225" s="9" t="s">
        <v>823</v>
      </c>
      <c r="F225" s="9" t="str">
        <f>_xlfn.XLOOKUP($E225,'Copy of Raw Data'!$E:$E,'Copy of Raw Data'!F:F,"ERROR",0,1)</f>
        <v>amika plus size perfect body mousse</v>
      </c>
      <c r="G225" s="9">
        <f>_xlfn.XLOOKUP($E225,'Copy of Raw Data'!$E:$E,'Copy of Raw Data'!G:G,"ERROR",0,1)</f>
        <v>227</v>
      </c>
      <c r="H225" s="9">
        <f>_xlfn.XLOOKUP($E225,'Copy of Raw Data'!$E:$E,'Copy of Raw Data'!H:H,"ERROR",0,1)</f>
        <v>2718.62</v>
      </c>
      <c r="I225" s="9">
        <f>_xlfn.XLOOKUP($E225,'Copy of Raw Data'!$E:$E,'Copy of Raw Data'!I:I,"ERROR",0,1)</f>
        <v>0.000115566451751364</v>
      </c>
      <c r="J225" s="9" t="str">
        <f>_xlfn.XLOOKUP($E225,'Copy of Raw Data'!$E:$E,'Copy of 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10 to 15</v>
      </c>
      <c r="L225" s="9">
        <f>_xlfn.XLOOKUP($E225,'Copy of Raw Data'!$E:$E,'Copy of Raw Data'!L:L,"ERROR",0,1)</f>
        <v>12</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10 to 15</v>
      </c>
      <c r="N225" s="9">
        <f>_xlfn.XLOOKUP($E225,'Copy of Raw Data'!$E:$E,'Copy of Raw Data'!N:N,"ERROR",0,1)</f>
        <v>12</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53"/>
        <v>0</v>
      </c>
      <c r="Q225" s="9">
        <f>_xlfn.XLOOKUP($E225,'Copy of Raw Data'!$E:$E,'Copy of Raw Data'!Q:Q,"ERROR",0,1)</f>
        <v>0</v>
      </c>
      <c r="R225" s="9">
        <f>_xlfn.XLOOKUP($E225,'Copy of Raw Data'!$E:$E,'Copy of Raw Data'!R:R,"ERROR",0,1)</f>
        <v>0</v>
      </c>
      <c r="S225" s="17" t="e">
        <f t="shared" si="49"/>
        <v>#N/A</v>
      </c>
      <c r="T225" s="9" t="e">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#N/A</v>
      </c>
      <c r="U225" s="17" t="e">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#N/A</v>
      </c>
      <c r="V225" s="17" t="e">
        <f t="shared" si="54"/>
        <v>#N/A</v>
      </c>
      <c r="W225" s="17" t="e">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#N/A</v>
      </c>
      <c r="X225" s="17" t="e">
        <f t="shared" si="55"/>
        <v>#N/A</v>
      </c>
      <c r="Y225" s="9" t="e">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#N/A</v>
      </c>
      <c r="Z225" s="17" t="e">
        <f t="array" ref="Z225">_xlfn.IFS(AA225="oz",_xlfn.IFS(R225="oz",Q225,R225="fl oz",Q225*1.04,R225="ml",Q225*0.0338),AA225="fl oz",_xlfn.IFS(R225="oz",Q225/1.04,R225="fl oz",Q225,R225="ml",Q225*0.0338/1.04),AA225="ml",_xlfn.IFS(R225="oz",Q225/0.0338,R225="fl oz",Q225*1.04/0.0338,R225="ml",Q225))</f>
        <v>#N/A</v>
      </c>
      <c r="AA225" s="9" t="str">
        <f>_xlfn.XLOOKUP($E225,'Copy of Raw Data'!$E:$E,'Copy of Raw Data'!AA:AA,"ERROR",0,1)</f>
        <v>oz</v>
      </c>
      <c r="AB225" s="9"/>
      <c r="AC225" s="9"/>
      <c r="AD225" s="9"/>
      <c r="AE225" s="9"/>
      <c r="AF225" s="9"/>
      <c r="AG225">
        <f t="shared" si="60"/>
        <v>0</v>
      </c>
      <c r="AH225">
        <f t="shared" si="60"/>
        <v>0</v>
      </c>
      <c r="AI225">
        <f t="shared" si="60"/>
        <v>0</v>
      </c>
      <c r="AJ225">
        <f t="shared" si="60"/>
        <v>0</v>
      </c>
      <c r="AK225">
        <f t="shared" si="60"/>
        <v>0</v>
      </c>
      <c r="AL225">
        <f t="shared" si="60"/>
        <v>0</v>
      </c>
      <c r="AM225">
        <f t="shared" si="60"/>
        <v>0</v>
      </c>
      <c r="AN225">
        <f t="shared" si="60"/>
        <v>0</v>
      </c>
      <c r="AO225">
        <f t="shared" si="60"/>
        <v>0</v>
      </c>
      <c r="AP225">
        <f t="shared" si="60"/>
        <v>0</v>
      </c>
      <c r="AQ225">
        <f t="shared" si="60"/>
        <v>0</v>
      </c>
      <c r="AR225">
        <f t="shared" si="60"/>
        <v>0</v>
      </c>
      <c r="AS225">
        <f t="shared" si="60"/>
        <v>0</v>
      </c>
      <c r="AT225">
        <f t="shared" si="60"/>
        <v>0</v>
      </c>
      <c r="AU225">
        <f t="shared" si="60"/>
        <v>0</v>
      </c>
      <c r="AV225">
        <f t="shared" si="60"/>
        <v>0</v>
      </c>
      <c r="AW225">
        <f t="shared" si="59"/>
        <v>0</v>
      </c>
      <c r="AX225">
        <f t="shared" si="59"/>
        <v>0</v>
      </c>
      <c r="AY225">
        <f t="shared" si="59"/>
        <v>0</v>
      </c>
      <c r="AZ225">
        <f t="shared" si="59"/>
        <v>0</v>
      </c>
      <c r="BA225">
        <f t="shared" si="59"/>
        <v>0</v>
      </c>
      <c r="BB225">
        <f t="shared" si="59"/>
        <v>0</v>
      </c>
      <c r="BC225">
        <f t="shared" si="59"/>
        <v>0</v>
      </c>
      <c r="BD225">
        <f t="shared" si="50"/>
        <v>0</v>
      </c>
      <c r="BE225">
        <f t="shared" si="50"/>
        <v>0</v>
      </c>
      <c r="BF225">
        <f t="shared" si="58"/>
        <v>0</v>
      </c>
      <c r="BG225">
        <f t="shared" si="58"/>
        <v>0</v>
      </c>
      <c r="BH225">
        <f t="shared" si="58"/>
        <v>0</v>
      </c>
      <c r="BI225">
        <f t="shared" si="58"/>
        <v>0</v>
      </c>
      <c r="BJ225">
        <f t="shared" si="58"/>
        <v>0</v>
      </c>
      <c r="BK225">
        <f t="shared" si="58"/>
        <v>0</v>
      </c>
      <c r="BL225">
        <f t="shared" si="58"/>
        <v>0</v>
      </c>
      <c r="BM225">
        <f t="shared" si="58"/>
        <v>0</v>
      </c>
      <c r="BN225">
        <f t="shared" si="58"/>
        <v>0</v>
      </c>
      <c r="BO225">
        <f t="shared" si="58"/>
        <v>0</v>
      </c>
      <c r="BP225">
        <f t="shared" si="58"/>
        <v>0</v>
      </c>
      <c r="BQ225">
        <f t="shared" si="58"/>
        <v>0</v>
      </c>
      <c r="BR225">
        <f t="shared" si="58"/>
        <v>0</v>
      </c>
      <c r="BS225">
        <f t="shared" si="58"/>
        <v>0</v>
      </c>
      <c r="BT225">
        <f t="shared" si="58"/>
        <v>0</v>
      </c>
      <c r="BU225">
        <f t="shared" si="58"/>
        <v>0</v>
      </c>
    </row>
    <row r="226" hidden="1" spans="1:73">
      <c r="A226" s="9" t="str">
        <f>_xlfn.XLOOKUP($E226,'Copy of Raw Data'!$E:$E,'Copy of Raw Data'!A:A,"ERROR",0,1)</f>
        <v>US</v>
      </c>
      <c r="B226" s="9" t="str">
        <f>_xlfn.XLOOKUP($E226,'Copy of Raw Data'!$E:$E,'Copy of Raw Data'!B:B,"ERROR",0,1)</f>
        <v>Hair Mousses</v>
      </c>
      <c r="C226" s="9" t="str">
        <f>_xlfn.XLOOKUP($E226,'Copy of Raw Data'!$E:$E,'Copy of Raw Data'!C:C,"ERROR",0,1)</f>
        <v>got2b</v>
      </c>
      <c r="D226" s="9" t="str">
        <f>_xlfn.XLOOKUP($E226,'Copy of Raw Data'!$E:$E,'Copy of Raw Data'!D:D,"ERROR",0,1)</f>
        <v>www.amazon.com/dp/B001S46QIM</v>
      </c>
      <c r="E226" s="9" t="s">
        <v>825</v>
      </c>
      <c r="F226" s="9" t="str">
        <f>_xlfn.XLOOKUP($E226,'Copy of Raw Data'!$E:$E,'Copy of Raw Data'!F:F,"ERROR",0,1)</f>
        <v>Got2B Fat-tastic Thickening Plumping Hair Mousse, 8.5 Ounce</v>
      </c>
      <c r="G226" s="9">
        <f>_xlfn.XLOOKUP($E226,'Copy of Raw Data'!$E:$E,'Copy of Raw Data'!G:G,"ERROR",0,1)</f>
        <v>34</v>
      </c>
      <c r="H226" s="9">
        <f>_xlfn.XLOOKUP($E226,'Copy of Raw Data'!$E:$E,'Copy of Raw Data'!H:H,"ERROR",0,1)</f>
        <v>2718.28</v>
      </c>
      <c r="I226" s="9">
        <f>_xlfn.XLOOKUP($E226,'Copy of Raw Data'!$E:$E,'Copy of Raw Data'!I:I,"ERROR",0,1)</f>
        <v>0.000107820300689259</v>
      </c>
      <c r="J226" s="9" t="str">
        <f>_xlfn.XLOOKUP($E226,'Copy of Raw Data'!$E:$E,'Copy of 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75 to 100</v>
      </c>
      <c r="L226" s="9">
        <f>_xlfn.XLOOKUP($E226,'Copy of Raw Data'!$E:$E,'Copy of Raw Data'!L:L,"ERROR",0,1)</f>
        <v>79.99</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75 to 100</v>
      </c>
      <c r="N226" s="9">
        <f>_xlfn.XLOOKUP($E226,'Copy of Raw Data'!$E:$E,'Copy of Raw Data'!N:N,"ERROR",0,1)</f>
        <v>88</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8% to 10%</v>
      </c>
      <c r="P226" s="16">
        <f t="shared" si="53"/>
        <v>0.0910227272727273</v>
      </c>
      <c r="Q226" s="9">
        <f>_xlfn.XLOOKUP($E226,'Copy of Raw Data'!$E:$E,'Copy of Raw Data'!Q:Q,"ERROR",0,1)</f>
        <v>8.5</v>
      </c>
      <c r="R226" s="9" t="str">
        <f>_xlfn.XLOOKUP($E226,'Copy of Raw Data'!$E:$E,'Copy of Raw Data'!R:R,"ERROR",0,1)</f>
        <v>fl oz</v>
      </c>
      <c r="S226" s="17">
        <f t="shared" si="49"/>
        <v>9.04864253393665</v>
      </c>
      <c r="T226" s="9" t="str">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5 to 10</v>
      </c>
      <c r="U226" s="17"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0.3 to 0.4</v>
      </c>
      <c r="V226" s="17">
        <f t="shared" si="54"/>
        <v>0.336650359527282</v>
      </c>
      <c r="W226" s="17"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0.3 to 0.4</v>
      </c>
      <c r="X226" s="17">
        <f t="shared" si="55"/>
        <v>0.306007525665764</v>
      </c>
      <c r="Y226" s="9"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8 to 10</v>
      </c>
      <c r="Z226" s="17">
        <f t="array" ref="Z226">_xlfn.IFS(AA226="oz",_xlfn.IFS(R226="oz",Q226,R226="fl oz",Q226*1.04,R226="ml",Q226*0.0338),AA226="fl oz",_xlfn.IFS(R226="oz",Q226/1.04,R226="fl oz",Q226,R226="ml",Q226*0.0338/1.04),AA226="ml",_xlfn.IFS(R226="oz",Q226/0.0338,R226="fl oz",Q226*1.04/0.0338,R226="ml",Q226))</f>
        <v>8.84</v>
      </c>
      <c r="AA226" s="9" t="str">
        <f>_xlfn.XLOOKUP($E226,'Copy of Raw Data'!$E:$E,'Copy of Raw Data'!AA:AA,"ERROR",0,1)</f>
        <v>oz</v>
      </c>
      <c r="AB226" s="9"/>
      <c r="AC226" s="9"/>
      <c r="AD226" s="9"/>
      <c r="AE226" s="9"/>
      <c r="AF226" s="9"/>
      <c r="AG226">
        <f t="shared" si="60"/>
        <v>0</v>
      </c>
      <c r="AH226">
        <f t="shared" si="60"/>
        <v>0</v>
      </c>
      <c r="AI226">
        <f t="shared" si="60"/>
        <v>0</v>
      </c>
      <c r="AJ226">
        <f t="shared" si="60"/>
        <v>0</v>
      </c>
      <c r="AK226">
        <f t="shared" si="60"/>
        <v>0</v>
      </c>
      <c r="AL226">
        <f t="shared" si="60"/>
        <v>0</v>
      </c>
      <c r="AM226">
        <f t="shared" si="60"/>
        <v>0</v>
      </c>
      <c r="AN226">
        <f t="shared" si="60"/>
        <v>0</v>
      </c>
      <c r="AO226">
        <f t="shared" si="60"/>
        <v>0</v>
      </c>
      <c r="AP226">
        <f t="shared" si="60"/>
        <v>0</v>
      </c>
      <c r="AQ226">
        <f t="shared" si="60"/>
        <v>0</v>
      </c>
      <c r="AR226">
        <f t="shared" si="60"/>
        <v>0</v>
      </c>
      <c r="AS226">
        <f t="shared" si="60"/>
        <v>0</v>
      </c>
      <c r="AT226">
        <f t="shared" si="60"/>
        <v>0</v>
      </c>
      <c r="AU226">
        <f t="shared" si="60"/>
        <v>0</v>
      </c>
      <c r="AV226">
        <f t="shared" si="60"/>
        <v>0</v>
      </c>
      <c r="AW226">
        <f t="shared" si="59"/>
        <v>0</v>
      </c>
      <c r="AX226">
        <f t="shared" si="59"/>
        <v>0</v>
      </c>
      <c r="AY226">
        <f t="shared" si="59"/>
        <v>0</v>
      </c>
      <c r="AZ226">
        <f t="shared" si="59"/>
        <v>0</v>
      </c>
      <c r="BA226">
        <f t="shared" si="59"/>
        <v>0</v>
      </c>
      <c r="BB226">
        <f t="shared" si="59"/>
        <v>0</v>
      </c>
      <c r="BC226">
        <f t="shared" si="59"/>
        <v>0</v>
      </c>
      <c r="BD226">
        <f t="shared" si="50"/>
        <v>0</v>
      </c>
      <c r="BE226">
        <f t="shared" si="50"/>
        <v>0</v>
      </c>
      <c r="BF226">
        <f t="shared" si="58"/>
        <v>0</v>
      </c>
      <c r="BG226">
        <f t="shared" si="58"/>
        <v>0</v>
      </c>
      <c r="BH226">
        <f t="shared" ref="BF226:BU289" si="61">IF(IFERROR(SEARCH(BH$2,$AD226,1),0)=0,0,1)</f>
        <v>0</v>
      </c>
      <c r="BI226">
        <f t="shared" si="61"/>
        <v>0</v>
      </c>
      <c r="BJ226">
        <f t="shared" si="61"/>
        <v>0</v>
      </c>
      <c r="BK226">
        <f t="shared" si="61"/>
        <v>0</v>
      </c>
      <c r="BL226">
        <f t="shared" si="61"/>
        <v>0</v>
      </c>
      <c r="BM226">
        <f t="shared" si="61"/>
        <v>0</v>
      </c>
      <c r="BN226">
        <f t="shared" si="61"/>
        <v>0</v>
      </c>
      <c r="BO226">
        <f t="shared" si="61"/>
        <v>0</v>
      </c>
      <c r="BP226">
        <f t="shared" si="61"/>
        <v>0</v>
      </c>
      <c r="BQ226">
        <f t="shared" si="61"/>
        <v>0</v>
      </c>
      <c r="BR226">
        <f t="shared" si="61"/>
        <v>0</v>
      </c>
      <c r="BS226">
        <f t="shared" si="61"/>
        <v>0</v>
      </c>
      <c r="BT226">
        <f t="shared" si="61"/>
        <v>0</v>
      </c>
      <c r="BU226">
        <f t="shared" si="61"/>
        <v>0</v>
      </c>
    </row>
    <row r="227" hidden="1" spans="1:73">
      <c r="A227" s="9" t="str">
        <f>_xlfn.XLOOKUP($E227,'Copy of Raw Data'!$E:$E,'Copy of Raw Data'!A:A,"ERROR",0,1)</f>
        <v>US</v>
      </c>
      <c r="B227" s="9" t="str">
        <f>_xlfn.XLOOKUP($E227,'Copy of Raw Data'!$E:$E,'Copy of Raw Data'!B:B,"ERROR",0,1)</f>
        <v>Hair Mousses</v>
      </c>
      <c r="C227" s="9" t="str">
        <f>_xlfn.XLOOKUP($E227,'Copy of Raw Data'!$E:$E,'Copy of Raw Data'!C:C,"ERROR",0,1)</f>
        <v>ARHGOAT</v>
      </c>
      <c r="D227" s="9" t="str">
        <f>_xlfn.XLOOKUP($E227,'Copy of Raw Data'!$E:$E,'Copy of Raw Data'!D:D,"ERROR",0,1)</f>
        <v>www.amazon.com/dp/B0B7HVCQGJ</v>
      </c>
      <c r="E227" s="9" t="s">
        <v>829</v>
      </c>
      <c r="F227" s="9" t="str">
        <f>_xlfn.XLOOKUP($E227,'Copy of Raw Data'!$E:$E,'Copy of Raw Data'!F:F,"ERROR",0,1)</f>
        <v>ARHGOAT Premium Lace Tint Mousse Waterproof Fast Drying No Residues Tint Melting Hair Mousse High Viscosity for All of Hair Types included Wigs Lace Tint Foam, 7.06 Ounces (Medium Brown)</v>
      </c>
      <c r="G227" s="9">
        <f>_xlfn.XLOOKUP($E227,'Copy of Raw Data'!$E:$E,'Copy of Raw Data'!G:G,"ERROR",0,1)</f>
        <v>256</v>
      </c>
      <c r="H227" s="9">
        <f>_xlfn.XLOOKUP($E227,'Copy of Raw Data'!$E:$E,'Copy of Raw Data'!H:H,"ERROR",0,1)</f>
        <v>2536.08</v>
      </c>
      <c r="I227" s="9">
        <f>_xlfn.XLOOKUP($E227,'Copy of Raw Data'!$E:$E,'Copy of Raw Data'!I:I,"ERROR",0,1)</f>
        <v>0.000106591205040491</v>
      </c>
      <c r="J227" s="9" t="str">
        <f>_xlfn.XLOOKUP($E227,'Copy of Raw Data'!$E:$E,'Copy of 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5 to 10</v>
      </c>
      <c r="L227" s="9">
        <f>_xlfn.XLOOKUP($E227,'Copy of Raw Data'!$E:$E,'Copy of Raw Data'!L:L,"ERROR",0,1)</f>
        <v>9.95</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5 to 10</v>
      </c>
      <c r="N227" s="9">
        <f>_xlfn.XLOOKUP($E227,'Copy of Raw Data'!$E:$E,'Copy of Raw Data'!N:N,"ERROR",0,1)</f>
        <v>9.99</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0% to 2%</v>
      </c>
      <c r="P227" s="16">
        <f t="shared" si="53"/>
        <v>0.0040040040040041</v>
      </c>
      <c r="Q227" s="9">
        <f>_xlfn.XLOOKUP($E227,'Copy of Raw Data'!$E:$E,'Copy of Raw Data'!Q:Q,"ERROR",0,1)</f>
        <v>7.06</v>
      </c>
      <c r="R227" s="9" t="str">
        <f>_xlfn.XLOOKUP($E227,'Copy of Raw Data'!$E:$E,'Copy of Raw Data'!R:R,"ERROR",0,1)</f>
        <v>oz</v>
      </c>
      <c r="S227" s="17">
        <f t="shared" si="49"/>
        <v>1.40934844192635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1 to 2</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 to 0.05</v>
      </c>
      <c r="V227" s="17">
        <f t="shared" si="54"/>
        <v>0.0478530322727747</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 to 0.05</v>
      </c>
      <c r="X227" s="17">
        <f t="shared" si="55"/>
        <v>0.0476614285399508</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17">
        <f t="array" ref="Z227">_xlfn.IFS(AA227="oz",_xlfn.IFS(R227="oz",Q227,R227="fl oz",Q227*1.04,R227="ml",Q227*0.0338),AA227="fl oz",_xlfn.IFS(R227="oz",Q227/1.04,R227="fl oz",Q227,R227="ml",Q227*0.0338/1.04),AA227="ml",_xlfn.IFS(R227="oz",Q227/0.0338,R227="fl oz",Q227*1.04/0.0338,R227="ml",Q227))</f>
        <v>7.06</v>
      </c>
      <c r="AA227" s="9" t="str">
        <f>_xlfn.XLOOKUP($E227,'Copy of Raw Data'!$E:$E,'Copy of Raw Data'!AA:AA,"ERROR",0,1)</f>
        <v>oz</v>
      </c>
      <c r="AB227" s="9"/>
      <c r="AC227" s="9"/>
      <c r="AD227" s="9"/>
      <c r="AE227" s="9"/>
      <c r="AF227" s="9"/>
      <c r="AG227">
        <f t="shared" si="60"/>
        <v>0</v>
      </c>
      <c r="AH227">
        <f t="shared" si="60"/>
        <v>0</v>
      </c>
      <c r="AI227">
        <f t="shared" si="60"/>
        <v>0</v>
      </c>
      <c r="AJ227">
        <f t="shared" si="60"/>
        <v>0</v>
      </c>
      <c r="AK227">
        <f t="shared" si="60"/>
        <v>0</v>
      </c>
      <c r="AL227">
        <f t="shared" si="60"/>
        <v>0</v>
      </c>
      <c r="AM227">
        <f t="shared" si="60"/>
        <v>0</v>
      </c>
      <c r="AN227">
        <f t="shared" si="60"/>
        <v>0</v>
      </c>
      <c r="AO227">
        <f t="shared" si="60"/>
        <v>0</v>
      </c>
      <c r="AP227">
        <f t="shared" si="60"/>
        <v>0</v>
      </c>
      <c r="AQ227">
        <f t="shared" si="60"/>
        <v>0</v>
      </c>
      <c r="AR227">
        <f t="shared" si="60"/>
        <v>0</v>
      </c>
      <c r="AS227">
        <f t="shared" si="60"/>
        <v>0</v>
      </c>
      <c r="AT227">
        <f t="shared" si="60"/>
        <v>0</v>
      </c>
      <c r="AU227">
        <f t="shared" si="60"/>
        <v>0</v>
      </c>
      <c r="AV227">
        <f t="shared" si="60"/>
        <v>0</v>
      </c>
      <c r="AW227">
        <f t="shared" si="59"/>
        <v>0</v>
      </c>
      <c r="AX227">
        <f t="shared" si="59"/>
        <v>0</v>
      </c>
      <c r="AY227">
        <f t="shared" si="59"/>
        <v>0</v>
      </c>
      <c r="AZ227">
        <f t="shared" si="59"/>
        <v>0</v>
      </c>
      <c r="BA227">
        <f t="shared" si="59"/>
        <v>0</v>
      </c>
      <c r="BB227">
        <f t="shared" si="59"/>
        <v>0</v>
      </c>
      <c r="BC227">
        <f t="shared" si="59"/>
        <v>0</v>
      </c>
      <c r="BD227">
        <f t="shared" si="50"/>
        <v>0</v>
      </c>
      <c r="BE227">
        <f t="shared" si="50"/>
        <v>0</v>
      </c>
      <c r="BF227">
        <f t="shared" si="61"/>
        <v>0</v>
      </c>
      <c r="BG227">
        <f t="shared" si="61"/>
        <v>0</v>
      </c>
      <c r="BH227">
        <f t="shared" si="61"/>
        <v>0</v>
      </c>
      <c r="BI227">
        <f t="shared" si="61"/>
        <v>0</v>
      </c>
      <c r="BJ227">
        <f t="shared" si="61"/>
        <v>0</v>
      </c>
      <c r="BK227">
        <f t="shared" si="61"/>
        <v>0</v>
      </c>
      <c r="BL227">
        <f t="shared" si="61"/>
        <v>0</v>
      </c>
      <c r="BM227">
        <f t="shared" si="61"/>
        <v>0</v>
      </c>
      <c r="BN227">
        <f t="shared" si="61"/>
        <v>0</v>
      </c>
      <c r="BO227">
        <f t="shared" si="61"/>
        <v>0</v>
      </c>
      <c r="BP227">
        <f t="shared" si="61"/>
        <v>0</v>
      </c>
      <c r="BQ227">
        <f t="shared" si="61"/>
        <v>0</v>
      </c>
      <c r="BR227">
        <f t="shared" si="61"/>
        <v>0</v>
      </c>
      <c r="BS227">
        <f t="shared" si="61"/>
        <v>0</v>
      </c>
      <c r="BT227">
        <f t="shared" si="61"/>
        <v>0</v>
      </c>
      <c r="BU227">
        <f t="shared" si="61"/>
        <v>0</v>
      </c>
    </row>
    <row r="228" hidden="1" spans="1:73">
      <c r="A228" s="9" t="str">
        <f>_xlfn.XLOOKUP($E228,'Copy of Raw Data'!$E:$E,'Copy of Raw Data'!A:A,"ERROR",0,1)</f>
        <v>US</v>
      </c>
      <c r="B228" s="9" t="str">
        <f>_xlfn.XLOOKUP($E228,'Copy of Raw Data'!$E:$E,'Copy of Raw Data'!B:B,"ERROR",0,1)</f>
        <v>Hair Mousses</v>
      </c>
      <c r="C228" s="9" t="str">
        <f>_xlfn.XLOOKUP($E228,'Copy of Raw Data'!$E:$E,'Copy of Raw Data'!C:C,"ERROR",0,1)</f>
        <v>redken</v>
      </c>
      <c r="D228" s="9" t="str">
        <f>_xlfn.XLOOKUP($E228,'Copy of Raw Data'!$E:$E,'Copy of Raw Data'!D:D,"ERROR",0,1)</f>
        <v>www.amazon.com/dp/B000JHA9D2</v>
      </c>
      <c r="E228" s="9" t="s">
        <v>832</v>
      </c>
      <c r="F228" s="9" t="str">
        <f>_xlfn.XLOOKUP($E228,'Copy of Raw Data'!$E:$E,'Copy of Raw Data'!F:F,"ERROR",0,1)</f>
        <v>REDKEN Full Frame 07 All-Over Volumizing Mousse | For All Hair Types | Adds Volume &amp; Anti-Frizz Protection REDKEN Full Frame 07 All-Over Volumizing Mousse | For All Hair Types | Adds Volume &amp; Anti-Frizz Protection</v>
      </c>
      <c r="G228" s="9">
        <f>_xlfn.XLOOKUP($E228,'Copy of Raw Data'!$E:$E,'Copy of Raw Data'!G:G,"ERROR",0,1)</f>
        <v>104</v>
      </c>
      <c r="H228" s="9">
        <f>_xlfn.XLOOKUP($E228,'Copy of Raw Data'!$E:$E,'Copy of Raw Data'!H:H,"ERROR",0,1)</f>
        <v>2507.17</v>
      </c>
      <c r="I228" s="9">
        <f>_xlfn.XLOOKUP($E228,'Copy of Raw Data'!$E:$E,'Copy of Raw Data'!I:I,"ERROR",0,1)</f>
        <v>0.000101099600580052</v>
      </c>
      <c r="J228" s="9" t="str">
        <f>_xlfn.XLOOKUP($E228,'Copy of Raw Data'!$E:$E,'Copy of 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20 to 30</v>
      </c>
      <c r="L228" s="9">
        <f>_xlfn.XLOOKUP($E228,'Copy of Raw Data'!$E:$E,'Copy of Raw Data'!L:L,"ERROR",0,1)</f>
        <v>24</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20 to 30</v>
      </c>
      <c r="N228" s="9">
        <f>_xlfn.XLOOKUP($E228,'Copy of Raw Data'!$E:$E,'Copy of Raw Data'!N:N,"ERROR",0,1)</f>
        <v>24</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6">
        <f t="shared" si="53"/>
        <v>0</v>
      </c>
      <c r="Q228" s="9">
        <f>_xlfn.XLOOKUP($E228,'Copy of Raw Data'!$E:$E,'Copy of Raw Data'!Q:Q,"ERROR",0,1)</f>
        <v>0</v>
      </c>
      <c r="R228" s="9">
        <f>_xlfn.XLOOKUP($E228,'Copy of Raw Data'!$E:$E,'Copy of Raw Data'!R:R,"ERROR",0,1)</f>
        <v>0</v>
      </c>
      <c r="S228" s="17" t="e">
        <f t="shared" si="49"/>
        <v>#N/A</v>
      </c>
      <c r="T228" s="9" t="e">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#N/A</v>
      </c>
      <c r="U228" s="17" t="e">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#N/A</v>
      </c>
      <c r="V228" s="17" t="e">
        <f t="shared" si="54"/>
        <v>#N/A</v>
      </c>
      <c r="W228" s="17" t="e">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#N/A</v>
      </c>
      <c r="X228" s="17" t="e">
        <f t="shared" si="55"/>
        <v>#N/A</v>
      </c>
      <c r="Y228" s="9" t="e">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#N/A</v>
      </c>
      <c r="Z228" s="17" t="e">
        <f t="array" ref="Z228">_xlfn.IFS(AA228="oz",_xlfn.IFS(R228="oz",Q228,R228="fl oz",Q228*1.04,R228="ml",Q228*0.0338),AA228="fl oz",_xlfn.IFS(R228="oz",Q228/1.04,R228="fl oz",Q228,R228="ml",Q228*0.0338/1.04),AA228="ml",_xlfn.IFS(R228="oz",Q228/0.0338,R228="fl oz",Q228*1.04/0.0338,R228="ml",Q228))</f>
        <v>#N/A</v>
      </c>
      <c r="AA228" s="9" t="str">
        <f>_xlfn.XLOOKUP($E228,'Copy of Raw Data'!$E:$E,'Copy of Raw Data'!AA:AA,"ERROR",0,1)</f>
        <v>oz</v>
      </c>
      <c r="AB228" s="9"/>
      <c r="AC228" s="9"/>
      <c r="AD228" s="9"/>
      <c r="AE228" s="9"/>
      <c r="AF228" s="9"/>
      <c r="AG228">
        <f t="shared" si="60"/>
        <v>0</v>
      </c>
      <c r="AH228">
        <f t="shared" si="60"/>
        <v>0</v>
      </c>
      <c r="AI228">
        <f t="shared" si="60"/>
        <v>0</v>
      </c>
      <c r="AJ228">
        <f t="shared" si="60"/>
        <v>0</v>
      </c>
      <c r="AK228">
        <f t="shared" si="60"/>
        <v>0</v>
      </c>
      <c r="AL228">
        <f t="shared" si="60"/>
        <v>0</v>
      </c>
      <c r="AM228">
        <f t="shared" si="60"/>
        <v>0</v>
      </c>
      <c r="AN228">
        <f t="shared" si="60"/>
        <v>0</v>
      </c>
      <c r="AO228">
        <f t="shared" si="60"/>
        <v>0</v>
      </c>
      <c r="AP228">
        <f t="shared" si="60"/>
        <v>0</v>
      </c>
      <c r="AQ228">
        <f t="shared" si="60"/>
        <v>0</v>
      </c>
      <c r="AR228">
        <f t="shared" si="60"/>
        <v>0</v>
      </c>
      <c r="AS228">
        <f t="shared" si="60"/>
        <v>0</v>
      </c>
      <c r="AT228">
        <f t="shared" si="60"/>
        <v>0</v>
      </c>
      <c r="AU228">
        <f t="shared" si="60"/>
        <v>0</v>
      </c>
      <c r="AV228">
        <f t="shared" si="60"/>
        <v>0</v>
      </c>
      <c r="AW228">
        <f t="shared" si="59"/>
        <v>0</v>
      </c>
      <c r="AX228">
        <f t="shared" si="59"/>
        <v>0</v>
      </c>
      <c r="AY228">
        <f t="shared" si="59"/>
        <v>0</v>
      </c>
      <c r="AZ228">
        <f t="shared" si="59"/>
        <v>0</v>
      </c>
      <c r="BA228">
        <f t="shared" si="59"/>
        <v>0</v>
      </c>
      <c r="BB228">
        <f t="shared" si="59"/>
        <v>0</v>
      </c>
      <c r="BC228">
        <f t="shared" si="59"/>
        <v>0</v>
      </c>
      <c r="BD228">
        <f t="shared" si="50"/>
        <v>0</v>
      </c>
      <c r="BE228">
        <f t="shared" si="50"/>
        <v>0</v>
      </c>
      <c r="BF228">
        <f t="shared" si="61"/>
        <v>0</v>
      </c>
      <c r="BG228">
        <f t="shared" si="61"/>
        <v>0</v>
      </c>
      <c r="BH228">
        <f t="shared" si="61"/>
        <v>0</v>
      </c>
      <c r="BI228">
        <f t="shared" si="61"/>
        <v>0</v>
      </c>
      <c r="BJ228">
        <f t="shared" si="61"/>
        <v>0</v>
      </c>
      <c r="BK228">
        <f t="shared" si="61"/>
        <v>0</v>
      </c>
      <c r="BL228">
        <f t="shared" si="61"/>
        <v>0</v>
      </c>
      <c r="BM228">
        <f t="shared" si="61"/>
        <v>0</v>
      </c>
      <c r="BN228">
        <f t="shared" si="61"/>
        <v>0</v>
      </c>
      <c r="BO228">
        <f t="shared" si="61"/>
        <v>0</v>
      </c>
      <c r="BP228">
        <f t="shared" si="61"/>
        <v>0</v>
      </c>
      <c r="BQ228">
        <f t="shared" si="61"/>
        <v>0</v>
      </c>
      <c r="BR228">
        <f t="shared" si="61"/>
        <v>0</v>
      </c>
      <c r="BS228">
        <f t="shared" si="61"/>
        <v>0</v>
      </c>
      <c r="BT228">
        <f t="shared" si="61"/>
        <v>0</v>
      </c>
      <c r="BU228">
        <f t="shared" si="61"/>
        <v>0</v>
      </c>
    </row>
    <row r="229" hidden="1" spans="1:73">
      <c r="A229" s="9" t="str">
        <f>_xlfn.XLOOKUP($E229,'Copy of Raw Data'!$E:$E,'Copy of Raw Data'!A:A,"ERROR",0,1)</f>
        <v>US</v>
      </c>
      <c r="B229" s="9" t="str">
        <f>_xlfn.XLOOKUP($E229,'Copy of Raw Data'!$E:$E,'Copy of Raw Data'!B:B,"ERROR",0,1)</f>
        <v>Hair Mousses</v>
      </c>
      <c r="C229" s="9" t="str">
        <f>_xlfn.XLOOKUP($E229,'Copy of Raw Data'!$E:$E,'Copy of Raw Data'!C:C,"ERROR",0,1)</f>
        <v>aussie</v>
      </c>
      <c r="D229" s="9" t="str">
        <f>_xlfn.XLOOKUP($E229,'Copy of Raw Data'!$E:$E,'Copy of Raw Data'!D:D,"ERROR",0,1)</f>
        <v>www.amazon.com/dp/B07NWB1FZL</v>
      </c>
      <c r="E229" s="9" t="s">
        <v>835</v>
      </c>
      <c r="F229" s="9" t="str">
        <f>_xlfn.XLOOKUP($E229,'Copy of Raw Data'!$E:$E,'Copy of Raw Data'!F:F,"ERROR",0,1)</f>
        <v>Aussie Kids Detangler 8 fl oz, Pack of 3</v>
      </c>
      <c r="G229" s="9">
        <f>_xlfn.XLOOKUP($E229,'Copy of Raw Data'!$E:$E,'Copy of Raw Data'!G:G,"ERROR",0,1)</f>
        <v>79</v>
      </c>
      <c r="H229" s="9">
        <f>_xlfn.XLOOKUP($E229,'Copy of Raw Data'!$E:$E,'Copy of Raw Data'!H:H,"ERROR",0,1)</f>
        <v>2378</v>
      </c>
      <c r="I229" s="9">
        <f>_xlfn.XLOOKUP($E229,'Copy of Raw Data'!$E:$E,'Copy of Raw Data'!I:I,"ERROR",0,1)</f>
        <v>9.83739927612176e-5</v>
      </c>
      <c r="J229" s="9" t="str">
        <f>_xlfn.XLOOKUP($E229,'Copy of Raw Data'!$E:$E,'Copy of 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_xlfn.XLOOKUP($E229,'Copy of Raw Data'!$E:$E,'Copy of Raw Data'!L:L,"ERROR",0,1)</f>
        <v>29.99</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_xlfn.XLOOKUP($E229,'Copy of Raw Data'!$E:$E,'Copy of Raw Data'!N:N,"ERROR",0,1)</f>
        <v>29.99</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53"/>
        <v>0</v>
      </c>
      <c r="Q229" s="9">
        <f>_xlfn.XLOOKUP($E229,'Copy of Raw Data'!$E:$E,'Copy of Raw Data'!Q:Q,"ERROR",0,1)</f>
        <v>24</v>
      </c>
      <c r="R229" s="9" t="str">
        <f>_xlfn.XLOOKUP($E229,'Copy of Raw Data'!$E:$E,'Copy of Raw Data'!R:R,"ERROR",0,1)</f>
        <v>fl oz</v>
      </c>
      <c r="S229" s="17">
        <f t="shared" si="49"/>
        <v>1.20152243589744</v>
      </c>
      <c r="T229" s="9" t="str">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1 to 2</v>
      </c>
      <c r="U229" s="17"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 to 0.05</v>
      </c>
      <c r="V229" s="17">
        <f t="shared" si="54"/>
        <v>0.0406331564388717</v>
      </c>
      <c r="W229" s="17"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 to 0.05</v>
      </c>
      <c r="X229" s="17">
        <f t="shared" si="55"/>
        <v>0.0406331564388717</v>
      </c>
      <c r="Y229" s="9"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20 to 25</v>
      </c>
      <c r="Z229" s="17">
        <f t="array" ref="Z229">_xlfn.IFS(AA229="oz",_xlfn.IFS(R229="oz",Q229,R229="fl oz",Q229*1.04,R229="ml",Q229*0.0338),AA229="fl oz",_xlfn.IFS(R229="oz",Q229/1.04,R229="fl oz",Q229,R229="ml",Q229*0.0338/1.04),AA229="ml",_xlfn.IFS(R229="oz",Q229/0.0338,R229="fl oz",Q229*1.04/0.0338,R229="ml",Q229))</f>
        <v>24.96</v>
      </c>
      <c r="AA229" s="9" t="str">
        <f>_xlfn.XLOOKUP($E229,'Copy of Raw Data'!$E:$E,'Copy of Raw Data'!AA:AA,"ERROR",0,1)</f>
        <v>oz</v>
      </c>
      <c r="AB229" s="9"/>
      <c r="AC229" s="9"/>
      <c r="AD229" s="9"/>
      <c r="AE229" s="9"/>
      <c r="AF229" s="9"/>
      <c r="AG229">
        <f t="shared" si="60"/>
        <v>0</v>
      </c>
      <c r="AH229">
        <f t="shared" si="60"/>
        <v>0</v>
      </c>
      <c r="AI229">
        <f t="shared" si="60"/>
        <v>0</v>
      </c>
      <c r="AJ229">
        <f t="shared" si="60"/>
        <v>0</v>
      </c>
      <c r="AK229">
        <f t="shared" si="60"/>
        <v>0</v>
      </c>
      <c r="AL229">
        <f t="shared" si="60"/>
        <v>0</v>
      </c>
      <c r="AM229">
        <f t="shared" si="60"/>
        <v>0</v>
      </c>
      <c r="AN229">
        <f t="shared" si="60"/>
        <v>0</v>
      </c>
      <c r="AO229">
        <f t="shared" si="60"/>
        <v>0</v>
      </c>
      <c r="AP229">
        <f t="shared" si="60"/>
        <v>0</v>
      </c>
      <c r="AQ229">
        <f t="shared" si="60"/>
        <v>0</v>
      </c>
      <c r="AR229">
        <f t="shared" si="60"/>
        <v>0</v>
      </c>
      <c r="AS229">
        <f t="shared" si="60"/>
        <v>0</v>
      </c>
      <c r="AT229">
        <f t="shared" si="60"/>
        <v>0</v>
      </c>
      <c r="AU229">
        <f t="shared" si="60"/>
        <v>0</v>
      </c>
      <c r="AV229">
        <f t="shared" si="60"/>
        <v>0</v>
      </c>
      <c r="AW229">
        <f t="shared" si="59"/>
        <v>0</v>
      </c>
      <c r="AX229">
        <f t="shared" si="59"/>
        <v>0</v>
      </c>
      <c r="AY229">
        <f t="shared" si="59"/>
        <v>0</v>
      </c>
      <c r="AZ229">
        <f t="shared" si="59"/>
        <v>0</v>
      </c>
      <c r="BA229">
        <f t="shared" si="59"/>
        <v>0</v>
      </c>
      <c r="BB229">
        <f t="shared" si="59"/>
        <v>0</v>
      </c>
      <c r="BC229">
        <f t="shared" si="59"/>
        <v>0</v>
      </c>
      <c r="BD229">
        <f t="shared" si="50"/>
        <v>0</v>
      </c>
      <c r="BE229">
        <f t="shared" si="50"/>
        <v>0</v>
      </c>
      <c r="BF229">
        <f t="shared" si="61"/>
        <v>0</v>
      </c>
      <c r="BG229">
        <f t="shared" si="61"/>
        <v>0</v>
      </c>
      <c r="BH229">
        <f t="shared" si="61"/>
        <v>0</v>
      </c>
      <c r="BI229">
        <f t="shared" si="61"/>
        <v>0</v>
      </c>
      <c r="BJ229">
        <f t="shared" si="61"/>
        <v>0</v>
      </c>
      <c r="BK229">
        <f t="shared" si="61"/>
        <v>0</v>
      </c>
      <c r="BL229">
        <f t="shared" si="61"/>
        <v>0</v>
      </c>
      <c r="BM229">
        <f t="shared" si="61"/>
        <v>0</v>
      </c>
      <c r="BN229">
        <f t="shared" si="61"/>
        <v>0</v>
      </c>
      <c r="BO229">
        <f t="shared" si="61"/>
        <v>0</v>
      </c>
      <c r="BP229">
        <f t="shared" si="61"/>
        <v>0</v>
      </c>
      <c r="BQ229">
        <f t="shared" si="61"/>
        <v>0</v>
      </c>
      <c r="BR229">
        <f t="shared" si="61"/>
        <v>0</v>
      </c>
      <c r="BS229">
        <f t="shared" si="61"/>
        <v>0</v>
      </c>
      <c r="BT229">
        <f t="shared" si="61"/>
        <v>0</v>
      </c>
      <c r="BU229">
        <f t="shared" si="61"/>
        <v>0</v>
      </c>
    </row>
    <row r="230" hidden="1" spans="1:73">
      <c r="A230" s="9" t="str">
        <f>_xlfn.XLOOKUP($E230,'Copy of Raw Data'!$E:$E,'Copy of Raw Data'!A:A,"ERROR",0,1)</f>
        <v>US</v>
      </c>
      <c r="B230" s="9" t="str">
        <f>_xlfn.XLOOKUP($E230,'Copy of Raw Data'!$E:$E,'Copy of Raw Data'!B:B,"ERROR",0,1)</f>
        <v>Hair Mousses</v>
      </c>
      <c r="C230" s="9" t="str">
        <f>_xlfn.XLOOKUP($E230,'Copy of Raw Data'!$E:$E,'Copy of Raw Data'!C:C,"ERROR",0,1)</f>
        <v>douxo</v>
      </c>
      <c r="D230" s="9" t="str">
        <f>_xlfn.XLOOKUP($E230,'Copy of Raw Data'!$E:$E,'Copy of Raw Data'!D:D,"ERROR",0,1)</f>
        <v>www.amazon.com/dp/B0947825LZ</v>
      </c>
      <c r="E230" s="9" t="s">
        <v>839</v>
      </c>
      <c r="F230" s="9" t="str">
        <f>_xlfn.XLOOKUP($E230,'Copy of Raw Data'!$E:$E,'Copy of Raw Data'!F:F,"ERROR",0,1)</f>
        <v>Douxo S3 SEB Mousse 5.1 oz (150 mL) - Relief for Seborrhea in Dogs and Cats (Helps with Oily to Flaky Skin)</v>
      </c>
      <c r="G230" s="9">
        <f>_xlfn.XLOOKUP($E230,'Copy of Raw Data'!$E:$E,'Copy of Raw Data'!G:G,"ERROR",0,1)</f>
        <v>89</v>
      </c>
      <c r="H230" s="9">
        <f>_xlfn.XLOOKUP($E230,'Copy of Raw Data'!$E:$E,'Copy of Raw Data'!H:H,"ERROR",0,1)</f>
        <v>2313.89</v>
      </c>
      <c r="I230" s="9">
        <f>_xlfn.XLOOKUP($E230,'Copy of Raw Data'!$E:$E,'Copy of Raw Data'!I:I,"ERROR",0,1)</f>
        <v>9.82047848510794e-5</v>
      </c>
      <c r="J230" s="9" t="str">
        <f>_xlfn.XLOOKUP($E230,'Copy of Raw Data'!$E:$E,'Copy of 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_xlfn.XLOOKUP($E230,'Copy of Raw Data'!$E:$E,'Copy of Raw Data'!L:L,"ERROR",0,1)</f>
        <v>25.9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_xlfn.XLOOKUP($E230,'Copy of Raw Data'!$E:$E,'Copy of Raw Data'!N:N,"ERROR",0,1)</f>
        <v>28.81</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10% to 15%</v>
      </c>
      <c r="P230" s="16">
        <f t="shared" si="53"/>
        <v>0.101006594932315</v>
      </c>
      <c r="Q230" s="9">
        <f>_xlfn.XLOOKUP($E230,'Copy of Raw Data'!$E:$E,'Copy of Raw Data'!Q:Q,"ERROR",0,1)</f>
        <v>5.1</v>
      </c>
      <c r="R230" s="9" t="str">
        <f>_xlfn.XLOOKUP($E230,'Copy of Raw Data'!$E:$E,'Copy of Raw Data'!R:R,"ERROR",0,1)</f>
        <v>oz</v>
      </c>
      <c r="S230" s="17">
        <f t="shared" si="49"/>
        <v>5.07843137254902</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5 to 10</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7">
        <f t="shared" si="54"/>
        <v>0.191038877505686</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7">
        <f t="shared" si="55"/>
        <v>0.171742690989145</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4 to 6</v>
      </c>
      <c r="Z230" s="17">
        <f t="array" ref="Z230">_xlfn.IFS(AA230="oz",_xlfn.IFS(R230="oz",Q230,R230="fl oz",Q230*1.04,R230="ml",Q230*0.0338),AA230="fl oz",_xlfn.IFS(R230="oz",Q230/1.04,R230="fl oz",Q230,R230="ml",Q230*0.0338/1.04),AA230="ml",_xlfn.IFS(R230="oz",Q230/0.0338,R230="fl oz",Q230*1.04/0.0338,R230="ml",Q230))</f>
        <v>5.1</v>
      </c>
      <c r="AA230" s="9" t="str">
        <f>_xlfn.XLOOKUP($E230,'Copy of Raw Data'!$E:$E,'Copy of Raw Data'!AA:AA,"ERROR",0,1)</f>
        <v>oz</v>
      </c>
      <c r="AB230" s="9"/>
      <c r="AC230" s="9"/>
      <c r="AD230" s="9"/>
      <c r="AE230" s="9"/>
      <c r="AF230" s="9"/>
      <c r="AG230">
        <f t="shared" si="60"/>
        <v>0</v>
      </c>
      <c r="AH230">
        <f t="shared" si="60"/>
        <v>0</v>
      </c>
      <c r="AI230">
        <f t="shared" si="60"/>
        <v>0</v>
      </c>
      <c r="AJ230">
        <f t="shared" si="60"/>
        <v>0</v>
      </c>
      <c r="AK230">
        <f t="shared" si="60"/>
        <v>0</v>
      </c>
      <c r="AL230">
        <f t="shared" si="60"/>
        <v>0</v>
      </c>
      <c r="AM230">
        <f t="shared" si="60"/>
        <v>0</v>
      </c>
      <c r="AN230">
        <f t="shared" si="60"/>
        <v>0</v>
      </c>
      <c r="AO230">
        <f t="shared" si="60"/>
        <v>0</v>
      </c>
      <c r="AP230">
        <f t="shared" si="60"/>
        <v>0</v>
      </c>
      <c r="AQ230">
        <f t="shared" si="60"/>
        <v>0</v>
      </c>
      <c r="AR230">
        <f t="shared" si="60"/>
        <v>0</v>
      </c>
      <c r="AS230">
        <f t="shared" si="60"/>
        <v>0</v>
      </c>
      <c r="AT230">
        <f t="shared" si="60"/>
        <v>0</v>
      </c>
      <c r="AU230">
        <f t="shared" si="60"/>
        <v>0</v>
      </c>
      <c r="AV230">
        <f t="shared" si="60"/>
        <v>0</v>
      </c>
      <c r="AW230">
        <f t="shared" si="59"/>
        <v>0</v>
      </c>
      <c r="AX230">
        <f t="shared" si="59"/>
        <v>0</v>
      </c>
      <c r="AY230">
        <f t="shared" si="59"/>
        <v>0</v>
      </c>
      <c r="AZ230">
        <f t="shared" si="59"/>
        <v>0</v>
      </c>
      <c r="BA230">
        <f t="shared" si="59"/>
        <v>0</v>
      </c>
      <c r="BB230">
        <f t="shared" si="59"/>
        <v>0</v>
      </c>
      <c r="BC230">
        <f t="shared" si="59"/>
        <v>0</v>
      </c>
      <c r="BD230">
        <f t="shared" si="50"/>
        <v>0</v>
      </c>
      <c r="BE230">
        <f t="shared" si="50"/>
        <v>0</v>
      </c>
      <c r="BF230">
        <f t="shared" si="61"/>
        <v>0</v>
      </c>
      <c r="BG230">
        <f t="shared" si="61"/>
        <v>0</v>
      </c>
      <c r="BH230">
        <f t="shared" si="61"/>
        <v>0</v>
      </c>
      <c r="BI230">
        <f t="shared" si="61"/>
        <v>0</v>
      </c>
      <c r="BJ230">
        <f t="shared" si="61"/>
        <v>0</v>
      </c>
      <c r="BK230">
        <f t="shared" si="61"/>
        <v>0</v>
      </c>
      <c r="BL230">
        <f t="shared" si="61"/>
        <v>0</v>
      </c>
      <c r="BM230">
        <f t="shared" si="61"/>
        <v>0</v>
      </c>
      <c r="BN230">
        <f t="shared" si="61"/>
        <v>0</v>
      </c>
      <c r="BO230">
        <f t="shared" si="61"/>
        <v>0</v>
      </c>
      <c r="BP230">
        <f t="shared" si="61"/>
        <v>0</v>
      </c>
      <c r="BQ230">
        <f t="shared" si="61"/>
        <v>0</v>
      </c>
      <c r="BR230">
        <f t="shared" si="61"/>
        <v>0</v>
      </c>
      <c r="BS230">
        <f t="shared" si="61"/>
        <v>0</v>
      </c>
      <c r="BT230">
        <f t="shared" si="61"/>
        <v>0</v>
      </c>
      <c r="BU230">
        <f t="shared" si="61"/>
        <v>0</v>
      </c>
    </row>
    <row r="231" hidden="1" spans="1:73">
      <c r="A231" s="9" t="str">
        <f>_xlfn.XLOOKUP($E231,'Copy of Raw Data'!$E:$E,'Copy of Raw Data'!A:A,"ERROR",0,1)</f>
        <v>US</v>
      </c>
      <c r="B231" s="9" t="str">
        <f>_xlfn.XLOOKUP($E231,'Copy of Raw Data'!$E:$E,'Copy of Raw Data'!B:B,"ERROR",0,1)</f>
        <v>Hair Mousses</v>
      </c>
      <c r="C231" s="9" t="str">
        <f>_xlfn.XLOOKUP($E231,'Copy of Raw Data'!$E:$E,'Copy of Raw Data'!C:C,"ERROR",0,1)</f>
        <v>KEVIN MURPHY</v>
      </c>
      <c r="D231" s="9" t="str">
        <f>_xlfn.XLOOKUP($E231,'Copy of Raw Data'!$E:$E,'Copy of Raw Data'!D:D,"ERROR",0,1)</f>
        <v>www.amazon.com/dp/B01E0FN1RE</v>
      </c>
      <c r="E231" s="9" t="s">
        <v>842</v>
      </c>
      <c r="F231" s="9" t="str">
        <f>_xlfn.XLOOKUP($E231,'Copy of Raw Data'!$E:$E,'Copy of Raw Data'!F:F,"ERROR",0,1)</f>
        <v>KEVIN MURPHY Body Builder Volumising Mousse 3 oz</v>
      </c>
      <c r="G231" s="9">
        <f>_xlfn.XLOOKUP($E231,'Copy of Raw Data'!$E:$E,'Copy of Raw Data'!G:G,"ERROR",0,1)</f>
        <v>94</v>
      </c>
      <c r="H231" s="9">
        <f>_xlfn.XLOOKUP($E231,'Copy of Raw Data'!$E:$E,'Copy of Raw Data'!H:H,"ERROR",0,1)</f>
        <v>2309.91</v>
      </c>
      <c r="I231" s="9">
        <f>_xlfn.XLOOKUP($E231,'Copy of Raw Data'!$E:$E,'Copy of Raw Data'!I:I,"ERROR",0,1)</f>
        <v>9.79407694938035e-5</v>
      </c>
      <c r="J231" s="9" t="str">
        <f>_xlfn.XLOOKUP($E231,'Copy of Raw Data'!$E:$E,'Copy of 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_xlfn.XLOOKUP($E231,'Copy of Raw Data'!$E:$E,'Copy of Raw Data'!L:L,"ERROR",0,1)</f>
        <v>24.51</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_xlfn.XLOOKUP($E231,'Copy of Raw Data'!$E:$E,'Copy of Raw Data'!N:N,"ERROR",0,1)</f>
        <v>25.67</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4% to 6%</v>
      </c>
      <c r="P231" s="16">
        <f t="shared" si="53"/>
        <v>0.045188936501753</v>
      </c>
      <c r="Q231" s="9">
        <f>_xlfn.XLOOKUP($E231,'Copy of Raw Data'!$E:$E,'Copy of Raw Data'!Q:Q,"ERROR",0,1)</f>
        <v>3</v>
      </c>
      <c r="R231" s="9" t="str">
        <f>_xlfn.XLOOKUP($E231,'Copy of Raw Data'!$E:$E,'Copy of Raw Data'!R:R,"ERROR",0,1)</f>
        <v>oz</v>
      </c>
      <c r="S231" s="17">
        <f t="shared" si="49"/>
        <v>8.17</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0.2 to 0.3</v>
      </c>
      <c r="V231" s="17">
        <f t="shared" si="54"/>
        <v>0.289369856836884</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0.2 to 0.3</v>
      </c>
      <c r="X231" s="17">
        <f t="shared" si="55"/>
        <v>0.276293540750761</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2 to 4</v>
      </c>
      <c r="Z231" s="17">
        <f t="array" ref="Z231">_xlfn.IFS(AA231="oz",_xlfn.IFS(R231="oz",Q231,R231="fl oz",Q231*1.04,R231="ml",Q231*0.0338),AA231="fl oz",_xlfn.IFS(R231="oz",Q231/1.04,R231="fl oz",Q231,R231="ml",Q231*0.0338/1.04),AA231="ml",_xlfn.IFS(R231="oz",Q231/0.0338,R231="fl oz",Q231*1.04/0.0338,R231="ml",Q231))</f>
        <v>3</v>
      </c>
      <c r="AA231" s="9" t="str">
        <f>_xlfn.XLOOKUP($E231,'Copy of Raw Data'!$E:$E,'Copy of Raw Data'!AA:AA,"ERROR",0,1)</f>
        <v>oz</v>
      </c>
      <c r="AB231" s="9"/>
      <c r="AC231" s="9"/>
      <c r="AD231" s="9"/>
      <c r="AE231" s="9"/>
      <c r="AF231" s="9"/>
      <c r="AG231">
        <f t="shared" si="60"/>
        <v>0</v>
      </c>
      <c r="AH231">
        <f t="shared" si="60"/>
        <v>0</v>
      </c>
      <c r="AI231">
        <f t="shared" si="60"/>
        <v>0</v>
      </c>
      <c r="AJ231">
        <f t="shared" si="60"/>
        <v>0</v>
      </c>
      <c r="AK231">
        <f t="shared" si="60"/>
        <v>0</v>
      </c>
      <c r="AL231">
        <f t="shared" si="60"/>
        <v>0</v>
      </c>
      <c r="AM231">
        <f t="shared" si="60"/>
        <v>0</v>
      </c>
      <c r="AN231">
        <f t="shared" si="60"/>
        <v>0</v>
      </c>
      <c r="AO231">
        <f t="shared" si="60"/>
        <v>0</v>
      </c>
      <c r="AP231">
        <f t="shared" si="60"/>
        <v>0</v>
      </c>
      <c r="AQ231">
        <f t="shared" si="60"/>
        <v>0</v>
      </c>
      <c r="AR231">
        <f t="shared" si="60"/>
        <v>0</v>
      </c>
      <c r="AS231">
        <f t="shared" si="60"/>
        <v>0</v>
      </c>
      <c r="AT231">
        <f t="shared" si="60"/>
        <v>0</v>
      </c>
      <c r="AU231">
        <f t="shared" si="60"/>
        <v>0</v>
      </c>
      <c r="AV231">
        <f t="shared" si="60"/>
        <v>0</v>
      </c>
      <c r="AW231">
        <f t="shared" si="59"/>
        <v>0</v>
      </c>
      <c r="AX231">
        <f t="shared" si="59"/>
        <v>0</v>
      </c>
      <c r="AY231">
        <f t="shared" si="59"/>
        <v>0</v>
      </c>
      <c r="AZ231">
        <f t="shared" si="59"/>
        <v>0</v>
      </c>
      <c r="BA231">
        <f t="shared" si="59"/>
        <v>0</v>
      </c>
      <c r="BB231">
        <f t="shared" si="59"/>
        <v>0</v>
      </c>
      <c r="BC231">
        <f t="shared" si="59"/>
        <v>0</v>
      </c>
      <c r="BD231">
        <f t="shared" si="50"/>
        <v>0</v>
      </c>
      <c r="BE231">
        <f t="shared" si="50"/>
        <v>0</v>
      </c>
      <c r="BF231">
        <f t="shared" si="61"/>
        <v>0</v>
      </c>
      <c r="BG231">
        <f t="shared" si="61"/>
        <v>0</v>
      </c>
      <c r="BH231">
        <f t="shared" si="61"/>
        <v>0</v>
      </c>
      <c r="BI231">
        <f t="shared" si="61"/>
        <v>0</v>
      </c>
      <c r="BJ231">
        <f t="shared" si="61"/>
        <v>0</v>
      </c>
      <c r="BK231">
        <f t="shared" si="61"/>
        <v>0</v>
      </c>
      <c r="BL231">
        <f t="shared" si="61"/>
        <v>0</v>
      </c>
      <c r="BM231">
        <f t="shared" si="61"/>
        <v>0</v>
      </c>
      <c r="BN231">
        <f t="shared" si="61"/>
        <v>0</v>
      </c>
      <c r="BO231">
        <f t="shared" si="61"/>
        <v>0</v>
      </c>
      <c r="BP231">
        <f t="shared" si="61"/>
        <v>0</v>
      </c>
      <c r="BQ231">
        <f t="shared" si="61"/>
        <v>0</v>
      </c>
      <c r="BR231">
        <f t="shared" si="61"/>
        <v>0</v>
      </c>
      <c r="BS231">
        <f t="shared" si="61"/>
        <v>0</v>
      </c>
      <c r="BT231">
        <f t="shared" si="61"/>
        <v>0</v>
      </c>
      <c r="BU231">
        <f t="shared" si="61"/>
        <v>0</v>
      </c>
    </row>
    <row r="232" hidden="1" spans="1:73">
      <c r="A232" s="9" t="str">
        <f>_xlfn.XLOOKUP($E232,'Copy of Raw Data'!$E:$E,'Copy of Raw Data'!A:A,"ERROR",0,1)</f>
        <v>US</v>
      </c>
      <c r="B232" s="9" t="str">
        <f>_xlfn.XLOOKUP($E232,'Copy of Raw Data'!$E:$E,'Copy of Raw Data'!B:B,"ERROR",0,1)</f>
        <v>Hair Mousses</v>
      </c>
      <c r="C232" s="9" t="str">
        <f>_xlfn.XLOOKUP($E232,'Copy of Raw Data'!$E:$E,'Copy of Raw Data'!C:C,"ERROR",0,1)</f>
        <v>tigi</v>
      </c>
      <c r="D232" s="9" t="str">
        <f>_xlfn.XLOOKUP($E232,'Copy of Raw Data'!$E:$E,'Copy of Raw Data'!D:D,"ERROR",0,1)</f>
        <v>www.amazon.com/dp/B01L3OZC36</v>
      </c>
      <c r="E232" s="9" t="s">
        <v>846</v>
      </c>
      <c r="F232" s="9" t="str">
        <f>_xlfn.XLOOKUP($E232,'Copy of Raw Data'!$E:$E,'Copy of Raw Data'!F:F,"ERROR",0,1)</f>
        <v>Catwalk Strong Hair Mousse, 6.7 Fluid Ounce</v>
      </c>
      <c r="G232" s="9">
        <f>_xlfn.XLOOKUP($E232,'Copy of Raw Data'!$E:$E,'Copy of Raw Data'!G:G,"ERROR",0,1)</f>
        <v>108</v>
      </c>
      <c r="H232" s="9">
        <f>_xlfn.XLOOKUP($E232,'Copy of Raw Data'!$E:$E,'Copy of Raw Data'!H:H,"ERROR",0,1)</f>
        <v>2303.7</v>
      </c>
      <c r="I232" s="9">
        <f>_xlfn.XLOOKUP($E232,'Copy of Raw Data'!$E:$E,'Copy of Raw Data'!I:I,"ERROR",0,1)</f>
        <v>9.35090527719933e-5</v>
      </c>
      <c r="J232" s="9" t="str">
        <f>_xlfn.XLOOKUP($E232,'Copy of Raw Data'!$E:$E,'Copy of 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_xlfn.XLOOKUP($E232,'Copy of Raw Data'!$E:$E,'Copy of Raw Data'!L:L,"ERROR",0,1)</f>
        <v>21.76</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_xlfn.XLOOKUP($E232,'Copy of Raw Data'!$E:$E,'Copy of Raw Data'!N:N,"ERROR",0,1)</f>
        <v>21.76</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No Discount</v>
      </c>
      <c r="P232" s="16">
        <f t="shared" si="53"/>
        <v>0</v>
      </c>
      <c r="Q232" s="9">
        <f>_xlfn.XLOOKUP($E232,'Copy of Raw Data'!$E:$E,'Copy of Raw Data'!Q:Q,"ERROR",0,1)</f>
        <v>6.7</v>
      </c>
      <c r="R232" s="9" t="str">
        <f>_xlfn.XLOOKUP($E232,'Copy of Raw Data'!$E:$E,'Copy of Raw Data'!R:R,"ERROR",0,1)</f>
        <v>fl oz</v>
      </c>
      <c r="S232" s="17">
        <f t="shared" si="49"/>
        <v>3.12284730195178</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3 to 4</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0.1 to 0.2</v>
      </c>
      <c r="V232" s="17">
        <f t="shared" si="54"/>
        <v>0.105608633816428</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0.1 to 0.2</v>
      </c>
      <c r="X232" s="17">
        <f t="shared" si="55"/>
        <v>0.105608633816428</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6 to 8</v>
      </c>
      <c r="Z232" s="17">
        <f t="array" ref="Z232">_xlfn.IFS(AA232="oz",_xlfn.IFS(R232="oz",Q232,R232="fl oz",Q232*1.04,R232="ml",Q232*0.0338),AA232="fl oz",_xlfn.IFS(R232="oz",Q232/1.04,R232="fl oz",Q232,R232="ml",Q232*0.0338/1.04),AA232="ml",_xlfn.IFS(R232="oz",Q232/0.0338,R232="fl oz",Q232*1.04/0.0338,R232="ml",Q232))</f>
        <v>6.968</v>
      </c>
      <c r="AA232" s="9" t="str">
        <f>_xlfn.XLOOKUP($E232,'Copy of Raw Data'!$E:$E,'Copy of Raw Data'!AA:AA,"ERROR",0,1)</f>
        <v>oz</v>
      </c>
      <c r="AB232" s="9"/>
      <c r="AC232" s="9"/>
      <c r="AD232" s="9"/>
      <c r="AE232" s="9"/>
      <c r="AF232" s="9"/>
      <c r="AG232">
        <f t="shared" si="60"/>
        <v>0</v>
      </c>
      <c r="AH232">
        <f t="shared" si="60"/>
        <v>0</v>
      </c>
      <c r="AI232">
        <f t="shared" si="60"/>
        <v>0</v>
      </c>
      <c r="AJ232">
        <f t="shared" si="60"/>
        <v>0</v>
      </c>
      <c r="AK232">
        <f t="shared" si="60"/>
        <v>0</v>
      </c>
      <c r="AL232">
        <f t="shared" si="60"/>
        <v>0</v>
      </c>
      <c r="AM232">
        <f t="shared" si="60"/>
        <v>0</v>
      </c>
      <c r="AN232">
        <f t="shared" si="60"/>
        <v>0</v>
      </c>
      <c r="AO232">
        <f t="shared" si="60"/>
        <v>0</v>
      </c>
      <c r="AP232">
        <f t="shared" si="60"/>
        <v>0</v>
      </c>
      <c r="AQ232">
        <f t="shared" si="60"/>
        <v>0</v>
      </c>
      <c r="AR232">
        <f t="shared" si="60"/>
        <v>0</v>
      </c>
      <c r="AS232">
        <f t="shared" si="60"/>
        <v>0</v>
      </c>
      <c r="AT232">
        <f t="shared" si="60"/>
        <v>0</v>
      </c>
      <c r="AU232">
        <f t="shared" si="60"/>
        <v>0</v>
      </c>
      <c r="AV232">
        <f t="shared" si="60"/>
        <v>0</v>
      </c>
      <c r="AW232">
        <f t="shared" si="59"/>
        <v>0</v>
      </c>
      <c r="AX232">
        <f t="shared" si="59"/>
        <v>0</v>
      </c>
      <c r="AY232">
        <f t="shared" si="59"/>
        <v>0</v>
      </c>
      <c r="AZ232">
        <f t="shared" si="59"/>
        <v>0</v>
      </c>
      <c r="BA232">
        <f t="shared" si="59"/>
        <v>0</v>
      </c>
      <c r="BB232">
        <f t="shared" si="59"/>
        <v>0</v>
      </c>
      <c r="BC232">
        <f t="shared" si="59"/>
        <v>0</v>
      </c>
      <c r="BD232">
        <f t="shared" si="50"/>
        <v>0</v>
      </c>
      <c r="BE232">
        <f t="shared" si="50"/>
        <v>0</v>
      </c>
      <c r="BF232">
        <f t="shared" si="61"/>
        <v>0</v>
      </c>
      <c r="BG232">
        <f t="shared" si="61"/>
        <v>0</v>
      </c>
      <c r="BH232">
        <f t="shared" si="61"/>
        <v>0</v>
      </c>
      <c r="BI232">
        <f t="shared" si="61"/>
        <v>0</v>
      </c>
      <c r="BJ232">
        <f t="shared" si="61"/>
        <v>0</v>
      </c>
      <c r="BK232">
        <f t="shared" si="61"/>
        <v>0</v>
      </c>
      <c r="BL232">
        <f t="shared" si="61"/>
        <v>0</v>
      </c>
      <c r="BM232">
        <f t="shared" si="61"/>
        <v>0</v>
      </c>
      <c r="BN232">
        <f t="shared" si="61"/>
        <v>0</v>
      </c>
      <c r="BO232">
        <f t="shared" si="61"/>
        <v>0</v>
      </c>
      <c r="BP232">
        <f t="shared" si="61"/>
        <v>0</v>
      </c>
      <c r="BQ232">
        <f t="shared" si="61"/>
        <v>0</v>
      </c>
      <c r="BR232">
        <f t="shared" si="61"/>
        <v>0</v>
      </c>
      <c r="BS232">
        <f t="shared" si="61"/>
        <v>0</v>
      </c>
      <c r="BT232">
        <f t="shared" si="61"/>
        <v>0</v>
      </c>
      <c r="BU232">
        <f t="shared" si="61"/>
        <v>0</v>
      </c>
    </row>
    <row r="233" hidden="1" spans="1:73">
      <c r="A233" s="9" t="str">
        <f>_xlfn.XLOOKUP($E233,'Copy of Raw Data'!$E:$E,'Copy of Raw Data'!A:A,"ERROR",0,1)</f>
        <v>US</v>
      </c>
      <c r="B233" s="9" t="str">
        <f>_xlfn.XLOOKUP($E233,'Copy of Raw Data'!$E:$E,'Copy of Raw Data'!B:B,"ERROR",0,1)</f>
        <v>Hair Mousses</v>
      </c>
      <c r="C233" s="9" t="str">
        <f>_xlfn.XLOOKUP($E233,'Copy of Raw Data'!$E:$E,'Copy of Raw Data'!C:C,"ERROR",0,1)</f>
        <v>tresemmÃ©</v>
      </c>
      <c r="D233" s="9" t="str">
        <f>_xlfn.XLOOKUP($E233,'Copy of Raw Data'!$E:$E,'Copy of Raw Data'!D:D,"ERROR",0,1)</f>
        <v>www.amazon.com/dp/B00GMOZV5W</v>
      </c>
      <c r="E233" s="9" t="s">
        <v>849</v>
      </c>
      <c r="F233" s="9" t="str">
        <f>_xlfn.XLOOKUP($E233,'Copy of Raw Data'!$E:$E,'Copy of Raw Data'!F:F,"ERROR",0,1)</f>
        <v>TRESemmé TRES Two Hair Mousse Extra Hold 10.5 oz(Pack of 3)</v>
      </c>
      <c r="G233" s="9">
        <f>_xlfn.XLOOKUP($E233,'Copy of Raw Data'!$E:$E,'Copy of Raw Data'!G:G,"ERROR",0,1)</f>
        <v>88</v>
      </c>
      <c r="H233" s="9">
        <f>_xlfn.XLOOKUP($E233,'Copy of Raw Data'!$E:$E,'Copy of Raw Data'!H:H,"ERROR",0,1)</f>
        <v>2199.46</v>
      </c>
      <c r="I233" s="9">
        <f>_xlfn.XLOOKUP($E233,'Copy of Raw Data'!$E:$E,'Copy of Raw Data'!I:I,"ERROR",0,1)</f>
        <v>9.15015157074895e-5</v>
      </c>
      <c r="J233" s="9" t="str">
        <f>_xlfn.XLOOKUP($E233,'Copy of Raw Data'!$E:$E,'Copy of 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_xlfn.XLOOKUP($E233,'Copy of Raw Data'!$E:$E,'Copy of Raw Data'!L:L,"ERROR",0,1)</f>
        <v>24.98</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_xlfn.XLOOKUP($E233,'Copy of Raw Data'!$E:$E,'Copy of Raw Data'!N:N,"ERROR",0,1)</f>
        <v>24.98</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53"/>
        <v>0</v>
      </c>
      <c r="Q233" s="9">
        <f>_xlfn.XLOOKUP($E233,'Copy of Raw Data'!$E:$E,'Copy of Raw Data'!Q:Q,"ERROR",0,1)</f>
        <v>31.5</v>
      </c>
      <c r="R233" s="9" t="str">
        <f>_xlfn.XLOOKUP($E233,'Copy of Raw Data'!$E:$E,'Copy of Raw Data'!R:R,"ERROR",0,1)</f>
        <v>oz</v>
      </c>
      <c r="S233" s="17">
        <f t="shared" si="49"/>
        <v>0.793015873015873</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0.75 to 1</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 to 0.05</v>
      </c>
      <c r="V233" s="17">
        <f t="shared" si="54"/>
        <v>0.0268182574574188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 to 0.05</v>
      </c>
      <c r="X233" s="17">
        <f t="shared" si="55"/>
        <v>0.0268182574574188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30 to 40</v>
      </c>
      <c r="Z233" s="17">
        <f t="array" ref="Z233">_xlfn.IFS(AA233="oz",_xlfn.IFS(R233="oz",Q233,R233="fl oz",Q233*1.04,R233="ml",Q233*0.0338),AA233="fl oz",_xlfn.IFS(R233="oz",Q233/1.04,R233="fl oz",Q233,R233="ml",Q233*0.0338/1.04),AA233="ml",_xlfn.IFS(R233="oz",Q233/0.0338,R233="fl oz",Q233*1.04/0.0338,R233="ml",Q233))</f>
        <v>31.5</v>
      </c>
      <c r="AA233" s="9" t="str">
        <f>_xlfn.XLOOKUP($E233,'Copy of Raw Data'!$E:$E,'Copy of Raw Data'!AA:AA,"ERROR",0,1)</f>
        <v>oz</v>
      </c>
      <c r="AB233" s="9"/>
      <c r="AC233" s="9"/>
      <c r="AD233" s="9"/>
      <c r="AE233" s="9"/>
      <c r="AF233" s="9"/>
      <c r="AG233">
        <f t="shared" si="60"/>
        <v>0</v>
      </c>
      <c r="AH233">
        <f t="shared" si="60"/>
        <v>0</v>
      </c>
      <c r="AI233">
        <f t="shared" si="60"/>
        <v>0</v>
      </c>
      <c r="AJ233">
        <f t="shared" si="60"/>
        <v>0</v>
      </c>
      <c r="AK233">
        <f t="shared" si="60"/>
        <v>0</v>
      </c>
      <c r="AL233">
        <f t="shared" si="60"/>
        <v>0</v>
      </c>
      <c r="AM233">
        <f t="shared" si="60"/>
        <v>0</v>
      </c>
      <c r="AN233">
        <f t="shared" si="60"/>
        <v>0</v>
      </c>
      <c r="AO233">
        <f t="shared" si="60"/>
        <v>0</v>
      </c>
      <c r="AP233">
        <f t="shared" si="60"/>
        <v>0</v>
      </c>
      <c r="AQ233">
        <f t="shared" si="60"/>
        <v>0</v>
      </c>
      <c r="AR233">
        <f t="shared" si="60"/>
        <v>0</v>
      </c>
      <c r="AS233">
        <f t="shared" si="60"/>
        <v>0</v>
      </c>
      <c r="AT233">
        <f t="shared" si="60"/>
        <v>0</v>
      </c>
      <c r="AU233">
        <f t="shared" si="60"/>
        <v>0</v>
      </c>
      <c r="AV233">
        <f t="shared" si="60"/>
        <v>0</v>
      </c>
      <c r="AW233">
        <f t="shared" si="59"/>
        <v>0</v>
      </c>
      <c r="AX233">
        <f t="shared" si="59"/>
        <v>0</v>
      </c>
      <c r="AY233">
        <f t="shared" si="59"/>
        <v>0</v>
      </c>
      <c r="AZ233">
        <f t="shared" si="59"/>
        <v>0</v>
      </c>
      <c r="BA233">
        <f t="shared" si="59"/>
        <v>0</v>
      </c>
      <c r="BB233">
        <f t="shared" si="59"/>
        <v>0</v>
      </c>
      <c r="BC233">
        <f t="shared" si="59"/>
        <v>0</v>
      </c>
      <c r="BD233">
        <f t="shared" si="50"/>
        <v>0</v>
      </c>
      <c r="BE233">
        <f t="shared" si="50"/>
        <v>0</v>
      </c>
      <c r="BF233">
        <f t="shared" si="61"/>
        <v>0</v>
      </c>
      <c r="BG233">
        <f t="shared" si="61"/>
        <v>0</v>
      </c>
      <c r="BH233">
        <f t="shared" si="61"/>
        <v>0</v>
      </c>
      <c r="BI233">
        <f t="shared" si="61"/>
        <v>0</v>
      </c>
      <c r="BJ233">
        <f t="shared" si="61"/>
        <v>0</v>
      </c>
      <c r="BK233">
        <f t="shared" si="61"/>
        <v>0</v>
      </c>
      <c r="BL233">
        <f t="shared" si="61"/>
        <v>0</v>
      </c>
      <c r="BM233">
        <f t="shared" si="61"/>
        <v>0</v>
      </c>
      <c r="BN233">
        <f t="shared" si="61"/>
        <v>0</v>
      </c>
      <c r="BO233">
        <f t="shared" si="61"/>
        <v>0</v>
      </c>
      <c r="BP233">
        <f t="shared" si="61"/>
        <v>0</v>
      </c>
      <c r="BQ233">
        <f t="shared" si="61"/>
        <v>0</v>
      </c>
      <c r="BR233">
        <f t="shared" si="61"/>
        <v>0</v>
      </c>
      <c r="BS233">
        <f t="shared" si="61"/>
        <v>0</v>
      </c>
      <c r="BT233">
        <f t="shared" si="61"/>
        <v>0</v>
      </c>
      <c r="BU233">
        <f t="shared" si="61"/>
        <v>0</v>
      </c>
    </row>
    <row r="234" hidden="1" spans="1:73">
      <c r="A234" s="9" t="str">
        <f>_xlfn.XLOOKUP($E234,'Copy of Raw Data'!$E:$E,'Copy of Raw Data'!A:A,"ERROR",0,1)</f>
        <v>US</v>
      </c>
      <c r="B234" s="9" t="str">
        <f>_xlfn.XLOOKUP($E234,'Copy of Raw Data'!$E:$E,'Copy of Raw Data'!B:B,"ERROR",0,1)</f>
        <v>Hair Mousses</v>
      </c>
      <c r="C234" s="9" t="str">
        <f>_xlfn.XLOOKUP($E234,'Copy of Raw Data'!$E:$E,'Copy of Raw Data'!C:C,"ERROR",0,1)</f>
        <v>r+co</v>
      </c>
      <c r="D234" s="9" t="str">
        <f>_xlfn.XLOOKUP($E234,'Copy of Raw Data'!$E:$E,'Copy of Raw Data'!D:D,"ERROR",0,1)</f>
        <v>www.amazon.com/dp/B00YFVBVNA</v>
      </c>
      <c r="E234" s="9" t="s">
        <v>852</v>
      </c>
      <c r="F234" s="9" t="str">
        <f>_xlfn.XLOOKUP($E234,'Copy of Raw Data'!$E:$E,'Copy of Raw Data'!F:F,"ERROR",0,1)</f>
        <v>R+Co Park Ave Blowout Balm, Vitamin-Rich Hair Balm for Smooth Blowouts R+Co Park Ave Blowout Balm, Vitamin-Rich Hair Balm for Smooth Blowouts</v>
      </c>
      <c r="G234" s="9">
        <f>_xlfn.XLOOKUP($E234,'Copy of Raw Data'!$E:$E,'Copy of Raw Data'!G:G,"ERROR",0,1)</f>
        <v>120</v>
      </c>
      <c r="H234" s="9">
        <f>_xlfn.XLOOKUP($E234,'Copy of Raw Data'!$E:$E,'Copy of Raw Data'!H:H,"ERROR",0,1)</f>
        <v>2152.24</v>
      </c>
      <c r="I234" s="9">
        <f>_xlfn.XLOOKUP($E234,'Copy of Raw Data'!$E:$E,'Copy of Raw Data'!I:I,"ERROR",0,1)</f>
        <v>8.66510306653625e-5</v>
      </c>
      <c r="J234" s="9" t="str">
        <f>_xlfn.XLOOKUP($E234,'Copy of Raw Data'!$E:$E,'Copy of 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15 to 20</v>
      </c>
      <c r="L234" s="9">
        <f>_xlfn.XLOOKUP($E234,'Copy of Raw Data'!$E:$E,'Copy of Raw Data'!L:L,"ERROR",0,1)</f>
        <v>18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15 to 20</v>
      </c>
      <c r="N234" s="9">
        <f>_xlfn.XLOOKUP($E234,'Copy of Raw Data'!$E:$E,'Copy of Raw Data'!N:N,"ERROR",0,1)</f>
        <v>18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53"/>
        <v>0</v>
      </c>
      <c r="Q234" s="9">
        <f>_xlfn.XLOOKUP($E234,'Copy of Raw Data'!$E:$E,'Copy of Raw Data'!Q:Q,"ERROR",0,1)</f>
        <v>0</v>
      </c>
      <c r="R234" s="9">
        <f>_xlfn.XLOOKUP($E234,'Copy of Raw Data'!$E:$E,'Copy of Raw Data'!R:R,"ERROR",0,1)</f>
        <v>0</v>
      </c>
      <c r="S234" s="17" t="e">
        <f t="shared" si="49"/>
        <v>#N/A</v>
      </c>
      <c r="T234" s="9" t="e">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#N/A</v>
      </c>
      <c r="U234" s="17" t="e">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#N/A</v>
      </c>
      <c r="V234" s="17" t="e">
        <f t="shared" si="54"/>
        <v>#N/A</v>
      </c>
      <c r="W234" s="17" t="e">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#N/A</v>
      </c>
      <c r="X234" s="17" t="e">
        <f t="shared" si="55"/>
        <v>#N/A</v>
      </c>
      <c r="Y234" s="9" t="e">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#N/A</v>
      </c>
      <c r="Z234" s="17" t="e">
        <f t="array" ref="Z234">_xlfn.IFS(AA234="oz",_xlfn.IFS(R234="oz",Q234,R234="fl oz",Q234*1.04,R234="ml",Q234*0.0338),AA234="fl oz",_xlfn.IFS(R234="oz",Q234/1.04,R234="fl oz",Q234,R234="ml",Q234*0.0338/1.04),AA234="ml",_xlfn.IFS(R234="oz",Q234/0.0338,R234="fl oz",Q234*1.04/0.0338,R234="ml",Q234))</f>
        <v>#N/A</v>
      </c>
      <c r="AA234" s="9" t="str">
        <f>_xlfn.XLOOKUP($E234,'Copy of Raw Data'!$E:$E,'Copy of Raw Data'!AA:AA,"ERROR",0,1)</f>
        <v>oz</v>
      </c>
      <c r="AB234" s="9"/>
      <c r="AC234" s="9"/>
      <c r="AD234" s="9"/>
      <c r="AE234" s="9"/>
      <c r="AF234" s="9"/>
      <c r="AG234">
        <f t="shared" si="60"/>
        <v>0</v>
      </c>
      <c r="AH234">
        <f t="shared" si="60"/>
        <v>0</v>
      </c>
      <c r="AI234">
        <f t="shared" si="60"/>
        <v>0</v>
      </c>
      <c r="AJ234">
        <f t="shared" si="60"/>
        <v>0</v>
      </c>
      <c r="AK234">
        <f t="shared" si="60"/>
        <v>0</v>
      </c>
      <c r="AL234">
        <f t="shared" si="60"/>
        <v>0</v>
      </c>
      <c r="AM234">
        <f t="shared" si="60"/>
        <v>0</v>
      </c>
      <c r="AN234">
        <f t="shared" si="60"/>
        <v>0</v>
      </c>
      <c r="AO234">
        <f t="shared" si="60"/>
        <v>0</v>
      </c>
      <c r="AP234">
        <f t="shared" si="60"/>
        <v>0</v>
      </c>
      <c r="AQ234">
        <f t="shared" si="60"/>
        <v>0</v>
      </c>
      <c r="AR234">
        <f t="shared" si="60"/>
        <v>0</v>
      </c>
      <c r="AS234">
        <f t="shared" si="60"/>
        <v>0</v>
      </c>
      <c r="AT234">
        <f t="shared" si="60"/>
        <v>0</v>
      </c>
      <c r="AU234">
        <f t="shared" si="60"/>
        <v>0</v>
      </c>
      <c r="AV234">
        <f t="shared" si="60"/>
        <v>0</v>
      </c>
      <c r="AW234">
        <f t="shared" si="59"/>
        <v>0</v>
      </c>
      <c r="AX234">
        <f t="shared" si="59"/>
        <v>0</v>
      </c>
      <c r="AY234">
        <f t="shared" si="59"/>
        <v>0</v>
      </c>
      <c r="AZ234">
        <f t="shared" si="59"/>
        <v>0</v>
      </c>
      <c r="BA234">
        <f t="shared" si="59"/>
        <v>0</v>
      </c>
      <c r="BB234">
        <f t="shared" si="59"/>
        <v>0</v>
      </c>
      <c r="BC234">
        <f t="shared" si="59"/>
        <v>0</v>
      </c>
      <c r="BD234">
        <f t="shared" si="50"/>
        <v>0</v>
      </c>
      <c r="BE234">
        <f t="shared" si="50"/>
        <v>0</v>
      </c>
      <c r="BF234">
        <f t="shared" si="61"/>
        <v>0</v>
      </c>
      <c r="BG234">
        <f t="shared" si="61"/>
        <v>0</v>
      </c>
      <c r="BH234">
        <f t="shared" si="61"/>
        <v>0</v>
      </c>
      <c r="BI234">
        <f t="shared" si="61"/>
        <v>0</v>
      </c>
      <c r="BJ234">
        <f t="shared" si="61"/>
        <v>0</v>
      </c>
      <c r="BK234">
        <f t="shared" si="61"/>
        <v>0</v>
      </c>
      <c r="BL234">
        <f t="shared" si="61"/>
        <v>0</v>
      </c>
      <c r="BM234">
        <f t="shared" si="61"/>
        <v>0</v>
      </c>
      <c r="BN234">
        <f t="shared" si="61"/>
        <v>0</v>
      </c>
      <c r="BO234">
        <f t="shared" si="61"/>
        <v>0</v>
      </c>
      <c r="BP234">
        <f t="shared" si="61"/>
        <v>0</v>
      </c>
      <c r="BQ234">
        <f t="shared" si="61"/>
        <v>0</v>
      </c>
      <c r="BR234">
        <f t="shared" si="61"/>
        <v>0</v>
      </c>
      <c r="BS234">
        <f t="shared" si="61"/>
        <v>0</v>
      </c>
      <c r="BT234">
        <f t="shared" si="61"/>
        <v>0</v>
      </c>
      <c r="BU234">
        <f t="shared" si="61"/>
        <v>0</v>
      </c>
    </row>
    <row r="235" hidden="1" spans="1:73">
      <c r="A235" s="9" t="str">
        <f>_xlfn.XLOOKUP($E235,'Copy of Raw Data'!$E:$E,'Copy of Raw Data'!A:A,"ERROR",0,1)</f>
        <v>US</v>
      </c>
      <c r="B235" s="9" t="str">
        <f>_xlfn.XLOOKUP($E235,'Copy of Raw Data'!$E:$E,'Copy of Raw Data'!B:B,"ERROR",0,1)</f>
        <v>Hair Mousses</v>
      </c>
      <c r="C235" s="9" t="str">
        <f>_xlfn.XLOOKUP($E235,'Copy of Raw Data'!$E:$E,'Copy of Raw Data'!C:C,"ERROR",0,1)</f>
        <v>roux</v>
      </c>
      <c r="D235" s="9" t="str">
        <f>_xlfn.XLOOKUP($E235,'Copy of Raw Data'!$E:$E,'Copy of Raw Data'!D:D,"ERROR",0,1)</f>
        <v>www.amazon.com/dp/B001G13VFI</v>
      </c>
      <c r="E235" s="9" t="s">
        <v>855</v>
      </c>
      <c r="F235" s="9" t="str">
        <f>_xlfn.XLOOKUP($E235,'Copy of Raw Data'!$E:$E,'Copy of Raw Data'!F:F,"ERROR",0,1)</f>
        <v>Roux Fanci-Full Instant Color Mousse Tones &amp; Enriches Golden Blonde Hair, 26 Golden Spell, 6 Fl Oz (Pack of 1)</v>
      </c>
      <c r="G235" s="9">
        <f>_xlfn.XLOOKUP($E235,'Copy of Raw Data'!$E:$E,'Copy of Raw Data'!G:G,"ERROR",0,1)</f>
        <v>175</v>
      </c>
      <c r="H235" s="9">
        <f>_xlfn.XLOOKUP($E235,'Copy of Raw Data'!$E:$E,'Copy of Raw Data'!H:H,"ERROR",0,1)</f>
        <v>2038.15</v>
      </c>
      <c r="I235" s="9">
        <f>_xlfn.XLOOKUP($E235,'Copy of Raw Data'!$E:$E,'Copy of Raw Data'!I:I,"ERROR",0,1)</f>
        <v>8.53454088260802e-5</v>
      </c>
      <c r="J235" s="9" t="str">
        <f>_xlfn.XLOOKUP($E235,'Copy of Raw Data'!$E:$E,'Copy of 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10 to 15</v>
      </c>
      <c r="L235" s="9">
        <f>_xlfn.XLOOKUP($E235,'Copy of Raw Data'!$E:$E,'Copy of Raw Data'!L:L,"ERROR",0,1)</f>
        <v>11.65</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10 to 15</v>
      </c>
      <c r="N235" s="9">
        <f>_xlfn.XLOOKUP($E235,'Copy of Raw Data'!$E:$E,'Copy of Raw Data'!N:N,"ERROR",0,1)</f>
        <v>11.65</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53"/>
        <v>0</v>
      </c>
      <c r="Q235" s="9">
        <f>_xlfn.XLOOKUP($E235,'Copy of Raw Data'!$E:$E,'Copy of Raw Data'!Q:Q,"ERROR",0,1)</f>
        <v>6</v>
      </c>
      <c r="R235" s="9" t="str">
        <f>_xlfn.XLOOKUP($E235,'Copy of Raw Data'!$E:$E,'Copy of Raw Data'!R:R,"ERROR",0,1)</f>
        <v>fl oz</v>
      </c>
      <c r="S235" s="17">
        <f t="shared" si="49"/>
        <v>1.86698717948718</v>
      </c>
      <c r="T235" s="9" t="str">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1 to 2</v>
      </c>
      <c r="U235" s="17"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0.05 to 0.1</v>
      </c>
      <c r="V235" s="17">
        <f t="shared" si="54"/>
        <v>0.0631378822958126</v>
      </c>
      <c r="W235" s="17"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17">
        <f t="shared" si="55"/>
        <v>0.0631378822958126</v>
      </c>
      <c r="Y235" s="9"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6 to 8</v>
      </c>
      <c r="Z235" s="17">
        <f t="array" ref="Z235">_xlfn.IFS(AA235="oz",_xlfn.IFS(R235="oz",Q235,R235="fl oz",Q235*1.04,R235="ml",Q235*0.0338),AA235="fl oz",_xlfn.IFS(R235="oz",Q235/1.04,R235="fl oz",Q235,R235="ml",Q235*0.0338/1.04),AA235="ml",_xlfn.IFS(R235="oz",Q235/0.0338,R235="fl oz",Q235*1.04/0.0338,R235="ml",Q235))</f>
        <v>6.24</v>
      </c>
      <c r="AA235" s="9" t="str">
        <f>_xlfn.XLOOKUP($E235,'Copy of Raw Data'!$E:$E,'Copy of Raw Data'!AA:AA,"ERROR",0,1)</f>
        <v>oz</v>
      </c>
      <c r="AB235" s="9"/>
      <c r="AC235" s="9"/>
      <c r="AD235" s="9"/>
      <c r="AE235" s="9"/>
      <c r="AF235" s="9"/>
      <c r="AG235">
        <f t="shared" si="60"/>
        <v>0</v>
      </c>
      <c r="AH235">
        <f t="shared" si="60"/>
        <v>0</v>
      </c>
      <c r="AI235">
        <f t="shared" si="60"/>
        <v>0</v>
      </c>
      <c r="AJ235">
        <f t="shared" si="60"/>
        <v>0</v>
      </c>
      <c r="AK235">
        <f t="shared" si="60"/>
        <v>0</v>
      </c>
      <c r="AL235">
        <f t="shared" si="60"/>
        <v>0</v>
      </c>
      <c r="AM235">
        <f t="shared" si="60"/>
        <v>0</v>
      </c>
      <c r="AN235">
        <f t="shared" si="60"/>
        <v>0</v>
      </c>
      <c r="AO235">
        <f t="shared" si="60"/>
        <v>0</v>
      </c>
      <c r="AP235">
        <f t="shared" si="60"/>
        <v>0</v>
      </c>
      <c r="AQ235">
        <f t="shared" si="60"/>
        <v>0</v>
      </c>
      <c r="AR235">
        <f t="shared" si="60"/>
        <v>0</v>
      </c>
      <c r="AS235">
        <f t="shared" si="60"/>
        <v>0</v>
      </c>
      <c r="AT235">
        <f t="shared" si="60"/>
        <v>0</v>
      </c>
      <c r="AU235">
        <f t="shared" si="60"/>
        <v>0</v>
      </c>
      <c r="AV235">
        <f t="shared" si="60"/>
        <v>0</v>
      </c>
      <c r="AW235">
        <f t="shared" si="59"/>
        <v>0</v>
      </c>
      <c r="AX235">
        <f t="shared" si="59"/>
        <v>0</v>
      </c>
      <c r="AY235">
        <f t="shared" si="59"/>
        <v>0</v>
      </c>
      <c r="AZ235">
        <f t="shared" si="59"/>
        <v>0</v>
      </c>
      <c r="BA235">
        <f t="shared" si="59"/>
        <v>0</v>
      </c>
      <c r="BB235">
        <f t="shared" si="59"/>
        <v>0</v>
      </c>
      <c r="BC235">
        <f t="shared" si="59"/>
        <v>0</v>
      </c>
      <c r="BD235">
        <f t="shared" si="50"/>
        <v>0</v>
      </c>
      <c r="BE235">
        <f t="shared" si="50"/>
        <v>0</v>
      </c>
      <c r="BF235">
        <f t="shared" si="61"/>
        <v>0</v>
      </c>
      <c r="BG235">
        <f t="shared" si="61"/>
        <v>0</v>
      </c>
      <c r="BH235">
        <f t="shared" si="61"/>
        <v>0</v>
      </c>
      <c r="BI235">
        <f t="shared" si="61"/>
        <v>0</v>
      </c>
      <c r="BJ235">
        <f t="shared" si="61"/>
        <v>0</v>
      </c>
      <c r="BK235">
        <f t="shared" si="61"/>
        <v>0</v>
      </c>
      <c r="BL235">
        <f t="shared" si="61"/>
        <v>0</v>
      </c>
      <c r="BM235">
        <f t="shared" si="61"/>
        <v>0</v>
      </c>
      <c r="BN235">
        <f t="shared" si="61"/>
        <v>0</v>
      </c>
      <c r="BO235">
        <f t="shared" si="61"/>
        <v>0</v>
      </c>
      <c r="BP235">
        <f t="shared" si="61"/>
        <v>0</v>
      </c>
      <c r="BQ235">
        <f t="shared" si="61"/>
        <v>0</v>
      </c>
      <c r="BR235">
        <f t="shared" si="61"/>
        <v>0</v>
      </c>
      <c r="BS235">
        <f t="shared" si="61"/>
        <v>0</v>
      </c>
      <c r="BT235">
        <f t="shared" si="61"/>
        <v>0</v>
      </c>
      <c r="BU235">
        <f t="shared" si="61"/>
        <v>0</v>
      </c>
    </row>
    <row r="236" hidden="1" spans="1:73">
      <c r="A236" s="9" t="str">
        <f>_xlfn.XLOOKUP($E236,'Copy of Raw Data'!$E:$E,'Copy of Raw Data'!A:A,"ERROR",0,1)</f>
        <v>US</v>
      </c>
      <c r="B236" s="9" t="str">
        <f>_xlfn.XLOOKUP($E236,'Copy of Raw Data'!$E:$E,'Copy of Raw Data'!B:B,"ERROR",0,1)</f>
        <v>Hair Mousses</v>
      </c>
      <c r="C236" s="9" t="str">
        <f>_xlfn.XLOOKUP($E236,'Copy of Raw Data'!$E:$E,'Copy of Raw Data'!C:C,"ERROR",0,1)</f>
        <v>Colorproof</v>
      </c>
      <c r="D236" s="9" t="str">
        <f>_xlfn.XLOOKUP($E236,'Copy of Raw Data'!$E:$E,'Copy of Raw Data'!D:D,"ERROR",0,1)</f>
        <v>www.amazon.com/dp/B0B6QBQB5X</v>
      </c>
      <c r="E236" s="9" t="s">
        <v>859</v>
      </c>
      <c r="F236" s="9" t="str">
        <f>_xlfn.XLOOKUP($E236,'Copy of Raw Data'!$E:$E,'Copy of Raw Data'!F:F,"ERROR",0,1)</f>
        <v>Colorproof Lift It Mousse, 9oz - For Fine or Flat Hair, Root Volumizing Hair Mousse for Volume &amp; Control, Sulfate-Free, Vegan</v>
      </c>
      <c r="G236" s="9">
        <f>_xlfn.XLOOKUP($E236,'Copy of Raw Data'!$E:$E,'Copy of Raw Data'!G:G,"ERROR",0,1)</f>
        <v>83</v>
      </c>
      <c r="H236" s="9">
        <f>_xlfn.XLOOKUP($E236,'Copy of Raw Data'!$E:$E,'Copy of Raw Data'!H:H,"ERROR",0,1)</f>
        <v>2007.44</v>
      </c>
      <c r="I236" s="9">
        <f>_xlfn.XLOOKUP($E236,'Copy of Raw Data'!$E:$E,'Copy of Raw Data'!I:I,"ERROR",0,1)</f>
        <v>8.49797836936208e-5</v>
      </c>
      <c r="J236" s="9" t="str">
        <f>_xlfn.XLOOKUP($E236,'Copy of Raw Data'!$E:$E,'Copy of 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20 to 30</v>
      </c>
      <c r="L236" s="9">
        <f>_xlfn.XLOOKUP($E236,'Copy of Raw Data'!$E:$E,'Copy of Raw Data'!L:L,"ERROR",0,1)</f>
        <v>24.18</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30 to 40</v>
      </c>
      <c r="N236" s="9">
        <f>_xlfn.XLOOKUP($E236,'Copy of Raw Data'!$E:$E,'Copy of Raw Data'!N:N,"ERROR",0,1)</f>
        <v>31</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20% to 25%</v>
      </c>
      <c r="P236" s="16">
        <f t="shared" si="53"/>
        <v>0.22</v>
      </c>
      <c r="Q236" s="9">
        <f>_xlfn.XLOOKUP($E236,'Copy of Raw Data'!$E:$E,'Copy of Raw Data'!Q:Q,"ERROR",0,1)</f>
        <v>9</v>
      </c>
      <c r="R236" s="9" t="str">
        <f>_xlfn.XLOOKUP($E236,'Copy of Raw Data'!$E:$E,'Copy of Raw Data'!R:R,"ERROR",0,1)</f>
        <v>oz</v>
      </c>
      <c r="S236" s="17">
        <f t="shared" si="49"/>
        <v>2.68666666666667</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2 to 3</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0.1 to 0.2</v>
      </c>
      <c r="V236" s="17">
        <f t="shared" si="54"/>
        <v>0.116484424905122</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55"/>
        <v>0.0908578514259948</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8 to 10</v>
      </c>
      <c r="Z236" s="17">
        <f t="array" ref="Z236">_xlfn.IFS(AA236="oz",_xlfn.IFS(R236="oz",Q236,R236="fl oz",Q236*1.04,R236="ml",Q236*0.0338),AA236="fl oz",_xlfn.IFS(R236="oz",Q236/1.04,R236="fl oz",Q236,R236="ml",Q236*0.0338/1.04),AA236="ml",_xlfn.IFS(R236="oz",Q236/0.0338,R236="fl oz",Q236*1.04/0.0338,R236="ml",Q236))</f>
        <v>9</v>
      </c>
      <c r="AA236" s="9" t="str">
        <f>_xlfn.XLOOKUP($E236,'Copy of Raw Data'!$E:$E,'Copy of Raw Data'!AA:AA,"ERROR",0,1)</f>
        <v>oz</v>
      </c>
      <c r="AB236" s="9"/>
      <c r="AC236" s="9"/>
      <c r="AD236" s="9"/>
      <c r="AE236" s="9"/>
      <c r="AF236" s="9"/>
      <c r="AG236">
        <f t="shared" si="60"/>
        <v>0</v>
      </c>
      <c r="AH236">
        <f t="shared" si="60"/>
        <v>0</v>
      </c>
      <c r="AI236">
        <f t="shared" si="60"/>
        <v>0</v>
      </c>
      <c r="AJ236">
        <f t="shared" si="60"/>
        <v>0</v>
      </c>
      <c r="AK236">
        <f t="shared" si="60"/>
        <v>0</v>
      </c>
      <c r="AL236">
        <f t="shared" si="60"/>
        <v>0</v>
      </c>
      <c r="AM236">
        <f t="shared" si="60"/>
        <v>0</v>
      </c>
      <c r="AN236">
        <f t="shared" si="60"/>
        <v>0</v>
      </c>
      <c r="AO236">
        <f t="shared" si="60"/>
        <v>0</v>
      </c>
      <c r="AP236">
        <f t="shared" si="60"/>
        <v>0</v>
      </c>
      <c r="AQ236">
        <f t="shared" si="60"/>
        <v>0</v>
      </c>
      <c r="AR236">
        <f t="shared" si="60"/>
        <v>0</v>
      </c>
      <c r="AS236">
        <f t="shared" si="60"/>
        <v>0</v>
      </c>
      <c r="AT236">
        <f t="shared" si="60"/>
        <v>0</v>
      </c>
      <c r="AU236">
        <f t="shared" si="60"/>
        <v>0</v>
      </c>
      <c r="AV236">
        <f t="shared" si="60"/>
        <v>0</v>
      </c>
      <c r="AW236">
        <f t="shared" si="59"/>
        <v>0</v>
      </c>
      <c r="AX236">
        <f t="shared" si="59"/>
        <v>0</v>
      </c>
      <c r="AY236">
        <f t="shared" si="59"/>
        <v>0</v>
      </c>
      <c r="AZ236">
        <f t="shared" si="59"/>
        <v>0</v>
      </c>
      <c r="BA236">
        <f t="shared" si="59"/>
        <v>0</v>
      </c>
      <c r="BB236">
        <f t="shared" si="59"/>
        <v>0</v>
      </c>
      <c r="BC236">
        <f t="shared" si="59"/>
        <v>0</v>
      </c>
      <c r="BD236">
        <f t="shared" si="50"/>
        <v>0</v>
      </c>
      <c r="BE236">
        <f t="shared" si="50"/>
        <v>0</v>
      </c>
      <c r="BF236">
        <f t="shared" si="61"/>
        <v>0</v>
      </c>
      <c r="BG236">
        <f t="shared" si="61"/>
        <v>0</v>
      </c>
      <c r="BH236">
        <f t="shared" si="61"/>
        <v>0</v>
      </c>
      <c r="BI236">
        <f t="shared" si="61"/>
        <v>0</v>
      </c>
      <c r="BJ236">
        <f t="shared" si="61"/>
        <v>0</v>
      </c>
      <c r="BK236">
        <f t="shared" si="61"/>
        <v>0</v>
      </c>
      <c r="BL236">
        <f t="shared" si="61"/>
        <v>0</v>
      </c>
      <c r="BM236">
        <f t="shared" si="61"/>
        <v>0</v>
      </c>
      <c r="BN236">
        <f t="shared" si="61"/>
        <v>0</v>
      </c>
      <c r="BO236">
        <f t="shared" si="61"/>
        <v>0</v>
      </c>
      <c r="BP236">
        <f t="shared" si="61"/>
        <v>0</v>
      </c>
      <c r="BQ236">
        <f t="shared" si="61"/>
        <v>0</v>
      </c>
      <c r="BR236">
        <f t="shared" si="61"/>
        <v>0</v>
      </c>
      <c r="BS236">
        <f t="shared" si="61"/>
        <v>0</v>
      </c>
      <c r="BT236">
        <f t="shared" si="61"/>
        <v>0</v>
      </c>
      <c r="BU236">
        <f t="shared" si="61"/>
        <v>0</v>
      </c>
    </row>
    <row r="237" hidden="1" spans="1:73">
      <c r="A237" s="9" t="str">
        <f>_xlfn.XLOOKUP($E237,'Copy of Raw Data'!$E:$E,'Copy of Raw Data'!A:A,"ERROR",0,1)</f>
        <v>US</v>
      </c>
      <c r="B237" s="9" t="str">
        <f>_xlfn.XLOOKUP($E237,'Copy of Raw Data'!$E:$E,'Copy of Raw Data'!B:B,"ERROR",0,1)</f>
        <v>Hair Mousses</v>
      </c>
      <c r="C237" s="9" t="str">
        <f>_xlfn.XLOOKUP($E237,'Copy of Raw Data'!$E:$E,'Copy of Raw Data'!C:C,"ERROR",0,1)</f>
        <v>John Frieda</v>
      </c>
      <c r="D237" s="9" t="str">
        <f>_xlfn.XLOOKUP($E237,'Copy of Raw Data'!$E:$E,'Copy of Raw Data'!D:D,"ERROR",0,1)</f>
        <v>www.amazon.com/dp/B00GMP1SCQ</v>
      </c>
      <c r="E237" s="9" t="s">
        <v>862</v>
      </c>
      <c r="F237" s="9" t="str">
        <f>_xlfn.XLOOKUP($E237,'Copy of Raw Data'!$E:$E,'Copy of Raw Data'!F:F,"ERROR",0,1)</f>
        <v>John Frieda Collection Luxurious Volume Perfectly Full Mousse, 7.5 Ounce (Pack of 3)</v>
      </c>
      <c r="G237" s="9">
        <f>_xlfn.XLOOKUP($E237,'Copy of Raw Data'!$E:$E,'Copy of Raw Data'!G:G,"ERROR",0,1)</f>
        <v>77</v>
      </c>
      <c r="H237" s="9">
        <f>_xlfn.XLOOKUP($E237,'Copy of Raw Data'!$E:$E,'Copy of Raw Data'!H:H,"ERROR",0,1)</f>
        <v>1998.84</v>
      </c>
      <c r="I237" s="9">
        <f>_xlfn.XLOOKUP($E237,'Copy of Raw Data'!$E:$E,'Copy of Raw Data'!I:I,"ERROR",0,1)</f>
        <v>8.39845180714261e-5</v>
      </c>
      <c r="J237" s="9" t="str">
        <f>_xlfn.XLOOKUP($E237,'Copy of Raw Data'!$E:$E,'Copy of 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_xlfn.XLOOKUP($E237,'Copy of Raw Data'!$E:$E,'Copy of Raw Data'!L:L,"ERROR",0,1)</f>
        <v>26.04</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20 to 30</v>
      </c>
      <c r="N237" s="9">
        <f>_xlfn.XLOOKUP($E237,'Copy of Raw Data'!$E:$E,'Copy of Raw Data'!N:N,"ERROR",0,1)</f>
        <v>27.99</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6% to 8%</v>
      </c>
      <c r="P237" s="16">
        <f t="shared" si="53"/>
        <v>0.0696677384780278</v>
      </c>
      <c r="Q237" s="9">
        <f>_xlfn.XLOOKUP($E237,'Copy of Raw Data'!$E:$E,'Copy of Raw Data'!Q:Q,"ERROR",0,1)</f>
        <v>22.5</v>
      </c>
      <c r="R237" s="9" t="str">
        <f>_xlfn.XLOOKUP($E237,'Copy of Raw Data'!$E:$E,'Copy of Raw Data'!R:R,"ERROR",0,1)</f>
        <v>fl oz</v>
      </c>
      <c r="S237" s="17">
        <f t="shared" si="49"/>
        <v>1.11282051282051</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1 to 2</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 to 0.05</v>
      </c>
      <c r="V237" s="17">
        <f t="shared" si="54"/>
        <v>0.0404516011550168</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 to 0.05</v>
      </c>
      <c r="X237" s="17">
        <f t="shared" si="55"/>
        <v>0.0376334295847316</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20 to 25</v>
      </c>
      <c r="Z237" s="17">
        <f t="array" ref="Z237">_xlfn.IFS(AA237="oz",_xlfn.IFS(R237="oz",Q237,R237="fl oz",Q237*1.04,R237="ml",Q237*0.0338),AA237="fl oz",_xlfn.IFS(R237="oz",Q237/1.04,R237="fl oz",Q237,R237="ml",Q237*0.0338/1.04),AA237="ml",_xlfn.IFS(R237="oz",Q237/0.0338,R237="fl oz",Q237*1.04/0.0338,R237="ml",Q237))</f>
        <v>23.4</v>
      </c>
      <c r="AA237" s="9" t="str">
        <f>_xlfn.XLOOKUP($E237,'Copy of Raw Data'!$E:$E,'Copy of Raw Data'!AA:AA,"ERROR",0,1)</f>
        <v>oz</v>
      </c>
      <c r="AB237" s="9"/>
      <c r="AC237" s="9"/>
      <c r="AD237" s="9"/>
      <c r="AE237" s="9"/>
      <c r="AF237" s="9"/>
      <c r="AG237">
        <f t="shared" si="60"/>
        <v>0</v>
      </c>
      <c r="AH237">
        <f t="shared" si="60"/>
        <v>0</v>
      </c>
      <c r="AI237">
        <f t="shared" si="60"/>
        <v>0</v>
      </c>
      <c r="AJ237">
        <f t="shared" si="60"/>
        <v>0</v>
      </c>
      <c r="AK237">
        <f t="shared" si="60"/>
        <v>0</v>
      </c>
      <c r="AL237">
        <f t="shared" si="60"/>
        <v>0</v>
      </c>
      <c r="AM237">
        <f t="shared" si="60"/>
        <v>0</v>
      </c>
      <c r="AN237">
        <f t="shared" si="60"/>
        <v>0</v>
      </c>
      <c r="AO237">
        <f t="shared" si="60"/>
        <v>0</v>
      </c>
      <c r="AP237">
        <f t="shared" si="60"/>
        <v>0</v>
      </c>
      <c r="AQ237">
        <f t="shared" si="60"/>
        <v>0</v>
      </c>
      <c r="AR237">
        <f t="shared" si="60"/>
        <v>0</v>
      </c>
      <c r="AS237">
        <f t="shared" si="60"/>
        <v>0</v>
      </c>
      <c r="AT237">
        <f t="shared" si="60"/>
        <v>0</v>
      </c>
      <c r="AU237">
        <f t="shared" si="60"/>
        <v>0</v>
      </c>
      <c r="AV237">
        <f t="shared" si="60"/>
        <v>0</v>
      </c>
      <c r="AW237">
        <f t="shared" si="59"/>
        <v>0</v>
      </c>
      <c r="AX237">
        <f t="shared" si="59"/>
        <v>0</v>
      </c>
      <c r="AY237">
        <f t="shared" si="59"/>
        <v>0</v>
      </c>
      <c r="AZ237">
        <f t="shared" si="59"/>
        <v>0</v>
      </c>
      <c r="BA237">
        <f t="shared" si="59"/>
        <v>0</v>
      </c>
      <c r="BB237">
        <f t="shared" si="59"/>
        <v>0</v>
      </c>
      <c r="BC237">
        <f t="shared" si="59"/>
        <v>0</v>
      </c>
      <c r="BD237">
        <f t="shared" si="50"/>
        <v>0</v>
      </c>
      <c r="BE237">
        <f t="shared" si="50"/>
        <v>0</v>
      </c>
      <c r="BF237">
        <f t="shared" si="61"/>
        <v>0</v>
      </c>
      <c r="BG237">
        <f t="shared" si="61"/>
        <v>0</v>
      </c>
      <c r="BH237">
        <f t="shared" si="61"/>
        <v>0</v>
      </c>
      <c r="BI237">
        <f t="shared" si="61"/>
        <v>0</v>
      </c>
      <c r="BJ237">
        <f t="shared" si="61"/>
        <v>0</v>
      </c>
      <c r="BK237">
        <f t="shared" si="61"/>
        <v>0</v>
      </c>
      <c r="BL237">
        <f t="shared" si="61"/>
        <v>0</v>
      </c>
      <c r="BM237">
        <f t="shared" si="61"/>
        <v>0</v>
      </c>
      <c r="BN237">
        <f t="shared" si="61"/>
        <v>0</v>
      </c>
      <c r="BO237">
        <f t="shared" si="61"/>
        <v>0</v>
      </c>
      <c r="BP237">
        <f t="shared" si="61"/>
        <v>0</v>
      </c>
      <c r="BQ237">
        <f t="shared" si="61"/>
        <v>0</v>
      </c>
      <c r="BR237">
        <f t="shared" si="61"/>
        <v>0</v>
      </c>
      <c r="BS237">
        <f t="shared" si="61"/>
        <v>0</v>
      </c>
      <c r="BT237">
        <f t="shared" si="61"/>
        <v>0</v>
      </c>
      <c r="BU237">
        <f t="shared" si="61"/>
        <v>0</v>
      </c>
    </row>
    <row r="238" hidden="1" spans="1:73">
      <c r="A238" s="9" t="str">
        <f>_xlfn.XLOOKUP($E238,'Copy of Raw Data'!$E:$E,'Copy of Raw Data'!A:A,"ERROR",0,1)</f>
        <v>US</v>
      </c>
      <c r="B238" s="9" t="str">
        <f>_xlfn.XLOOKUP($E238,'Copy of Raw Data'!$E:$E,'Copy of Raw Data'!B:B,"ERROR",0,1)</f>
        <v>Hair Mousses</v>
      </c>
      <c r="C238" s="9" t="str">
        <f>_xlfn.XLOOKUP($E238,'Copy of Raw Data'!$E:$E,'Copy of Raw Data'!C:C,"ERROR",0,1)</f>
        <v>rusk</v>
      </c>
      <c r="D238" s="9" t="str">
        <f>_xlfn.XLOOKUP($E238,'Copy of Raw Data'!$E:$E,'Copy of Raw Data'!D:D,"ERROR",0,1)</f>
        <v>www.amazon.com/dp/B005S3WQ1U</v>
      </c>
      <c r="E238" s="9" t="s">
        <v>865</v>
      </c>
      <c r="F238" s="9" t="str">
        <f>_xlfn.XLOOKUP($E238,'Copy of Raw Data'!$E:$E,'Copy of Raw Data'!F:F,"ERROR",0,1)</f>
        <v>RUSK Plumping Firm Hold Mousse, 8.5 oz</v>
      </c>
      <c r="G238" s="9">
        <f>_xlfn.XLOOKUP($E238,'Copy of Raw Data'!$E:$E,'Copy of Raw Data'!G:G,"ERROR",0,1)</f>
        <v>138</v>
      </c>
      <c r="H238" s="9">
        <f>_xlfn.XLOOKUP($E238,'Copy of Raw Data'!$E:$E,'Copy of Raw Data'!H:H,"ERROR",0,1)</f>
        <v>1975.43</v>
      </c>
      <c r="I238" s="9">
        <f>_xlfn.XLOOKUP($E238,'Copy of Raw Data'!$E:$E,'Copy of Raw Data'!I:I,"ERROR",0,1)</f>
        <v>8.05761265749994e-5</v>
      </c>
      <c r="J238" s="9" t="str">
        <f>_xlfn.XLOOKUP($E238,'Copy of Raw Data'!$E:$E,'Copy of 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10 to 15</v>
      </c>
      <c r="L238" s="9">
        <f>_xlfn.XLOOKUP($E238,'Copy of Raw Data'!$E:$E,'Copy of Raw Data'!L:L,"ERROR",0,1)</f>
        <v>14.29</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10 to 15</v>
      </c>
      <c r="N238" s="9">
        <f>_xlfn.XLOOKUP($E238,'Copy of Raw Data'!$E:$E,'Copy of Raw Data'!N:N,"ERROR",0,1)</f>
        <v>14.42</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0% to 2%</v>
      </c>
      <c r="P238" s="16">
        <f t="shared" si="53"/>
        <v>0.00901525658807218</v>
      </c>
      <c r="Q238" s="9">
        <f>_xlfn.XLOOKUP($E238,'Copy of Raw Data'!$E:$E,'Copy of Raw Data'!Q:Q,"ERROR",0,1)</f>
        <v>8.5</v>
      </c>
      <c r="R238" s="9" t="str">
        <f>_xlfn.XLOOKUP($E238,'Copy of Raw Data'!$E:$E,'Copy of Raw Data'!R:R,"ERROR",0,1)</f>
        <v>oz</v>
      </c>
      <c r="S238" s="17">
        <f t="shared" si="49"/>
        <v>1.68117647058824</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7">
        <f t="shared" si="54"/>
        <v>0.0573713421790766</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7">
        <f t="shared" si="55"/>
        <v>0.0568541248085301</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8 to 10</v>
      </c>
      <c r="Z238" s="17">
        <f t="array" ref="Z238">_xlfn.IFS(AA238="oz",_xlfn.IFS(R238="oz",Q238,R238="fl oz",Q238*1.04,R238="ml",Q238*0.0338),AA238="fl oz",_xlfn.IFS(R238="oz",Q238/1.04,R238="fl oz",Q238,R238="ml",Q238*0.0338/1.04),AA238="ml",_xlfn.IFS(R238="oz",Q238/0.0338,R238="fl oz",Q238*1.04/0.0338,R238="ml",Q238))</f>
        <v>8.5</v>
      </c>
      <c r="AA238" s="9" t="str">
        <f>_xlfn.XLOOKUP($E238,'Copy of Raw Data'!$E:$E,'Copy of Raw Data'!AA:AA,"ERROR",0,1)</f>
        <v>oz</v>
      </c>
      <c r="AB238" s="9"/>
      <c r="AC238" s="9"/>
      <c r="AD238" s="9"/>
      <c r="AE238" s="9"/>
      <c r="AF238" s="9"/>
      <c r="AG238">
        <f t="shared" si="60"/>
        <v>0</v>
      </c>
      <c r="AH238">
        <f t="shared" si="60"/>
        <v>0</v>
      </c>
      <c r="AI238">
        <f t="shared" si="60"/>
        <v>0</v>
      </c>
      <c r="AJ238">
        <f t="shared" si="60"/>
        <v>0</v>
      </c>
      <c r="AK238">
        <f t="shared" si="60"/>
        <v>0</v>
      </c>
      <c r="AL238">
        <f t="shared" si="60"/>
        <v>0</v>
      </c>
      <c r="AM238">
        <f t="shared" si="60"/>
        <v>0</v>
      </c>
      <c r="AN238">
        <f t="shared" si="60"/>
        <v>0</v>
      </c>
      <c r="AO238">
        <f t="shared" si="60"/>
        <v>0</v>
      </c>
      <c r="AP238">
        <f t="shared" si="60"/>
        <v>0</v>
      </c>
      <c r="AQ238">
        <f t="shared" si="60"/>
        <v>0</v>
      </c>
      <c r="AR238">
        <f t="shared" si="60"/>
        <v>0</v>
      </c>
      <c r="AS238">
        <f t="shared" si="60"/>
        <v>0</v>
      </c>
      <c r="AT238">
        <f t="shared" si="60"/>
        <v>0</v>
      </c>
      <c r="AU238">
        <f t="shared" si="60"/>
        <v>0</v>
      </c>
      <c r="AV238">
        <f t="shared" ref="AV238:BC301" si="62">IF(IFERROR(SEARCH(AV$2,$AD238,1),0)=0,0,1)</f>
        <v>0</v>
      </c>
      <c r="AW238">
        <f t="shared" si="62"/>
        <v>0</v>
      </c>
      <c r="AX238">
        <f t="shared" si="62"/>
        <v>0</v>
      </c>
      <c r="AY238">
        <f t="shared" si="62"/>
        <v>0</v>
      </c>
      <c r="AZ238">
        <f t="shared" si="62"/>
        <v>0</v>
      </c>
      <c r="BA238">
        <f t="shared" si="62"/>
        <v>0</v>
      </c>
      <c r="BB238">
        <f t="shared" si="62"/>
        <v>0</v>
      </c>
      <c r="BC238">
        <f t="shared" si="62"/>
        <v>0</v>
      </c>
      <c r="BD238">
        <f t="shared" si="50"/>
        <v>0</v>
      </c>
      <c r="BE238">
        <f t="shared" si="50"/>
        <v>0</v>
      </c>
      <c r="BF238">
        <f t="shared" si="61"/>
        <v>0</v>
      </c>
      <c r="BG238">
        <f t="shared" si="61"/>
        <v>0</v>
      </c>
      <c r="BH238">
        <f t="shared" si="61"/>
        <v>0</v>
      </c>
      <c r="BI238">
        <f t="shared" si="61"/>
        <v>0</v>
      </c>
      <c r="BJ238">
        <f t="shared" si="61"/>
        <v>0</v>
      </c>
      <c r="BK238">
        <f t="shared" si="61"/>
        <v>0</v>
      </c>
      <c r="BL238">
        <f t="shared" si="61"/>
        <v>0</v>
      </c>
      <c r="BM238">
        <f t="shared" si="61"/>
        <v>0</v>
      </c>
      <c r="BN238">
        <f t="shared" si="61"/>
        <v>0</v>
      </c>
      <c r="BO238">
        <f t="shared" si="61"/>
        <v>0</v>
      </c>
      <c r="BP238">
        <f t="shared" si="61"/>
        <v>0</v>
      </c>
      <c r="BQ238">
        <f t="shared" si="61"/>
        <v>0</v>
      </c>
      <c r="BR238">
        <f t="shared" si="61"/>
        <v>0</v>
      </c>
      <c r="BS238">
        <f t="shared" si="61"/>
        <v>0</v>
      </c>
      <c r="BT238">
        <f t="shared" si="61"/>
        <v>0</v>
      </c>
      <c r="BU238">
        <f t="shared" si="61"/>
        <v>0</v>
      </c>
    </row>
    <row r="239" hidden="1" spans="1:73">
      <c r="A239" s="9" t="str">
        <f>_xlfn.XLOOKUP($E239,'Copy of Raw Data'!$E:$E,'Copy of Raw Data'!A:A,"ERROR",0,1)</f>
        <v>US</v>
      </c>
      <c r="B239" s="9" t="str">
        <f>_xlfn.XLOOKUP($E239,'Copy of Raw Data'!$E:$E,'Copy of Raw Data'!B:B,"ERROR",0,1)</f>
        <v>Hair Mousses</v>
      </c>
      <c r="C239" s="9" t="str">
        <f>_xlfn.XLOOKUP($E239,'Copy of Raw Data'!$E:$E,'Copy of Raw Data'!C:C,"ERROR",0,1)</f>
        <v>kerastase</v>
      </c>
      <c r="D239" s="9" t="str">
        <f>_xlfn.XLOOKUP($E239,'Copy of Raw Data'!$E:$E,'Copy of Raw Data'!D:D,"ERROR",0,1)</f>
        <v>www.amazon.com/dp/B00UXOXJ10</v>
      </c>
      <c r="E239" s="9" t="s">
        <v>869</v>
      </c>
      <c r="F239" s="9" t="str">
        <f>_xlfn.XLOOKUP($E239,'Copy of Raw Data'!$E:$E,'Copy of Raw Data'!F:F,"ERROR",0,1)</f>
        <v>KERASTASE Densifique Mousse Fluid Ounce, Multicolor, 5.1 Fl Oz</v>
      </c>
      <c r="G239" s="9">
        <f>_xlfn.XLOOKUP($E239,'Copy of Raw Data'!$E:$E,'Copy of Raw Data'!G:G,"ERROR",0,1)</f>
        <v>52</v>
      </c>
      <c r="H239" s="9">
        <f>_xlfn.XLOOKUP($E239,'Copy of Raw Data'!$E:$E,'Copy of Raw Data'!H:H,"ERROR",0,1)</f>
        <v>1895.26</v>
      </c>
      <c r="I239" s="9">
        <f>_xlfn.XLOOKUP($E239,'Copy of Raw Data'!$E:$E,'Copy of Raw Data'!I:I,"ERROR",0,1)</f>
        <v>7.83942798543231e-5</v>
      </c>
      <c r="J239" s="9" t="str">
        <f>_xlfn.XLOOKUP($E239,'Copy of Raw Data'!$E:$E,'Copy of 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30 to 40</v>
      </c>
      <c r="L239" s="9">
        <f>_xlfn.XLOOKUP($E239,'Copy of Raw Data'!$E:$E,'Copy of Raw Data'!L:L,"ERROR",0,1)</f>
        <v>36.63</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40 to 50</v>
      </c>
      <c r="N239" s="9">
        <f>_xlfn.XLOOKUP($E239,'Copy of Raw Data'!$E:$E,'Copy of Raw Data'!N:N,"ERROR",0,1)</f>
        <v>43.5</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15% to 20%</v>
      </c>
      <c r="P239" s="16">
        <f t="shared" si="53"/>
        <v>0.157931034482759</v>
      </c>
      <c r="Q239" s="9">
        <f>_xlfn.XLOOKUP($E239,'Copy of Raw Data'!$E:$E,'Copy of Raw Data'!Q:Q,"ERROR",0,1)</f>
        <v>5.1</v>
      </c>
      <c r="R239" s="9" t="str">
        <f>_xlfn.XLOOKUP($E239,'Copy of Raw Data'!$E:$E,'Copy of Raw Data'!R:R,"ERROR",0,1)</f>
        <v>fl oz</v>
      </c>
      <c r="S239" s="17">
        <f t="shared" si="49"/>
        <v>6.90610859728507</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5 to 10</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0.2 to 0.3</v>
      </c>
      <c r="V239" s="17">
        <f t="shared" si="54"/>
        <v>0.277353989383272</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0.2 to 0.3</v>
      </c>
      <c r="X239" s="17">
        <f t="shared" si="55"/>
        <v>0.233551186922052</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4 to 6</v>
      </c>
      <c r="Z239" s="17">
        <f t="array" ref="Z239">_xlfn.IFS(AA239="oz",_xlfn.IFS(R239="oz",Q239,R239="fl oz",Q239*1.04,R239="ml",Q239*0.0338),AA239="fl oz",_xlfn.IFS(R239="oz",Q239/1.04,R239="fl oz",Q239,R239="ml",Q239*0.0338/1.04),AA239="ml",_xlfn.IFS(R239="oz",Q239/0.0338,R239="fl oz",Q239*1.04/0.0338,R239="ml",Q239))</f>
        <v>5.304</v>
      </c>
      <c r="AA239" s="9" t="str">
        <f>_xlfn.XLOOKUP($E239,'Copy of Raw Data'!$E:$E,'Copy of Raw Data'!AA:AA,"ERROR",0,1)</f>
        <v>oz</v>
      </c>
      <c r="AB239" s="9"/>
      <c r="AC239" s="9"/>
      <c r="AD239" s="9"/>
      <c r="AE239" s="9"/>
      <c r="AF239" s="9"/>
      <c r="AG239">
        <f t="shared" ref="AG239:AV270" si="63">IF(IFERROR(SEARCH(AG$2,$AD239,1),0)=0,0,1)</f>
        <v>0</v>
      </c>
      <c r="AH239">
        <f t="shared" si="63"/>
        <v>0</v>
      </c>
      <c r="AI239">
        <f t="shared" si="63"/>
        <v>0</v>
      </c>
      <c r="AJ239">
        <f t="shared" si="63"/>
        <v>0</v>
      </c>
      <c r="AK239">
        <f t="shared" si="63"/>
        <v>0</v>
      </c>
      <c r="AL239">
        <f t="shared" si="63"/>
        <v>0</v>
      </c>
      <c r="AM239">
        <f t="shared" si="63"/>
        <v>0</v>
      </c>
      <c r="AN239">
        <f t="shared" si="63"/>
        <v>0</v>
      </c>
      <c r="AO239">
        <f t="shared" si="63"/>
        <v>0</v>
      </c>
      <c r="AP239">
        <f t="shared" si="63"/>
        <v>0</v>
      </c>
      <c r="AQ239">
        <f t="shared" si="63"/>
        <v>0</v>
      </c>
      <c r="AR239">
        <f t="shared" si="63"/>
        <v>0</v>
      </c>
      <c r="AS239">
        <f t="shared" si="63"/>
        <v>0</v>
      </c>
      <c r="AT239">
        <f t="shared" si="63"/>
        <v>0</v>
      </c>
      <c r="AU239">
        <f t="shared" si="63"/>
        <v>0</v>
      </c>
      <c r="AV239">
        <f t="shared" si="63"/>
        <v>0</v>
      </c>
      <c r="AW239">
        <f t="shared" si="62"/>
        <v>0</v>
      </c>
      <c r="AX239">
        <f t="shared" si="62"/>
        <v>0</v>
      </c>
      <c r="AY239">
        <f t="shared" si="62"/>
        <v>0</v>
      </c>
      <c r="AZ239">
        <f t="shared" si="62"/>
        <v>0</v>
      </c>
      <c r="BA239">
        <f t="shared" si="62"/>
        <v>0</v>
      </c>
      <c r="BB239">
        <f t="shared" si="62"/>
        <v>0</v>
      </c>
      <c r="BC239">
        <f t="shared" si="62"/>
        <v>0</v>
      </c>
      <c r="BD239">
        <f t="shared" si="50"/>
        <v>0</v>
      </c>
      <c r="BE239">
        <f t="shared" si="50"/>
        <v>0</v>
      </c>
      <c r="BF239">
        <f t="shared" si="61"/>
        <v>0</v>
      </c>
      <c r="BG239">
        <f t="shared" si="61"/>
        <v>0</v>
      </c>
      <c r="BH239">
        <f t="shared" si="61"/>
        <v>0</v>
      </c>
      <c r="BI239">
        <f t="shared" si="61"/>
        <v>0</v>
      </c>
      <c r="BJ239">
        <f t="shared" si="61"/>
        <v>0</v>
      </c>
      <c r="BK239">
        <f t="shared" si="61"/>
        <v>0</v>
      </c>
      <c r="BL239">
        <f t="shared" si="61"/>
        <v>0</v>
      </c>
      <c r="BM239">
        <f t="shared" si="61"/>
        <v>0</v>
      </c>
      <c r="BN239">
        <f t="shared" si="61"/>
        <v>0</v>
      </c>
      <c r="BO239">
        <f t="shared" si="61"/>
        <v>0</v>
      </c>
      <c r="BP239">
        <f t="shared" si="61"/>
        <v>0</v>
      </c>
      <c r="BQ239">
        <f t="shared" si="61"/>
        <v>0</v>
      </c>
      <c r="BR239">
        <f t="shared" si="61"/>
        <v>0</v>
      </c>
      <c r="BS239">
        <f t="shared" si="61"/>
        <v>0</v>
      </c>
      <c r="BT239">
        <f t="shared" si="61"/>
        <v>0</v>
      </c>
      <c r="BU239">
        <f t="shared" si="61"/>
        <v>0</v>
      </c>
    </row>
    <row r="240" hidden="1" spans="1:73">
      <c r="A240" s="9" t="str">
        <f>_xlfn.XLOOKUP($E240,'Copy of Raw Data'!$E:$E,'Copy of Raw Data'!A:A,"ERROR",0,1)</f>
        <v>US</v>
      </c>
      <c r="B240" s="9" t="str">
        <f>_xlfn.XLOOKUP($E240,'Copy of Raw Data'!$E:$E,'Copy of Raw Data'!B:B,"ERROR",0,1)</f>
        <v>Hair Mousses</v>
      </c>
      <c r="C240" s="9" t="str">
        <f>_xlfn.XLOOKUP($E240,'Copy of Raw Data'!$E:$E,'Copy of Raw Data'!C:C,"ERROR",0,1)</f>
        <v>tigi</v>
      </c>
      <c r="D240" s="9" t="str">
        <f>_xlfn.XLOOKUP($E240,'Copy of Raw Data'!$E:$E,'Copy of Raw Data'!D:D,"ERROR",0,1)</f>
        <v>www.amazon.com/dp/B00KQ3V2HQ</v>
      </c>
      <c r="E240" s="9" t="s">
        <v>872</v>
      </c>
      <c r="F240" s="9" t="str">
        <f>_xlfn.XLOOKUP($E240,'Copy of Raw Data'!$E:$E,'Copy of Raw Data'!F:F,"ERROR",0,1)</f>
        <v>TIGI Catwalk Strong Hold Mousse for Unisex, 6.7 Ounce</v>
      </c>
      <c r="G240" s="9">
        <f>_xlfn.XLOOKUP($E240,'Copy of Raw Data'!$E:$E,'Copy of Raw Data'!G:G,"ERROR",0,1)</f>
        <v>87</v>
      </c>
      <c r="H240" s="9">
        <f>_xlfn.XLOOKUP($E240,'Copy of Raw Data'!$E:$E,'Copy of Raw Data'!H:H,"ERROR",0,1)</f>
        <v>1843.94</v>
      </c>
      <c r="I240" s="9">
        <f>_xlfn.XLOOKUP($E240,'Copy of Raw Data'!$E:$E,'Copy of Raw Data'!I:I,"ERROR",0,1)</f>
        <v>7.72332074860131e-5</v>
      </c>
      <c r="J240" s="9" t="str">
        <f>_xlfn.XLOOKUP($E240,'Copy of Raw Data'!$E:$E,'Copy of 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20 to 30</v>
      </c>
      <c r="L240" s="9">
        <f>_xlfn.XLOOKUP($E240,'Copy of Raw Data'!$E:$E,'Copy of Raw Data'!L:L,"ERROR",0,1)</f>
        <v>21.25</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20 to 30</v>
      </c>
      <c r="N240" s="9">
        <f>_xlfn.XLOOKUP($E240,'Copy of Raw Data'!$E:$E,'Copy of Raw Data'!N:N,"ERROR",0,1)</f>
        <v>22.76</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6% to 8%</v>
      </c>
      <c r="P240" s="16">
        <f t="shared" si="53"/>
        <v>0.0663444639718806</v>
      </c>
      <c r="Q240" s="9">
        <f>_xlfn.XLOOKUP($E240,'Copy of Raw Data'!$E:$E,'Copy of Raw Data'!Q:Q,"ERROR",0,1)</f>
        <v>6.7</v>
      </c>
      <c r="R240" s="9" t="str">
        <f>_xlfn.XLOOKUP($E240,'Copy of Raw Data'!$E:$E,'Copy of Raw Data'!R:R,"ERROR",0,1)</f>
        <v>oz</v>
      </c>
      <c r="S240" s="17">
        <f t="shared" si="49"/>
        <v>3.17164179104478</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3 to 4</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0.1 to 0.2</v>
      </c>
      <c r="V240" s="17">
        <f t="shared" si="54"/>
        <v>0.114880450638253</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0.1 to 0.2</v>
      </c>
      <c r="X240" s="17">
        <f t="shared" si="55"/>
        <v>0.10725876871981</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6 to 8</v>
      </c>
      <c r="Z240" s="17">
        <f t="array" ref="Z240">_xlfn.IFS(AA240="oz",_xlfn.IFS(R240="oz",Q240,R240="fl oz",Q240*1.04,R240="ml",Q240*0.0338),AA240="fl oz",_xlfn.IFS(R240="oz",Q240/1.04,R240="fl oz",Q240,R240="ml",Q240*0.0338/1.04),AA240="ml",_xlfn.IFS(R240="oz",Q240/0.0338,R240="fl oz",Q240*1.04/0.0338,R240="ml",Q240))</f>
        <v>6.7</v>
      </c>
      <c r="AA240" s="9" t="str">
        <f>_xlfn.XLOOKUP($E240,'Copy of Raw Data'!$E:$E,'Copy of Raw Data'!AA:AA,"ERROR",0,1)</f>
        <v>oz</v>
      </c>
      <c r="AB240" s="9"/>
      <c r="AC240" s="9"/>
      <c r="AD240" s="9"/>
      <c r="AE240" s="9"/>
      <c r="AF240" s="9"/>
      <c r="AG240">
        <f t="shared" si="63"/>
        <v>0</v>
      </c>
      <c r="AH240">
        <f t="shared" si="63"/>
        <v>0</v>
      </c>
      <c r="AI240">
        <f t="shared" si="63"/>
        <v>0</v>
      </c>
      <c r="AJ240">
        <f t="shared" si="63"/>
        <v>0</v>
      </c>
      <c r="AK240">
        <f t="shared" si="63"/>
        <v>0</v>
      </c>
      <c r="AL240">
        <f t="shared" si="63"/>
        <v>0</v>
      </c>
      <c r="AM240">
        <f t="shared" si="63"/>
        <v>0</v>
      </c>
      <c r="AN240">
        <f t="shared" si="63"/>
        <v>0</v>
      </c>
      <c r="AO240">
        <f t="shared" si="63"/>
        <v>0</v>
      </c>
      <c r="AP240">
        <f t="shared" si="63"/>
        <v>0</v>
      </c>
      <c r="AQ240">
        <f t="shared" si="63"/>
        <v>0</v>
      </c>
      <c r="AR240">
        <f t="shared" si="63"/>
        <v>0</v>
      </c>
      <c r="AS240">
        <f t="shared" si="63"/>
        <v>0</v>
      </c>
      <c r="AT240">
        <f t="shared" si="63"/>
        <v>0</v>
      </c>
      <c r="AU240">
        <f t="shared" si="63"/>
        <v>0</v>
      </c>
      <c r="AV240">
        <f t="shared" si="63"/>
        <v>0</v>
      </c>
      <c r="AW240">
        <f t="shared" si="62"/>
        <v>0</v>
      </c>
      <c r="AX240">
        <f t="shared" si="62"/>
        <v>0</v>
      </c>
      <c r="AY240">
        <f t="shared" si="62"/>
        <v>0</v>
      </c>
      <c r="AZ240">
        <f t="shared" si="62"/>
        <v>0</v>
      </c>
      <c r="BA240">
        <f t="shared" si="62"/>
        <v>0</v>
      </c>
      <c r="BB240">
        <f t="shared" si="62"/>
        <v>0</v>
      </c>
      <c r="BC240">
        <f t="shared" si="62"/>
        <v>0</v>
      </c>
      <c r="BD240">
        <f t="shared" si="50"/>
        <v>0</v>
      </c>
      <c r="BE240">
        <f t="shared" si="50"/>
        <v>0</v>
      </c>
      <c r="BF240">
        <f t="shared" si="61"/>
        <v>0</v>
      </c>
      <c r="BG240">
        <f t="shared" si="61"/>
        <v>0</v>
      </c>
      <c r="BH240">
        <f t="shared" si="61"/>
        <v>0</v>
      </c>
      <c r="BI240">
        <f t="shared" si="61"/>
        <v>0</v>
      </c>
      <c r="BJ240">
        <f t="shared" si="61"/>
        <v>0</v>
      </c>
      <c r="BK240">
        <f t="shared" si="61"/>
        <v>0</v>
      </c>
      <c r="BL240">
        <f t="shared" si="61"/>
        <v>0</v>
      </c>
      <c r="BM240">
        <f t="shared" si="61"/>
        <v>0</v>
      </c>
      <c r="BN240">
        <f t="shared" si="61"/>
        <v>0</v>
      </c>
      <c r="BO240">
        <f t="shared" si="61"/>
        <v>0</v>
      </c>
      <c r="BP240">
        <f t="shared" si="61"/>
        <v>0</v>
      </c>
      <c r="BQ240">
        <f t="shared" si="61"/>
        <v>0</v>
      </c>
      <c r="BR240">
        <f t="shared" si="61"/>
        <v>0</v>
      </c>
      <c r="BS240">
        <f t="shared" si="61"/>
        <v>0</v>
      </c>
      <c r="BT240">
        <f t="shared" si="61"/>
        <v>0</v>
      </c>
      <c r="BU240">
        <f t="shared" si="61"/>
        <v>0</v>
      </c>
    </row>
    <row r="241" hidden="1" spans="1:73">
      <c r="A241" s="9" t="str">
        <f>_xlfn.XLOOKUP($E241,'Copy of Raw Data'!$E:$E,'Copy of Raw Data'!A:A,"ERROR",0,1)</f>
        <v>US</v>
      </c>
      <c r="B241" s="9" t="str">
        <f>_xlfn.XLOOKUP($E241,'Copy of Raw Data'!$E:$E,'Copy of Raw Data'!B:B,"ERROR",0,1)</f>
        <v>Hair Mousses</v>
      </c>
      <c r="C241" s="9" t="str">
        <f>_xlfn.XLOOKUP($E241,'Copy of Raw Data'!$E:$E,'Copy of Raw Data'!C:C,"ERROR",0,1)</f>
        <v>tresemme</v>
      </c>
      <c r="D241" s="9" t="str">
        <f>_xlfn.XLOOKUP($E241,'Copy of Raw Data'!$E:$E,'Copy of Raw Data'!D:D,"ERROR",0,1)</f>
        <v>www.amazon.com/dp/B000RK7VW8</v>
      </c>
      <c r="E241" s="9" t="s">
        <v>875</v>
      </c>
      <c r="F241" s="9" t="str">
        <f>_xlfn.XLOOKUP($E241,'Copy of Raw Data'!$E:$E,'Copy of Raw Data'!F:F,"ERROR",0,1)</f>
        <v>TRESemmé Extra Hold Volumizing Mousse For 24H Touchable Hold &amp; Volume with Pro Lock Tech 15 oz</v>
      </c>
      <c r="G241" s="9">
        <f>_xlfn.XLOOKUP($E241,'Copy of Raw Data'!$E:$E,'Copy of Raw Data'!G:G,"ERROR",0,1)</f>
        <v>245</v>
      </c>
      <c r="H241" s="9">
        <f>_xlfn.XLOOKUP($E241,'Copy of Raw Data'!$E:$E,'Copy of Raw Data'!H:H,"ERROR",0,1)</f>
        <v>1816.63</v>
      </c>
      <c r="I241" s="9">
        <f>_xlfn.XLOOKUP($E241,'Copy of Raw Data'!$E:$E,'Copy of Raw Data'!I:I,"ERROR",0,1)</f>
        <v>7.59076038080963e-5</v>
      </c>
      <c r="J241" s="9" t="str">
        <f>_xlfn.XLOOKUP($E241,'Copy of Raw Data'!$E:$E,'Copy of 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5 to 10</v>
      </c>
      <c r="L241" s="9">
        <f>_xlfn.XLOOKUP($E241,'Copy of Raw Data'!$E:$E,'Copy of Raw Data'!L:L,"ERROR",0,1)</f>
        <v>7.51</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10 to 15</v>
      </c>
      <c r="N241" s="9">
        <f>_xlfn.XLOOKUP($E241,'Copy of Raw Data'!$E:$E,'Copy of Raw Data'!N:N,"ERROR",0,1)</f>
        <v>10.94</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30% to 40%</v>
      </c>
      <c r="P241" s="16">
        <f t="shared" si="53"/>
        <v>0.313528336380256</v>
      </c>
      <c r="Q241" s="9">
        <f>_xlfn.XLOOKUP($E241,'Copy of Raw Data'!$E:$E,'Copy of Raw Data'!Q:Q,"ERROR",0,1)</f>
        <v>15</v>
      </c>
      <c r="R241" s="9" t="str">
        <f>_xlfn.XLOOKUP($E241,'Copy of Raw Data'!$E:$E,'Copy of Raw Data'!R:R,"ERROR",0,1)</f>
        <v>oz</v>
      </c>
      <c r="S241" s="17">
        <f t="shared" si="49"/>
        <v>0.500666666666667</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0.5 to 0.75</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 to 0.05</v>
      </c>
      <c r="V241" s="17">
        <f t="shared" si="54"/>
        <v>0.0246646375831361</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 to 0.05</v>
      </c>
      <c r="X241" s="17">
        <f t="shared" si="55"/>
        <v>0.0169315747942735</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10 to 15</v>
      </c>
      <c r="Z241" s="17">
        <f t="array" ref="Z241">_xlfn.IFS(AA241="oz",_xlfn.IFS(R241="oz",Q241,R241="fl oz",Q241*1.04,R241="ml",Q241*0.0338),AA241="fl oz",_xlfn.IFS(R241="oz",Q241/1.04,R241="fl oz",Q241,R241="ml",Q241*0.0338/1.04),AA241="ml",_xlfn.IFS(R241="oz",Q241/0.0338,R241="fl oz",Q241*1.04/0.0338,R241="ml",Q241))</f>
        <v>15</v>
      </c>
      <c r="AA241" s="9" t="str">
        <f>_xlfn.XLOOKUP($E241,'Copy of Raw Data'!$E:$E,'Copy of Raw Data'!AA:AA,"ERROR",0,1)</f>
        <v>oz</v>
      </c>
      <c r="AB241" s="9"/>
      <c r="AC241" s="9"/>
      <c r="AD241" s="9"/>
      <c r="AE241" s="9"/>
      <c r="AF241" s="9"/>
      <c r="AG241">
        <f t="shared" si="63"/>
        <v>0</v>
      </c>
      <c r="AH241">
        <f t="shared" si="63"/>
        <v>0</v>
      </c>
      <c r="AI241">
        <f t="shared" si="63"/>
        <v>0</v>
      </c>
      <c r="AJ241">
        <f t="shared" si="63"/>
        <v>0</v>
      </c>
      <c r="AK241">
        <f t="shared" si="63"/>
        <v>0</v>
      </c>
      <c r="AL241">
        <f t="shared" si="63"/>
        <v>0</v>
      </c>
      <c r="AM241">
        <f t="shared" si="63"/>
        <v>0</v>
      </c>
      <c r="AN241">
        <f t="shared" si="63"/>
        <v>0</v>
      </c>
      <c r="AO241">
        <f t="shared" si="63"/>
        <v>0</v>
      </c>
      <c r="AP241">
        <f t="shared" si="63"/>
        <v>0</v>
      </c>
      <c r="AQ241">
        <f t="shared" si="63"/>
        <v>0</v>
      </c>
      <c r="AR241">
        <f t="shared" si="63"/>
        <v>0</v>
      </c>
      <c r="AS241">
        <f t="shared" si="63"/>
        <v>0</v>
      </c>
      <c r="AT241">
        <f t="shared" si="63"/>
        <v>0</v>
      </c>
      <c r="AU241">
        <f t="shared" si="63"/>
        <v>0</v>
      </c>
      <c r="AV241">
        <f t="shared" si="63"/>
        <v>0</v>
      </c>
      <c r="AW241">
        <f t="shared" si="62"/>
        <v>0</v>
      </c>
      <c r="AX241">
        <f t="shared" si="62"/>
        <v>0</v>
      </c>
      <c r="AY241">
        <f t="shared" si="62"/>
        <v>0</v>
      </c>
      <c r="AZ241">
        <f t="shared" si="62"/>
        <v>0</v>
      </c>
      <c r="BA241">
        <f t="shared" si="62"/>
        <v>0</v>
      </c>
      <c r="BB241">
        <f t="shared" si="62"/>
        <v>0</v>
      </c>
      <c r="BC241">
        <f t="shared" si="62"/>
        <v>0</v>
      </c>
      <c r="BD241">
        <f t="shared" si="50"/>
        <v>0</v>
      </c>
      <c r="BE241">
        <f t="shared" si="50"/>
        <v>0</v>
      </c>
      <c r="BF241">
        <f t="shared" si="61"/>
        <v>0</v>
      </c>
      <c r="BG241">
        <f t="shared" si="61"/>
        <v>0</v>
      </c>
      <c r="BH241">
        <f t="shared" si="61"/>
        <v>0</v>
      </c>
      <c r="BI241">
        <f t="shared" si="61"/>
        <v>0</v>
      </c>
      <c r="BJ241">
        <f t="shared" si="61"/>
        <v>0</v>
      </c>
      <c r="BK241">
        <f t="shared" si="61"/>
        <v>0</v>
      </c>
      <c r="BL241">
        <f t="shared" si="61"/>
        <v>0</v>
      </c>
      <c r="BM241">
        <f t="shared" si="61"/>
        <v>0</v>
      </c>
      <c r="BN241">
        <f t="shared" si="61"/>
        <v>0</v>
      </c>
      <c r="BO241">
        <f t="shared" si="61"/>
        <v>0</v>
      </c>
      <c r="BP241">
        <f t="shared" si="61"/>
        <v>0</v>
      </c>
      <c r="BQ241">
        <f t="shared" si="61"/>
        <v>0</v>
      </c>
      <c r="BR241">
        <f t="shared" si="61"/>
        <v>0</v>
      </c>
      <c r="BS241">
        <f t="shared" si="61"/>
        <v>0</v>
      </c>
      <c r="BT241">
        <f t="shared" si="61"/>
        <v>0</v>
      </c>
      <c r="BU241">
        <f t="shared" si="61"/>
        <v>0</v>
      </c>
    </row>
    <row r="242" hidden="1" spans="1:73">
      <c r="A242" s="9" t="str">
        <f>_xlfn.XLOOKUP($E242,'Copy of Raw Data'!$E:$E,'Copy of Raw Data'!A:A,"ERROR",0,1)</f>
        <v>US</v>
      </c>
      <c r="B242" s="9" t="str">
        <f>_xlfn.XLOOKUP($E242,'Copy of Raw Data'!$E:$E,'Copy of Raw Data'!B:B,"ERROR",0,1)</f>
        <v>Hair Mousses</v>
      </c>
      <c r="C242" s="9" t="str">
        <f>_xlfn.XLOOKUP($E242,'Copy of Raw Data'!$E:$E,'Copy of Raw Data'!C:C,"ERROR",0,1)</f>
        <v>TRESemmé</v>
      </c>
      <c r="D242" s="9" t="str">
        <f>_xlfn.XLOOKUP($E242,'Copy of Raw Data'!$E:$E,'Copy of Raw Data'!D:D,"ERROR",0,1)</f>
        <v>www.amazon.com/dp/B01MDOMSVN</v>
      </c>
      <c r="E242" s="9" t="s">
        <v>878</v>
      </c>
      <c r="F242" s="9" t="str">
        <f>_xlfn.XLOOKUP($E242,'Copy of Raw Data'!$E:$E,'Copy of Raw Data'!F:F,"ERROR",0,1)</f>
        <v>Tresemme Mousse Extra Firm Control 10.5oz (2 Pack) by TRESemme</v>
      </c>
      <c r="G242" s="9">
        <f>_xlfn.XLOOKUP($E242,'Copy of Raw Data'!$E:$E,'Copy of Raw Data'!G:G,"ERROR",0,1)</f>
        <v>68</v>
      </c>
      <c r="H242" s="9">
        <f>_xlfn.XLOOKUP($E242,'Copy of Raw Data'!$E:$E,'Copy of Raw Data'!H:H,"ERROR",0,1)</f>
        <v>1785.45</v>
      </c>
      <c r="I242" s="9">
        <f>_xlfn.XLOOKUP($E242,'Copy of Raw Data'!$E:$E,'Copy of Raw Data'!I:I,"ERROR",0,1)</f>
        <v>7.43460443760924e-5</v>
      </c>
      <c r="J242" s="9" t="str">
        <f>_xlfn.XLOOKUP($E242,'Copy of Raw Data'!$E:$E,'Copy of 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20 to 30</v>
      </c>
      <c r="L242" s="9">
        <f>_xlfn.XLOOKUP($E242,'Copy of Raw Data'!$E:$E,'Copy of Raw Data'!L:L,"ERROR",0,1)</f>
        <v>26.27</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20 to 30</v>
      </c>
      <c r="N242" s="9">
        <f>_xlfn.XLOOKUP($E242,'Copy of Raw Data'!$E:$E,'Copy of Raw Data'!N:N,"ERROR",0,1)</f>
        <v>26.66</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0% to 2%</v>
      </c>
      <c r="P242" s="16">
        <f t="shared" si="53"/>
        <v>0.0146286571642911</v>
      </c>
      <c r="Q242" s="9">
        <f>_xlfn.XLOOKUP($E242,'Copy of Raw Data'!$E:$E,'Copy of Raw Data'!Q:Q,"ERROR",0,1)</f>
        <v>21</v>
      </c>
      <c r="R242" s="9" t="str">
        <f>_xlfn.XLOOKUP($E242,'Copy of Raw Data'!$E:$E,'Copy of Raw Data'!R:R,"ERROR",0,1)</f>
        <v>oz</v>
      </c>
      <c r="S242" s="17">
        <f t="shared" si="49"/>
        <v>1.25095238095238</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1 to 2</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54"/>
        <v>0.0429328308936019</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55"/>
        <v>0.042304781229367</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20 to 25</v>
      </c>
      <c r="Z242" s="17">
        <f t="array" ref="Z242">_xlfn.IFS(AA242="oz",_xlfn.IFS(R242="oz",Q242,R242="fl oz",Q242*1.04,R242="ml",Q242*0.0338),AA242="fl oz",_xlfn.IFS(R242="oz",Q242/1.04,R242="fl oz",Q242,R242="ml",Q242*0.0338/1.04),AA242="ml",_xlfn.IFS(R242="oz",Q242/0.0338,R242="fl oz",Q242*1.04/0.0338,R242="ml",Q242))</f>
        <v>21</v>
      </c>
      <c r="AA242" s="9" t="str">
        <f>_xlfn.XLOOKUP($E242,'Copy of Raw Data'!$E:$E,'Copy of Raw Data'!AA:AA,"ERROR",0,1)</f>
        <v>oz</v>
      </c>
      <c r="AB242" s="9"/>
      <c r="AC242" s="9"/>
      <c r="AD242" s="9"/>
      <c r="AE242" s="9"/>
      <c r="AF242" s="9"/>
      <c r="AG242">
        <f t="shared" si="63"/>
        <v>0</v>
      </c>
      <c r="AH242">
        <f t="shared" si="63"/>
        <v>0</v>
      </c>
      <c r="AI242">
        <f t="shared" si="63"/>
        <v>0</v>
      </c>
      <c r="AJ242">
        <f t="shared" si="63"/>
        <v>0</v>
      </c>
      <c r="AK242">
        <f t="shared" si="63"/>
        <v>0</v>
      </c>
      <c r="AL242">
        <f t="shared" si="63"/>
        <v>0</v>
      </c>
      <c r="AM242">
        <f t="shared" si="63"/>
        <v>0</v>
      </c>
      <c r="AN242">
        <f t="shared" si="63"/>
        <v>0</v>
      </c>
      <c r="AO242">
        <f t="shared" si="63"/>
        <v>0</v>
      </c>
      <c r="AP242">
        <f t="shared" si="63"/>
        <v>0</v>
      </c>
      <c r="AQ242">
        <f t="shared" si="63"/>
        <v>0</v>
      </c>
      <c r="AR242">
        <f t="shared" si="63"/>
        <v>0</v>
      </c>
      <c r="AS242">
        <f t="shared" si="63"/>
        <v>0</v>
      </c>
      <c r="AT242">
        <f t="shared" si="63"/>
        <v>0</v>
      </c>
      <c r="AU242">
        <f t="shared" si="63"/>
        <v>0</v>
      </c>
      <c r="AV242">
        <f t="shared" si="63"/>
        <v>0</v>
      </c>
      <c r="AW242">
        <f t="shared" si="62"/>
        <v>0</v>
      </c>
      <c r="AX242">
        <f t="shared" si="62"/>
        <v>0</v>
      </c>
      <c r="AY242">
        <f t="shared" si="62"/>
        <v>0</v>
      </c>
      <c r="AZ242">
        <f t="shared" si="62"/>
        <v>0</v>
      </c>
      <c r="BA242">
        <f t="shared" si="62"/>
        <v>0</v>
      </c>
      <c r="BB242">
        <f t="shared" si="62"/>
        <v>0</v>
      </c>
      <c r="BC242">
        <f t="shared" si="62"/>
        <v>0</v>
      </c>
      <c r="BD242">
        <f t="shared" si="50"/>
        <v>0</v>
      </c>
      <c r="BE242">
        <f t="shared" si="50"/>
        <v>0</v>
      </c>
      <c r="BF242">
        <f t="shared" si="61"/>
        <v>0</v>
      </c>
      <c r="BG242">
        <f t="shared" ref="BF242:BU305" si="64">IF(IFERROR(SEARCH(BG$2,$AD242,1),0)=0,0,1)</f>
        <v>0</v>
      </c>
      <c r="BH242">
        <f t="shared" si="64"/>
        <v>0</v>
      </c>
      <c r="BI242">
        <f t="shared" si="64"/>
        <v>0</v>
      </c>
      <c r="BJ242">
        <f t="shared" si="64"/>
        <v>0</v>
      </c>
      <c r="BK242">
        <f t="shared" si="64"/>
        <v>0</v>
      </c>
      <c r="BL242">
        <f t="shared" si="64"/>
        <v>0</v>
      </c>
      <c r="BM242">
        <f t="shared" si="64"/>
        <v>0</v>
      </c>
      <c r="BN242">
        <f t="shared" si="64"/>
        <v>0</v>
      </c>
      <c r="BO242">
        <f t="shared" si="64"/>
        <v>0</v>
      </c>
      <c r="BP242">
        <f t="shared" si="64"/>
        <v>0</v>
      </c>
      <c r="BQ242">
        <f t="shared" si="64"/>
        <v>0</v>
      </c>
      <c r="BR242">
        <f t="shared" si="64"/>
        <v>0</v>
      </c>
      <c r="BS242">
        <f t="shared" si="64"/>
        <v>0</v>
      </c>
      <c r="BT242">
        <f t="shared" si="64"/>
        <v>0</v>
      </c>
      <c r="BU242">
        <f t="shared" si="64"/>
        <v>0</v>
      </c>
    </row>
    <row r="243" hidden="1" spans="1:73">
      <c r="A243" s="9" t="str">
        <f>_xlfn.XLOOKUP($E243,'Copy of Raw Data'!$E:$E,'Copy of Raw Data'!A:A,"ERROR",0,1)</f>
        <v>US</v>
      </c>
      <c r="B243" s="9" t="str">
        <f>_xlfn.XLOOKUP($E243,'Copy of Raw Data'!$E:$E,'Copy of Raw Data'!B:B,"ERROR",0,1)</f>
        <v>Hair Mousses</v>
      </c>
      <c r="C243" s="9" t="str">
        <f>_xlfn.XLOOKUP($E243,'Copy of Raw Data'!$E:$E,'Copy of Raw Data'!C:C,"ERROR",0,1)</f>
        <v>herbal essences</v>
      </c>
      <c r="D243" s="9" t="str">
        <f>_xlfn.XLOOKUP($E243,'Copy of Raw Data'!$E:$E,'Copy of Raw Data'!D:D,"ERROR",0,1)</f>
        <v>www.amazon.com/dp/B000NP7A28</v>
      </c>
      <c r="E243" s="9" t="s">
        <v>881</v>
      </c>
      <c r="F243" s="9" t="str">
        <f>_xlfn.XLOOKUP($E243,'Copy of Raw Data'!$E:$E,'Copy of Raw Data'!F:F,"ERROR",0,1)</f>
        <v>Herbal Essences Body Envy Volumizing Mousse 6.8 oz</v>
      </c>
      <c r="G243" s="9">
        <f>_xlfn.XLOOKUP($E243,'Copy of Raw Data'!$E:$E,'Copy of Raw Data'!G:G,"ERROR",0,1)</f>
        <v>257</v>
      </c>
      <c r="H243" s="9">
        <f>_xlfn.XLOOKUP($E243,'Copy of Raw Data'!$E:$E,'Copy of Raw Data'!H:H,"ERROR",0,1)</f>
        <v>1748.72</v>
      </c>
      <c r="I243" s="9">
        <f>_xlfn.XLOOKUP($E243,'Copy of Raw Data'!$E:$E,'Copy of Raw Data'!I:I,"ERROR",0,1)</f>
        <v>7.0285054532776e-5</v>
      </c>
      <c r="J243" s="9" t="str">
        <f>_xlfn.XLOOKUP($E243,'Copy of Raw Data'!$E:$E,'Copy of 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5 to 10</v>
      </c>
      <c r="L243" s="9">
        <f>_xlfn.XLOOKUP($E243,'Copy of Raw Data'!$E:$E,'Copy of Raw Data'!L:L,"ERROR",0,1)</f>
        <v>6.7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5 to 10</v>
      </c>
      <c r="N243" s="9">
        <f>_xlfn.XLOOKUP($E243,'Copy of Raw Data'!$E:$E,'Copy of Raw Data'!N:N,"ERROR",0,1)</f>
        <v>9.15</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25% to 30%</v>
      </c>
      <c r="P243" s="16">
        <f t="shared" si="53"/>
        <v>0.26775956284153</v>
      </c>
      <c r="Q243" s="9">
        <f>_xlfn.XLOOKUP($E243,'Copy of Raw Data'!$E:$E,'Copy of Raw Data'!Q:Q,"ERROR",0,1)</f>
        <v>6.8</v>
      </c>
      <c r="R243" s="9" t="str">
        <f>_xlfn.XLOOKUP($E243,'Copy of Raw Data'!$E:$E,'Copy of Raw Data'!R:R,"ERROR",0,1)</f>
        <v>oz</v>
      </c>
      <c r="S243" s="17">
        <f t="shared" si="49"/>
        <v>0.985294117647059</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0.75 to 1</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54"/>
        <v>0.0455051821201934</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55"/>
        <v>0.0333207344486662</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6 to 8</v>
      </c>
      <c r="Z243" s="17">
        <f t="array" ref="Z243">_xlfn.IFS(AA243="oz",_xlfn.IFS(R243="oz",Q243,R243="fl oz",Q243*1.04,R243="ml",Q243*0.0338),AA243="fl oz",_xlfn.IFS(R243="oz",Q243/1.04,R243="fl oz",Q243,R243="ml",Q243*0.0338/1.04),AA243="ml",_xlfn.IFS(R243="oz",Q243/0.0338,R243="fl oz",Q243*1.04/0.0338,R243="ml",Q243))</f>
        <v>6.8</v>
      </c>
      <c r="AA243" s="9" t="str">
        <f>_xlfn.XLOOKUP($E243,'Copy of Raw Data'!$E:$E,'Copy of Raw Data'!AA:AA,"ERROR",0,1)</f>
        <v>oz</v>
      </c>
      <c r="AB243" s="9"/>
      <c r="AC243" s="9"/>
      <c r="AD243" s="9"/>
      <c r="AE243" s="9"/>
      <c r="AF243" s="9"/>
      <c r="AG243">
        <f t="shared" si="63"/>
        <v>0</v>
      </c>
      <c r="AH243">
        <f t="shared" si="63"/>
        <v>0</v>
      </c>
      <c r="AI243">
        <f t="shared" si="63"/>
        <v>0</v>
      </c>
      <c r="AJ243">
        <f t="shared" si="63"/>
        <v>0</v>
      </c>
      <c r="AK243">
        <f t="shared" si="63"/>
        <v>0</v>
      </c>
      <c r="AL243">
        <f t="shared" si="63"/>
        <v>0</v>
      </c>
      <c r="AM243">
        <f t="shared" si="63"/>
        <v>0</v>
      </c>
      <c r="AN243">
        <f t="shared" si="63"/>
        <v>0</v>
      </c>
      <c r="AO243">
        <f t="shared" si="63"/>
        <v>0</v>
      </c>
      <c r="AP243">
        <f t="shared" si="63"/>
        <v>0</v>
      </c>
      <c r="AQ243">
        <f t="shared" si="63"/>
        <v>0</v>
      </c>
      <c r="AR243">
        <f t="shared" si="63"/>
        <v>0</v>
      </c>
      <c r="AS243">
        <f t="shared" si="63"/>
        <v>0</v>
      </c>
      <c r="AT243">
        <f t="shared" si="63"/>
        <v>0</v>
      </c>
      <c r="AU243">
        <f t="shared" si="63"/>
        <v>0</v>
      </c>
      <c r="AV243">
        <f t="shared" si="63"/>
        <v>0</v>
      </c>
      <c r="AW243">
        <f t="shared" si="62"/>
        <v>0</v>
      </c>
      <c r="AX243">
        <f t="shared" si="62"/>
        <v>0</v>
      </c>
      <c r="AY243">
        <f t="shared" si="62"/>
        <v>0</v>
      </c>
      <c r="AZ243">
        <f t="shared" si="62"/>
        <v>0</v>
      </c>
      <c r="BA243">
        <f t="shared" si="62"/>
        <v>0</v>
      </c>
      <c r="BB243">
        <f t="shared" si="62"/>
        <v>0</v>
      </c>
      <c r="BC243">
        <f t="shared" si="62"/>
        <v>0</v>
      </c>
      <c r="BD243">
        <f t="shared" si="50"/>
        <v>0</v>
      </c>
      <c r="BE243">
        <f t="shared" si="50"/>
        <v>0</v>
      </c>
      <c r="BF243">
        <f t="shared" si="64"/>
        <v>0</v>
      </c>
      <c r="BG243">
        <f t="shared" si="64"/>
        <v>0</v>
      </c>
      <c r="BH243">
        <f t="shared" si="64"/>
        <v>0</v>
      </c>
      <c r="BI243">
        <f t="shared" si="64"/>
        <v>0</v>
      </c>
      <c r="BJ243">
        <f t="shared" si="64"/>
        <v>0</v>
      </c>
      <c r="BK243">
        <f t="shared" si="64"/>
        <v>0</v>
      </c>
      <c r="BL243">
        <f t="shared" si="64"/>
        <v>0</v>
      </c>
      <c r="BM243">
        <f t="shared" si="64"/>
        <v>0</v>
      </c>
      <c r="BN243">
        <f t="shared" si="64"/>
        <v>0</v>
      </c>
      <c r="BO243">
        <f t="shared" si="64"/>
        <v>0</v>
      </c>
      <c r="BP243">
        <f t="shared" si="64"/>
        <v>0</v>
      </c>
      <c r="BQ243">
        <f t="shared" si="64"/>
        <v>0</v>
      </c>
      <c r="BR243">
        <f t="shared" si="64"/>
        <v>0</v>
      </c>
      <c r="BS243">
        <f t="shared" si="64"/>
        <v>0</v>
      </c>
      <c r="BT243">
        <f t="shared" si="64"/>
        <v>0</v>
      </c>
      <c r="BU243">
        <f t="shared" si="64"/>
        <v>0</v>
      </c>
    </row>
    <row r="244" hidden="1" spans="1:73">
      <c r="A244" s="9" t="str">
        <f>_xlfn.XLOOKUP($E244,'Copy of Raw Data'!$E:$E,'Copy of Raw Data'!A:A,"ERROR",0,1)</f>
        <v>US</v>
      </c>
      <c r="B244" s="9" t="str">
        <f>_xlfn.XLOOKUP($E244,'Copy of Raw Data'!$E:$E,'Copy of Raw Data'!B:B,"ERROR",0,1)</f>
        <v>Hair Mousses</v>
      </c>
      <c r="C244" s="9" t="str">
        <f>_xlfn.XLOOKUP($E244,'Copy of Raw Data'!$E:$E,'Copy of Raw Data'!C:C,"ERROR",0,1)</f>
        <v>condition 3-n-1</v>
      </c>
      <c r="D244" s="9" t="str">
        <f>_xlfn.XLOOKUP($E244,'Copy of Raw Data'!$E:$E,'Copy of Raw Data'!D:D,"ERROR",0,1)</f>
        <v>www.amazon.com/dp/B00OQKBET6</v>
      </c>
      <c r="E244" s="9" t="s">
        <v>885</v>
      </c>
      <c r="F244" s="9" t="str">
        <f>_xlfn.XLOOKUP($E244,'Copy of Raw Data'!$E:$E,'Copy of Raw Data'!F:F,"ERROR",0,1)</f>
        <v>Condition 3-N-1 Mousse 6 Ounce Maximum With Sunscreen (177ml) (6 Pack), (SG_B00OQKBET6_US)</v>
      </c>
      <c r="G244" s="9">
        <f>_xlfn.XLOOKUP($E244,'Copy of Raw Data'!$E:$E,'Copy of Raw Data'!G:G,"ERROR",0,1)</f>
        <v>65</v>
      </c>
      <c r="H244" s="9">
        <f>_xlfn.XLOOKUP($E244,'Copy of Raw Data'!$E:$E,'Copy of Raw Data'!H:H,"ERROR",0,1)</f>
        <v>1653.2</v>
      </c>
      <c r="I244" s="9">
        <f>_xlfn.XLOOKUP($E244,'Copy of Raw Data'!$E:$E,'Copy of Raw Data'!I:I,"ERROR",0,1)</f>
        <v>7.01047928395634e-5</v>
      </c>
      <c r="J244" s="9" t="str">
        <f>_xlfn.XLOOKUP($E244,'Copy of Raw Data'!$E:$E,'Copy of 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20 to 30</v>
      </c>
      <c r="L244" s="9">
        <f>_xlfn.XLOOKUP($E244,'Copy of Raw Data'!$E:$E,'Copy of Raw Data'!L:L,"ERROR",0,1)</f>
        <v>25.25</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20 to 30</v>
      </c>
      <c r="N244" s="9">
        <f>_xlfn.XLOOKUP($E244,'Copy of Raw Data'!$E:$E,'Copy of Raw Data'!N:N,"ERROR",0,1)</f>
        <v>25.5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0% to 2%</v>
      </c>
      <c r="P244" s="16">
        <f t="shared" si="53"/>
        <v>0.00980392156862745</v>
      </c>
      <c r="Q244" s="9">
        <f>_xlfn.XLOOKUP($E244,'Copy of Raw Data'!$E:$E,'Copy of Raw Data'!Q:Q,"ERROR",0,1)</f>
        <v>36</v>
      </c>
      <c r="R244" s="9" t="str">
        <f>_xlfn.XLOOKUP($E244,'Copy of Raw Data'!$E:$E,'Copy of Raw Data'!R:R,"ERROR",0,1)</f>
        <v>oz</v>
      </c>
      <c r="S244" s="17">
        <f t="shared" si="49"/>
        <v>0.701388888888889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0.5 to 0.75</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54"/>
        <v>0.0239544583474242</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55"/>
        <v>0.0237196107165671</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30 to 40</v>
      </c>
      <c r="Z244" s="17">
        <f t="array" ref="Z244">_xlfn.IFS(AA244="oz",_xlfn.IFS(R244="oz",Q244,R244="fl oz",Q244*1.04,R244="ml",Q244*0.0338),AA244="fl oz",_xlfn.IFS(R244="oz",Q244/1.04,R244="fl oz",Q244,R244="ml",Q244*0.0338/1.04),AA244="ml",_xlfn.IFS(R244="oz",Q244/0.0338,R244="fl oz",Q244*1.04/0.0338,R244="ml",Q244))</f>
        <v>36</v>
      </c>
      <c r="AA244" s="9" t="str">
        <f>_xlfn.XLOOKUP($E244,'Copy of Raw Data'!$E:$E,'Copy of Raw Data'!AA:AA,"ERROR",0,1)</f>
        <v>oz</v>
      </c>
      <c r="AB244" s="9"/>
      <c r="AC244" s="9"/>
      <c r="AD244" s="9"/>
      <c r="AE244" s="9"/>
      <c r="AF244" s="9"/>
      <c r="AG244">
        <f t="shared" si="63"/>
        <v>0</v>
      </c>
      <c r="AH244">
        <f t="shared" si="63"/>
        <v>0</v>
      </c>
      <c r="AI244">
        <f t="shared" si="63"/>
        <v>0</v>
      </c>
      <c r="AJ244">
        <f t="shared" si="63"/>
        <v>0</v>
      </c>
      <c r="AK244">
        <f t="shared" si="63"/>
        <v>0</v>
      </c>
      <c r="AL244">
        <f t="shared" si="63"/>
        <v>0</v>
      </c>
      <c r="AM244">
        <f t="shared" si="63"/>
        <v>0</v>
      </c>
      <c r="AN244">
        <f t="shared" si="63"/>
        <v>0</v>
      </c>
      <c r="AO244">
        <f t="shared" si="63"/>
        <v>0</v>
      </c>
      <c r="AP244">
        <f t="shared" si="63"/>
        <v>0</v>
      </c>
      <c r="AQ244">
        <f t="shared" si="63"/>
        <v>0</v>
      </c>
      <c r="AR244">
        <f t="shared" si="63"/>
        <v>0</v>
      </c>
      <c r="AS244">
        <f t="shared" si="63"/>
        <v>0</v>
      </c>
      <c r="AT244">
        <f t="shared" si="63"/>
        <v>0</v>
      </c>
      <c r="AU244">
        <f t="shared" si="63"/>
        <v>0</v>
      </c>
      <c r="AV244">
        <f t="shared" si="63"/>
        <v>0</v>
      </c>
      <c r="AW244">
        <f t="shared" si="62"/>
        <v>0</v>
      </c>
      <c r="AX244">
        <f t="shared" si="62"/>
        <v>0</v>
      </c>
      <c r="AY244">
        <f t="shared" si="62"/>
        <v>0</v>
      </c>
      <c r="AZ244">
        <f t="shared" si="62"/>
        <v>0</v>
      </c>
      <c r="BA244">
        <f t="shared" si="62"/>
        <v>0</v>
      </c>
      <c r="BB244">
        <f t="shared" si="62"/>
        <v>0</v>
      </c>
      <c r="BC244">
        <f t="shared" si="62"/>
        <v>0</v>
      </c>
      <c r="BD244">
        <f t="shared" si="50"/>
        <v>0</v>
      </c>
      <c r="BE244">
        <f t="shared" si="50"/>
        <v>0</v>
      </c>
      <c r="BF244">
        <f t="shared" si="64"/>
        <v>0</v>
      </c>
      <c r="BG244">
        <f t="shared" si="64"/>
        <v>0</v>
      </c>
      <c r="BH244">
        <f t="shared" si="64"/>
        <v>0</v>
      </c>
      <c r="BI244">
        <f t="shared" si="64"/>
        <v>0</v>
      </c>
      <c r="BJ244">
        <f t="shared" si="64"/>
        <v>0</v>
      </c>
      <c r="BK244">
        <f t="shared" si="64"/>
        <v>0</v>
      </c>
      <c r="BL244">
        <f t="shared" si="64"/>
        <v>0</v>
      </c>
      <c r="BM244">
        <f t="shared" si="64"/>
        <v>0</v>
      </c>
      <c r="BN244">
        <f t="shared" si="64"/>
        <v>0</v>
      </c>
      <c r="BO244">
        <f t="shared" si="64"/>
        <v>0</v>
      </c>
      <c r="BP244">
        <f t="shared" si="64"/>
        <v>0</v>
      </c>
      <c r="BQ244">
        <f t="shared" si="64"/>
        <v>0</v>
      </c>
      <c r="BR244">
        <f t="shared" si="64"/>
        <v>0</v>
      </c>
      <c r="BS244">
        <f t="shared" si="64"/>
        <v>0</v>
      </c>
      <c r="BT244">
        <f t="shared" si="64"/>
        <v>0</v>
      </c>
      <c r="BU244">
        <f t="shared" si="64"/>
        <v>0</v>
      </c>
    </row>
    <row r="245" hidden="1" spans="1:73">
      <c r="A245" s="9" t="str">
        <f>_xlfn.XLOOKUP($E245,'Copy of Raw Data'!$E:$E,'Copy of Raw Data'!A:A,"ERROR",0,1)</f>
        <v>US</v>
      </c>
      <c r="B245" s="9" t="str">
        <f>_xlfn.XLOOKUP($E245,'Copy of Raw Data'!$E:$E,'Copy of Raw Data'!B:B,"ERROR",0,1)</f>
        <v>Hair Mousses</v>
      </c>
      <c r="C245" s="9" t="str">
        <f>_xlfn.XLOOKUP($E245,'Copy of Raw Data'!$E:$E,'Copy of Raw Data'!C:C,"ERROR",0,1)</f>
        <v>OSiS+</v>
      </c>
      <c r="D245" s="9" t="str">
        <f>_xlfn.XLOOKUP($E245,'Copy of Raw Data'!$E:$E,'Copy of Raw Data'!D:D,"ERROR",0,1)</f>
        <v>www.amazon.com/dp/B06XGCVR57</v>
      </c>
      <c r="E245" s="9" t="s">
        <v>888</v>
      </c>
      <c r="F245" s="9" t="str">
        <f>_xlfn.XLOOKUP($E245,'Copy of Raw Data'!$E:$E,'Copy of Raw Data'!F:F,"ERROR",0,1)</f>
        <v>OSiS+ ELASTIC FINISH Flexible Hold Light Control Hairspray, 9.1-Ounce</v>
      </c>
      <c r="G245" s="9">
        <f>_xlfn.XLOOKUP($E245,'Copy of Raw Data'!$E:$E,'Copy of Raw Data'!G:G,"ERROR",0,1)</f>
        <v>127</v>
      </c>
      <c r="H245" s="9">
        <f>_xlfn.XLOOKUP($E245,'Copy of Raw Data'!$E:$E,'Copy of Raw Data'!H:H,"ERROR",0,1)</f>
        <v>1648.96</v>
      </c>
      <c r="I245" s="9">
        <f>_xlfn.XLOOKUP($E245,'Copy of Raw Data'!$E:$E,'Copy of Raw Data'!I:I,"ERROR",0,1)</f>
        <v>6.83710494789013e-5</v>
      </c>
      <c r="J245" s="9" t="str">
        <f>_xlfn.XLOOKUP($E245,'Copy of Raw Data'!$E:$E,'Copy of 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10 to 15</v>
      </c>
      <c r="L245" s="9">
        <f>_xlfn.XLOOKUP($E245,'Copy of Raw Data'!$E:$E,'Copy of Raw Data'!L:L,"ERROR",0,1)</f>
        <v>13.12</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10 to 15</v>
      </c>
      <c r="N245" s="9">
        <f>_xlfn.XLOOKUP($E245,'Copy of Raw Data'!$E:$E,'Copy of Raw Data'!N:N,"ERROR",0,1)</f>
        <v>14.9</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10% to 15%</v>
      </c>
      <c r="P245" s="16">
        <f t="shared" si="53"/>
        <v>0.119463087248322</v>
      </c>
      <c r="Q245" s="9">
        <f>_xlfn.XLOOKUP($E245,'Copy of Raw Data'!$E:$E,'Copy of Raw Data'!Q:Q,"ERROR",0,1)</f>
        <v>9.1</v>
      </c>
      <c r="R245" s="9" t="str">
        <f>_xlfn.XLOOKUP($E245,'Copy of Raw Data'!$E:$E,'Copy of Raw Data'!R:R,"ERROR",0,1)</f>
        <v>oz</v>
      </c>
      <c r="S245" s="17">
        <f t="shared" si="49"/>
        <v>1.44175824175824</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1 to 2</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0.05 to 0.1</v>
      </c>
      <c r="V245" s="17">
        <f t="shared" si="54"/>
        <v>0.0553724260183509</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55"/>
        <v>0.0487574650577694</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8 to 10</v>
      </c>
      <c r="Z245" s="17">
        <f t="array" ref="Z245">_xlfn.IFS(AA245="oz",_xlfn.IFS(R245="oz",Q245,R245="fl oz",Q245*1.04,R245="ml",Q245*0.0338),AA245="fl oz",_xlfn.IFS(R245="oz",Q245/1.04,R245="fl oz",Q245,R245="ml",Q245*0.0338/1.04),AA245="ml",_xlfn.IFS(R245="oz",Q245/0.0338,R245="fl oz",Q245*1.04/0.0338,R245="ml",Q245))</f>
        <v>9.1</v>
      </c>
      <c r="AA245" s="9" t="str">
        <f>_xlfn.XLOOKUP($E245,'Copy of Raw Data'!$E:$E,'Copy of Raw Data'!AA:AA,"ERROR",0,1)</f>
        <v>oz</v>
      </c>
      <c r="AB245" s="9"/>
      <c r="AC245" s="9"/>
      <c r="AD245" s="9"/>
      <c r="AE245" s="9"/>
      <c r="AF245" s="9"/>
      <c r="AG245">
        <f t="shared" si="63"/>
        <v>0</v>
      </c>
      <c r="AH245">
        <f t="shared" si="63"/>
        <v>0</v>
      </c>
      <c r="AI245">
        <f t="shared" si="63"/>
        <v>0</v>
      </c>
      <c r="AJ245">
        <f t="shared" si="63"/>
        <v>0</v>
      </c>
      <c r="AK245">
        <f t="shared" si="63"/>
        <v>0</v>
      </c>
      <c r="AL245">
        <f t="shared" si="63"/>
        <v>0</v>
      </c>
      <c r="AM245">
        <f t="shared" si="63"/>
        <v>0</v>
      </c>
      <c r="AN245">
        <f t="shared" si="63"/>
        <v>0</v>
      </c>
      <c r="AO245">
        <f t="shared" si="63"/>
        <v>0</v>
      </c>
      <c r="AP245">
        <f t="shared" si="63"/>
        <v>0</v>
      </c>
      <c r="AQ245">
        <f t="shared" si="63"/>
        <v>0</v>
      </c>
      <c r="AR245">
        <f t="shared" si="63"/>
        <v>0</v>
      </c>
      <c r="AS245">
        <f t="shared" si="63"/>
        <v>0</v>
      </c>
      <c r="AT245">
        <f t="shared" si="63"/>
        <v>0</v>
      </c>
      <c r="AU245">
        <f t="shared" si="63"/>
        <v>0</v>
      </c>
      <c r="AV245">
        <f t="shared" si="63"/>
        <v>0</v>
      </c>
      <c r="AW245">
        <f t="shared" si="62"/>
        <v>0</v>
      </c>
      <c r="AX245">
        <f t="shared" si="62"/>
        <v>0</v>
      </c>
      <c r="AY245">
        <f t="shared" si="62"/>
        <v>0</v>
      </c>
      <c r="AZ245">
        <f t="shared" si="62"/>
        <v>0</v>
      </c>
      <c r="BA245">
        <f t="shared" si="62"/>
        <v>0</v>
      </c>
      <c r="BB245">
        <f t="shared" si="62"/>
        <v>0</v>
      </c>
      <c r="BC245">
        <f t="shared" si="62"/>
        <v>0</v>
      </c>
      <c r="BD245">
        <f t="shared" si="50"/>
        <v>0</v>
      </c>
      <c r="BE245">
        <f t="shared" si="50"/>
        <v>0</v>
      </c>
      <c r="BF245">
        <f t="shared" si="64"/>
        <v>0</v>
      </c>
      <c r="BG245">
        <f t="shared" si="64"/>
        <v>0</v>
      </c>
      <c r="BH245">
        <f t="shared" si="64"/>
        <v>0</v>
      </c>
      <c r="BI245">
        <f t="shared" si="64"/>
        <v>0</v>
      </c>
      <c r="BJ245">
        <f t="shared" si="64"/>
        <v>0</v>
      </c>
      <c r="BK245">
        <f t="shared" si="64"/>
        <v>0</v>
      </c>
      <c r="BL245">
        <f t="shared" si="64"/>
        <v>0</v>
      </c>
      <c r="BM245">
        <f t="shared" si="64"/>
        <v>0</v>
      </c>
      <c r="BN245">
        <f t="shared" si="64"/>
        <v>0</v>
      </c>
      <c r="BO245">
        <f t="shared" si="64"/>
        <v>0</v>
      </c>
      <c r="BP245">
        <f t="shared" si="64"/>
        <v>0</v>
      </c>
      <c r="BQ245">
        <f t="shared" si="64"/>
        <v>0</v>
      </c>
      <c r="BR245">
        <f t="shared" si="64"/>
        <v>0</v>
      </c>
      <c r="BS245">
        <f t="shared" si="64"/>
        <v>0</v>
      </c>
      <c r="BT245">
        <f t="shared" si="64"/>
        <v>0</v>
      </c>
      <c r="BU245">
        <f t="shared" si="64"/>
        <v>0</v>
      </c>
    </row>
    <row r="246" hidden="1" spans="1:73">
      <c r="A246" s="9" t="str">
        <f>_xlfn.XLOOKUP($E246,'Copy of Raw Data'!$E:$E,'Copy of Raw Data'!A:A,"ERROR",0,1)</f>
        <v>US</v>
      </c>
      <c r="B246" s="9" t="str">
        <f>_xlfn.XLOOKUP($E246,'Copy of Raw Data'!$E:$E,'Copy of Raw Data'!B:B,"ERROR",0,1)</f>
        <v>Hair Mousses</v>
      </c>
      <c r="C246" s="9" t="str">
        <f>_xlfn.XLOOKUP($E246,'Copy of Raw Data'!$E:$E,'Copy of Raw Data'!C:C,"ERROR",0,1)</f>
        <v>Organic Root Stimulator</v>
      </c>
      <c r="D246" s="9" t="str">
        <f>_xlfn.XLOOKUP($E246,'Copy of Raw Data'!$E:$E,'Copy of Raw Data'!D:D,"ERROR",0,1)</f>
        <v>www.amazon.com/dp/B00GMOZ9N6</v>
      </c>
      <c r="E246" s="9" t="s">
        <v>891</v>
      </c>
      <c r="F246" s="9" t="str">
        <f>_xlfn.XLOOKUP($E246,'Copy of Raw Data'!$E:$E,'Copy of Raw Data'!F:F,"ERROR",0,1)</f>
        <v>Ors Olive Oil Mousse Wrap / Set 7 Ounce (207ml) (3 Pack)</v>
      </c>
      <c r="G246" s="9">
        <f>_xlfn.XLOOKUP($E246,'Copy of Raw Data'!$E:$E,'Copy of Raw Data'!G:G,"ERROR",0,1)</f>
        <v>77</v>
      </c>
      <c r="H246" s="9">
        <f>_xlfn.XLOOKUP($E246,'Copy of Raw Data'!$E:$E,'Copy of Raw Data'!H:H,"ERROR",0,1)</f>
        <v>1608.18</v>
      </c>
      <c r="I246" s="9">
        <f>_xlfn.XLOOKUP($E246,'Copy of Raw Data'!$E:$E,'Copy of Raw Data'!I:I,"ERROR",0,1)</f>
        <v>6.63851948350434e-5</v>
      </c>
      <c r="J246" s="9" t="str">
        <f>_xlfn.XLOOKUP($E246,'Copy of Raw Data'!$E:$E,'Copy of 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20 to 30</v>
      </c>
      <c r="L246" s="9">
        <f>_xlfn.XLOOKUP($E246,'Copy of Raw Data'!$E:$E,'Copy of Raw Data'!L:L,"ERROR",0,1)</f>
        <v>21.23</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20 to 30</v>
      </c>
      <c r="N246" s="9">
        <f>_xlfn.XLOOKUP($E246,'Copy of Raw Data'!$E:$E,'Copy of Raw Data'!N:N,"ERROR",0,1)</f>
        <v>22.06</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2% to 4%</v>
      </c>
      <c r="P246" s="16">
        <f t="shared" si="53"/>
        <v>0.0376246600181323</v>
      </c>
      <c r="Q246" s="9">
        <f>_xlfn.XLOOKUP($E246,'Copy of Raw Data'!$E:$E,'Copy of Raw Data'!Q:Q,"ERROR",0,1)</f>
        <v>21</v>
      </c>
      <c r="R246" s="9" t="str">
        <f>_xlfn.XLOOKUP($E246,'Copy of Raw Data'!$E:$E,'Copy of Raw Data'!R:R,"ERROR",0,1)</f>
        <v>oz</v>
      </c>
      <c r="S246" s="17">
        <f t="shared" si="49"/>
        <v>1.01095238095238</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 to 0.05</v>
      </c>
      <c r="V246" s="17">
        <f t="shared" si="54"/>
        <v>0.035525065623138</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55"/>
        <v>0.0341884471069456</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20 to 25</v>
      </c>
      <c r="Z246" s="17">
        <f t="array" ref="Z246">_xlfn.IFS(AA246="oz",_xlfn.IFS(R246="oz",Q246,R246="fl oz",Q246*1.04,R246="ml",Q246*0.0338),AA246="fl oz",_xlfn.IFS(R246="oz",Q246/1.04,R246="fl oz",Q246,R246="ml",Q246*0.0338/1.04),AA246="ml",_xlfn.IFS(R246="oz",Q246/0.0338,R246="fl oz",Q246*1.04/0.0338,R246="ml",Q246))</f>
        <v>21</v>
      </c>
      <c r="AA246" s="9" t="str">
        <f>_xlfn.XLOOKUP($E246,'Copy of Raw Data'!$E:$E,'Copy of Raw Data'!AA:AA,"ERROR",0,1)</f>
        <v>oz</v>
      </c>
      <c r="AB246" s="9"/>
      <c r="AC246" s="9"/>
      <c r="AD246" s="9"/>
      <c r="AE246" s="9"/>
      <c r="AF246" s="9"/>
      <c r="AG246">
        <f t="shared" si="63"/>
        <v>0</v>
      </c>
      <c r="AH246">
        <f t="shared" si="63"/>
        <v>0</v>
      </c>
      <c r="AI246">
        <f t="shared" si="63"/>
        <v>0</v>
      </c>
      <c r="AJ246">
        <f t="shared" si="63"/>
        <v>0</v>
      </c>
      <c r="AK246">
        <f t="shared" si="63"/>
        <v>0</v>
      </c>
      <c r="AL246">
        <f t="shared" si="63"/>
        <v>0</v>
      </c>
      <c r="AM246">
        <f t="shared" si="63"/>
        <v>0</v>
      </c>
      <c r="AN246">
        <f t="shared" si="63"/>
        <v>0</v>
      </c>
      <c r="AO246">
        <f t="shared" si="63"/>
        <v>0</v>
      </c>
      <c r="AP246">
        <f t="shared" si="63"/>
        <v>0</v>
      </c>
      <c r="AQ246">
        <f t="shared" si="63"/>
        <v>0</v>
      </c>
      <c r="AR246">
        <f t="shared" si="63"/>
        <v>0</v>
      </c>
      <c r="AS246">
        <f t="shared" si="63"/>
        <v>0</v>
      </c>
      <c r="AT246">
        <f t="shared" si="63"/>
        <v>0</v>
      </c>
      <c r="AU246">
        <f t="shared" si="63"/>
        <v>0</v>
      </c>
      <c r="AV246">
        <f t="shared" si="63"/>
        <v>0</v>
      </c>
      <c r="AW246">
        <f t="shared" si="62"/>
        <v>0</v>
      </c>
      <c r="AX246">
        <f t="shared" si="62"/>
        <v>0</v>
      </c>
      <c r="AY246">
        <f t="shared" si="62"/>
        <v>0</v>
      </c>
      <c r="AZ246">
        <f t="shared" si="62"/>
        <v>0</v>
      </c>
      <c r="BA246">
        <f t="shared" si="62"/>
        <v>0</v>
      </c>
      <c r="BB246">
        <f t="shared" si="62"/>
        <v>0</v>
      </c>
      <c r="BC246">
        <f t="shared" si="62"/>
        <v>0</v>
      </c>
      <c r="BD246">
        <f t="shared" si="50"/>
        <v>0</v>
      </c>
      <c r="BE246">
        <f t="shared" si="50"/>
        <v>0</v>
      </c>
      <c r="BF246">
        <f t="shared" si="64"/>
        <v>0</v>
      </c>
      <c r="BG246">
        <f t="shared" si="64"/>
        <v>0</v>
      </c>
      <c r="BH246">
        <f t="shared" si="64"/>
        <v>0</v>
      </c>
      <c r="BI246">
        <f t="shared" si="64"/>
        <v>0</v>
      </c>
      <c r="BJ246">
        <f t="shared" si="64"/>
        <v>0</v>
      </c>
      <c r="BK246">
        <f t="shared" si="64"/>
        <v>0</v>
      </c>
      <c r="BL246">
        <f t="shared" si="64"/>
        <v>0</v>
      </c>
      <c r="BM246">
        <f t="shared" si="64"/>
        <v>0</v>
      </c>
      <c r="BN246">
        <f t="shared" si="64"/>
        <v>0</v>
      </c>
      <c r="BO246">
        <f t="shared" si="64"/>
        <v>0</v>
      </c>
      <c r="BP246">
        <f t="shared" si="64"/>
        <v>0</v>
      </c>
      <c r="BQ246">
        <f t="shared" si="64"/>
        <v>0</v>
      </c>
      <c r="BR246">
        <f t="shared" si="64"/>
        <v>0</v>
      </c>
      <c r="BS246">
        <f t="shared" si="64"/>
        <v>0</v>
      </c>
      <c r="BT246">
        <f t="shared" si="64"/>
        <v>0</v>
      </c>
      <c r="BU246">
        <f t="shared" si="64"/>
        <v>0</v>
      </c>
    </row>
    <row r="247" hidden="1" spans="1:73">
      <c r="A247" s="9" t="str">
        <f>_xlfn.XLOOKUP($E247,'Copy of Raw Data'!$E:$E,'Copy of Raw Data'!A:A,"ERROR",0,1)</f>
        <v>US</v>
      </c>
      <c r="B247" s="9" t="str">
        <f>_xlfn.XLOOKUP($E247,'Copy of Raw Data'!$E:$E,'Copy of Raw Data'!B:B,"ERROR",0,1)</f>
        <v>Hair Mousses</v>
      </c>
      <c r="C247" s="9" t="str">
        <f>_xlfn.XLOOKUP($E247,'Copy of Raw Data'!$E:$E,'Copy of Raw Data'!C:C,"ERROR",0,1)</f>
        <v>The MORE</v>
      </c>
      <c r="D247" s="9" t="str">
        <f>_xlfn.XLOOKUP($E247,'Copy of Raw Data'!$E:$E,'Copy of Raw Data'!D:D,"ERROR",0,1)</f>
        <v>www.amazon.com/dp/B0C1P7V4YQ</v>
      </c>
      <c r="E247" s="9" t="s">
        <v>894</v>
      </c>
      <c r="F247" s="9" t="str">
        <f>_xlfn.XLOOKUP($E247,'Copy of Raw Data'!$E:$E,'Copy of Raw Data'!F:F,"ERROR",0,1)</f>
        <v>The MORE Crazy 3 in 1 Lace Tint Mousse 6.76 fl oz | Concealer Lace Wig Hair Wigs Toupees and Hair Pieces Lace Tint Styling Foaming Mousse Colored Edge Tamer (6.76 Fl Oz, Dark Brown)</v>
      </c>
      <c r="G247" s="9">
        <f>_xlfn.XLOOKUP($E247,'Copy of Raw Data'!$E:$E,'Copy of Raw Data'!G:G,"ERROR",0,1)</f>
        <v>174</v>
      </c>
      <c r="H247" s="9">
        <f>_xlfn.XLOOKUP($E247,'Copy of Raw Data'!$E:$E,'Copy of Raw Data'!H:H,"ERROR",0,1)</f>
        <v>1561.47</v>
      </c>
      <c r="I247" s="9">
        <f>_xlfn.XLOOKUP($E247,'Copy of Raw Data'!$E:$E,'Copy of Raw Data'!I:I,"ERROR",0,1)</f>
        <v>6.5067668921681e-5</v>
      </c>
      <c r="J247" s="9" t="str">
        <f>_xlfn.XLOOKUP($E247,'Copy of Raw Data'!$E:$E,'Copy of 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5 to 10</v>
      </c>
      <c r="L247" s="9">
        <f>_xlfn.XLOOKUP($E247,'Copy of Raw Data'!$E:$E,'Copy of Raw Data'!L:L,"ERROR",0,1)</f>
        <v>8.99</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5 to 10</v>
      </c>
      <c r="N247" s="9">
        <f>_xlfn.XLOOKUP($E247,'Copy of Raw Data'!$E:$E,'Copy of Raw Data'!N:N,"ERROR",0,1)</f>
        <v>8.99</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6">
        <f t="shared" si="53"/>
        <v>0</v>
      </c>
      <c r="Q247" s="9">
        <f>_xlfn.XLOOKUP($E247,'Copy of Raw Data'!$E:$E,'Copy of Raw Data'!Q:Q,"ERROR",0,1)</f>
        <v>6.76</v>
      </c>
      <c r="R247" s="9" t="str">
        <f>_xlfn.XLOOKUP($E247,'Copy of Raw Data'!$E:$E,'Copy of Raw Data'!R:R,"ERROR",0,1)</f>
        <v>fl oz</v>
      </c>
      <c r="S247" s="17">
        <f t="shared" si="49"/>
        <v>1.27873236231224</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54"/>
        <v>0.043244246273664</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55"/>
        <v>0.043244246273664</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6 to 8</v>
      </c>
      <c r="Z247" s="17">
        <f t="array" ref="Z247">_xlfn.IFS(AA247="oz",_xlfn.IFS(R247="oz",Q247,R247="fl oz",Q247*1.04,R247="ml",Q247*0.0338),AA247="fl oz",_xlfn.IFS(R247="oz",Q247/1.04,R247="fl oz",Q247,R247="ml",Q247*0.0338/1.04),AA247="ml",_xlfn.IFS(R247="oz",Q247/0.0338,R247="fl oz",Q247*1.04/0.0338,R247="ml",Q247))</f>
        <v>7.0304</v>
      </c>
      <c r="AA247" s="9" t="str">
        <f>_xlfn.XLOOKUP($E247,'Copy of Raw Data'!$E:$E,'Copy of Raw Data'!AA:AA,"ERROR",0,1)</f>
        <v>oz</v>
      </c>
      <c r="AB247" s="9"/>
      <c r="AC247" s="9"/>
      <c r="AD247" s="9"/>
      <c r="AE247" s="9"/>
      <c r="AF247" s="9"/>
      <c r="AG247">
        <f t="shared" si="63"/>
        <v>0</v>
      </c>
      <c r="AH247">
        <f t="shared" si="63"/>
        <v>0</v>
      </c>
      <c r="AI247">
        <f t="shared" si="63"/>
        <v>0</v>
      </c>
      <c r="AJ247">
        <f t="shared" si="63"/>
        <v>0</v>
      </c>
      <c r="AK247">
        <f t="shared" si="63"/>
        <v>0</v>
      </c>
      <c r="AL247">
        <f t="shared" si="63"/>
        <v>0</v>
      </c>
      <c r="AM247">
        <f t="shared" si="63"/>
        <v>0</v>
      </c>
      <c r="AN247">
        <f t="shared" si="63"/>
        <v>0</v>
      </c>
      <c r="AO247">
        <f t="shared" si="63"/>
        <v>0</v>
      </c>
      <c r="AP247">
        <f t="shared" si="63"/>
        <v>0</v>
      </c>
      <c r="AQ247">
        <f t="shared" si="63"/>
        <v>0</v>
      </c>
      <c r="AR247">
        <f t="shared" si="63"/>
        <v>0</v>
      </c>
      <c r="AS247">
        <f t="shared" si="63"/>
        <v>0</v>
      </c>
      <c r="AT247">
        <f t="shared" si="63"/>
        <v>0</v>
      </c>
      <c r="AU247">
        <f t="shared" si="63"/>
        <v>0</v>
      </c>
      <c r="AV247">
        <f t="shared" si="63"/>
        <v>0</v>
      </c>
      <c r="AW247">
        <f t="shared" si="62"/>
        <v>0</v>
      </c>
      <c r="AX247">
        <f t="shared" si="62"/>
        <v>0</v>
      </c>
      <c r="AY247">
        <f t="shared" si="62"/>
        <v>0</v>
      </c>
      <c r="AZ247">
        <f t="shared" si="62"/>
        <v>0</v>
      </c>
      <c r="BA247">
        <f t="shared" si="62"/>
        <v>0</v>
      </c>
      <c r="BB247">
        <f t="shared" si="62"/>
        <v>0</v>
      </c>
      <c r="BC247">
        <f t="shared" si="62"/>
        <v>0</v>
      </c>
      <c r="BD247">
        <f t="shared" si="50"/>
        <v>0</v>
      </c>
      <c r="BE247">
        <f t="shared" si="50"/>
        <v>0</v>
      </c>
      <c r="BF247">
        <f t="shared" si="64"/>
        <v>0</v>
      </c>
      <c r="BG247">
        <f t="shared" si="64"/>
        <v>0</v>
      </c>
      <c r="BH247">
        <f t="shared" si="64"/>
        <v>0</v>
      </c>
      <c r="BI247">
        <f t="shared" si="64"/>
        <v>0</v>
      </c>
      <c r="BJ247">
        <f t="shared" si="64"/>
        <v>0</v>
      </c>
      <c r="BK247">
        <f t="shared" si="64"/>
        <v>0</v>
      </c>
      <c r="BL247">
        <f t="shared" si="64"/>
        <v>0</v>
      </c>
      <c r="BM247">
        <f t="shared" si="64"/>
        <v>0</v>
      </c>
      <c r="BN247">
        <f t="shared" si="64"/>
        <v>0</v>
      </c>
      <c r="BO247">
        <f t="shared" si="64"/>
        <v>0</v>
      </c>
      <c r="BP247">
        <f t="shared" si="64"/>
        <v>0</v>
      </c>
      <c r="BQ247">
        <f t="shared" si="64"/>
        <v>0</v>
      </c>
      <c r="BR247">
        <f t="shared" si="64"/>
        <v>0</v>
      </c>
      <c r="BS247">
        <f t="shared" si="64"/>
        <v>0</v>
      </c>
      <c r="BT247">
        <f t="shared" si="64"/>
        <v>0</v>
      </c>
      <c r="BU247">
        <f t="shared" si="64"/>
        <v>0</v>
      </c>
    </row>
    <row r="248" hidden="1" spans="1:73">
      <c r="A248" s="9" t="str">
        <f>_xlfn.XLOOKUP($E248,'Copy of Raw Data'!$E:$E,'Copy of Raw Data'!A:A,"ERROR",0,1)</f>
        <v>US</v>
      </c>
      <c r="B248" s="9" t="str">
        <f>_xlfn.XLOOKUP($E248,'Copy of Raw Data'!$E:$E,'Copy of Raw Data'!B:B,"ERROR",0,1)</f>
        <v>Hair Mousses</v>
      </c>
      <c r="C248" s="9" t="str">
        <f>_xlfn.XLOOKUP($E248,'Copy of Raw Data'!$E:$E,'Copy of Raw Data'!C:C,"ERROR",0,1)</f>
        <v>devacurl</v>
      </c>
      <c r="D248" s="9" t="str">
        <f>_xlfn.XLOOKUP($E248,'Copy of Raw Data'!$E:$E,'Copy of Raw Data'!D:D,"ERROR",0,1)</f>
        <v>www.amazon.com/dp/B098VDJWF6</v>
      </c>
      <c r="E248" s="9" t="s">
        <v>898</v>
      </c>
      <c r="F248" s="9" t="str">
        <f>_xlfn.XLOOKUP($E248,'Copy of Raw Data'!$E:$E,'Copy of Raw Data'!F:F,"ERROR",0,1)</f>
        <v>DevaCurl SuperMousseÂ® Coconut Oil Infused Volumizer, Superfruits, 5.1 fl. oz.</v>
      </c>
      <c r="G248" s="9">
        <f>_xlfn.XLOOKUP($E248,'Copy of Raw Data'!$E:$E,'Copy of Raw Data'!G:G,"ERROR",0,1)</f>
        <v>47</v>
      </c>
      <c r="H248" s="9">
        <f>_xlfn.XLOOKUP($E248,'Copy of Raw Data'!$E:$E,'Copy of Raw Data'!H:H,"ERROR",0,1)</f>
        <v>1530.48</v>
      </c>
      <c r="I248" s="9">
        <f>_xlfn.XLOOKUP($E248,'Copy of Raw Data'!$E:$E,'Copy of Raw Data'!I:I,"ERROR",0,1)</f>
        <v>6.47301033924103e-5</v>
      </c>
      <c r="J248" s="9" t="str">
        <f>_xlfn.XLOOKUP($E248,'Copy of Raw Data'!$E:$E,'Copy of 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30 to 40</v>
      </c>
      <c r="L248" s="9">
        <f>_xlfn.XLOOKUP($E248,'Copy of Raw Data'!$E:$E,'Copy of Raw Data'!L:L,"ERROR",0,1)</f>
        <v>32.88</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30 to 40</v>
      </c>
      <c r="N248" s="9">
        <f>_xlfn.XLOOKUP($E248,'Copy of Raw Data'!$E:$E,'Copy of Raw Data'!N:N,"ERROR",0,1)</f>
        <v>32.88</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53"/>
        <v>0</v>
      </c>
      <c r="Q248" s="9">
        <f>_xlfn.XLOOKUP($E248,'Copy of Raw Data'!$E:$E,'Copy of Raw Data'!Q:Q,"ERROR",0,1)</f>
        <v>5.1</v>
      </c>
      <c r="R248" s="9" t="str">
        <f>_xlfn.XLOOKUP($E248,'Copy of Raw Data'!$E:$E,'Copy of Raw Data'!R:R,"ERROR",0,1)</f>
        <v>fl oz</v>
      </c>
      <c r="S248" s="17">
        <f t="shared" ref="S248:S311" si="65">L248/Z248</f>
        <v>6.19909502262444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5 to 10</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0.2 to 0.3</v>
      </c>
      <c r="V248" s="17">
        <f t="shared" si="54"/>
        <v>0.20964136025108</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0.2 to 0.3</v>
      </c>
      <c r="X248" s="17">
        <f t="shared" si="55"/>
        <v>0.20964136025108</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4 to 6</v>
      </c>
      <c r="Z248" s="17">
        <f t="array" ref="Z248">_xlfn.IFS(AA248="oz",_xlfn.IFS(R248="oz",Q248,R248="fl oz",Q248*1.04,R248="ml",Q248*0.0338),AA248="fl oz",_xlfn.IFS(R248="oz",Q248/1.04,R248="fl oz",Q248,R248="ml",Q248*0.0338/1.04),AA248="ml",_xlfn.IFS(R248="oz",Q248/0.0338,R248="fl oz",Q248*1.04/0.0338,R248="ml",Q248))</f>
        <v>5.304</v>
      </c>
      <c r="AA248" s="9" t="str">
        <f>_xlfn.XLOOKUP($E248,'Copy of Raw Data'!$E:$E,'Copy of Raw Data'!AA:AA,"ERROR",0,1)</f>
        <v>oz</v>
      </c>
      <c r="AB248" s="9"/>
      <c r="AC248" s="9"/>
      <c r="AD248" s="9"/>
      <c r="AE248" s="9"/>
      <c r="AF248" s="9"/>
      <c r="AG248">
        <f t="shared" si="63"/>
        <v>0</v>
      </c>
      <c r="AH248">
        <f t="shared" si="63"/>
        <v>0</v>
      </c>
      <c r="AI248">
        <f t="shared" si="63"/>
        <v>0</v>
      </c>
      <c r="AJ248">
        <f t="shared" si="63"/>
        <v>0</v>
      </c>
      <c r="AK248">
        <f t="shared" si="63"/>
        <v>0</v>
      </c>
      <c r="AL248">
        <f t="shared" si="63"/>
        <v>0</v>
      </c>
      <c r="AM248">
        <f t="shared" si="63"/>
        <v>0</v>
      </c>
      <c r="AN248">
        <f t="shared" si="63"/>
        <v>0</v>
      </c>
      <c r="AO248">
        <f t="shared" si="63"/>
        <v>0</v>
      </c>
      <c r="AP248">
        <f t="shared" si="63"/>
        <v>0</v>
      </c>
      <c r="AQ248">
        <f t="shared" si="63"/>
        <v>0</v>
      </c>
      <c r="AR248">
        <f t="shared" si="63"/>
        <v>0</v>
      </c>
      <c r="AS248">
        <f t="shared" si="63"/>
        <v>0</v>
      </c>
      <c r="AT248">
        <f t="shared" si="63"/>
        <v>0</v>
      </c>
      <c r="AU248">
        <f t="shared" si="63"/>
        <v>0</v>
      </c>
      <c r="AV248">
        <f t="shared" si="63"/>
        <v>0</v>
      </c>
      <c r="AW248">
        <f t="shared" si="62"/>
        <v>0</v>
      </c>
      <c r="AX248">
        <f t="shared" si="62"/>
        <v>0</v>
      </c>
      <c r="AY248">
        <f t="shared" si="62"/>
        <v>0</v>
      </c>
      <c r="AZ248">
        <f t="shared" si="62"/>
        <v>0</v>
      </c>
      <c r="BA248">
        <f t="shared" si="62"/>
        <v>0</v>
      </c>
      <c r="BB248">
        <f t="shared" si="62"/>
        <v>0</v>
      </c>
      <c r="BC248">
        <f t="shared" si="62"/>
        <v>0</v>
      </c>
      <c r="BD248">
        <f t="shared" si="50"/>
        <v>0</v>
      </c>
      <c r="BE248">
        <f t="shared" si="50"/>
        <v>0</v>
      </c>
      <c r="BF248">
        <f t="shared" si="64"/>
        <v>0</v>
      </c>
      <c r="BG248">
        <f t="shared" si="64"/>
        <v>0</v>
      </c>
      <c r="BH248">
        <f t="shared" si="64"/>
        <v>0</v>
      </c>
      <c r="BI248">
        <f t="shared" si="64"/>
        <v>0</v>
      </c>
      <c r="BJ248">
        <f t="shared" si="64"/>
        <v>0</v>
      </c>
      <c r="BK248">
        <f t="shared" si="64"/>
        <v>0</v>
      </c>
      <c r="BL248">
        <f t="shared" si="64"/>
        <v>0</v>
      </c>
      <c r="BM248">
        <f t="shared" si="64"/>
        <v>0</v>
      </c>
      <c r="BN248">
        <f t="shared" si="64"/>
        <v>0</v>
      </c>
      <c r="BO248">
        <f t="shared" si="64"/>
        <v>0</v>
      </c>
      <c r="BP248">
        <f t="shared" si="64"/>
        <v>0</v>
      </c>
      <c r="BQ248">
        <f t="shared" si="64"/>
        <v>0</v>
      </c>
      <c r="BR248">
        <f t="shared" si="64"/>
        <v>0</v>
      </c>
      <c r="BS248">
        <f t="shared" si="64"/>
        <v>0</v>
      </c>
      <c r="BT248">
        <f t="shared" si="64"/>
        <v>0</v>
      </c>
      <c r="BU248">
        <f t="shared" si="64"/>
        <v>0</v>
      </c>
    </row>
    <row r="249" hidden="1" spans="1:73">
      <c r="A249" s="9" t="str">
        <f>_xlfn.XLOOKUP($E249,'Copy of Raw Data'!$E:$E,'Copy of Raw Data'!A:A,"ERROR",0,1)</f>
        <v>US</v>
      </c>
      <c r="B249" s="9" t="str">
        <f>_xlfn.XLOOKUP($E249,'Copy of Raw Data'!$E:$E,'Copy of Raw Data'!B:B,"ERROR",0,1)</f>
        <v>Hair Mousses</v>
      </c>
      <c r="C249" s="9" t="str">
        <f>_xlfn.XLOOKUP($E249,'Copy of Raw Data'!$E:$E,'Copy of Raw Data'!C:C,"ERROR",0,1)</f>
        <v>roux</v>
      </c>
      <c r="D249" s="9" t="str">
        <f>_xlfn.XLOOKUP($E249,'Copy of Raw Data'!$E:$E,'Copy of Raw Data'!D:D,"ERROR",0,1)</f>
        <v>www.amazon.com/dp/B0095UAYJ8</v>
      </c>
      <c r="E249" s="9" t="s">
        <v>901</v>
      </c>
      <c r="F249" s="9" t="str">
        <f>_xlfn.XLOOKUP($E249,'Copy of Raw Data'!$E:$E,'Copy of Raw Data'!F:F,"ERROR",0,1)</f>
        <v>Roux Fanci-Full Instant Color Mousse Enriches Medium to Dark Brown Hair, 21 Plush Brown, 6 Fl Oz (Pack of 1)</v>
      </c>
      <c r="G249" s="9">
        <f>_xlfn.XLOOKUP($E249,'Copy of Raw Data'!$E:$E,'Copy of Raw Data'!G:G,"ERROR",0,1)</f>
        <v>91</v>
      </c>
      <c r="H249" s="9">
        <f>_xlfn.XLOOKUP($E249,'Copy of Raw Data'!$E:$E,'Copy of Raw Data'!H:H,"ERROR",0,1)</f>
        <v>1522.54</v>
      </c>
      <c r="I249" s="9">
        <f>_xlfn.XLOOKUP($E249,'Copy of Raw Data'!$E:$E,'Copy of Raw Data'!I:I,"ERROR",0,1)</f>
        <v>6.46931157336615e-5</v>
      </c>
      <c r="J249" s="9" t="str">
        <f>_xlfn.XLOOKUP($E249,'Copy of Raw Data'!$E:$E,'Copy of 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15 to 20</v>
      </c>
      <c r="L249" s="9">
        <f>_xlfn.XLOOKUP($E249,'Copy of Raw Data'!$E:$E,'Copy of Raw Data'!L:L,"ERROR",0,1)</f>
        <v>16.8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15 to 20</v>
      </c>
      <c r="N249" s="9">
        <f>_xlfn.XLOOKUP($E249,'Copy of Raw Data'!$E:$E,'Copy of Raw Data'!N:N,"ERROR",0,1)</f>
        <v>16.8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53"/>
        <v>0</v>
      </c>
      <c r="Q249" s="9">
        <f>_xlfn.XLOOKUP($E249,'Copy of Raw Data'!$E:$E,'Copy of Raw Data'!Q:Q,"ERROR",0,1)</f>
        <v>6</v>
      </c>
      <c r="R249" s="9" t="str">
        <f>_xlfn.XLOOKUP($E249,'Copy of Raw Data'!$E:$E,'Copy of Raw Data'!R:R,"ERROR",0,1)</f>
        <v>fl oz</v>
      </c>
      <c r="S249" s="17">
        <f t="shared" si="65"/>
        <v>2.69230769230769</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2 to 3</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0.05 to 0.1</v>
      </c>
      <c r="V249" s="17">
        <f t="shared" si="54"/>
        <v>0.0910486199630603</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0.05 to 0.1</v>
      </c>
      <c r="X249" s="17">
        <f t="shared" si="55"/>
        <v>0.0910486199630603</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6 to 8</v>
      </c>
      <c r="Z249" s="17">
        <f t="array" ref="Z249">_xlfn.IFS(AA249="oz",_xlfn.IFS(R249="oz",Q249,R249="fl oz",Q249*1.04,R249="ml",Q249*0.0338),AA249="fl oz",_xlfn.IFS(R249="oz",Q249/1.04,R249="fl oz",Q249,R249="ml",Q249*0.0338/1.04),AA249="ml",_xlfn.IFS(R249="oz",Q249/0.0338,R249="fl oz",Q249*1.04/0.0338,R249="ml",Q249))</f>
        <v>6.24</v>
      </c>
      <c r="AA249" s="9" t="str">
        <f>_xlfn.XLOOKUP($E249,'Copy of Raw Data'!$E:$E,'Copy of Raw Data'!AA:AA,"ERROR",0,1)</f>
        <v>oz</v>
      </c>
      <c r="AB249" s="9"/>
      <c r="AC249" s="9"/>
      <c r="AD249" s="9"/>
      <c r="AE249" s="9"/>
      <c r="AF249" s="9"/>
      <c r="AG249">
        <f t="shared" si="63"/>
        <v>0</v>
      </c>
      <c r="AH249">
        <f t="shared" si="63"/>
        <v>0</v>
      </c>
      <c r="AI249">
        <f t="shared" si="63"/>
        <v>0</v>
      </c>
      <c r="AJ249">
        <f t="shared" si="63"/>
        <v>0</v>
      </c>
      <c r="AK249">
        <f t="shared" si="63"/>
        <v>0</v>
      </c>
      <c r="AL249">
        <f t="shared" si="63"/>
        <v>0</v>
      </c>
      <c r="AM249">
        <f t="shared" si="63"/>
        <v>0</v>
      </c>
      <c r="AN249">
        <f t="shared" si="63"/>
        <v>0</v>
      </c>
      <c r="AO249">
        <f t="shared" si="63"/>
        <v>0</v>
      </c>
      <c r="AP249">
        <f t="shared" si="63"/>
        <v>0</v>
      </c>
      <c r="AQ249">
        <f t="shared" si="63"/>
        <v>0</v>
      </c>
      <c r="AR249">
        <f t="shared" si="63"/>
        <v>0</v>
      </c>
      <c r="AS249">
        <f t="shared" si="63"/>
        <v>0</v>
      </c>
      <c r="AT249">
        <f t="shared" si="63"/>
        <v>0</v>
      </c>
      <c r="AU249">
        <f t="shared" si="63"/>
        <v>0</v>
      </c>
      <c r="AV249">
        <f t="shared" si="63"/>
        <v>0</v>
      </c>
      <c r="AW249">
        <f t="shared" si="62"/>
        <v>0</v>
      </c>
      <c r="AX249">
        <f t="shared" si="62"/>
        <v>0</v>
      </c>
      <c r="AY249">
        <f t="shared" si="62"/>
        <v>0</v>
      </c>
      <c r="AZ249">
        <f t="shared" si="62"/>
        <v>0</v>
      </c>
      <c r="BA249">
        <f t="shared" si="62"/>
        <v>0</v>
      </c>
      <c r="BB249">
        <f t="shared" si="62"/>
        <v>0</v>
      </c>
      <c r="BC249">
        <f t="shared" si="62"/>
        <v>0</v>
      </c>
      <c r="BD249">
        <f t="shared" si="50"/>
        <v>0</v>
      </c>
      <c r="BE249">
        <f t="shared" si="50"/>
        <v>0</v>
      </c>
      <c r="BF249">
        <f t="shared" si="64"/>
        <v>0</v>
      </c>
      <c r="BG249">
        <f t="shared" si="64"/>
        <v>0</v>
      </c>
      <c r="BH249">
        <f t="shared" si="64"/>
        <v>0</v>
      </c>
      <c r="BI249">
        <f t="shared" si="64"/>
        <v>0</v>
      </c>
      <c r="BJ249">
        <f t="shared" si="64"/>
        <v>0</v>
      </c>
      <c r="BK249">
        <f t="shared" si="64"/>
        <v>0</v>
      </c>
      <c r="BL249">
        <f t="shared" si="64"/>
        <v>0</v>
      </c>
      <c r="BM249">
        <f t="shared" si="64"/>
        <v>0</v>
      </c>
      <c r="BN249">
        <f t="shared" si="64"/>
        <v>0</v>
      </c>
      <c r="BO249">
        <f t="shared" si="64"/>
        <v>0</v>
      </c>
      <c r="BP249">
        <f t="shared" si="64"/>
        <v>0</v>
      </c>
      <c r="BQ249">
        <f t="shared" si="64"/>
        <v>0</v>
      </c>
      <c r="BR249">
        <f t="shared" si="64"/>
        <v>0</v>
      </c>
      <c r="BS249">
        <f t="shared" si="64"/>
        <v>0</v>
      </c>
      <c r="BT249">
        <f t="shared" si="64"/>
        <v>0</v>
      </c>
      <c r="BU249">
        <f t="shared" si="64"/>
        <v>0</v>
      </c>
    </row>
    <row r="250" hidden="1" spans="1:73">
      <c r="A250" s="9" t="str">
        <f>_xlfn.XLOOKUP($E250,'Copy of Raw Data'!$E:$E,'Copy of Raw Data'!A:A,"ERROR",0,1)</f>
        <v>US</v>
      </c>
      <c r="B250" s="9" t="str">
        <f>_xlfn.XLOOKUP($E250,'Copy of Raw Data'!$E:$E,'Copy of Raw Data'!B:B,"ERROR",0,1)</f>
        <v>Hair Mousses</v>
      </c>
      <c r="C250" s="9" t="str">
        <f>_xlfn.XLOOKUP($E250,'Copy of Raw Data'!$E:$E,'Copy of Raw Data'!C:C,"ERROR",0,1)</f>
        <v>roux</v>
      </c>
      <c r="D250" s="9" t="str">
        <f>_xlfn.XLOOKUP($E250,'Copy of Raw Data'!$E:$E,'Copy of Raw Data'!D:D,"ERROR",0,1)</f>
        <v>www.amazon.com/dp/B000142JDG</v>
      </c>
      <c r="E250" s="9" t="s">
        <v>904</v>
      </c>
      <c r="F250" s="9" t="str">
        <f>_xlfn.XLOOKUP($E250,'Copy of Raw Data'!$E:$E,'Copy of Raw Data'!F:F,"ERROR",0,1)</f>
        <v>DIVI Scalp Serum, Revitalize and Detoxify, Aids Against Hair-Thinning, Nourishes Hair Follicles, Detoxifies Product Build-Up (100 ml)</v>
      </c>
      <c r="G250" s="9">
        <f>_xlfn.XLOOKUP($E250,'Copy of Raw Data'!$E:$E,'Copy of Raw Data'!G:G,"ERROR",0,1)</f>
        <v>39</v>
      </c>
      <c r="H250" s="9">
        <f>_xlfn.XLOOKUP($E250,'Copy of Raw Data'!$E:$E,'Copy of Raw Data'!H:H,"ERROR",0,1)</f>
        <v>1521.67</v>
      </c>
      <c r="I250" s="9">
        <f>_xlfn.XLOOKUP($E250,'Copy of Raw Data'!$E:$E,'Copy of Raw Data'!I:I,"ERROR",0,1)</f>
        <v>6.31842743440122e-5</v>
      </c>
      <c r="J250" s="9" t="str">
        <f>_xlfn.XLOOKUP($E250,'Copy of Raw Data'!$E:$E,'Copy of 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30 to 40</v>
      </c>
      <c r="L250" s="9">
        <f>_xlfn.XLOOKUP($E250,'Copy of Raw Data'!$E:$E,'Copy of Raw Data'!L:L,"ERROR",0,1)</f>
        <v>39</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9">
        <f>_xlfn.XLOOKUP($E250,'Copy of Raw Data'!$E:$E,'Copy of Raw Data'!N:N,"ERROR",0,1)</f>
        <v>39</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53"/>
        <v>0</v>
      </c>
      <c r="Q250" s="9">
        <f>_xlfn.XLOOKUP($E250,'Copy of Raw Data'!$E:$E,'Copy of Raw Data'!Q:Q,"ERROR",0,1)</f>
        <v>6</v>
      </c>
      <c r="R250" s="9" t="str">
        <f>_xlfn.XLOOKUP($E250,'Copy of Raw Data'!$E:$E,'Copy of Raw Data'!R:R,"ERROR",0,1)</f>
        <v>fl oz</v>
      </c>
      <c r="S250" s="17">
        <f t="shared" si="65"/>
        <v>6.25</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5 to 10</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0.2 to 0.3</v>
      </c>
      <c r="V250" s="17">
        <f t="shared" si="54"/>
        <v>0.21136286777139</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0.2 to 0.3</v>
      </c>
      <c r="X250" s="17">
        <f t="shared" si="55"/>
        <v>0.21136286777139</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tr">
        <f>_xlfn.XLOOKUP($E250,'Copy of Raw Data'!$E:$E,'Copy of Raw Data'!AA:AA,"ERROR",0,1)</f>
        <v>oz</v>
      </c>
      <c r="AB250" s="9"/>
      <c r="AC250" s="9"/>
      <c r="AD250" s="9"/>
      <c r="AE250" s="9"/>
      <c r="AF250" s="9"/>
      <c r="AG250">
        <f t="shared" si="63"/>
        <v>0</v>
      </c>
      <c r="AH250">
        <f t="shared" si="63"/>
        <v>0</v>
      </c>
      <c r="AI250">
        <f t="shared" si="63"/>
        <v>0</v>
      </c>
      <c r="AJ250">
        <f t="shared" si="63"/>
        <v>0</v>
      </c>
      <c r="AK250">
        <f t="shared" si="63"/>
        <v>0</v>
      </c>
      <c r="AL250">
        <f t="shared" si="63"/>
        <v>0</v>
      </c>
      <c r="AM250">
        <f t="shared" si="63"/>
        <v>0</v>
      </c>
      <c r="AN250">
        <f t="shared" si="63"/>
        <v>0</v>
      </c>
      <c r="AO250">
        <f t="shared" si="63"/>
        <v>0</v>
      </c>
      <c r="AP250">
        <f t="shared" si="63"/>
        <v>0</v>
      </c>
      <c r="AQ250">
        <f t="shared" si="63"/>
        <v>0</v>
      </c>
      <c r="AR250">
        <f t="shared" si="63"/>
        <v>0</v>
      </c>
      <c r="AS250">
        <f t="shared" si="63"/>
        <v>0</v>
      </c>
      <c r="AT250">
        <f t="shared" si="63"/>
        <v>0</v>
      </c>
      <c r="AU250">
        <f t="shared" si="63"/>
        <v>0</v>
      </c>
      <c r="AV250">
        <f t="shared" si="63"/>
        <v>0</v>
      </c>
      <c r="AW250">
        <f t="shared" si="62"/>
        <v>0</v>
      </c>
      <c r="AX250">
        <f t="shared" si="62"/>
        <v>0</v>
      </c>
      <c r="AY250">
        <f t="shared" si="62"/>
        <v>0</v>
      </c>
      <c r="AZ250">
        <f t="shared" si="62"/>
        <v>0</v>
      </c>
      <c r="BA250">
        <f t="shared" si="62"/>
        <v>0</v>
      </c>
      <c r="BB250">
        <f t="shared" si="62"/>
        <v>0</v>
      </c>
      <c r="BC250">
        <f t="shared" si="62"/>
        <v>0</v>
      </c>
      <c r="BD250">
        <f t="shared" si="50"/>
        <v>0</v>
      </c>
      <c r="BE250">
        <f t="shared" si="50"/>
        <v>0</v>
      </c>
      <c r="BF250">
        <f t="shared" si="64"/>
        <v>0</v>
      </c>
      <c r="BG250">
        <f t="shared" si="64"/>
        <v>0</v>
      </c>
      <c r="BH250">
        <f t="shared" si="64"/>
        <v>0</v>
      </c>
      <c r="BI250">
        <f t="shared" si="64"/>
        <v>0</v>
      </c>
      <c r="BJ250">
        <f t="shared" si="64"/>
        <v>0</v>
      </c>
      <c r="BK250">
        <f t="shared" si="64"/>
        <v>0</v>
      </c>
      <c r="BL250">
        <f t="shared" si="64"/>
        <v>0</v>
      </c>
      <c r="BM250">
        <f t="shared" si="64"/>
        <v>0</v>
      </c>
      <c r="BN250">
        <f t="shared" si="64"/>
        <v>0</v>
      </c>
      <c r="BO250">
        <f t="shared" si="64"/>
        <v>0</v>
      </c>
      <c r="BP250">
        <f t="shared" si="64"/>
        <v>0</v>
      </c>
      <c r="BQ250">
        <f t="shared" si="64"/>
        <v>0</v>
      </c>
      <c r="BR250">
        <f t="shared" si="64"/>
        <v>0</v>
      </c>
      <c r="BS250">
        <f t="shared" si="64"/>
        <v>0</v>
      </c>
      <c r="BT250">
        <f t="shared" si="64"/>
        <v>0</v>
      </c>
      <c r="BU250">
        <f t="shared" si="64"/>
        <v>0</v>
      </c>
    </row>
    <row r="251" hidden="1" spans="1:73">
      <c r="A251" s="9" t="str">
        <f>_xlfn.XLOOKUP($E251,'Copy of Raw Data'!$E:$E,'Copy of Raw Data'!A:A,"ERROR",0,1)</f>
        <v>US</v>
      </c>
      <c r="B251" s="9" t="str">
        <f>_xlfn.XLOOKUP($E251,'Copy of Raw Data'!$E:$E,'Copy of Raw Data'!B:B,"ERROR",0,1)</f>
        <v>Hair Mousses</v>
      </c>
      <c r="C251" s="9" t="str">
        <f>_xlfn.XLOOKUP($E251,'Copy of Raw Data'!$E:$E,'Copy of Raw Data'!C:C,"ERROR",0,1)</f>
        <v>aiir</v>
      </c>
      <c r="D251" s="9" t="str">
        <f>_xlfn.XLOOKUP($E251,'Copy of Raw Data'!$E:$E,'Copy of Raw Data'!D:D,"ERROR",0,1)</f>
        <v>www.amazon.com/dp/B08G8WNWP5</v>
      </c>
      <c r="E251" s="9" t="s">
        <v>908</v>
      </c>
      <c r="F251" s="9" t="str">
        <f>_xlfn.XLOOKUP($E251,'Copy of Raw Data'!$E:$E,'Copy of Raw Data'!F:F,"ERROR",0,1)</f>
        <v>AIIR Dry Texture Hair Mousse - Hair Styling Products &amp; Hair Thickening Products for Women, Volumizing Hair Products, Hair Volumizer, Volumizing Mousse</v>
      </c>
      <c r="G251" s="9">
        <f>_xlfn.XLOOKUP($E251,'Copy of Raw Data'!$E:$E,'Copy of Raw Data'!G:G,"ERROR",0,1)</f>
        <v>64</v>
      </c>
      <c r="H251" s="9">
        <f>_xlfn.XLOOKUP($E251,'Copy of Raw Data'!$E:$E,'Copy of Raw Data'!H:H,"ERROR",0,1)</f>
        <v>1486.18</v>
      </c>
      <c r="I251" s="9">
        <f>_xlfn.XLOOKUP($E251,'Copy of Raw Data'!$E:$E,'Copy of Raw Data'!I:I,"ERROR",0,1)</f>
        <v>6.19092629809358e-5</v>
      </c>
      <c r="J251" s="9" t="str">
        <f>_xlfn.XLOOKUP($E251,'Copy of Raw Data'!$E:$E,'Copy of 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20 to 30</v>
      </c>
      <c r="L251" s="9">
        <f>_xlfn.XLOOKUP($E251,'Copy of Raw Data'!$E:$E,'Copy of Raw Data'!L:L,"ERROR",0,1)</f>
        <v>23.2</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_xlfn.XLOOKUP($E251,'Copy of Raw Data'!$E:$E,'Copy of Raw Data'!N:N,"ERROR",0,1)</f>
        <v>32</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25% to 30%</v>
      </c>
      <c r="P251" s="16">
        <f t="shared" si="53"/>
        <v>0.275</v>
      </c>
      <c r="Q251" s="9">
        <f>_xlfn.XLOOKUP($E251,'Copy of Raw Data'!$E:$E,'Copy of Raw Data'!Q:Q,"ERROR",0,1)</f>
        <v>6.5</v>
      </c>
      <c r="R251" s="9" t="str">
        <f>_xlfn.XLOOKUP($E251,'Copy of Raw Data'!$E:$E,'Copy of Raw Data'!R:R,"ERROR",0,1)</f>
        <v>fl oz</v>
      </c>
      <c r="S251" s="17">
        <f t="shared" si="65"/>
        <v>3.43195266272189</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3 to 4</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0.1 to 0.2</v>
      </c>
      <c r="V251" s="17">
        <f t="shared" si="54"/>
        <v>0.160085485649337</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0.1 to 0.2</v>
      </c>
      <c r="X251" s="17">
        <f t="shared" si="55"/>
        <v>0.116061977095769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6.76</v>
      </c>
      <c r="AA251" s="9" t="str">
        <f>_xlfn.XLOOKUP($E251,'Copy of Raw Data'!$E:$E,'Copy of Raw Data'!AA:AA,"ERROR",0,1)</f>
        <v>oz</v>
      </c>
      <c r="AB251" s="9"/>
      <c r="AC251" s="9"/>
      <c r="AD251" s="9"/>
      <c r="AE251" s="9"/>
      <c r="AF251" s="9"/>
      <c r="AG251">
        <f t="shared" si="63"/>
        <v>0</v>
      </c>
      <c r="AH251">
        <f t="shared" si="63"/>
        <v>0</v>
      </c>
      <c r="AI251">
        <f t="shared" si="63"/>
        <v>0</v>
      </c>
      <c r="AJ251">
        <f t="shared" si="63"/>
        <v>0</v>
      </c>
      <c r="AK251">
        <f t="shared" si="63"/>
        <v>0</v>
      </c>
      <c r="AL251">
        <f t="shared" si="63"/>
        <v>0</v>
      </c>
      <c r="AM251">
        <f t="shared" si="63"/>
        <v>0</v>
      </c>
      <c r="AN251">
        <f t="shared" si="63"/>
        <v>0</v>
      </c>
      <c r="AO251">
        <f t="shared" si="63"/>
        <v>0</v>
      </c>
      <c r="AP251">
        <f t="shared" si="63"/>
        <v>0</v>
      </c>
      <c r="AQ251">
        <f t="shared" si="63"/>
        <v>0</v>
      </c>
      <c r="AR251">
        <f t="shared" si="63"/>
        <v>0</v>
      </c>
      <c r="AS251">
        <f t="shared" si="63"/>
        <v>0</v>
      </c>
      <c r="AT251">
        <f t="shared" si="63"/>
        <v>0</v>
      </c>
      <c r="AU251">
        <f t="shared" si="63"/>
        <v>0</v>
      </c>
      <c r="AV251">
        <f t="shared" si="63"/>
        <v>0</v>
      </c>
      <c r="AW251">
        <f t="shared" si="62"/>
        <v>0</v>
      </c>
      <c r="AX251">
        <f t="shared" si="62"/>
        <v>0</v>
      </c>
      <c r="AY251">
        <f t="shared" si="62"/>
        <v>0</v>
      </c>
      <c r="AZ251">
        <f t="shared" si="62"/>
        <v>0</v>
      </c>
      <c r="BA251">
        <f t="shared" si="62"/>
        <v>0</v>
      </c>
      <c r="BB251">
        <f t="shared" si="62"/>
        <v>0</v>
      </c>
      <c r="BC251">
        <f t="shared" si="62"/>
        <v>0</v>
      </c>
      <c r="BD251">
        <f t="shared" si="50"/>
        <v>0</v>
      </c>
      <c r="BE251">
        <f t="shared" si="50"/>
        <v>0</v>
      </c>
      <c r="BF251">
        <f t="shared" si="64"/>
        <v>0</v>
      </c>
      <c r="BG251">
        <f t="shared" si="64"/>
        <v>0</v>
      </c>
      <c r="BH251">
        <f t="shared" si="64"/>
        <v>0</v>
      </c>
      <c r="BI251">
        <f t="shared" si="64"/>
        <v>0</v>
      </c>
      <c r="BJ251">
        <f t="shared" si="64"/>
        <v>0</v>
      </c>
      <c r="BK251">
        <f t="shared" si="64"/>
        <v>0</v>
      </c>
      <c r="BL251">
        <f t="shared" si="64"/>
        <v>0</v>
      </c>
      <c r="BM251">
        <f t="shared" si="64"/>
        <v>0</v>
      </c>
      <c r="BN251">
        <f t="shared" si="64"/>
        <v>0</v>
      </c>
      <c r="BO251">
        <f t="shared" si="64"/>
        <v>0</v>
      </c>
      <c r="BP251">
        <f t="shared" si="64"/>
        <v>0</v>
      </c>
      <c r="BQ251">
        <f t="shared" si="64"/>
        <v>0</v>
      </c>
      <c r="BR251">
        <f t="shared" si="64"/>
        <v>0</v>
      </c>
      <c r="BS251">
        <f t="shared" si="64"/>
        <v>0</v>
      </c>
      <c r="BT251">
        <f t="shared" si="64"/>
        <v>0</v>
      </c>
      <c r="BU251">
        <f t="shared" si="64"/>
        <v>0</v>
      </c>
    </row>
    <row r="252" hidden="1" spans="1:73">
      <c r="A252" s="9" t="str">
        <f>_xlfn.XLOOKUP($E252,'Copy of Raw Data'!$E:$E,'Copy of Raw Data'!A:A,"ERROR",0,1)</f>
        <v>US</v>
      </c>
      <c r="B252" s="9" t="str">
        <f>_xlfn.XLOOKUP($E252,'Copy of Raw Data'!$E:$E,'Copy of Raw Data'!B:B,"ERROR",0,1)</f>
        <v>Hair Mousses</v>
      </c>
      <c r="C252" s="9" t="str">
        <f>_xlfn.XLOOKUP($E252,'Copy of Raw Data'!$E:$E,'Copy of Raw Data'!C:C,"ERROR",0,1)</f>
        <v>garnier</v>
      </c>
      <c r="D252" s="9" t="str">
        <f>_xlfn.XLOOKUP($E252,'Copy of Raw Data'!$E:$E,'Copy of Raw Data'!D:D,"ERROR",0,1)</f>
        <v>www.amazon.com/dp/B07CBFF725</v>
      </c>
      <c r="E252" s="9" t="s">
        <v>911</v>
      </c>
      <c r="F252" s="9" t="str">
        <f>_xlfn.XLOOKUP($E252,'Copy of Raw Data'!$E:$E,'Copy of Raw Data'!F:F,"ERROR",0,1)</f>
        <v>Garnier Fructis Style Curl Renew Reactivating Milk Spray For Curly Hair, 5 Ounce (Pack of 2) (Packaging May Vary)</v>
      </c>
      <c r="G252" s="9">
        <f>_xlfn.XLOOKUP($E252,'Copy of Raw Data'!$E:$E,'Copy of Raw Data'!G:G,"ERROR",0,1)</f>
        <v>160</v>
      </c>
      <c r="H252" s="9">
        <f>_xlfn.XLOOKUP($E252,'Copy of Raw Data'!$E:$E,'Copy of Raw Data'!H:H,"ERROR",0,1)</f>
        <v>1456.19</v>
      </c>
      <c r="I252" s="9">
        <f>_xlfn.XLOOKUP($E252,'Copy of Raw Data'!$E:$E,'Copy of Raw Data'!I:I,"ERROR",0,1)</f>
        <v>5.81820123573642e-5</v>
      </c>
      <c r="J252" s="9" t="str">
        <f>_xlfn.XLOOKUP($E252,'Copy of Raw Data'!$E:$E,'Copy of 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5 to 10</v>
      </c>
      <c r="L252" s="9">
        <f>_xlfn.XLOOKUP($E252,'Copy of Raw Data'!$E:$E,'Copy of Raw Data'!L:L,"ERROR",0,1)</f>
        <v>9.11</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5 to 10</v>
      </c>
      <c r="N252" s="9">
        <f>_xlfn.XLOOKUP($E252,'Copy of Raw Data'!$E:$E,'Copy of Raw Data'!N:N,"ERROR",0,1)</f>
        <v>9.11</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No Discount</v>
      </c>
      <c r="P252" s="16">
        <f t="shared" si="53"/>
        <v>0</v>
      </c>
      <c r="Q252" s="9">
        <f>_xlfn.XLOOKUP($E252,'Copy of Raw Data'!$E:$E,'Copy of Raw Data'!Q:Q,"ERROR",0,1)</f>
        <v>10</v>
      </c>
      <c r="R252" s="9" t="str">
        <f>_xlfn.XLOOKUP($E252,'Copy of Raw Data'!$E:$E,'Copy of Raw Data'!R:R,"ERROR",0,1)</f>
        <v>oz</v>
      </c>
      <c r="S252" s="17">
        <f t="shared" si="65"/>
        <v>0.911</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0.75 to 1</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 to 0.05</v>
      </c>
      <c r="V252" s="17">
        <f t="shared" si="54"/>
        <v>0.0308082516063578</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 to 0.05</v>
      </c>
      <c r="X252" s="17">
        <f t="shared" si="55"/>
        <v>0.0308082516063578</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8 to 10</v>
      </c>
      <c r="Z252" s="17">
        <f t="array" ref="Z252">_xlfn.IFS(AA252="oz",_xlfn.IFS(R252="oz",Q252,R252="fl oz",Q252*1.04,R252="ml",Q252*0.0338),AA252="fl oz",_xlfn.IFS(R252="oz",Q252/1.04,R252="fl oz",Q252,R252="ml",Q252*0.0338/1.04),AA252="ml",_xlfn.IFS(R252="oz",Q252/0.0338,R252="fl oz",Q252*1.04/0.0338,R252="ml",Q252))</f>
        <v>10</v>
      </c>
      <c r="AA252" s="9" t="str">
        <f>_xlfn.XLOOKUP($E252,'Copy of Raw Data'!$E:$E,'Copy of Raw Data'!AA:AA,"ERROR",0,1)</f>
        <v>oz</v>
      </c>
      <c r="AB252" s="9"/>
      <c r="AC252" s="9"/>
      <c r="AD252" s="9"/>
      <c r="AE252" s="9"/>
      <c r="AF252" s="9"/>
      <c r="AG252">
        <f t="shared" si="63"/>
        <v>0</v>
      </c>
      <c r="AH252">
        <f t="shared" si="63"/>
        <v>0</v>
      </c>
      <c r="AI252">
        <f t="shared" si="63"/>
        <v>0</v>
      </c>
      <c r="AJ252">
        <f t="shared" si="63"/>
        <v>0</v>
      </c>
      <c r="AK252">
        <f t="shared" si="63"/>
        <v>0</v>
      </c>
      <c r="AL252">
        <f t="shared" si="63"/>
        <v>0</v>
      </c>
      <c r="AM252">
        <f t="shared" si="63"/>
        <v>0</v>
      </c>
      <c r="AN252">
        <f t="shared" si="63"/>
        <v>0</v>
      </c>
      <c r="AO252">
        <f t="shared" si="63"/>
        <v>0</v>
      </c>
      <c r="AP252">
        <f t="shared" si="63"/>
        <v>0</v>
      </c>
      <c r="AQ252">
        <f t="shared" si="63"/>
        <v>0</v>
      </c>
      <c r="AR252">
        <f t="shared" si="63"/>
        <v>0</v>
      </c>
      <c r="AS252">
        <f t="shared" si="63"/>
        <v>0</v>
      </c>
      <c r="AT252">
        <f t="shared" si="63"/>
        <v>0</v>
      </c>
      <c r="AU252">
        <f t="shared" si="63"/>
        <v>0</v>
      </c>
      <c r="AV252">
        <f t="shared" si="63"/>
        <v>0</v>
      </c>
      <c r="AW252">
        <f t="shared" si="62"/>
        <v>0</v>
      </c>
      <c r="AX252">
        <f t="shared" si="62"/>
        <v>0</v>
      </c>
      <c r="AY252">
        <f t="shared" si="62"/>
        <v>0</v>
      </c>
      <c r="AZ252">
        <f t="shared" si="62"/>
        <v>0</v>
      </c>
      <c r="BA252">
        <f t="shared" si="62"/>
        <v>0</v>
      </c>
      <c r="BB252">
        <f t="shared" si="62"/>
        <v>0</v>
      </c>
      <c r="BC252">
        <f t="shared" si="62"/>
        <v>0</v>
      </c>
      <c r="BD252">
        <f t="shared" si="50"/>
        <v>0</v>
      </c>
      <c r="BE252">
        <f t="shared" si="50"/>
        <v>0</v>
      </c>
      <c r="BF252">
        <f t="shared" si="64"/>
        <v>0</v>
      </c>
      <c r="BG252">
        <f t="shared" si="64"/>
        <v>0</v>
      </c>
      <c r="BH252">
        <f t="shared" si="64"/>
        <v>0</v>
      </c>
      <c r="BI252">
        <f t="shared" si="64"/>
        <v>0</v>
      </c>
      <c r="BJ252">
        <f t="shared" si="64"/>
        <v>0</v>
      </c>
      <c r="BK252">
        <f t="shared" si="64"/>
        <v>0</v>
      </c>
      <c r="BL252">
        <f t="shared" si="64"/>
        <v>0</v>
      </c>
      <c r="BM252">
        <f t="shared" si="64"/>
        <v>0</v>
      </c>
      <c r="BN252">
        <f t="shared" si="64"/>
        <v>0</v>
      </c>
      <c r="BO252">
        <f t="shared" si="64"/>
        <v>0</v>
      </c>
      <c r="BP252">
        <f t="shared" si="64"/>
        <v>0</v>
      </c>
      <c r="BQ252">
        <f t="shared" si="64"/>
        <v>0</v>
      </c>
      <c r="BR252">
        <f t="shared" si="64"/>
        <v>0</v>
      </c>
      <c r="BS252">
        <f t="shared" si="64"/>
        <v>0</v>
      </c>
      <c r="BT252">
        <f t="shared" si="64"/>
        <v>0</v>
      </c>
      <c r="BU252">
        <f t="shared" si="64"/>
        <v>0</v>
      </c>
    </row>
    <row r="253" hidden="1" spans="1:73">
      <c r="A253" s="9" t="str">
        <f>_xlfn.XLOOKUP($E253,'Copy of Raw Data'!$E:$E,'Copy of Raw Data'!A:A,"ERROR",0,1)</f>
        <v>US</v>
      </c>
      <c r="B253" s="9" t="str">
        <f>_xlfn.XLOOKUP($E253,'Copy of Raw Data'!$E:$E,'Copy of Raw Data'!B:B,"ERROR",0,1)</f>
        <v>Hair Mousses</v>
      </c>
      <c r="C253" s="9" t="str">
        <f>_xlfn.XLOOKUP($E253,'Copy of Raw Data'!$E:$E,'Copy of Raw Data'!C:C,"ERROR",0,1)</f>
        <v>Dolahair</v>
      </c>
      <c r="D253" s="9" t="str">
        <f>_xlfn.XLOOKUP($E253,'Copy of Raw Data'!$E:$E,'Copy of Raw Data'!D:D,"ERROR",0,1)</f>
        <v>www.amazon.com/dp/B0C5LLJLLS</v>
      </c>
      <c r="E253" s="9" t="s">
        <v>915</v>
      </c>
      <c r="F253" s="9" t="str">
        <f>_xlfn.XLOOKUP($E253,'Copy of Raw Data'!$E:$E,'Copy of Raw Data'!F:F,"ERROR",0,1)</f>
        <v>Dolahair Lace Tint Spray For Wigs Melt, Wig Mousse Spray Foam Melting Hair Mousse For Lace Front Wig Lace Melting Spray Lace Tint Foam Mousse With 2 Lace Melting Band Lace Glue Wig Kit Bleach</v>
      </c>
      <c r="G253" s="9">
        <f>_xlfn.XLOOKUP($E253,'Copy of Raw Data'!$E:$E,'Copy of Raw Data'!G:G,"ERROR",0,1)</f>
        <v>86</v>
      </c>
      <c r="H253" s="9">
        <f>_xlfn.XLOOKUP($E253,'Copy of Raw Data'!$E:$E,'Copy of Raw Data'!H:H,"ERROR",0,1)</f>
        <v>1368.52</v>
      </c>
      <c r="I253" s="9">
        <f>_xlfn.XLOOKUP($E253,'Copy of Raw Data'!$E:$E,'Copy of Raw Data'!I:I,"ERROR",0,1)</f>
        <v>5.72543448701242e-5</v>
      </c>
      <c r="J253" s="9" t="str">
        <f>_xlfn.XLOOKUP($E253,'Copy of Raw Data'!$E:$E,'Copy of 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15 to 20</v>
      </c>
      <c r="L253" s="9">
        <f>_xlfn.XLOOKUP($E253,'Copy of Raw Data'!$E:$E,'Copy of Raw Data'!L:L,"ERROR",0,1)</f>
        <v>15.99</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15 to 20</v>
      </c>
      <c r="N253" s="9">
        <f>_xlfn.XLOOKUP($E253,'Copy of Raw Data'!$E:$E,'Copy of Raw Data'!N:N,"ERROR",0,1)</f>
        <v>15.99</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53"/>
        <v>0</v>
      </c>
      <c r="Q253" s="9">
        <f>_xlfn.XLOOKUP($E253,'Copy of Raw Data'!$E:$E,'Copy of Raw Data'!Q:Q,"ERROR",0,1)</f>
        <v>0</v>
      </c>
      <c r="R253" s="9">
        <f>_xlfn.XLOOKUP($E253,'Copy of Raw Data'!$E:$E,'Copy of Raw Data'!R:R,"ERROR",0,1)</f>
        <v>0</v>
      </c>
      <c r="S253" s="17" t="e">
        <f t="shared" si="65"/>
        <v>#N/A</v>
      </c>
      <c r="T253" s="9" t="e">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#N/A</v>
      </c>
      <c r="U253" s="17" t="e">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#N/A</v>
      </c>
      <c r="V253" s="17" t="e">
        <f t="shared" si="54"/>
        <v>#N/A</v>
      </c>
      <c r="W253" s="17" t="e">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#N/A</v>
      </c>
      <c r="X253" s="17" t="e">
        <f t="shared" si="55"/>
        <v>#N/A</v>
      </c>
      <c r="Y253" s="9" t="e">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#N/A</v>
      </c>
      <c r="Z253" s="17" t="e">
        <f t="array" ref="Z253">_xlfn.IFS(AA253="oz",_xlfn.IFS(R253="oz",Q253,R253="fl oz",Q253*1.04,R253="ml",Q253*0.0338),AA253="fl oz",_xlfn.IFS(R253="oz",Q253/1.04,R253="fl oz",Q253,R253="ml",Q253*0.0338/1.04),AA253="ml",_xlfn.IFS(R253="oz",Q253/0.0338,R253="fl oz",Q253*1.04/0.0338,R253="ml",Q253))</f>
        <v>#N/A</v>
      </c>
      <c r="AA253" s="9" t="str">
        <f>_xlfn.XLOOKUP($E253,'Copy of Raw Data'!$E:$E,'Copy of Raw Data'!AA:AA,"ERROR",0,1)</f>
        <v>oz</v>
      </c>
      <c r="AB253" s="9"/>
      <c r="AC253" s="9"/>
      <c r="AD253" s="9"/>
      <c r="AE253" s="9"/>
      <c r="AF253" s="9"/>
      <c r="AG253">
        <f t="shared" si="63"/>
        <v>0</v>
      </c>
      <c r="AH253">
        <f t="shared" si="63"/>
        <v>0</v>
      </c>
      <c r="AI253">
        <f t="shared" si="63"/>
        <v>0</v>
      </c>
      <c r="AJ253">
        <f t="shared" si="63"/>
        <v>0</v>
      </c>
      <c r="AK253">
        <f t="shared" si="63"/>
        <v>0</v>
      </c>
      <c r="AL253">
        <f t="shared" si="63"/>
        <v>0</v>
      </c>
      <c r="AM253">
        <f t="shared" si="63"/>
        <v>0</v>
      </c>
      <c r="AN253">
        <f t="shared" si="63"/>
        <v>0</v>
      </c>
      <c r="AO253">
        <f t="shared" si="63"/>
        <v>0</v>
      </c>
      <c r="AP253">
        <f t="shared" si="63"/>
        <v>0</v>
      </c>
      <c r="AQ253">
        <f t="shared" si="63"/>
        <v>0</v>
      </c>
      <c r="AR253">
        <f t="shared" si="63"/>
        <v>0</v>
      </c>
      <c r="AS253">
        <f t="shared" si="63"/>
        <v>0</v>
      </c>
      <c r="AT253">
        <f t="shared" si="63"/>
        <v>0</v>
      </c>
      <c r="AU253">
        <f t="shared" si="63"/>
        <v>0</v>
      </c>
      <c r="AV253">
        <f t="shared" si="63"/>
        <v>0</v>
      </c>
      <c r="AW253">
        <f t="shared" si="62"/>
        <v>0</v>
      </c>
      <c r="AX253">
        <f t="shared" si="62"/>
        <v>0</v>
      </c>
      <c r="AY253">
        <f t="shared" si="62"/>
        <v>0</v>
      </c>
      <c r="AZ253">
        <f t="shared" si="62"/>
        <v>0</v>
      </c>
      <c r="BA253">
        <f t="shared" si="62"/>
        <v>0</v>
      </c>
      <c r="BB253">
        <f t="shared" si="62"/>
        <v>0</v>
      </c>
      <c r="BC253">
        <f t="shared" si="62"/>
        <v>0</v>
      </c>
      <c r="BD253">
        <f t="shared" si="50"/>
        <v>0</v>
      </c>
      <c r="BE253">
        <f t="shared" si="50"/>
        <v>0</v>
      </c>
      <c r="BF253">
        <f t="shared" si="64"/>
        <v>0</v>
      </c>
      <c r="BG253">
        <f t="shared" si="64"/>
        <v>0</v>
      </c>
      <c r="BH253">
        <f t="shared" si="64"/>
        <v>0</v>
      </c>
      <c r="BI253">
        <f t="shared" si="64"/>
        <v>0</v>
      </c>
      <c r="BJ253">
        <f t="shared" si="64"/>
        <v>0</v>
      </c>
      <c r="BK253">
        <f t="shared" si="64"/>
        <v>0</v>
      </c>
      <c r="BL253">
        <f t="shared" si="64"/>
        <v>0</v>
      </c>
      <c r="BM253">
        <f t="shared" si="64"/>
        <v>0</v>
      </c>
      <c r="BN253">
        <f t="shared" si="64"/>
        <v>0</v>
      </c>
      <c r="BO253">
        <f t="shared" si="64"/>
        <v>0</v>
      </c>
      <c r="BP253">
        <f t="shared" si="64"/>
        <v>0</v>
      </c>
      <c r="BQ253">
        <f t="shared" si="64"/>
        <v>0</v>
      </c>
      <c r="BR253">
        <f t="shared" si="64"/>
        <v>0</v>
      </c>
      <c r="BS253">
        <f t="shared" si="64"/>
        <v>0</v>
      </c>
      <c r="BT253">
        <f t="shared" si="64"/>
        <v>0</v>
      </c>
      <c r="BU253">
        <f t="shared" si="64"/>
        <v>0</v>
      </c>
    </row>
    <row r="254" hidden="1" spans="1:73">
      <c r="A254" s="9" t="str">
        <f>_xlfn.XLOOKUP($E254,'Copy of Raw Data'!$E:$E,'Copy of Raw Data'!A:A,"ERROR",0,1)</f>
        <v>US</v>
      </c>
      <c r="B254" s="9" t="str">
        <f>_xlfn.XLOOKUP($E254,'Copy of Raw Data'!$E:$E,'Copy of Raw Data'!B:B,"ERROR",0,1)</f>
        <v>Hair Mousses</v>
      </c>
      <c r="C254" s="9" t="str">
        <f>_xlfn.XLOOKUP($E254,'Copy of Raw Data'!$E:$E,'Copy of Raw Data'!C:C,"ERROR",0,1)</f>
        <v>herbal essences</v>
      </c>
      <c r="D254" s="9" t="str">
        <f>_xlfn.XLOOKUP($E254,'Copy of Raw Data'!$E:$E,'Copy of Raw Data'!D:D,"ERROR",0,1)</f>
        <v>www.amazon.com/dp/B00G3AE3UY</v>
      </c>
      <c r="E254" s="9" t="s">
        <v>918</v>
      </c>
      <c r="F254" s="9" t="str">
        <f>_xlfn.XLOOKUP($E254,'Copy of Raw Data'!$E:$E,'Copy of Raw Data'!F:F,"ERROR",0,1)</f>
        <v>Herbal Essences Body Envy Va-Va-volumizing Hairspray, 17 Fluid Ounce</v>
      </c>
      <c r="G254" s="9">
        <f>_xlfn.XLOOKUP($E254,'Copy of Raw Data'!$E:$E,'Copy of Raw Data'!G:G,"ERROR",0,1)</f>
        <v>142</v>
      </c>
      <c r="H254" s="9">
        <f>_xlfn.XLOOKUP($E254,'Copy of Raw Data'!$E:$E,'Copy of Raw Data'!H:H,"ERROR",0,1)</f>
        <v>1346.7</v>
      </c>
      <c r="I254" s="9">
        <f>_xlfn.XLOOKUP($E254,'Copy of Raw Data'!$E:$E,'Copy of Raw Data'!I:I,"ERROR",0,1)</f>
        <v>5.70230657165685e-5</v>
      </c>
      <c r="J254" s="9" t="str">
        <f>_xlfn.XLOOKUP($E254,'Copy of Raw Data'!$E:$E,'Copy of 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5 to 10</v>
      </c>
      <c r="L254" s="9">
        <f>_xlfn.XLOOKUP($E254,'Copy of Raw Data'!$E:$E,'Copy of Raw Data'!L:L,"ERROR",0,1)</f>
        <v>9.42</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10 to 15</v>
      </c>
      <c r="N254" s="9">
        <f>_xlfn.XLOOKUP($E254,'Copy of Raw Data'!$E:$E,'Copy of Raw Data'!N:N,"ERROR",0,1)</f>
        <v>12.41</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20% to 25%</v>
      </c>
      <c r="P254" s="16">
        <f t="shared" si="53"/>
        <v>0.240934730056406</v>
      </c>
      <c r="Q254" s="9">
        <f>_xlfn.XLOOKUP($E254,'Copy of Raw Data'!$E:$E,'Copy of Raw Data'!Q:Q,"ERROR",0,1)</f>
        <v>17</v>
      </c>
      <c r="R254" s="9" t="str">
        <f>_xlfn.XLOOKUP($E254,'Copy of Raw Data'!$E:$E,'Copy of Raw Data'!R:R,"ERROR",0,1)</f>
        <v>fl oz</v>
      </c>
      <c r="S254" s="17">
        <f t="shared" si="65"/>
        <v>0.532805429864253</v>
      </c>
      <c r="T254" s="9" t="str">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0.5 to 0.75</v>
      </c>
      <c r="U254" s="17"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 to 0.05</v>
      </c>
      <c r="V254" s="17">
        <f t="shared" si="54"/>
        <v>0.0237376759189407</v>
      </c>
      <c r="W254" s="17"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 to 0.05</v>
      </c>
      <c r="X254" s="17">
        <f t="shared" si="55"/>
        <v>0.0180184453792443</v>
      </c>
      <c r="Y254" s="9"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15 to 20</v>
      </c>
      <c r="Z254" s="17">
        <f t="array" ref="Z254">_xlfn.IFS(AA254="oz",_xlfn.IFS(R254="oz",Q254,R254="fl oz",Q254*1.04,R254="ml",Q254*0.0338),AA254="fl oz",_xlfn.IFS(R254="oz",Q254/1.04,R254="fl oz",Q254,R254="ml",Q254*0.0338/1.04),AA254="ml",_xlfn.IFS(R254="oz",Q254/0.0338,R254="fl oz",Q254*1.04/0.0338,R254="ml",Q254))</f>
        <v>17.68</v>
      </c>
      <c r="AA254" s="9" t="str">
        <f>_xlfn.XLOOKUP($E254,'Copy of Raw Data'!$E:$E,'Copy of Raw Data'!AA:AA,"ERROR",0,1)</f>
        <v>oz</v>
      </c>
      <c r="AB254" s="9"/>
      <c r="AC254" s="9"/>
      <c r="AD254" s="9"/>
      <c r="AE254" s="9"/>
      <c r="AF254" s="9"/>
      <c r="AG254">
        <f t="shared" si="63"/>
        <v>0</v>
      </c>
      <c r="AH254">
        <f t="shared" si="63"/>
        <v>0</v>
      </c>
      <c r="AI254">
        <f t="shared" si="63"/>
        <v>0</v>
      </c>
      <c r="AJ254">
        <f t="shared" si="63"/>
        <v>0</v>
      </c>
      <c r="AK254">
        <f t="shared" si="63"/>
        <v>0</v>
      </c>
      <c r="AL254">
        <f t="shared" si="63"/>
        <v>0</v>
      </c>
      <c r="AM254">
        <f t="shared" si="63"/>
        <v>0</v>
      </c>
      <c r="AN254">
        <f t="shared" si="63"/>
        <v>0</v>
      </c>
      <c r="AO254">
        <f t="shared" si="63"/>
        <v>0</v>
      </c>
      <c r="AP254">
        <f t="shared" si="63"/>
        <v>0</v>
      </c>
      <c r="AQ254">
        <f t="shared" si="63"/>
        <v>0</v>
      </c>
      <c r="AR254">
        <f t="shared" si="63"/>
        <v>0</v>
      </c>
      <c r="AS254">
        <f t="shared" si="63"/>
        <v>0</v>
      </c>
      <c r="AT254">
        <f t="shared" si="63"/>
        <v>0</v>
      </c>
      <c r="AU254">
        <f t="shared" si="63"/>
        <v>0</v>
      </c>
      <c r="AV254">
        <f t="shared" ref="AV254:BK314" si="66">IF(IFERROR(SEARCH(AV$2,$AD254,1),0)=0,0,1)</f>
        <v>0</v>
      </c>
      <c r="AW254">
        <f t="shared" si="66"/>
        <v>0</v>
      </c>
      <c r="AX254">
        <f t="shared" si="66"/>
        <v>0</v>
      </c>
      <c r="AY254">
        <f t="shared" si="66"/>
        <v>0</v>
      </c>
      <c r="AZ254">
        <f t="shared" si="66"/>
        <v>0</v>
      </c>
      <c r="BA254">
        <f t="shared" si="66"/>
        <v>0</v>
      </c>
      <c r="BB254">
        <f t="shared" si="66"/>
        <v>0</v>
      </c>
      <c r="BC254">
        <f t="shared" si="66"/>
        <v>0</v>
      </c>
      <c r="BD254">
        <f t="shared" si="66"/>
        <v>0</v>
      </c>
      <c r="BE254">
        <f t="shared" si="66"/>
        <v>0</v>
      </c>
      <c r="BF254">
        <f t="shared" si="64"/>
        <v>0</v>
      </c>
      <c r="BG254">
        <f t="shared" si="64"/>
        <v>0</v>
      </c>
      <c r="BH254">
        <f t="shared" si="64"/>
        <v>0</v>
      </c>
      <c r="BI254">
        <f t="shared" si="64"/>
        <v>0</v>
      </c>
      <c r="BJ254">
        <f t="shared" si="64"/>
        <v>0</v>
      </c>
      <c r="BK254">
        <f t="shared" si="64"/>
        <v>0</v>
      </c>
      <c r="BL254">
        <f t="shared" si="64"/>
        <v>0</v>
      </c>
      <c r="BM254">
        <f t="shared" si="64"/>
        <v>0</v>
      </c>
      <c r="BN254">
        <f t="shared" si="64"/>
        <v>0</v>
      </c>
      <c r="BO254">
        <f t="shared" si="64"/>
        <v>0</v>
      </c>
      <c r="BP254">
        <f t="shared" si="64"/>
        <v>0</v>
      </c>
      <c r="BQ254">
        <f t="shared" si="64"/>
        <v>0</v>
      </c>
      <c r="BR254">
        <f t="shared" si="64"/>
        <v>0</v>
      </c>
      <c r="BS254">
        <f t="shared" si="64"/>
        <v>0</v>
      </c>
      <c r="BT254">
        <f t="shared" si="64"/>
        <v>0</v>
      </c>
      <c r="BU254">
        <f t="shared" si="64"/>
        <v>0</v>
      </c>
    </row>
    <row r="255" hidden="1" spans="1:73">
      <c r="A255" s="9" t="str">
        <f>_xlfn.XLOOKUP($E255,'Copy of Raw Data'!$E:$E,'Copy of Raw Data'!A:A,"ERROR",0,1)</f>
        <v>US</v>
      </c>
      <c r="B255" s="9" t="str">
        <f>_xlfn.XLOOKUP($E255,'Copy of Raw Data'!$E:$E,'Copy of Raw Data'!B:B,"ERROR",0,1)</f>
        <v>Hair Mousses</v>
      </c>
      <c r="C255" s="9" t="str">
        <f>_xlfn.XLOOKUP($E255,'Copy of Raw Data'!$E:$E,'Copy of Raw Data'!C:C,"ERROR",0,1)</f>
        <v>Wet n Wavy</v>
      </c>
      <c r="D255" s="9" t="str">
        <f>_xlfn.XLOOKUP($E255,'Copy of Raw Data'!$E:$E,'Copy of Raw Data'!D:D,"ERROR",0,1)</f>
        <v>www.amazon.com/dp/B004VTV88O</v>
      </c>
      <c r="E255" s="9" t="s">
        <v>922</v>
      </c>
      <c r="F255" s="9" t="str">
        <f>_xlfn.XLOOKUP($E255,'Copy of Raw Data'!$E:$E,'Copy of Raw Data'!F:F,"ERROR",0,1)</f>
        <v>Wet N Wavy Curl Foam Mousse, 8 Ounce</v>
      </c>
      <c r="G255" s="9">
        <f>_xlfn.XLOOKUP($E255,'Copy of Raw Data'!$E:$E,'Copy of Raw Data'!G:G,"ERROR",0,1)</f>
        <v>146</v>
      </c>
      <c r="H255" s="9">
        <f>_xlfn.XLOOKUP($E255,'Copy of Raw Data'!$E:$E,'Copy of Raw Data'!H:H,"ERROR",0,1)</f>
        <v>1341.26</v>
      </c>
      <c r="I255" s="9">
        <f>_xlfn.XLOOKUP($E255,'Copy of Raw Data'!$E:$E,'Copy of Raw Data'!I:I,"ERROR",0,1)</f>
        <v>5.58254308350126e-5</v>
      </c>
      <c r="J255" s="9" t="str">
        <f>_xlfn.XLOOKUP($E255,'Copy of Raw Data'!$E:$E,'Copy of 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_xlfn.XLOOKUP($E255,'Copy of Raw Data'!$E:$E,'Copy of Raw Data'!L:L,"ERROR",0,1)</f>
        <v>9.37</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5 to 10</v>
      </c>
      <c r="N255" s="9">
        <f>_xlfn.XLOOKUP($E255,'Copy of Raw Data'!$E:$E,'Copy of Raw Data'!N:N,"ERROR",0,1)</f>
        <v>9.5</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0% to 2%</v>
      </c>
      <c r="P255" s="16">
        <f t="shared" si="53"/>
        <v>0.0136842105263159</v>
      </c>
      <c r="Q255" s="9">
        <f>_xlfn.XLOOKUP($E255,'Copy of Raw Data'!$E:$E,'Copy of Raw Data'!Q:Q,"ERROR",0,1)</f>
        <v>236.59</v>
      </c>
      <c r="R255" s="9" t="str">
        <f>_xlfn.XLOOKUP($E255,'Copy of Raw Data'!$E:$E,'Copy of Raw Data'!R:R,"ERROR",0,1)</f>
        <v>ml</v>
      </c>
      <c r="S255" s="17">
        <f t="shared" si="65"/>
        <v>1.17172718589646</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1 to 2</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54"/>
        <v>0.0401753062700426</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55"/>
        <v>0.0396255389210841</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6 to 8</v>
      </c>
      <c r="Z255" s="17">
        <f t="array" ref="Z255">_xlfn.IFS(AA255="oz",_xlfn.IFS(R255="oz",Q255,R255="fl oz",Q255*1.04,R255="ml",Q255*0.0338),AA255="fl oz",_xlfn.IFS(R255="oz",Q255/1.04,R255="fl oz",Q255,R255="ml",Q255*0.0338/1.04),AA255="ml",_xlfn.IFS(R255="oz",Q255/0.0338,R255="fl oz",Q255*1.04/0.0338,R255="ml",Q255))</f>
        <v>7.996742</v>
      </c>
      <c r="AA255" s="9" t="str">
        <f>_xlfn.XLOOKUP($E255,'Copy of Raw Data'!$E:$E,'Copy of Raw Data'!AA:AA,"ERROR",0,1)</f>
        <v>oz</v>
      </c>
      <c r="AB255" s="9"/>
      <c r="AC255" s="9"/>
      <c r="AD255" s="9"/>
      <c r="AE255" s="9"/>
      <c r="AF255" s="9"/>
      <c r="AG255">
        <f t="shared" ref="AG255:AV286" si="67">IF(IFERROR(SEARCH(AG$2,$AD255,1),0)=0,0,1)</f>
        <v>0</v>
      </c>
      <c r="AH255">
        <f t="shared" si="67"/>
        <v>0</v>
      </c>
      <c r="AI255">
        <f t="shared" si="67"/>
        <v>0</v>
      </c>
      <c r="AJ255">
        <f t="shared" si="67"/>
        <v>0</v>
      </c>
      <c r="AK255">
        <f t="shared" si="67"/>
        <v>0</v>
      </c>
      <c r="AL255">
        <f t="shared" si="67"/>
        <v>0</v>
      </c>
      <c r="AM255">
        <f t="shared" si="67"/>
        <v>0</v>
      </c>
      <c r="AN255">
        <f t="shared" si="67"/>
        <v>0</v>
      </c>
      <c r="AO255">
        <f t="shared" si="67"/>
        <v>0</v>
      </c>
      <c r="AP255">
        <f t="shared" si="67"/>
        <v>0</v>
      </c>
      <c r="AQ255">
        <f t="shared" si="67"/>
        <v>0</v>
      </c>
      <c r="AR255">
        <f t="shared" si="67"/>
        <v>0</v>
      </c>
      <c r="AS255">
        <f t="shared" si="67"/>
        <v>0</v>
      </c>
      <c r="AT255">
        <f t="shared" si="67"/>
        <v>0</v>
      </c>
      <c r="AU255">
        <f t="shared" si="67"/>
        <v>0</v>
      </c>
      <c r="AV255">
        <f t="shared" si="67"/>
        <v>0</v>
      </c>
      <c r="AW255">
        <f t="shared" si="66"/>
        <v>0</v>
      </c>
      <c r="AX255">
        <f t="shared" si="66"/>
        <v>0</v>
      </c>
      <c r="AY255">
        <f t="shared" si="66"/>
        <v>0</v>
      </c>
      <c r="AZ255">
        <f t="shared" si="66"/>
        <v>0</v>
      </c>
      <c r="BA255">
        <f t="shared" si="66"/>
        <v>0</v>
      </c>
      <c r="BB255">
        <f t="shared" si="66"/>
        <v>0</v>
      </c>
      <c r="BC255">
        <f t="shared" si="66"/>
        <v>0</v>
      </c>
      <c r="BD255">
        <f t="shared" si="66"/>
        <v>0</v>
      </c>
      <c r="BE255">
        <f t="shared" si="66"/>
        <v>0</v>
      </c>
      <c r="BF255">
        <f t="shared" si="64"/>
        <v>0</v>
      </c>
      <c r="BG255">
        <f t="shared" si="64"/>
        <v>0</v>
      </c>
      <c r="BH255">
        <f t="shared" si="64"/>
        <v>0</v>
      </c>
      <c r="BI255">
        <f t="shared" si="64"/>
        <v>0</v>
      </c>
      <c r="BJ255">
        <f t="shared" si="64"/>
        <v>0</v>
      </c>
      <c r="BK255">
        <f t="shared" si="64"/>
        <v>0</v>
      </c>
      <c r="BL255">
        <f t="shared" si="64"/>
        <v>0</v>
      </c>
      <c r="BM255">
        <f t="shared" si="64"/>
        <v>0</v>
      </c>
      <c r="BN255">
        <f t="shared" si="64"/>
        <v>0</v>
      </c>
      <c r="BO255">
        <f t="shared" si="64"/>
        <v>0</v>
      </c>
      <c r="BP255">
        <f t="shared" si="64"/>
        <v>0</v>
      </c>
      <c r="BQ255">
        <f t="shared" si="64"/>
        <v>0</v>
      </c>
      <c r="BR255">
        <f t="shared" si="64"/>
        <v>0</v>
      </c>
      <c r="BS255">
        <f t="shared" si="64"/>
        <v>0</v>
      </c>
      <c r="BT255">
        <f t="shared" si="64"/>
        <v>0</v>
      </c>
      <c r="BU255">
        <f t="shared" si="64"/>
        <v>0</v>
      </c>
    </row>
    <row r="256" hidden="1" spans="1:73">
      <c r="A256" s="9" t="str">
        <f>_xlfn.XLOOKUP($E256,'Copy of Raw Data'!$E:$E,'Copy of Raw Data'!A:A,"ERROR",0,1)</f>
        <v>US</v>
      </c>
      <c r="B256" s="9" t="str">
        <f>_xlfn.XLOOKUP($E256,'Copy of Raw Data'!$E:$E,'Copy of Raw Data'!B:B,"ERROR",0,1)</f>
        <v>Hair Mousses</v>
      </c>
      <c r="C256" s="9" t="str">
        <f>_xlfn.XLOOKUP($E256,'Copy of Raw Data'!$E:$E,'Copy of Raw Data'!C:C,"ERROR",0,1)</f>
        <v>aunt jackie's</v>
      </c>
      <c r="D256" s="9" t="str">
        <f>_xlfn.XLOOKUP($E256,'Copy of Raw Data'!$E:$E,'Copy of Raw Data'!D:D,"ERROR",0,1)</f>
        <v>www.amazon.com/dp/B07V3GCCM5</v>
      </c>
      <c r="E256" s="9" t="s">
        <v>925</v>
      </c>
      <c r="F256" s="9" t="str">
        <f>_xlfn.XLOOKUP($E256,'Copy of Raw Data'!$E:$E,'Copy of Raw Data'!F:F,"ERROR",0,1)</f>
        <v>Aunt Jackie's Grapeseed Style and Shine Recipes Rescued Thirst Quenching Hair Recovery Conditioner Repair Treatment, Seals in Moisture, 15 oz</v>
      </c>
      <c r="G256" s="9">
        <f>_xlfn.XLOOKUP($E256,'Copy of Raw Data'!$E:$E,'Copy of Raw Data'!G:G,"ERROR",0,1)</f>
        <v>136</v>
      </c>
      <c r="H256" s="9">
        <f>_xlfn.XLOOKUP($E256,'Copy of Raw Data'!$E:$E,'Copy of Raw Data'!H:H,"ERROR",0,1)</f>
        <v>1313.09</v>
      </c>
      <c r="I256" s="9">
        <f>_xlfn.XLOOKUP($E256,'Copy of Raw Data'!$E:$E,'Copy of Raw Data'!I:I,"ERROR",0,1)</f>
        <v>5.57310485333777e-5</v>
      </c>
      <c r="J256" s="9" t="str">
        <f>_xlfn.XLOOKUP($E256,'Copy of Raw Data'!$E:$E,'Copy of 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_xlfn.XLOOKUP($E256,'Copy of Raw Data'!$E:$E,'Copy of Raw Data'!L:L,"ERROR",0,1)</f>
        <v>9.66</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_xlfn.XLOOKUP($E256,'Copy of Raw Data'!$E:$E,'Copy of Raw Data'!N:N,"ERROR",0,1)</f>
        <v>9.66</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No Discount</v>
      </c>
      <c r="P256" s="16">
        <f t="shared" si="53"/>
        <v>0</v>
      </c>
      <c r="Q256" s="9">
        <f>_xlfn.XLOOKUP($E256,'Copy of Raw Data'!$E:$E,'Copy of Raw Data'!Q:Q,"ERROR",0,1)</f>
        <v>15</v>
      </c>
      <c r="R256" s="9" t="str">
        <f>_xlfn.XLOOKUP($E256,'Copy of Raw Data'!$E:$E,'Copy of Raw Data'!R:R,"ERROR",0,1)</f>
        <v>oz</v>
      </c>
      <c r="S256" s="17">
        <f t="shared" si="65"/>
        <v>0.644</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0.5 to 0.75</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54"/>
        <v>0.021778829895164</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55"/>
        <v>0.021778829895164</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10 to 15</v>
      </c>
      <c r="Z256" s="17">
        <f t="array" ref="Z256">_xlfn.IFS(AA256="oz",_xlfn.IFS(R256="oz",Q256,R256="fl oz",Q256*1.04,R256="ml",Q256*0.0338),AA256="fl oz",_xlfn.IFS(R256="oz",Q256/1.04,R256="fl oz",Q256,R256="ml",Q256*0.0338/1.04),AA256="ml",_xlfn.IFS(R256="oz",Q256/0.0338,R256="fl oz",Q256*1.04/0.0338,R256="ml",Q256))</f>
        <v>15</v>
      </c>
      <c r="AA256" s="9" t="str">
        <f>_xlfn.XLOOKUP($E256,'Copy of Raw Data'!$E:$E,'Copy of Raw Data'!AA:AA,"ERROR",0,1)</f>
        <v>oz</v>
      </c>
      <c r="AB256" s="9"/>
      <c r="AC256" s="9"/>
      <c r="AD256" s="9"/>
      <c r="AE256" s="9"/>
      <c r="AF256" s="9"/>
      <c r="AG256">
        <f t="shared" si="67"/>
        <v>0</v>
      </c>
      <c r="AH256">
        <f t="shared" si="67"/>
        <v>0</v>
      </c>
      <c r="AI256">
        <f t="shared" si="67"/>
        <v>0</v>
      </c>
      <c r="AJ256">
        <f t="shared" si="67"/>
        <v>0</v>
      </c>
      <c r="AK256">
        <f t="shared" si="67"/>
        <v>0</v>
      </c>
      <c r="AL256">
        <f t="shared" si="67"/>
        <v>0</v>
      </c>
      <c r="AM256">
        <f t="shared" si="67"/>
        <v>0</v>
      </c>
      <c r="AN256">
        <f t="shared" si="67"/>
        <v>0</v>
      </c>
      <c r="AO256">
        <f t="shared" si="67"/>
        <v>0</v>
      </c>
      <c r="AP256">
        <f t="shared" si="67"/>
        <v>0</v>
      </c>
      <c r="AQ256">
        <f t="shared" si="67"/>
        <v>0</v>
      </c>
      <c r="AR256">
        <f t="shared" si="67"/>
        <v>0</v>
      </c>
      <c r="AS256">
        <f t="shared" si="67"/>
        <v>0</v>
      </c>
      <c r="AT256">
        <f t="shared" si="67"/>
        <v>0</v>
      </c>
      <c r="AU256">
        <f t="shared" si="67"/>
        <v>0</v>
      </c>
      <c r="AV256">
        <f t="shared" si="67"/>
        <v>0</v>
      </c>
      <c r="AW256">
        <f t="shared" si="66"/>
        <v>0</v>
      </c>
      <c r="AX256">
        <f t="shared" si="66"/>
        <v>0</v>
      </c>
      <c r="AY256">
        <f t="shared" si="66"/>
        <v>0</v>
      </c>
      <c r="AZ256">
        <f t="shared" si="66"/>
        <v>0</v>
      </c>
      <c r="BA256">
        <f t="shared" si="66"/>
        <v>0</v>
      </c>
      <c r="BB256">
        <f t="shared" si="66"/>
        <v>0</v>
      </c>
      <c r="BC256">
        <f t="shared" si="66"/>
        <v>0</v>
      </c>
      <c r="BD256">
        <f t="shared" si="66"/>
        <v>0</v>
      </c>
      <c r="BE256">
        <f t="shared" si="66"/>
        <v>0</v>
      </c>
      <c r="BF256">
        <f t="shared" si="64"/>
        <v>0</v>
      </c>
      <c r="BG256">
        <f t="shared" si="64"/>
        <v>0</v>
      </c>
      <c r="BH256">
        <f t="shared" si="64"/>
        <v>0</v>
      </c>
      <c r="BI256">
        <f t="shared" si="64"/>
        <v>0</v>
      </c>
      <c r="BJ256">
        <f t="shared" si="64"/>
        <v>0</v>
      </c>
      <c r="BK256">
        <f t="shared" si="64"/>
        <v>0</v>
      </c>
      <c r="BL256">
        <f t="shared" si="64"/>
        <v>0</v>
      </c>
      <c r="BM256">
        <f t="shared" si="64"/>
        <v>0</v>
      </c>
      <c r="BN256">
        <f t="shared" si="64"/>
        <v>0</v>
      </c>
      <c r="BO256">
        <f t="shared" si="64"/>
        <v>0</v>
      </c>
      <c r="BP256">
        <f t="shared" si="64"/>
        <v>0</v>
      </c>
      <c r="BQ256">
        <f t="shared" si="64"/>
        <v>0</v>
      </c>
      <c r="BR256">
        <f t="shared" si="64"/>
        <v>0</v>
      </c>
      <c r="BS256">
        <f t="shared" si="64"/>
        <v>0</v>
      </c>
      <c r="BT256">
        <f t="shared" si="64"/>
        <v>0</v>
      </c>
      <c r="BU256">
        <f t="shared" si="64"/>
        <v>0</v>
      </c>
    </row>
    <row r="257" hidden="1" spans="1:73">
      <c r="A257" s="9" t="str">
        <f>_xlfn.XLOOKUP($E257,'Copy of Raw Data'!$E:$E,'Copy of Raw Data'!A:A,"ERROR",0,1)</f>
        <v>US</v>
      </c>
      <c r="B257" s="9" t="str">
        <f>_xlfn.XLOOKUP($E257,'Copy of Raw Data'!$E:$E,'Copy of Raw Data'!B:B,"ERROR",0,1)</f>
        <v>Hair Mousses</v>
      </c>
      <c r="C257" s="9" t="str">
        <f>_xlfn.XLOOKUP($E257,'Copy of Raw Data'!$E:$E,'Copy of Raw Data'!C:C,"ERROR",0,1)</f>
        <v>Dolahair</v>
      </c>
      <c r="D257" s="9" t="str">
        <f>_xlfn.XLOOKUP($E257,'Copy of Raw Data'!$E:$E,'Copy of Raw Data'!D:D,"ERROR",0,1)</f>
        <v>www.amazon.com/dp/B0C7PXLDXG</v>
      </c>
      <c r="E257" s="9" t="s">
        <v>928</v>
      </c>
      <c r="F257" s="9" t="str">
        <f>_xlfn.XLOOKUP($E257,'Copy of Raw Data'!$E:$E,'Copy of Raw Data'!F:F,"ERROR",0,1)</f>
        <v>Dolahair Braid Mousse Foam Hair Mousse for Braids Locks Box Braids Curly Hair Setting Mousse for Braids Styling Mousse for Natural Hair Babyhair Edge Setting Mousse (3.4 Fl Oz)</v>
      </c>
      <c r="G257" s="9">
        <f>_xlfn.XLOOKUP($E257,'Copy of Raw Data'!$E:$E,'Copy of Raw Data'!G:G,"ERROR",0,1)</f>
        <v>188</v>
      </c>
      <c r="H257" s="9">
        <f>_xlfn.XLOOKUP($E257,'Copy of Raw Data'!$E:$E,'Copy of Raw Data'!H:H,"ERROR",0,1)</f>
        <v>1310.87</v>
      </c>
      <c r="I257" s="9">
        <f>_xlfn.XLOOKUP($E257,'Copy of Raw Data'!$E:$E,'Copy of Raw Data'!I:I,"ERROR",0,1)</f>
        <v>5.28676935716172e-5</v>
      </c>
      <c r="J257" s="9" t="str">
        <f>_xlfn.XLOOKUP($E257,'Copy of Raw Data'!$E:$E,'Copy of 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_xlfn.XLOOKUP($E257,'Copy of Raw Data'!$E:$E,'Copy of Raw Data'!L:L,"ERROR",0,1)</f>
        <v>6.99</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_xlfn.XLOOKUP($E257,'Copy of Raw Data'!$E:$E,'Copy of Raw Data'!N:N,"ERROR",0,1)</f>
        <v>7.73</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8% to 10%</v>
      </c>
      <c r="P257" s="16">
        <f t="shared" si="53"/>
        <v>0.0957309184993532</v>
      </c>
      <c r="Q257" s="9">
        <f>_xlfn.XLOOKUP($E257,'Copy of Raw Data'!$E:$E,'Copy of Raw Data'!Q:Q,"ERROR",0,1)</f>
        <v>3.4</v>
      </c>
      <c r="R257" s="9" t="str">
        <f>_xlfn.XLOOKUP($E257,'Copy of Raw Data'!$E:$E,'Copy of Raw Data'!R:R,"ERROR",0,1)</f>
        <v>fl oz</v>
      </c>
      <c r="S257" s="17">
        <f t="shared" si="65"/>
        <v>1.97680995475113</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1 to 2</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0.05 to 0.1</v>
      </c>
      <c r="V257" s="17">
        <f t="shared" si="54"/>
        <v>0.0739291840666445</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0.05 to 0.1</v>
      </c>
      <c r="X257" s="17">
        <f t="shared" si="55"/>
        <v>0.0668518753720369</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2 to 4</v>
      </c>
      <c r="Z257" s="17">
        <f t="array" ref="Z257">_xlfn.IFS(AA257="oz",_xlfn.IFS(R257="oz",Q257,R257="fl oz",Q257*1.04,R257="ml",Q257*0.0338),AA257="fl oz",_xlfn.IFS(R257="oz",Q257/1.04,R257="fl oz",Q257,R257="ml",Q257*0.0338/1.04),AA257="ml",_xlfn.IFS(R257="oz",Q257/0.0338,R257="fl oz",Q257*1.04/0.0338,R257="ml",Q257))</f>
        <v>3.536</v>
      </c>
      <c r="AA257" s="9" t="str">
        <f>_xlfn.XLOOKUP($E257,'Copy of Raw Data'!$E:$E,'Copy of Raw Data'!AA:AA,"ERROR",0,1)</f>
        <v>oz</v>
      </c>
      <c r="AB257" s="9"/>
      <c r="AC257" s="9"/>
      <c r="AD257" s="9"/>
      <c r="AE257" s="9"/>
      <c r="AF257" s="9"/>
      <c r="AG257">
        <f t="shared" si="67"/>
        <v>0</v>
      </c>
      <c r="AH257">
        <f t="shared" si="67"/>
        <v>0</v>
      </c>
      <c r="AI257">
        <f t="shared" si="67"/>
        <v>0</v>
      </c>
      <c r="AJ257">
        <f t="shared" si="67"/>
        <v>0</v>
      </c>
      <c r="AK257">
        <f t="shared" si="67"/>
        <v>0</v>
      </c>
      <c r="AL257">
        <f t="shared" si="67"/>
        <v>0</v>
      </c>
      <c r="AM257">
        <f t="shared" si="67"/>
        <v>0</v>
      </c>
      <c r="AN257">
        <f t="shared" si="67"/>
        <v>0</v>
      </c>
      <c r="AO257">
        <f t="shared" si="67"/>
        <v>0</v>
      </c>
      <c r="AP257">
        <f t="shared" si="67"/>
        <v>0</v>
      </c>
      <c r="AQ257">
        <f t="shared" si="67"/>
        <v>0</v>
      </c>
      <c r="AR257">
        <f t="shared" si="67"/>
        <v>0</v>
      </c>
      <c r="AS257">
        <f t="shared" si="67"/>
        <v>0</v>
      </c>
      <c r="AT257">
        <f t="shared" si="67"/>
        <v>0</v>
      </c>
      <c r="AU257">
        <f t="shared" si="67"/>
        <v>0</v>
      </c>
      <c r="AV257">
        <f t="shared" si="67"/>
        <v>0</v>
      </c>
      <c r="AW257">
        <f t="shared" si="66"/>
        <v>0</v>
      </c>
      <c r="AX257">
        <f t="shared" si="66"/>
        <v>0</v>
      </c>
      <c r="AY257">
        <f t="shared" si="66"/>
        <v>0</v>
      </c>
      <c r="AZ257">
        <f t="shared" si="66"/>
        <v>0</v>
      </c>
      <c r="BA257">
        <f t="shared" si="66"/>
        <v>0</v>
      </c>
      <c r="BB257">
        <f t="shared" si="66"/>
        <v>0</v>
      </c>
      <c r="BC257">
        <f t="shared" si="66"/>
        <v>0</v>
      </c>
      <c r="BD257">
        <f t="shared" si="66"/>
        <v>0</v>
      </c>
      <c r="BE257">
        <f t="shared" si="66"/>
        <v>0</v>
      </c>
      <c r="BF257">
        <f t="shared" si="64"/>
        <v>0</v>
      </c>
      <c r="BG257">
        <f t="shared" si="64"/>
        <v>0</v>
      </c>
      <c r="BH257">
        <f t="shared" si="64"/>
        <v>0</v>
      </c>
      <c r="BI257">
        <f t="shared" si="64"/>
        <v>0</v>
      </c>
      <c r="BJ257">
        <f t="shared" si="64"/>
        <v>0</v>
      </c>
      <c r="BK257">
        <f t="shared" si="64"/>
        <v>0</v>
      </c>
      <c r="BL257">
        <f t="shared" si="64"/>
        <v>0</v>
      </c>
      <c r="BM257">
        <f t="shared" si="64"/>
        <v>0</v>
      </c>
      <c r="BN257">
        <f t="shared" si="64"/>
        <v>0</v>
      </c>
      <c r="BO257">
        <f t="shared" si="64"/>
        <v>0</v>
      </c>
      <c r="BP257">
        <f t="shared" si="64"/>
        <v>0</v>
      </c>
      <c r="BQ257">
        <f t="shared" si="64"/>
        <v>0</v>
      </c>
      <c r="BR257">
        <f t="shared" si="64"/>
        <v>0</v>
      </c>
      <c r="BS257">
        <f t="shared" si="64"/>
        <v>0</v>
      </c>
      <c r="BT257">
        <f t="shared" si="64"/>
        <v>0</v>
      </c>
      <c r="BU257">
        <f t="shared" si="64"/>
        <v>0</v>
      </c>
    </row>
    <row r="258" hidden="1" spans="1:73">
      <c r="A258" s="9" t="str">
        <f>_xlfn.XLOOKUP($E258,'Copy of Raw Data'!$E:$E,'Copy of Raw Data'!A:A,"ERROR",0,1)</f>
        <v>US</v>
      </c>
      <c r="B258" s="9" t="str">
        <f>_xlfn.XLOOKUP($E258,'Copy of Raw Data'!$E:$E,'Copy of Raw Data'!B:B,"ERROR",0,1)</f>
        <v>Hair Mousses</v>
      </c>
      <c r="C258" s="9" t="str">
        <f>_xlfn.XLOOKUP($E258,'Copy of Raw Data'!$E:$E,'Copy of Raw Data'!C:C,"ERROR",0,1)</f>
        <v>herbal essences</v>
      </c>
      <c r="D258" s="9" t="str">
        <f>_xlfn.XLOOKUP($E258,'Copy of Raw Data'!$E:$E,'Copy of Raw Data'!D:D,"ERROR",0,1)</f>
        <v>www.amazon.com/dp/B078YGG9Z6</v>
      </c>
      <c r="E258" s="9" t="s">
        <v>931</v>
      </c>
      <c r="F258" s="9" t="str">
        <f>_xlfn.XLOOKUP($E258,'Copy of Raw Data'!$E:$E,'Copy of Raw Data'!F:F,"ERROR",0,1)</f>
        <v>He Mopusse Totally Twisted 6.8oz</v>
      </c>
      <c r="G258" s="9">
        <f>_xlfn.XLOOKUP($E258,'Copy of Raw Data'!$E:$E,'Copy of Raw Data'!G:G,"ERROR",0,1)</f>
        <v>33</v>
      </c>
      <c r="H258" s="9">
        <f>_xlfn.XLOOKUP($E258,'Copy of Raw Data'!$E:$E,'Copy of Raw Data'!H:H,"ERROR",0,1)</f>
        <v>1243.52</v>
      </c>
      <c r="I258" s="9">
        <f>_xlfn.XLOOKUP($E258,'Copy of Raw Data'!$E:$E,'Copy of Raw Data'!I:I,"ERROR",0,1)</f>
        <v>5.17533872086218e-5</v>
      </c>
      <c r="J258" s="9" t="str">
        <f>_xlfn.XLOOKUP($E258,'Copy of Raw Data'!$E:$E,'Copy of 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30 to 40</v>
      </c>
      <c r="L258" s="9">
        <f>_xlfn.XLOOKUP($E258,'Copy of Raw Data'!$E:$E,'Copy of Raw Data'!L:L,"ERROR",0,1)</f>
        <v>38</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30 to 40</v>
      </c>
      <c r="N258" s="9">
        <f>_xlfn.XLOOKUP($E258,'Copy of Raw Data'!$E:$E,'Copy of Raw Data'!N:N,"ERROR",0,1)</f>
        <v>38</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No Discount</v>
      </c>
      <c r="P258" s="16">
        <f t="shared" si="53"/>
        <v>0</v>
      </c>
      <c r="Q258" s="9">
        <f>_xlfn.XLOOKUP($E258,'Copy of Raw Data'!$E:$E,'Copy of Raw Data'!Q:Q,"ERROR",0,1)</f>
        <v>6.8</v>
      </c>
      <c r="R258" s="9" t="str">
        <f>_xlfn.XLOOKUP($E258,'Copy of Raw Data'!$E:$E,'Copy of Raw Data'!R:R,"ERROR",0,1)</f>
        <v>oz</v>
      </c>
      <c r="S258" s="17">
        <f t="shared" si="65"/>
        <v>5.58823529411765</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5 to 10</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7">
        <f t="shared" si="54"/>
        <v>0.18898327000736</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7">
        <f t="shared" si="55"/>
        <v>0.18898327000736</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6 to 8</v>
      </c>
      <c r="Z258" s="17">
        <f t="array" ref="Z258">_xlfn.IFS(AA258="oz",_xlfn.IFS(R258="oz",Q258,R258="fl oz",Q258*1.04,R258="ml",Q258*0.0338),AA258="fl oz",_xlfn.IFS(R258="oz",Q258/1.04,R258="fl oz",Q258,R258="ml",Q258*0.0338/1.04),AA258="ml",_xlfn.IFS(R258="oz",Q258/0.0338,R258="fl oz",Q258*1.04/0.0338,R258="ml",Q258))</f>
        <v>6.8</v>
      </c>
      <c r="AA258" s="9" t="str">
        <f>_xlfn.XLOOKUP($E258,'Copy of Raw Data'!$E:$E,'Copy of Raw Data'!AA:AA,"ERROR",0,1)</f>
        <v>oz</v>
      </c>
      <c r="AB258" s="9"/>
      <c r="AC258" s="9"/>
      <c r="AD258" s="9"/>
      <c r="AE258" s="9"/>
      <c r="AF258" s="9"/>
      <c r="AG258">
        <f t="shared" si="67"/>
        <v>0</v>
      </c>
      <c r="AH258">
        <f t="shared" si="67"/>
        <v>0</v>
      </c>
      <c r="AI258">
        <f t="shared" si="67"/>
        <v>0</v>
      </c>
      <c r="AJ258">
        <f t="shared" si="67"/>
        <v>0</v>
      </c>
      <c r="AK258">
        <f t="shared" si="67"/>
        <v>0</v>
      </c>
      <c r="AL258">
        <f t="shared" si="67"/>
        <v>0</v>
      </c>
      <c r="AM258">
        <f t="shared" si="67"/>
        <v>0</v>
      </c>
      <c r="AN258">
        <f t="shared" si="67"/>
        <v>0</v>
      </c>
      <c r="AO258">
        <f t="shared" si="67"/>
        <v>0</v>
      </c>
      <c r="AP258">
        <f t="shared" si="67"/>
        <v>0</v>
      </c>
      <c r="AQ258">
        <f t="shared" si="67"/>
        <v>0</v>
      </c>
      <c r="AR258">
        <f t="shared" si="67"/>
        <v>0</v>
      </c>
      <c r="AS258">
        <f t="shared" si="67"/>
        <v>0</v>
      </c>
      <c r="AT258">
        <f t="shared" si="67"/>
        <v>0</v>
      </c>
      <c r="AU258">
        <f t="shared" si="67"/>
        <v>0</v>
      </c>
      <c r="AV258">
        <f t="shared" si="67"/>
        <v>0</v>
      </c>
      <c r="AW258">
        <f t="shared" si="66"/>
        <v>0</v>
      </c>
      <c r="AX258">
        <f t="shared" si="66"/>
        <v>0</v>
      </c>
      <c r="AY258">
        <f t="shared" si="66"/>
        <v>0</v>
      </c>
      <c r="AZ258">
        <f t="shared" si="66"/>
        <v>0</v>
      </c>
      <c r="BA258">
        <f t="shared" si="66"/>
        <v>0</v>
      </c>
      <c r="BB258">
        <f t="shared" si="66"/>
        <v>0</v>
      </c>
      <c r="BC258">
        <f t="shared" si="66"/>
        <v>0</v>
      </c>
      <c r="BD258">
        <f t="shared" si="66"/>
        <v>0</v>
      </c>
      <c r="BE258">
        <f t="shared" si="66"/>
        <v>0</v>
      </c>
      <c r="BF258">
        <f t="shared" si="66"/>
        <v>0</v>
      </c>
      <c r="BG258">
        <f t="shared" si="66"/>
        <v>0</v>
      </c>
      <c r="BH258">
        <f t="shared" si="66"/>
        <v>0</v>
      </c>
      <c r="BI258">
        <f t="shared" si="66"/>
        <v>0</v>
      </c>
      <c r="BJ258">
        <f t="shared" si="66"/>
        <v>0</v>
      </c>
      <c r="BK258">
        <f t="shared" si="66"/>
        <v>0</v>
      </c>
      <c r="BL258">
        <f t="shared" ref="BF258:BU314" si="68">IF(IFERROR(SEARCH(BL$2,$AD258,1),0)=0,0,1)</f>
        <v>0</v>
      </c>
      <c r="BM258">
        <f t="shared" si="68"/>
        <v>0</v>
      </c>
      <c r="BN258">
        <f t="shared" si="68"/>
        <v>0</v>
      </c>
      <c r="BO258">
        <f t="shared" si="68"/>
        <v>0</v>
      </c>
      <c r="BP258">
        <f t="shared" si="68"/>
        <v>0</v>
      </c>
      <c r="BQ258">
        <f t="shared" si="68"/>
        <v>0</v>
      </c>
      <c r="BR258">
        <f t="shared" si="68"/>
        <v>0</v>
      </c>
      <c r="BS258">
        <f t="shared" si="68"/>
        <v>0</v>
      </c>
      <c r="BT258">
        <f t="shared" si="68"/>
        <v>0</v>
      </c>
      <c r="BU258">
        <f t="shared" si="68"/>
        <v>0</v>
      </c>
    </row>
    <row r="259" hidden="1" spans="1:73">
      <c r="A259" s="9" t="str">
        <f>_xlfn.XLOOKUP($E259,'Copy of Raw Data'!$E:$E,'Copy of Raw Data'!A:A,"ERROR",0,1)</f>
        <v>US</v>
      </c>
      <c r="B259" s="9" t="str">
        <f>_xlfn.XLOOKUP($E259,'Copy of Raw Data'!$E:$E,'Copy of Raw Data'!B:B,"ERROR",0,1)</f>
        <v>Hair Mousses</v>
      </c>
      <c r="C259" s="9" t="str">
        <f>_xlfn.XLOOKUP($E259,'Copy of Raw Data'!$E:$E,'Copy of Raw Data'!C:C,"ERROR",0,1)</f>
        <v>Scruples</v>
      </c>
      <c r="D259" s="9" t="str">
        <f>_xlfn.XLOOKUP($E259,'Copy of Raw Data'!$E:$E,'Copy of Raw Data'!D:D,"ERROR",0,1)</f>
        <v>www.amazon.com/dp/B00HQXV76U</v>
      </c>
      <c r="E259" s="9" t="s">
        <v>935</v>
      </c>
      <c r="F259" s="9" t="str">
        <f>_xlfn.XLOOKUP($E259,'Copy of Raw Data'!$E:$E,'Copy of Raw Data'!F:F,"ERROR",0,1)</f>
        <v>Scruples Creme Parfait Volumizing Foam - Rich &amp; Weightless Styling Foam for Ultimate Smoothing Control, Hydration and Frizz-Free Hold - Alcohol-Free Volume Hair Mousse for Fine to Thick Hair (8.5 oz)</v>
      </c>
      <c r="G259" s="9">
        <f>_xlfn.XLOOKUP($E259,'Copy of Raw Data'!$E:$E,'Copy of Raw Data'!G:G,"ERROR",0,1)</f>
        <v>62</v>
      </c>
      <c r="H259" s="9">
        <f>_xlfn.XLOOKUP($E259,'Copy of Raw Data'!$E:$E,'Copy of Raw Data'!H:H,"ERROR",0,1)</f>
        <v>1217.31</v>
      </c>
      <c r="I259" s="9">
        <f>_xlfn.XLOOKUP($E259,'Copy of Raw Data'!$E:$E,'Copy of Raw Data'!I:I,"ERROR",0,1)</f>
        <v>5.01986301046636e-5</v>
      </c>
      <c r="J259" s="9" t="str">
        <f>_xlfn.XLOOKUP($E259,'Copy of Raw Data'!$E:$E,'Copy of 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15 to 20</v>
      </c>
      <c r="L259" s="9">
        <f>_xlfn.XLOOKUP($E259,'Copy of Raw Data'!$E:$E,'Copy of Raw Data'!L:L,"ERROR",0,1)</f>
        <v>19.64</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20 to 30</v>
      </c>
      <c r="N259" s="9">
        <f>_xlfn.XLOOKUP($E259,'Copy of Raw Data'!$E:$E,'Copy of Raw Data'!N:N,"ERROR",0,1)</f>
        <v>24.58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20% to 25%</v>
      </c>
      <c r="P259" s="16">
        <f t="shared" si="53"/>
        <v>0.200976403580146</v>
      </c>
      <c r="Q259" s="9">
        <f>_xlfn.XLOOKUP($E259,'Copy of Raw Data'!$E:$E,'Copy of Raw Data'!Q:Q,"ERROR",0,1)</f>
        <v>8.5</v>
      </c>
      <c r="R259" s="9" t="str">
        <f>_xlfn.XLOOKUP($E259,'Copy of Raw Data'!$E:$E,'Copy of Raw Data'!R:R,"ERROR",0,1)</f>
        <v>oz</v>
      </c>
      <c r="S259" s="17">
        <f t="shared" si="65"/>
        <v>2.31058823529412</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2 to 3</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0.05 to 0.1</v>
      </c>
      <c r="V259" s="17">
        <f t="shared" si="54"/>
        <v>0.0977938689848614</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0.05 to 0.1</v>
      </c>
      <c r="X259" s="17">
        <f t="shared" si="55"/>
        <v>0.078139608904096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8 to 10</v>
      </c>
      <c r="Z259" s="17">
        <f t="array" ref="Z259">_xlfn.IFS(AA259="oz",_xlfn.IFS(R259="oz",Q259,R259="fl oz",Q259*1.04,R259="ml",Q259*0.0338),AA259="fl oz",_xlfn.IFS(R259="oz",Q259/1.04,R259="fl oz",Q259,R259="ml",Q259*0.0338/1.04),AA259="ml",_xlfn.IFS(R259="oz",Q259/0.0338,R259="fl oz",Q259*1.04/0.0338,R259="ml",Q259))</f>
        <v>8.5</v>
      </c>
      <c r="AA259" s="9" t="str">
        <f>_xlfn.XLOOKUP($E259,'Copy of Raw Data'!$E:$E,'Copy of Raw Data'!AA:AA,"ERROR",0,1)</f>
        <v>oz</v>
      </c>
      <c r="AB259" s="9"/>
      <c r="AC259" s="9"/>
      <c r="AD259" s="9"/>
      <c r="AE259" s="9"/>
      <c r="AF259" s="9"/>
      <c r="AG259">
        <f t="shared" si="67"/>
        <v>0</v>
      </c>
      <c r="AH259">
        <f t="shared" si="67"/>
        <v>0</v>
      </c>
      <c r="AI259">
        <f t="shared" si="67"/>
        <v>0</v>
      </c>
      <c r="AJ259">
        <f t="shared" si="67"/>
        <v>0</v>
      </c>
      <c r="AK259">
        <f t="shared" si="67"/>
        <v>0</v>
      </c>
      <c r="AL259">
        <f t="shared" si="67"/>
        <v>0</v>
      </c>
      <c r="AM259">
        <f t="shared" si="67"/>
        <v>0</v>
      </c>
      <c r="AN259">
        <f t="shared" si="67"/>
        <v>0</v>
      </c>
      <c r="AO259">
        <f t="shared" si="67"/>
        <v>0</v>
      </c>
      <c r="AP259">
        <f t="shared" si="67"/>
        <v>0</v>
      </c>
      <c r="AQ259">
        <f t="shared" si="67"/>
        <v>0</v>
      </c>
      <c r="AR259">
        <f t="shared" si="67"/>
        <v>0</v>
      </c>
      <c r="AS259">
        <f t="shared" si="67"/>
        <v>0</v>
      </c>
      <c r="AT259">
        <f t="shared" si="67"/>
        <v>0</v>
      </c>
      <c r="AU259">
        <f t="shared" si="67"/>
        <v>0</v>
      </c>
      <c r="AV259">
        <f t="shared" si="67"/>
        <v>0</v>
      </c>
      <c r="AW259">
        <f t="shared" si="66"/>
        <v>0</v>
      </c>
      <c r="AX259">
        <f t="shared" si="66"/>
        <v>0</v>
      </c>
      <c r="AY259">
        <f t="shared" si="66"/>
        <v>0</v>
      </c>
      <c r="AZ259">
        <f t="shared" si="66"/>
        <v>0</v>
      </c>
      <c r="BA259">
        <f t="shared" si="66"/>
        <v>0</v>
      </c>
      <c r="BB259">
        <f t="shared" si="66"/>
        <v>0</v>
      </c>
      <c r="BC259">
        <f t="shared" si="66"/>
        <v>0</v>
      </c>
      <c r="BD259">
        <f t="shared" si="66"/>
        <v>0</v>
      </c>
      <c r="BE259">
        <f t="shared" si="66"/>
        <v>0</v>
      </c>
      <c r="BF259">
        <f t="shared" si="68"/>
        <v>0</v>
      </c>
      <c r="BG259">
        <f t="shared" si="68"/>
        <v>0</v>
      </c>
      <c r="BH259">
        <f t="shared" si="68"/>
        <v>0</v>
      </c>
      <c r="BI259">
        <f t="shared" si="68"/>
        <v>0</v>
      </c>
      <c r="BJ259">
        <f t="shared" si="68"/>
        <v>0</v>
      </c>
      <c r="BK259">
        <f t="shared" si="68"/>
        <v>0</v>
      </c>
      <c r="BL259">
        <f t="shared" si="68"/>
        <v>0</v>
      </c>
      <c r="BM259">
        <f t="shared" si="68"/>
        <v>0</v>
      </c>
      <c r="BN259">
        <f t="shared" si="68"/>
        <v>0</v>
      </c>
      <c r="BO259">
        <f t="shared" si="68"/>
        <v>0</v>
      </c>
      <c r="BP259">
        <f t="shared" si="68"/>
        <v>0</v>
      </c>
      <c r="BQ259">
        <f t="shared" si="68"/>
        <v>0</v>
      </c>
      <c r="BR259">
        <f t="shared" si="68"/>
        <v>0</v>
      </c>
      <c r="BS259">
        <f t="shared" si="68"/>
        <v>0</v>
      </c>
      <c r="BT259">
        <f t="shared" si="68"/>
        <v>0</v>
      </c>
      <c r="BU259">
        <f t="shared" si="68"/>
        <v>0</v>
      </c>
    </row>
    <row r="260" hidden="1" spans="1:73">
      <c r="A260" s="9" t="str">
        <f>_xlfn.XLOOKUP($E260,'Copy of Raw Data'!$E:$E,'Copy of Raw Data'!A:A,"ERROR",0,1)</f>
        <v>US</v>
      </c>
      <c r="B260" s="9" t="str">
        <f>_xlfn.XLOOKUP($E260,'Copy of Raw Data'!$E:$E,'Copy of Raw Data'!B:B,"ERROR",0,1)</f>
        <v>Hair Mousses</v>
      </c>
      <c r="C260" s="9" t="str">
        <f>_xlfn.XLOOKUP($E260,'Copy of Raw Data'!$E:$E,'Copy of Raw Data'!C:C,"ERROR",0,1)</f>
        <v>aphogee</v>
      </c>
      <c r="D260" s="9" t="str">
        <f>_xlfn.XLOOKUP($E260,'Copy of Raw Data'!$E:$E,'Copy of Raw Data'!D:D,"ERROR",0,1)</f>
        <v>www.amazon.com/dp/B00GAAQGNO</v>
      </c>
      <c r="E260" s="9" t="s">
        <v>939</v>
      </c>
      <c r="F260" s="9" t="str">
        <f>_xlfn.XLOOKUP($E260,'Copy of Raw Data'!$E:$E,'Copy of Raw Data'!F:F,"ERROR",0,1)</f>
        <v>Aphogee Curlific Curl Definer, 8 Fl Oz</v>
      </c>
      <c r="G260" s="9">
        <f>_xlfn.XLOOKUP($E260,'Copy of Raw Data'!$E:$E,'Copy of Raw Data'!G:G,"ERROR",0,1)</f>
        <v>118</v>
      </c>
      <c r="H260" s="9">
        <f>_xlfn.XLOOKUP($E260,'Copy of Raw Data'!$E:$E,'Copy of Raw Data'!H:H,"ERROR",0,1)</f>
        <v>1180.74</v>
      </c>
      <c r="I260" s="9">
        <f>_xlfn.XLOOKUP($E260,'Copy of Raw Data'!$E:$E,'Copy of Raw Data'!I:I,"ERROR",0,1)</f>
        <v>4.89346725246615e-5</v>
      </c>
      <c r="J260" s="9" t="str">
        <f>_xlfn.XLOOKUP($E260,'Copy of Raw Data'!$E:$E,'Copy of 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5 to 10</v>
      </c>
      <c r="L260" s="9">
        <f>_xlfn.XLOOKUP($E260,'Copy of Raw Data'!$E:$E,'Copy of Raw Data'!L:L,"ERROR",0,1)</f>
        <v>9.98</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5 to 10</v>
      </c>
      <c r="N260" s="9">
        <f>_xlfn.XLOOKUP($E260,'Copy of Raw Data'!$E:$E,'Copy of Raw Data'!N:N,"ERROR",0,1)</f>
        <v>9.98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No Discount</v>
      </c>
      <c r="P260" s="16">
        <f t="shared" ref="P260:P314" si="69">(N260-L260)/N260</f>
        <v>0</v>
      </c>
      <c r="Q260" s="9">
        <f>_xlfn.XLOOKUP($E260,'Copy of Raw Data'!$E:$E,'Copy of Raw Data'!Q:Q,"ERROR",0,1)</f>
        <v>8</v>
      </c>
      <c r="R260" s="9" t="str">
        <f>_xlfn.XLOOKUP($E260,'Copy of Raw Data'!$E:$E,'Copy of Raw Data'!R:R,"ERROR",0,1)</f>
        <v>fl oz</v>
      </c>
      <c r="S260" s="17">
        <f t="shared" si="65"/>
        <v>1.19951923076923</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1 to 2</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 to 0.05</v>
      </c>
      <c r="V260" s="17">
        <f t="shared" ref="V260:V314" si="70">N260/($Z260*29.57)</f>
        <v>0.0405654119299706</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 to 0.05</v>
      </c>
      <c r="X260" s="17">
        <f t="shared" ref="X260:X314" si="71">L260/($Z260*29.57)</f>
        <v>0.0405654119299706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8.32</v>
      </c>
      <c r="AA260" s="9" t="str">
        <f>_xlfn.XLOOKUP($E260,'Copy of Raw Data'!$E:$E,'Copy of Raw Data'!AA:AA,"ERROR",0,1)</f>
        <v>oz</v>
      </c>
      <c r="AB260" s="9"/>
      <c r="AC260" s="9"/>
      <c r="AD260" s="9"/>
      <c r="AE260" s="9"/>
      <c r="AF260" s="9"/>
      <c r="AG260">
        <f t="shared" si="67"/>
        <v>0</v>
      </c>
      <c r="AH260">
        <f t="shared" si="67"/>
        <v>0</v>
      </c>
      <c r="AI260">
        <f t="shared" si="67"/>
        <v>0</v>
      </c>
      <c r="AJ260">
        <f t="shared" si="67"/>
        <v>0</v>
      </c>
      <c r="AK260">
        <f t="shared" si="67"/>
        <v>0</v>
      </c>
      <c r="AL260">
        <f t="shared" si="67"/>
        <v>0</v>
      </c>
      <c r="AM260">
        <f t="shared" si="67"/>
        <v>0</v>
      </c>
      <c r="AN260">
        <f t="shared" si="67"/>
        <v>0</v>
      </c>
      <c r="AO260">
        <f t="shared" si="67"/>
        <v>0</v>
      </c>
      <c r="AP260">
        <f t="shared" si="67"/>
        <v>0</v>
      </c>
      <c r="AQ260">
        <f t="shared" si="67"/>
        <v>0</v>
      </c>
      <c r="AR260">
        <f t="shared" si="67"/>
        <v>0</v>
      </c>
      <c r="AS260">
        <f t="shared" si="67"/>
        <v>0</v>
      </c>
      <c r="AT260">
        <f t="shared" si="67"/>
        <v>0</v>
      </c>
      <c r="AU260">
        <f t="shared" si="67"/>
        <v>0</v>
      </c>
      <c r="AV260">
        <f t="shared" si="67"/>
        <v>0</v>
      </c>
      <c r="AW260">
        <f t="shared" si="66"/>
        <v>0</v>
      </c>
      <c r="AX260">
        <f t="shared" si="66"/>
        <v>0</v>
      </c>
      <c r="AY260">
        <f t="shared" si="66"/>
        <v>0</v>
      </c>
      <c r="AZ260">
        <f t="shared" si="66"/>
        <v>0</v>
      </c>
      <c r="BA260">
        <f t="shared" si="66"/>
        <v>0</v>
      </c>
      <c r="BB260">
        <f t="shared" si="66"/>
        <v>0</v>
      </c>
      <c r="BC260">
        <f t="shared" si="66"/>
        <v>0</v>
      </c>
      <c r="BD260">
        <f t="shared" si="66"/>
        <v>0</v>
      </c>
      <c r="BE260">
        <f t="shared" si="66"/>
        <v>0</v>
      </c>
      <c r="BF260">
        <f t="shared" si="68"/>
        <v>0</v>
      </c>
      <c r="BG260">
        <f t="shared" si="68"/>
        <v>0</v>
      </c>
      <c r="BH260">
        <f t="shared" si="68"/>
        <v>0</v>
      </c>
      <c r="BI260">
        <f t="shared" si="68"/>
        <v>0</v>
      </c>
      <c r="BJ260">
        <f t="shared" si="68"/>
        <v>0</v>
      </c>
      <c r="BK260">
        <f t="shared" si="68"/>
        <v>0</v>
      </c>
      <c r="BL260">
        <f t="shared" si="68"/>
        <v>0</v>
      </c>
      <c r="BM260">
        <f t="shared" si="68"/>
        <v>0</v>
      </c>
      <c r="BN260">
        <f t="shared" si="68"/>
        <v>0</v>
      </c>
      <c r="BO260">
        <f t="shared" si="68"/>
        <v>0</v>
      </c>
      <c r="BP260">
        <f t="shared" si="68"/>
        <v>0</v>
      </c>
      <c r="BQ260">
        <f t="shared" si="68"/>
        <v>0</v>
      </c>
      <c r="BR260">
        <f t="shared" si="68"/>
        <v>0</v>
      </c>
      <c r="BS260">
        <f t="shared" si="68"/>
        <v>0</v>
      </c>
      <c r="BT260">
        <f t="shared" si="68"/>
        <v>0</v>
      </c>
      <c r="BU260">
        <f t="shared" si="68"/>
        <v>0</v>
      </c>
    </row>
    <row r="261" hidden="1" spans="1:73">
      <c r="A261" s="9" t="str">
        <f>_xlfn.XLOOKUP($E261,'Copy of Raw Data'!$E:$E,'Copy of Raw Data'!A:A,"ERROR",0,1)</f>
        <v>US</v>
      </c>
      <c r="B261" s="9" t="str">
        <f>_xlfn.XLOOKUP($E261,'Copy of Raw Data'!$E:$E,'Copy of Raw Data'!B:B,"ERROR",0,1)</f>
        <v>Hair Mousses</v>
      </c>
      <c r="C261" s="9" t="str">
        <f>_xlfn.XLOOKUP($E261,'Copy of Raw Data'!$E:$E,'Copy of Raw Data'!C:C,"ERROR",0,1)</f>
        <v>xgbyr</v>
      </c>
      <c r="D261" s="9" t="str">
        <f>_xlfn.XLOOKUP($E261,'Copy of Raw Data'!$E:$E,'Copy of Raw Data'!D:D,"ERROR",0,1)</f>
        <v>www.amazon.com/dp/B0CCVT6FQZ</v>
      </c>
      <c r="E261" s="9" t="s">
        <v>943</v>
      </c>
      <c r="F261" s="9" t="str">
        <f>_xlfn.XLOOKUP($E261,'Copy of Raw Data'!$E:$E,'Copy of Raw Data'!F:F,"ERROR",0,1)</f>
        <v>Beeswax Hair Removal Mousse, Smoothsweep Beeswax Hair Removal Mousse, Beeswax Hair Removal Mousse, Gentle Beeswax Hair Removal Mousse (2 PCS)</v>
      </c>
      <c r="G261" s="9">
        <f>_xlfn.XLOOKUP($E261,'Copy of Raw Data'!$E:$E,'Copy of Raw Data'!G:G,"ERROR",0,1)</f>
        <v>120</v>
      </c>
      <c r="H261" s="9">
        <f>_xlfn.XLOOKUP($E261,'Copy of Raw Data'!$E:$E,'Copy of Raw Data'!H:H,"ERROR",0,1)</f>
        <v>1151.01</v>
      </c>
      <c r="I261" s="9">
        <f>_xlfn.XLOOKUP($E261,'Copy of Raw Data'!$E:$E,'Copy of Raw Data'!I:I,"ERROR",0,1)</f>
        <v>4.75657040054531e-5</v>
      </c>
      <c r="J261" s="9" t="str">
        <f>_xlfn.XLOOKUP($E261,'Copy of Raw Data'!$E:$E,'Copy of 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_xlfn.XLOOKUP($E261,'Copy of Raw Data'!$E:$E,'Copy of Raw Data'!L:L,"ERROR",0,1)</f>
        <v>9.64</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_xlfn.XLOOKUP($E261,'Copy of Raw Data'!$E:$E,'Copy of 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2% to 4%</v>
      </c>
      <c r="P261" s="16">
        <f t="shared" si="69"/>
        <v>0.0340681362725451</v>
      </c>
      <c r="Q261" s="9">
        <f>_xlfn.XLOOKUP($E261,'Copy of Raw Data'!$E:$E,'Copy of Raw Data'!Q:Q,"ERROR",0,1)</f>
        <v>0</v>
      </c>
      <c r="R261" s="9">
        <f>_xlfn.XLOOKUP($E261,'Copy of Raw Data'!$E:$E,'Copy of Raw Data'!R:R,"ERROR",0,1)</f>
        <v>0</v>
      </c>
      <c r="S261" s="17" t="e">
        <f t="shared" si="65"/>
        <v>#N/A</v>
      </c>
      <c r="T261" s="9" t="e">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#N/A</v>
      </c>
      <c r="U261" s="17" t="e">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#N/A</v>
      </c>
      <c r="V261" s="17" t="e">
        <f t="shared" si="70"/>
        <v>#N/A</v>
      </c>
      <c r="W261" s="17" t="e">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#N/A</v>
      </c>
      <c r="X261" s="17" t="e">
        <f t="shared" si="71"/>
        <v>#N/A</v>
      </c>
      <c r="Y261" s="9" t="e">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#N/A</v>
      </c>
      <c r="Z261" s="17" t="e">
        <f t="array" ref="Z261">_xlfn.IFS(AA261="oz",_xlfn.IFS(R261="oz",Q261,R261="fl oz",Q261*1.04,R261="ml",Q261*0.0338),AA261="fl oz",_xlfn.IFS(R261="oz",Q261/1.04,R261="fl oz",Q261,R261="ml",Q261*0.0338/1.04),AA261="ml",_xlfn.IFS(R261="oz",Q261/0.0338,R261="fl oz",Q261*1.04/0.0338,R261="ml",Q261))</f>
        <v>#N/A</v>
      </c>
      <c r="AA261" s="9" t="str">
        <f>_xlfn.XLOOKUP($E261,'Copy of Raw Data'!$E:$E,'Copy of Raw Data'!AA:AA,"ERROR",0,1)</f>
        <v>oz</v>
      </c>
      <c r="AB261" s="9"/>
      <c r="AC261" s="9"/>
      <c r="AD261" s="9"/>
      <c r="AE261" s="9"/>
      <c r="AF261" s="9"/>
      <c r="AG261">
        <f t="shared" si="67"/>
        <v>0</v>
      </c>
      <c r="AH261">
        <f t="shared" si="67"/>
        <v>0</v>
      </c>
      <c r="AI261">
        <f t="shared" si="67"/>
        <v>0</v>
      </c>
      <c r="AJ261">
        <f t="shared" si="67"/>
        <v>0</v>
      </c>
      <c r="AK261">
        <f t="shared" si="67"/>
        <v>0</v>
      </c>
      <c r="AL261">
        <f t="shared" si="67"/>
        <v>0</v>
      </c>
      <c r="AM261">
        <f t="shared" si="67"/>
        <v>0</v>
      </c>
      <c r="AN261">
        <f t="shared" si="67"/>
        <v>0</v>
      </c>
      <c r="AO261">
        <f t="shared" si="67"/>
        <v>0</v>
      </c>
      <c r="AP261">
        <f t="shared" si="67"/>
        <v>0</v>
      </c>
      <c r="AQ261">
        <f t="shared" si="67"/>
        <v>0</v>
      </c>
      <c r="AR261">
        <f t="shared" si="67"/>
        <v>0</v>
      </c>
      <c r="AS261">
        <f t="shared" si="67"/>
        <v>0</v>
      </c>
      <c r="AT261">
        <f t="shared" si="67"/>
        <v>0</v>
      </c>
      <c r="AU261">
        <f t="shared" si="67"/>
        <v>0</v>
      </c>
      <c r="AV261">
        <f t="shared" si="67"/>
        <v>0</v>
      </c>
      <c r="AW261">
        <f t="shared" si="66"/>
        <v>0</v>
      </c>
      <c r="AX261">
        <f t="shared" si="66"/>
        <v>0</v>
      </c>
      <c r="AY261">
        <f t="shared" si="66"/>
        <v>0</v>
      </c>
      <c r="AZ261">
        <f t="shared" si="66"/>
        <v>0</v>
      </c>
      <c r="BA261">
        <f t="shared" si="66"/>
        <v>0</v>
      </c>
      <c r="BB261">
        <f t="shared" si="66"/>
        <v>0</v>
      </c>
      <c r="BC261">
        <f t="shared" si="66"/>
        <v>0</v>
      </c>
      <c r="BD261">
        <f t="shared" si="66"/>
        <v>0</v>
      </c>
      <c r="BE261">
        <f t="shared" si="66"/>
        <v>0</v>
      </c>
      <c r="BF261">
        <f t="shared" si="68"/>
        <v>0</v>
      </c>
      <c r="BG261">
        <f t="shared" si="68"/>
        <v>0</v>
      </c>
      <c r="BH261">
        <f t="shared" si="68"/>
        <v>0</v>
      </c>
      <c r="BI261">
        <f t="shared" si="68"/>
        <v>0</v>
      </c>
      <c r="BJ261">
        <f t="shared" si="68"/>
        <v>0</v>
      </c>
      <c r="BK261">
        <f t="shared" si="68"/>
        <v>0</v>
      </c>
      <c r="BL261">
        <f t="shared" si="68"/>
        <v>0</v>
      </c>
      <c r="BM261">
        <f t="shared" si="68"/>
        <v>0</v>
      </c>
      <c r="BN261">
        <f t="shared" si="68"/>
        <v>0</v>
      </c>
      <c r="BO261">
        <f t="shared" si="68"/>
        <v>0</v>
      </c>
      <c r="BP261">
        <f t="shared" si="68"/>
        <v>0</v>
      </c>
      <c r="BQ261">
        <f t="shared" si="68"/>
        <v>0</v>
      </c>
      <c r="BR261">
        <f t="shared" si="68"/>
        <v>0</v>
      </c>
      <c r="BS261">
        <f t="shared" si="68"/>
        <v>0</v>
      </c>
      <c r="BT261">
        <f t="shared" si="68"/>
        <v>0</v>
      </c>
      <c r="BU261">
        <f t="shared" si="68"/>
        <v>0</v>
      </c>
    </row>
    <row r="262" hidden="1" spans="1:73">
      <c r="A262" s="9" t="str">
        <f>_xlfn.XLOOKUP($E262,'Copy of Raw Data'!$E:$E,'Copy of Raw Data'!A:A,"ERROR",0,1)</f>
        <v>US</v>
      </c>
      <c r="B262" s="9" t="str">
        <f>_xlfn.XLOOKUP($E262,'Copy of Raw Data'!$E:$E,'Copy of Raw Data'!B:B,"ERROR",0,1)</f>
        <v>Hair Mousses</v>
      </c>
      <c r="C262" s="9" t="str">
        <f>_xlfn.XLOOKUP($E262,'Copy of Raw Data'!$E:$E,'Copy of Raw Data'!C:C,"ERROR",0,1)</f>
        <v>Dolahair</v>
      </c>
      <c r="D262" s="9" t="str">
        <f>_xlfn.XLOOKUP($E262,'Copy of Raw Data'!$E:$E,'Copy of Raw Data'!D:D,"ERROR",0,1)</f>
        <v>www.amazon.com/dp/B0C84V5G9C</v>
      </c>
      <c r="E262" s="9" t="s">
        <v>946</v>
      </c>
      <c r="F262" s="9" t="str">
        <f>_xlfn.XLOOKUP($E262,'Copy of Raw Data'!$E:$E,'Copy of Raw Data'!F:F,"ERROR",0,1)</f>
        <v>Dolahair Braid Mousse Foam Hair Mousse for Braids Locks Box Braids Curly Hair Setting Mousse for Braids Styling Mousse for Natural Hair Babyhair Edge Setting Mousse (3.4 Fl Oz +edge brush+2 clips)</v>
      </c>
      <c r="G262" s="9">
        <f>_xlfn.XLOOKUP($E262,'Copy of Raw Data'!$E:$E,'Copy of Raw Data'!G:G,"ERROR",0,1)</f>
        <v>136</v>
      </c>
      <c r="H262" s="9">
        <f>_xlfn.XLOOKUP($E262,'Copy of Raw Data'!$E:$E,'Copy of Raw Data'!H:H,"ERROR",0,1)</f>
        <v>1118.81</v>
      </c>
      <c r="I262" s="9">
        <f>_xlfn.XLOOKUP($E262,'Copy of Raw Data'!$E:$E,'Copy of Raw Data'!I:I,"ERROR",0,1)</f>
        <v>4.7265976425937e-5</v>
      </c>
      <c r="J262" s="9" t="str">
        <f>_xlfn.XLOOKUP($E262,'Copy of Raw Data'!$E:$E,'Copy of 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_xlfn.XLOOKUP($E262,'Copy of Raw Data'!$E:$E,'Copy of Raw Data'!L:L,"ERROR",0,1)</f>
        <v>8.24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_xlfn.XLOOKUP($E262,'Copy of Raw Data'!$E:$E,'Copy of Raw Data'!N:N,"ERROR",0,1)</f>
        <v>8.99</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8% to 10%</v>
      </c>
      <c r="P262" s="16">
        <f t="shared" si="69"/>
        <v>0.0834260289210234</v>
      </c>
      <c r="Q262" s="9">
        <f>_xlfn.XLOOKUP($E262,'Copy of Raw Data'!$E:$E,'Copy of Raw Data'!Q:Q,"ERROR",0,1)</f>
        <v>3.4</v>
      </c>
      <c r="R262" s="9" t="str">
        <f>_xlfn.XLOOKUP($E262,'Copy of Raw Data'!$E:$E,'Copy of Raw Data'!R:R,"ERROR",0,1)</f>
        <v>fl oz</v>
      </c>
      <c r="S262" s="17">
        <f t="shared" si="65"/>
        <v>2.33031674208145</v>
      </c>
      <c r="T262" s="9" t="str">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2 to 3</v>
      </c>
      <c r="U262" s="17"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7">
        <f t="shared" si="70"/>
        <v>0.0859797367088143</v>
      </c>
      <c r="W262" s="17"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0.05 to 0.1</v>
      </c>
      <c r="X262" s="17">
        <f t="shared" si="71"/>
        <v>0.0788067887075228</v>
      </c>
      <c r="Y262" s="9"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2 to 4</v>
      </c>
      <c r="Z262" s="17">
        <f t="array" ref="Z262">_xlfn.IFS(AA262="oz",_xlfn.IFS(R262="oz",Q262,R262="fl oz",Q262*1.04,R262="ml",Q262*0.0338),AA262="fl oz",_xlfn.IFS(R262="oz",Q262/1.04,R262="fl oz",Q262,R262="ml",Q262*0.0338/1.04),AA262="ml",_xlfn.IFS(R262="oz",Q262/0.0338,R262="fl oz",Q262*1.04/0.0338,R262="ml",Q262))</f>
        <v>3.536</v>
      </c>
      <c r="AA262" s="9" t="str">
        <f>_xlfn.XLOOKUP($E262,'Copy of Raw Data'!$E:$E,'Copy of Raw Data'!AA:AA,"ERROR",0,1)</f>
        <v>oz</v>
      </c>
      <c r="AB262" s="9"/>
      <c r="AC262" s="9"/>
      <c r="AD262" s="9"/>
      <c r="AE262" s="9"/>
      <c r="AF262" s="9"/>
      <c r="AG262">
        <f t="shared" si="67"/>
        <v>0</v>
      </c>
      <c r="AH262">
        <f t="shared" si="67"/>
        <v>0</v>
      </c>
      <c r="AI262">
        <f t="shared" si="67"/>
        <v>0</v>
      </c>
      <c r="AJ262">
        <f t="shared" si="67"/>
        <v>0</v>
      </c>
      <c r="AK262">
        <f t="shared" si="67"/>
        <v>0</v>
      </c>
      <c r="AL262">
        <f t="shared" si="67"/>
        <v>0</v>
      </c>
      <c r="AM262">
        <f t="shared" si="67"/>
        <v>0</v>
      </c>
      <c r="AN262">
        <f t="shared" si="67"/>
        <v>0</v>
      </c>
      <c r="AO262">
        <f t="shared" si="67"/>
        <v>0</v>
      </c>
      <c r="AP262">
        <f t="shared" si="67"/>
        <v>0</v>
      </c>
      <c r="AQ262">
        <f t="shared" si="67"/>
        <v>0</v>
      </c>
      <c r="AR262">
        <f t="shared" si="67"/>
        <v>0</v>
      </c>
      <c r="AS262">
        <f t="shared" si="67"/>
        <v>0</v>
      </c>
      <c r="AT262">
        <f t="shared" si="67"/>
        <v>0</v>
      </c>
      <c r="AU262">
        <f t="shared" si="67"/>
        <v>0</v>
      </c>
      <c r="AV262">
        <f t="shared" si="67"/>
        <v>0</v>
      </c>
      <c r="AW262">
        <f t="shared" si="66"/>
        <v>0</v>
      </c>
      <c r="AX262">
        <f t="shared" si="66"/>
        <v>0</v>
      </c>
      <c r="AY262">
        <f t="shared" si="66"/>
        <v>0</v>
      </c>
      <c r="AZ262">
        <f t="shared" si="66"/>
        <v>0</v>
      </c>
      <c r="BA262">
        <f t="shared" si="66"/>
        <v>0</v>
      </c>
      <c r="BB262">
        <f t="shared" si="66"/>
        <v>0</v>
      </c>
      <c r="BC262">
        <f t="shared" si="66"/>
        <v>0</v>
      </c>
      <c r="BD262">
        <f t="shared" si="66"/>
        <v>0</v>
      </c>
      <c r="BE262">
        <f t="shared" si="66"/>
        <v>0</v>
      </c>
      <c r="BF262">
        <f t="shared" si="68"/>
        <v>0</v>
      </c>
      <c r="BG262">
        <f t="shared" si="68"/>
        <v>0</v>
      </c>
      <c r="BH262">
        <f t="shared" si="68"/>
        <v>0</v>
      </c>
      <c r="BI262">
        <f t="shared" si="68"/>
        <v>0</v>
      </c>
      <c r="BJ262">
        <f t="shared" si="68"/>
        <v>0</v>
      </c>
      <c r="BK262">
        <f t="shared" si="68"/>
        <v>0</v>
      </c>
      <c r="BL262">
        <f t="shared" si="68"/>
        <v>0</v>
      </c>
      <c r="BM262">
        <f t="shared" si="68"/>
        <v>0</v>
      </c>
      <c r="BN262">
        <f t="shared" si="68"/>
        <v>0</v>
      </c>
      <c r="BO262">
        <f t="shared" si="68"/>
        <v>0</v>
      </c>
      <c r="BP262">
        <f t="shared" si="68"/>
        <v>0</v>
      </c>
      <c r="BQ262">
        <f t="shared" si="68"/>
        <v>0</v>
      </c>
      <c r="BR262">
        <f t="shared" si="68"/>
        <v>0</v>
      </c>
      <c r="BS262">
        <f t="shared" si="68"/>
        <v>0</v>
      </c>
      <c r="BT262">
        <f t="shared" si="68"/>
        <v>0</v>
      </c>
      <c r="BU262">
        <f t="shared" si="68"/>
        <v>0</v>
      </c>
    </row>
    <row r="263" hidden="1" spans="1:73">
      <c r="A263" s="9" t="str">
        <f>_xlfn.XLOOKUP($E263,'Copy of Raw Data'!$E:$E,'Copy of Raw Data'!A:A,"ERROR",0,1)</f>
        <v>US</v>
      </c>
      <c r="B263" s="9" t="str">
        <f>_xlfn.XLOOKUP($E263,'Copy of Raw Data'!$E:$E,'Copy of Raw Data'!B:B,"ERROR",0,1)</f>
        <v>Hair Mousses</v>
      </c>
      <c r="C263" s="9" t="str">
        <f>_xlfn.XLOOKUP($E263,'Copy of Raw Data'!$E:$E,'Copy of Raw Data'!C:C,"ERROR",0,1)</f>
        <v>L'Oreal Paris</v>
      </c>
      <c r="D263" s="9" t="str">
        <f>_xlfn.XLOOKUP($E263,'Copy of Raw Data'!$E:$E,'Copy of Raw Data'!D:D,"ERROR",0,1)</f>
        <v>www.amazon.com/dp/B00OMGLCCI</v>
      </c>
      <c r="E263" s="9" t="s">
        <v>949</v>
      </c>
      <c r="F263" s="9" t="str">
        <f>_xlfn.XLOOKUP($E263,'Copy of Raw Data'!$E:$E,'Copy of Raw Data'!F:F,"ERROR",0,1)</f>
        <v>Loreal Curve It Elastic Curl Mousse Pack of 2</v>
      </c>
      <c r="G263" s="9">
        <f>_xlfn.XLOOKUP($E263,'Copy of Raw Data'!$E:$E,'Copy of Raw Data'!G:G,"ERROR",0,1)</f>
        <v>86</v>
      </c>
      <c r="H263" s="9">
        <f>_xlfn.XLOOKUP($E263,'Copy of Raw Data'!$E:$E,'Copy of Raw Data'!H:H,"ERROR",0,1)</f>
        <v>1111.76</v>
      </c>
      <c r="I263" s="9">
        <f>_xlfn.XLOOKUP($E263,'Copy of Raw Data'!$E:$E,'Copy of Raw Data'!I:I,"ERROR",0,1)</f>
        <v>4.72608746799027e-5</v>
      </c>
      <c r="J263" s="9" t="str">
        <f>_xlfn.XLOOKUP($E263,'Copy of Raw Data'!$E:$E,'Copy of 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10 to 15</v>
      </c>
      <c r="L263" s="9">
        <f>_xlfn.XLOOKUP($E263,'Copy of Raw Data'!$E:$E,'Copy of Raw Data'!L:L,"ERROR",0,1)</f>
        <v>12.99</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10 to 15</v>
      </c>
      <c r="N263" s="9">
        <f>_xlfn.XLOOKUP($E263,'Copy of Raw Data'!$E:$E,'Copy of Raw Data'!N:N,"ERROR",0,1)</f>
        <v>12.99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No Discount</v>
      </c>
      <c r="P263" s="16">
        <f t="shared" si="69"/>
        <v>0</v>
      </c>
      <c r="Q263" s="9">
        <f>_xlfn.XLOOKUP($E263,'Copy of Raw Data'!$E:$E,'Copy of Raw Data'!Q:Q,"ERROR",0,1)</f>
        <v>0</v>
      </c>
      <c r="R263" s="9">
        <f>_xlfn.XLOOKUP($E263,'Copy of Raw Data'!$E:$E,'Copy of Raw Data'!R:R,"ERROR",0,1)</f>
        <v>0</v>
      </c>
      <c r="S263" s="17" t="e">
        <f t="shared" si="65"/>
        <v>#N/A</v>
      </c>
      <c r="T263" s="9" t="e">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#N/A</v>
      </c>
      <c r="U263" s="17" t="e">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#N/A</v>
      </c>
      <c r="V263" s="17" t="e">
        <f t="shared" si="70"/>
        <v>#N/A</v>
      </c>
      <c r="W263" s="17" t="e">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#N/A</v>
      </c>
      <c r="X263" s="17" t="e">
        <f t="shared" si="71"/>
        <v>#N/A</v>
      </c>
      <c r="Y263" s="9" t="e">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#N/A</v>
      </c>
      <c r="Z263" s="17" t="e">
        <f t="array" ref="Z263">_xlfn.IFS(AA263="oz",_xlfn.IFS(R263="oz",Q263,R263="fl oz",Q263*1.04,R263="ml",Q263*0.0338),AA263="fl oz",_xlfn.IFS(R263="oz",Q263/1.04,R263="fl oz",Q263,R263="ml",Q263*0.0338/1.04),AA263="ml",_xlfn.IFS(R263="oz",Q263/0.0338,R263="fl oz",Q263*1.04/0.0338,R263="ml",Q263))</f>
        <v>#N/A</v>
      </c>
      <c r="AA263" s="9" t="str">
        <f>_xlfn.XLOOKUP($E263,'Copy of Raw Data'!$E:$E,'Copy of Raw Data'!AA:AA,"ERROR",0,1)</f>
        <v>oz</v>
      </c>
      <c r="AB263" s="9"/>
      <c r="AC263" s="9"/>
      <c r="AD263" s="9"/>
      <c r="AE263" s="9"/>
      <c r="AF263" s="9"/>
      <c r="AG263">
        <f t="shared" si="67"/>
        <v>0</v>
      </c>
      <c r="AH263">
        <f t="shared" si="67"/>
        <v>0</v>
      </c>
      <c r="AI263">
        <f t="shared" si="67"/>
        <v>0</v>
      </c>
      <c r="AJ263">
        <f t="shared" si="67"/>
        <v>0</v>
      </c>
      <c r="AK263">
        <f t="shared" si="67"/>
        <v>0</v>
      </c>
      <c r="AL263">
        <f t="shared" si="67"/>
        <v>0</v>
      </c>
      <c r="AM263">
        <f t="shared" si="67"/>
        <v>0</v>
      </c>
      <c r="AN263">
        <f t="shared" si="67"/>
        <v>0</v>
      </c>
      <c r="AO263">
        <f t="shared" si="67"/>
        <v>0</v>
      </c>
      <c r="AP263">
        <f t="shared" si="67"/>
        <v>0</v>
      </c>
      <c r="AQ263">
        <f t="shared" si="67"/>
        <v>0</v>
      </c>
      <c r="AR263">
        <f t="shared" si="67"/>
        <v>0</v>
      </c>
      <c r="AS263">
        <f t="shared" si="67"/>
        <v>0</v>
      </c>
      <c r="AT263">
        <f t="shared" si="67"/>
        <v>0</v>
      </c>
      <c r="AU263">
        <f t="shared" si="67"/>
        <v>0</v>
      </c>
      <c r="AV263">
        <f t="shared" si="67"/>
        <v>0</v>
      </c>
      <c r="AW263">
        <f t="shared" si="66"/>
        <v>0</v>
      </c>
      <c r="AX263">
        <f t="shared" si="66"/>
        <v>0</v>
      </c>
      <c r="AY263">
        <f t="shared" si="66"/>
        <v>0</v>
      </c>
      <c r="AZ263">
        <f t="shared" si="66"/>
        <v>0</v>
      </c>
      <c r="BA263">
        <f t="shared" si="66"/>
        <v>0</v>
      </c>
      <c r="BB263">
        <f t="shared" si="66"/>
        <v>0</v>
      </c>
      <c r="BC263">
        <f t="shared" si="66"/>
        <v>0</v>
      </c>
      <c r="BD263">
        <f t="shared" si="66"/>
        <v>0</v>
      </c>
      <c r="BE263">
        <f t="shared" si="66"/>
        <v>0</v>
      </c>
      <c r="BF263">
        <f t="shared" si="68"/>
        <v>0</v>
      </c>
      <c r="BG263">
        <f t="shared" si="68"/>
        <v>0</v>
      </c>
      <c r="BH263">
        <f t="shared" si="68"/>
        <v>0</v>
      </c>
      <c r="BI263">
        <f t="shared" si="68"/>
        <v>0</v>
      </c>
      <c r="BJ263">
        <f t="shared" si="68"/>
        <v>0</v>
      </c>
      <c r="BK263">
        <f t="shared" si="68"/>
        <v>0</v>
      </c>
      <c r="BL263">
        <f t="shared" si="68"/>
        <v>0</v>
      </c>
      <c r="BM263">
        <f t="shared" si="68"/>
        <v>0</v>
      </c>
      <c r="BN263">
        <f t="shared" si="68"/>
        <v>0</v>
      </c>
      <c r="BO263">
        <f t="shared" si="68"/>
        <v>0</v>
      </c>
      <c r="BP263">
        <f t="shared" si="68"/>
        <v>0</v>
      </c>
      <c r="BQ263">
        <f t="shared" si="68"/>
        <v>0</v>
      </c>
      <c r="BR263">
        <f t="shared" si="68"/>
        <v>0</v>
      </c>
      <c r="BS263">
        <f t="shared" si="68"/>
        <v>0</v>
      </c>
      <c r="BT263">
        <f t="shared" si="68"/>
        <v>0</v>
      </c>
      <c r="BU263">
        <f t="shared" si="68"/>
        <v>0</v>
      </c>
    </row>
    <row r="264" hidden="1" spans="1:73">
      <c r="A264" s="9" t="str">
        <f>_xlfn.XLOOKUP($E264,'Copy of Raw Data'!$E:$E,'Copy of Raw Data'!A:A,"ERROR",0,1)</f>
        <v>US</v>
      </c>
      <c r="B264" s="9" t="str">
        <f>_xlfn.XLOOKUP($E264,'Copy of Raw Data'!$E:$E,'Copy of Raw Data'!B:B,"ERROR",0,1)</f>
        <v>Hair Mousses</v>
      </c>
      <c r="C264" s="9" t="str">
        <f>_xlfn.XLOOKUP($E264,'Copy of Raw Data'!$E:$E,'Copy of Raw Data'!C:C,"ERROR",0,1)</f>
        <v>Herbal Essences</v>
      </c>
      <c r="D264" s="9" t="str">
        <f>_xlfn.XLOOKUP($E264,'Copy of Raw Data'!$E:$E,'Copy of Raw Data'!D:D,"ERROR",0,1)</f>
        <v>www.amazon.com/dp/B00E4MKM44</v>
      </c>
      <c r="E264" s="9" t="s">
        <v>952</v>
      </c>
      <c r="F264" s="9" t="str">
        <f>_xlfn.XLOOKUP($E264,'Copy of Raw Data'!$E:$E,'Copy of Raw Data'!F:F,"ERROR",0,1)</f>
        <v>Herbal Essences Hair Mousse - Set Me Up - Strong Hold (3) - Net Wt. 6.8 OZ (192 g) Per Can - Pack of 2 Cans</v>
      </c>
      <c r="G264" s="9">
        <f>_xlfn.XLOOKUP($E264,'Copy of Raw Data'!$E:$E,'Copy of Raw Data'!G:G,"ERROR",0,1)</f>
        <v>84</v>
      </c>
      <c r="H264" s="9">
        <f>_xlfn.XLOOKUP($E264,'Copy of Raw Data'!$E:$E,'Copy of Raw Data'!H:H,"ERROR",0,1)</f>
        <v>1111.64</v>
      </c>
      <c r="I264" s="9">
        <f>_xlfn.XLOOKUP($E264,'Copy of Raw Data'!$E:$E,'Copy of Raw Data'!I:I,"ERROR",0,1)</f>
        <v>4.6429290076309e-5</v>
      </c>
      <c r="J264" s="9" t="str">
        <f>_xlfn.XLOOKUP($E264,'Copy of Raw Data'!$E:$E,'Copy of 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_xlfn.XLOOKUP($E264,'Copy of Raw Data'!$E:$E,'Copy of Raw Data'!L:L,"ERROR",0,1)</f>
        <v>13.45</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15 to 20</v>
      </c>
      <c r="N264" s="9">
        <f>_xlfn.XLOOKUP($E264,'Copy of Raw Data'!$E:$E,'Copy of Raw Data'!N:N,"ERROR",0,1)</f>
        <v>16.61</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15% to 20%</v>
      </c>
      <c r="P264" s="16">
        <f t="shared" si="69"/>
        <v>0.190246839253462</v>
      </c>
      <c r="Q264" s="9">
        <f>_xlfn.XLOOKUP($E264,'Copy of Raw Data'!$E:$E,'Copy of Raw Data'!Q:Q,"ERROR",0,1)</f>
        <v>13.6</v>
      </c>
      <c r="R264" s="9" t="str">
        <f>_xlfn.XLOOKUP($E264,'Copy of Raw Data'!$E:$E,'Copy of Raw Data'!R:R,"ERROR",0,1)</f>
        <v>oz</v>
      </c>
      <c r="S264" s="17">
        <f t="shared" si="65"/>
        <v>0.988970588235294</v>
      </c>
      <c r="T264" s="9" t="str">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0.75 to 1</v>
      </c>
      <c r="U264" s="17"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 to 0.05</v>
      </c>
      <c r="V264" s="17">
        <f t="shared" si="70"/>
        <v>0.0413027909845034</v>
      </c>
      <c r="W264" s="17"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 to 0.05</v>
      </c>
      <c r="X264" s="17">
        <f t="shared" si="71"/>
        <v>0.0334450655473552</v>
      </c>
      <c r="Y264" s="9"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10 to 15</v>
      </c>
      <c r="Z264" s="17">
        <f t="array" ref="Z264">_xlfn.IFS(AA264="oz",_xlfn.IFS(R264="oz",Q264,R264="fl oz",Q264*1.04,R264="ml",Q264*0.0338),AA264="fl oz",_xlfn.IFS(R264="oz",Q264/1.04,R264="fl oz",Q264,R264="ml",Q264*0.0338/1.04),AA264="ml",_xlfn.IFS(R264="oz",Q264/0.0338,R264="fl oz",Q264*1.04/0.0338,R264="ml",Q264))</f>
        <v>13.6</v>
      </c>
      <c r="AA264" s="9" t="str">
        <f>_xlfn.XLOOKUP($E264,'Copy of Raw Data'!$E:$E,'Copy of Raw Data'!AA:AA,"ERROR",0,1)</f>
        <v>oz</v>
      </c>
      <c r="AB264" s="9"/>
      <c r="AC264" s="9"/>
      <c r="AD264" s="9"/>
      <c r="AE264" s="9"/>
      <c r="AF264" s="9"/>
      <c r="AG264">
        <f t="shared" si="67"/>
        <v>0</v>
      </c>
      <c r="AH264">
        <f t="shared" si="67"/>
        <v>0</v>
      </c>
      <c r="AI264">
        <f t="shared" si="67"/>
        <v>0</v>
      </c>
      <c r="AJ264">
        <f t="shared" si="67"/>
        <v>0</v>
      </c>
      <c r="AK264">
        <f t="shared" si="67"/>
        <v>0</v>
      </c>
      <c r="AL264">
        <f t="shared" si="67"/>
        <v>0</v>
      </c>
      <c r="AM264">
        <f t="shared" si="67"/>
        <v>0</v>
      </c>
      <c r="AN264">
        <f t="shared" si="67"/>
        <v>0</v>
      </c>
      <c r="AO264">
        <f t="shared" si="67"/>
        <v>0</v>
      </c>
      <c r="AP264">
        <f t="shared" si="67"/>
        <v>0</v>
      </c>
      <c r="AQ264">
        <f t="shared" si="67"/>
        <v>0</v>
      </c>
      <c r="AR264">
        <f t="shared" si="67"/>
        <v>0</v>
      </c>
      <c r="AS264">
        <f t="shared" si="67"/>
        <v>0</v>
      </c>
      <c r="AT264">
        <f t="shared" si="67"/>
        <v>0</v>
      </c>
      <c r="AU264">
        <f t="shared" si="67"/>
        <v>0</v>
      </c>
      <c r="AV264">
        <f t="shared" si="67"/>
        <v>0</v>
      </c>
      <c r="AW264">
        <f t="shared" si="66"/>
        <v>0</v>
      </c>
      <c r="AX264">
        <f t="shared" si="66"/>
        <v>0</v>
      </c>
      <c r="AY264">
        <f t="shared" si="66"/>
        <v>0</v>
      </c>
      <c r="AZ264">
        <f t="shared" si="66"/>
        <v>0</v>
      </c>
      <c r="BA264">
        <f t="shared" si="66"/>
        <v>0</v>
      </c>
      <c r="BB264">
        <f t="shared" si="66"/>
        <v>0</v>
      </c>
      <c r="BC264">
        <f t="shared" si="66"/>
        <v>0</v>
      </c>
      <c r="BD264">
        <f t="shared" si="66"/>
        <v>0</v>
      </c>
      <c r="BE264">
        <f t="shared" si="66"/>
        <v>0</v>
      </c>
      <c r="BF264">
        <f t="shared" si="68"/>
        <v>0</v>
      </c>
      <c r="BG264">
        <f t="shared" si="68"/>
        <v>0</v>
      </c>
      <c r="BH264">
        <f t="shared" si="68"/>
        <v>0</v>
      </c>
      <c r="BI264">
        <f t="shared" si="68"/>
        <v>0</v>
      </c>
      <c r="BJ264">
        <f t="shared" si="68"/>
        <v>0</v>
      </c>
      <c r="BK264">
        <f t="shared" si="68"/>
        <v>0</v>
      </c>
      <c r="BL264">
        <f t="shared" si="68"/>
        <v>0</v>
      </c>
      <c r="BM264">
        <f t="shared" si="68"/>
        <v>0</v>
      </c>
      <c r="BN264">
        <f t="shared" si="68"/>
        <v>0</v>
      </c>
      <c r="BO264">
        <f t="shared" si="68"/>
        <v>0</v>
      </c>
      <c r="BP264">
        <f t="shared" si="68"/>
        <v>0</v>
      </c>
      <c r="BQ264">
        <f t="shared" si="68"/>
        <v>0</v>
      </c>
      <c r="BR264">
        <f t="shared" si="68"/>
        <v>0</v>
      </c>
      <c r="BS264">
        <f t="shared" si="68"/>
        <v>0</v>
      </c>
      <c r="BT264">
        <f t="shared" si="68"/>
        <v>0</v>
      </c>
      <c r="BU264">
        <f t="shared" si="68"/>
        <v>0</v>
      </c>
    </row>
    <row r="265" hidden="1" spans="1:73">
      <c r="A265" s="9" t="str">
        <f>_xlfn.XLOOKUP($E265,'Copy of Raw Data'!$E:$E,'Copy of Raw Data'!A:A,"ERROR",0,1)</f>
        <v>US</v>
      </c>
      <c r="B265" s="9" t="str">
        <f>_xlfn.XLOOKUP($E265,'Copy of Raw Data'!$E:$E,'Copy of Raw Data'!B:B,"ERROR",0,1)</f>
        <v>Hair Mousses</v>
      </c>
      <c r="C265" s="9" t="str">
        <f>_xlfn.XLOOKUP($E265,'Copy of Raw Data'!$E:$E,'Copy of Raw Data'!C:C,"ERROR",0,1)</f>
        <v>tigi</v>
      </c>
      <c r="D265" s="9" t="str">
        <f>_xlfn.XLOOKUP($E265,'Copy of Raw Data'!$E:$E,'Copy of Raw Data'!D:D,"ERROR",0,1)</f>
        <v>www.amazon.com/dp/B00LMB33RS</v>
      </c>
      <c r="E265" s="9" t="s">
        <v>955</v>
      </c>
      <c r="F265" s="9" t="str">
        <f>_xlfn.XLOOKUP($E265,'Copy of Raw Data'!$E:$E,'Copy of Raw Data'!F:F,"ERROR",0,1)</f>
        <v>TIGI Catwalk Strong Hold Mousse for Unisex (140617), Clear, 6.7 Ounce</v>
      </c>
      <c r="G265" s="9">
        <f>_xlfn.XLOOKUP($E265,'Copy of Raw Data'!$E:$E,'Copy of Raw Data'!G:G,"ERROR",0,1)</f>
        <v>37</v>
      </c>
      <c r="H265" s="9">
        <f>_xlfn.XLOOKUP($E265,'Copy of Raw Data'!$E:$E,'Copy of Raw Data'!H:H,"ERROR",0,1)</f>
        <v>1092.08</v>
      </c>
      <c r="I265" s="9">
        <f>_xlfn.XLOOKUP($E265,'Copy of Raw Data'!$E:$E,'Copy of Raw Data'!I:I,"ERROR",0,1)</f>
        <v>4.51181413454894e-5</v>
      </c>
      <c r="J265" s="9" t="str">
        <f>_xlfn.XLOOKUP($E265,'Copy of Raw Data'!$E:$E,'Copy of 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20 to 30</v>
      </c>
      <c r="L265" s="9">
        <f>_xlfn.XLOOKUP($E265,'Copy of Raw Data'!$E:$E,'Copy of Raw Data'!L:L,"ERROR",0,1)</f>
        <v>29.92</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20 to 30</v>
      </c>
      <c r="N265" s="9">
        <f>_xlfn.XLOOKUP($E265,'Copy of Raw Data'!$E:$E,'Copy of Raw Data'!N:N,"ERROR",0,1)</f>
        <v>29.92</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6">
        <f t="shared" si="69"/>
        <v>0</v>
      </c>
      <c r="Q265" s="9">
        <f>_xlfn.XLOOKUP($E265,'Copy of Raw Data'!$E:$E,'Copy of Raw Data'!Q:Q,"ERROR",0,1)</f>
        <v>6.7</v>
      </c>
      <c r="R265" s="9" t="str">
        <f>_xlfn.XLOOKUP($E265,'Copy of Raw Data'!$E:$E,'Copy of Raw Data'!R:R,"ERROR",0,1)</f>
        <v>oz</v>
      </c>
      <c r="S265" s="17">
        <f t="shared" si="65"/>
        <v>4.46567164179104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4 to 5</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0.1 to 0.2</v>
      </c>
      <c r="V265" s="17">
        <f t="shared" si="70"/>
        <v>0.151020346357492</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0.1 to 0.2</v>
      </c>
      <c r="X265" s="17">
        <f t="shared" si="71"/>
        <v>0.151020346357492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6 to 8</v>
      </c>
      <c r="Z265" s="17">
        <f t="array" ref="Z265">_xlfn.IFS(AA265="oz",_xlfn.IFS(R265="oz",Q265,R265="fl oz",Q265*1.04,R265="ml",Q265*0.0338),AA265="fl oz",_xlfn.IFS(R265="oz",Q265/1.04,R265="fl oz",Q265,R265="ml",Q265*0.0338/1.04),AA265="ml",_xlfn.IFS(R265="oz",Q265/0.0338,R265="fl oz",Q265*1.04/0.0338,R265="ml",Q265))</f>
        <v>6.7</v>
      </c>
      <c r="AA265" s="9" t="str">
        <f>_xlfn.XLOOKUP($E265,'Copy of Raw Data'!$E:$E,'Copy of Raw Data'!AA:AA,"ERROR",0,1)</f>
        <v>oz</v>
      </c>
      <c r="AB265" s="9"/>
      <c r="AC265" s="9"/>
      <c r="AD265" s="9"/>
      <c r="AE265" s="9"/>
      <c r="AF265" s="9"/>
      <c r="AG265">
        <f t="shared" si="67"/>
        <v>0</v>
      </c>
      <c r="AH265">
        <f t="shared" si="67"/>
        <v>0</v>
      </c>
      <c r="AI265">
        <f t="shared" si="67"/>
        <v>0</v>
      </c>
      <c r="AJ265">
        <f t="shared" si="67"/>
        <v>0</v>
      </c>
      <c r="AK265">
        <f t="shared" si="67"/>
        <v>0</v>
      </c>
      <c r="AL265">
        <f t="shared" si="67"/>
        <v>0</v>
      </c>
      <c r="AM265">
        <f t="shared" si="67"/>
        <v>0</v>
      </c>
      <c r="AN265">
        <f t="shared" si="67"/>
        <v>0</v>
      </c>
      <c r="AO265">
        <f t="shared" si="67"/>
        <v>0</v>
      </c>
      <c r="AP265">
        <f t="shared" si="67"/>
        <v>0</v>
      </c>
      <c r="AQ265">
        <f t="shared" si="67"/>
        <v>0</v>
      </c>
      <c r="AR265">
        <f t="shared" si="67"/>
        <v>0</v>
      </c>
      <c r="AS265">
        <f t="shared" si="67"/>
        <v>0</v>
      </c>
      <c r="AT265">
        <f t="shared" si="67"/>
        <v>0</v>
      </c>
      <c r="AU265">
        <f t="shared" si="67"/>
        <v>0</v>
      </c>
      <c r="AV265">
        <f t="shared" si="67"/>
        <v>0</v>
      </c>
      <c r="AW265">
        <f t="shared" si="66"/>
        <v>0</v>
      </c>
      <c r="AX265">
        <f t="shared" si="66"/>
        <v>0</v>
      </c>
      <c r="AY265">
        <f t="shared" si="66"/>
        <v>0</v>
      </c>
      <c r="AZ265">
        <f t="shared" si="66"/>
        <v>0</v>
      </c>
      <c r="BA265">
        <f t="shared" si="66"/>
        <v>0</v>
      </c>
      <c r="BB265">
        <f t="shared" si="66"/>
        <v>0</v>
      </c>
      <c r="BC265">
        <f t="shared" si="66"/>
        <v>0</v>
      </c>
      <c r="BD265">
        <f t="shared" si="66"/>
        <v>0</v>
      </c>
      <c r="BE265">
        <f t="shared" si="66"/>
        <v>0</v>
      </c>
      <c r="BF265">
        <f t="shared" si="68"/>
        <v>0</v>
      </c>
      <c r="BG265">
        <f t="shared" si="68"/>
        <v>0</v>
      </c>
      <c r="BH265">
        <f t="shared" si="68"/>
        <v>0</v>
      </c>
      <c r="BI265">
        <f t="shared" si="68"/>
        <v>0</v>
      </c>
      <c r="BJ265">
        <f t="shared" si="68"/>
        <v>0</v>
      </c>
      <c r="BK265">
        <f t="shared" si="68"/>
        <v>0</v>
      </c>
      <c r="BL265">
        <f t="shared" si="68"/>
        <v>0</v>
      </c>
      <c r="BM265">
        <f t="shared" si="68"/>
        <v>0</v>
      </c>
      <c r="BN265">
        <f t="shared" si="68"/>
        <v>0</v>
      </c>
      <c r="BO265">
        <f t="shared" si="68"/>
        <v>0</v>
      </c>
      <c r="BP265">
        <f t="shared" si="68"/>
        <v>0</v>
      </c>
      <c r="BQ265">
        <f t="shared" si="68"/>
        <v>0</v>
      </c>
      <c r="BR265">
        <f t="shared" si="68"/>
        <v>0</v>
      </c>
      <c r="BS265">
        <f t="shared" si="68"/>
        <v>0</v>
      </c>
      <c r="BT265">
        <f t="shared" si="68"/>
        <v>0</v>
      </c>
      <c r="BU265">
        <f t="shared" si="68"/>
        <v>0</v>
      </c>
    </row>
    <row r="266" hidden="1" spans="1:73">
      <c r="A266" s="9" t="str">
        <f>_xlfn.XLOOKUP($E266,'Copy of Raw Data'!$E:$E,'Copy of Raw Data'!A:A,"ERROR",0,1)</f>
        <v>US</v>
      </c>
      <c r="B266" s="9" t="str">
        <f>_xlfn.XLOOKUP($E266,'Copy of Raw Data'!$E:$E,'Copy of Raw Data'!B:B,"ERROR",0,1)</f>
        <v>Hair Mousses</v>
      </c>
      <c r="C266" s="9" t="str">
        <f>_xlfn.XLOOKUP($E266,'Copy of Raw Data'!$E:$E,'Copy of Raw Data'!C:C,"ERROR",0,1)</f>
        <v>Herbal Essences</v>
      </c>
      <c r="D266" s="9" t="str">
        <f>_xlfn.XLOOKUP($E266,'Copy of Raw Data'!$E:$E,'Copy of Raw Data'!D:D,"ERROR",0,1)</f>
        <v>www.amazon.com/dp/B004AI31O0</v>
      </c>
      <c r="E266" s="9" t="s">
        <v>958</v>
      </c>
      <c r="F266" s="9" t="str">
        <f>_xlfn.XLOOKUP($E266,'Copy of Raw Data'!$E:$E,'Copy of Raw Data'!F:F,"ERROR",0,1)</f>
        <v>Herbal Essences Tousle Me Softly Tousling Hair Mousse, 6.8 Ounce</v>
      </c>
      <c r="G266" s="9">
        <f>_xlfn.XLOOKUP($E266,'Copy of Raw Data'!$E:$E,'Copy of Raw Data'!G:G,"ERROR",0,1)</f>
        <v>155</v>
      </c>
      <c r="H266" s="9">
        <f>_xlfn.XLOOKUP($E266,'Copy of Raw Data'!$E:$E,'Copy of Raw Data'!H:H,"ERROR",0,1)</f>
        <v>1061.24</v>
      </c>
      <c r="I266" s="9">
        <f>_xlfn.XLOOKUP($E266,'Copy of Raw Data'!$E:$E,'Copy of Raw Data'!I:I,"ERROR",0,1)</f>
        <v>4.38779919136475e-5</v>
      </c>
      <c r="J266" s="9" t="str">
        <f>_xlfn.XLOOKUP($E266,'Copy of Raw Data'!$E:$E,'Copy of 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 to 10</v>
      </c>
      <c r="L266" s="9">
        <f>_xlfn.XLOOKUP($E266,'Copy of Raw Data'!$E:$E,'Copy of Raw Data'!L:L,"ERROR",0,1)</f>
        <v>6.86</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5 to 10</v>
      </c>
      <c r="N266" s="9">
        <f>_xlfn.XLOOKUP($E266,'Copy of Raw Data'!$E:$E,'Copy of Raw Data'!N:N,"ERROR",0,1)</f>
        <v>7.22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4% to 6%</v>
      </c>
      <c r="P266" s="16">
        <f t="shared" si="69"/>
        <v>0.0498614958448753</v>
      </c>
      <c r="Q266" s="9">
        <f>_xlfn.XLOOKUP($E266,'Copy of Raw Data'!$E:$E,'Copy of Raw Data'!Q:Q,"ERROR",0,1)</f>
        <v>6.8</v>
      </c>
      <c r="R266" s="9" t="str">
        <f>_xlfn.XLOOKUP($E266,'Copy of Raw Data'!$E:$E,'Copy of Raw Data'!R:R,"ERROR",0,1)</f>
        <v>fl oz</v>
      </c>
      <c r="S266" s="17">
        <f t="shared" si="65"/>
        <v>0.970022624434389</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0.75 to 1</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 to 0.05</v>
      </c>
      <c r="V266" s="17">
        <f t="shared" si="70"/>
        <v>0.0345257897128831</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 to 0.05</v>
      </c>
      <c r="X266" s="17">
        <f t="shared" si="71"/>
        <v>0.0328042821925732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7.072</v>
      </c>
      <c r="AA266" s="9" t="str">
        <f>_xlfn.XLOOKUP($E266,'Copy of Raw Data'!$E:$E,'Copy of Raw Data'!AA:AA,"ERROR",0,1)</f>
        <v>oz</v>
      </c>
      <c r="AB266" s="9"/>
      <c r="AC266" s="9"/>
      <c r="AD266" s="9"/>
      <c r="AE266" s="9"/>
      <c r="AF266" s="9"/>
      <c r="AG266">
        <f t="shared" si="67"/>
        <v>0</v>
      </c>
      <c r="AH266">
        <f t="shared" si="67"/>
        <v>0</v>
      </c>
      <c r="AI266">
        <f t="shared" si="67"/>
        <v>0</v>
      </c>
      <c r="AJ266">
        <f t="shared" si="67"/>
        <v>0</v>
      </c>
      <c r="AK266">
        <f t="shared" si="67"/>
        <v>0</v>
      </c>
      <c r="AL266">
        <f t="shared" si="67"/>
        <v>0</v>
      </c>
      <c r="AM266">
        <f t="shared" si="67"/>
        <v>0</v>
      </c>
      <c r="AN266">
        <f t="shared" si="67"/>
        <v>0</v>
      </c>
      <c r="AO266">
        <f t="shared" si="67"/>
        <v>0</v>
      </c>
      <c r="AP266">
        <f t="shared" si="67"/>
        <v>0</v>
      </c>
      <c r="AQ266">
        <f t="shared" si="67"/>
        <v>0</v>
      </c>
      <c r="AR266">
        <f t="shared" si="67"/>
        <v>0</v>
      </c>
      <c r="AS266">
        <f t="shared" si="67"/>
        <v>0</v>
      </c>
      <c r="AT266">
        <f t="shared" si="67"/>
        <v>0</v>
      </c>
      <c r="AU266">
        <f t="shared" si="67"/>
        <v>0</v>
      </c>
      <c r="AV266">
        <f t="shared" si="67"/>
        <v>0</v>
      </c>
      <c r="AW266">
        <f t="shared" si="66"/>
        <v>0</v>
      </c>
      <c r="AX266">
        <f t="shared" si="66"/>
        <v>0</v>
      </c>
      <c r="AY266">
        <f t="shared" si="66"/>
        <v>0</v>
      </c>
      <c r="AZ266">
        <f t="shared" si="66"/>
        <v>0</v>
      </c>
      <c r="BA266">
        <f t="shared" si="66"/>
        <v>0</v>
      </c>
      <c r="BB266">
        <f t="shared" si="66"/>
        <v>0</v>
      </c>
      <c r="BC266">
        <f t="shared" si="66"/>
        <v>0</v>
      </c>
      <c r="BD266">
        <f t="shared" si="66"/>
        <v>0</v>
      </c>
      <c r="BE266">
        <f t="shared" si="66"/>
        <v>0</v>
      </c>
      <c r="BF266">
        <f t="shared" si="68"/>
        <v>0</v>
      </c>
      <c r="BG266">
        <f t="shared" si="68"/>
        <v>0</v>
      </c>
      <c r="BH266">
        <f t="shared" si="68"/>
        <v>0</v>
      </c>
      <c r="BI266">
        <f t="shared" si="68"/>
        <v>0</v>
      </c>
      <c r="BJ266">
        <f t="shared" si="68"/>
        <v>0</v>
      </c>
      <c r="BK266">
        <f t="shared" si="68"/>
        <v>0</v>
      </c>
      <c r="BL266">
        <f t="shared" si="68"/>
        <v>0</v>
      </c>
      <c r="BM266">
        <f t="shared" si="68"/>
        <v>0</v>
      </c>
      <c r="BN266">
        <f t="shared" si="68"/>
        <v>0</v>
      </c>
      <c r="BO266">
        <f t="shared" si="68"/>
        <v>0</v>
      </c>
      <c r="BP266">
        <f t="shared" si="68"/>
        <v>0</v>
      </c>
      <c r="BQ266">
        <f t="shared" si="68"/>
        <v>0</v>
      </c>
      <c r="BR266">
        <f t="shared" si="68"/>
        <v>0</v>
      </c>
      <c r="BS266">
        <f t="shared" si="68"/>
        <v>0</v>
      </c>
      <c r="BT266">
        <f t="shared" si="68"/>
        <v>0</v>
      </c>
      <c r="BU266">
        <f t="shared" si="68"/>
        <v>0</v>
      </c>
    </row>
    <row r="267" hidden="1" spans="1:73">
      <c r="A267" s="9" t="str">
        <f>_xlfn.XLOOKUP($E267,'Copy of Raw Data'!$E:$E,'Copy of Raw Data'!A:A,"ERROR",0,1)</f>
        <v>US</v>
      </c>
      <c r="B267" s="9" t="str">
        <f>_xlfn.XLOOKUP($E267,'Copy of Raw Data'!$E:$E,'Copy of Raw Data'!B:B,"ERROR",0,1)</f>
        <v>Hair Mousses</v>
      </c>
      <c r="C267" s="9" t="str">
        <f>_xlfn.XLOOKUP($E267,'Copy of Raw Data'!$E:$E,'Copy of Raw Data'!C:C,"ERROR",0,1)</f>
        <v>Miche Beauty</v>
      </c>
      <c r="D267" s="9" t="str">
        <f>_xlfn.XLOOKUP($E267,'Copy of Raw Data'!$E:$E,'Copy of Raw Data'!D:D,"ERROR",0,1)</f>
        <v>www.amazon.com/dp/B0BHXBRMLG</v>
      </c>
      <c r="E267" s="9" t="s">
        <v>962</v>
      </c>
      <c r="F267" s="9" t="str">
        <f>_xlfn.XLOOKUP($E267,'Copy of Raw Data'!$E:$E,'Copy of Raw Data'!F:F,"ERROR",0,1)</f>
        <v>Set Curl Defining Mousse 7.5 oz</v>
      </c>
      <c r="G267" s="9">
        <f>_xlfn.XLOOKUP($E267,'Copy of Raw Data'!$E:$E,'Copy of Raw Data'!G:G,"ERROR",0,1)</f>
        <v>52</v>
      </c>
      <c r="H267" s="9">
        <f>_xlfn.XLOOKUP($E267,'Copy of Raw Data'!$E:$E,'Copy of Raw Data'!H:H,"ERROR",0,1)</f>
        <v>1032.07</v>
      </c>
      <c r="I267" s="9">
        <f>_xlfn.XLOOKUP($E267,'Copy of Raw Data'!$E:$E,'Copy of Raw Data'!I:I,"ERROR",0,1)</f>
        <v>4.34775048499536e-5</v>
      </c>
      <c r="J267" s="9" t="str">
        <f>_xlfn.XLOOKUP($E267,'Copy of Raw Data'!$E:$E,'Copy of 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15 to 20</v>
      </c>
      <c r="L267" s="9">
        <f>_xlfn.XLOOKUP($E267,'Copy of Raw Data'!$E:$E,'Copy of Raw Data'!L:L,"ERROR",0,1)</f>
        <v>20</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15 to 20</v>
      </c>
      <c r="N267" s="9">
        <f>_xlfn.XLOOKUP($E267,'Copy of Raw Data'!$E:$E,'Copy of Raw Data'!N:N,"ERROR",0,1)</f>
        <v>20</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No Discount</v>
      </c>
      <c r="P267" s="16">
        <f t="shared" si="69"/>
        <v>0</v>
      </c>
      <c r="Q267" s="9">
        <f>_xlfn.XLOOKUP($E267,'Copy of Raw Data'!$E:$E,'Copy of Raw Data'!Q:Q,"ERROR",0,1)</f>
        <v>7.5</v>
      </c>
      <c r="R267" s="9" t="str">
        <f>_xlfn.XLOOKUP($E267,'Copy of Raw Data'!$E:$E,'Copy of Raw Data'!R:R,"ERROR",0,1)</f>
        <v>oz</v>
      </c>
      <c r="S267" s="17">
        <f t="shared" si="65"/>
        <v>2.66666666666667</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2 to 3</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0.05 to 0.1</v>
      </c>
      <c r="V267" s="17">
        <f t="shared" si="70"/>
        <v>0.0901814902491264</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7">
        <f t="shared" si="71"/>
        <v>0.0901814902491264</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7.5</v>
      </c>
      <c r="AA267" s="9" t="str">
        <f>_xlfn.XLOOKUP($E267,'Copy of Raw Data'!$E:$E,'Copy of Raw Data'!AA:AA,"ERROR",0,1)</f>
        <v>oz</v>
      </c>
      <c r="AB267" s="9"/>
      <c r="AC267" s="9"/>
      <c r="AD267" s="9"/>
      <c r="AE267" s="9"/>
      <c r="AF267" s="9"/>
      <c r="AG267">
        <f t="shared" si="67"/>
        <v>0</v>
      </c>
      <c r="AH267">
        <f t="shared" si="67"/>
        <v>0</v>
      </c>
      <c r="AI267">
        <f t="shared" si="67"/>
        <v>0</v>
      </c>
      <c r="AJ267">
        <f t="shared" si="67"/>
        <v>0</v>
      </c>
      <c r="AK267">
        <f t="shared" si="67"/>
        <v>0</v>
      </c>
      <c r="AL267">
        <f t="shared" si="67"/>
        <v>0</v>
      </c>
      <c r="AM267">
        <f t="shared" si="67"/>
        <v>0</v>
      </c>
      <c r="AN267">
        <f t="shared" si="67"/>
        <v>0</v>
      </c>
      <c r="AO267">
        <f t="shared" si="67"/>
        <v>0</v>
      </c>
      <c r="AP267">
        <f t="shared" si="67"/>
        <v>0</v>
      </c>
      <c r="AQ267">
        <f t="shared" si="67"/>
        <v>0</v>
      </c>
      <c r="AR267">
        <f t="shared" si="67"/>
        <v>0</v>
      </c>
      <c r="AS267">
        <f t="shared" si="67"/>
        <v>0</v>
      </c>
      <c r="AT267">
        <f t="shared" si="67"/>
        <v>0</v>
      </c>
      <c r="AU267">
        <f t="shared" si="67"/>
        <v>0</v>
      </c>
      <c r="AV267">
        <f t="shared" si="67"/>
        <v>0</v>
      </c>
      <c r="AW267">
        <f t="shared" si="66"/>
        <v>0</v>
      </c>
      <c r="AX267">
        <f t="shared" si="66"/>
        <v>0</v>
      </c>
      <c r="AY267">
        <f t="shared" si="66"/>
        <v>0</v>
      </c>
      <c r="AZ267">
        <f t="shared" si="66"/>
        <v>0</v>
      </c>
      <c r="BA267">
        <f t="shared" si="66"/>
        <v>0</v>
      </c>
      <c r="BB267">
        <f t="shared" si="66"/>
        <v>0</v>
      </c>
      <c r="BC267">
        <f t="shared" si="66"/>
        <v>0</v>
      </c>
      <c r="BD267">
        <f t="shared" si="66"/>
        <v>0</v>
      </c>
      <c r="BE267">
        <f t="shared" si="66"/>
        <v>0</v>
      </c>
      <c r="BF267">
        <f t="shared" si="68"/>
        <v>0</v>
      </c>
      <c r="BG267">
        <f t="shared" si="68"/>
        <v>0</v>
      </c>
      <c r="BH267">
        <f t="shared" si="68"/>
        <v>0</v>
      </c>
      <c r="BI267">
        <f t="shared" si="68"/>
        <v>0</v>
      </c>
      <c r="BJ267">
        <f t="shared" si="68"/>
        <v>0</v>
      </c>
      <c r="BK267">
        <f t="shared" si="68"/>
        <v>0</v>
      </c>
      <c r="BL267">
        <f t="shared" si="68"/>
        <v>0</v>
      </c>
      <c r="BM267">
        <f t="shared" si="68"/>
        <v>0</v>
      </c>
      <c r="BN267">
        <f t="shared" si="68"/>
        <v>0</v>
      </c>
      <c r="BO267">
        <f t="shared" si="68"/>
        <v>0</v>
      </c>
      <c r="BP267">
        <f t="shared" si="68"/>
        <v>0</v>
      </c>
      <c r="BQ267">
        <f t="shared" si="68"/>
        <v>0</v>
      </c>
      <c r="BR267">
        <f t="shared" si="68"/>
        <v>0</v>
      </c>
      <c r="BS267">
        <f t="shared" si="68"/>
        <v>0</v>
      </c>
      <c r="BT267">
        <f t="shared" si="68"/>
        <v>0</v>
      </c>
      <c r="BU267">
        <f t="shared" si="68"/>
        <v>0</v>
      </c>
    </row>
    <row r="268" hidden="1" spans="1:73">
      <c r="A268" s="9" t="str">
        <f>_xlfn.XLOOKUP($E268,'Copy of Raw Data'!$E:$E,'Copy of Raw Data'!A:A,"ERROR",0,1)</f>
        <v>US</v>
      </c>
      <c r="B268" s="9" t="str">
        <f>_xlfn.XLOOKUP($E268,'Copy of Raw Data'!$E:$E,'Copy of Raw Data'!B:B,"ERROR",0,1)</f>
        <v>Hair Mousses</v>
      </c>
      <c r="C268" s="9" t="str">
        <f>_xlfn.XLOOKUP($E268,'Copy of Raw Data'!$E:$E,'Copy of Raw Data'!C:C,"ERROR",0,1)</f>
        <v>Samnyte </v>
      </c>
      <c r="D268" s="9" t="str">
        <f>_xlfn.XLOOKUP($E268,'Copy of Raw Data'!$E:$E,'Copy of Raw Data'!D:D,"ERROR",0,1)</f>
        <v>www.amazon.com/dp/B094Z3CQ9M</v>
      </c>
      <c r="E268" s="9" t="s">
        <v>966</v>
      </c>
      <c r="F268" s="9" t="str">
        <f>_xlfn.XLOOKUP($E268,'Copy of Raw Data'!$E:$E,'Copy of Raw Data'!F:F,"ERROR",0,1)</f>
        <v>Hair Finishing Stick, 2pcs Hair Mascara for Flyaway Tamer, Fly Away Hair Tamer Stick for Enhance Gloss of Hair, Anti Frizz Broken Hair Baby Hair Flash Moment Flyaway Stick, Non-Greasy (pink)by Samnyte</v>
      </c>
      <c r="G268" s="9">
        <f>_xlfn.XLOOKUP($E268,'Copy of Raw Data'!$E:$E,'Copy of Raw Data'!G:G,"ERROR",0,1)</f>
        <v>186</v>
      </c>
      <c r="H268" s="9">
        <f>_xlfn.XLOOKUP($E268,'Copy of Raw Data'!$E:$E,'Copy of Raw Data'!H:H,"ERROR",0,1)</f>
        <v>1022.65</v>
      </c>
      <c r="I268" s="9">
        <f>_xlfn.XLOOKUP($E268,'Copy of Raw Data'!$E:$E,'Copy of Raw Data'!I:I,"ERROR",0,1)</f>
        <v>4.27904697173322e-5</v>
      </c>
      <c r="J268" s="9" t="str">
        <f>_xlfn.XLOOKUP($E268,'Copy of Raw Data'!$E:$E,'Copy of 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5 to 10</v>
      </c>
      <c r="L268" s="9">
        <f>_xlfn.XLOOKUP($E268,'Copy of Raw Data'!$E:$E,'Copy of Raw Data'!L:L,"ERROR",0,1)</f>
        <v>5.49</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5 to 10</v>
      </c>
      <c r="N268" s="9">
        <f>_xlfn.XLOOKUP($E268,'Copy of Raw Data'!$E:$E,'Copy of Raw Data'!N:N,"ERROR",0,1)</f>
        <v>5.49</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69"/>
        <v>0</v>
      </c>
      <c r="Q268" s="9">
        <f>_xlfn.XLOOKUP($E268,'Copy of Raw Data'!$E:$E,'Copy of Raw Data'!Q:Q,"ERROR",0,1)</f>
        <v>0</v>
      </c>
      <c r="R268" s="9">
        <f>_xlfn.XLOOKUP($E268,'Copy of Raw Data'!$E:$E,'Copy of Raw Data'!R:R,"ERROR",0,1)</f>
        <v>0</v>
      </c>
      <c r="S268" s="17" t="e">
        <f t="shared" si="65"/>
        <v>#N/A</v>
      </c>
      <c r="T268" s="9" t="e">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#N/A</v>
      </c>
      <c r="U268" s="17" t="e">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#N/A</v>
      </c>
      <c r="V268" s="17" t="e">
        <f t="shared" si="70"/>
        <v>#N/A</v>
      </c>
      <c r="W268" s="17" t="e">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#N/A</v>
      </c>
      <c r="X268" s="17" t="e">
        <f t="shared" si="71"/>
        <v>#N/A</v>
      </c>
      <c r="Y268" s="9" t="e">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#N/A</v>
      </c>
      <c r="Z268" s="17" t="e">
        <f t="array" ref="Z268">_xlfn.IFS(AA268="oz",_xlfn.IFS(R268="oz",Q268,R268="fl oz",Q268*1.04,R268="ml",Q268*0.0338),AA268="fl oz",_xlfn.IFS(R268="oz",Q268/1.04,R268="fl oz",Q268,R268="ml",Q268*0.0338/1.04),AA268="ml",_xlfn.IFS(R268="oz",Q268/0.0338,R268="fl oz",Q268*1.04/0.0338,R268="ml",Q268))</f>
        <v>#N/A</v>
      </c>
      <c r="AA268" s="9" t="str">
        <f>_xlfn.XLOOKUP($E268,'Copy of Raw Data'!$E:$E,'Copy of Raw Data'!AA:AA,"ERROR",0,1)</f>
        <v>oz</v>
      </c>
      <c r="AB268" s="9"/>
      <c r="AC268" s="9"/>
      <c r="AD268" s="9"/>
      <c r="AE268" s="9"/>
      <c r="AF268" s="9"/>
      <c r="AG268">
        <f t="shared" si="67"/>
        <v>0</v>
      </c>
      <c r="AH268">
        <f t="shared" si="67"/>
        <v>0</v>
      </c>
      <c r="AI268">
        <f t="shared" si="67"/>
        <v>0</v>
      </c>
      <c r="AJ268">
        <f t="shared" si="67"/>
        <v>0</v>
      </c>
      <c r="AK268">
        <f t="shared" si="67"/>
        <v>0</v>
      </c>
      <c r="AL268">
        <f t="shared" si="67"/>
        <v>0</v>
      </c>
      <c r="AM268">
        <f t="shared" si="67"/>
        <v>0</v>
      </c>
      <c r="AN268">
        <f t="shared" si="67"/>
        <v>0</v>
      </c>
      <c r="AO268">
        <f t="shared" si="67"/>
        <v>0</v>
      </c>
      <c r="AP268">
        <f t="shared" si="67"/>
        <v>0</v>
      </c>
      <c r="AQ268">
        <f t="shared" si="67"/>
        <v>0</v>
      </c>
      <c r="AR268">
        <f t="shared" si="67"/>
        <v>0</v>
      </c>
      <c r="AS268">
        <f t="shared" si="67"/>
        <v>0</v>
      </c>
      <c r="AT268">
        <f t="shared" si="67"/>
        <v>0</v>
      </c>
      <c r="AU268">
        <f t="shared" si="67"/>
        <v>0</v>
      </c>
      <c r="AV268">
        <f t="shared" si="67"/>
        <v>0</v>
      </c>
      <c r="AW268">
        <f t="shared" si="66"/>
        <v>0</v>
      </c>
      <c r="AX268">
        <f t="shared" si="66"/>
        <v>0</v>
      </c>
      <c r="AY268">
        <f t="shared" si="66"/>
        <v>0</v>
      </c>
      <c r="AZ268">
        <f t="shared" si="66"/>
        <v>0</v>
      </c>
      <c r="BA268">
        <f t="shared" si="66"/>
        <v>0</v>
      </c>
      <c r="BB268">
        <f t="shared" si="66"/>
        <v>0</v>
      </c>
      <c r="BC268">
        <f t="shared" si="66"/>
        <v>0</v>
      </c>
      <c r="BD268">
        <f t="shared" si="66"/>
        <v>0</v>
      </c>
      <c r="BE268">
        <f t="shared" si="66"/>
        <v>0</v>
      </c>
      <c r="BF268">
        <f t="shared" si="68"/>
        <v>0</v>
      </c>
      <c r="BG268">
        <f t="shared" si="68"/>
        <v>0</v>
      </c>
      <c r="BH268">
        <f t="shared" si="68"/>
        <v>0</v>
      </c>
      <c r="BI268">
        <f t="shared" si="68"/>
        <v>0</v>
      </c>
      <c r="BJ268">
        <f t="shared" si="68"/>
        <v>0</v>
      </c>
      <c r="BK268">
        <f t="shared" si="68"/>
        <v>0</v>
      </c>
      <c r="BL268">
        <f t="shared" si="68"/>
        <v>0</v>
      </c>
      <c r="BM268">
        <f t="shared" si="68"/>
        <v>0</v>
      </c>
      <c r="BN268">
        <f t="shared" si="68"/>
        <v>0</v>
      </c>
      <c r="BO268">
        <f t="shared" si="68"/>
        <v>0</v>
      </c>
      <c r="BP268">
        <f t="shared" si="68"/>
        <v>0</v>
      </c>
      <c r="BQ268">
        <f t="shared" si="68"/>
        <v>0</v>
      </c>
      <c r="BR268">
        <f t="shared" si="68"/>
        <v>0</v>
      </c>
      <c r="BS268">
        <f t="shared" si="68"/>
        <v>0</v>
      </c>
      <c r="BT268">
        <f t="shared" si="68"/>
        <v>0</v>
      </c>
      <c r="BU268">
        <f t="shared" si="68"/>
        <v>0</v>
      </c>
    </row>
    <row r="269" hidden="1" spans="1:73">
      <c r="A269" s="9" t="str">
        <f>_xlfn.XLOOKUP($E269,'Copy of Raw Data'!$E:$E,'Copy of Raw Data'!A:A,"ERROR",0,1)</f>
        <v>US</v>
      </c>
      <c r="B269" s="9" t="str">
        <f>_xlfn.XLOOKUP($E269,'Copy of Raw Data'!$E:$E,'Copy of Raw Data'!B:B,"ERROR",0,1)</f>
        <v>Hair Mousses</v>
      </c>
      <c r="C269" s="9" t="str">
        <f>_xlfn.XLOOKUP($E269,'Copy of Raw Data'!$E:$E,'Copy of Raw Data'!C:C,"ERROR",0,1)</f>
        <v>onesta</v>
      </c>
      <c r="D269" s="9" t="str">
        <f>_xlfn.XLOOKUP($E269,'Copy of Raw Data'!$E:$E,'Copy of Raw Data'!D:D,"ERROR",0,1)</f>
        <v>www.amazon.com/dp/B07D5ZCPTG</v>
      </c>
      <c r="E269" s="9" t="s">
        <v>970</v>
      </c>
      <c r="F269" s="9" t="str">
        <f>_xlfn.XLOOKUP($E269,'Copy of Raw Data'!$E:$E,'Copy of Raw Data'!F:F,"ERROR",0,1)</f>
        <v>Onesta Hair Care Plant Based Hi-Boost Volume Mousse for Hair Volume, Fullness and Body, 6.75 Ounces (Pack of 1)</v>
      </c>
      <c r="G269" s="9">
        <f>_xlfn.XLOOKUP($E269,'Copy of Raw Data'!$E:$E,'Copy of Raw Data'!G:G,"ERROR",0,1)</f>
        <v>40</v>
      </c>
      <c r="H269" s="9">
        <f>_xlfn.XLOOKUP($E269,'Copy of Raw Data'!$E:$E,'Copy of Raw Data'!H:H,"ERROR",0,1)</f>
        <v>1006.49</v>
      </c>
      <c r="I269" s="9">
        <f>_xlfn.XLOOKUP($E269,'Copy of Raw Data'!$E:$E,'Copy of Raw Data'!I:I,"ERROR",0,1)</f>
        <v>4.16621335527424e-5</v>
      </c>
      <c r="J269" s="9" t="str">
        <f>_xlfn.XLOOKUP($E269,'Copy of Raw Data'!$E:$E,'Copy of 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20 to 30</v>
      </c>
      <c r="L269" s="9">
        <f>_xlfn.XLOOKUP($E269,'Copy of Raw Data'!$E:$E,'Copy of Raw Data'!L:L,"ERROR",0,1)</f>
        <v>24.99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20 to 30</v>
      </c>
      <c r="N269" s="9">
        <f>_xlfn.XLOOKUP($E269,'Copy of Raw Data'!$E:$E,'Copy of Raw Data'!N:N,"ERROR",0,1)</f>
        <v>24.99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69"/>
        <v>0</v>
      </c>
      <c r="Q269" s="9">
        <f>_xlfn.XLOOKUP($E269,'Copy of Raw Data'!$E:$E,'Copy of Raw Data'!Q:Q,"ERROR",0,1)</f>
        <v>6.75</v>
      </c>
      <c r="R269" s="9" t="str">
        <f>_xlfn.XLOOKUP($E269,'Copy of Raw Data'!$E:$E,'Copy of Raw Data'!R:R,"ERROR",0,1)</f>
        <v>oz</v>
      </c>
      <c r="S269" s="17">
        <f t="shared" si="65"/>
        <v>3.70222222222222</v>
      </c>
      <c r="T269" s="9" t="str">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3 to 4</v>
      </c>
      <c r="U269" s="17"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0.1 to 0.2</v>
      </c>
      <c r="V269" s="17">
        <f t="shared" si="70"/>
        <v>0.125201968962537</v>
      </c>
      <c r="W269" s="17"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0.1 to 0.2</v>
      </c>
      <c r="X269" s="17">
        <f t="shared" si="71"/>
        <v>0.125201968962537</v>
      </c>
      <c r="Y269" s="9"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6 to 8</v>
      </c>
      <c r="Z269" s="17">
        <f t="array" ref="Z269">_xlfn.IFS(AA269="oz",_xlfn.IFS(R269="oz",Q269,R269="fl oz",Q269*1.04,R269="ml",Q269*0.0338),AA269="fl oz",_xlfn.IFS(R269="oz",Q269/1.04,R269="fl oz",Q269,R269="ml",Q269*0.0338/1.04),AA269="ml",_xlfn.IFS(R269="oz",Q269/0.0338,R269="fl oz",Q269*1.04/0.0338,R269="ml",Q269))</f>
        <v>6.75</v>
      </c>
      <c r="AA269" s="9" t="str">
        <f>_xlfn.XLOOKUP($E269,'Copy of Raw Data'!$E:$E,'Copy of Raw Data'!AA:AA,"ERROR",0,1)</f>
        <v>oz</v>
      </c>
      <c r="AB269" s="9"/>
      <c r="AC269" s="9"/>
      <c r="AD269" s="9"/>
      <c r="AE269" s="9"/>
      <c r="AF269" s="9"/>
      <c r="AG269">
        <f t="shared" si="67"/>
        <v>0</v>
      </c>
      <c r="AH269">
        <f t="shared" si="67"/>
        <v>0</v>
      </c>
      <c r="AI269">
        <f t="shared" si="67"/>
        <v>0</v>
      </c>
      <c r="AJ269">
        <f t="shared" si="67"/>
        <v>0</v>
      </c>
      <c r="AK269">
        <f t="shared" si="67"/>
        <v>0</v>
      </c>
      <c r="AL269">
        <f t="shared" si="67"/>
        <v>0</v>
      </c>
      <c r="AM269">
        <f t="shared" si="67"/>
        <v>0</v>
      </c>
      <c r="AN269">
        <f t="shared" si="67"/>
        <v>0</v>
      </c>
      <c r="AO269">
        <f t="shared" si="67"/>
        <v>0</v>
      </c>
      <c r="AP269">
        <f t="shared" si="67"/>
        <v>0</v>
      </c>
      <c r="AQ269">
        <f t="shared" si="67"/>
        <v>0</v>
      </c>
      <c r="AR269">
        <f t="shared" si="67"/>
        <v>0</v>
      </c>
      <c r="AS269">
        <f t="shared" si="67"/>
        <v>0</v>
      </c>
      <c r="AT269">
        <f t="shared" si="67"/>
        <v>0</v>
      </c>
      <c r="AU269">
        <f t="shared" si="67"/>
        <v>0</v>
      </c>
      <c r="AV269">
        <f t="shared" si="67"/>
        <v>0</v>
      </c>
      <c r="AW269">
        <f t="shared" si="66"/>
        <v>0</v>
      </c>
      <c r="AX269">
        <f t="shared" si="66"/>
        <v>0</v>
      </c>
      <c r="AY269">
        <f t="shared" si="66"/>
        <v>0</v>
      </c>
      <c r="AZ269">
        <f t="shared" si="66"/>
        <v>0</v>
      </c>
      <c r="BA269">
        <f t="shared" si="66"/>
        <v>0</v>
      </c>
      <c r="BB269">
        <f t="shared" si="66"/>
        <v>0</v>
      </c>
      <c r="BC269">
        <f t="shared" si="66"/>
        <v>0</v>
      </c>
      <c r="BD269">
        <f t="shared" si="66"/>
        <v>0</v>
      </c>
      <c r="BE269">
        <f t="shared" si="66"/>
        <v>0</v>
      </c>
      <c r="BF269">
        <f t="shared" si="68"/>
        <v>0</v>
      </c>
      <c r="BG269">
        <f t="shared" si="68"/>
        <v>0</v>
      </c>
      <c r="BH269">
        <f t="shared" si="68"/>
        <v>0</v>
      </c>
      <c r="BI269">
        <f t="shared" si="68"/>
        <v>0</v>
      </c>
      <c r="BJ269">
        <f t="shared" si="68"/>
        <v>0</v>
      </c>
      <c r="BK269">
        <f t="shared" si="68"/>
        <v>0</v>
      </c>
      <c r="BL269">
        <f t="shared" si="68"/>
        <v>0</v>
      </c>
      <c r="BM269">
        <f t="shared" si="68"/>
        <v>0</v>
      </c>
      <c r="BN269">
        <f t="shared" si="68"/>
        <v>0</v>
      </c>
      <c r="BO269">
        <f t="shared" si="68"/>
        <v>0</v>
      </c>
      <c r="BP269">
        <f t="shared" si="68"/>
        <v>0</v>
      </c>
      <c r="BQ269">
        <f t="shared" si="68"/>
        <v>0</v>
      </c>
      <c r="BR269">
        <f t="shared" si="68"/>
        <v>0</v>
      </c>
      <c r="BS269">
        <f t="shared" si="68"/>
        <v>0</v>
      </c>
      <c r="BT269">
        <f t="shared" si="68"/>
        <v>0</v>
      </c>
      <c r="BU269">
        <f t="shared" si="68"/>
        <v>0</v>
      </c>
    </row>
    <row r="270" hidden="1" spans="1:73">
      <c r="A270" s="9" t="str">
        <f>_xlfn.XLOOKUP($E270,'Copy of Raw Data'!$E:$E,'Copy of Raw Data'!A:A,"ERROR",0,1)</f>
        <v>US</v>
      </c>
      <c r="B270" s="9" t="str">
        <f>_xlfn.XLOOKUP($E270,'Copy of Raw Data'!$E:$E,'Copy of Raw Data'!B:B,"ERROR",0,1)</f>
        <v>Hair Mousses</v>
      </c>
      <c r="C270" s="9" t="str">
        <f>_xlfn.XLOOKUP($E270,'Copy of Raw Data'!$E:$E,'Copy of Raw Data'!C:C,"ERROR",0,1)</f>
        <v>TRESemmé</v>
      </c>
      <c r="D270" s="9" t="str">
        <f>_xlfn.XLOOKUP($E270,'Copy of Raw Data'!$E:$E,'Copy of Raw Data'!D:D,"ERROR",0,1)</f>
        <v>www.amazon.com/dp/B0C9KGF7GT</v>
      </c>
      <c r="E270" s="9" t="s">
        <v>973</v>
      </c>
      <c r="F270" s="9" t="str">
        <f>_xlfn.XLOOKUP($E270,'Copy of Raw Data'!$E:$E,'Copy of Raw Data'!F:F,"ERROR",0,1)</f>
        <v>TRESemme Mousse - Extra Hold Hair Mousse for Curls, Mousse for Hair Volume, Frizz Control Hair Care Products for Women and Men, Travel-Size Mousse, 2 Oz (Pack of 6)</v>
      </c>
      <c r="G270" s="9">
        <f>_xlfn.XLOOKUP($E270,'Copy of Raw Data'!$E:$E,'Copy of Raw Data'!G:G,"ERROR",0,1)</f>
        <v>52</v>
      </c>
      <c r="H270" s="9">
        <f>_xlfn.XLOOKUP($E270,'Copy of Raw Data'!$E:$E,'Copy of Raw Data'!H:H,"ERROR",0,1)</f>
        <v>979.95</v>
      </c>
      <c r="I270" s="9">
        <f>_xlfn.XLOOKUP($E270,'Copy of Raw Data'!$E:$E,'Copy of Raw Data'!I:I,"ERROR",0,1)</f>
        <v>4.1202551264151e-5</v>
      </c>
      <c r="J270" s="9" t="str">
        <f>_xlfn.XLOOKUP($E270,'Copy of Raw Data'!$E:$E,'Copy of 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15 to 20</v>
      </c>
      <c r="L270" s="9">
        <f>_xlfn.XLOOKUP($E270,'Copy of Raw Data'!$E:$E,'Copy of Raw Data'!L:L,"ERROR",0,1)</f>
        <v>18.99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15 to 20</v>
      </c>
      <c r="N270" s="9">
        <f>_xlfn.XLOOKUP($E270,'Copy of Raw Data'!$E:$E,'Copy of Raw Data'!N:N,"ERROR",0,1)</f>
        <v>18.99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69"/>
        <v>0</v>
      </c>
      <c r="Q270" s="9">
        <f>_xlfn.XLOOKUP($E270,'Copy of Raw Data'!$E:$E,'Copy of Raw Data'!Q:Q,"ERROR",0,1)</f>
        <v>12</v>
      </c>
      <c r="R270" s="9" t="str">
        <f>_xlfn.XLOOKUP($E270,'Copy of Raw Data'!$E:$E,'Copy of Raw Data'!R:R,"ERROR",0,1)</f>
        <v>oz</v>
      </c>
      <c r="S270" s="17">
        <f t="shared" si="65"/>
        <v>1.5825</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1 to 2</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0.05 to 0.1</v>
      </c>
      <c r="V270" s="17">
        <f t="shared" si="70"/>
        <v>0.0535170781197159</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0.05 to 0.1</v>
      </c>
      <c r="X270" s="17">
        <f t="shared" si="71"/>
        <v>0.0535170781197159</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10 to 15</v>
      </c>
      <c r="Z270" s="17">
        <f t="array" ref="Z270">_xlfn.IFS(AA270="oz",_xlfn.IFS(R270="oz",Q270,R270="fl oz",Q270*1.04,R270="ml",Q270*0.0338),AA270="fl oz",_xlfn.IFS(R270="oz",Q270/1.04,R270="fl oz",Q270,R270="ml",Q270*0.0338/1.04),AA270="ml",_xlfn.IFS(R270="oz",Q270/0.0338,R270="fl oz",Q270*1.04/0.0338,R270="ml",Q270))</f>
        <v>12</v>
      </c>
      <c r="AA270" s="9" t="str">
        <f>_xlfn.XLOOKUP($E270,'Copy of Raw Data'!$E:$E,'Copy of Raw Data'!AA:AA,"ERROR",0,1)</f>
        <v>oz</v>
      </c>
      <c r="AB270" s="9"/>
      <c r="AC270" s="9"/>
      <c r="AD270" s="9"/>
      <c r="AE270" s="9"/>
      <c r="AF270" s="9"/>
      <c r="AG270">
        <f t="shared" si="67"/>
        <v>0</v>
      </c>
      <c r="AH270">
        <f t="shared" si="67"/>
        <v>0</v>
      </c>
      <c r="AI270">
        <f t="shared" si="67"/>
        <v>0</v>
      </c>
      <c r="AJ270">
        <f t="shared" si="67"/>
        <v>0</v>
      </c>
      <c r="AK270">
        <f t="shared" si="67"/>
        <v>0</v>
      </c>
      <c r="AL270">
        <f t="shared" si="67"/>
        <v>0</v>
      </c>
      <c r="AM270">
        <f t="shared" si="67"/>
        <v>0</v>
      </c>
      <c r="AN270">
        <f t="shared" si="67"/>
        <v>0</v>
      </c>
      <c r="AO270">
        <f t="shared" si="67"/>
        <v>0</v>
      </c>
      <c r="AP270">
        <f t="shared" si="67"/>
        <v>0</v>
      </c>
      <c r="AQ270">
        <f t="shared" si="67"/>
        <v>0</v>
      </c>
      <c r="AR270">
        <f t="shared" si="67"/>
        <v>0</v>
      </c>
      <c r="AS270">
        <f t="shared" si="67"/>
        <v>0</v>
      </c>
      <c r="AT270">
        <f t="shared" si="67"/>
        <v>0</v>
      </c>
      <c r="AU270">
        <f t="shared" si="67"/>
        <v>0</v>
      </c>
      <c r="AV270">
        <f t="shared" ref="AV270:BC314" si="72">IF(IFERROR(SEARCH(AV$2,$AD270,1),0)=0,0,1)</f>
        <v>0</v>
      </c>
      <c r="AW270">
        <f t="shared" si="72"/>
        <v>0</v>
      </c>
      <c r="AX270">
        <f t="shared" si="72"/>
        <v>0</v>
      </c>
      <c r="AY270">
        <f t="shared" si="72"/>
        <v>0</v>
      </c>
      <c r="AZ270">
        <f t="shared" si="72"/>
        <v>0</v>
      </c>
      <c r="BA270">
        <f t="shared" si="72"/>
        <v>0</v>
      </c>
      <c r="BB270">
        <f t="shared" si="72"/>
        <v>0</v>
      </c>
      <c r="BC270">
        <f t="shared" si="72"/>
        <v>0</v>
      </c>
      <c r="BD270">
        <f t="shared" si="66"/>
        <v>0</v>
      </c>
      <c r="BE270">
        <f t="shared" si="66"/>
        <v>0</v>
      </c>
      <c r="BF270">
        <f t="shared" si="68"/>
        <v>0</v>
      </c>
      <c r="BG270">
        <f t="shared" si="68"/>
        <v>0</v>
      </c>
      <c r="BH270">
        <f t="shared" si="68"/>
        <v>0</v>
      </c>
      <c r="BI270">
        <f t="shared" si="68"/>
        <v>0</v>
      </c>
      <c r="BJ270">
        <f t="shared" si="68"/>
        <v>0</v>
      </c>
      <c r="BK270">
        <f t="shared" si="68"/>
        <v>0</v>
      </c>
      <c r="BL270">
        <f t="shared" si="68"/>
        <v>0</v>
      </c>
      <c r="BM270">
        <f t="shared" si="68"/>
        <v>0</v>
      </c>
      <c r="BN270">
        <f t="shared" si="68"/>
        <v>0</v>
      </c>
      <c r="BO270">
        <f t="shared" si="68"/>
        <v>0</v>
      </c>
      <c r="BP270">
        <f t="shared" si="68"/>
        <v>0</v>
      </c>
      <c r="BQ270">
        <f t="shared" si="68"/>
        <v>0</v>
      </c>
      <c r="BR270">
        <f t="shared" si="68"/>
        <v>0</v>
      </c>
      <c r="BS270">
        <f t="shared" si="68"/>
        <v>0</v>
      </c>
      <c r="BT270">
        <f t="shared" si="68"/>
        <v>0</v>
      </c>
      <c r="BU270">
        <f t="shared" si="68"/>
        <v>0</v>
      </c>
    </row>
    <row r="271" hidden="1" spans="1:73">
      <c r="A271" s="9" t="str">
        <f>_xlfn.XLOOKUP($E271,'Copy of Raw Data'!$E:$E,'Copy of Raw Data'!A:A,"ERROR",0,1)</f>
        <v>US</v>
      </c>
      <c r="B271" s="9" t="str">
        <f>_xlfn.XLOOKUP($E271,'Copy of Raw Data'!$E:$E,'Copy of Raw Data'!B:B,"ERROR",0,1)</f>
        <v>Hair Mousses</v>
      </c>
      <c r="C271" s="9" t="str">
        <f>_xlfn.XLOOKUP($E271,'Copy of Raw Data'!$E:$E,'Copy of Raw Data'!C:C,"ERROR",0,1)</f>
        <v>elizabeth arden</v>
      </c>
      <c r="D271" s="9" t="str">
        <f>_xlfn.XLOOKUP($E271,'Copy of Raw Data'!$E:$E,'Copy of Raw Data'!D:D,"ERROR",0,1)</f>
        <v>www.amazon.com/dp/B001BEHTIK</v>
      </c>
      <c r="E271" s="9" t="s">
        <v>976</v>
      </c>
      <c r="F271" s="9" t="str">
        <f>_xlfn.XLOOKUP($E271,'Copy of Raw Data'!$E:$E,'Copy of Raw Data'!F:F,"ERROR",0,1)</f>
        <v>Elizabeth Arden Flawless Finish Mousse Makeup</v>
      </c>
      <c r="G271" s="9">
        <f>_xlfn.XLOOKUP($E271,'Copy of Raw Data'!$E:$E,'Copy of Raw Data'!G:G,"ERROR",0,1)</f>
        <v>28</v>
      </c>
      <c r="H271" s="9">
        <f>_xlfn.XLOOKUP($E271,'Copy of Raw Data'!$E:$E,'Copy of Raw Data'!H:H,"ERROR",0,1)</f>
        <v>969.14</v>
      </c>
      <c r="I271" s="9">
        <f>_xlfn.XLOOKUP($E271,'Copy of Raw Data'!$E:$E,'Copy of Raw Data'!I:I,"ERROR",0,1)</f>
        <v>4.01907049673448e-5</v>
      </c>
      <c r="J271" s="9" t="str">
        <f>_xlfn.XLOOKUP($E271,'Copy of Raw Data'!$E:$E,'Copy of 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30 to 40</v>
      </c>
      <c r="L271" s="9">
        <f>_xlfn.XLOOKUP($E271,'Copy of Raw Data'!$E:$E,'Copy of Raw Data'!L:L,"ERROR",0,1)</f>
        <v>35</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30 to 40</v>
      </c>
      <c r="N271" s="9">
        <f>_xlfn.XLOOKUP($E271,'Copy of Raw Data'!$E:$E,'Copy of Raw Data'!N:N,"ERROR",0,1)</f>
        <v>35</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69"/>
        <v>0</v>
      </c>
      <c r="Q271" s="9">
        <f>_xlfn.XLOOKUP($E271,'Copy of Raw Data'!$E:$E,'Copy of Raw Data'!Q:Q,"ERROR",0,1)</f>
        <v>0</v>
      </c>
      <c r="R271" s="9">
        <f>_xlfn.XLOOKUP($E271,'Copy of Raw Data'!$E:$E,'Copy of Raw Data'!R:R,"ERROR",0,1)</f>
        <v>0</v>
      </c>
      <c r="S271" s="17" t="e">
        <f t="shared" si="65"/>
        <v>#N/A</v>
      </c>
      <c r="T271" s="9" t="e">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#N/A</v>
      </c>
      <c r="U271" s="17" t="e">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#N/A</v>
      </c>
      <c r="V271" s="17" t="e">
        <f t="shared" si="70"/>
        <v>#N/A</v>
      </c>
      <c r="W271" s="17" t="e">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#N/A</v>
      </c>
      <c r="X271" s="17" t="e">
        <f t="shared" si="71"/>
        <v>#N/A</v>
      </c>
      <c r="Y271" s="9" t="e">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#N/A</v>
      </c>
      <c r="Z271" s="17" t="e">
        <f t="array" ref="Z271">_xlfn.IFS(AA271="oz",_xlfn.IFS(R271="oz",Q271,R271="fl oz",Q271*1.04,R271="ml",Q271*0.0338),AA271="fl oz",_xlfn.IFS(R271="oz",Q271/1.04,R271="fl oz",Q271,R271="ml",Q271*0.0338/1.04),AA271="ml",_xlfn.IFS(R271="oz",Q271/0.0338,R271="fl oz",Q271*1.04/0.0338,R271="ml",Q271))</f>
        <v>#N/A</v>
      </c>
      <c r="AA271" s="9" t="str">
        <f>_xlfn.XLOOKUP($E271,'Copy of Raw Data'!$E:$E,'Copy of Raw Data'!AA:AA,"ERROR",0,1)</f>
        <v>oz</v>
      </c>
      <c r="AB271" s="9"/>
      <c r="AC271" s="9"/>
      <c r="AD271" s="9"/>
      <c r="AE271" s="9"/>
      <c r="AF271" s="9"/>
      <c r="AG271">
        <f t="shared" ref="AG271:AV314" si="73">IF(IFERROR(SEARCH(AG$2,$AD271,1),0)=0,0,1)</f>
        <v>0</v>
      </c>
      <c r="AH271">
        <f t="shared" si="73"/>
        <v>0</v>
      </c>
      <c r="AI271">
        <f t="shared" si="73"/>
        <v>0</v>
      </c>
      <c r="AJ271">
        <f t="shared" si="73"/>
        <v>0</v>
      </c>
      <c r="AK271">
        <f t="shared" si="73"/>
        <v>0</v>
      </c>
      <c r="AL271">
        <f t="shared" si="73"/>
        <v>0</v>
      </c>
      <c r="AM271">
        <f t="shared" si="73"/>
        <v>0</v>
      </c>
      <c r="AN271">
        <f t="shared" si="73"/>
        <v>0</v>
      </c>
      <c r="AO271">
        <f t="shared" si="73"/>
        <v>0</v>
      </c>
      <c r="AP271">
        <f t="shared" si="73"/>
        <v>0</v>
      </c>
      <c r="AQ271">
        <f t="shared" si="73"/>
        <v>0</v>
      </c>
      <c r="AR271">
        <f t="shared" si="73"/>
        <v>0</v>
      </c>
      <c r="AS271">
        <f t="shared" si="73"/>
        <v>0</v>
      </c>
      <c r="AT271">
        <f t="shared" si="73"/>
        <v>0</v>
      </c>
      <c r="AU271">
        <f t="shared" si="73"/>
        <v>0</v>
      </c>
      <c r="AV271">
        <f t="shared" si="73"/>
        <v>0</v>
      </c>
      <c r="AW271">
        <f t="shared" si="72"/>
        <v>0</v>
      </c>
      <c r="AX271">
        <f t="shared" si="72"/>
        <v>0</v>
      </c>
      <c r="AY271">
        <f t="shared" si="72"/>
        <v>0</v>
      </c>
      <c r="AZ271">
        <f t="shared" si="72"/>
        <v>0</v>
      </c>
      <c r="BA271">
        <f t="shared" si="72"/>
        <v>0</v>
      </c>
      <c r="BB271">
        <f t="shared" si="72"/>
        <v>0</v>
      </c>
      <c r="BC271">
        <f t="shared" si="72"/>
        <v>0</v>
      </c>
      <c r="BD271">
        <f t="shared" si="66"/>
        <v>0</v>
      </c>
      <c r="BE271">
        <f t="shared" si="66"/>
        <v>0</v>
      </c>
      <c r="BF271">
        <f t="shared" si="68"/>
        <v>0</v>
      </c>
      <c r="BG271">
        <f t="shared" si="68"/>
        <v>0</v>
      </c>
      <c r="BH271">
        <f t="shared" si="68"/>
        <v>0</v>
      </c>
      <c r="BI271">
        <f t="shared" si="68"/>
        <v>0</v>
      </c>
      <c r="BJ271">
        <f t="shared" si="68"/>
        <v>0</v>
      </c>
      <c r="BK271">
        <f t="shared" si="68"/>
        <v>0</v>
      </c>
      <c r="BL271">
        <f t="shared" si="68"/>
        <v>0</v>
      </c>
      <c r="BM271">
        <f t="shared" si="68"/>
        <v>0</v>
      </c>
      <c r="BN271">
        <f t="shared" si="68"/>
        <v>0</v>
      </c>
      <c r="BO271">
        <f t="shared" si="68"/>
        <v>0</v>
      </c>
      <c r="BP271">
        <f t="shared" si="68"/>
        <v>0</v>
      </c>
      <c r="BQ271">
        <f t="shared" si="68"/>
        <v>0</v>
      </c>
      <c r="BR271">
        <f t="shared" si="68"/>
        <v>0</v>
      </c>
      <c r="BS271">
        <f t="shared" si="68"/>
        <v>0</v>
      </c>
      <c r="BT271">
        <f t="shared" si="68"/>
        <v>0</v>
      </c>
      <c r="BU271">
        <f t="shared" si="68"/>
        <v>0</v>
      </c>
    </row>
    <row r="272" hidden="1" spans="1:73">
      <c r="A272" s="9" t="str">
        <f>_xlfn.XLOOKUP($E272,'Copy of Raw Data'!$E:$E,'Copy of Raw Data'!A:A,"ERROR",0,1)</f>
        <v>US</v>
      </c>
      <c r="B272" s="9" t="str">
        <f>_xlfn.XLOOKUP($E272,'Copy of Raw Data'!$E:$E,'Copy of Raw Data'!B:B,"ERROR",0,1)</f>
        <v>Hair Mousses</v>
      </c>
      <c r="C272" s="9" t="str">
        <f>_xlfn.XLOOKUP($E272,'Copy of Raw Data'!$E:$E,'Copy of Raw Data'!C:C,"ERROR",0,1)</f>
        <v>others</v>
      </c>
      <c r="D272" s="9" t="str">
        <f>_xlfn.XLOOKUP($E272,'Copy of Raw Data'!$E:$E,'Copy of Raw Data'!D:D,"ERROR",0,1)</f>
        <v>www.amazon.com/dp/B0064EDOG8</v>
      </c>
      <c r="E272" s="9" t="s">
        <v>978</v>
      </c>
      <c r="F272" s="9" t="str">
        <f>_xlfn.XLOOKUP($E272,'Copy of Raw Data'!$E:$E,'Copy of Raw Data'!F:F,"ERROR",0,1)</f>
        <v>Framesi BY Lava Sparkling Mousse, Strong Hold Hair Mousse for Color Treated Hair, 6.9 oz</v>
      </c>
      <c r="G272" s="9">
        <f>_xlfn.XLOOKUP($E272,'Copy of Raw Data'!$E:$E,'Copy of Raw Data'!G:G,"ERROR",0,1)</f>
        <v>45</v>
      </c>
      <c r="H272" s="9">
        <f>_xlfn.XLOOKUP($E272,'Copy of Raw Data'!$E:$E,'Copy of Raw Data'!H:H,"ERROR",0,1)</f>
        <v>945.34</v>
      </c>
      <c r="I272" s="9">
        <f>_xlfn.XLOOKUP($E272,'Copy of Raw Data'!$E:$E,'Copy of Raw Data'!I:I,"ERROR",0,1)</f>
        <v>3.82061257599954e-5</v>
      </c>
      <c r="J272" s="9" t="str">
        <f>_xlfn.XLOOKUP($E272,'Copy of Raw Data'!$E:$E,'Copy of 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20 to 30</v>
      </c>
      <c r="L272" s="9">
        <f>_xlfn.XLOOKUP($E272,'Copy of Raw Data'!$E:$E,'Copy of Raw Data'!L:L,"ERROR",0,1)</f>
        <v>20.83</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20 to 30</v>
      </c>
      <c r="N272" s="9">
        <f>_xlfn.XLOOKUP($E272,'Copy of Raw Data'!$E:$E,'Copy of Raw Data'!N:N,"ERROR",0,1)</f>
        <v>20.9</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0% to 2%</v>
      </c>
      <c r="P272" s="16">
        <f t="shared" si="69"/>
        <v>0.00334928229665073</v>
      </c>
      <c r="Q272" s="9">
        <f>_xlfn.XLOOKUP($E272,'Copy of Raw Data'!$E:$E,'Copy of Raw Data'!Q:Q,"ERROR",0,1)</f>
        <v>6.9</v>
      </c>
      <c r="R272" s="9" t="str">
        <f>_xlfn.XLOOKUP($E272,'Copy of Raw Data'!$E:$E,'Copy of Raw Data'!R:R,"ERROR",0,1)</f>
        <v>oz</v>
      </c>
      <c r="S272" s="17">
        <f t="shared" si="65"/>
        <v>3.01884057971014</v>
      </c>
      <c r="T272" s="9" t="str">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3 to 4</v>
      </c>
      <c r="U272" s="17" t="str">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0.1 to 0.2</v>
      </c>
      <c r="V272" s="17">
        <f t="shared" si="70"/>
        <v>0.102434410119932</v>
      </c>
      <c r="W272" s="17" t="str">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0.1 to 0.2</v>
      </c>
      <c r="X272" s="17">
        <f t="shared" si="71"/>
        <v>0.102091328363549</v>
      </c>
      <c r="Y272" s="9" t="str">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17">
        <f t="array" ref="Z272">_xlfn.IFS(AA272="oz",_xlfn.IFS(R272="oz",Q272,R272="fl oz",Q272*1.04,R272="ml",Q272*0.0338),AA272="fl oz",_xlfn.IFS(R272="oz",Q272/1.04,R272="fl oz",Q272,R272="ml",Q272*0.0338/1.04),AA272="ml",_xlfn.IFS(R272="oz",Q272/0.0338,R272="fl oz",Q272*1.04/0.0338,R272="ml",Q272))</f>
        <v>6.9</v>
      </c>
      <c r="AA272" s="9" t="str">
        <f>_xlfn.XLOOKUP($E272,'Copy of Raw Data'!$E:$E,'Copy of Raw Data'!AA:AA,"ERROR",0,1)</f>
        <v>oz</v>
      </c>
      <c r="AB272" s="9"/>
      <c r="AC272" s="9"/>
      <c r="AD272" s="9"/>
      <c r="AE272" s="9"/>
      <c r="AF272" s="9"/>
      <c r="AG272">
        <f t="shared" si="73"/>
        <v>0</v>
      </c>
      <c r="AH272">
        <f t="shared" si="73"/>
        <v>0</v>
      </c>
      <c r="AI272">
        <f t="shared" si="73"/>
        <v>0</v>
      </c>
      <c r="AJ272">
        <f t="shared" si="73"/>
        <v>0</v>
      </c>
      <c r="AK272">
        <f t="shared" si="73"/>
        <v>0</v>
      </c>
      <c r="AL272">
        <f t="shared" si="73"/>
        <v>0</v>
      </c>
      <c r="AM272">
        <f t="shared" si="73"/>
        <v>0</v>
      </c>
      <c r="AN272">
        <f t="shared" si="73"/>
        <v>0</v>
      </c>
      <c r="AO272">
        <f t="shared" si="73"/>
        <v>0</v>
      </c>
      <c r="AP272">
        <f t="shared" si="73"/>
        <v>0</v>
      </c>
      <c r="AQ272">
        <f t="shared" si="73"/>
        <v>0</v>
      </c>
      <c r="AR272">
        <f t="shared" si="73"/>
        <v>0</v>
      </c>
      <c r="AS272">
        <f t="shared" si="73"/>
        <v>0</v>
      </c>
      <c r="AT272">
        <f t="shared" si="73"/>
        <v>0</v>
      </c>
      <c r="AU272">
        <f t="shared" si="73"/>
        <v>0</v>
      </c>
      <c r="AV272">
        <f t="shared" si="73"/>
        <v>0</v>
      </c>
      <c r="AW272">
        <f t="shared" si="72"/>
        <v>0</v>
      </c>
      <c r="AX272">
        <f t="shared" si="72"/>
        <v>0</v>
      </c>
      <c r="AY272">
        <f t="shared" si="72"/>
        <v>0</v>
      </c>
      <c r="AZ272">
        <f t="shared" si="72"/>
        <v>0</v>
      </c>
      <c r="BA272">
        <f t="shared" si="72"/>
        <v>0</v>
      </c>
      <c r="BB272">
        <f t="shared" si="72"/>
        <v>0</v>
      </c>
      <c r="BC272">
        <f t="shared" si="72"/>
        <v>0</v>
      </c>
      <c r="BD272">
        <f t="shared" si="66"/>
        <v>0</v>
      </c>
      <c r="BE272">
        <f t="shared" si="66"/>
        <v>0</v>
      </c>
      <c r="BF272">
        <f t="shared" si="68"/>
        <v>0</v>
      </c>
      <c r="BG272">
        <f t="shared" si="68"/>
        <v>0</v>
      </c>
      <c r="BH272">
        <f t="shared" si="68"/>
        <v>0</v>
      </c>
      <c r="BI272">
        <f t="shared" si="68"/>
        <v>0</v>
      </c>
      <c r="BJ272">
        <f t="shared" si="68"/>
        <v>0</v>
      </c>
      <c r="BK272">
        <f t="shared" si="68"/>
        <v>0</v>
      </c>
      <c r="BL272">
        <f t="shared" si="68"/>
        <v>0</v>
      </c>
      <c r="BM272">
        <f t="shared" si="68"/>
        <v>0</v>
      </c>
      <c r="BN272">
        <f t="shared" si="68"/>
        <v>0</v>
      </c>
      <c r="BO272">
        <f t="shared" si="68"/>
        <v>0</v>
      </c>
      <c r="BP272">
        <f t="shared" si="68"/>
        <v>0</v>
      </c>
      <c r="BQ272">
        <f t="shared" si="68"/>
        <v>0</v>
      </c>
      <c r="BR272">
        <f t="shared" si="68"/>
        <v>0</v>
      </c>
      <c r="BS272">
        <f t="shared" si="68"/>
        <v>0</v>
      </c>
      <c r="BT272">
        <f t="shared" si="68"/>
        <v>0</v>
      </c>
      <c r="BU272">
        <f t="shared" si="68"/>
        <v>0</v>
      </c>
    </row>
    <row r="273" hidden="1" spans="1:73">
      <c r="A273" s="9" t="str">
        <f>_xlfn.XLOOKUP($E273,'Copy of Raw Data'!$E:$E,'Copy of Raw Data'!A:A,"ERROR",0,1)</f>
        <v>US</v>
      </c>
      <c r="B273" s="9" t="str">
        <f>_xlfn.XLOOKUP($E273,'Copy of Raw Data'!$E:$E,'Copy of Raw Data'!B:B,"ERROR",0,1)</f>
        <v>Hair Mousses</v>
      </c>
      <c r="C273" s="9" t="str">
        <f>_xlfn.XLOOKUP($E273,'Copy of Raw Data'!$E:$E,'Copy of Raw Data'!C:C,"ERROR",0,1)</f>
        <v>redken</v>
      </c>
      <c r="D273" s="9" t="str">
        <f>_xlfn.XLOOKUP($E273,'Copy of Raw Data'!$E:$E,'Copy of Raw Data'!D:D,"ERROR",0,1)</f>
        <v>www.amazon.com/dp/B09DHLVHPJ</v>
      </c>
      <c r="E273" s="9" t="s">
        <v>981</v>
      </c>
      <c r="F273" s="9" t="str">
        <f>_xlfn.XLOOKUP($E273,'Copy of Raw Data'!$E:$E,'Copy of Raw Data'!F:F,"ERROR",0,1)</f>
        <v>Redken Color Extend Blondage Toning Foam Mousse | Purple Foam | Anti Brass for Blonde Hair</v>
      </c>
      <c r="G273" s="9">
        <f>_xlfn.XLOOKUP($E273,'Copy of Raw Data'!$E:$E,'Copy of Raw Data'!G:G,"ERROR",0,1)</f>
        <v>64</v>
      </c>
      <c r="H273" s="9">
        <f>_xlfn.XLOOKUP($E273,'Copy of Raw Data'!$E:$E,'Copy of Raw Data'!H:H,"ERROR",0,1)</f>
        <v>898.66</v>
      </c>
      <c r="I273" s="9">
        <f>_xlfn.XLOOKUP($E273,'Copy of Raw Data'!$E:$E,'Copy of Raw Data'!I:I,"ERROR",0,1)</f>
        <v>3.7449366764905e-5</v>
      </c>
      <c r="J273" s="9" t="str">
        <f>_xlfn.XLOOKUP($E273,'Copy of Raw Data'!$E:$E,'Copy of 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10 to 15</v>
      </c>
      <c r="L273" s="9">
        <f>_xlfn.XLOOKUP($E273,'Copy of Raw Data'!$E:$E,'Copy of Raw Data'!L:L,"ERROR",0,1)</f>
        <v>14</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10 to 15</v>
      </c>
      <c r="N273" s="9">
        <f>_xlfn.XLOOKUP($E273,'Copy of Raw Data'!$E:$E,'Copy of Raw Data'!N:N,"ERROR",0,1)</f>
        <v>14</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6">
        <f t="shared" si="69"/>
        <v>0</v>
      </c>
      <c r="Q273" s="9">
        <f>_xlfn.XLOOKUP($E273,'Copy of Raw Data'!$E:$E,'Copy of Raw Data'!Q:Q,"ERROR",0,1)</f>
        <v>0</v>
      </c>
      <c r="R273" s="9">
        <f>_xlfn.XLOOKUP($E273,'Copy of Raw Data'!$E:$E,'Copy of Raw Data'!R:R,"ERROR",0,1)</f>
        <v>0</v>
      </c>
      <c r="S273" s="17" t="e">
        <f t="shared" si="65"/>
        <v>#N/A</v>
      </c>
      <c r="T273" s="9" t="e">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#N/A</v>
      </c>
      <c r="U273" s="17" t="e">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#N/A</v>
      </c>
      <c r="V273" s="17" t="e">
        <f t="shared" si="70"/>
        <v>#N/A</v>
      </c>
      <c r="W273" s="17" t="e">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#N/A</v>
      </c>
      <c r="X273" s="17" t="e">
        <f t="shared" si="71"/>
        <v>#N/A</v>
      </c>
      <c r="Y273" s="9" t="e">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#N/A</v>
      </c>
      <c r="Z273" s="17" t="e">
        <f t="array" ref="Z273">_xlfn.IFS(AA273="oz",_xlfn.IFS(R273="oz",Q273,R273="fl oz",Q273*1.04,R273="ml",Q273*0.0338),AA273="fl oz",_xlfn.IFS(R273="oz",Q273/1.04,R273="fl oz",Q273,R273="ml",Q273*0.0338/1.04),AA273="ml",_xlfn.IFS(R273="oz",Q273/0.0338,R273="fl oz",Q273*1.04/0.0338,R273="ml",Q273))</f>
        <v>#N/A</v>
      </c>
      <c r="AA273" s="9" t="str">
        <f>_xlfn.XLOOKUP($E273,'Copy of Raw Data'!$E:$E,'Copy of Raw Data'!AA:AA,"ERROR",0,1)</f>
        <v>oz</v>
      </c>
      <c r="AB273" s="9"/>
      <c r="AC273" s="9"/>
      <c r="AD273" s="9"/>
      <c r="AE273" s="9"/>
      <c r="AF273" s="9"/>
      <c r="AG273">
        <f t="shared" si="73"/>
        <v>0</v>
      </c>
      <c r="AH273">
        <f t="shared" si="73"/>
        <v>0</v>
      </c>
      <c r="AI273">
        <f t="shared" si="73"/>
        <v>0</v>
      </c>
      <c r="AJ273">
        <f t="shared" si="73"/>
        <v>0</v>
      </c>
      <c r="AK273">
        <f t="shared" si="73"/>
        <v>0</v>
      </c>
      <c r="AL273">
        <f t="shared" si="73"/>
        <v>0</v>
      </c>
      <c r="AM273">
        <f t="shared" si="73"/>
        <v>0</v>
      </c>
      <c r="AN273">
        <f t="shared" si="73"/>
        <v>0</v>
      </c>
      <c r="AO273">
        <f t="shared" si="73"/>
        <v>0</v>
      </c>
      <c r="AP273">
        <f t="shared" si="73"/>
        <v>0</v>
      </c>
      <c r="AQ273">
        <f t="shared" si="73"/>
        <v>0</v>
      </c>
      <c r="AR273">
        <f t="shared" si="73"/>
        <v>0</v>
      </c>
      <c r="AS273">
        <f t="shared" si="73"/>
        <v>0</v>
      </c>
      <c r="AT273">
        <f t="shared" si="73"/>
        <v>0</v>
      </c>
      <c r="AU273">
        <f t="shared" si="73"/>
        <v>0</v>
      </c>
      <c r="AV273">
        <f t="shared" si="73"/>
        <v>0</v>
      </c>
      <c r="AW273">
        <f t="shared" si="72"/>
        <v>0</v>
      </c>
      <c r="AX273">
        <f t="shared" si="72"/>
        <v>0</v>
      </c>
      <c r="AY273">
        <f t="shared" si="72"/>
        <v>0</v>
      </c>
      <c r="AZ273">
        <f t="shared" si="72"/>
        <v>0</v>
      </c>
      <c r="BA273">
        <f t="shared" si="72"/>
        <v>0</v>
      </c>
      <c r="BB273">
        <f t="shared" si="72"/>
        <v>0</v>
      </c>
      <c r="BC273">
        <f t="shared" si="72"/>
        <v>0</v>
      </c>
      <c r="BD273">
        <f t="shared" si="66"/>
        <v>0</v>
      </c>
      <c r="BE273">
        <f t="shared" si="66"/>
        <v>0</v>
      </c>
      <c r="BF273">
        <f t="shared" si="68"/>
        <v>0</v>
      </c>
      <c r="BG273">
        <f t="shared" si="68"/>
        <v>0</v>
      </c>
      <c r="BH273">
        <f t="shared" si="68"/>
        <v>0</v>
      </c>
      <c r="BI273">
        <f t="shared" si="68"/>
        <v>0</v>
      </c>
      <c r="BJ273">
        <f t="shared" si="68"/>
        <v>0</v>
      </c>
      <c r="BK273">
        <f t="shared" si="68"/>
        <v>0</v>
      </c>
      <c r="BL273">
        <f t="shared" si="68"/>
        <v>0</v>
      </c>
      <c r="BM273">
        <f t="shared" si="68"/>
        <v>0</v>
      </c>
      <c r="BN273">
        <f t="shared" si="68"/>
        <v>0</v>
      </c>
      <c r="BO273">
        <f t="shared" si="68"/>
        <v>0</v>
      </c>
      <c r="BP273">
        <f t="shared" si="68"/>
        <v>0</v>
      </c>
      <c r="BQ273">
        <f t="shared" si="68"/>
        <v>0</v>
      </c>
      <c r="BR273">
        <f t="shared" si="68"/>
        <v>0</v>
      </c>
      <c r="BS273">
        <f t="shared" si="68"/>
        <v>0</v>
      </c>
      <c r="BT273">
        <f t="shared" si="68"/>
        <v>0</v>
      </c>
      <c r="BU273">
        <f t="shared" si="68"/>
        <v>0</v>
      </c>
    </row>
    <row r="274" hidden="1" spans="1:73">
      <c r="A274" s="9" t="str">
        <f>_xlfn.XLOOKUP($E274,'Copy of Raw Data'!$E:$E,'Copy of Raw Data'!A:A,"ERROR",0,1)</f>
        <v>US</v>
      </c>
      <c r="B274" s="9" t="str">
        <f>_xlfn.XLOOKUP($E274,'Copy of Raw Data'!$E:$E,'Copy of Raw Data'!B:B,"ERROR",0,1)</f>
        <v>Hair Mousses</v>
      </c>
      <c r="C274" s="9" t="str">
        <f>_xlfn.XLOOKUP($E274,'Copy of Raw Data'!$E:$E,'Copy of Raw Data'!C:C,"ERROR",0,1)</f>
        <v>roux</v>
      </c>
      <c r="D274" s="9" t="str">
        <f>_xlfn.XLOOKUP($E274,'Copy of Raw Data'!$E:$E,'Copy of Raw Data'!D:D,"ERROR",0,1)</f>
        <v>www.amazon.com/dp/B002N42OL4</v>
      </c>
      <c r="E274" s="9" t="s">
        <v>984</v>
      </c>
      <c r="F274" s="9" t="str">
        <f>_xlfn.XLOOKUP($E274,'Copy of Raw Data'!$E:$E,'Copy of Raw Data'!F:F,"ERROR",0,1)</f>
        <v>Roux Fanci-Full Instant Color Mousse Tones &amp; Enriches Dark Blonde Hair, 16 Hidden Honey, 6 Fl Oz (Pack of 1)</v>
      </c>
      <c r="G274" s="9">
        <f>_xlfn.XLOOKUP($E274,'Copy of Raw Data'!$E:$E,'Copy of Raw Data'!G:G,"ERROR",0,1)</f>
        <v>18</v>
      </c>
      <c r="H274" s="9">
        <f>_xlfn.XLOOKUP($E274,'Copy of Raw Data'!$E:$E,'Copy of Raw Data'!H:H,"ERROR",0,1)</f>
        <v>880.86</v>
      </c>
      <c r="I274" s="9">
        <f>_xlfn.XLOOKUP($E274,'Copy of Raw Data'!$E:$E,'Copy of Raw Data'!I:I,"ERROR",0,1)</f>
        <v>3.52683703352345e-5</v>
      </c>
      <c r="J274" s="9" t="str">
        <f>_xlfn.XLOOKUP($E274,'Copy of Raw Data'!$E:$E,'Copy of 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40 to 50</v>
      </c>
      <c r="L274" s="9">
        <f>_xlfn.XLOOKUP($E274,'Copy of Raw Data'!$E:$E,'Copy of Raw Data'!L:L,"ERROR",0,1)</f>
        <v>49.99</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40 to 50</v>
      </c>
      <c r="N274" s="9">
        <f>_xlfn.XLOOKUP($E274,'Copy of Raw Data'!$E:$E,'Copy of Raw Data'!N:N,"ERROR",0,1)</f>
        <v>49.99</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69"/>
        <v>0</v>
      </c>
      <c r="Q274" s="9">
        <f>_xlfn.XLOOKUP($E274,'Copy of Raw Data'!$E:$E,'Copy of Raw Data'!Q:Q,"ERROR",0,1)</f>
        <v>6</v>
      </c>
      <c r="R274" s="9" t="str">
        <f>_xlfn.XLOOKUP($E274,'Copy of Raw Data'!$E:$E,'Copy of Raw Data'!R:R,"ERROR",0,1)</f>
        <v>fl oz</v>
      </c>
      <c r="S274" s="17">
        <f t="shared" si="65"/>
        <v>8.01121794871795</v>
      </c>
      <c r="T274" s="9" t="str">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5 to 10</v>
      </c>
      <c r="U274" s="17"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0.2 to 0.3</v>
      </c>
      <c r="V274" s="17">
        <f t="shared" si="70"/>
        <v>0.270923839997225</v>
      </c>
      <c r="W274" s="17"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0.2 to 0.3</v>
      </c>
      <c r="X274" s="17">
        <f t="shared" si="71"/>
        <v>0.270923839997225</v>
      </c>
      <c r="Y274" s="9"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6 to 8</v>
      </c>
      <c r="Z274" s="17">
        <f t="array" ref="Z274">_xlfn.IFS(AA274="oz",_xlfn.IFS(R274="oz",Q274,R274="fl oz",Q274*1.04,R274="ml",Q274*0.0338),AA274="fl oz",_xlfn.IFS(R274="oz",Q274/1.04,R274="fl oz",Q274,R274="ml",Q274*0.0338/1.04),AA274="ml",_xlfn.IFS(R274="oz",Q274/0.0338,R274="fl oz",Q274*1.04/0.0338,R274="ml",Q274))</f>
        <v>6.24</v>
      </c>
      <c r="AA274" s="9" t="str">
        <f>_xlfn.XLOOKUP($E274,'Copy of Raw Data'!$E:$E,'Copy of Raw Data'!AA:AA,"ERROR",0,1)</f>
        <v>oz</v>
      </c>
      <c r="AB274" s="9"/>
      <c r="AC274" s="9"/>
      <c r="AD274" s="9"/>
      <c r="AE274" s="9"/>
      <c r="AF274" s="9"/>
      <c r="AG274">
        <f t="shared" si="73"/>
        <v>0</v>
      </c>
      <c r="AH274">
        <f t="shared" si="73"/>
        <v>0</v>
      </c>
      <c r="AI274">
        <f t="shared" si="73"/>
        <v>0</v>
      </c>
      <c r="AJ274">
        <f t="shared" si="73"/>
        <v>0</v>
      </c>
      <c r="AK274">
        <f t="shared" si="73"/>
        <v>0</v>
      </c>
      <c r="AL274">
        <f t="shared" si="73"/>
        <v>0</v>
      </c>
      <c r="AM274">
        <f t="shared" si="73"/>
        <v>0</v>
      </c>
      <c r="AN274">
        <f t="shared" si="73"/>
        <v>0</v>
      </c>
      <c r="AO274">
        <f t="shared" si="73"/>
        <v>0</v>
      </c>
      <c r="AP274">
        <f t="shared" si="73"/>
        <v>0</v>
      </c>
      <c r="AQ274">
        <f t="shared" si="73"/>
        <v>0</v>
      </c>
      <c r="AR274">
        <f t="shared" si="73"/>
        <v>0</v>
      </c>
      <c r="AS274">
        <f t="shared" si="73"/>
        <v>0</v>
      </c>
      <c r="AT274">
        <f t="shared" si="73"/>
        <v>0</v>
      </c>
      <c r="AU274">
        <f t="shared" si="73"/>
        <v>0</v>
      </c>
      <c r="AV274">
        <f t="shared" si="73"/>
        <v>0</v>
      </c>
      <c r="AW274">
        <f t="shared" si="72"/>
        <v>0</v>
      </c>
      <c r="AX274">
        <f t="shared" si="72"/>
        <v>0</v>
      </c>
      <c r="AY274">
        <f t="shared" si="72"/>
        <v>0</v>
      </c>
      <c r="AZ274">
        <f t="shared" si="72"/>
        <v>0</v>
      </c>
      <c r="BA274">
        <f t="shared" si="72"/>
        <v>0</v>
      </c>
      <c r="BB274">
        <f t="shared" si="72"/>
        <v>0</v>
      </c>
      <c r="BC274">
        <f t="shared" si="72"/>
        <v>0</v>
      </c>
      <c r="BD274">
        <f t="shared" si="66"/>
        <v>0</v>
      </c>
      <c r="BE274">
        <f t="shared" si="66"/>
        <v>0</v>
      </c>
      <c r="BF274">
        <f t="shared" si="68"/>
        <v>0</v>
      </c>
      <c r="BG274">
        <f t="shared" si="68"/>
        <v>0</v>
      </c>
      <c r="BH274">
        <f t="shared" si="68"/>
        <v>0</v>
      </c>
      <c r="BI274">
        <f t="shared" si="68"/>
        <v>0</v>
      </c>
      <c r="BJ274">
        <f t="shared" si="68"/>
        <v>0</v>
      </c>
      <c r="BK274">
        <f t="shared" ref="BF274:BU314" si="74">IF(IFERROR(SEARCH(BK$2,$AD274,1),0)=0,0,1)</f>
        <v>0</v>
      </c>
      <c r="BL274">
        <f t="shared" si="74"/>
        <v>0</v>
      </c>
      <c r="BM274">
        <f t="shared" si="74"/>
        <v>0</v>
      </c>
      <c r="BN274">
        <f t="shared" si="74"/>
        <v>0</v>
      </c>
      <c r="BO274">
        <f t="shared" si="74"/>
        <v>0</v>
      </c>
      <c r="BP274">
        <f t="shared" si="74"/>
        <v>0</v>
      </c>
      <c r="BQ274">
        <f t="shared" si="74"/>
        <v>0</v>
      </c>
      <c r="BR274">
        <f t="shared" si="74"/>
        <v>0</v>
      </c>
      <c r="BS274">
        <f t="shared" si="74"/>
        <v>0</v>
      </c>
      <c r="BT274">
        <f t="shared" si="74"/>
        <v>0</v>
      </c>
      <c r="BU274">
        <f t="shared" si="74"/>
        <v>0</v>
      </c>
    </row>
    <row r="275" hidden="1" spans="1:73">
      <c r="A275" s="9" t="str">
        <f>_xlfn.XLOOKUP($E275,'Copy of Raw Data'!$E:$E,'Copy of Raw Data'!A:A,"ERROR",0,1)</f>
        <v>US</v>
      </c>
      <c r="B275" s="9" t="str">
        <f>_xlfn.XLOOKUP($E275,'Copy of Raw Data'!$E:$E,'Copy of Raw Data'!B:B,"ERROR",0,1)</f>
        <v>Hair Mousses</v>
      </c>
      <c r="C275" s="9" t="str">
        <f>_xlfn.XLOOKUP($E275,'Copy of Raw Data'!$E:$E,'Copy of Raw Data'!C:C,"ERROR",0,1)</f>
        <v>L'Oreal Paris</v>
      </c>
      <c r="D275" s="9" t="str">
        <f>_xlfn.XLOOKUP($E275,'Copy of Raw Data'!$E:$E,'Copy of Raw Data'!D:D,"ERROR",0,1)</f>
        <v>www.amazon.com/dp/B07239HWGS</v>
      </c>
      <c r="E275" s="9" t="s">
        <v>987</v>
      </c>
      <c r="F275" s="9" t="str">
        <f>_xlfn.XLOOKUP($E275,'Copy of Raw Data'!$E:$E,'Copy of Raw Data'!F:F,"ERROR",0,1)</f>
        <v>Lor Adv Hair Boost Vol Mo Size 8.3z Loreal Advanced Hair Style Boost It Volume Mousse 8.3z</v>
      </c>
      <c r="G275" s="9">
        <f>_xlfn.XLOOKUP($E275,'Copy of Raw Data'!$E:$E,'Copy of Raw Data'!G:G,"ERROR",0,1)</f>
        <v>28</v>
      </c>
      <c r="H275" s="9">
        <f>_xlfn.XLOOKUP($E275,'Copy of Raw Data'!$E:$E,'Copy of Raw Data'!H:H,"ERROR",0,1)</f>
        <v>829.56</v>
      </c>
      <c r="I275" s="9">
        <f>_xlfn.XLOOKUP($E275,'Copy of Raw Data'!$E:$E,'Copy of Raw Data'!I:I,"ERROR",0,1)</f>
        <v>3.28765017361454e-5</v>
      </c>
      <c r="J275" s="9" t="str">
        <f>_xlfn.XLOOKUP($E275,'Copy of Raw Data'!$E:$E,'Copy of 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_xlfn.XLOOKUP($E275,'Copy of Raw Data'!$E:$E,'Copy of Raw Data'!L:L,"ERROR",0,1)</f>
        <v>29.96</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_xlfn.XLOOKUP($E275,'Copy of Raw Data'!$E:$E,'Copy of Raw Data'!N:N,"ERROR",0,1)</f>
        <v>29.97</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0% to 2%</v>
      </c>
      <c r="P275" s="16">
        <f t="shared" si="69"/>
        <v>0.000333667000333601</v>
      </c>
      <c r="Q275" s="9">
        <f>_xlfn.XLOOKUP($E275,'Copy of Raw Data'!$E:$E,'Copy of Raw Data'!Q:Q,"ERROR",0,1)</f>
        <v>8.3</v>
      </c>
      <c r="R275" s="9" t="str">
        <f>_xlfn.XLOOKUP($E275,'Copy of Raw Data'!$E:$E,'Copy of Raw Data'!R:R,"ERROR",0,1)</f>
        <v>fl oz</v>
      </c>
      <c r="S275" s="17">
        <f t="shared" si="65"/>
        <v>3.4708063021316</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3 to 4</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0.1 to 0.2</v>
      </c>
      <c r="V275" s="17">
        <f t="shared" si="70"/>
        <v>0.117415109306924</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0.1 to 0.2</v>
      </c>
      <c r="X275" s="17">
        <f t="shared" si="71"/>
        <v>0.117375931759608</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8 to 10</v>
      </c>
      <c r="Z275" s="17">
        <f t="array" ref="Z275">_xlfn.IFS(AA275="oz",_xlfn.IFS(R275="oz",Q275,R275="fl oz",Q275*1.04,R275="ml",Q275*0.0338),AA275="fl oz",_xlfn.IFS(R275="oz",Q275/1.04,R275="fl oz",Q275,R275="ml",Q275*0.0338/1.04),AA275="ml",_xlfn.IFS(R275="oz",Q275/0.0338,R275="fl oz",Q275*1.04/0.0338,R275="ml",Q275))</f>
        <v>8.632</v>
      </c>
      <c r="AA275" s="9" t="str">
        <f>_xlfn.XLOOKUP($E275,'Copy of Raw Data'!$E:$E,'Copy of Raw Data'!AA:AA,"ERROR",0,1)</f>
        <v>oz</v>
      </c>
      <c r="AB275" s="9"/>
      <c r="AC275" s="9"/>
      <c r="AD275" s="9"/>
      <c r="AE275" s="9"/>
      <c r="AF275" s="9"/>
      <c r="AG275">
        <f t="shared" si="73"/>
        <v>0</v>
      </c>
      <c r="AH275">
        <f t="shared" si="73"/>
        <v>0</v>
      </c>
      <c r="AI275">
        <f t="shared" si="73"/>
        <v>0</v>
      </c>
      <c r="AJ275">
        <f t="shared" si="73"/>
        <v>0</v>
      </c>
      <c r="AK275">
        <f t="shared" si="73"/>
        <v>0</v>
      </c>
      <c r="AL275">
        <f t="shared" si="73"/>
        <v>0</v>
      </c>
      <c r="AM275">
        <f t="shared" si="73"/>
        <v>0</v>
      </c>
      <c r="AN275">
        <f t="shared" si="73"/>
        <v>0</v>
      </c>
      <c r="AO275">
        <f t="shared" si="73"/>
        <v>0</v>
      </c>
      <c r="AP275">
        <f t="shared" si="73"/>
        <v>0</v>
      </c>
      <c r="AQ275">
        <f t="shared" si="73"/>
        <v>0</v>
      </c>
      <c r="AR275">
        <f t="shared" si="73"/>
        <v>0</v>
      </c>
      <c r="AS275">
        <f t="shared" si="73"/>
        <v>0</v>
      </c>
      <c r="AT275">
        <f t="shared" si="73"/>
        <v>0</v>
      </c>
      <c r="AU275">
        <f t="shared" si="73"/>
        <v>0</v>
      </c>
      <c r="AV275">
        <f t="shared" si="73"/>
        <v>0</v>
      </c>
      <c r="AW275">
        <f t="shared" si="72"/>
        <v>0</v>
      </c>
      <c r="AX275">
        <f t="shared" si="72"/>
        <v>0</v>
      </c>
      <c r="AY275">
        <f t="shared" si="72"/>
        <v>0</v>
      </c>
      <c r="AZ275">
        <f t="shared" si="72"/>
        <v>0</v>
      </c>
      <c r="BA275">
        <f t="shared" si="72"/>
        <v>0</v>
      </c>
      <c r="BB275">
        <f t="shared" si="72"/>
        <v>0</v>
      </c>
      <c r="BC275">
        <f t="shared" si="72"/>
        <v>0</v>
      </c>
      <c r="BD275">
        <f t="shared" si="66"/>
        <v>0</v>
      </c>
      <c r="BE275">
        <f t="shared" si="66"/>
        <v>0</v>
      </c>
      <c r="BF275">
        <f t="shared" si="74"/>
        <v>0</v>
      </c>
      <c r="BG275">
        <f t="shared" si="74"/>
        <v>0</v>
      </c>
      <c r="BH275">
        <f t="shared" si="74"/>
        <v>0</v>
      </c>
      <c r="BI275">
        <f t="shared" si="74"/>
        <v>0</v>
      </c>
      <c r="BJ275">
        <f t="shared" si="74"/>
        <v>0</v>
      </c>
      <c r="BK275">
        <f t="shared" si="74"/>
        <v>0</v>
      </c>
      <c r="BL275">
        <f t="shared" si="74"/>
        <v>0</v>
      </c>
      <c r="BM275">
        <f t="shared" si="74"/>
        <v>0</v>
      </c>
      <c r="BN275">
        <f t="shared" si="74"/>
        <v>0</v>
      </c>
      <c r="BO275">
        <f t="shared" si="74"/>
        <v>0</v>
      </c>
      <c r="BP275">
        <f t="shared" si="74"/>
        <v>0</v>
      </c>
      <c r="BQ275">
        <f t="shared" si="74"/>
        <v>0</v>
      </c>
      <c r="BR275">
        <f t="shared" si="74"/>
        <v>0</v>
      </c>
      <c r="BS275">
        <f t="shared" si="74"/>
        <v>0</v>
      </c>
      <c r="BT275">
        <f t="shared" si="74"/>
        <v>0</v>
      </c>
      <c r="BU275">
        <f t="shared" si="74"/>
        <v>0</v>
      </c>
    </row>
    <row r="276" hidden="1" spans="1:73">
      <c r="A276" s="9" t="str">
        <f>_xlfn.XLOOKUP($E276,'Copy of Raw Data'!$E:$E,'Copy of Raw Data'!A:A,"ERROR",0,1)</f>
        <v>US</v>
      </c>
      <c r="B276" s="9" t="str">
        <f>_xlfn.XLOOKUP($E276,'Copy of Raw Data'!$E:$E,'Copy of Raw Data'!B:B,"ERROR",0,1)</f>
        <v>Hair Mousses</v>
      </c>
      <c r="C276" s="9" t="str">
        <f>_xlfn.XLOOKUP($E276,'Copy of Raw Data'!$E:$E,'Copy of Raw Data'!C:C,"ERROR",0,1)</f>
        <v>redken</v>
      </c>
      <c r="D276" s="9" t="str">
        <f>_xlfn.XLOOKUP($E276,'Copy of Raw Data'!$E:$E,'Copy of Raw Data'!D:D,"ERROR",0,1)</f>
        <v>www.amazon.com/dp/B09DHB4GD7</v>
      </c>
      <c r="E276" s="9" t="s">
        <v>990</v>
      </c>
      <c r="F276" s="9" t="str">
        <f>_xlfn.XLOOKUP($E276,'Copy of Raw Data'!$E:$E,'Copy of Raw Data'!F:F,"ERROR",0,1)</f>
        <v>Redken Color Extend Blondage Toning Foam Mousse | Purple Foam | Anti Brass for Blonde Hair</v>
      </c>
      <c r="G276" s="9">
        <f>_xlfn.XLOOKUP($E276,'Copy of Raw Data'!$E:$E,'Copy of Raw Data'!G:G,"ERROR",0,1)</f>
        <v>30</v>
      </c>
      <c r="H276" s="9">
        <f>_xlfn.XLOOKUP($E276,'Copy of Raw Data'!$E:$E,'Copy of Raw Data'!H:H,"ERROR",0,1)</f>
        <v>773.3</v>
      </c>
      <c r="I276" s="9">
        <f>_xlfn.XLOOKUP($E276,'Copy of Raw Data'!$E:$E,'Copy of Raw Data'!I:I,"ERROR",0,1)</f>
        <v>3.20789287727805e-5</v>
      </c>
      <c r="J276" s="9" t="str">
        <f>_xlfn.XLOOKUP($E276,'Copy of Raw Data'!$E:$E,'Copy of 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_xlfn.XLOOKUP($E276,'Copy of Raw Data'!$E:$E,'Copy of Raw Data'!L:L,"ERROR",0,1)</f>
        <v>25.6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30 to 40</v>
      </c>
      <c r="N276" s="9">
        <f>_xlfn.XLOOKUP($E276,'Copy of Raw Data'!$E:$E,'Copy of Raw Data'!N:N,"ERROR",0,1)</f>
        <v>32</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15% to 20%</v>
      </c>
      <c r="P276" s="16">
        <f t="shared" si="69"/>
        <v>0.2</v>
      </c>
      <c r="Q276" s="9">
        <f>_xlfn.XLOOKUP($E276,'Copy of Raw Data'!$E:$E,'Copy of Raw Data'!Q:Q,"ERROR",0,1)</f>
        <v>0</v>
      </c>
      <c r="R276" s="9">
        <f>_xlfn.XLOOKUP($E276,'Copy of Raw Data'!$E:$E,'Copy of Raw Data'!R:R,"ERROR",0,1)</f>
        <v>0</v>
      </c>
      <c r="S276" s="17" t="e">
        <f t="shared" si="65"/>
        <v>#N/A</v>
      </c>
      <c r="T276" s="9" t="e">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#N/A</v>
      </c>
      <c r="U276" s="17" t="e">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#N/A</v>
      </c>
      <c r="V276" s="17" t="e">
        <f t="shared" si="70"/>
        <v>#N/A</v>
      </c>
      <c r="W276" s="17" t="e">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#N/A</v>
      </c>
      <c r="X276" s="17" t="e">
        <f t="shared" si="71"/>
        <v>#N/A</v>
      </c>
      <c r="Y276" s="9" t="e">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#N/A</v>
      </c>
      <c r="Z276" s="17" t="e">
        <f t="array" ref="Z276">_xlfn.IFS(AA276="oz",_xlfn.IFS(R276="oz",Q276,R276="fl oz",Q276*1.04,R276="ml",Q276*0.0338),AA276="fl oz",_xlfn.IFS(R276="oz",Q276/1.04,R276="fl oz",Q276,R276="ml",Q276*0.0338/1.04),AA276="ml",_xlfn.IFS(R276="oz",Q276/0.0338,R276="fl oz",Q276*1.04/0.0338,R276="ml",Q276))</f>
        <v>#N/A</v>
      </c>
      <c r="AA276" s="9" t="str">
        <f>_xlfn.XLOOKUP($E276,'Copy of Raw Data'!$E:$E,'Copy of Raw Data'!AA:AA,"ERROR",0,1)</f>
        <v>oz</v>
      </c>
      <c r="AB276" s="9"/>
      <c r="AC276" s="9"/>
      <c r="AD276" s="9"/>
      <c r="AE276" s="9"/>
      <c r="AF276" s="9"/>
      <c r="AG276">
        <f t="shared" si="73"/>
        <v>0</v>
      </c>
      <c r="AH276">
        <f t="shared" si="73"/>
        <v>0</v>
      </c>
      <c r="AI276">
        <f t="shared" si="73"/>
        <v>0</v>
      </c>
      <c r="AJ276">
        <f t="shared" si="73"/>
        <v>0</v>
      </c>
      <c r="AK276">
        <f t="shared" si="73"/>
        <v>0</v>
      </c>
      <c r="AL276">
        <f t="shared" si="73"/>
        <v>0</v>
      </c>
      <c r="AM276">
        <f t="shared" si="73"/>
        <v>0</v>
      </c>
      <c r="AN276">
        <f t="shared" si="73"/>
        <v>0</v>
      </c>
      <c r="AO276">
        <f t="shared" si="73"/>
        <v>0</v>
      </c>
      <c r="AP276">
        <f t="shared" si="73"/>
        <v>0</v>
      </c>
      <c r="AQ276">
        <f t="shared" si="73"/>
        <v>0</v>
      </c>
      <c r="AR276">
        <f t="shared" si="73"/>
        <v>0</v>
      </c>
      <c r="AS276">
        <f t="shared" si="73"/>
        <v>0</v>
      </c>
      <c r="AT276">
        <f t="shared" si="73"/>
        <v>0</v>
      </c>
      <c r="AU276">
        <f t="shared" si="73"/>
        <v>0</v>
      </c>
      <c r="AV276">
        <f t="shared" si="73"/>
        <v>0</v>
      </c>
      <c r="AW276">
        <f t="shared" si="72"/>
        <v>0</v>
      </c>
      <c r="AX276">
        <f t="shared" si="72"/>
        <v>0</v>
      </c>
      <c r="AY276">
        <f t="shared" si="72"/>
        <v>0</v>
      </c>
      <c r="AZ276">
        <f t="shared" si="72"/>
        <v>0</v>
      </c>
      <c r="BA276">
        <f t="shared" si="72"/>
        <v>0</v>
      </c>
      <c r="BB276">
        <f t="shared" si="72"/>
        <v>0</v>
      </c>
      <c r="BC276">
        <f t="shared" si="72"/>
        <v>0</v>
      </c>
      <c r="BD276">
        <f t="shared" si="66"/>
        <v>0</v>
      </c>
      <c r="BE276">
        <f t="shared" si="66"/>
        <v>0</v>
      </c>
      <c r="BF276">
        <f t="shared" si="74"/>
        <v>0</v>
      </c>
      <c r="BG276">
        <f t="shared" si="74"/>
        <v>0</v>
      </c>
      <c r="BH276">
        <f t="shared" si="74"/>
        <v>0</v>
      </c>
      <c r="BI276">
        <f t="shared" si="74"/>
        <v>0</v>
      </c>
      <c r="BJ276">
        <f t="shared" si="74"/>
        <v>0</v>
      </c>
      <c r="BK276">
        <f t="shared" si="74"/>
        <v>0</v>
      </c>
      <c r="BL276">
        <f t="shared" si="74"/>
        <v>0</v>
      </c>
      <c r="BM276">
        <f t="shared" si="74"/>
        <v>0</v>
      </c>
      <c r="BN276">
        <f t="shared" si="74"/>
        <v>0</v>
      </c>
      <c r="BO276">
        <f t="shared" si="74"/>
        <v>0</v>
      </c>
      <c r="BP276">
        <f t="shared" si="74"/>
        <v>0</v>
      </c>
      <c r="BQ276">
        <f t="shared" si="74"/>
        <v>0</v>
      </c>
      <c r="BR276">
        <f t="shared" si="74"/>
        <v>0</v>
      </c>
      <c r="BS276">
        <f t="shared" si="74"/>
        <v>0</v>
      </c>
      <c r="BT276">
        <f t="shared" si="74"/>
        <v>0</v>
      </c>
      <c r="BU276">
        <f t="shared" si="74"/>
        <v>0</v>
      </c>
    </row>
    <row r="277" hidden="1" spans="1:73">
      <c r="A277" s="9" t="str">
        <f>_xlfn.XLOOKUP($E277,'Copy of Raw Data'!$E:$E,'Copy of Raw Data'!A:A,"ERROR",0,1)</f>
        <v>US</v>
      </c>
      <c r="B277" s="9" t="str">
        <f>_xlfn.XLOOKUP($E277,'Copy of Raw Data'!$E:$E,'Copy of Raw Data'!B:B,"ERROR",0,1)</f>
        <v>Hair Mousses</v>
      </c>
      <c r="C277" s="9" t="str">
        <f>_xlfn.XLOOKUP($E277,'Copy of Raw Data'!$E:$E,'Copy of Raw Data'!C:C,"ERROR",0,1)</f>
        <v>reference of sweden</v>
      </c>
      <c r="D277" s="9" t="str">
        <f>_xlfn.XLOOKUP($E277,'Copy of Raw Data'!$E:$E,'Copy of Raw Data'!D:D,"ERROR",0,1)</f>
        <v>www.amazon.com/dp/B0BZXS2M6R</v>
      </c>
      <c r="E277" s="9" t="s">
        <v>993</v>
      </c>
      <c r="F277" s="9" t="str">
        <f>_xlfn.XLOOKUP($E277,'Copy of Raw Data'!$E:$E,'Copy of Raw Data'!F:F,"ERROR",0,1)</f>
        <v>REF Weightless Volume Refreshing Mousse</v>
      </c>
      <c r="G277" s="9">
        <f>_xlfn.XLOOKUP($E277,'Copy of Raw Data'!$E:$E,'Copy of Raw Data'!G:G,"ERROR",0,1)</f>
        <v>28</v>
      </c>
      <c r="H277" s="9">
        <f>_xlfn.XLOOKUP($E277,'Copy of Raw Data'!$E:$E,'Copy of Raw Data'!H:H,"ERROR",0,1)</f>
        <v>754.54</v>
      </c>
      <c r="I277" s="9">
        <f>_xlfn.XLOOKUP($E277,'Copy of Raw Data'!$E:$E,'Copy of Raw Data'!I:I,"ERROR",0,1)</f>
        <v>3.01730014834602e-5</v>
      </c>
      <c r="J277" s="9" t="str">
        <f>_xlfn.XLOOKUP($E277,'Copy of Raw Data'!$E:$E,'Copy of 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_xlfn.XLOOKUP($E277,'Copy of Raw Data'!$E:$E,'Copy of Raw Data'!L:L,"ERROR",0,1)</f>
        <v>27.25</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20 to 30</v>
      </c>
      <c r="N277" s="9">
        <f>_xlfn.XLOOKUP($E277,'Copy of Raw Data'!$E:$E,'Copy of Raw Data'!N:N,"ERROR",0,1)</f>
        <v>27.25</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No Discount</v>
      </c>
      <c r="P277" s="16">
        <f t="shared" si="69"/>
        <v>0</v>
      </c>
      <c r="Q277" s="9">
        <f>_xlfn.XLOOKUP($E277,'Copy of Raw Data'!$E:$E,'Copy of Raw Data'!Q:Q,"ERROR",0,1)</f>
        <v>200</v>
      </c>
      <c r="R277" s="9" t="str">
        <f>_xlfn.XLOOKUP($E277,'Copy of Raw Data'!$E:$E,'Copy of Raw Data'!R:R,"ERROR",0,1)</f>
        <v>ml</v>
      </c>
      <c r="S277" s="17">
        <f t="shared" si="65"/>
        <v>4.0310650887574</v>
      </c>
      <c r="T277" s="9" t="str">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4 to 5</v>
      </c>
      <c r="U277" s="17"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0.1 to 0.2</v>
      </c>
      <c r="V277" s="17">
        <f t="shared" si="70"/>
        <v>0.136322796373263</v>
      </c>
      <c r="W277" s="17"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0.1 to 0.2</v>
      </c>
      <c r="X277" s="17">
        <f t="shared" si="71"/>
        <v>0.136322796373263</v>
      </c>
      <c r="Y277" s="9"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6 to 8</v>
      </c>
      <c r="Z277" s="17">
        <f t="array" ref="Z277">_xlfn.IFS(AA277="oz",_xlfn.IFS(R277="oz",Q277,R277="fl oz",Q277*1.04,R277="ml",Q277*0.0338),AA277="fl oz",_xlfn.IFS(R277="oz",Q277/1.04,R277="fl oz",Q277,R277="ml",Q277*0.0338/1.04),AA277="ml",_xlfn.IFS(R277="oz",Q277/0.0338,R277="fl oz",Q277*1.04/0.0338,R277="ml",Q277))</f>
        <v>6.76</v>
      </c>
      <c r="AA277" s="9" t="str">
        <f>_xlfn.XLOOKUP($E277,'Copy of Raw Data'!$E:$E,'Copy of Raw Data'!AA:AA,"ERROR",0,1)</f>
        <v>oz</v>
      </c>
      <c r="AB277" s="9"/>
      <c r="AC277" s="9"/>
      <c r="AD277" s="9"/>
      <c r="AE277" s="9"/>
      <c r="AF277" s="9"/>
      <c r="AG277">
        <f t="shared" si="73"/>
        <v>0</v>
      </c>
      <c r="AH277">
        <f t="shared" si="73"/>
        <v>0</v>
      </c>
      <c r="AI277">
        <f t="shared" si="73"/>
        <v>0</v>
      </c>
      <c r="AJ277">
        <f t="shared" si="73"/>
        <v>0</v>
      </c>
      <c r="AK277">
        <f t="shared" si="73"/>
        <v>0</v>
      </c>
      <c r="AL277">
        <f t="shared" si="73"/>
        <v>0</v>
      </c>
      <c r="AM277">
        <f t="shared" si="73"/>
        <v>0</v>
      </c>
      <c r="AN277">
        <f t="shared" si="73"/>
        <v>0</v>
      </c>
      <c r="AO277">
        <f t="shared" si="73"/>
        <v>0</v>
      </c>
      <c r="AP277">
        <f t="shared" si="73"/>
        <v>0</v>
      </c>
      <c r="AQ277">
        <f t="shared" si="73"/>
        <v>0</v>
      </c>
      <c r="AR277">
        <f t="shared" si="73"/>
        <v>0</v>
      </c>
      <c r="AS277">
        <f t="shared" si="73"/>
        <v>0</v>
      </c>
      <c r="AT277">
        <f t="shared" si="73"/>
        <v>0</v>
      </c>
      <c r="AU277">
        <f t="shared" si="73"/>
        <v>0</v>
      </c>
      <c r="AV277">
        <f t="shared" si="73"/>
        <v>0</v>
      </c>
      <c r="AW277">
        <f t="shared" si="72"/>
        <v>0</v>
      </c>
      <c r="AX277">
        <f t="shared" si="72"/>
        <v>0</v>
      </c>
      <c r="AY277">
        <f t="shared" si="72"/>
        <v>0</v>
      </c>
      <c r="AZ277">
        <f t="shared" si="72"/>
        <v>0</v>
      </c>
      <c r="BA277">
        <f t="shared" si="72"/>
        <v>0</v>
      </c>
      <c r="BB277">
        <f t="shared" si="72"/>
        <v>0</v>
      </c>
      <c r="BC277">
        <f t="shared" si="72"/>
        <v>0</v>
      </c>
      <c r="BD277">
        <f t="shared" si="66"/>
        <v>0</v>
      </c>
      <c r="BE277">
        <f t="shared" si="66"/>
        <v>0</v>
      </c>
      <c r="BF277">
        <f t="shared" si="74"/>
        <v>0</v>
      </c>
      <c r="BG277">
        <f t="shared" si="74"/>
        <v>0</v>
      </c>
      <c r="BH277">
        <f t="shared" si="74"/>
        <v>0</v>
      </c>
      <c r="BI277">
        <f t="shared" si="74"/>
        <v>0</v>
      </c>
      <c r="BJ277">
        <f t="shared" si="74"/>
        <v>0</v>
      </c>
      <c r="BK277">
        <f t="shared" si="74"/>
        <v>0</v>
      </c>
      <c r="BL277">
        <f t="shared" si="74"/>
        <v>0</v>
      </c>
      <c r="BM277">
        <f t="shared" si="74"/>
        <v>0</v>
      </c>
      <c r="BN277">
        <f t="shared" si="74"/>
        <v>0</v>
      </c>
      <c r="BO277">
        <f t="shared" si="74"/>
        <v>0</v>
      </c>
      <c r="BP277">
        <f t="shared" si="74"/>
        <v>0</v>
      </c>
      <c r="BQ277">
        <f t="shared" si="74"/>
        <v>0</v>
      </c>
      <c r="BR277">
        <f t="shared" si="74"/>
        <v>0</v>
      </c>
      <c r="BS277">
        <f t="shared" si="74"/>
        <v>0</v>
      </c>
      <c r="BT277">
        <f t="shared" si="74"/>
        <v>0</v>
      </c>
      <c r="BU277">
        <f t="shared" si="74"/>
        <v>0</v>
      </c>
    </row>
    <row r="278" hidden="1" spans="1:73">
      <c r="A278" s="9" t="str">
        <f>_xlfn.XLOOKUP($E278,'Copy of Raw Data'!$E:$E,'Copy of Raw Data'!A:A,"ERROR",0,1)</f>
        <v>US</v>
      </c>
      <c r="B278" s="9" t="str">
        <f>_xlfn.XLOOKUP($E278,'Copy of Raw Data'!$E:$E,'Copy of Raw Data'!B:B,"ERROR",0,1)</f>
        <v>Hair Mousses</v>
      </c>
      <c r="C278" s="9" t="str">
        <f>_xlfn.XLOOKUP($E278,'Copy of Raw Data'!$E:$E,'Copy of Raw Data'!C:C,"ERROR",0,1)</f>
        <v>pantene</v>
      </c>
      <c r="D278" s="9" t="str">
        <f>_xlfn.XLOOKUP($E278,'Copy of Raw Data'!$E:$E,'Copy of Raw Data'!D:D,"ERROR",0,1)</f>
        <v>www.amazon.com/dp/B081B4D371</v>
      </c>
      <c r="E278" s="9" t="s">
        <v>996</v>
      </c>
      <c r="F278" s="9" t="str">
        <f>_xlfn.XLOOKUP($E278,'Copy of Raw Data'!$E:$E,'Copy of Raw Data'!F:F,"ERROR",0,1)</f>
        <v>Pantene Pro-V Hair Mousse - Maximum Hold (5) - Resists Humidity - Net Wt. 6.6 OZ (187 g) Per Can - Pack of 3 Cans</v>
      </c>
      <c r="G278" s="9">
        <f>_xlfn.XLOOKUP($E278,'Copy of Raw Data'!$E:$E,'Copy of Raw Data'!G:G,"ERROR",0,1)</f>
        <v>15</v>
      </c>
      <c r="H278" s="9">
        <f>_xlfn.XLOOKUP($E278,'Copy of Raw Data'!$E:$E,'Copy of Raw Data'!H:H,"ERROR",0,1)</f>
        <v>709.71</v>
      </c>
      <c r="I278" s="9">
        <f>_xlfn.XLOOKUP($E278,'Copy of Raw Data'!$E:$E,'Copy of Raw Data'!I:I,"ERROR",0,1)</f>
        <v>2.91326704379624e-5</v>
      </c>
      <c r="J278" s="9" t="str">
        <f>_xlfn.XLOOKUP($E278,'Copy of Raw Data'!$E:$E,'Copy of 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 to 50</v>
      </c>
      <c r="L278" s="9">
        <f>_xlfn.XLOOKUP($E278,'Copy of Raw Data'!$E:$E,'Copy of Raw Data'!L:L,"ERROR",0,1)</f>
        <v>46.99</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 to 50</v>
      </c>
      <c r="N278" s="9">
        <f>_xlfn.XLOOKUP($E278,'Copy of Raw Data'!$E:$E,'Copy of Raw Data'!N:N,"ERROR",0,1)</f>
        <v>46.99</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69"/>
        <v>0</v>
      </c>
      <c r="Q278" s="9">
        <f>_xlfn.XLOOKUP($E278,'Copy of Raw Data'!$E:$E,'Copy of Raw Data'!Q:Q,"ERROR",0,1)</f>
        <v>1770</v>
      </c>
      <c r="R278" s="9" t="str">
        <f>_xlfn.XLOOKUP($E278,'Copy of Raw Data'!$E:$E,'Copy of Raw Data'!R:R,"ERROR",0,1)</f>
        <v>ml</v>
      </c>
      <c r="S278" s="17">
        <f t="shared" si="65"/>
        <v>0.785444455587872</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0.75 to 1</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 to 0.05</v>
      </c>
      <c r="V278" s="17">
        <f t="shared" si="70"/>
        <v>0.0265622068173105</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 to 0.05</v>
      </c>
      <c r="X278" s="17">
        <f t="shared" si="71"/>
        <v>0.0265622068173105</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50+</v>
      </c>
      <c r="Z278" s="17">
        <f t="array" ref="Z278">_xlfn.IFS(AA278="oz",_xlfn.IFS(R278="oz",Q278,R278="fl oz",Q278*1.04,R278="ml",Q278*0.0338),AA278="fl oz",_xlfn.IFS(R278="oz",Q278/1.04,R278="fl oz",Q278,R278="ml",Q278*0.0338/1.04),AA278="ml",_xlfn.IFS(R278="oz",Q278/0.0338,R278="fl oz",Q278*1.04/0.0338,R278="ml",Q278))</f>
        <v>59.826</v>
      </c>
      <c r="AA278" s="9" t="str">
        <f>_xlfn.XLOOKUP($E278,'Copy of Raw Data'!$E:$E,'Copy of Raw Data'!AA:AA,"ERROR",0,1)</f>
        <v>oz</v>
      </c>
      <c r="AB278" s="9"/>
      <c r="AC278" s="9"/>
      <c r="AD278" s="9"/>
      <c r="AE278" s="9"/>
      <c r="AF278" s="9"/>
      <c r="AG278">
        <f t="shared" si="73"/>
        <v>0</v>
      </c>
      <c r="AH278">
        <f t="shared" si="73"/>
        <v>0</v>
      </c>
      <c r="AI278">
        <f t="shared" si="73"/>
        <v>0</v>
      </c>
      <c r="AJ278">
        <f t="shared" si="73"/>
        <v>0</v>
      </c>
      <c r="AK278">
        <f t="shared" si="73"/>
        <v>0</v>
      </c>
      <c r="AL278">
        <f t="shared" si="73"/>
        <v>0</v>
      </c>
      <c r="AM278">
        <f t="shared" si="73"/>
        <v>0</v>
      </c>
      <c r="AN278">
        <f t="shared" si="73"/>
        <v>0</v>
      </c>
      <c r="AO278">
        <f t="shared" si="73"/>
        <v>0</v>
      </c>
      <c r="AP278">
        <f t="shared" si="73"/>
        <v>0</v>
      </c>
      <c r="AQ278">
        <f t="shared" si="73"/>
        <v>0</v>
      </c>
      <c r="AR278">
        <f t="shared" si="73"/>
        <v>0</v>
      </c>
      <c r="AS278">
        <f t="shared" si="73"/>
        <v>0</v>
      </c>
      <c r="AT278">
        <f t="shared" si="73"/>
        <v>0</v>
      </c>
      <c r="AU278">
        <f t="shared" si="73"/>
        <v>0</v>
      </c>
      <c r="AV278">
        <f t="shared" si="73"/>
        <v>0</v>
      </c>
      <c r="AW278">
        <f t="shared" si="72"/>
        <v>0</v>
      </c>
      <c r="AX278">
        <f t="shared" si="72"/>
        <v>0</v>
      </c>
      <c r="AY278">
        <f t="shared" si="72"/>
        <v>0</v>
      </c>
      <c r="AZ278">
        <f t="shared" si="72"/>
        <v>0</v>
      </c>
      <c r="BA278">
        <f t="shared" si="72"/>
        <v>0</v>
      </c>
      <c r="BB278">
        <f t="shared" si="72"/>
        <v>0</v>
      </c>
      <c r="BC278">
        <f t="shared" si="72"/>
        <v>0</v>
      </c>
      <c r="BD278">
        <f t="shared" si="66"/>
        <v>0</v>
      </c>
      <c r="BE278">
        <f t="shared" si="66"/>
        <v>0</v>
      </c>
      <c r="BF278">
        <f t="shared" si="74"/>
        <v>0</v>
      </c>
      <c r="BG278">
        <f t="shared" si="74"/>
        <v>0</v>
      </c>
      <c r="BH278">
        <f t="shared" si="74"/>
        <v>0</v>
      </c>
      <c r="BI278">
        <f t="shared" si="74"/>
        <v>0</v>
      </c>
      <c r="BJ278">
        <f t="shared" si="74"/>
        <v>0</v>
      </c>
      <c r="BK278">
        <f t="shared" si="74"/>
        <v>0</v>
      </c>
      <c r="BL278">
        <f t="shared" si="74"/>
        <v>0</v>
      </c>
      <c r="BM278">
        <f t="shared" si="74"/>
        <v>0</v>
      </c>
      <c r="BN278">
        <f t="shared" si="74"/>
        <v>0</v>
      </c>
      <c r="BO278">
        <f t="shared" si="74"/>
        <v>0</v>
      </c>
      <c r="BP278">
        <f t="shared" si="74"/>
        <v>0</v>
      </c>
      <c r="BQ278">
        <f t="shared" si="74"/>
        <v>0</v>
      </c>
      <c r="BR278">
        <f t="shared" si="74"/>
        <v>0</v>
      </c>
      <c r="BS278">
        <f t="shared" si="74"/>
        <v>0</v>
      </c>
      <c r="BT278">
        <f t="shared" si="74"/>
        <v>0</v>
      </c>
      <c r="BU278">
        <f t="shared" si="74"/>
        <v>0</v>
      </c>
    </row>
    <row r="279" hidden="1" spans="1:73">
      <c r="A279" s="9" t="str">
        <f>_xlfn.XLOOKUP($E279,'Copy of Raw Data'!$E:$E,'Copy of Raw Data'!A:A,"ERROR",0,1)</f>
        <v>US</v>
      </c>
      <c r="B279" s="9" t="str">
        <f>_xlfn.XLOOKUP($E279,'Copy of Raw Data'!$E:$E,'Copy of Raw Data'!B:B,"ERROR",0,1)</f>
        <v>Hair Mousses</v>
      </c>
      <c r="C279" s="9" t="str">
        <f>_xlfn.XLOOKUP($E279,'Copy of Raw Data'!$E:$E,'Copy of Raw Data'!C:C,"ERROR",0,1)</f>
        <v>TRESemmé</v>
      </c>
      <c r="D279" s="9" t="str">
        <f>_xlfn.XLOOKUP($E279,'Copy of Raw Data'!$E:$E,'Copy of Raw Data'!D:D,"ERROR",0,1)</f>
        <v>www.amazon.com/dp/B098JCW3N3</v>
      </c>
      <c r="E279" s="9" t="s">
        <v>999</v>
      </c>
      <c r="F279" s="9" t="str">
        <f>_xlfn.XLOOKUP($E279,'Copy of Raw Data'!$E:$E,'Copy of Raw Data'!F:F,"ERROR",0,1)</f>
        <v>TRESemmé Flawless Curls Pack of 6 Nourishing Mousse With Coconut and Avocado Oil 10.5 oz</v>
      </c>
      <c r="G279" s="9">
        <f>_xlfn.XLOOKUP($E279,'Copy of Raw Data'!$E:$E,'Copy of Raw Data'!G:G,"ERROR",0,1)</f>
        <v>16</v>
      </c>
      <c r="H279" s="9">
        <f>_xlfn.XLOOKUP($E279,'Copy of Raw Data'!$E:$E,'Copy of Raw Data'!H:H,"ERROR",0,1)</f>
        <v>685.24</v>
      </c>
      <c r="I279" s="9">
        <f>_xlfn.XLOOKUP($E279,'Copy of Raw Data'!$E:$E,'Copy of Raw Data'!I:I,"ERROR",0,1)</f>
        <v>2.8369959405832e-5</v>
      </c>
      <c r="J279" s="9" t="str">
        <f>_xlfn.XLOOKUP($E279,'Copy of Raw Data'!$E:$E,'Copy of 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_xlfn.XLOOKUP($E279,'Copy of Raw Data'!$E:$E,'Copy of Raw Data'!L:L,"ERROR",0,1)</f>
        <v>41.88</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_xlfn.XLOOKUP($E279,'Copy of Raw Data'!$E:$E,'Copy of Raw Data'!N:N,"ERROR",0,1)</f>
        <v>45.23</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6% to 8%</v>
      </c>
      <c r="P279" s="16">
        <f t="shared" si="69"/>
        <v>0.0740658854742426</v>
      </c>
      <c r="Q279" s="9">
        <f>_xlfn.XLOOKUP($E279,'Copy of Raw Data'!$E:$E,'Copy of Raw Data'!Q:Q,"ERROR",0,1)</f>
        <v>63</v>
      </c>
      <c r="R279" s="9" t="str">
        <f>_xlfn.XLOOKUP($E279,'Copy of Raw Data'!$E:$E,'Copy of Raw Data'!R:R,"ERROR",0,1)</f>
        <v>oz</v>
      </c>
      <c r="S279" s="17">
        <f t="shared" si="65"/>
        <v>0.664761904761905</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0.5 to 0.75</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70"/>
        <v>0.024279219071238</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71"/>
        <v>0.0224809572121036</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63</v>
      </c>
      <c r="AA279" s="9" t="str">
        <f>_xlfn.XLOOKUP($E279,'Copy of Raw Data'!$E:$E,'Copy of Raw Data'!AA:AA,"ERROR",0,1)</f>
        <v>oz</v>
      </c>
      <c r="AB279" s="9"/>
      <c r="AC279" s="9"/>
      <c r="AD279" s="9"/>
      <c r="AE279" s="9"/>
      <c r="AF279" s="9"/>
      <c r="AG279">
        <f t="shared" si="73"/>
        <v>0</v>
      </c>
      <c r="AH279">
        <f t="shared" si="73"/>
        <v>0</v>
      </c>
      <c r="AI279">
        <f t="shared" si="73"/>
        <v>0</v>
      </c>
      <c r="AJ279">
        <f t="shared" si="73"/>
        <v>0</v>
      </c>
      <c r="AK279">
        <f t="shared" si="73"/>
        <v>0</v>
      </c>
      <c r="AL279">
        <f t="shared" si="73"/>
        <v>0</v>
      </c>
      <c r="AM279">
        <f t="shared" si="73"/>
        <v>0</v>
      </c>
      <c r="AN279">
        <f t="shared" si="73"/>
        <v>0</v>
      </c>
      <c r="AO279">
        <f t="shared" si="73"/>
        <v>0</v>
      </c>
      <c r="AP279">
        <f t="shared" si="73"/>
        <v>0</v>
      </c>
      <c r="AQ279">
        <f t="shared" si="73"/>
        <v>0</v>
      </c>
      <c r="AR279">
        <f t="shared" si="73"/>
        <v>0</v>
      </c>
      <c r="AS279">
        <f t="shared" si="73"/>
        <v>0</v>
      </c>
      <c r="AT279">
        <f t="shared" si="73"/>
        <v>0</v>
      </c>
      <c r="AU279">
        <f t="shared" si="73"/>
        <v>0</v>
      </c>
      <c r="AV279">
        <f t="shared" si="73"/>
        <v>0</v>
      </c>
      <c r="AW279">
        <f t="shared" si="72"/>
        <v>0</v>
      </c>
      <c r="AX279">
        <f t="shared" si="72"/>
        <v>0</v>
      </c>
      <c r="AY279">
        <f t="shared" si="72"/>
        <v>0</v>
      </c>
      <c r="AZ279">
        <f t="shared" si="72"/>
        <v>0</v>
      </c>
      <c r="BA279">
        <f t="shared" si="72"/>
        <v>0</v>
      </c>
      <c r="BB279">
        <f t="shared" si="72"/>
        <v>0</v>
      </c>
      <c r="BC279">
        <f t="shared" si="72"/>
        <v>0</v>
      </c>
      <c r="BD279">
        <f t="shared" si="66"/>
        <v>0</v>
      </c>
      <c r="BE279">
        <f t="shared" si="66"/>
        <v>0</v>
      </c>
      <c r="BF279">
        <f t="shared" si="74"/>
        <v>0</v>
      </c>
      <c r="BG279">
        <f t="shared" si="74"/>
        <v>0</v>
      </c>
      <c r="BH279">
        <f t="shared" si="74"/>
        <v>0</v>
      </c>
      <c r="BI279">
        <f t="shared" si="74"/>
        <v>0</v>
      </c>
      <c r="BJ279">
        <f t="shared" si="74"/>
        <v>0</v>
      </c>
      <c r="BK279">
        <f t="shared" si="74"/>
        <v>0</v>
      </c>
      <c r="BL279">
        <f t="shared" si="74"/>
        <v>0</v>
      </c>
      <c r="BM279">
        <f t="shared" si="74"/>
        <v>0</v>
      </c>
      <c r="BN279">
        <f t="shared" si="74"/>
        <v>0</v>
      </c>
      <c r="BO279">
        <f t="shared" si="74"/>
        <v>0</v>
      </c>
      <c r="BP279">
        <f t="shared" si="74"/>
        <v>0</v>
      </c>
      <c r="BQ279">
        <f t="shared" si="74"/>
        <v>0</v>
      </c>
      <c r="BR279">
        <f t="shared" si="74"/>
        <v>0</v>
      </c>
      <c r="BS279">
        <f t="shared" si="74"/>
        <v>0</v>
      </c>
      <c r="BT279">
        <f t="shared" si="74"/>
        <v>0</v>
      </c>
      <c r="BU279">
        <f t="shared" si="74"/>
        <v>0</v>
      </c>
    </row>
    <row r="280" hidden="1" spans="1:73">
      <c r="A280" s="9" t="str">
        <f>_xlfn.XLOOKUP($E280,'Copy of Raw Data'!$E:$E,'Copy of Raw Data'!A:A,"ERROR",0,1)</f>
        <v>US</v>
      </c>
      <c r="B280" s="9" t="str">
        <f>_xlfn.XLOOKUP($E280,'Copy of Raw Data'!$E:$E,'Copy of Raw Data'!B:B,"ERROR",0,1)</f>
        <v>Hair Mousses</v>
      </c>
      <c r="C280" s="9" t="str">
        <f>_xlfn.XLOOKUP($E280,'Copy of Raw Data'!$E:$E,'Copy of Raw Data'!C:C,"ERROR",0,1)</f>
        <v>Creme of Nature</v>
      </c>
      <c r="D280" s="9" t="str">
        <f>_xlfn.XLOOKUP($E280,'Copy of Raw Data'!$E:$E,'Copy of Raw Data'!D:D,"ERROR",0,1)</f>
        <v>www.amazon.com/dp/B00GMP3YK0</v>
      </c>
      <c r="E280" s="9" t="s">
        <v>1003</v>
      </c>
      <c r="F280" s="9" t="str">
        <f>_xlfn.XLOOKUP($E280,'Copy of Raw Data'!$E:$E,'Copy of Raw Data'!F:F,"ERROR",0,1)</f>
        <v>Creme Of Nature Argan Oil Style &amp; Shine Foam Mousse, 7 Ounce (Pack of 3)</v>
      </c>
      <c r="G280" s="9">
        <f>_xlfn.XLOOKUP($E280,'Copy of Raw Data'!$E:$E,'Copy of Raw Data'!G:G,"ERROR",0,1)</f>
        <v>34</v>
      </c>
      <c r="H280" s="9">
        <f>_xlfn.XLOOKUP($E280,'Copy of Raw Data'!$E:$E,'Copy of Raw Data'!H:H,"ERROR",0,1)</f>
        <v>667.3</v>
      </c>
      <c r="I280" s="9">
        <f>_xlfn.XLOOKUP($E280,'Copy of Raw Data'!$E:$E,'Copy of Raw Data'!I:I,"ERROR",0,1)</f>
        <v>2.81374048157677e-5</v>
      </c>
      <c r="J280" s="9" t="str">
        <f>_xlfn.XLOOKUP($E280,'Copy of Raw Data'!$E:$E,'Copy of 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 to 20</v>
      </c>
      <c r="L280" s="9">
        <f>_xlfn.XLOOKUP($E280,'Copy of Raw Data'!$E:$E,'Copy of Raw Data'!L:L,"ERROR",0,1)</f>
        <v>19.62</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20 to 30</v>
      </c>
      <c r="N280" s="9">
        <f>_xlfn.XLOOKUP($E280,'Copy of Raw Data'!$E:$E,'Copy of Raw Data'!N:N,"ERROR",0,1)</f>
        <v>21.17</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69"/>
        <v>0.0732168162494096</v>
      </c>
      <c r="Q280" s="9">
        <f>_xlfn.XLOOKUP($E280,'Copy of Raw Data'!$E:$E,'Copy of Raw Data'!Q:Q,"ERROR",0,1)</f>
        <v>21</v>
      </c>
      <c r="R280" s="9" t="str">
        <f>_xlfn.XLOOKUP($E280,'Copy of Raw Data'!$E:$E,'Copy of Raw Data'!R:R,"ERROR",0,1)</f>
        <v>oz</v>
      </c>
      <c r="S280" s="17">
        <f t="shared" si="65"/>
        <v>0.934285714285714</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0.75 to 1</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70"/>
        <v>0.0340918240816787</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71"/>
        <v>0.0315957292622832</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20 to 25</v>
      </c>
      <c r="Z280" s="17">
        <f t="array" ref="Z280">_xlfn.IFS(AA280="oz",_xlfn.IFS(R280="oz",Q280,R280="fl oz",Q280*1.04,R280="ml",Q280*0.0338),AA280="fl oz",_xlfn.IFS(R280="oz",Q280/1.04,R280="fl oz",Q280,R280="ml",Q280*0.0338/1.04),AA280="ml",_xlfn.IFS(R280="oz",Q280/0.0338,R280="fl oz",Q280*1.04/0.0338,R280="ml",Q280))</f>
        <v>21</v>
      </c>
      <c r="AA280" s="9" t="str">
        <f>_xlfn.XLOOKUP($E280,'Copy of Raw Data'!$E:$E,'Copy of Raw Data'!AA:AA,"ERROR",0,1)</f>
        <v>oz</v>
      </c>
      <c r="AB280" s="9"/>
      <c r="AC280" s="9"/>
      <c r="AD280" s="9"/>
      <c r="AE280" s="9"/>
      <c r="AF280" s="9"/>
      <c r="AG280">
        <f t="shared" si="73"/>
        <v>0</v>
      </c>
      <c r="AH280">
        <f t="shared" si="73"/>
        <v>0</v>
      </c>
      <c r="AI280">
        <f t="shared" si="73"/>
        <v>0</v>
      </c>
      <c r="AJ280">
        <f t="shared" si="73"/>
        <v>0</v>
      </c>
      <c r="AK280">
        <f t="shared" si="73"/>
        <v>0</v>
      </c>
      <c r="AL280">
        <f t="shared" si="73"/>
        <v>0</v>
      </c>
      <c r="AM280">
        <f t="shared" si="73"/>
        <v>0</v>
      </c>
      <c r="AN280">
        <f t="shared" si="73"/>
        <v>0</v>
      </c>
      <c r="AO280">
        <f t="shared" si="73"/>
        <v>0</v>
      </c>
      <c r="AP280">
        <f t="shared" si="73"/>
        <v>0</v>
      </c>
      <c r="AQ280">
        <f t="shared" si="73"/>
        <v>0</v>
      </c>
      <c r="AR280">
        <f t="shared" si="73"/>
        <v>0</v>
      </c>
      <c r="AS280">
        <f t="shared" si="73"/>
        <v>0</v>
      </c>
      <c r="AT280">
        <f t="shared" si="73"/>
        <v>0</v>
      </c>
      <c r="AU280">
        <f t="shared" si="73"/>
        <v>0</v>
      </c>
      <c r="AV280">
        <f t="shared" si="73"/>
        <v>0</v>
      </c>
      <c r="AW280">
        <f t="shared" si="72"/>
        <v>0</v>
      </c>
      <c r="AX280">
        <f t="shared" si="72"/>
        <v>0</v>
      </c>
      <c r="AY280">
        <f t="shared" si="72"/>
        <v>0</v>
      </c>
      <c r="AZ280">
        <f t="shared" si="72"/>
        <v>0</v>
      </c>
      <c r="BA280">
        <f t="shared" si="72"/>
        <v>0</v>
      </c>
      <c r="BB280">
        <f t="shared" si="72"/>
        <v>0</v>
      </c>
      <c r="BC280">
        <f t="shared" si="72"/>
        <v>0</v>
      </c>
      <c r="BD280">
        <f t="shared" si="66"/>
        <v>0</v>
      </c>
      <c r="BE280">
        <f t="shared" si="66"/>
        <v>0</v>
      </c>
      <c r="BF280">
        <f t="shared" si="74"/>
        <v>0</v>
      </c>
      <c r="BG280">
        <f t="shared" si="74"/>
        <v>0</v>
      </c>
      <c r="BH280">
        <f t="shared" si="74"/>
        <v>0</v>
      </c>
      <c r="BI280">
        <f t="shared" si="74"/>
        <v>0</v>
      </c>
      <c r="BJ280">
        <f t="shared" si="74"/>
        <v>0</v>
      </c>
      <c r="BK280">
        <f t="shared" si="74"/>
        <v>0</v>
      </c>
      <c r="BL280">
        <f t="shared" si="74"/>
        <v>0</v>
      </c>
      <c r="BM280">
        <f t="shared" si="74"/>
        <v>0</v>
      </c>
      <c r="BN280">
        <f t="shared" si="74"/>
        <v>0</v>
      </c>
      <c r="BO280">
        <f t="shared" si="74"/>
        <v>0</v>
      </c>
      <c r="BP280">
        <f t="shared" si="74"/>
        <v>0</v>
      </c>
      <c r="BQ280">
        <f t="shared" si="74"/>
        <v>0</v>
      </c>
      <c r="BR280">
        <f t="shared" si="74"/>
        <v>0</v>
      </c>
      <c r="BS280">
        <f t="shared" si="74"/>
        <v>0</v>
      </c>
      <c r="BT280">
        <f t="shared" si="74"/>
        <v>0</v>
      </c>
      <c r="BU280">
        <f t="shared" si="74"/>
        <v>0</v>
      </c>
    </row>
    <row r="281" hidden="1" spans="1:73">
      <c r="A281" s="9" t="str">
        <f>_xlfn.XLOOKUP($E281,'Copy of Raw Data'!$E:$E,'Copy of Raw Data'!A:A,"ERROR",0,1)</f>
        <v>US</v>
      </c>
      <c r="B281" s="9" t="str">
        <f>_xlfn.XLOOKUP($E281,'Copy of Raw Data'!$E:$E,'Copy of Raw Data'!B:B,"ERROR",0,1)</f>
        <v>Hair Mousses</v>
      </c>
      <c r="C281" s="9" t="str">
        <f>_xlfn.XLOOKUP($E281,'Copy of Raw Data'!$E:$E,'Copy of Raw Data'!C:C,"ERROR",0,1)</f>
        <v>it's a 10 haircare</v>
      </c>
      <c r="D281" s="9" t="str">
        <f>_xlfn.XLOOKUP($E281,'Copy of Raw Data'!$E:$E,'Copy of Raw Data'!D:D,"ERROR",0,1)</f>
        <v>www.amazon.com/dp/B008VSQNO0</v>
      </c>
      <c r="E281" s="9" t="s">
        <v>1006</v>
      </c>
      <c r="F281" s="9" t="str">
        <f>_xlfn.XLOOKUP($E281,'Copy of Raw Data'!$E:$E,'Copy of Raw Data'!F:F,"ERROR",0,1)</f>
        <v>Miracle Styling Mousse Pack of 2</v>
      </c>
      <c r="G281" s="9">
        <f>_xlfn.XLOOKUP($E281,'Copy of Raw Data'!$E:$E,'Copy of Raw Data'!G:G,"ERROR",0,1)</f>
        <v>18</v>
      </c>
      <c r="H281" s="9">
        <f>_xlfn.XLOOKUP($E281,'Copy of Raw Data'!$E:$E,'Copy of Raw Data'!H:H,"ERROR",0,1)</f>
        <v>661.83</v>
      </c>
      <c r="I281" s="9">
        <f>_xlfn.XLOOKUP($E281,'Copy of Raw Data'!$E:$E,'Copy of Raw Data'!I:I,"ERROR",0,1)</f>
        <v>2.75995957546501e-5</v>
      </c>
      <c r="J281" s="9" t="str">
        <f>_xlfn.XLOOKUP($E281,'Copy of Raw Data'!$E:$E,'Copy of 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30 to 40</v>
      </c>
      <c r="L281" s="9">
        <f>_xlfn.XLOOKUP($E281,'Copy of Raw Data'!$E:$E,'Copy of Raw Data'!L:L,"ERROR",0,1)</f>
        <v>37.56</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30 to 40</v>
      </c>
      <c r="N281" s="9">
        <f>_xlfn.XLOOKUP($E281,'Copy of Raw Data'!$E:$E,'Copy of Raw Data'!N:N,"ERROR",0,1)</f>
        <v>37.56</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6">
        <f t="shared" si="69"/>
        <v>0</v>
      </c>
      <c r="Q281" s="9">
        <f>_xlfn.XLOOKUP($E281,'Copy of Raw Data'!$E:$E,'Copy of Raw Data'!Q:Q,"ERROR",0,1)</f>
        <v>262</v>
      </c>
      <c r="R281" s="9" t="str">
        <f>_xlfn.XLOOKUP($E281,'Copy of Raw Data'!$E:$E,'Copy of Raw Data'!R:R,"ERROR",0,1)</f>
        <v>ml</v>
      </c>
      <c r="S281" s="17">
        <f t="shared" si="65"/>
        <v>4.2413839830164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4 to 5</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0.1 to 0.2</v>
      </c>
      <c r="V281" s="17">
        <f t="shared" si="70"/>
        <v>0.143435373115198</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0.1 to 0.2</v>
      </c>
      <c r="X281" s="17">
        <f t="shared" si="71"/>
        <v>0.143435373115198</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8 to 10</v>
      </c>
      <c r="Z281" s="17">
        <f t="array" ref="Z281">_xlfn.IFS(AA281="oz",_xlfn.IFS(R281="oz",Q281,R281="fl oz",Q281*1.04,R281="ml",Q281*0.0338),AA281="fl oz",_xlfn.IFS(R281="oz",Q281/1.04,R281="fl oz",Q281,R281="ml",Q281*0.0338/1.04),AA281="ml",_xlfn.IFS(R281="oz",Q281/0.0338,R281="fl oz",Q281*1.04/0.0338,R281="ml",Q281))</f>
        <v>8.8556</v>
      </c>
      <c r="AA281" s="9" t="str">
        <f>_xlfn.XLOOKUP($E281,'Copy of Raw Data'!$E:$E,'Copy of Raw Data'!AA:AA,"ERROR",0,1)</f>
        <v>oz</v>
      </c>
      <c r="AB281" s="9"/>
      <c r="AC281" s="9"/>
      <c r="AD281" s="9"/>
      <c r="AE281" s="9"/>
      <c r="AF281" s="9"/>
      <c r="AG281">
        <f t="shared" si="73"/>
        <v>0</v>
      </c>
      <c r="AH281">
        <f t="shared" si="73"/>
        <v>0</v>
      </c>
      <c r="AI281">
        <f t="shared" si="73"/>
        <v>0</v>
      </c>
      <c r="AJ281">
        <f t="shared" si="73"/>
        <v>0</v>
      </c>
      <c r="AK281">
        <f t="shared" si="73"/>
        <v>0</v>
      </c>
      <c r="AL281">
        <f t="shared" si="73"/>
        <v>0</v>
      </c>
      <c r="AM281">
        <f t="shared" si="73"/>
        <v>0</v>
      </c>
      <c r="AN281">
        <f t="shared" si="73"/>
        <v>0</v>
      </c>
      <c r="AO281">
        <f t="shared" si="73"/>
        <v>0</v>
      </c>
      <c r="AP281">
        <f t="shared" si="73"/>
        <v>0</v>
      </c>
      <c r="AQ281">
        <f t="shared" si="73"/>
        <v>0</v>
      </c>
      <c r="AR281">
        <f t="shared" si="73"/>
        <v>0</v>
      </c>
      <c r="AS281">
        <f t="shared" si="73"/>
        <v>0</v>
      </c>
      <c r="AT281">
        <f t="shared" si="73"/>
        <v>0</v>
      </c>
      <c r="AU281">
        <f t="shared" si="73"/>
        <v>0</v>
      </c>
      <c r="AV281">
        <f t="shared" si="73"/>
        <v>0</v>
      </c>
      <c r="AW281">
        <f t="shared" si="72"/>
        <v>0</v>
      </c>
      <c r="AX281">
        <f t="shared" si="72"/>
        <v>0</v>
      </c>
      <c r="AY281">
        <f t="shared" si="72"/>
        <v>0</v>
      </c>
      <c r="AZ281">
        <f t="shared" si="72"/>
        <v>0</v>
      </c>
      <c r="BA281">
        <f t="shared" si="72"/>
        <v>0</v>
      </c>
      <c r="BB281">
        <f t="shared" si="72"/>
        <v>0</v>
      </c>
      <c r="BC281">
        <f t="shared" si="72"/>
        <v>0</v>
      </c>
      <c r="BD281">
        <f t="shared" si="66"/>
        <v>0</v>
      </c>
      <c r="BE281">
        <f t="shared" si="66"/>
        <v>0</v>
      </c>
      <c r="BF281">
        <f t="shared" si="74"/>
        <v>0</v>
      </c>
      <c r="BG281">
        <f t="shared" si="74"/>
        <v>0</v>
      </c>
      <c r="BH281">
        <f t="shared" si="74"/>
        <v>0</v>
      </c>
      <c r="BI281">
        <f t="shared" si="74"/>
        <v>0</v>
      </c>
      <c r="BJ281">
        <f t="shared" si="74"/>
        <v>0</v>
      </c>
      <c r="BK281">
        <f t="shared" si="74"/>
        <v>0</v>
      </c>
      <c r="BL281">
        <f t="shared" si="74"/>
        <v>0</v>
      </c>
      <c r="BM281">
        <f t="shared" si="74"/>
        <v>0</v>
      </c>
      <c r="BN281">
        <f t="shared" si="74"/>
        <v>0</v>
      </c>
      <c r="BO281">
        <f t="shared" si="74"/>
        <v>0</v>
      </c>
      <c r="BP281">
        <f t="shared" si="74"/>
        <v>0</v>
      </c>
      <c r="BQ281">
        <f t="shared" si="74"/>
        <v>0</v>
      </c>
      <c r="BR281">
        <f t="shared" si="74"/>
        <v>0</v>
      </c>
      <c r="BS281">
        <f t="shared" si="74"/>
        <v>0</v>
      </c>
      <c r="BT281">
        <f t="shared" si="74"/>
        <v>0</v>
      </c>
      <c r="BU281">
        <f t="shared" si="74"/>
        <v>0</v>
      </c>
    </row>
    <row r="282" hidden="1" spans="1:73">
      <c r="A282" s="9" t="str">
        <f>_xlfn.XLOOKUP($E282,'Copy of Raw Data'!$E:$E,'Copy of Raw Data'!A:A,"ERROR",0,1)</f>
        <v>US</v>
      </c>
      <c r="B282" s="9" t="str">
        <f>_xlfn.XLOOKUP($E282,'Copy of Raw Data'!$E:$E,'Copy of Raw Data'!B:B,"ERROR",0,1)</f>
        <v>Hair Mousses</v>
      </c>
      <c r="C282" s="9" t="str">
        <f>_xlfn.XLOOKUP($E282,'Copy of Raw Data'!$E:$E,'Copy of Raw Data'!C:C,"ERROR",0,1)</f>
        <v>condition 3-n-1</v>
      </c>
      <c r="D282" s="9" t="str">
        <f>_xlfn.XLOOKUP($E282,'Copy of Raw Data'!$E:$E,'Copy of Raw Data'!D:D,"ERROR",0,1)</f>
        <v>www.amazon.com/dp/B00GMPA6ME</v>
      </c>
      <c r="E282" s="9" t="s">
        <v>1009</v>
      </c>
      <c r="F282" s="9" t="str">
        <f>_xlfn.XLOOKUP($E282,'Copy of Raw Data'!$E:$E,'Copy of Raw Data'!F:F,"ERROR",0,1)</f>
        <v>Condition 3-N-1 Mousse 6 Ounce Maximum With Sunscreen (177ml) (3 Pack)</v>
      </c>
      <c r="G282" s="9">
        <f>_xlfn.XLOOKUP($E282,'Copy of Raw Data'!$E:$E,'Copy of Raw Data'!G:G,"ERROR",0,1)</f>
        <v>42</v>
      </c>
      <c r="H282" s="9">
        <f>_xlfn.XLOOKUP($E282,'Copy of Raw Data'!$E:$E,'Copy of Raw Data'!H:H,"ERROR",0,1)</f>
        <v>649.18</v>
      </c>
      <c r="I282" s="9">
        <f>_xlfn.XLOOKUP($E282,'Copy of Raw Data'!$E:$E,'Copy of Raw Data'!I:I,"ERROR",0,1)</f>
        <v>2.75881168260729e-5</v>
      </c>
      <c r="J282" s="9" t="str">
        <f>_xlfn.XLOOKUP($E282,'Copy of Raw Data'!$E:$E,'Copy of 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15 to 20</v>
      </c>
      <c r="L282" s="9">
        <f>_xlfn.XLOOKUP($E282,'Copy of Raw Data'!$E:$E,'Copy of Raw Data'!L:L,"ERROR",0,1)</f>
        <v>15.63</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15 to 20</v>
      </c>
      <c r="N282" s="9">
        <f>_xlfn.XLOOKUP($E282,'Copy of Raw Data'!$E:$E,'Copy of Raw Data'!N:N,"ERROR",0,1)</f>
        <v>18.12</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10% to 15%</v>
      </c>
      <c r="P282" s="16">
        <f t="shared" si="69"/>
        <v>0.137417218543046</v>
      </c>
      <c r="Q282" s="9">
        <f>_xlfn.XLOOKUP($E282,'Copy of Raw Data'!$E:$E,'Copy of Raw Data'!Q:Q,"ERROR",0,1)</f>
        <v>18</v>
      </c>
      <c r="R282" s="9" t="str">
        <f>_xlfn.XLOOKUP($E282,'Copy of Raw Data'!$E:$E,'Copy of Raw Data'!R:R,"ERROR",0,1)</f>
        <v>oz</v>
      </c>
      <c r="S282" s="17">
        <f t="shared" si="65"/>
        <v>0.868333333333333</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0.75 to 1</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17">
        <f t="shared" si="70"/>
        <v>0.0340435125690452</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17">
        <f t="shared" si="71"/>
        <v>0.0293653477623718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15 to 20</v>
      </c>
      <c r="Z282" s="17">
        <f t="array" ref="Z282">_xlfn.IFS(AA282="oz",_xlfn.IFS(R282="oz",Q282,R282="fl oz",Q282*1.04,R282="ml",Q282*0.0338),AA282="fl oz",_xlfn.IFS(R282="oz",Q282/1.04,R282="fl oz",Q282,R282="ml",Q282*0.0338/1.04),AA282="ml",_xlfn.IFS(R282="oz",Q282/0.0338,R282="fl oz",Q282*1.04/0.0338,R282="ml",Q282))</f>
        <v>18</v>
      </c>
      <c r="AA282" s="9" t="str">
        <f>_xlfn.XLOOKUP($E282,'Copy of Raw Data'!$E:$E,'Copy of Raw Data'!AA:AA,"ERROR",0,1)</f>
        <v>oz</v>
      </c>
      <c r="AB282" s="9"/>
      <c r="AC282" s="9"/>
      <c r="AD282" s="9"/>
      <c r="AE282" s="9"/>
      <c r="AF282" s="9"/>
      <c r="AG282">
        <f t="shared" si="73"/>
        <v>0</v>
      </c>
      <c r="AH282">
        <f t="shared" si="73"/>
        <v>0</v>
      </c>
      <c r="AI282">
        <f t="shared" si="73"/>
        <v>0</v>
      </c>
      <c r="AJ282">
        <f t="shared" si="73"/>
        <v>0</v>
      </c>
      <c r="AK282">
        <f t="shared" si="73"/>
        <v>0</v>
      </c>
      <c r="AL282">
        <f t="shared" si="73"/>
        <v>0</v>
      </c>
      <c r="AM282">
        <f t="shared" si="73"/>
        <v>0</v>
      </c>
      <c r="AN282">
        <f t="shared" si="73"/>
        <v>0</v>
      </c>
      <c r="AO282">
        <f t="shared" si="73"/>
        <v>0</v>
      </c>
      <c r="AP282">
        <f t="shared" si="73"/>
        <v>0</v>
      </c>
      <c r="AQ282">
        <f t="shared" si="73"/>
        <v>0</v>
      </c>
      <c r="AR282">
        <f t="shared" si="73"/>
        <v>0</v>
      </c>
      <c r="AS282">
        <f t="shared" si="73"/>
        <v>0</v>
      </c>
      <c r="AT282">
        <f t="shared" si="73"/>
        <v>0</v>
      </c>
      <c r="AU282">
        <f t="shared" si="73"/>
        <v>0</v>
      </c>
      <c r="AV282">
        <f t="shared" si="73"/>
        <v>0</v>
      </c>
      <c r="AW282">
        <f t="shared" si="72"/>
        <v>0</v>
      </c>
      <c r="AX282">
        <f t="shared" si="72"/>
        <v>0</v>
      </c>
      <c r="AY282">
        <f t="shared" si="72"/>
        <v>0</v>
      </c>
      <c r="AZ282">
        <f t="shared" si="72"/>
        <v>0</v>
      </c>
      <c r="BA282">
        <f t="shared" si="72"/>
        <v>0</v>
      </c>
      <c r="BB282">
        <f t="shared" si="72"/>
        <v>0</v>
      </c>
      <c r="BC282">
        <f t="shared" si="72"/>
        <v>0</v>
      </c>
      <c r="BD282">
        <f t="shared" si="66"/>
        <v>0</v>
      </c>
      <c r="BE282">
        <f t="shared" si="66"/>
        <v>0</v>
      </c>
      <c r="BF282">
        <f t="shared" si="74"/>
        <v>0</v>
      </c>
      <c r="BG282">
        <f t="shared" si="74"/>
        <v>0</v>
      </c>
      <c r="BH282">
        <f t="shared" si="74"/>
        <v>0</v>
      </c>
      <c r="BI282">
        <f t="shared" si="74"/>
        <v>0</v>
      </c>
      <c r="BJ282">
        <f t="shared" si="74"/>
        <v>0</v>
      </c>
      <c r="BK282">
        <f t="shared" si="74"/>
        <v>0</v>
      </c>
      <c r="BL282">
        <f t="shared" si="74"/>
        <v>0</v>
      </c>
      <c r="BM282">
        <f t="shared" si="74"/>
        <v>0</v>
      </c>
      <c r="BN282">
        <f t="shared" si="74"/>
        <v>0</v>
      </c>
      <c r="BO282">
        <f t="shared" si="74"/>
        <v>0</v>
      </c>
      <c r="BP282">
        <f t="shared" si="74"/>
        <v>0</v>
      </c>
      <c r="BQ282">
        <f t="shared" si="74"/>
        <v>0</v>
      </c>
      <c r="BR282">
        <f t="shared" si="74"/>
        <v>0</v>
      </c>
      <c r="BS282">
        <f t="shared" si="74"/>
        <v>0</v>
      </c>
      <c r="BT282">
        <f t="shared" si="74"/>
        <v>0</v>
      </c>
      <c r="BU282">
        <f t="shared" si="74"/>
        <v>0</v>
      </c>
    </row>
    <row r="283" hidden="1" spans="1:73">
      <c r="A283" s="9" t="str">
        <f>_xlfn.XLOOKUP($E283,'Copy of Raw Data'!$E:$E,'Copy of Raw Data'!A:A,"ERROR",0,1)</f>
        <v>US</v>
      </c>
      <c r="B283" s="9" t="str">
        <f>_xlfn.XLOOKUP($E283,'Copy of Raw Data'!$E:$E,'Copy of Raw Data'!B:B,"ERROR",0,1)</f>
        <v>Hair Mousses</v>
      </c>
      <c r="C283" s="9" t="str">
        <f>_xlfn.XLOOKUP($E283,'Copy of Raw Data'!$E:$E,'Copy of Raw Data'!C:C,"ERROR",0,1)</f>
        <v>roux</v>
      </c>
      <c r="D283" s="9" t="str">
        <f>_xlfn.XLOOKUP($E283,'Copy of Raw Data'!$E:$E,'Copy of Raw Data'!D:D,"ERROR",0,1)</f>
        <v>www.amazon.com/dp/B0149K6J9W</v>
      </c>
      <c r="E283" s="9" t="s">
        <v>1012</v>
      </c>
      <c r="F283" s="9" t="str">
        <f>_xlfn.XLOOKUP($E283,'Copy of Raw Data'!$E:$E,'Copy of Raw Data'!F:F,"ERROR",0,1)</f>
        <v>Roux Fanci-full Mousse #26 Golden Spell</v>
      </c>
      <c r="G283" s="9">
        <f>_xlfn.XLOOKUP($E283,'Copy of Raw Data'!$E:$E,'Copy of Raw Data'!G:G,"ERROR",0,1)</f>
        <v>54</v>
      </c>
      <c r="H283" s="9">
        <f>_xlfn.XLOOKUP($E283,'Copy of Raw Data'!$E:$E,'Copy of Raw Data'!H:H,"ERROR",0,1)</f>
        <v>648.91</v>
      </c>
      <c r="I283" s="9">
        <f>_xlfn.XLOOKUP($E283,'Copy of Raw Data'!$E:$E,'Copy of Raw Data'!I:I,"ERROR",0,1)</f>
        <v>2.74661000667521e-5</v>
      </c>
      <c r="J283" s="9" t="str">
        <f>_xlfn.XLOOKUP($E283,'Copy of Raw Data'!$E:$E,'Copy of 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 to 15</v>
      </c>
      <c r="L283" s="9">
        <f>_xlfn.XLOOKUP($E283,'Copy of Raw Data'!$E:$E,'Copy of Raw Data'!L:L,"ERROR",0,1)</f>
        <v>11.99</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 to 15</v>
      </c>
      <c r="N283" s="9">
        <f>_xlfn.XLOOKUP($E283,'Copy of Raw Data'!$E:$E,'Copy of Raw Data'!N:N,"ERROR",0,1)</f>
        <v>11.99</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6">
        <f t="shared" si="69"/>
        <v>0</v>
      </c>
      <c r="Q283" s="9">
        <f>_xlfn.XLOOKUP($E283,'Copy of Raw Data'!$E:$E,'Copy of Raw Data'!Q:Q,"ERROR",0,1)</f>
        <v>443.6</v>
      </c>
      <c r="R283" s="9" t="str">
        <f>_xlfn.XLOOKUP($E283,'Copy of Raw Data'!$E:$E,'Copy of Raw Data'!R:R,"ERROR",0,1)</f>
        <v>ml</v>
      </c>
      <c r="S283" s="17">
        <f t="shared" si="65"/>
        <v>0.799670261069998</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70"/>
        <v>0.0270432959442001</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71"/>
        <v>0.0270432959442001</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10 to 15</v>
      </c>
      <c r="Z283" s="17">
        <f t="array" ref="Z283">_xlfn.IFS(AA283="oz",_xlfn.IFS(R283="oz",Q283,R283="fl oz",Q283*1.04,R283="ml",Q283*0.0338),AA283="fl oz",_xlfn.IFS(R283="oz",Q283/1.04,R283="fl oz",Q283,R283="ml",Q283*0.0338/1.04),AA283="ml",_xlfn.IFS(R283="oz",Q283/0.0338,R283="fl oz",Q283*1.04/0.0338,R283="ml",Q283))</f>
        <v>14.99368</v>
      </c>
      <c r="AA283" s="9" t="str">
        <f>_xlfn.XLOOKUP($E283,'Copy of Raw Data'!$E:$E,'Copy of Raw Data'!AA:AA,"ERROR",0,1)</f>
        <v>oz</v>
      </c>
      <c r="AB283" s="9"/>
      <c r="AC283" s="9"/>
      <c r="AD283" s="9"/>
      <c r="AE283" s="9"/>
      <c r="AF283" s="9"/>
      <c r="AG283">
        <f t="shared" si="73"/>
        <v>0</v>
      </c>
      <c r="AH283">
        <f t="shared" si="73"/>
        <v>0</v>
      </c>
      <c r="AI283">
        <f t="shared" si="73"/>
        <v>0</v>
      </c>
      <c r="AJ283">
        <f t="shared" si="73"/>
        <v>0</v>
      </c>
      <c r="AK283">
        <f t="shared" si="73"/>
        <v>0</v>
      </c>
      <c r="AL283">
        <f t="shared" si="73"/>
        <v>0</v>
      </c>
      <c r="AM283">
        <f t="shared" si="73"/>
        <v>0</v>
      </c>
      <c r="AN283">
        <f t="shared" si="73"/>
        <v>0</v>
      </c>
      <c r="AO283">
        <f t="shared" si="73"/>
        <v>0</v>
      </c>
      <c r="AP283">
        <f t="shared" si="73"/>
        <v>0</v>
      </c>
      <c r="AQ283">
        <f t="shared" si="73"/>
        <v>0</v>
      </c>
      <c r="AR283">
        <f t="shared" si="73"/>
        <v>0</v>
      </c>
      <c r="AS283">
        <f t="shared" si="73"/>
        <v>0</v>
      </c>
      <c r="AT283">
        <f t="shared" si="73"/>
        <v>0</v>
      </c>
      <c r="AU283">
        <f t="shared" si="73"/>
        <v>0</v>
      </c>
      <c r="AV283">
        <f t="shared" si="73"/>
        <v>0</v>
      </c>
      <c r="AW283">
        <f t="shared" si="72"/>
        <v>0</v>
      </c>
      <c r="AX283">
        <f t="shared" si="72"/>
        <v>0</v>
      </c>
      <c r="AY283">
        <f t="shared" si="72"/>
        <v>0</v>
      </c>
      <c r="AZ283">
        <f t="shared" si="72"/>
        <v>0</v>
      </c>
      <c r="BA283">
        <f t="shared" si="72"/>
        <v>0</v>
      </c>
      <c r="BB283">
        <f t="shared" si="72"/>
        <v>0</v>
      </c>
      <c r="BC283">
        <f t="shared" si="72"/>
        <v>0</v>
      </c>
      <c r="BD283">
        <f t="shared" si="66"/>
        <v>0</v>
      </c>
      <c r="BE283">
        <f t="shared" si="66"/>
        <v>0</v>
      </c>
      <c r="BF283">
        <f t="shared" si="74"/>
        <v>0</v>
      </c>
      <c r="BG283">
        <f t="shared" si="74"/>
        <v>0</v>
      </c>
      <c r="BH283">
        <f t="shared" si="74"/>
        <v>0</v>
      </c>
      <c r="BI283">
        <f t="shared" si="74"/>
        <v>0</v>
      </c>
      <c r="BJ283">
        <f t="shared" si="74"/>
        <v>0</v>
      </c>
      <c r="BK283">
        <f t="shared" si="74"/>
        <v>0</v>
      </c>
      <c r="BL283">
        <f t="shared" si="74"/>
        <v>0</v>
      </c>
      <c r="BM283">
        <f t="shared" si="74"/>
        <v>0</v>
      </c>
      <c r="BN283">
        <f t="shared" si="74"/>
        <v>0</v>
      </c>
      <c r="BO283">
        <f t="shared" si="74"/>
        <v>0</v>
      </c>
      <c r="BP283">
        <f t="shared" si="74"/>
        <v>0</v>
      </c>
      <c r="BQ283">
        <f t="shared" si="74"/>
        <v>0</v>
      </c>
      <c r="BR283">
        <f t="shared" si="74"/>
        <v>0</v>
      </c>
      <c r="BS283">
        <f t="shared" si="74"/>
        <v>0</v>
      </c>
      <c r="BT283">
        <f t="shared" si="74"/>
        <v>0</v>
      </c>
      <c r="BU283">
        <f t="shared" si="74"/>
        <v>0</v>
      </c>
    </row>
    <row r="284" hidden="1" spans="1:73">
      <c r="A284" s="9" t="str">
        <f>_xlfn.XLOOKUP($E284,'Copy of Raw Data'!$E:$E,'Copy of Raw Data'!A:A,"ERROR",0,1)</f>
        <v>US</v>
      </c>
      <c r="B284" s="9" t="str">
        <f>_xlfn.XLOOKUP($E284,'Copy of Raw Data'!$E:$E,'Copy of Raw Data'!B:B,"ERROR",0,1)</f>
        <v>Hair Mousses</v>
      </c>
      <c r="C284" s="9" t="str">
        <f>_xlfn.XLOOKUP($E284,'Copy of Raw Data'!$E:$E,'Copy of Raw Data'!C:C,"ERROR",0,1)</f>
        <v>Lai'D</v>
      </c>
      <c r="D284" s="9" t="str">
        <f>_xlfn.XLOOKUP($E284,'Copy of Raw Data'!$E:$E,'Copy of Raw Data'!D:D,"ERROR",0,1)</f>
        <v>www.amazon.com/dp/B09YDPCJY1</v>
      </c>
      <c r="E284" s="9" t="s">
        <v>1016</v>
      </c>
      <c r="F284" s="9" t="str">
        <f>_xlfn.XLOOKUP($E284,'Copy of Raw Data'!$E:$E,'Copy of Raw Data'!F:F,"ERROR",0,1)</f>
        <v>Lai'D Aunt Jackie's Grapeseed Frizz Patrol Setting Mousse 8 oz.</v>
      </c>
      <c r="G284" s="9">
        <f>_xlfn.XLOOKUP($E284,'Copy of Raw Data'!$E:$E,'Copy of Raw Data'!G:G,"ERROR",0,1)</f>
        <v>50</v>
      </c>
      <c r="H284" s="9">
        <f>_xlfn.XLOOKUP($E284,'Copy of Raw Data'!$E:$E,'Copy of Raw Data'!H:H,"ERROR",0,1)</f>
        <v>646.04</v>
      </c>
      <c r="I284" s="9">
        <f>_xlfn.XLOOKUP($E284,'Copy of Raw Data'!$E:$E,'Copy of Raw Data'!I:I,"ERROR",0,1)</f>
        <v>2.74184837704318e-5</v>
      </c>
      <c r="J284" s="9" t="str">
        <f>_xlfn.XLOOKUP($E284,'Copy of Raw Data'!$E:$E,'Copy of 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_xlfn.XLOOKUP($E284,'Copy of Raw Data'!$E:$E,'Copy of Raw Data'!L:L,"ERROR",0,1)</f>
        <v>12.83</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_xlfn.XLOOKUP($E284,'Copy of Raw Data'!$E:$E,'Copy of Raw Data'!N:N,"ERROR",0,1)</f>
        <v>12.83</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69"/>
        <v>0</v>
      </c>
      <c r="Q284" s="9">
        <f>_xlfn.XLOOKUP($E284,'Copy of Raw Data'!$E:$E,'Copy of Raw Data'!Q:Q,"ERROR",0,1)</f>
        <v>8</v>
      </c>
      <c r="R284" s="9" t="str">
        <f>_xlfn.XLOOKUP($E284,'Copy of Raw Data'!$E:$E,'Copy of Raw Data'!R:R,"ERROR",0,1)</f>
        <v>oz</v>
      </c>
      <c r="S284" s="17">
        <f t="shared" si="65"/>
        <v>1.60375</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1 to 2</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0.05 to 0.1</v>
      </c>
      <c r="V284" s="17">
        <f t="shared" si="70"/>
        <v>0.0542357118701387</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0.05 to 0.1</v>
      </c>
      <c r="X284" s="17">
        <f t="shared" si="71"/>
        <v>0.0542357118701387</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17">
        <f t="array" ref="Z284">_xlfn.IFS(AA284="oz",_xlfn.IFS(R284="oz",Q284,R284="fl oz",Q284*1.04,R284="ml",Q284*0.0338),AA284="fl oz",_xlfn.IFS(R284="oz",Q284/1.04,R284="fl oz",Q284,R284="ml",Q284*0.0338/1.04),AA284="ml",_xlfn.IFS(R284="oz",Q284/0.0338,R284="fl oz",Q284*1.04/0.0338,R284="ml",Q284))</f>
        <v>8</v>
      </c>
      <c r="AA284" s="9" t="str">
        <f>_xlfn.XLOOKUP($E284,'Copy of Raw Data'!$E:$E,'Copy of Raw Data'!AA:AA,"ERROR",0,1)</f>
        <v>oz</v>
      </c>
      <c r="AB284" s="9"/>
      <c r="AC284" s="9"/>
      <c r="AD284" s="9"/>
      <c r="AE284" s="9"/>
      <c r="AF284" s="9"/>
      <c r="AG284">
        <f t="shared" si="73"/>
        <v>0</v>
      </c>
      <c r="AH284">
        <f t="shared" si="73"/>
        <v>0</v>
      </c>
      <c r="AI284">
        <f t="shared" si="73"/>
        <v>0</v>
      </c>
      <c r="AJ284">
        <f t="shared" si="73"/>
        <v>0</v>
      </c>
      <c r="AK284">
        <f t="shared" si="73"/>
        <v>0</v>
      </c>
      <c r="AL284">
        <f t="shared" si="73"/>
        <v>0</v>
      </c>
      <c r="AM284">
        <f t="shared" si="73"/>
        <v>0</v>
      </c>
      <c r="AN284">
        <f t="shared" si="73"/>
        <v>0</v>
      </c>
      <c r="AO284">
        <f t="shared" si="73"/>
        <v>0</v>
      </c>
      <c r="AP284">
        <f t="shared" si="73"/>
        <v>0</v>
      </c>
      <c r="AQ284">
        <f t="shared" si="73"/>
        <v>0</v>
      </c>
      <c r="AR284">
        <f t="shared" si="73"/>
        <v>0</v>
      </c>
      <c r="AS284">
        <f t="shared" si="73"/>
        <v>0</v>
      </c>
      <c r="AT284">
        <f t="shared" si="73"/>
        <v>0</v>
      </c>
      <c r="AU284">
        <f t="shared" si="73"/>
        <v>0</v>
      </c>
      <c r="AV284">
        <f t="shared" si="73"/>
        <v>0</v>
      </c>
      <c r="AW284">
        <f t="shared" si="72"/>
        <v>0</v>
      </c>
      <c r="AX284">
        <f t="shared" si="72"/>
        <v>0</v>
      </c>
      <c r="AY284">
        <f t="shared" si="72"/>
        <v>0</v>
      </c>
      <c r="AZ284">
        <f t="shared" si="72"/>
        <v>0</v>
      </c>
      <c r="BA284">
        <f t="shared" si="72"/>
        <v>0</v>
      </c>
      <c r="BB284">
        <f t="shared" si="72"/>
        <v>0</v>
      </c>
      <c r="BC284">
        <f t="shared" si="72"/>
        <v>0</v>
      </c>
      <c r="BD284">
        <f t="shared" si="66"/>
        <v>0</v>
      </c>
      <c r="BE284">
        <f t="shared" si="66"/>
        <v>0</v>
      </c>
      <c r="BF284">
        <f t="shared" si="74"/>
        <v>0</v>
      </c>
      <c r="BG284">
        <f t="shared" si="74"/>
        <v>0</v>
      </c>
      <c r="BH284">
        <f t="shared" si="74"/>
        <v>0</v>
      </c>
      <c r="BI284">
        <f t="shared" si="74"/>
        <v>0</v>
      </c>
      <c r="BJ284">
        <f t="shared" si="74"/>
        <v>0</v>
      </c>
      <c r="BK284">
        <f t="shared" si="74"/>
        <v>0</v>
      </c>
      <c r="BL284">
        <f t="shared" si="74"/>
        <v>0</v>
      </c>
      <c r="BM284">
        <f t="shared" si="74"/>
        <v>0</v>
      </c>
      <c r="BN284">
        <f t="shared" si="74"/>
        <v>0</v>
      </c>
      <c r="BO284">
        <f t="shared" si="74"/>
        <v>0</v>
      </c>
      <c r="BP284">
        <f t="shared" si="74"/>
        <v>0</v>
      </c>
      <c r="BQ284">
        <f t="shared" si="74"/>
        <v>0</v>
      </c>
      <c r="BR284">
        <f t="shared" si="74"/>
        <v>0</v>
      </c>
      <c r="BS284">
        <f t="shared" si="74"/>
        <v>0</v>
      </c>
      <c r="BT284">
        <f t="shared" si="74"/>
        <v>0</v>
      </c>
      <c r="BU284">
        <f t="shared" si="74"/>
        <v>0</v>
      </c>
    </row>
    <row r="285" hidden="1" spans="1:73">
      <c r="A285" s="9" t="str">
        <f>_xlfn.XLOOKUP($E285,'Copy of Raw Data'!$E:$E,'Copy of Raw Data'!A:A,"ERROR",0,1)</f>
        <v>US</v>
      </c>
      <c r="B285" s="9" t="str">
        <f>_xlfn.XLOOKUP($E285,'Copy of Raw Data'!$E:$E,'Copy of Raw Data'!B:B,"ERROR",0,1)</f>
        <v>Hair Mousses</v>
      </c>
      <c r="C285" s="9" t="str">
        <f>_xlfn.XLOOKUP($E285,'Copy of Raw Data'!$E:$E,'Copy of Raw Data'!C:C,"ERROR",0,1)</f>
        <v>colorproof</v>
      </c>
      <c r="D285" s="9" t="str">
        <f>_xlfn.XLOOKUP($E285,'Copy of Raw Data'!$E:$E,'Copy of Raw Data'!D:D,"ERROR",0,1)</f>
        <v>www.amazon.com/dp/B07QRXZDS9</v>
      </c>
      <c r="E285" s="9" t="s">
        <v>1020</v>
      </c>
      <c r="F285" s="9" t="str">
        <f>_xlfn.XLOOKUP($E285,'Copy of Raw Data'!$E:$E,'Copy of Raw Data'!F:F,"ERROR",0,1)</f>
        <v>ColorProof SuperPlump Whipped Bodifying Mousse, 7.5 Oz - Color-Safe, Volume, Vegan, Sulfate-Free, Salt-Free, Unisex - Professional Hair Product</v>
      </c>
      <c r="G285" s="9">
        <f>_xlfn.XLOOKUP($E285,'Copy of Raw Data'!$E:$E,'Copy of Raw Data'!G:G,"ERROR",0,1)</f>
        <v>35</v>
      </c>
      <c r="H285" s="9">
        <f>_xlfn.XLOOKUP($E285,'Copy of Raw Data'!$E:$E,'Copy of Raw Data'!H:H,"ERROR",0,1)</f>
        <v>644.92</v>
      </c>
      <c r="I285" s="9">
        <f>_xlfn.XLOOKUP($E285,'Copy of Raw Data'!$E:$E,'Copy of Raw Data'!I:I,"ERROR",0,1)</f>
        <v>2.36618981071629e-5</v>
      </c>
      <c r="J285" s="9" t="str">
        <f>_xlfn.XLOOKUP($E285,'Copy of Raw Data'!$E:$E,'Copy of 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15 to 20</v>
      </c>
      <c r="L285" s="9">
        <f>_xlfn.XLOOKUP($E285,'Copy of Raw Data'!$E:$E,'Copy of Raw Data'!L:L,"ERROR",0,1)</f>
        <v>18.48</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20 to 30</v>
      </c>
      <c r="N285" s="9">
        <f>_xlfn.XLOOKUP($E285,'Copy of Raw Data'!$E:$E,'Copy of Raw Data'!N:N,"ERROR",0,1)</f>
        <v>28</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30% to 40%</v>
      </c>
      <c r="P285" s="16">
        <f t="shared" si="69"/>
        <v>0.34</v>
      </c>
      <c r="Q285" s="9">
        <f>_xlfn.XLOOKUP($E285,'Copy of Raw Data'!$E:$E,'Copy of Raw Data'!Q:Q,"ERROR",0,1)</f>
        <v>7.5</v>
      </c>
      <c r="R285" s="9" t="str">
        <f>_xlfn.XLOOKUP($E285,'Copy of Raw Data'!$E:$E,'Copy of Raw Data'!R:R,"ERROR",0,1)</f>
        <v>oz</v>
      </c>
      <c r="S285" s="17">
        <f t="shared" si="65"/>
        <v>2.464</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2 to 3</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0.1 to 0.2</v>
      </c>
      <c r="V285" s="17">
        <f t="shared" si="70"/>
        <v>0.126254086348777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71"/>
        <v>0.0833276969901928</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7.5</v>
      </c>
      <c r="AA285" s="9" t="str">
        <f>_xlfn.XLOOKUP($E285,'Copy of Raw Data'!$E:$E,'Copy of Raw Data'!AA:AA,"ERROR",0,1)</f>
        <v>oz</v>
      </c>
      <c r="AB285" s="9"/>
      <c r="AC285" s="9"/>
      <c r="AD285" s="9"/>
      <c r="AE285" s="9"/>
      <c r="AF285" s="9"/>
      <c r="AG285">
        <f t="shared" si="73"/>
        <v>0</v>
      </c>
      <c r="AH285">
        <f t="shared" si="73"/>
        <v>0</v>
      </c>
      <c r="AI285">
        <f t="shared" si="73"/>
        <v>0</v>
      </c>
      <c r="AJ285">
        <f t="shared" si="73"/>
        <v>0</v>
      </c>
      <c r="AK285">
        <f t="shared" si="73"/>
        <v>0</v>
      </c>
      <c r="AL285">
        <f t="shared" si="73"/>
        <v>0</v>
      </c>
      <c r="AM285">
        <f t="shared" si="73"/>
        <v>0</v>
      </c>
      <c r="AN285">
        <f t="shared" si="73"/>
        <v>0</v>
      </c>
      <c r="AO285">
        <f t="shared" si="73"/>
        <v>0</v>
      </c>
      <c r="AP285">
        <f t="shared" si="73"/>
        <v>0</v>
      </c>
      <c r="AQ285">
        <f t="shared" si="73"/>
        <v>0</v>
      </c>
      <c r="AR285">
        <f t="shared" si="73"/>
        <v>0</v>
      </c>
      <c r="AS285">
        <f t="shared" si="73"/>
        <v>0</v>
      </c>
      <c r="AT285">
        <f t="shared" si="73"/>
        <v>0</v>
      </c>
      <c r="AU285">
        <f t="shared" si="73"/>
        <v>0</v>
      </c>
      <c r="AV285">
        <f t="shared" si="73"/>
        <v>0</v>
      </c>
      <c r="AW285">
        <f t="shared" si="72"/>
        <v>0</v>
      </c>
      <c r="AX285">
        <f t="shared" si="72"/>
        <v>0</v>
      </c>
      <c r="AY285">
        <f t="shared" si="72"/>
        <v>0</v>
      </c>
      <c r="AZ285">
        <f t="shared" si="72"/>
        <v>0</v>
      </c>
      <c r="BA285">
        <f t="shared" si="72"/>
        <v>0</v>
      </c>
      <c r="BB285">
        <f t="shared" si="72"/>
        <v>0</v>
      </c>
      <c r="BC285">
        <f t="shared" si="72"/>
        <v>0</v>
      </c>
      <c r="BD285">
        <f t="shared" si="66"/>
        <v>0</v>
      </c>
      <c r="BE285">
        <f t="shared" si="66"/>
        <v>0</v>
      </c>
      <c r="BF285">
        <f t="shared" si="74"/>
        <v>0</v>
      </c>
      <c r="BG285">
        <f t="shared" si="74"/>
        <v>0</v>
      </c>
      <c r="BH285">
        <f t="shared" si="74"/>
        <v>0</v>
      </c>
      <c r="BI285">
        <f t="shared" si="74"/>
        <v>0</v>
      </c>
      <c r="BJ285">
        <f t="shared" si="74"/>
        <v>0</v>
      </c>
      <c r="BK285">
        <f t="shared" si="74"/>
        <v>0</v>
      </c>
      <c r="BL285">
        <f t="shared" si="74"/>
        <v>0</v>
      </c>
      <c r="BM285">
        <f t="shared" si="74"/>
        <v>0</v>
      </c>
      <c r="BN285">
        <f t="shared" si="74"/>
        <v>0</v>
      </c>
      <c r="BO285">
        <f t="shared" si="74"/>
        <v>0</v>
      </c>
      <c r="BP285">
        <f t="shared" si="74"/>
        <v>0</v>
      </c>
      <c r="BQ285">
        <f t="shared" si="74"/>
        <v>0</v>
      </c>
      <c r="BR285">
        <f t="shared" si="74"/>
        <v>0</v>
      </c>
      <c r="BS285">
        <f t="shared" si="74"/>
        <v>0</v>
      </c>
      <c r="BT285">
        <f t="shared" si="74"/>
        <v>0</v>
      </c>
      <c r="BU285">
        <f t="shared" si="74"/>
        <v>0</v>
      </c>
    </row>
    <row r="286" hidden="1" spans="1:73">
      <c r="A286" s="9" t="str">
        <f>_xlfn.XLOOKUP($E286,'Copy of Raw Data'!$E:$E,'Copy of Raw Data'!A:A,"ERROR",0,1)</f>
        <v>US</v>
      </c>
      <c r="B286" s="9" t="str">
        <f>_xlfn.XLOOKUP($E286,'Copy of Raw Data'!$E:$E,'Copy of Raw Data'!B:B,"ERROR",0,1)</f>
        <v>Hair Mousses</v>
      </c>
      <c r="C286" s="9" t="str">
        <f>_xlfn.XLOOKUP($E286,'Copy of Raw Data'!$E:$E,'Copy of Raw Data'!C:C,"ERROR",0,1)</f>
        <v>aphogee</v>
      </c>
      <c r="D286" s="9" t="str">
        <f>_xlfn.XLOOKUP($E286,'Copy of Raw Data'!$E:$E,'Copy of Raw Data'!D:D,"ERROR",0,1)</f>
        <v>www.amazon.com/dp/B00OVO0WV8</v>
      </c>
      <c r="E286" s="9" t="s">
        <v>1023</v>
      </c>
      <c r="F286" s="9" t="str">
        <f>_xlfn.XLOOKUP($E286,'Copy of Raw Data'!$E:$E,'Copy of Raw Data'!F:F,"ERROR",0,1)</f>
        <v>ApHogee Curlific Curl Definer 8oz "Pack of 2"</v>
      </c>
      <c r="G286" s="9">
        <f>_xlfn.XLOOKUP($E286,'Copy of Raw Data'!$E:$E,'Copy of Raw Data'!G:G,"ERROR",0,1)</f>
        <v>52</v>
      </c>
      <c r="H286" s="9">
        <f>_xlfn.XLOOKUP($E286,'Copy of Raw Data'!$E:$E,'Copy of Raw Data'!H:H,"ERROR",0,1)</f>
        <v>556.56</v>
      </c>
      <c r="I286" s="9">
        <f>_xlfn.XLOOKUP($E286,'Copy of Raw Data'!$E:$E,'Copy of Raw Data'!I:I,"ERROR",0,1)</f>
        <v>2.34051102234357e-5</v>
      </c>
      <c r="J286" s="9" t="str">
        <f>_xlfn.XLOOKUP($E286,'Copy of Raw Data'!$E:$E,'Copy of 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10 to 15</v>
      </c>
      <c r="L286" s="9">
        <f>_xlfn.XLOOKUP($E286,'Copy of Raw Data'!$E:$E,'Copy of Raw Data'!L:L,"ERROR",0,1)</f>
        <v>10.77</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10 to 15</v>
      </c>
      <c r="N286" s="9">
        <f>_xlfn.XLOOKUP($E286,'Copy of Raw Data'!$E:$E,'Copy of Raw Data'!N:N,"ERROR",0,1)</f>
        <v>13.61</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20% to 25%</v>
      </c>
      <c r="P286" s="16">
        <f t="shared" si="69"/>
        <v>0.208670095518001</v>
      </c>
      <c r="Q286" s="9">
        <f>_xlfn.XLOOKUP($E286,'Copy of Raw Data'!$E:$E,'Copy of Raw Data'!Q:Q,"ERROR",0,1)</f>
        <v>16</v>
      </c>
      <c r="R286" s="9" t="str">
        <f>_xlfn.XLOOKUP($E286,'Copy of Raw Data'!$E:$E,'Copy of Raw Data'!R:R,"ERROR",0,1)</f>
        <v>oz</v>
      </c>
      <c r="S286" s="17">
        <f t="shared" si="65"/>
        <v>0.673125</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0.5 to 0.75</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 to 0.05</v>
      </c>
      <c r="V286" s="17">
        <f t="shared" si="70"/>
        <v>0.0287664863036862</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 to 0.05</v>
      </c>
      <c r="X286" s="17">
        <f t="shared" si="71"/>
        <v>0.0227637808589787</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15 to 20</v>
      </c>
      <c r="Z286" s="17">
        <f t="array" ref="Z286">_xlfn.IFS(AA286="oz",_xlfn.IFS(R286="oz",Q286,R286="fl oz",Q286*1.04,R286="ml",Q286*0.0338),AA286="fl oz",_xlfn.IFS(R286="oz",Q286/1.04,R286="fl oz",Q286,R286="ml",Q286*0.0338/1.04),AA286="ml",_xlfn.IFS(R286="oz",Q286/0.0338,R286="fl oz",Q286*1.04/0.0338,R286="ml",Q286))</f>
        <v>16</v>
      </c>
      <c r="AA286" s="9" t="str">
        <f>_xlfn.XLOOKUP($E286,'Copy of Raw Data'!$E:$E,'Copy of Raw Data'!AA:AA,"ERROR",0,1)</f>
        <v>oz</v>
      </c>
      <c r="AB286" s="9"/>
      <c r="AC286" s="9"/>
      <c r="AD286" s="9"/>
      <c r="AE286" s="9"/>
      <c r="AF286" s="9"/>
      <c r="AG286">
        <f t="shared" si="73"/>
        <v>0</v>
      </c>
      <c r="AH286">
        <f t="shared" si="73"/>
        <v>0</v>
      </c>
      <c r="AI286">
        <f t="shared" si="73"/>
        <v>0</v>
      </c>
      <c r="AJ286">
        <f t="shared" si="73"/>
        <v>0</v>
      </c>
      <c r="AK286">
        <f t="shared" si="73"/>
        <v>0</v>
      </c>
      <c r="AL286">
        <f t="shared" si="73"/>
        <v>0</v>
      </c>
      <c r="AM286">
        <f t="shared" si="73"/>
        <v>0</v>
      </c>
      <c r="AN286">
        <f t="shared" si="73"/>
        <v>0</v>
      </c>
      <c r="AO286">
        <f t="shared" si="73"/>
        <v>0</v>
      </c>
      <c r="AP286">
        <f t="shared" si="73"/>
        <v>0</v>
      </c>
      <c r="AQ286">
        <f t="shared" si="73"/>
        <v>0</v>
      </c>
      <c r="AR286">
        <f t="shared" si="73"/>
        <v>0</v>
      </c>
      <c r="AS286">
        <f t="shared" si="73"/>
        <v>0</v>
      </c>
      <c r="AT286">
        <f t="shared" si="73"/>
        <v>0</v>
      </c>
      <c r="AU286">
        <f t="shared" si="73"/>
        <v>0</v>
      </c>
      <c r="AV286">
        <f t="shared" ref="AV286:BC314" si="75">IF(IFERROR(SEARCH(AV$2,$AD286,1),0)=0,0,1)</f>
        <v>0</v>
      </c>
      <c r="AW286">
        <f t="shared" si="75"/>
        <v>0</v>
      </c>
      <c r="AX286">
        <f t="shared" si="75"/>
        <v>0</v>
      </c>
      <c r="AY286">
        <f t="shared" si="75"/>
        <v>0</v>
      </c>
      <c r="AZ286">
        <f t="shared" si="75"/>
        <v>0</v>
      </c>
      <c r="BA286">
        <f t="shared" si="75"/>
        <v>0</v>
      </c>
      <c r="BB286">
        <f t="shared" si="75"/>
        <v>0</v>
      </c>
      <c r="BC286">
        <f t="shared" si="75"/>
        <v>0</v>
      </c>
      <c r="BD286">
        <f t="shared" si="66"/>
        <v>0</v>
      </c>
      <c r="BE286">
        <f t="shared" si="66"/>
        <v>0</v>
      </c>
      <c r="BF286">
        <f t="shared" si="74"/>
        <v>0</v>
      </c>
      <c r="BG286">
        <f t="shared" si="74"/>
        <v>0</v>
      </c>
      <c r="BH286">
        <f t="shared" si="74"/>
        <v>0</v>
      </c>
      <c r="BI286">
        <f t="shared" si="74"/>
        <v>0</v>
      </c>
      <c r="BJ286">
        <f t="shared" si="74"/>
        <v>0</v>
      </c>
      <c r="BK286">
        <f t="shared" si="74"/>
        <v>0</v>
      </c>
      <c r="BL286">
        <f t="shared" si="74"/>
        <v>0</v>
      </c>
      <c r="BM286">
        <f t="shared" si="74"/>
        <v>0</v>
      </c>
      <c r="BN286">
        <f t="shared" si="74"/>
        <v>0</v>
      </c>
      <c r="BO286">
        <f t="shared" si="74"/>
        <v>0</v>
      </c>
      <c r="BP286">
        <f t="shared" si="74"/>
        <v>0</v>
      </c>
      <c r="BQ286">
        <f t="shared" si="74"/>
        <v>0</v>
      </c>
      <c r="BR286">
        <f t="shared" si="74"/>
        <v>0</v>
      </c>
      <c r="BS286">
        <f t="shared" si="74"/>
        <v>0</v>
      </c>
      <c r="BT286">
        <f t="shared" si="74"/>
        <v>0</v>
      </c>
      <c r="BU286">
        <f t="shared" si="74"/>
        <v>0</v>
      </c>
    </row>
    <row r="287" hidden="1" spans="1:73">
      <c r="A287" s="9" t="str">
        <f>_xlfn.XLOOKUP($E287,'Copy of Raw Data'!$E:$E,'Copy of Raw Data'!A:A,"ERROR",0,1)</f>
        <v>US</v>
      </c>
      <c r="B287" s="9" t="str">
        <f>_xlfn.XLOOKUP($E287,'Copy of Raw Data'!$E:$E,'Copy of Raw Data'!B:B,"ERROR",0,1)</f>
        <v>Hair Mousses</v>
      </c>
      <c r="C287" s="9" t="str">
        <f>_xlfn.XLOOKUP($E287,'Copy of Raw Data'!$E:$E,'Copy of Raw Data'!C:C,"ERROR",0,1)</f>
        <v>L'Oreal Paris</v>
      </c>
      <c r="D287" s="9" t="str">
        <f>_xlfn.XLOOKUP($E287,'Copy of Raw Data'!$E:$E,'Copy of Raw Data'!D:D,"ERROR",0,1)</f>
        <v>www.amazon.com/dp/B00TJ6RG12</v>
      </c>
      <c r="E287" s="9" t="s">
        <v>1026</v>
      </c>
      <c r="F287" s="9" t="str">
        <f>_xlfn.XLOOKUP($E287,'Copy of Raw Data'!$E:$E,'Copy of Raw Data'!F:F,"ERROR",0,1)</f>
        <v>L'Oreal Paris Advanced Hairstyle Boost It Volume Inject Mousse</v>
      </c>
      <c r="G287" s="9">
        <f>_xlfn.XLOOKUP($E287,'Copy of Raw Data'!$E:$E,'Copy of Raw Data'!G:G,"ERROR",0,1)</f>
        <v>34</v>
      </c>
      <c r="H287" s="9">
        <f>_xlfn.XLOOKUP($E287,'Copy of Raw Data'!$E:$E,'Copy of Raw Data'!H:H,"ERROR",0,1)</f>
        <v>550.52</v>
      </c>
      <c r="I287" s="9">
        <f>_xlfn.XLOOKUP($E287,'Copy of Raw Data'!$E:$E,'Copy of Raw Data'!I:I,"ERROR",0,1)</f>
        <v>2.24629877890984e-5</v>
      </c>
      <c r="J287" s="9" t="str">
        <f>_xlfn.XLOOKUP($E287,'Copy of Raw Data'!$E:$E,'Copy of 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15 to 20</v>
      </c>
      <c r="L287" s="9">
        <f>_xlfn.XLOOKUP($E287,'Copy of Raw Data'!$E:$E,'Copy of Raw Data'!L:L,"ERROR",0,1)</f>
        <v>16.2</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15 to 20</v>
      </c>
      <c r="N287" s="9">
        <f>_xlfn.XLOOKUP($E287,'Copy of Raw Data'!$E:$E,'Copy of Raw Data'!N:N,"ERROR",0,1)</f>
        <v>16.2</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No Discount</v>
      </c>
      <c r="P287" s="16">
        <f t="shared" si="69"/>
        <v>0</v>
      </c>
      <c r="Q287" s="9">
        <f>_xlfn.XLOOKUP($E287,'Copy of Raw Data'!$E:$E,'Copy of Raw Data'!Q:Q,"ERROR",0,1)</f>
        <v>0</v>
      </c>
      <c r="R287" s="9">
        <f>_xlfn.XLOOKUP($E287,'Copy of Raw Data'!$E:$E,'Copy of Raw Data'!R:R,"ERROR",0,1)</f>
        <v>0</v>
      </c>
      <c r="S287" s="17" t="e">
        <f t="shared" si="65"/>
        <v>#N/A</v>
      </c>
      <c r="T287" s="9" t="e">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#N/A</v>
      </c>
      <c r="U287" s="17" t="e">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#N/A</v>
      </c>
      <c r="V287" s="17" t="e">
        <f t="shared" si="70"/>
        <v>#N/A</v>
      </c>
      <c r="W287" s="17" t="e">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#N/A</v>
      </c>
      <c r="X287" s="17" t="e">
        <f t="shared" si="71"/>
        <v>#N/A</v>
      </c>
      <c r="Y287" s="9" t="e">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#N/A</v>
      </c>
      <c r="Z287" s="17" t="e">
        <f t="array" ref="Z287">_xlfn.IFS(AA287="oz",_xlfn.IFS(R287="oz",Q287,R287="fl oz",Q287*1.04,R287="ml",Q287*0.0338),AA287="fl oz",_xlfn.IFS(R287="oz",Q287/1.04,R287="fl oz",Q287,R287="ml",Q287*0.0338/1.04),AA287="ml",_xlfn.IFS(R287="oz",Q287/0.0338,R287="fl oz",Q287*1.04/0.0338,R287="ml",Q287))</f>
        <v>#N/A</v>
      </c>
      <c r="AA287" s="9" t="str">
        <f>_xlfn.XLOOKUP($E287,'Copy of Raw Data'!$E:$E,'Copy of Raw Data'!AA:AA,"ERROR",0,1)</f>
        <v>oz</v>
      </c>
      <c r="AB287" s="9"/>
      <c r="AC287" s="9"/>
      <c r="AD287" s="9"/>
      <c r="AE287" s="9"/>
      <c r="AF287" s="9"/>
      <c r="AG287">
        <f t="shared" ref="AG287:AV314" si="76">IF(IFERROR(SEARCH(AG$2,$AD287,1),0)=0,0,1)</f>
        <v>0</v>
      </c>
      <c r="AH287">
        <f t="shared" si="76"/>
        <v>0</v>
      </c>
      <c r="AI287">
        <f t="shared" si="76"/>
        <v>0</v>
      </c>
      <c r="AJ287">
        <f t="shared" si="76"/>
        <v>0</v>
      </c>
      <c r="AK287">
        <f t="shared" si="76"/>
        <v>0</v>
      </c>
      <c r="AL287">
        <f t="shared" si="76"/>
        <v>0</v>
      </c>
      <c r="AM287">
        <f t="shared" si="76"/>
        <v>0</v>
      </c>
      <c r="AN287">
        <f t="shared" si="76"/>
        <v>0</v>
      </c>
      <c r="AO287">
        <f t="shared" si="76"/>
        <v>0</v>
      </c>
      <c r="AP287">
        <f t="shared" si="76"/>
        <v>0</v>
      </c>
      <c r="AQ287">
        <f t="shared" si="76"/>
        <v>0</v>
      </c>
      <c r="AR287">
        <f t="shared" si="76"/>
        <v>0</v>
      </c>
      <c r="AS287">
        <f t="shared" si="76"/>
        <v>0</v>
      </c>
      <c r="AT287">
        <f t="shared" si="76"/>
        <v>0</v>
      </c>
      <c r="AU287">
        <f t="shared" si="76"/>
        <v>0</v>
      </c>
      <c r="AV287">
        <f t="shared" si="76"/>
        <v>0</v>
      </c>
      <c r="AW287">
        <f t="shared" si="75"/>
        <v>0</v>
      </c>
      <c r="AX287">
        <f t="shared" si="75"/>
        <v>0</v>
      </c>
      <c r="AY287">
        <f t="shared" si="75"/>
        <v>0</v>
      </c>
      <c r="AZ287">
        <f t="shared" si="75"/>
        <v>0</v>
      </c>
      <c r="BA287">
        <f t="shared" si="75"/>
        <v>0</v>
      </c>
      <c r="BB287">
        <f t="shared" si="75"/>
        <v>0</v>
      </c>
      <c r="BC287">
        <f t="shared" si="75"/>
        <v>0</v>
      </c>
      <c r="BD287">
        <f t="shared" si="66"/>
        <v>0</v>
      </c>
      <c r="BE287">
        <f t="shared" si="66"/>
        <v>0</v>
      </c>
      <c r="BF287">
        <f t="shared" si="74"/>
        <v>0</v>
      </c>
      <c r="BG287">
        <f t="shared" si="74"/>
        <v>0</v>
      </c>
      <c r="BH287">
        <f t="shared" si="74"/>
        <v>0</v>
      </c>
      <c r="BI287">
        <f t="shared" si="74"/>
        <v>0</v>
      </c>
      <c r="BJ287">
        <f t="shared" si="74"/>
        <v>0</v>
      </c>
      <c r="BK287">
        <f t="shared" si="74"/>
        <v>0</v>
      </c>
      <c r="BL287">
        <f t="shared" si="74"/>
        <v>0</v>
      </c>
      <c r="BM287">
        <f t="shared" si="74"/>
        <v>0</v>
      </c>
      <c r="BN287">
        <f t="shared" si="74"/>
        <v>0</v>
      </c>
      <c r="BO287">
        <f t="shared" si="74"/>
        <v>0</v>
      </c>
      <c r="BP287">
        <f t="shared" si="74"/>
        <v>0</v>
      </c>
      <c r="BQ287">
        <f t="shared" si="74"/>
        <v>0</v>
      </c>
      <c r="BR287">
        <f t="shared" si="74"/>
        <v>0</v>
      </c>
      <c r="BS287">
        <f t="shared" si="74"/>
        <v>0</v>
      </c>
      <c r="BT287">
        <f t="shared" si="74"/>
        <v>0</v>
      </c>
      <c r="BU287">
        <f t="shared" si="74"/>
        <v>0</v>
      </c>
    </row>
    <row r="288" hidden="1" spans="1:73">
      <c r="A288" s="9" t="str">
        <f>_xlfn.XLOOKUP($E288,'Copy of Raw Data'!$E:$E,'Copy of Raw Data'!A:A,"ERROR",0,1)</f>
        <v>US</v>
      </c>
      <c r="B288" s="9" t="str">
        <f>_xlfn.XLOOKUP($E288,'Copy of Raw Data'!$E:$E,'Copy of Raw Data'!B:B,"ERROR",0,1)</f>
        <v>Hair Mousses</v>
      </c>
      <c r="C288" s="9" t="str">
        <f>_xlfn.XLOOKUP($E288,'Copy of Raw Data'!$E:$E,'Copy of Raw Data'!C:C,"ERROR",0,1)</f>
        <v>condition 3-in-1</v>
      </c>
      <c r="D288" s="9" t="str">
        <f>_xlfn.XLOOKUP($E288,'Copy of Raw Data'!$E:$E,'Copy of Raw Data'!D:D,"ERROR",0,1)</f>
        <v>www.amazon.com/dp/B004AIAQ48</v>
      </c>
      <c r="E288" s="9" t="s">
        <v>1029</v>
      </c>
      <c r="F288" s="9" t="str">
        <f>_xlfn.XLOOKUP($E288,'Copy of Raw Data'!$E:$E,'Copy of Raw Data'!F:F,"ERROR",0,1)</f>
        <v>Condition 3-in-1 Mousse Maximum Hold 6 oz Pack of (3)</v>
      </c>
      <c r="G288" s="9">
        <f>_xlfn.XLOOKUP($E288,'Copy of Raw Data'!$E:$E,'Copy of Raw Data'!G:G,"ERROR",0,1)</f>
        <v>26</v>
      </c>
      <c r="H288" s="9">
        <f>_xlfn.XLOOKUP($E288,'Copy of Raw Data'!$E:$E,'Copy of Raw Data'!H:H,"ERROR",0,1)</f>
        <v>528.36</v>
      </c>
      <c r="I288" s="9">
        <f>_xlfn.XLOOKUP($E288,'Copy of Raw Data'!$E:$E,'Copy of Raw Data'!I:I,"ERROR",0,1)</f>
        <v>2.18320718628545e-5</v>
      </c>
      <c r="J288" s="9" t="str">
        <f>_xlfn.XLOOKUP($E288,'Copy of Raw Data'!$E:$E,'Copy of 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_xlfn.XLOOKUP($E288,'Copy of Raw Data'!$E:$E,'Copy of Raw Data'!L:L,"ERROR",0,1)</f>
        <v>19.99</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_xlfn.XLOOKUP($E288,'Copy of Raw Data'!$E:$E,'Copy of Raw Data'!N:N,"ERROR",0,1)</f>
        <v>19.99</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69"/>
        <v>0</v>
      </c>
      <c r="Q288" s="9">
        <f>_xlfn.XLOOKUP($E288,'Copy of Raw Data'!$E:$E,'Copy of Raw Data'!Q:Q,"ERROR",0,1)</f>
        <v>18</v>
      </c>
      <c r="R288" s="9" t="str">
        <f>_xlfn.XLOOKUP($E288,'Copy of Raw Data'!$E:$E,'Copy of Raw Data'!R:R,"ERROR",0,1)</f>
        <v>oz</v>
      </c>
      <c r="S288" s="17">
        <f t="shared" si="65"/>
        <v>1.11055555555556</v>
      </c>
      <c r="T288" s="9" t="str">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1 to 2</v>
      </c>
      <c r="U288" s="17"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 to 0.05</v>
      </c>
      <c r="V288" s="17">
        <f t="shared" si="70"/>
        <v>0.0375568331266674</v>
      </c>
      <c r="W288" s="17"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 to 0.05</v>
      </c>
      <c r="X288" s="17">
        <f t="shared" si="71"/>
        <v>0.0375568331266674</v>
      </c>
      <c r="Y288" s="9"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15 to 20</v>
      </c>
      <c r="Z288" s="17">
        <f t="array" ref="Z288">_xlfn.IFS(AA288="oz",_xlfn.IFS(R288="oz",Q288,R288="fl oz",Q288*1.04,R288="ml",Q288*0.0338),AA288="fl oz",_xlfn.IFS(R288="oz",Q288/1.04,R288="fl oz",Q288,R288="ml",Q288*0.0338/1.04),AA288="ml",_xlfn.IFS(R288="oz",Q288/0.0338,R288="fl oz",Q288*1.04/0.0338,R288="ml",Q288))</f>
        <v>18</v>
      </c>
      <c r="AA288" s="9" t="str">
        <f>_xlfn.XLOOKUP($E288,'Copy of Raw Data'!$E:$E,'Copy of Raw Data'!AA:AA,"ERROR",0,1)</f>
        <v>oz</v>
      </c>
      <c r="AB288" s="9"/>
      <c r="AC288" s="9"/>
      <c r="AD288" s="9"/>
      <c r="AE288" s="9"/>
      <c r="AF288" s="9"/>
      <c r="AG288">
        <f t="shared" si="76"/>
        <v>0</v>
      </c>
      <c r="AH288">
        <f t="shared" si="76"/>
        <v>0</v>
      </c>
      <c r="AI288">
        <f t="shared" si="76"/>
        <v>0</v>
      </c>
      <c r="AJ288">
        <f t="shared" si="76"/>
        <v>0</v>
      </c>
      <c r="AK288">
        <f t="shared" si="76"/>
        <v>0</v>
      </c>
      <c r="AL288">
        <f t="shared" si="76"/>
        <v>0</v>
      </c>
      <c r="AM288">
        <f t="shared" si="76"/>
        <v>0</v>
      </c>
      <c r="AN288">
        <f t="shared" si="76"/>
        <v>0</v>
      </c>
      <c r="AO288">
        <f t="shared" si="76"/>
        <v>0</v>
      </c>
      <c r="AP288">
        <f t="shared" si="76"/>
        <v>0</v>
      </c>
      <c r="AQ288">
        <f t="shared" si="76"/>
        <v>0</v>
      </c>
      <c r="AR288">
        <f t="shared" si="76"/>
        <v>0</v>
      </c>
      <c r="AS288">
        <f t="shared" si="76"/>
        <v>0</v>
      </c>
      <c r="AT288">
        <f t="shared" si="76"/>
        <v>0</v>
      </c>
      <c r="AU288">
        <f t="shared" si="76"/>
        <v>0</v>
      </c>
      <c r="AV288">
        <f t="shared" si="76"/>
        <v>0</v>
      </c>
      <c r="AW288">
        <f t="shared" si="75"/>
        <v>0</v>
      </c>
      <c r="AX288">
        <f t="shared" si="75"/>
        <v>0</v>
      </c>
      <c r="AY288">
        <f t="shared" si="75"/>
        <v>0</v>
      </c>
      <c r="AZ288">
        <f t="shared" si="75"/>
        <v>0</v>
      </c>
      <c r="BA288">
        <f t="shared" si="75"/>
        <v>0</v>
      </c>
      <c r="BB288">
        <f t="shared" si="75"/>
        <v>0</v>
      </c>
      <c r="BC288">
        <f t="shared" si="75"/>
        <v>0</v>
      </c>
      <c r="BD288">
        <f t="shared" si="66"/>
        <v>0</v>
      </c>
      <c r="BE288">
        <f t="shared" si="66"/>
        <v>0</v>
      </c>
      <c r="BF288">
        <f t="shared" si="74"/>
        <v>0</v>
      </c>
      <c r="BG288">
        <f t="shared" si="74"/>
        <v>0</v>
      </c>
      <c r="BH288">
        <f t="shared" si="74"/>
        <v>0</v>
      </c>
      <c r="BI288">
        <f t="shared" si="74"/>
        <v>0</v>
      </c>
      <c r="BJ288">
        <f t="shared" si="74"/>
        <v>0</v>
      </c>
      <c r="BK288">
        <f t="shared" si="74"/>
        <v>0</v>
      </c>
      <c r="BL288">
        <f t="shared" si="74"/>
        <v>0</v>
      </c>
      <c r="BM288">
        <f t="shared" si="74"/>
        <v>0</v>
      </c>
      <c r="BN288">
        <f t="shared" si="74"/>
        <v>0</v>
      </c>
      <c r="BO288">
        <f t="shared" si="74"/>
        <v>0</v>
      </c>
      <c r="BP288">
        <f t="shared" si="74"/>
        <v>0</v>
      </c>
      <c r="BQ288">
        <f t="shared" si="74"/>
        <v>0</v>
      </c>
      <c r="BR288">
        <f t="shared" si="74"/>
        <v>0</v>
      </c>
      <c r="BS288">
        <f t="shared" si="74"/>
        <v>0</v>
      </c>
      <c r="BT288">
        <f t="shared" si="74"/>
        <v>0</v>
      </c>
      <c r="BU288">
        <f t="shared" si="74"/>
        <v>0</v>
      </c>
    </row>
    <row r="289" hidden="1" spans="1:73">
      <c r="A289" s="9" t="str">
        <f>_xlfn.XLOOKUP($E289,'Copy of Raw Data'!$E:$E,'Copy of Raw Data'!A:A,"ERROR",0,1)</f>
        <v>US</v>
      </c>
      <c r="B289" s="9" t="str">
        <f>_xlfn.XLOOKUP($E289,'Copy of Raw Data'!$E:$E,'Copy of Raw Data'!B:B,"ERROR",0,1)</f>
        <v>Hair Mousses</v>
      </c>
      <c r="C289" s="9" t="str">
        <f>_xlfn.XLOOKUP($E289,'Copy of Raw Data'!$E:$E,'Copy of Raw Data'!C:C,"ERROR",0,1)</f>
        <v>Kafune Amor Hair Care</v>
      </c>
      <c r="D289" s="9" t="str">
        <f>_xlfn.XLOOKUP($E289,'Copy of Raw Data'!$E:$E,'Copy of Raw Data'!D:D,"ERROR",0,1)</f>
        <v>www.amazon.com/dp/B096LFXD9C</v>
      </c>
      <c r="E289" s="9" t="s">
        <v>1032</v>
      </c>
      <c r="F289" s="9" t="str">
        <f>_xlfn.XLOOKUP($E289,'Copy of Raw Data'!$E:$E,'Copy of Raw Data'!F:F,"ERROR",0,1)</f>
        <v>Kafune Amor Premium Lace Melt Mousse - Tinted Wig Melting Mousse for Lace Wigs, Quick-Drying, Natural Finish, Ideal for Braids, Lace Wig Tint Lace Spray for melting Baby Hairs – Expresso Dark Brown</v>
      </c>
      <c r="G289" s="9">
        <f>_xlfn.XLOOKUP($E289,'Copy of Raw Data'!$E:$E,'Copy of Raw Data'!G:G,"ERROR",0,1)</f>
        <v>21</v>
      </c>
      <c r="H289" s="9">
        <f>_xlfn.XLOOKUP($E289,'Copy of Raw Data'!$E:$E,'Copy of Raw Data'!H:H,"ERROR",0,1)</f>
        <v>513.52</v>
      </c>
      <c r="I289" s="9">
        <f>_xlfn.XLOOKUP($E289,'Copy of Raw Data'!$E:$E,'Copy of Raw Data'!I:I,"ERROR",0,1)</f>
        <v>2.14524169288008e-5</v>
      </c>
      <c r="J289" s="9" t="str">
        <f>_xlfn.XLOOKUP($E289,'Copy of Raw Data'!$E:$E,'Copy of 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20 to 30</v>
      </c>
      <c r="L289" s="9">
        <f>_xlfn.XLOOKUP($E289,'Copy of Raw Data'!$E:$E,'Copy of Raw Data'!L:L,"ERROR",0,1)</f>
        <v>24</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20 to 30</v>
      </c>
      <c r="N289" s="9">
        <f>_xlfn.XLOOKUP($E289,'Copy of Raw Data'!$E:$E,'Copy of Raw Data'!N:N,"ERROR",0,1)</f>
        <v>24</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69"/>
        <v>0</v>
      </c>
      <c r="Q289" s="9">
        <f>_xlfn.XLOOKUP($E289,'Copy of Raw Data'!$E:$E,'Copy of Raw Data'!Q:Q,"ERROR",0,1)</f>
        <v>6.8</v>
      </c>
      <c r="R289" s="9" t="str">
        <f>_xlfn.XLOOKUP($E289,'Copy of Raw Data'!$E:$E,'Copy of Raw Data'!R:R,"ERROR",0,1)</f>
        <v>fl oz</v>
      </c>
      <c r="S289" s="17">
        <f t="shared" si="65"/>
        <v>3.39366515837104</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3 to 4</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0.1 to 0.2</v>
      </c>
      <c r="V289" s="17">
        <f t="shared" si="70"/>
        <v>0.114767168020664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0.1 to 0.2</v>
      </c>
      <c r="X289" s="17">
        <f t="shared" si="71"/>
        <v>0.114767168020664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6 to 8</v>
      </c>
      <c r="Z289" s="17">
        <f t="array" ref="Z289">_xlfn.IFS(AA289="oz",_xlfn.IFS(R289="oz",Q289,R289="fl oz",Q289*1.04,R289="ml",Q289*0.0338),AA289="fl oz",_xlfn.IFS(R289="oz",Q289/1.04,R289="fl oz",Q289,R289="ml",Q289*0.0338/1.04),AA289="ml",_xlfn.IFS(R289="oz",Q289/0.0338,R289="fl oz",Q289*1.04/0.0338,R289="ml",Q289))</f>
        <v>7.072</v>
      </c>
      <c r="AA289" s="9" t="str">
        <f>_xlfn.XLOOKUP($E289,'Copy of Raw Data'!$E:$E,'Copy of Raw Data'!AA:AA,"ERROR",0,1)</f>
        <v>oz</v>
      </c>
      <c r="AB289" s="9"/>
      <c r="AC289" s="9"/>
      <c r="AD289" s="9"/>
      <c r="AE289" s="9"/>
      <c r="AF289" s="9"/>
      <c r="AG289">
        <f t="shared" si="76"/>
        <v>0</v>
      </c>
      <c r="AH289">
        <f t="shared" si="76"/>
        <v>0</v>
      </c>
      <c r="AI289">
        <f t="shared" si="76"/>
        <v>0</v>
      </c>
      <c r="AJ289">
        <f t="shared" si="76"/>
        <v>0</v>
      </c>
      <c r="AK289">
        <f t="shared" si="76"/>
        <v>0</v>
      </c>
      <c r="AL289">
        <f t="shared" si="76"/>
        <v>0</v>
      </c>
      <c r="AM289">
        <f t="shared" si="76"/>
        <v>0</v>
      </c>
      <c r="AN289">
        <f t="shared" si="76"/>
        <v>0</v>
      </c>
      <c r="AO289">
        <f t="shared" si="76"/>
        <v>0</v>
      </c>
      <c r="AP289">
        <f t="shared" si="76"/>
        <v>0</v>
      </c>
      <c r="AQ289">
        <f t="shared" si="76"/>
        <v>0</v>
      </c>
      <c r="AR289">
        <f t="shared" si="76"/>
        <v>0</v>
      </c>
      <c r="AS289">
        <f t="shared" si="76"/>
        <v>0</v>
      </c>
      <c r="AT289">
        <f t="shared" si="76"/>
        <v>0</v>
      </c>
      <c r="AU289">
        <f t="shared" si="76"/>
        <v>0</v>
      </c>
      <c r="AV289">
        <f t="shared" si="76"/>
        <v>0</v>
      </c>
      <c r="AW289">
        <f t="shared" si="75"/>
        <v>0</v>
      </c>
      <c r="AX289">
        <f t="shared" si="75"/>
        <v>0</v>
      </c>
      <c r="AY289">
        <f t="shared" si="75"/>
        <v>0</v>
      </c>
      <c r="AZ289">
        <f t="shared" si="75"/>
        <v>0</v>
      </c>
      <c r="BA289">
        <f t="shared" si="75"/>
        <v>0</v>
      </c>
      <c r="BB289">
        <f t="shared" si="75"/>
        <v>0</v>
      </c>
      <c r="BC289">
        <f t="shared" si="75"/>
        <v>0</v>
      </c>
      <c r="BD289">
        <f t="shared" si="66"/>
        <v>0</v>
      </c>
      <c r="BE289">
        <f t="shared" si="66"/>
        <v>0</v>
      </c>
      <c r="BF289">
        <f t="shared" si="74"/>
        <v>0</v>
      </c>
      <c r="BG289">
        <f t="shared" si="74"/>
        <v>0</v>
      </c>
      <c r="BH289">
        <f t="shared" si="74"/>
        <v>0</v>
      </c>
      <c r="BI289">
        <f t="shared" si="74"/>
        <v>0</v>
      </c>
      <c r="BJ289">
        <f t="shared" si="74"/>
        <v>0</v>
      </c>
      <c r="BK289">
        <f t="shared" si="74"/>
        <v>0</v>
      </c>
      <c r="BL289">
        <f t="shared" si="74"/>
        <v>0</v>
      </c>
      <c r="BM289">
        <f t="shared" si="74"/>
        <v>0</v>
      </c>
      <c r="BN289">
        <f t="shared" si="74"/>
        <v>0</v>
      </c>
      <c r="BO289">
        <f t="shared" si="74"/>
        <v>0</v>
      </c>
      <c r="BP289">
        <f t="shared" si="74"/>
        <v>0</v>
      </c>
      <c r="BQ289">
        <f t="shared" si="74"/>
        <v>0</v>
      </c>
      <c r="BR289">
        <f t="shared" si="74"/>
        <v>0</v>
      </c>
      <c r="BS289">
        <f t="shared" si="74"/>
        <v>0</v>
      </c>
      <c r="BT289">
        <f t="shared" si="74"/>
        <v>0</v>
      </c>
      <c r="BU289">
        <f t="shared" si="74"/>
        <v>0</v>
      </c>
    </row>
    <row r="290" hidden="1" spans="1:73">
      <c r="A290" s="9" t="str">
        <f>_xlfn.XLOOKUP($E290,'Copy of Raw Data'!$E:$E,'Copy of Raw Data'!A:A,"ERROR",0,1)</f>
        <v>US</v>
      </c>
      <c r="B290" s="9" t="str">
        <f>_xlfn.XLOOKUP($E290,'Copy of Raw Data'!$E:$E,'Copy of Raw Data'!B:B,"ERROR",0,1)</f>
        <v>Hair Mousses</v>
      </c>
      <c r="C290" s="9" t="str">
        <f>_xlfn.XLOOKUP($E290,'Copy of Raw Data'!$E:$E,'Copy of Raw Data'!C:C,"ERROR",0,1)</f>
        <v>ebin new york</v>
      </c>
      <c r="D290" s="9" t="str">
        <f>_xlfn.XLOOKUP($E290,'Copy of Raw Data'!$E:$E,'Copy of Raw Data'!D:D,"ERROR",0,1)</f>
        <v>www.amazon.com/dp/B0BH7F6JTG</v>
      </c>
      <c r="E290" s="9" t="s">
        <v>1035</v>
      </c>
      <c r="F290" s="9" t="str">
        <f>_xlfn.XLOOKUP($E290,'Copy of Raw Data'!$E:$E,'Copy of Raw Data'!F:F,"ERROR",0,1)</f>
        <v>EBIN NEW YORK TINTED LACE MOUSSE - Medium Dark Brown, 3.38oz/ 100ml | Lightweight Foam with Highly Pigmented, Perfect Matching with Flawless Finish</v>
      </c>
      <c r="G290" s="9">
        <f>_xlfn.XLOOKUP($E290,'Copy of Raw Data'!$E:$E,'Copy of Raw Data'!G:G,"ERROR",0,1)</f>
        <v>65</v>
      </c>
      <c r="H290" s="9">
        <f>_xlfn.XLOOKUP($E290,'Copy of Raw Data'!$E:$E,'Copy of Raw Data'!H:H,"ERROR",0,1)</f>
        <v>504.59</v>
      </c>
      <c r="I290" s="9">
        <f>_xlfn.XLOOKUP($E290,'Copy of Raw Data'!$E:$E,'Copy of Raw Data'!I:I,"ERROR",0,1)</f>
        <v>2.12432453413938e-5</v>
      </c>
      <c r="J290" s="9" t="str">
        <f>_xlfn.XLOOKUP($E290,'Copy of Raw Data'!$E:$E,'Copy of 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5 to 10</v>
      </c>
      <c r="L290" s="9">
        <f>_xlfn.XLOOKUP($E290,'Copy of Raw Data'!$E:$E,'Copy of Raw Data'!L:L,"ERROR",0,1)</f>
        <v>7.66</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5 to 10</v>
      </c>
      <c r="N290" s="9">
        <f>_xlfn.XLOOKUP($E290,'Copy of Raw Data'!$E:$E,'Copy of Raw Data'!N:N,"ERROR",0,1)</f>
        <v>7.66</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69"/>
        <v>0</v>
      </c>
      <c r="Q290" s="9">
        <f>_xlfn.XLOOKUP($E290,'Copy of Raw Data'!$E:$E,'Copy of Raw Data'!Q:Q,"ERROR",0,1)</f>
        <v>100</v>
      </c>
      <c r="R290" s="9" t="str">
        <f>_xlfn.XLOOKUP($E290,'Copy of Raw Data'!$E:$E,'Copy of Raw Data'!R:R,"ERROR",0,1)</f>
        <v>ml</v>
      </c>
      <c r="S290" s="17">
        <f t="shared" si="65"/>
        <v>2.26627218934911</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2 to 3</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0.05 to 0.1</v>
      </c>
      <c r="V290" s="17">
        <f t="shared" si="70"/>
        <v>0.07664092625462</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0.05 to 0.1</v>
      </c>
      <c r="X290" s="17">
        <f t="shared" si="71"/>
        <v>0.07664092625462</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2 to 4</v>
      </c>
      <c r="Z290" s="17">
        <f t="array" ref="Z290">_xlfn.IFS(AA290="oz",_xlfn.IFS(R290="oz",Q290,R290="fl oz",Q290*1.04,R290="ml",Q290*0.0338),AA290="fl oz",_xlfn.IFS(R290="oz",Q290/1.04,R290="fl oz",Q290,R290="ml",Q290*0.0338/1.04),AA290="ml",_xlfn.IFS(R290="oz",Q290/0.0338,R290="fl oz",Q290*1.04/0.0338,R290="ml",Q290))</f>
        <v>3.38</v>
      </c>
      <c r="AA290" s="9" t="str">
        <f>_xlfn.XLOOKUP($E290,'Copy of Raw Data'!$E:$E,'Copy of Raw Data'!AA:AA,"ERROR",0,1)</f>
        <v>oz</v>
      </c>
      <c r="AB290" s="9"/>
      <c r="AC290" s="9"/>
      <c r="AD290" s="9"/>
      <c r="AE290" s="9"/>
      <c r="AF290" s="9"/>
      <c r="AG290">
        <f t="shared" si="76"/>
        <v>0</v>
      </c>
      <c r="AH290">
        <f t="shared" si="76"/>
        <v>0</v>
      </c>
      <c r="AI290">
        <f t="shared" si="76"/>
        <v>0</v>
      </c>
      <c r="AJ290">
        <f t="shared" si="76"/>
        <v>0</v>
      </c>
      <c r="AK290">
        <f t="shared" si="76"/>
        <v>0</v>
      </c>
      <c r="AL290">
        <f t="shared" si="76"/>
        <v>0</v>
      </c>
      <c r="AM290">
        <f t="shared" si="76"/>
        <v>0</v>
      </c>
      <c r="AN290">
        <f t="shared" si="76"/>
        <v>0</v>
      </c>
      <c r="AO290">
        <f t="shared" si="76"/>
        <v>0</v>
      </c>
      <c r="AP290">
        <f t="shared" si="76"/>
        <v>0</v>
      </c>
      <c r="AQ290">
        <f t="shared" si="76"/>
        <v>0</v>
      </c>
      <c r="AR290">
        <f t="shared" si="76"/>
        <v>0</v>
      </c>
      <c r="AS290">
        <f t="shared" si="76"/>
        <v>0</v>
      </c>
      <c r="AT290">
        <f t="shared" si="76"/>
        <v>0</v>
      </c>
      <c r="AU290">
        <f t="shared" si="76"/>
        <v>0</v>
      </c>
      <c r="AV290">
        <f t="shared" si="76"/>
        <v>0</v>
      </c>
      <c r="AW290">
        <f t="shared" si="75"/>
        <v>0</v>
      </c>
      <c r="AX290">
        <f t="shared" si="75"/>
        <v>0</v>
      </c>
      <c r="AY290">
        <f t="shared" si="75"/>
        <v>0</v>
      </c>
      <c r="AZ290">
        <f t="shared" si="75"/>
        <v>0</v>
      </c>
      <c r="BA290">
        <f t="shared" si="75"/>
        <v>0</v>
      </c>
      <c r="BB290">
        <f t="shared" si="75"/>
        <v>0</v>
      </c>
      <c r="BC290">
        <f t="shared" si="75"/>
        <v>0</v>
      </c>
      <c r="BD290">
        <f t="shared" si="66"/>
        <v>0</v>
      </c>
      <c r="BE290">
        <f t="shared" si="66"/>
        <v>0</v>
      </c>
      <c r="BF290">
        <f t="shared" si="74"/>
        <v>0</v>
      </c>
      <c r="BG290">
        <f t="shared" si="74"/>
        <v>0</v>
      </c>
      <c r="BH290">
        <f t="shared" si="74"/>
        <v>0</v>
      </c>
      <c r="BI290">
        <f t="shared" si="74"/>
        <v>0</v>
      </c>
      <c r="BJ290">
        <f t="shared" ref="BF290:BU314" si="77">IF(IFERROR(SEARCH(BJ$2,$AD290,1),0)=0,0,1)</f>
        <v>0</v>
      </c>
      <c r="BK290">
        <f t="shared" si="77"/>
        <v>0</v>
      </c>
      <c r="BL290">
        <f t="shared" si="77"/>
        <v>0</v>
      </c>
      <c r="BM290">
        <f t="shared" si="77"/>
        <v>0</v>
      </c>
      <c r="BN290">
        <f t="shared" si="77"/>
        <v>0</v>
      </c>
      <c r="BO290">
        <f t="shared" si="77"/>
        <v>0</v>
      </c>
      <c r="BP290">
        <f t="shared" si="77"/>
        <v>0</v>
      </c>
      <c r="BQ290">
        <f t="shared" si="77"/>
        <v>0</v>
      </c>
      <c r="BR290">
        <f t="shared" si="77"/>
        <v>0</v>
      </c>
      <c r="BS290">
        <f t="shared" si="77"/>
        <v>0</v>
      </c>
      <c r="BT290">
        <f t="shared" si="77"/>
        <v>0</v>
      </c>
      <c r="BU290">
        <f t="shared" si="77"/>
        <v>0</v>
      </c>
    </row>
    <row r="291" hidden="1" spans="1:73">
      <c r="A291" s="9" t="str">
        <f>_xlfn.XLOOKUP($E291,'Copy of Raw Data'!$E:$E,'Copy of Raw Data'!A:A,"ERROR",0,1)</f>
        <v>US</v>
      </c>
      <c r="B291" s="9" t="str">
        <f>_xlfn.XLOOKUP($E291,'Copy of Raw Data'!$E:$E,'Copy of Raw Data'!B:B,"ERROR",0,1)</f>
        <v>Hair Mousses</v>
      </c>
      <c r="C291" s="9" t="str">
        <f>_xlfn.XLOOKUP($E291,'Copy of Raw Data'!$E:$E,'Copy of Raw Data'!C:C,"ERROR",0,1)</f>
        <v>aussie</v>
      </c>
      <c r="D291" s="9" t="str">
        <f>_xlfn.XLOOKUP($E291,'Copy of Raw Data'!$E:$E,'Copy of Raw Data'!D:D,"ERROR",0,1)</f>
        <v>www.amazon.com/dp/B00JJ3CCQE</v>
      </c>
      <c r="E291" s="9" t="s">
        <v>1038</v>
      </c>
      <c r="F291" s="9" t="str">
        <f>_xlfn.XLOOKUP($E291,'Copy of Raw Data'!$E:$E,'Copy of Raw Data'!F:F,"ERROR",0,1)</f>
        <v>Aussie Headstrong Volume Texturizing Gel, 7 Ounce (Pack of 2)</v>
      </c>
      <c r="G291" s="9">
        <f>_xlfn.XLOOKUP($E291,'Copy of Raw Data'!$E:$E,'Copy of Raw Data'!G:G,"ERROR",0,1)</f>
        <v>31</v>
      </c>
      <c r="H291" s="9">
        <f>_xlfn.XLOOKUP($E291,'Copy of Raw Data'!$E:$E,'Copy of Raw Data'!H:H,"ERROR",0,1)</f>
        <v>499.67</v>
      </c>
      <c r="I291" s="9">
        <f>_xlfn.XLOOKUP($E291,'Copy of Raw Data'!$E:$E,'Copy of Raw Data'!I:I,"ERROR",0,1)</f>
        <v>2.12071079736507e-5</v>
      </c>
      <c r="J291" s="9" t="str">
        <f>_xlfn.XLOOKUP($E291,'Copy of Raw Data'!$E:$E,'Copy of 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15 to 20</v>
      </c>
      <c r="L291" s="9">
        <f>_xlfn.XLOOKUP($E291,'Copy of Raw Data'!$E:$E,'Copy of Raw Data'!L:L,"ERROR",0,1)</f>
        <v>15.88</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15 to 20</v>
      </c>
      <c r="N291" s="9">
        <f>_xlfn.XLOOKUP($E291,'Copy of Raw Data'!$E:$E,'Copy of Raw Data'!N:N,"ERROR",0,1)</f>
        <v>15.88</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69"/>
        <v>0</v>
      </c>
      <c r="Q291" s="9">
        <f>_xlfn.XLOOKUP($E291,'Copy of Raw Data'!$E:$E,'Copy of Raw Data'!Q:Q,"ERROR",0,1)</f>
        <v>14</v>
      </c>
      <c r="R291" s="9" t="str">
        <f>_xlfn.XLOOKUP($E291,'Copy of Raw Data'!$E:$E,'Copy of Raw Data'!R:R,"ERROR",0,1)</f>
        <v>oz</v>
      </c>
      <c r="S291" s="17">
        <f t="shared" si="65"/>
        <v>1.13428571428571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1 to 2</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 to 0.05</v>
      </c>
      <c r="V291" s="17">
        <f t="shared" si="70"/>
        <v>0.0383593410309677</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 to 0.05</v>
      </c>
      <c r="X291" s="17">
        <f t="shared" si="71"/>
        <v>0.0383593410309677</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10 to 15</v>
      </c>
      <c r="Z291" s="17">
        <f t="array" ref="Z291">_xlfn.IFS(AA291="oz",_xlfn.IFS(R291="oz",Q291,R291="fl oz",Q291*1.04,R291="ml",Q291*0.0338),AA291="fl oz",_xlfn.IFS(R291="oz",Q291/1.04,R291="fl oz",Q291,R291="ml",Q291*0.0338/1.04),AA291="ml",_xlfn.IFS(R291="oz",Q291/0.0338,R291="fl oz",Q291*1.04/0.0338,R291="ml",Q291))</f>
        <v>14</v>
      </c>
      <c r="AA291" s="9" t="str">
        <f>_xlfn.XLOOKUP($E291,'Copy of Raw Data'!$E:$E,'Copy of Raw Data'!AA:AA,"ERROR",0,1)</f>
        <v>oz</v>
      </c>
      <c r="AB291" s="9"/>
      <c r="AC291" s="9"/>
      <c r="AD291" s="9"/>
      <c r="AE291" s="9"/>
      <c r="AF291" s="9"/>
      <c r="AG291">
        <f t="shared" si="76"/>
        <v>0</v>
      </c>
      <c r="AH291">
        <f t="shared" si="76"/>
        <v>0</v>
      </c>
      <c r="AI291">
        <f t="shared" si="76"/>
        <v>0</v>
      </c>
      <c r="AJ291">
        <f t="shared" si="76"/>
        <v>0</v>
      </c>
      <c r="AK291">
        <f t="shared" si="76"/>
        <v>0</v>
      </c>
      <c r="AL291">
        <f t="shared" si="76"/>
        <v>0</v>
      </c>
      <c r="AM291">
        <f t="shared" si="76"/>
        <v>0</v>
      </c>
      <c r="AN291">
        <f t="shared" si="76"/>
        <v>0</v>
      </c>
      <c r="AO291">
        <f t="shared" si="76"/>
        <v>0</v>
      </c>
      <c r="AP291">
        <f t="shared" si="76"/>
        <v>0</v>
      </c>
      <c r="AQ291">
        <f t="shared" si="76"/>
        <v>0</v>
      </c>
      <c r="AR291">
        <f t="shared" si="76"/>
        <v>0</v>
      </c>
      <c r="AS291">
        <f t="shared" si="76"/>
        <v>0</v>
      </c>
      <c r="AT291">
        <f t="shared" si="76"/>
        <v>0</v>
      </c>
      <c r="AU291">
        <f t="shared" si="76"/>
        <v>0</v>
      </c>
      <c r="AV291">
        <f t="shared" si="76"/>
        <v>0</v>
      </c>
      <c r="AW291">
        <f t="shared" si="75"/>
        <v>0</v>
      </c>
      <c r="AX291">
        <f t="shared" si="75"/>
        <v>0</v>
      </c>
      <c r="AY291">
        <f t="shared" si="75"/>
        <v>0</v>
      </c>
      <c r="AZ291">
        <f t="shared" si="75"/>
        <v>0</v>
      </c>
      <c r="BA291">
        <f t="shared" si="75"/>
        <v>0</v>
      </c>
      <c r="BB291">
        <f t="shared" si="75"/>
        <v>0</v>
      </c>
      <c r="BC291">
        <f t="shared" si="75"/>
        <v>0</v>
      </c>
      <c r="BD291">
        <f t="shared" si="66"/>
        <v>0</v>
      </c>
      <c r="BE291">
        <f t="shared" si="66"/>
        <v>0</v>
      </c>
      <c r="BF291">
        <f t="shared" si="77"/>
        <v>0</v>
      </c>
      <c r="BG291">
        <f t="shared" si="77"/>
        <v>0</v>
      </c>
      <c r="BH291">
        <f t="shared" si="77"/>
        <v>0</v>
      </c>
      <c r="BI291">
        <f t="shared" si="77"/>
        <v>0</v>
      </c>
      <c r="BJ291">
        <f t="shared" si="77"/>
        <v>0</v>
      </c>
      <c r="BK291">
        <f t="shared" si="77"/>
        <v>0</v>
      </c>
      <c r="BL291">
        <f t="shared" si="77"/>
        <v>0</v>
      </c>
      <c r="BM291">
        <f t="shared" si="77"/>
        <v>0</v>
      </c>
      <c r="BN291">
        <f t="shared" si="77"/>
        <v>0</v>
      </c>
      <c r="BO291">
        <f t="shared" si="77"/>
        <v>0</v>
      </c>
      <c r="BP291">
        <f t="shared" si="77"/>
        <v>0</v>
      </c>
      <c r="BQ291">
        <f t="shared" si="77"/>
        <v>0</v>
      </c>
      <c r="BR291">
        <f t="shared" si="77"/>
        <v>0</v>
      </c>
      <c r="BS291">
        <f t="shared" si="77"/>
        <v>0</v>
      </c>
      <c r="BT291">
        <f t="shared" si="77"/>
        <v>0</v>
      </c>
      <c r="BU291">
        <f t="shared" si="77"/>
        <v>0</v>
      </c>
    </row>
    <row r="292" hidden="1" spans="1:73">
      <c r="A292" s="9" t="str">
        <f>_xlfn.XLOOKUP($E292,'Copy of Raw Data'!$E:$E,'Copy of Raw Data'!A:A,"ERROR",0,1)</f>
        <v>US</v>
      </c>
      <c r="B292" s="9" t="str">
        <f>_xlfn.XLOOKUP($E292,'Copy of Raw Data'!$E:$E,'Copy of Raw Data'!B:B,"ERROR",0,1)</f>
        <v>Hair Mousses</v>
      </c>
      <c r="C292" s="9" t="str">
        <f>_xlfn.XLOOKUP($E292,'Copy of Raw Data'!$E:$E,'Copy of Raw Data'!C:C,"ERROR",0,1)</f>
        <v>EBIN NEW YORK</v>
      </c>
      <c r="D292" s="9" t="str">
        <f>_xlfn.XLOOKUP($E292,'Copy of Raw Data'!$E:$E,'Copy of Raw Data'!D:D,"ERROR",0,1)</f>
        <v>www.amazon.com/dp/B0B61WFRG9</v>
      </c>
      <c r="E292" s="9" t="s">
        <v>1041</v>
      </c>
      <c r="F292" s="9" t="str">
        <f>_xlfn.XLOOKUP($E292,'Copy of Raw Data'!$E:$E,'Copy of Raw Data'!F:F,"ERROR",0,1)</f>
        <v>EBIN NEW YORK TINTED LACE MOUSSE - Dark Brown, 3.38oz/ 100ml | Lightweight Foam with Highly Pigmented, Perfect Matching with Flawless Finish</v>
      </c>
      <c r="G292" s="9">
        <f>_xlfn.XLOOKUP($E292,'Copy of Raw Data'!$E:$E,'Copy of Raw Data'!G:G,"ERROR",0,1)</f>
        <v>73</v>
      </c>
      <c r="H292" s="9">
        <f>_xlfn.XLOOKUP($E292,'Copy of Raw Data'!$E:$E,'Copy of Raw Data'!H:H,"ERROR",0,1)</f>
        <v>498.82</v>
      </c>
      <c r="I292" s="9">
        <f>_xlfn.XLOOKUP($E292,'Copy of Raw Data'!$E:$E,'Copy of Raw Data'!I:I,"ERROR",0,1)</f>
        <v>2.09158833041917e-5</v>
      </c>
      <c r="J292" s="9" t="str">
        <f>_xlfn.XLOOKUP($E292,'Copy of Raw Data'!$E:$E,'Copy of 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 to 10</v>
      </c>
      <c r="L292" s="9">
        <f>_xlfn.XLOOKUP($E292,'Copy of Raw Data'!$E:$E,'Copy of Raw Data'!L:L,"ERROR",0,1)</f>
        <v>6.8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 to 10</v>
      </c>
      <c r="N292" s="9">
        <f>_xlfn.XLOOKUP($E292,'Copy of Raw Data'!$E:$E,'Copy of Raw Data'!N:N,"ERROR",0,1)</f>
        <v>6.87</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0% to 2%</v>
      </c>
      <c r="P292" s="16">
        <f t="shared" si="69"/>
        <v>0.0101892285298399</v>
      </c>
      <c r="Q292" s="9">
        <f>_xlfn.XLOOKUP($E292,'Copy of Raw Data'!$E:$E,'Copy of Raw Data'!Q:Q,"ERROR",0,1)</f>
        <v>3.38</v>
      </c>
      <c r="R292" s="9" t="str">
        <f>_xlfn.XLOOKUP($E292,'Copy of Raw Data'!$E:$E,'Copy of Raw Data'!R:R,"ERROR",0,1)</f>
        <v>oz</v>
      </c>
      <c r="S292" s="17">
        <f t="shared" si="65"/>
        <v>2.01183431952663</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2 to 3</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0.05 to 0.1</v>
      </c>
      <c r="V292" s="17">
        <f t="shared" si="70"/>
        <v>0.068736705400684</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0.05 to 0.1</v>
      </c>
      <c r="X292" s="17">
        <f t="shared" si="71"/>
        <v>0.0680363314009681</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2 to 4</v>
      </c>
      <c r="Z292" s="17">
        <f t="array" ref="Z292">_xlfn.IFS(AA292="oz",_xlfn.IFS(R292="oz",Q292,R292="fl oz",Q292*1.04,R292="ml",Q292*0.0338),AA292="fl oz",_xlfn.IFS(R292="oz",Q292/1.04,R292="fl oz",Q292,R292="ml",Q292*0.0338/1.04),AA292="ml",_xlfn.IFS(R292="oz",Q292/0.0338,R292="fl oz",Q292*1.04/0.0338,R292="ml",Q292))</f>
        <v>3.38</v>
      </c>
      <c r="AA292" s="9" t="str">
        <f>_xlfn.XLOOKUP($E292,'Copy of Raw Data'!$E:$E,'Copy of Raw Data'!AA:AA,"ERROR",0,1)</f>
        <v>oz</v>
      </c>
      <c r="AB292" s="9"/>
      <c r="AC292" s="9"/>
      <c r="AD292" s="9"/>
      <c r="AE292" s="9"/>
      <c r="AF292" s="9"/>
      <c r="AG292">
        <f t="shared" si="76"/>
        <v>0</v>
      </c>
      <c r="AH292">
        <f t="shared" si="76"/>
        <v>0</v>
      </c>
      <c r="AI292">
        <f t="shared" si="76"/>
        <v>0</v>
      </c>
      <c r="AJ292">
        <f t="shared" si="76"/>
        <v>0</v>
      </c>
      <c r="AK292">
        <f t="shared" si="76"/>
        <v>0</v>
      </c>
      <c r="AL292">
        <f t="shared" si="76"/>
        <v>0</v>
      </c>
      <c r="AM292">
        <f t="shared" si="76"/>
        <v>0</v>
      </c>
      <c r="AN292">
        <f t="shared" si="76"/>
        <v>0</v>
      </c>
      <c r="AO292">
        <f t="shared" si="76"/>
        <v>0</v>
      </c>
      <c r="AP292">
        <f t="shared" si="76"/>
        <v>0</v>
      </c>
      <c r="AQ292">
        <f t="shared" si="76"/>
        <v>0</v>
      </c>
      <c r="AR292">
        <f t="shared" si="76"/>
        <v>0</v>
      </c>
      <c r="AS292">
        <f t="shared" si="76"/>
        <v>0</v>
      </c>
      <c r="AT292">
        <f t="shared" si="76"/>
        <v>0</v>
      </c>
      <c r="AU292">
        <f t="shared" si="76"/>
        <v>0</v>
      </c>
      <c r="AV292">
        <f t="shared" si="76"/>
        <v>0</v>
      </c>
      <c r="AW292">
        <f t="shared" si="75"/>
        <v>0</v>
      </c>
      <c r="AX292">
        <f t="shared" si="75"/>
        <v>0</v>
      </c>
      <c r="AY292">
        <f t="shared" si="75"/>
        <v>0</v>
      </c>
      <c r="AZ292">
        <f t="shared" si="75"/>
        <v>0</v>
      </c>
      <c r="BA292">
        <f t="shared" si="75"/>
        <v>0</v>
      </c>
      <c r="BB292">
        <f t="shared" si="75"/>
        <v>0</v>
      </c>
      <c r="BC292">
        <f t="shared" si="75"/>
        <v>0</v>
      </c>
      <c r="BD292">
        <f t="shared" si="66"/>
        <v>0</v>
      </c>
      <c r="BE292">
        <f t="shared" si="66"/>
        <v>0</v>
      </c>
      <c r="BF292">
        <f t="shared" si="77"/>
        <v>0</v>
      </c>
      <c r="BG292">
        <f t="shared" si="77"/>
        <v>0</v>
      </c>
      <c r="BH292">
        <f t="shared" si="77"/>
        <v>0</v>
      </c>
      <c r="BI292">
        <f t="shared" si="77"/>
        <v>0</v>
      </c>
      <c r="BJ292">
        <f t="shared" si="77"/>
        <v>0</v>
      </c>
      <c r="BK292">
        <f t="shared" si="77"/>
        <v>0</v>
      </c>
      <c r="BL292">
        <f t="shared" si="77"/>
        <v>0</v>
      </c>
      <c r="BM292">
        <f t="shared" si="77"/>
        <v>0</v>
      </c>
      <c r="BN292">
        <f t="shared" si="77"/>
        <v>0</v>
      </c>
      <c r="BO292">
        <f t="shared" si="77"/>
        <v>0</v>
      </c>
      <c r="BP292">
        <f t="shared" si="77"/>
        <v>0</v>
      </c>
      <c r="BQ292">
        <f t="shared" si="77"/>
        <v>0</v>
      </c>
      <c r="BR292">
        <f t="shared" si="77"/>
        <v>0</v>
      </c>
      <c r="BS292">
        <f t="shared" si="77"/>
        <v>0</v>
      </c>
      <c r="BT292">
        <f t="shared" si="77"/>
        <v>0</v>
      </c>
      <c r="BU292">
        <f t="shared" si="77"/>
        <v>0</v>
      </c>
    </row>
    <row r="293" hidden="1" spans="1:73">
      <c r="A293" s="9" t="str">
        <f>_xlfn.XLOOKUP($E293,'Copy of Raw Data'!$E:$E,'Copy of Raw Data'!A:A,"ERROR",0,1)</f>
        <v>US</v>
      </c>
      <c r="B293" s="9" t="str">
        <f>_xlfn.XLOOKUP($E293,'Copy of Raw Data'!$E:$E,'Copy of Raw Data'!B:B,"ERROR",0,1)</f>
        <v>Hair Mousses</v>
      </c>
      <c r="C293" s="9" t="str">
        <f>_xlfn.XLOOKUP($E293,'Copy of Raw Data'!$E:$E,'Copy of Raw Data'!C:C,"ERROR",0,1)</f>
        <v>tresemmÃ©</v>
      </c>
      <c r="D293" s="9" t="str">
        <f>_xlfn.XLOOKUP($E293,'Copy of Raw Data'!$E:$E,'Copy of Raw Data'!D:D,"ERROR",0,1)</f>
        <v>www.amazon.com/dp/B017DU9FHS</v>
      </c>
      <c r="E293" s="9" t="s">
        <v>1044</v>
      </c>
      <c r="F293" s="9" t="str">
        <f>_xlfn.XLOOKUP($E293,'Copy of Raw Data'!$E:$E,'Copy of Raw Data'!F:F,"ERROR",0,1)</f>
        <v>TRESemmé Flawless Curls Mousse, Extra Hold - 10.5 oz (Pack of 4)</v>
      </c>
      <c r="G293" s="9">
        <f>_xlfn.XLOOKUP($E293,'Copy of Raw Data'!$E:$E,'Copy of Raw Data'!G:G,"ERROR",0,1)</f>
        <v>18</v>
      </c>
      <c r="H293" s="9">
        <f>_xlfn.XLOOKUP($E293,'Copy of Raw Data'!$E:$E,'Copy of Raw Data'!H:H,"ERROR",0,1)</f>
        <v>491.97</v>
      </c>
      <c r="I293" s="9">
        <f>_xlfn.XLOOKUP($E293,'Copy of Raw Data'!$E:$E,'Copy of Raw Data'!I:I,"ERROR",0,1)</f>
        <v>2.03963554996971e-5</v>
      </c>
      <c r="J293" s="9" t="str">
        <f>_xlfn.XLOOKUP($E293,'Copy of Raw Data'!$E:$E,'Copy of 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20 to 30</v>
      </c>
      <c r="L293" s="9">
        <f>_xlfn.XLOOKUP($E293,'Copy of Raw Data'!$E:$E,'Copy of Raw Data'!L:L,"ERROR",0,1)</f>
        <v>27.92</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20 to 30</v>
      </c>
      <c r="N293" s="9">
        <f>_xlfn.XLOOKUP($E293,'Copy of Raw Data'!$E:$E,'Copy of Raw Data'!N:N,"ERROR",0,1)</f>
        <v>27.92</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No Discount</v>
      </c>
      <c r="P293" s="16">
        <f t="shared" si="69"/>
        <v>0</v>
      </c>
      <c r="Q293" s="9">
        <f>_xlfn.XLOOKUP($E293,'Copy of Raw Data'!$E:$E,'Copy of Raw Data'!Q:Q,"ERROR",0,1)</f>
        <v>42</v>
      </c>
      <c r="R293" s="9" t="str">
        <f>_xlfn.XLOOKUP($E293,'Copy of Raw Data'!$E:$E,'Copy of Raw Data'!R:R,"ERROR",0,1)</f>
        <v>oz</v>
      </c>
      <c r="S293" s="17">
        <f t="shared" si="65"/>
        <v>0.664761904761905</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0.5 to 0.75</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 to 0.05</v>
      </c>
      <c r="V293" s="17">
        <f t="shared" si="70"/>
        <v>0.0224809572121036</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 to 0.05</v>
      </c>
      <c r="X293" s="17">
        <f t="shared" si="71"/>
        <v>0.0224809572121036</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40 to 50</v>
      </c>
      <c r="Z293" s="17">
        <f t="array" ref="Z293">_xlfn.IFS(AA293="oz",_xlfn.IFS(R293="oz",Q293,R293="fl oz",Q293*1.04,R293="ml",Q293*0.0338),AA293="fl oz",_xlfn.IFS(R293="oz",Q293/1.04,R293="fl oz",Q293,R293="ml",Q293*0.0338/1.04),AA293="ml",_xlfn.IFS(R293="oz",Q293/0.0338,R293="fl oz",Q293*1.04/0.0338,R293="ml",Q293))</f>
        <v>42</v>
      </c>
      <c r="AA293" s="9" t="str">
        <f>_xlfn.XLOOKUP($E293,'Copy of Raw Data'!$E:$E,'Copy of Raw Data'!AA:AA,"ERROR",0,1)</f>
        <v>oz</v>
      </c>
      <c r="AB293" s="9"/>
      <c r="AC293" s="9"/>
      <c r="AD293" s="9"/>
      <c r="AE293" s="9"/>
      <c r="AF293" s="9"/>
      <c r="AG293">
        <f t="shared" si="76"/>
        <v>0</v>
      </c>
      <c r="AH293">
        <f t="shared" si="76"/>
        <v>0</v>
      </c>
      <c r="AI293">
        <f t="shared" si="76"/>
        <v>0</v>
      </c>
      <c r="AJ293">
        <f t="shared" si="76"/>
        <v>0</v>
      </c>
      <c r="AK293">
        <f t="shared" si="76"/>
        <v>0</v>
      </c>
      <c r="AL293">
        <f t="shared" si="76"/>
        <v>0</v>
      </c>
      <c r="AM293">
        <f t="shared" si="76"/>
        <v>0</v>
      </c>
      <c r="AN293">
        <f t="shared" si="76"/>
        <v>0</v>
      </c>
      <c r="AO293">
        <f t="shared" si="76"/>
        <v>0</v>
      </c>
      <c r="AP293">
        <f t="shared" si="76"/>
        <v>0</v>
      </c>
      <c r="AQ293">
        <f t="shared" si="76"/>
        <v>0</v>
      </c>
      <c r="AR293">
        <f t="shared" si="76"/>
        <v>0</v>
      </c>
      <c r="AS293">
        <f t="shared" si="76"/>
        <v>0</v>
      </c>
      <c r="AT293">
        <f t="shared" si="76"/>
        <v>0</v>
      </c>
      <c r="AU293">
        <f t="shared" si="76"/>
        <v>0</v>
      </c>
      <c r="AV293">
        <f t="shared" si="76"/>
        <v>0</v>
      </c>
      <c r="AW293">
        <f t="shared" si="75"/>
        <v>0</v>
      </c>
      <c r="AX293">
        <f t="shared" si="75"/>
        <v>0</v>
      </c>
      <c r="AY293">
        <f t="shared" si="75"/>
        <v>0</v>
      </c>
      <c r="AZ293">
        <f t="shared" si="75"/>
        <v>0</v>
      </c>
      <c r="BA293">
        <f t="shared" si="75"/>
        <v>0</v>
      </c>
      <c r="BB293">
        <f t="shared" si="75"/>
        <v>0</v>
      </c>
      <c r="BC293">
        <f t="shared" si="75"/>
        <v>0</v>
      </c>
      <c r="BD293">
        <f t="shared" si="66"/>
        <v>0</v>
      </c>
      <c r="BE293">
        <f t="shared" si="66"/>
        <v>0</v>
      </c>
      <c r="BF293">
        <f t="shared" si="77"/>
        <v>0</v>
      </c>
      <c r="BG293">
        <f t="shared" si="77"/>
        <v>0</v>
      </c>
      <c r="BH293">
        <f t="shared" si="77"/>
        <v>0</v>
      </c>
      <c r="BI293">
        <f t="shared" si="77"/>
        <v>0</v>
      </c>
      <c r="BJ293">
        <f t="shared" si="77"/>
        <v>0</v>
      </c>
      <c r="BK293">
        <f t="shared" si="77"/>
        <v>0</v>
      </c>
      <c r="BL293">
        <f t="shared" si="77"/>
        <v>0</v>
      </c>
      <c r="BM293">
        <f t="shared" si="77"/>
        <v>0</v>
      </c>
      <c r="BN293">
        <f t="shared" si="77"/>
        <v>0</v>
      </c>
      <c r="BO293">
        <f t="shared" si="77"/>
        <v>0</v>
      </c>
      <c r="BP293">
        <f t="shared" si="77"/>
        <v>0</v>
      </c>
      <c r="BQ293">
        <f t="shared" si="77"/>
        <v>0</v>
      </c>
      <c r="BR293">
        <f t="shared" si="77"/>
        <v>0</v>
      </c>
      <c r="BS293">
        <f t="shared" si="77"/>
        <v>0</v>
      </c>
      <c r="BT293">
        <f t="shared" si="77"/>
        <v>0</v>
      </c>
      <c r="BU293">
        <f t="shared" si="77"/>
        <v>0</v>
      </c>
    </row>
    <row r="294" hidden="1" spans="1:73">
      <c r="A294" s="9" t="str">
        <f>_xlfn.XLOOKUP($E294,'Copy of Raw Data'!$E:$E,'Copy of Raw Data'!A:A,"ERROR",0,1)</f>
        <v>US</v>
      </c>
      <c r="B294" s="9" t="str">
        <f>_xlfn.XLOOKUP($E294,'Copy of Raw Data'!$E:$E,'Copy of Raw Data'!B:B,"ERROR",0,1)</f>
        <v>Hair Mousses</v>
      </c>
      <c r="C294" s="9" t="str">
        <f>_xlfn.XLOOKUP($E294,'Copy of Raw Data'!$E:$E,'Copy of Raw Data'!C:C,"ERROR",0,1)</f>
        <v>ampro</v>
      </c>
      <c r="D294" s="9" t="str">
        <f>_xlfn.XLOOKUP($E294,'Copy of Raw Data'!$E:$E,'Copy of Raw Data'!D:D,"ERROR",0,1)</f>
        <v>www.amazon.com/dp/B08MBDDQVW</v>
      </c>
      <c r="E294" s="9" t="s">
        <v>1048</v>
      </c>
      <c r="F294" s="9" t="str">
        <f>_xlfn.XLOOKUP($E294,'Copy of Raw Data'!$E:$E,'Copy of Raw Data'!F:F,"ERROR",0,1)</f>
        <v>Ampro Shine-N-Jam Magic Fingers Setting Mousse For Braiders</v>
      </c>
      <c r="G294" s="9">
        <f>_xlfn.XLOOKUP($E294,'Copy of Raw Data'!$E:$E,'Copy of Raw Data'!G:G,"ERROR",0,1)</f>
        <v>33</v>
      </c>
      <c r="H294" s="9">
        <f>_xlfn.XLOOKUP($E294,'Copy of Raw Data'!$E:$E,'Copy of Raw Data'!H:H,"ERROR",0,1)</f>
        <v>479.75</v>
      </c>
      <c r="I294" s="9">
        <f>_xlfn.XLOOKUP($E294,'Copy of Raw Data'!$E:$E,'Copy of Raw Data'!I:I,"ERROR",0,1)</f>
        <v>1.89695671920997e-5</v>
      </c>
      <c r="J294" s="9" t="str">
        <f>_xlfn.XLOOKUP($E294,'Copy of Raw Data'!$E:$E,'Copy of 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10 to 15</v>
      </c>
      <c r="L294" s="9">
        <f>_xlfn.XLOOKUP($E294,'Copy of Raw Data'!$E:$E,'Copy of Raw Data'!L:L,"ERROR",0,1)</f>
        <v>14.73</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10 to 15</v>
      </c>
      <c r="N294" s="9">
        <f>_xlfn.XLOOKUP($E294,'Copy of Raw Data'!$E:$E,'Copy of Raw Data'!N:N,"ERROR",0,1)</f>
        <v>14.95</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0% to 2%</v>
      </c>
      <c r="P294" s="16">
        <f t="shared" si="69"/>
        <v>0.0147157190635451</v>
      </c>
      <c r="Q294" s="9">
        <f>_xlfn.XLOOKUP($E294,'Copy of Raw Data'!$E:$E,'Copy of Raw Data'!Q:Q,"ERROR",0,1)</f>
        <v>0</v>
      </c>
      <c r="R294" s="9">
        <f>_xlfn.XLOOKUP($E294,'Copy of Raw Data'!$E:$E,'Copy of Raw Data'!R:R,"ERROR",0,1)</f>
        <v>0</v>
      </c>
      <c r="S294" s="17" t="e">
        <f t="shared" si="65"/>
        <v>#N/A</v>
      </c>
      <c r="T294" s="9" t="e">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#N/A</v>
      </c>
      <c r="U294" s="17" t="e">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#N/A</v>
      </c>
      <c r="V294" s="17" t="e">
        <f t="shared" si="70"/>
        <v>#N/A</v>
      </c>
      <c r="W294" s="17" t="e">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#N/A</v>
      </c>
      <c r="X294" s="17" t="e">
        <f t="shared" si="71"/>
        <v>#N/A</v>
      </c>
      <c r="Y294" s="9" t="e">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#N/A</v>
      </c>
      <c r="Z294" s="17" t="e">
        <f t="array" ref="Z294">_xlfn.IFS(AA294="oz",_xlfn.IFS(R294="oz",Q294,R294="fl oz",Q294*1.04,R294="ml",Q294*0.0338),AA294="fl oz",_xlfn.IFS(R294="oz",Q294/1.04,R294="fl oz",Q294,R294="ml",Q294*0.0338/1.04),AA294="ml",_xlfn.IFS(R294="oz",Q294/0.0338,R294="fl oz",Q294*1.04/0.0338,R294="ml",Q294))</f>
        <v>#N/A</v>
      </c>
      <c r="AA294" s="9" t="str">
        <f>_xlfn.XLOOKUP($E294,'Copy of Raw Data'!$E:$E,'Copy of Raw Data'!AA:AA,"ERROR",0,1)</f>
        <v>oz</v>
      </c>
      <c r="AB294" s="9"/>
      <c r="AC294" s="9"/>
      <c r="AD294" s="9"/>
      <c r="AE294" s="9"/>
      <c r="AF294" s="9"/>
      <c r="AG294">
        <f t="shared" si="76"/>
        <v>0</v>
      </c>
      <c r="AH294">
        <f t="shared" si="76"/>
        <v>0</v>
      </c>
      <c r="AI294">
        <f t="shared" si="76"/>
        <v>0</v>
      </c>
      <c r="AJ294">
        <f t="shared" si="76"/>
        <v>0</v>
      </c>
      <c r="AK294">
        <f t="shared" si="76"/>
        <v>0</v>
      </c>
      <c r="AL294">
        <f t="shared" si="76"/>
        <v>0</v>
      </c>
      <c r="AM294">
        <f t="shared" si="76"/>
        <v>0</v>
      </c>
      <c r="AN294">
        <f t="shared" si="76"/>
        <v>0</v>
      </c>
      <c r="AO294">
        <f t="shared" si="76"/>
        <v>0</v>
      </c>
      <c r="AP294">
        <f t="shared" si="76"/>
        <v>0</v>
      </c>
      <c r="AQ294">
        <f t="shared" si="76"/>
        <v>0</v>
      </c>
      <c r="AR294">
        <f t="shared" si="76"/>
        <v>0</v>
      </c>
      <c r="AS294">
        <f t="shared" si="76"/>
        <v>0</v>
      </c>
      <c r="AT294">
        <f t="shared" si="76"/>
        <v>0</v>
      </c>
      <c r="AU294">
        <f t="shared" si="76"/>
        <v>0</v>
      </c>
      <c r="AV294">
        <f t="shared" si="76"/>
        <v>0</v>
      </c>
      <c r="AW294">
        <f t="shared" si="75"/>
        <v>0</v>
      </c>
      <c r="AX294">
        <f t="shared" si="75"/>
        <v>0</v>
      </c>
      <c r="AY294">
        <f t="shared" si="75"/>
        <v>0</v>
      </c>
      <c r="AZ294">
        <f t="shared" si="75"/>
        <v>0</v>
      </c>
      <c r="BA294">
        <f t="shared" si="75"/>
        <v>0</v>
      </c>
      <c r="BB294">
        <f t="shared" si="75"/>
        <v>0</v>
      </c>
      <c r="BC294">
        <f t="shared" si="75"/>
        <v>0</v>
      </c>
      <c r="BD294">
        <f t="shared" si="66"/>
        <v>0</v>
      </c>
      <c r="BE294">
        <f t="shared" si="66"/>
        <v>0</v>
      </c>
      <c r="BF294">
        <f t="shared" si="77"/>
        <v>0</v>
      </c>
      <c r="BG294">
        <f t="shared" si="77"/>
        <v>0</v>
      </c>
      <c r="BH294">
        <f t="shared" si="77"/>
        <v>0</v>
      </c>
      <c r="BI294">
        <f t="shared" si="77"/>
        <v>0</v>
      </c>
      <c r="BJ294">
        <f t="shared" si="77"/>
        <v>0</v>
      </c>
      <c r="BK294">
        <f t="shared" si="77"/>
        <v>0</v>
      </c>
      <c r="BL294">
        <f t="shared" si="77"/>
        <v>0</v>
      </c>
      <c r="BM294">
        <f t="shared" si="77"/>
        <v>0</v>
      </c>
      <c r="BN294">
        <f t="shared" si="77"/>
        <v>0</v>
      </c>
      <c r="BO294">
        <f t="shared" si="77"/>
        <v>0</v>
      </c>
      <c r="BP294">
        <f t="shared" si="77"/>
        <v>0</v>
      </c>
      <c r="BQ294">
        <f t="shared" si="77"/>
        <v>0</v>
      </c>
      <c r="BR294">
        <f t="shared" si="77"/>
        <v>0</v>
      </c>
      <c r="BS294">
        <f t="shared" si="77"/>
        <v>0</v>
      </c>
      <c r="BT294">
        <f t="shared" si="77"/>
        <v>0</v>
      </c>
      <c r="BU294">
        <f t="shared" si="77"/>
        <v>0</v>
      </c>
    </row>
    <row r="295" hidden="1" spans="1:73">
      <c r="A295" s="9" t="str">
        <f>_xlfn.XLOOKUP($E295,'Copy of Raw Data'!$E:$E,'Copy of Raw Data'!A:A,"ERROR",0,1)</f>
        <v>US</v>
      </c>
      <c r="B295" s="9" t="str">
        <f>_xlfn.XLOOKUP($E295,'Copy of Raw Data'!$E:$E,'Copy of Raw Data'!B:B,"ERROR",0,1)</f>
        <v>Hair Mousses</v>
      </c>
      <c r="C295" s="9" t="str">
        <f>_xlfn.XLOOKUP($E295,'Copy of Raw Data'!$E:$E,'Copy of Raw Data'!C:C,"ERROR",0,1)</f>
        <v>Tresemma </v>
      </c>
      <c r="D295" s="9" t="str">
        <f>_xlfn.XLOOKUP($E295,'Copy of Raw Data'!$E:$E,'Copy of Raw Data'!D:D,"ERROR",0,1)</f>
        <v>www.amazon.com/dp/B003N7210E</v>
      </c>
      <c r="E295" s="9" t="s">
        <v>1052</v>
      </c>
      <c r="F295" s="9" t="str">
        <f>_xlfn.XLOOKUP($E295,'Copy of Raw Data'!$E:$E,'Copy of Raw Data'!F:F,"ERROR",0,1)</f>
        <v>TRESemmé Tres Mousse Tres Extra Hold, Extra Firm Control Mousse, Frizz Control with Flexible Feel, Hair Styling Mousse, Styling Foam for All Hair Types, Humidity Resistant, 10.5 oz</v>
      </c>
      <c r="G295" s="9">
        <f>_xlfn.XLOOKUP($E295,'Copy of Raw Data'!$E:$E,'Copy of Raw Data'!G:G,"ERROR",0,1)</f>
        <v>34</v>
      </c>
      <c r="H295" s="9">
        <f>_xlfn.XLOOKUP($E295,'Copy of Raw Data'!$E:$E,'Copy of Raw Data'!H:H,"ERROR",0,1)</f>
        <v>446.19</v>
      </c>
      <c r="I295" s="9">
        <f>_xlfn.XLOOKUP($E295,'Copy of Raw Data'!$E:$E,'Copy of Raw Data'!I:I,"ERROR",0,1)</f>
        <v>1.85903374035488e-5</v>
      </c>
      <c r="J295" s="9" t="str">
        <f>_xlfn.XLOOKUP($E295,'Copy of Raw Data'!$E:$E,'Copy of 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_xlfn.XLOOKUP($E295,'Copy of Raw Data'!$E:$E,'Copy of Raw Data'!L:L,"ERROR",0,1)</f>
        <v>13.13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_xlfn.XLOOKUP($E295,'Copy of Raw Data'!$E:$E,'Copy of Raw Data'!N:N,"ERROR",0,1)</f>
        <v>13.13</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6">
        <f t="shared" si="69"/>
        <v>0</v>
      </c>
      <c r="Q295" s="9">
        <f>_xlfn.XLOOKUP($E295,'Copy of Raw Data'!$E:$E,'Copy of Raw Data'!Q:Q,"ERROR",0,1)</f>
        <v>10.5</v>
      </c>
      <c r="R295" s="9" t="str">
        <f>_xlfn.XLOOKUP($E295,'Copy of Raw Data'!$E:$E,'Copy of Raw Data'!R:R,"ERROR",0,1)</f>
        <v>oz</v>
      </c>
      <c r="S295" s="17">
        <f t="shared" si="65"/>
        <v>1.25047619047619</v>
      </c>
      <c r="T295" s="9" t="str">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1 to 2</v>
      </c>
      <c r="U295" s="17"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 to 0.05</v>
      </c>
      <c r="V295" s="17">
        <f t="shared" si="70"/>
        <v>0.0422886773918225</v>
      </c>
      <c r="W295" s="17"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 to 0.05</v>
      </c>
      <c r="X295" s="17">
        <f t="shared" si="71"/>
        <v>0.0422886773918225</v>
      </c>
      <c r="Y295" s="9"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10 to 15</v>
      </c>
      <c r="Z295" s="17">
        <f t="array" ref="Z295">_xlfn.IFS(AA295="oz",_xlfn.IFS(R295="oz",Q295,R295="fl oz",Q295*1.04,R295="ml",Q295*0.0338),AA295="fl oz",_xlfn.IFS(R295="oz",Q295/1.04,R295="fl oz",Q295,R295="ml",Q295*0.0338/1.04),AA295="ml",_xlfn.IFS(R295="oz",Q295/0.0338,R295="fl oz",Q295*1.04/0.0338,R295="ml",Q295))</f>
        <v>10.5</v>
      </c>
      <c r="AA295" s="9" t="str">
        <f>_xlfn.XLOOKUP($E295,'Copy of Raw Data'!$E:$E,'Copy of Raw Data'!AA:AA,"ERROR",0,1)</f>
        <v>oz</v>
      </c>
      <c r="AB295" s="9"/>
      <c r="AC295" s="9"/>
      <c r="AD295" s="9"/>
      <c r="AE295" s="9"/>
      <c r="AF295" s="9"/>
      <c r="AG295">
        <f t="shared" si="76"/>
        <v>0</v>
      </c>
      <c r="AH295">
        <f t="shared" si="76"/>
        <v>0</v>
      </c>
      <c r="AI295">
        <f t="shared" si="76"/>
        <v>0</v>
      </c>
      <c r="AJ295">
        <f t="shared" si="76"/>
        <v>0</v>
      </c>
      <c r="AK295">
        <f t="shared" si="76"/>
        <v>0</v>
      </c>
      <c r="AL295">
        <f t="shared" si="76"/>
        <v>0</v>
      </c>
      <c r="AM295">
        <f t="shared" si="76"/>
        <v>0</v>
      </c>
      <c r="AN295">
        <f t="shared" si="76"/>
        <v>0</v>
      </c>
      <c r="AO295">
        <f t="shared" si="76"/>
        <v>0</v>
      </c>
      <c r="AP295">
        <f t="shared" si="76"/>
        <v>0</v>
      </c>
      <c r="AQ295">
        <f t="shared" si="76"/>
        <v>0</v>
      </c>
      <c r="AR295">
        <f t="shared" si="76"/>
        <v>0</v>
      </c>
      <c r="AS295">
        <f t="shared" si="76"/>
        <v>0</v>
      </c>
      <c r="AT295">
        <f t="shared" si="76"/>
        <v>0</v>
      </c>
      <c r="AU295">
        <f t="shared" si="76"/>
        <v>0</v>
      </c>
      <c r="AV295">
        <f t="shared" si="76"/>
        <v>0</v>
      </c>
      <c r="AW295">
        <f t="shared" si="75"/>
        <v>0</v>
      </c>
      <c r="AX295">
        <f t="shared" si="75"/>
        <v>0</v>
      </c>
      <c r="AY295">
        <f t="shared" si="75"/>
        <v>0</v>
      </c>
      <c r="AZ295">
        <f t="shared" si="75"/>
        <v>0</v>
      </c>
      <c r="BA295">
        <f t="shared" si="75"/>
        <v>0</v>
      </c>
      <c r="BB295">
        <f t="shared" si="75"/>
        <v>0</v>
      </c>
      <c r="BC295">
        <f t="shared" si="75"/>
        <v>0</v>
      </c>
      <c r="BD295">
        <f t="shared" si="66"/>
        <v>0</v>
      </c>
      <c r="BE295">
        <f t="shared" si="66"/>
        <v>0</v>
      </c>
      <c r="BF295">
        <f t="shared" si="77"/>
        <v>0</v>
      </c>
      <c r="BG295">
        <f t="shared" si="77"/>
        <v>0</v>
      </c>
      <c r="BH295">
        <f t="shared" si="77"/>
        <v>0</v>
      </c>
      <c r="BI295">
        <f t="shared" si="77"/>
        <v>0</v>
      </c>
      <c r="BJ295">
        <f t="shared" si="77"/>
        <v>0</v>
      </c>
      <c r="BK295">
        <f t="shared" si="77"/>
        <v>0</v>
      </c>
      <c r="BL295">
        <f t="shared" si="77"/>
        <v>0</v>
      </c>
      <c r="BM295">
        <f t="shared" si="77"/>
        <v>0</v>
      </c>
      <c r="BN295">
        <f t="shared" si="77"/>
        <v>0</v>
      </c>
      <c r="BO295">
        <f t="shared" si="77"/>
        <v>0</v>
      </c>
      <c r="BP295">
        <f t="shared" si="77"/>
        <v>0</v>
      </c>
      <c r="BQ295">
        <f t="shared" si="77"/>
        <v>0</v>
      </c>
      <c r="BR295">
        <f t="shared" si="77"/>
        <v>0</v>
      </c>
      <c r="BS295">
        <f t="shared" si="77"/>
        <v>0</v>
      </c>
      <c r="BT295">
        <f t="shared" si="77"/>
        <v>0</v>
      </c>
      <c r="BU295">
        <f t="shared" si="77"/>
        <v>0</v>
      </c>
    </row>
    <row r="296" hidden="1" spans="1:73">
      <c r="A296" s="9" t="str">
        <f>_xlfn.XLOOKUP($E296,'Copy of Raw Data'!$E:$E,'Copy of Raw Data'!A:A,"ERROR",0,1)</f>
        <v>US</v>
      </c>
      <c r="B296" s="9" t="str">
        <f>_xlfn.XLOOKUP($E296,'Copy of Raw Data'!$E:$E,'Copy of Raw Data'!B:B,"ERROR",0,1)</f>
        <v>Hair Mousses</v>
      </c>
      <c r="C296" s="9" t="str">
        <f>_xlfn.XLOOKUP($E296,'Copy of Raw Data'!$E:$E,'Copy of Raw Data'!C:C,"ERROR",0,1)</f>
        <v>aunt jackie's</v>
      </c>
      <c r="D296" s="9" t="str">
        <f>_xlfn.XLOOKUP($E296,'Copy of Raw Data'!$E:$E,'Copy of Raw Data'!D:D,"ERROR",0,1)</f>
        <v>www.amazon.com/dp/B08WHZSP8J</v>
      </c>
      <c r="E296" s="9" t="s">
        <v>1055</v>
      </c>
      <c r="F296" s="9" t="str">
        <f>_xlfn.XLOOKUP($E296,'Copy of Raw Data'!$E:$E,'Copy of Raw Data'!F:F,"ERROR",0,1)</f>
        <v>Aunt Jackie's Grapeseed Style and Shine Recipes Rescued Thirst Quenching Hair Recovery Conditioner Repair Treatment, Seals in Moisture, 18 oz</v>
      </c>
      <c r="G296" s="9">
        <f>_xlfn.XLOOKUP($E296,'Copy of Raw Data'!$E:$E,'Copy of Raw Data'!G:G,"ERROR",0,1)</f>
        <v>37</v>
      </c>
      <c r="H296" s="9">
        <f>_xlfn.XLOOKUP($E296,'Copy of Raw Data'!$E:$E,'Copy of Raw Data'!H:H,"ERROR",0,1)</f>
        <v>437.27</v>
      </c>
      <c r="I296" s="9">
        <f>_xlfn.XLOOKUP($E296,'Copy of Raw Data'!$E:$E,'Copy of Raw Data'!I:I,"ERROR",0,1)</f>
        <v>1.69105875217499e-5</v>
      </c>
      <c r="J296" s="9" t="str">
        <f>_xlfn.XLOOKUP($E296,'Copy of Raw Data'!$E:$E,'Copy of 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_xlfn.XLOOKUP($E296,'Copy of Raw Data'!$E:$E,'Copy of Raw Data'!L:L,"ERROR",0,1)</f>
        <v>11.98</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_xlfn.XLOOKUP($E296,'Copy of Raw Data'!$E:$E,'Copy of Raw Data'!N:N,"ERROR",0,1)</f>
        <v>11.98</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69"/>
        <v>0</v>
      </c>
      <c r="Q296" s="9">
        <f>_xlfn.XLOOKUP($E296,'Copy of Raw Data'!$E:$E,'Copy of Raw Data'!Q:Q,"ERROR",0,1)</f>
        <v>18</v>
      </c>
      <c r="R296" s="9" t="str">
        <f>_xlfn.XLOOKUP($E296,'Copy of Raw Data'!$E:$E,'Copy of Raw Data'!R:R,"ERROR",0,1)</f>
        <v>oz</v>
      </c>
      <c r="S296" s="17">
        <f t="shared" si="65"/>
        <v>0.665555555555556</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0.5 to 0.75</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70"/>
        <v>0.0225077969413445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71"/>
        <v>0.0225077969413445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15 to 20</v>
      </c>
      <c r="Z296" s="17">
        <f t="array" ref="Z296">_xlfn.IFS(AA296="oz",_xlfn.IFS(R296="oz",Q296,R296="fl oz",Q296*1.04,R296="ml",Q296*0.0338),AA296="fl oz",_xlfn.IFS(R296="oz",Q296/1.04,R296="fl oz",Q296,R296="ml",Q296*0.0338/1.04),AA296="ml",_xlfn.IFS(R296="oz",Q296/0.0338,R296="fl oz",Q296*1.04/0.0338,R296="ml",Q296))</f>
        <v>18</v>
      </c>
      <c r="AA296" s="9" t="str">
        <f>_xlfn.XLOOKUP($E296,'Copy of Raw Data'!$E:$E,'Copy of Raw Data'!AA:AA,"ERROR",0,1)</f>
        <v>oz</v>
      </c>
      <c r="AB296" s="9"/>
      <c r="AC296" s="9"/>
      <c r="AD296" s="9"/>
      <c r="AE296" s="9"/>
      <c r="AF296" s="9"/>
      <c r="AG296">
        <f t="shared" si="76"/>
        <v>0</v>
      </c>
      <c r="AH296">
        <f t="shared" si="76"/>
        <v>0</v>
      </c>
      <c r="AI296">
        <f t="shared" si="76"/>
        <v>0</v>
      </c>
      <c r="AJ296">
        <f t="shared" si="76"/>
        <v>0</v>
      </c>
      <c r="AK296">
        <f t="shared" si="76"/>
        <v>0</v>
      </c>
      <c r="AL296">
        <f t="shared" si="76"/>
        <v>0</v>
      </c>
      <c r="AM296">
        <f t="shared" si="76"/>
        <v>0</v>
      </c>
      <c r="AN296">
        <f t="shared" si="76"/>
        <v>0</v>
      </c>
      <c r="AO296">
        <f t="shared" si="76"/>
        <v>0</v>
      </c>
      <c r="AP296">
        <f t="shared" si="76"/>
        <v>0</v>
      </c>
      <c r="AQ296">
        <f t="shared" si="76"/>
        <v>0</v>
      </c>
      <c r="AR296">
        <f t="shared" si="76"/>
        <v>0</v>
      </c>
      <c r="AS296">
        <f t="shared" si="76"/>
        <v>0</v>
      </c>
      <c r="AT296">
        <f t="shared" si="76"/>
        <v>0</v>
      </c>
      <c r="AU296">
        <f t="shared" si="76"/>
        <v>0</v>
      </c>
      <c r="AV296">
        <f t="shared" si="76"/>
        <v>0</v>
      </c>
      <c r="AW296">
        <f t="shared" si="75"/>
        <v>0</v>
      </c>
      <c r="AX296">
        <f t="shared" si="75"/>
        <v>0</v>
      </c>
      <c r="AY296">
        <f t="shared" si="75"/>
        <v>0</v>
      </c>
      <c r="AZ296">
        <f t="shared" si="75"/>
        <v>0</v>
      </c>
      <c r="BA296">
        <f t="shared" si="75"/>
        <v>0</v>
      </c>
      <c r="BB296">
        <f t="shared" si="75"/>
        <v>0</v>
      </c>
      <c r="BC296">
        <f t="shared" si="75"/>
        <v>0</v>
      </c>
      <c r="BD296">
        <f t="shared" si="66"/>
        <v>0</v>
      </c>
      <c r="BE296">
        <f t="shared" si="66"/>
        <v>0</v>
      </c>
      <c r="BF296">
        <f t="shared" si="77"/>
        <v>0</v>
      </c>
      <c r="BG296">
        <f t="shared" si="77"/>
        <v>0</v>
      </c>
      <c r="BH296">
        <f t="shared" si="77"/>
        <v>0</v>
      </c>
      <c r="BI296">
        <f t="shared" si="77"/>
        <v>0</v>
      </c>
      <c r="BJ296">
        <f t="shared" si="77"/>
        <v>0</v>
      </c>
      <c r="BK296">
        <f t="shared" si="77"/>
        <v>0</v>
      </c>
      <c r="BL296">
        <f t="shared" si="77"/>
        <v>0</v>
      </c>
      <c r="BM296">
        <f t="shared" si="77"/>
        <v>0</v>
      </c>
      <c r="BN296">
        <f t="shared" si="77"/>
        <v>0</v>
      </c>
      <c r="BO296">
        <f t="shared" si="77"/>
        <v>0</v>
      </c>
      <c r="BP296">
        <f t="shared" si="77"/>
        <v>0</v>
      </c>
      <c r="BQ296">
        <f t="shared" si="77"/>
        <v>0</v>
      </c>
      <c r="BR296">
        <f t="shared" si="77"/>
        <v>0</v>
      </c>
      <c r="BS296">
        <f t="shared" si="77"/>
        <v>0</v>
      </c>
      <c r="BT296">
        <f t="shared" si="77"/>
        <v>0</v>
      </c>
      <c r="BU296">
        <f t="shared" si="77"/>
        <v>0</v>
      </c>
    </row>
    <row r="297" hidden="1" spans="1:73">
      <c r="A297" s="9" t="str">
        <f>_xlfn.XLOOKUP($E297,'Copy of Raw Data'!$E:$E,'Copy of Raw Data'!A:A,"ERROR",0,1)</f>
        <v>US</v>
      </c>
      <c r="B297" s="9" t="str">
        <f>_xlfn.XLOOKUP($E297,'Copy of Raw Data'!$E:$E,'Copy of Raw Data'!B:B,"ERROR",0,1)</f>
        <v>Hair Mousses</v>
      </c>
      <c r="C297" s="9" t="str">
        <f>_xlfn.XLOOKUP($E297,'Copy of Raw Data'!$E:$E,'Copy of Raw Data'!C:C,"ERROR",0,1)</f>
        <v>sheamoisture</v>
      </c>
      <c r="D297" s="9" t="str">
        <f>_xlfn.XLOOKUP($E297,'Copy of Raw Data'!$E:$E,'Copy of Raw Data'!D:D,"ERROR",0,1)</f>
        <v>www.amazon.com/dp/B00F9H0IKQ</v>
      </c>
      <c r="E297" s="9" t="s">
        <v>1058</v>
      </c>
      <c r="F297" s="9" t="str">
        <f>_xlfn.XLOOKUP($E297,'Copy of Raw Data'!$E:$E,'Copy of Raw Data'!F:F,"ERROR",0,1)</f>
        <v>SHEA MOISTURE Sheamoisture Coconut &amp; Hibiscus Frizz-free Curl Mousse - 7.5 Fl Oz, 7.5 Oz (290612 )</v>
      </c>
      <c r="G297" s="9">
        <f>_xlfn.XLOOKUP($E297,'Copy of Raw Data'!$E:$E,'Copy of Raw Data'!G:G,"ERROR",0,1)</f>
        <v>49</v>
      </c>
      <c r="H297" s="9">
        <f>_xlfn.XLOOKUP($E297,'Copy of Raw Data'!$E:$E,'Copy of Raw Data'!H:H,"ERROR",0,1)</f>
        <v>397.76</v>
      </c>
      <c r="I297" s="9">
        <f>_xlfn.XLOOKUP($E297,'Copy of Raw Data'!$E:$E,'Copy of Raw Data'!I:I,"ERROR",0,1)</f>
        <v>1.64735379448101e-5</v>
      </c>
      <c r="J297" s="9" t="str">
        <f>_xlfn.XLOOKUP($E297,'Copy of Raw Data'!$E:$E,'Copy of 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5 to 10</v>
      </c>
      <c r="L297" s="9">
        <f>_xlfn.XLOOKUP($E297,'Copy of Raw Data'!$E:$E,'Copy of Raw Data'!L:L,"ERROR",0,1)</f>
        <v>8.1</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_xlfn.XLOOKUP($E297,'Copy of Raw Data'!$E:$E,'Copy of Raw Data'!N:N,"ERROR",0,1)</f>
        <v>14.99</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40% to 50%</v>
      </c>
      <c r="P297" s="16">
        <f t="shared" si="69"/>
        <v>0.459639759839893</v>
      </c>
      <c r="Q297" s="9">
        <f>_xlfn.XLOOKUP($E297,'Copy of Raw Data'!$E:$E,'Copy of Raw Data'!Q:Q,"ERROR",0,1)</f>
        <v>7.5</v>
      </c>
      <c r="R297" s="9" t="str">
        <f>_xlfn.XLOOKUP($E297,'Copy of Raw Data'!$E:$E,'Copy of Raw Data'!R:R,"ERROR",0,1)</f>
        <v>oz</v>
      </c>
      <c r="S297" s="17">
        <f t="shared" si="65"/>
        <v>1.08</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1 to 2</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17">
        <f t="shared" si="70"/>
        <v>0.0675910269417202</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71"/>
        <v>0.0365235035508962</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6 to 8</v>
      </c>
      <c r="Z297" s="17">
        <f t="array" ref="Z297">_xlfn.IFS(AA297="oz",_xlfn.IFS(R297="oz",Q297,R297="fl oz",Q297*1.04,R297="ml",Q297*0.0338),AA297="fl oz",_xlfn.IFS(R297="oz",Q297/1.04,R297="fl oz",Q297,R297="ml",Q297*0.0338/1.04),AA297="ml",_xlfn.IFS(R297="oz",Q297/0.0338,R297="fl oz",Q297*1.04/0.0338,R297="ml",Q297))</f>
        <v>7.5</v>
      </c>
      <c r="AA297" s="9" t="str">
        <f>_xlfn.XLOOKUP($E297,'Copy of Raw Data'!$E:$E,'Copy of Raw Data'!AA:AA,"ERROR",0,1)</f>
        <v>oz</v>
      </c>
      <c r="AB297" s="9"/>
      <c r="AC297" s="9"/>
      <c r="AD297" s="9"/>
      <c r="AE297" s="9"/>
      <c r="AF297" s="9"/>
      <c r="AG297">
        <f t="shared" si="76"/>
        <v>0</v>
      </c>
      <c r="AH297">
        <f t="shared" si="76"/>
        <v>0</v>
      </c>
      <c r="AI297">
        <f t="shared" si="76"/>
        <v>0</v>
      </c>
      <c r="AJ297">
        <f t="shared" si="76"/>
        <v>0</v>
      </c>
      <c r="AK297">
        <f t="shared" si="76"/>
        <v>0</v>
      </c>
      <c r="AL297">
        <f t="shared" si="76"/>
        <v>0</v>
      </c>
      <c r="AM297">
        <f t="shared" si="76"/>
        <v>0</v>
      </c>
      <c r="AN297">
        <f t="shared" si="76"/>
        <v>0</v>
      </c>
      <c r="AO297">
        <f t="shared" si="76"/>
        <v>0</v>
      </c>
      <c r="AP297">
        <f t="shared" si="76"/>
        <v>0</v>
      </c>
      <c r="AQ297">
        <f t="shared" si="76"/>
        <v>0</v>
      </c>
      <c r="AR297">
        <f t="shared" si="76"/>
        <v>0</v>
      </c>
      <c r="AS297">
        <f t="shared" si="76"/>
        <v>0</v>
      </c>
      <c r="AT297">
        <f t="shared" si="76"/>
        <v>0</v>
      </c>
      <c r="AU297">
        <f t="shared" si="76"/>
        <v>0</v>
      </c>
      <c r="AV297">
        <f t="shared" si="76"/>
        <v>0</v>
      </c>
      <c r="AW297">
        <f t="shared" si="75"/>
        <v>0</v>
      </c>
      <c r="AX297">
        <f t="shared" si="75"/>
        <v>0</v>
      </c>
      <c r="AY297">
        <f t="shared" si="75"/>
        <v>0</v>
      </c>
      <c r="AZ297">
        <f t="shared" si="75"/>
        <v>0</v>
      </c>
      <c r="BA297">
        <f t="shared" si="75"/>
        <v>0</v>
      </c>
      <c r="BB297">
        <f t="shared" si="75"/>
        <v>0</v>
      </c>
      <c r="BC297">
        <f t="shared" si="75"/>
        <v>0</v>
      </c>
      <c r="BD297">
        <f t="shared" si="66"/>
        <v>0</v>
      </c>
      <c r="BE297">
        <f t="shared" si="66"/>
        <v>0</v>
      </c>
      <c r="BF297">
        <f t="shared" si="77"/>
        <v>0</v>
      </c>
      <c r="BG297">
        <f t="shared" si="77"/>
        <v>0</v>
      </c>
      <c r="BH297">
        <f t="shared" si="77"/>
        <v>0</v>
      </c>
      <c r="BI297">
        <f t="shared" si="77"/>
        <v>0</v>
      </c>
      <c r="BJ297">
        <f t="shared" si="77"/>
        <v>0</v>
      </c>
      <c r="BK297">
        <f t="shared" si="77"/>
        <v>0</v>
      </c>
      <c r="BL297">
        <f t="shared" si="77"/>
        <v>0</v>
      </c>
      <c r="BM297">
        <f t="shared" si="77"/>
        <v>0</v>
      </c>
      <c r="BN297">
        <f t="shared" si="77"/>
        <v>0</v>
      </c>
      <c r="BO297">
        <f t="shared" si="77"/>
        <v>0</v>
      </c>
      <c r="BP297">
        <f t="shared" si="77"/>
        <v>0</v>
      </c>
      <c r="BQ297">
        <f t="shared" si="77"/>
        <v>0</v>
      </c>
      <c r="BR297">
        <f t="shared" si="77"/>
        <v>0</v>
      </c>
      <c r="BS297">
        <f t="shared" si="77"/>
        <v>0</v>
      </c>
      <c r="BT297">
        <f t="shared" si="77"/>
        <v>0</v>
      </c>
      <c r="BU297">
        <f t="shared" si="77"/>
        <v>0</v>
      </c>
    </row>
    <row r="298" hidden="1" spans="1:73">
      <c r="A298" s="9" t="str">
        <f>_xlfn.XLOOKUP($E298,'Copy of Raw Data'!$E:$E,'Copy of Raw Data'!A:A,"ERROR",0,1)</f>
        <v>US</v>
      </c>
      <c r="B298" s="9" t="str">
        <f>_xlfn.XLOOKUP($E298,'Copy of Raw Data'!$E:$E,'Copy of Raw Data'!B:B,"ERROR",0,1)</f>
        <v>Hair Mousses</v>
      </c>
      <c r="C298" s="9" t="str">
        <f>_xlfn.XLOOKUP($E298,'Copy of Raw Data'!$E:$E,'Copy of Raw Data'!C:C,"ERROR",0,1)</f>
        <v>goldwell</v>
      </c>
      <c r="D298" s="9" t="str">
        <f>_xlfn.XLOOKUP($E298,'Copy of Raw Data'!$E:$E,'Copy of Raw Data'!D:D,"ERROR",0,1)</f>
        <v>www.amazon.com/dp/B01L4S9138</v>
      </c>
      <c r="E298" s="9" t="s">
        <v>1061</v>
      </c>
      <c r="F298" s="9" t="str">
        <f>_xlfn.XLOOKUP($E298,'Copy of Raw Data'!$E:$E,'Copy of Raw Data'!F:F,"ERROR",0,1)</f>
        <v>GOLDWELL Ultra Volume Glamour Whip 300ml</v>
      </c>
      <c r="G298" s="9">
        <f>_xlfn.XLOOKUP($E298,'Copy of Raw Data'!$E:$E,'Copy of Raw Data'!G:G,"ERROR",0,1)</f>
        <v>18</v>
      </c>
      <c r="H298" s="9">
        <f>_xlfn.XLOOKUP($E298,'Copy of Raw Data'!$E:$E,'Copy of Raw Data'!H:H,"ERROR",0,1)</f>
        <v>387.48</v>
      </c>
      <c r="I298" s="9">
        <f>_xlfn.XLOOKUP($E298,'Copy of Raw Data'!$E:$E,'Copy of Raw Data'!I:I,"ERROR",0,1)</f>
        <v>1.55122839628442e-5</v>
      </c>
      <c r="J298" s="9" t="str">
        <f>_xlfn.XLOOKUP($E298,'Copy of Raw Data'!$E:$E,'Copy of 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20 to 30</v>
      </c>
      <c r="L298" s="9">
        <f>_xlfn.XLOOKUP($E298,'Copy of Raw Data'!$E:$E,'Copy of Raw Data'!L:L,"ERROR",0,1)</f>
        <v>21.99</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20 to 30</v>
      </c>
      <c r="N298" s="9">
        <f>_xlfn.XLOOKUP($E298,'Copy of Raw Data'!$E:$E,'Copy of Raw Data'!N:N,"ERROR",0,1)</f>
        <v>21.99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6">
        <f t="shared" si="69"/>
        <v>0</v>
      </c>
      <c r="Q298" s="9">
        <f>_xlfn.XLOOKUP($E298,'Copy of Raw Data'!$E:$E,'Copy of Raw Data'!Q:Q,"ERROR",0,1)</f>
        <v>300</v>
      </c>
      <c r="R298" s="9" t="str">
        <f>_xlfn.XLOOKUP($E298,'Copy of Raw Data'!$E:$E,'Copy of Raw Data'!R:R,"ERROR",0,1)</f>
        <v>ml</v>
      </c>
      <c r="S298" s="17">
        <f t="shared" si="65"/>
        <v>2.16863905325444</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2 to 3</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70"/>
        <v>0.0733391631131024</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0.05 to 0.1</v>
      </c>
      <c r="X298" s="17">
        <f t="shared" si="71"/>
        <v>0.0733391631131024</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10 to 15</v>
      </c>
      <c r="Z298" s="17">
        <f t="array" ref="Z298">_xlfn.IFS(AA298="oz",_xlfn.IFS(R298="oz",Q298,R298="fl oz",Q298*1.04,R298="ml",Q298*0.0338),AA298="fl oz",_xlfn.IFS(R298="oz",Q298/1.04,R298="fl oz",Q298,R298="ml",Q298*0.0338/1.04),AA298="ml",_xlfn.IFS(R298="oz",Q298/0.0338,R298="fl oz",Q298*1.04/0.0338,R298="ml",Q298))</f>
        <v>10.14</v>
      </c>
      <c r="AA298" s="9" t="str">
        <f>_xlfn.XLOOKUP($E298,'Copy of Raw Data'!$E:$E,'Copy of Raw Data'!AA:AA,"ERROR",0,1)</f>
        <v>oz</v>
      </c>
      <c r="AB298" s="9"/>
      <c r="AC298" s="9"/>
      <c r="AD298" s="9"/>
      <c r="AE298" s="9"/>
      <c r="AF298" s="9"/>
      <c r="AG298">
        <f t="shared" si="76"/>
        <v>0</v>
      </c>
      <c r="AH298">
        <f t="shared" si="76"/>
        <v>0</v>
      </c>
      <c r="AI298">
        <f t="shared" si="76"/>
        <v>0</v>
      </c>
      <c r="AJ298">
        <f t="shared" si="76"/>
        <v>0</v>
      </c>
      <c r="AK298">
        <f t="shared" si="76"/>
        <v>0</v>
      </c>
      <c r="AL298">
        <f t="shared" si="76"/>
        <v>0</v>
      </c>
      <c r="AM298">
        <f t="shared" si="76"/>
        <v>0</v>
      </c>
      <c r="AN298">
        <f t="shared" si="76"/>
        <v>0</v>
      </c>
      <c r="AO298">
        <f t="shared" si="76"/>
        <v>0</v>
      </c>
      <c r="AP298">
        <f t="shared" si="76"/>
        <v>0</v>
      </c>
      <c r="AQ298">
        <f t="shared" si="76"/>
        <v>0</v>
      </c>
      <c r="AR298">
        <f t="shared" si="76"/>
        <v>0</v>
      </c>
      <c r="AS298">
        <f t="shared" si="76"/>
        <v>0</v>
      </c>
      <c r="AT298">
        <f t="shared" si="76"/>
        <v>0</v>
      </c>
      <c r="AU298">
        <f t="shared" si="76"/>
        <v>0</v>
      </c>
      <c r="AV298">
        <f t="shared" si="76"/>
        <v>0</v>
      </c>
      <c r="AW298">
        <f t="shared" si="75"/>
        <v>0</v>
      </c>
      <c r="AX298">
        <f t="shared" si="75"/>
        <v>0</v>
      </c>
      <c r="AY298">
        <f t="shared" si="75"/>
        <v>0</v>
      </c>
      <c r="AZ298">
        <f t="shared" si="75"/>
        <v>0</v>
      </c>
      <c r="BA298">
        <f t="shared" si="75"/>
        <v>0</v>
      </c>
      <c r="BB298">
        <f t="shared" si="75"/>
        <v>0</v>
      </c>
      <c r="BC298">
        <f t="shared" si="75"/>
        <v>0</v>
      </c>
      <c r="BD298">
        <f t="shared" si="66"/>
        <v>0</v>
      </c>
      <c r="BE298">
        <f t="shared" si="66"/>
        <v>0</v>
      </c>
      <c r="BF298">
        <f t="shared" si="77"/>
        <v>0</v>
      </c>
      <c r="BG298">
        <f t="shared" si="77"/>
        <v>0</v>
      </c>
      <c r="BH298">
        <f t="shared" si="77"/>
        <v>0</v>
      </c>
      <c r="BI298">
        <f t="shared" si="77"/>
        <v>0</v>
      </c>
      <c r="BJ298">
        <f t="shared" si="77"/>
        <v>0</v>
      </c>
      <c r="BK298">
        <f t="shared" si="77"/>
        <v>0</v>
      </c>
      <c r="BL298">
        <f t="shared" si="77"/>
        <v>0</v>
      </c>
      <c r="BM298">
        <f t="shared" si="77"/>
        <v>0</v>
      </c>
      <c r="BN298">
        <f t="shared" si="77"/>
        <v>0</v>
      </c>
      <c r="BO298">
        <f t="shared" si="77"/>
        <v>0</v>
      </c>
      <c r="BP298">
        <f t="shared" si="77"/>
        <v>0</v>
      </c>
      <c r="BQ298">
        <f t="shared" si="77"/>
        <v>0</v>
      </c>
      <c r="BR298">
        <f t="shared" si="77"/>
        <v>0</v>
      </c>
      <c r="BS298">
        <f t="shared" si="77"/>
        <v>0</v>
      </c>
      <c r="BT298">
        <f t="shared" si="77"/>
        <v>0</v>
      </c>
      <c r="BU298">
        <f t="shared" si="77"/>
        <v>0</v>
      </c>
    </row>
    <row r="299" hidden="1" spans="1:73">
      <c r="A299" s="9" t="str">
        <f>_xlfn.XLOOKUP($E299,'Copy of Raw Data'!$E:$E,'Copy of Raw Data'!A:A,"ERROR",0,1)</f>
        <v>US</v>
      </c>
      <c r="B299" s="9" t="str">
        <f>_xlfn.XLOOKUP($E299,'Copy of Raw Data'!$E:$E,'Copy of Raw Data'!B:B,"ERROR",0,1)</f>
        <v>Hair Mousses</v>
      </c>
      <c r="C299" s="9" t="str">
        <f>_xlfn.XLOOKUP($E299,'Copy of Raw Data'!$E:$E,'Copy of Raw Data'!C:C,"ERROR",0,1)</f>
        <v>Herbal Essences</v>
      </c>
      <c r="D299" s="9" t="str">
        <f>_xlfn.XLOOKUP($E299,'Copy of Raw Data'!$E:$E,'Copy of Raw Data'!D:D,"ERROR",0,1)</f>
        <v>www.amazon.com/dp/B07KKNPMQ2</v>
      </c>
      <c r="E299" s="9" t="s">
        <v>1064</v>
      </c>
      <c r="F299" s="9" t="str">
        <f>_xlfn.XLOOKUP($E299,'Copy of Raw Data'!$E:$E,'Copy of Raw Data'!F:F,"ERROR",0,1)</f>
        <v>Herbal Essences Mousse 6.8 Ounce Tousle Me Softly Tousling (201ml) (Pack of 6)</v>
      </c>
      <c r="G299" s="9">
        <f>_xlfn.XLOOKUP($E299,'Copy of Raw Data'!$E:$E,'Copy of Raw Data'!G:G,"ERROR",0,1)</f>
        <v>13</v>
      </c>
      <c r="H299" s="9">
        <f>_xlfn.XLOOKUP($E299,'Copy of Raw Data'!$E:$E,'Copy of Raw Data'!H:H,"ERROR",0,1)</f>
        <v>364.87</v>
      </c>
      <c r="I299" s="9">
        <f>_xlfn.XLOOKUP($E299,'Copy of Raw Data'!$E:$E,'Copy of Raw Data'!I:I,"ERROR",0,1)</f>
        <v>1.53039626664429e-5</v>
      </c>
      <c r="J299" s="9" t="str">
        <f>_xlfn.XLOOKUP($E299,'Copy of Raw Data'!$E:$E,'Copy of 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_xlfn.XLOOKUP($E299,'Copy of Raw Data'!$E:$E,'Copy of Raw Data'!L:L,"ERROR",0,1)</f>
        <v>28.99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_xlfn.XLOOKUP($E299,'Copy of Raw Data'!$E:$E,'Copy of Raw Data'!N:N,"ERROR",0,1)</f>
        <v>28.99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69"/>
        <v>0</v>
      </c>
      <c r="Q299" s="9">
        <f>_xlfn.XLOOKUP($E299,'Copy of Raw Data'!$E:$E,'Copy of Raw Data'!Q:Q,"ERROR",0,1)</f>
        <v>27.2</v>
      </c>
      <c r="R299" s="9" t="str">
        <f>_xlfn.XLOOKUP($E299,'Copy of Raw Data'!$E:$E,'Copy of Raw Data'!R:R,"ERROR",0,1)</f>
        <v>oz</v>
      </c>
      <c r="S299" s="17">
        <f t="shared" si="65"/>
        <v>1.06580882352941</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1 to 2</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 to 0.05</v>
      </c>
      <c r="V299" s="17">
        <f t="shared" si="70"/>
        <v>0.0360435855099564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 to 0.05</v>
      </c>
      <c r="X299" s="17">
        <f t="shared" si="71"/>
        <v>0.0360435855099564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25 to 30</v>
      </c>
      <c r="Z299" s="17">
        <f t="array" ref="Z299">_xlfn.IFS(AA299="oz",_xlfn.IFS(R299="oz",Q299,R299="fl oz",Q299*1.04,R299="ml",Q299*0.0338),AA299="fl oz",_xlfn.IFS(R299="oz",Q299/1.04,R299="fl oz",Q299,R299="ml",Q299*0.0338/1.04),AA299="ml",_xlfn.IFS(R299="oz",Q299/0.0338,R299="fl oz",Q299*1.04/0.0338,R299="ml",Q299))</f>
        <v>27.2</v>
      </c>
      <c r="AA299" s="9" t="str">
        <f>_xlfn.XLOOKUP($E299,'Copy of Raw Data'!$E:$E,'Copy of Raw Data'!AA:AA,"ERROR",0,1)</f>
        <v>oz</v>
      </c>
      <c r="AB299" s="9"/>
      <c r="AC299" s="9"/>
      <c r="AD299" s="9"/>
      <c r="AE299" s="9"/>
      <c r="AF299" s="9"/>
      <c r="AG299">
        <f t="shared" si="76"/>
        <v>0</v>
      </c>
      <c r="AH299">
        <f t="shared" si="76"/>
        <v>0</v>
      </c>
      <c r="AI299">
        <f t="shared" si="76"/>
        <v>0</v>
      </c>
      <c r="AJ299">
        <f t="shared" si="76"/>
        <v>0</v>
      </c>
      <c r="AK299">
        <f t="shared" si="76"/>
        <v>0</v>
      </c>
      <c r="AL299">
        <f t="shared" si="76"/>
        <v>0</v>
      </c>
      <c r="AM299">
        <f t="shared" si="76"/>
        <v>0</v>
      </c>
      <c r="AN299">
        <f t="shared" si="76"/>
        <v>0</v>
      </c>
      <c r="AO299">
        <f t="shared" si="76"/>
        <v>0</v>
      </c>
      <c r="AP299">
        <f t="shared" si="76"/>
        <v>0</v>
      </c>
      <c r="AQ299">
        <f t="shared" si="76"/>
        <v>0</v>
      </c>
      <c r="AR299">
        <f t="shared" si="76"/>
        <v>0</v>
      </c>
      <c r="AS299">
        <f t="shared" si="76"/>
        <v>0</v>
      </c>
      <c r="AT299">
        <f t="shared" si="76"/>
        <v>0</v>
      </c>
      <c r="AU299">
        <f t="shared" si="76"/>
        <v>0</v>
      </c>
      <c r="AV299">
        <f t="shared" si="76"/>
        <v>0</v>
      </c>
      <c r="AW299">
        <f t="shared" si="75"/>
        <v>0</v>
      </c>
      <c r="AX299">
        <f t="shared" si="75"/>
        <v>0</v>
      </c>
      <c r="AY299">
        <f t="shared" si="75"/>
        <v>0</v>
      </c>
      <c r="AZ299">
        <f t="shared" si="75"/>
        <v>0</v>
      </c>
      <c r="BA299">
        <f t="shared" si="75"/>
        <v>0</v>
      </c>
      <c r="BB299">
        <f t="shared" si="75"/>
        <v>0</v>
      </c>
      <c r="BC299">
        <f t="shared" si="75"/>
        <v>0</v>
      </c>
      <c r="BD299">
        <f t="shared" si="66"/>
        <v>0</v>
      </c>
      <c r="BE299">
        <f t="shared" si="66"/>
        <v>0</v>
      </c>
      <c r="BF299">
        <f t="shared" si="77"/>
        <v>0</v>
      </c>
      <c r="BG299">
        <f t="shared" si="77"/>
        <v>0</v>
      </c>
      <c r="BH299">
        <f t="shared" si="77"/>
        <v>0</v>
      </c>
      <c r="BI299">
        <f t="shared" si="77"/>
        <v>0</v>
      </c>
      <c r="BJ299">
        <f t="shared" si="77"/>
        <v>0</v>
      </c>
      <c r="BK299">
        <f t="shared" si="77"/>
        <v>0</v>
      </c>
      <c r="BL299">
        <f t="shared" si="77"/>
        <v>0</v>
      </c>
      <c r="BM299">
        <f t="shared" si="77"/>
        <v>0</v>
      </c>
      <c r="BN299">
        <f t="shared" si="77"/>
        <v>0</v>
      </c>
      <c r="BO299">
        <f t="shared" si="77"/>
        <v>0</v>
      </c>
      <c r="BP299">
        <f t="shared" si="77"/>
        <v>0</v>
      </c>
      <c r="BQ299">
        <f t="shared" si="77"/>
        <v>0</v>
      </c>
      <c r="BR299">
        <f t="shared" si="77"/>
        <v>0</v>
      </c>
      <c r="BS299">
        <f t="shared" si="77"/>
        <v>0</v>
      </c>
      <c r="BT299">
        <f t="shared" si="77"/>
        <v>0</v>
      </c>
      <c r="BU299">
        <f t="shared" si="77"/>
        <v>0</v>
      </c>
    </row>
    <row r="300" hidden="1" spans="1:73">
      <c r="A300" s="9" t="str">
        <f>_xlfn.XLOOKUP($E300,'Copy of Raw Data'!$E:$E,'Copy of Raw Data'!A:A,"ERROR",0,1)</f>
        <v>US</v>
      </c>
      <c r="B300" s="9" t="str">
        <f>_xlfn.XLOOKUP($E300,'Copy of Raw Data'!$E:$E,'Copy of Raw Data'!B:B,"ERROR",0,1)</f>
        <v>Hair Mousses</v>
      </c>
      <c r="C300" s="9" t="str">
        <f>_xlfn.XLOOKUP($E300,'Copy of Raw Data'!$E:$E,'Copy of Raw Data'!C:C,"ERROR",0,1)</f>
        <v>matrix</v>
      </c>
      <c r="D300" s="9" t="str">
        <f>_xlfn.XLOOKUP($E300,'Copy of Raw Data'!$E:$E,'Copy of Raw Data'!D:D,"ERROR",0,1)</f>
        <v>www.amazon.com/dp/B0BKTRVYRC</v>
      </c>
      <c r="E300" s="9" t="s">
        <v>1067</v>
      </c>
      <c r="F300" s="9" t="str">
        <f>_xlfn.XLOOKUP($E300,'Copy of Raw Data'!$E:$E,'Copy of Raw Data'!F:F,"ERROR",0,1)</f>
        <v>Matrix Setter Mousse | Provides Volumizing Lift and Shine | Weightless Foam | Humidity Resistant | Control Frizz | For All Hair Types | Professional Hair Styling and Salon Styling Mousse | 8.2 oz.</v>
      </c>
      <c r="G300" s="9">
        <f>_xlfn.XLOOKUP($E300,'Copy of Raw Data'!$E:$E,'Copy of Raw Data'!G:G,"ERROR",0,1)</f>
        <v>16</v>
      </c>
      <c r="H300" s="9">
        <f>_xlfn.XLOOKUP($E300,'Copy of Raw Data'!$E:$E,'Copy of Raw Data'!H:H,"ERROR",0,1)</f>
        <v>359.97</v>
      </c>
      <c r="I300" s="9">
        <f>_xlfn.XLOOKUP($E300,'Copy of Raw Data'!$E:$E,'Copy of Raw Data'!I:I,"ERROR",0,1)</f>
        <v>1.40837950732354e-5</v>
      </c>
      <c r="J300" s="9" t="str">
        <f>_xlfn.XLOOKUP($E300,'Copy of Raw Data'!$E:$E,'Copy of 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_xlfn.XLOOKUP($E300,'Copy of Raw Data'!$E:$E,'Copy of Raw Data'!L:L,"ERROR",0,1)</f>
        <v>22</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_xlfn.XLOOKUP($E300,'Copy of Raw Data'!$E:$E,'Copy of Raw Data'!N:N,"ERROR",0,1)</f>
        <v>22</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69"/>
        <v>0</v>
      </c>
      <c r="Q300" s="9">
        <f>_xlfn.XLOOKUP($E300,'Copy of Raw Data'!$E:$E,'Copy of Raw Data'!Q:Q,"ERROR",0,1)</f>
        <v>8.2</v>
      </c>
      <c r="R300" s="9" t="str">
        <f>_xlfn.XLOOKUP($E300,'Copy of Raw Data'!$E:$E,'Copy of Raw Data'!R:R,"ERROR",0,1)</f>
        <v>oz</v>
      </c>
      <c r="S300" s="17">
        <f t="shared" si="65"/>
        <v>2.68292682926829</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2 to 3</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0.05 to 0.1</v>
      </c>
      <c r="V300" s="17">
        <f t="shared" si="70"/>
        <v>0.0907313773847918</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0.05 to 0.1</v>
      </c>
      <c r="X300" s="17">
        <f t="shared" si="71"/>
        <v>0.0907313773847918</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8 to 10</v>
      </c>
      <c r="Z300" s="17">
        <f t="array" ref="Z300">_xlfn.IFS(AA300="oz",_xlfn.IFS(R300="oz",Q300,R300="fl oz",Q300*1.04,R300="ml",Q300*0.0338),AA300="fl oz",_xlfn.IFS(R300="oz",Q300/1.04,R300="fl oz",Q300,R300="ml",Q300*0.0338/1.04),AA300="ml",_xlfn.IFS(R300="oz",Q300/0.0338,R300="fl oz",Q300*1.04/0.0338,R300="ml",Q300))</f>
        <v>8.2</v>
      </c>
      <c r="AA300" s="9" t="str">
        <f>_xlfn.XLOOKUP($E300,'Copy of Raw Data'!$E:$E,'Copy of Raw Data'!AA:AA,"ERROR",0,1)</f>
        <v>oz</v>
      </c>
      <c r="AB300" s="9"/>
      <c r="AC300" s="9"/>
      <c r="AD300" s="9"/>
      <c r="AE300" s="9"/>
      <c r="AF300" s="9"/>
      <c r="AG300">
        <f t="shared" si="76"/>
        <v>0</v>
      </c>
      <c r="AH300">
        <f t="shared" si="76"/>
        <v>0</v>
      </c>
      <c r="AI300">
        <f t="shared" si="76"/>
        <v>0</v>
      </c>
      <c r="AJ300">
        <f t="shared" si="76"/>
        <v>0</v>
      </c>
      <c r="AK300">
        <f t="shared" si="76"/>
        <v>0</v>
      </c>
      <c r="AL300">
        <f t="shared" si="76"/>
        <v>0</v>
      </c>
      <c r="AM300">
        <f t="shared" si="76"/>
        <v>0</v>
      </c>
      <c r="AN300">
        <f t="shared" si="76"/>
        <v>0</v>
      </c>
      <c r="AO300">
        <f t="shared" si="76"/>
        <v>0</v>
      </c>
      <c r="AP300">
        <f t="shared" si="76"/>
        <v>0</v>
      </c>
      <c r="AQ300">
        <f t="shared" si="76"/>
        <v>0</v>
      </c>
      <c r="AR300">
        <f t="shared" si="76"/>
        <v>0</v>
      </c>
      <c r="AS300">
        <f t="shared" si="76"/>
        <v>0</v>
      </c>
      <c r="AT300">
        <f t="shared" si="76"/>
        <v>0</v>
      </c>
      <c r="AU300">
        <f t="shared" si="76"/>
        <v>0</v>
      </c>
      <c r="AV300">
        <f t="shared" si="76"/>
        <v>0</v>
      </c>
      <c r="AW300">
        <f t="shared" si="75"/>
        <v>0</v>
      </c>
      <c r="AX300">
        <f t="shared" si="75"/>
        <v>0</v>
      </c>
      <c r="AY300">
        <f t="shared" si="75"/>
        <v>0</v>
      </c>
      <c r="AZ300">
        <f t="shared" si="75"/>
        <v>0</v>
      </c>
      <c r="BA300">
        <f t="shared" si="75"/>
        <v>0</v>
      </c>
      <c r="BB300">
        <f t="shared" si="75"/>
        <v>0</v>
      </c>
      <c r="BC300">
        <f t="shared" si="75"/>
        <v>0</v>
      </c>
      <c r="BD300">
        <f t="shared" si="66"/>
        <v>0</v>
      </c>
      <c r="BE300">
        <f t="shared" si="66"/>
        <v>0</v>
      </c>
      <c r="BF300">
        <f t="shared" si="77"/>
        <v>0</v>
      </c>
      <c r="BG300">
        <f t="shared" si="77"/>
        <v>0</v>
      </c>
      <c r="BH300">
        <f t="shared" si="77"/>
        <v>0</v>
      </c>
      <c r="BI300">
        <f t="shared" si="77"/>
        <v>0</v>
      </c>
      <c r="BJ300">
        <f t="shared" si="77"/>
        <v>0</v>
      </c>
      <c r="BK300">
        <f t="shared" si="77"/>
        <v>0</v>
      </c>
      <c r="BL300">
        <f t="shared" si="77"/>
        <v>0</v>
      </c>
      <c r="BM300">
        <f t="shared" si="77"/>
        <v>0</v>
      </c>
      <c r="BN300">
        <f t="shared" si="77"/>
        <v>0</v>
      </c>
      <c r="BO300">
        <f t="shared" si="77"/>
        <v>0</v>
      </c>
      <c r="BP300">
        <f t="shared" si="77"/>
        <v>0</v>
      </c>
      <c r="BQ300">
        <f t="shared" si="77"/>
        <v>0</v>
      </c>
      <c r="BR300">
        <f t="shared" si="77"/>
        <v>0</v>
      </c>
      <c r="BS300">
        <f t="shared" si="77"/>
        <v>0</v>
      </c>
      <c r="BT300">
        <f t="shared" si="77"/>
        <v>0</v>
      </c>
      <c r="BU300">
        <f t="shared" si="77"/>
        <v>0</v>
      </c>
    </row>
    <row r="301" hidden="1" spans="1:73">
      <c r="A301" s="9" t="str">
        <f>_xlfn.XLOOKUP($E301,'Copy of Raw Data'!$E:$E,'Copy of Raw Data'!A:A,"ERROR",0,1)</f>
        <v>US</v>
      </c>
      <c r="B301" s="9" t="str">
        <f>_xlfn.XLOOKUP($E301,'Copy of Raw Data'!$E:$E,'Copy of Raw Data'!B:B,"ERROR",0,1)</f>
        <v>Hair Mousses</v>
      </c>
      <c r="C301" s="9" t="str">
        <f>_xlfn.XLOOKUP($E301,'Copy of Raw Data'!$E:$E,'Copy of Raw Data'!C:C,"ERROR",0,1)</f>
        <v>herbal essences</v>
      </c>
      <c r="D301" s="9" t="str">
        <f>_xlfn.XLOOKUP($E301,'Copy of Raw Data'!$E:$E,'Copy of Raw Data'!D:D,"ERROR",0,1)</f>
        <v>www.amazon.com/dp/B01MF75F1B</v>
      </c>
      <c r="E301" s="9" t="s">
        <v>1070</v>
      </c>
      <c r="F301" s="9" t="str">
        <f>_xlfn.XLOOKUP($E301,'Copy of Raw Data'!$E:$E,'Copy of Raw Data'!F:F,"ERROR",0,1)</f>
        <v>Herbal Essences Biorenew Curl Define Mousse, 6.6 FL OZ</v>
      </c>
      <c r="G301" s="9">
        <f>_xlfn.XLOOKUP($E301,'Copy of Raw Data'!$E:$E,'Copy of Raw Data'!G:G,"ERROR",0,1)</f>
        <v>18</v>
      </c>
      <c r="H301" s="9">
        <f>_xlfn.XLOOKUP($E301,'Copy of Raw Data'!$E:$E,'Copy of Raw Data'!H:H,"ERROR",0,1)</f>
        <v>331.27</v>
      </c>
      <c r="I301" s="9">
        <f>_xlfn.XLOOKUP($E301,'Copy of Raw Data'!$E:$E,'Copy of Raw Data'!I:I,"ERROR",0,1)</f>
        <v>1.36901103375872e-5</v>
      </c>
      <c r="J301" s="9" t="str">
        <f>_xlfn.XLOOKUP($E301,'Copy of Raw Data'!$E:$E,'Copy of 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15 to 20</v>
      </c>
      <c r="L301" s="9">
        <f>_xlfn.XLOOKUP($E301,'Copy of Raw Data'!$E:$E,'Copy of Raw Data'!L:L,"ERROR",0,1)</f>
        <v>18.8</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15 to 20</v>
      </c>
      <c r="N301" s="9">
        <f>_xlfn.XLOOKUP($E301,'Copy of Raw Data'!$E:$E,'Copy of Raw Data'!N:N,"ERROR",0,1)</f>
        <v>18.8</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69"/>
        <v>0</v>
      </c>
      <c r="Q301" s="9">
        <f>_xlfn.XLOOKUP($E301,'Copy of Raw Data'!$E:$E,'Copy of Raw Data'!Q:Q,"ERROR",0,1)</f>
        <v>6.6</v>
      </c>
      <c r="R301" s="9" t="str">
        <f>_xlfn.XLOOKUP($E301,'Copy of Raw Data'!$E:$E,'Copy of Raw Data'!R:R,"ERROR",0,1)</f>
        <v>fl oz</v>
      </c>
      <c r="S301" s="17">
        <f t="shared" si="65"/>
        <v>2.73892773892774</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70"/>
        <v>0.0926252194429401</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71"/>
        <v>0.0926252194429401</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6 to 8</v>
      </c>
      <c r="Z301" s="17">
        <f t="array" ref="Z301">_xlfn.IFS(AA301="oz",_xlfn.IFS(R301="oz",Q301,R301="fl oz",Q301*1.04,R301="ml",Q301*0.0338),AA301="fl oz",_xlfn.IFS(R301="oz",Q301/1.04,R301="fl oz",Q301,R301="ml",Q301*0.0338/1.04),AA301="ml",_xlfn.IFS(R301="oz",Q301/0.0338,R301="fl oz",Q301*1.04/0.0338,R301="ml",Q301))</f>
        <v>6.864</v>
      </c>
      <c r="AA301" s="9" t="str">
        <f>_xlfn.XLOOKUP($E301,'Copy of Raw Data'!$E:$E,'Copy of Raw Data'!AA:AA,"ERROR",0,1)</f>
        <v>oz</v>
      </c>
      <c r="AB301" s="9"/>
      <c r="AC301" s="9"/>
      <c r="AD301" s="9"/>
      <c r="AE301" s="9"/>
      <c r="AF301" s="9"/>
      <c r="AG301">
        <f t="shared" si="76"/>
        <v>0</v>
      </c>
      <c r="AH301">
        <f t="shared" si="76"/>
        <v>0</v>
      </c>
      <c r="AI301">
        <f t="shared" si="76"/>
        <v>0</v>
      </c>
      <c r="AJ301">
        <f t="shared" si="76"/>
        <v>0</v>
      </c>
      <c r="AK301">
        <f t="shared" si="76"/>
        <v>0</v>
      </c>
      <c r="AL301">
        <f t="shared" si="76"/>
        <v>0</v>
      </c>
      <c r="AM301">
        <f t="shared" si="76"/>
        <v>0</v>
      </c>
      <c r="AN301">
        <f t="shared" si="76"/>
        <v>0</v>
      </c>
      <c r="AO301">
        <f t="shared" si="76"/>
        <v>0</v>
      </c>
      <c r="AP301">
        <f t="shared" si="76"/>
        <v>0</v>
      </c>
      <c r="AQ301">
        <f t="shared" si="76"/>
        <v>0</v>
      </c>
      <c r="AR301">
        <f t="shared" si="76"/>
        <v>0</v>
      </c>
      <c r="AS301">
        <f t="shared" si="76"/>
        <v>0</v>
      </c>
      <c r="AT301">
        <f t="shared" si="76"/>
        <v>0</v>
      </c>
      <c r="AU301">
        <f t="shared" si="76"/>
        <v>0</v>
      </c>
      <c r="AV301">
        <f t="shared" si="76"/>
        <v>0</v>
      </c>
      <c r="AW301">
        <f t="shared" si="75"/>
        <v>0</v>
      </c>
      <c r="AX301">
        <f t="shared" si="75"/>
        <v>0</v>
      </c>
      <c r="AY301">
        <f t="shared" si="75"/>
        <v>0</v>
      </c>
      <c r="AZ301">
        <f t="shared" si="75"/>
        <v>0</v>
      </c>
      <c r="BA301">
        <f t="shared" si="75"/>
        <v>0</v>
      </c>
      <c r="BB301">
        <f t="shared" si="75"/>
        <v>0</v>
      </c>
      <c r="BC301">
        <f t="shared" si="75"/>
        <v>0</v>
      </c>
      <c r="BD301">
        <f t="shared" si="66"/>
        <v>0</v>
      </c>
      <c r="BE301">
        <f t="shared" si="66"/>
        <v>0</v>
      </c>
      <c r="BF301">
        <f t="shared" si="77"/>
        <v>0</v>
      </c>
      <c r="BG301">
        <f t="shared" si="77"/>
        <v>0</v>
      </c>
      <c r="BH301">
        <f t="shared" si="77"/>
        <v>0</v>
      </c>
      <c r="BI301">
        <f t="shared" si="77"/>
        <v>0</v>
      </c>
      <c r="BJ301">
        <f t="shared" si="77"/>
        <v>0</v>
      </c>
      <c r="BK301">
        <f t="shared" si="77"/>
        <v>0</v>
      </c>
      <c r="BL301">
        <f t="shared" si="77"/>
        <v>0</v>
      </c>
      <c r="BM301">
        <f t="shared" si="77"/>
        <v>0</v>
      </c>
      <c r="BN301">
        <f t="shared" si="77"/>
        <v>0</v>
      </c>
      <c r="BO301">
        <f t="shared" si="77"/>
        <v>0</v>
      </c>
      <c r="BP301">
        <f t="shared" si="77"/>
        <v>0</v>
      </c>
      <c r="BQ301">
        <f t="shared" si="77"/>
        <v>0</v>
      </c>
      <c r="BR301">
        <f t="shared" si="77"/>
        <v>0</v>
      </c>
      <c r="BS301">
        <f t="shared" si="77"/>
        <v>0</v>
      </c>
      <c r="BT301">
        <f t="shared" si="77"/>
        <v>0</v>
      </c>
      <c r="BU301">
        <f t="shared" si="77"/>
        <v>0</v>
      </c>
    </row>
    <row r="302" hidden="1" spans="1:73">
      <c r="A302" s="9" t="str">
        <f>_xlfn.XLOOKUP($E302,'Copy of Raw Data'!$E:$E,'Copy of Raw Data'!A:A,"ERROR",0,1)</f>
        <v>US</v>
      </c>
      <c r="B302" s="9" t="str">
        <f>_xlfn.XLOOKUP($E302,'Copy of Raw Data'!$E:$E,'Copy of Raw Data'!B:B,"ERROR",0,1)</f>
        <v>Hair Mousses</v>
      </c>
      <c r="C302" s="9" t="str">
        <f>_xlfn.XLOOKUP($E302,'Copy of Raw Data'!$E:$E,'Copy of Raw Data'!C:C,"ERROR",0,1)</f>
        <v>designline</v>
      </c>
      <c r="D302" s="9" t="str">
        <f>_xlfn.XLOOKUP($E302,'Copy of Raw Data'!$E:$E,'Copy of Raw Data'!D:D,"ERROR",0,1)</f>
        <v>www.amazon.com/dp/B08KGZRSSV</v>
      </c>
      <c r="E302" s="9" t="s">
        <v>1074</v>
      </c>
      <c r="F302" s="9" t="str">
        <f>_xlfn.XLOOKUP($E302,'Copy of Raw Data'!$E:$E,'Copy of Raw Data'!F:F,"ERROR",0,1)</f>
        <v>DESIGNLINE Root Boost Volumizing Foam, 9 oz - Regis Lightweight Mousse that Provides Firm Hold with No Stickiness (9 oz)</v>
      </c>
      <c r="G302" s="9">
        <f>_xlfn.XLOOKUP($E302,'Copy of Raw Data'!$E:$E,'Copy of Raw Data'!G:G,"ERROR",0,1)</f>
        <v>20</v>
      </c>
      <c r="H302" s="9">
        <f>_xlfn.XLOOKUP($E302,'Copy of Raw Data'!$E:$E,'Copy of Raw Data'!H:H,"ERROR",0,1)</f>
        <v>322.01</v>
      </c>
      <c r="I302" s="9">
        <f>_xlfn.XLOOKUP($E302,'Copy of Raw Data'!$E:$E,'Copy of Raw Data'!I:I,"ERROR",0,1)</f>
        <v>1.34618072025515e-5</v>
      </c>
      <c r="J302" s="9" t="str">
        <f>_xlfn.XLOOKUP($E302,'Copy of Raw Data'!$E:$E,'Copy of 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_xlfn.XLOOKUP($E302,'Copy of Raw Data'!$E:$E,'Copy of Raw Data'!L:L,"ERROR",0,1)</f>
        <v>15.99</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_xlfn.XLOOKUP($E302,'Copy of Raw Data'!$E:$E,'Copy of Raw Data'!N:N,"ERROR",0,1)</f>
        <v>15.99</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69"/>
        <v>0</v>
      </c>
      <c r="Q302" s="9">
        <f>_xlfn.XLOOKUP($E302,'Copy of Raw Data'!$E:$E,'Copy of Raw Data'!Q:Q,"ERROR",0,1)</f>
        <v>9</v>
      </c>
      <c r="R302" s="9" t="str">
        <f>_xlfn.XLOOKUP($E302,'Copy of Raw Data'!$E:$E,'Copy of Raw Data'!R:R,"ERROR",0,1)</f>
        <v>oz</v>
      </c>
      <c r="S302" s="17">
        <f t="shared" si="65"/>
        <v>1.77666666666667</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1 to 2</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70"/>
        <v>0.0600834178784804</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71"/>
        <v>0.0600834178784804</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8 to 10</v>
      </c>
      <c r="Z302" s="17">
        <f t="array" ref="Z302">_xlfn.IFS(AA302="oz",_xlfn.IFS(R302="oz",Q302,R302="fl oz",Q302*1.04,R302="ml",Q302*0.0338),AA302="fl oz",_xlfn.IFS(R302="oz",Q302/1.04,R302="fl oz",Q302,R302="ml",Q302*0.0338/1.04),AA302="ml",_xlfn.IFS(R302="oz",Q302/0.0338,R302="fl oz",Q302*1.04/0.0338,R302="ml",Q302))</f>
        <v>9</v>
      </c>
      <c r="AA302" s="9" t="str">
        <f>_xlfn.XLOOKUP($E302,'Copy of Raw Data'!$E:$E,'Copy of Raw Data'!AA:AA,"ERROR",0,1)</f>
        <v>oz</v>
      </c>
      <c r="AB302" s="9"/>
      <c r="AC302" s="9"/>
      <c r="AD302" s="9"/>
      <c r="AE302" s="9"/>
      <c r="AF302" s="9"/>
      <c r="AG302">
        <f t="shared" si="76"/>
        <v>0</v>
      </c>
      <c r="AH302">
        <f t="shared" si="76"/>
        <v>0</v>
      </c>
      <c r="AI302">
        <f t="shared" si="76"/>
        <v>0</v>
      </c>
      <c r="AJ302">
        <f t="shared" si="76"/>
        <v>0</v>
      </c>
      <c r="AK302">
        <f t="shared" si="76"/>
        <v>0</v>
      </c>
      <c r="AL302">
        <f t="shared" si="76"/>
        <v>0</v>
      </c>
      <c r="AM302">
        <f t="shared" si="76"/>
        <v>0</v>
      </c>
      <c r="AN302">
        <f t="shared" si="76"/>
        <v>0</v>
      </c>
      <c r="AO302">
        <f t="shared" si="76"/>
        <v>0</v>
      </c>
      <c r="AP302">
        <f t="shared" si="76"/>
        <v>0</v>
      </c>
      <c r="AQ302">
        <f t="shared" si="76"/>
        <v>0</v>
      </c>
      <c r="AR302">
        <f t="shared" si="76"/>
        <v>0</v>
      </c>
      <c r="AS302">
        <f t="shared" si="76"/>
        <v>0</v>
      </c>
      <c r="AT302">
        <f t="shared" si="76"/>
        <v>0</v>
      </c>
      <c r="AU302">
        <f t="shared" si="76"/>
        <v>0</v>
      </c>
      <c r="AV302">
        <f t="shared" ref="AV302:BC314" si="78">IF(IFERROR(SEARCH(AV$2,$AD302,1),0)=0,0,1)</f>
        <v>0</v>
      </c>
      <c r="AW302">
        <f t="shared" si="78"/>
        <v>0</v>
      </c>
      <c r="AX302">
        <f t="shared" si="78"/>
        <v>0</v>
      </c>
      <c r="AY302">
        <f t="shared" si="78"/>
        <v>0</v>
      </c>
      <c r="AZ302">
        <f t="shared" si="78"/>
        <v>0</v>
      </c>
      <c r="BA302">
        <f t="shared" si="78"/>
        <v>0</v>
      </c>
      <c r="BB302">
        <f t="shared" si="78"/>
        <v>0</v>
      </c>
      <c r="BC302">
        <f t="shared" si="78"/>
        <v>0</v>
      </c>
      <c r="BD302">
        <f t="shared" si="66"/>
        <v>0</v>
      </c>
      <c r="BE302">
        <f t="shared" si="66"/>
        <v>0</v>
      </c>
      <c r="BF302">
        <f t="shared" si="77"/>
        <v>0</v>
      </c>
      <c r="BG302">
        <f t="shared" si="77"/>
        <v>0</v>
      </c>
      <c r="BH302">
        <f t="shared" si="77"/>
        <v>0</v>
      </c>
      <c r="BI302">
        <f t="shared" si="77"/>
        <v>0</v>
      </c>
      <c r="BJ302">
        <f t="shared" si="77"/>
        <v>0</v>
      </c>
      <c r="BK302">
        <f t="shared" si="77"/>
        <v>0</v>
      </c>
      <c r="BL302">
        <f t="shared" si="77"/>
        <v>0</v>
      </c>
      <c r="BM302">
        <f t="shared" si="77"/>
        <v>0</v>
      </c>
      <c r="BN302">
        <f t="shared" si="77"/>
        <v>0</v>
      </c>
      <c r="BO302">
        <f t="shared" si="77"/>
        <v>0</v>
      </c>
      <c r="BP302">
        <f t="shared" si="77"/>
        <v>0</v>
      </c>
      <c r="BQ302">
        <f t="shared" si="77"/>
        <v>0</v>
      </c>
      <c r="BR302">
        <f t="shared" si="77"/>
        <v>0</v>
      </c>
      <c r="BS302">
        <f t="shared" si="77"/>
        <v>0</v>
      </c>
      <c r="BT302">
        <f t="shared" si="77"/>
        <v>0</v>
      </c>
      <c r="BU302">
        <f t="shared" si="77"/>
        <v>0</v>
      </c>
    </row>
    <row r="303" hidden="1" spans="1:73">
      <c r="A303" s="9" t="str">
        <f>_xlfn.XLOOKUP($E303,'Copy of Raw Data'!$E:$E,'Copy of Raw Data'!A:A,"ERROR",0,1)</f>
        <v>US</v>
      </c>
      <c r="B303" s="9" t="str">
        <f>_xlfn.XLOOKUP($E303,'Copy of Raw Data'!$E:$E,'Copy of Raw Data'!B:B,"ERROR",0,1)</f>
        <v>Hair Mousses</v>
      </c>
      <c r="C303" s="9" t="str">
        <f>_xlfn.XLOOKUP($E303,'Copy of Raw Data'!$E:$E,'Copy of Raw Data'!C:C,"ERROR",0,1)</f>
        <v>WOZUTUNT</v>
      </c>
      <c r="D303" s="9" t="str">
        <f>_xlfn.XLOOKUP($E303,'Copy of Raw Data'!$E:$E,'Copy of Raw Data'!D:D,"ERROR",0,1)</f>
        <v>www.amazon.com/dp/B0CGMYC1XY</v>
      </c>
      <c r="E303" s="9" t="s">
        <v>1077</v>
      </c>
      <c r="F303" s="9" t="str">
        <f>_xlfn.XLOOKUP($E303,'Copy of Raw Data'!$E:$E,'Copy of Raw Data'!F:F,"ERROR",0,1)</f>
        <v>WOZUTUNT Edge Control Wax for Black Women Strong Hold Non-greasy Edge Smoother Edge Control for Black Hair No Flaking, No White Residue, Shine, Hair Gel for Women Edge Control Wax(Citrus Scent)</v>
      </c>
      <c r="G303" s="9">
        <f>_xlfn.XLOOKUP($E303,'Copy of Raw Data'!$E:$E,'Copy of Raw Data'!G:G,"ERROR",0,1)</f>
        <v>53</v>
      </c>
      <c r="H303" s="9">
        <f>_xlfn.XLOOKUP($E303,'Copy of Raw Data'!$E:$E,'Copy of Raw Data'!H:H,"ERROR",0,1)</f>
        <v>316.64</v>
      </c>
      <c r="I303" s="9">
        <f>_xlfn.XLOOKUP($E303,'Copy of Raw Data'!$E:$E,'Copy of Raw Data'!I:I,"ERROR",0,1)</f>
        <v>1.33640237368938e-5</v>
      </c>
      <c r="J303" s="9" t="str">
        <f>_xlfn.XLOOKUP($E303,'Copy of Raw Data'!$E:$E,'Copy of 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5 to 10</v>
      </c>
      <c r="L303" s="9">
        <f>_xlfn.XLOOKUP($E303,'Copy of Raw Data'!$E:$E,'Copy of Raw Data'!L:L,"ERROR",0,1)</f>
        <v>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5 to 10</v>
      </c>
      <c r="N303" s="9">
        <f>_xlfn.XLOOKUP($E303,'Copy of Raw Data'!$E:$E,'Copy of Raw Data'!N:N,"ERROR",0,1)</f>
        <v>6.99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10% to 15%</v>
      </c>
      <c r="P303" s="16">
        <f t="shared" si="69"/>
        <v>0.143061516452074</v>
      </c>
      <c r="Q303" s="9">
        <f>_xlfn.XLOOKUP($E303,'Copy of Raw Data'!$E:$E,'Copy of Raw Data'!Q:Q,"ERROR",0,1)</f>
        <v>0</v>
      </c>
      <c r="R303" s="9">
        <f>_xlfn.XLOOKUP($E303,'Copy of Raw Data'!$E:$E,'Copy of Raw Data'!R:R,"ERROR",0,1)</f>
        <v>0</v>
      </c>
      <c r="S303" s="17" t="e">
        <f t="shared" si="65"/>
        <v>#N/A</v>
      </c>
      <c r="T303" s="9" t="e">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#N/A</v>
      </c>
      <c r="U303" s="17"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7" t="e">
        <f t="shared" si="70"/>
        <v>#N/A</v>
      </c>
      <c r="W303" s="17"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#N/A</v>
      </c>
      <c r="X303" s="17" t="e">
        <f t="shared" si="71"/>
        <v>#N/A</v>
      </c>
      <c r="Y303" s="9" t="e">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#N/A</v>
      </c>
      <c r="Z303" s="17" t="e">
        <f t="array" ref="Z303">_xlfn.IFS(AA303="oz",_xlfn.IFS(R303="oz",Q303,R303="fl oz",Q303*1.04,R303="ml",Q303*0.0338),AA303="fl oz",_xlfn.IFS(R303="oz",Q303/1.04,R303="fl oz",Q303,R303="ml",Q303*0.0338/1.04),AA303="ml",_xlfn.IFS(R303="oz",Q303/0.0338,R303="fl oz",Q303*1.04/0.0338,R303="ml",Q303))</f>
        <v>#N/A</v>
      </c>
      <c r="AA303" s="9" t="str">
        <f>_xlfn.XLOOKUP($E303,'Copy of Raw Data'!$E:$E,'Copy of Raw Data'!AA:AA,"ERROR",0,1)</f>
        <v>oz</v>
      </c>
      <c r="AB303" s="9"/>
      <c r="AC303" s="9"/>
      <c r="AD303" s="9"/>
      <c r="AE303" s="9"/>
      <c r="AF303" s="9"/>
      <c r="AG303">
        <f t="shared" ref="AG303:AV314" si="79">IF(IFERROR(SEARCH(AG$2,$AD303,1),0)=0,0,1)</f>
        <v>0</v>
      </c>
      <c r="AH303">
        <f t="shared" si="79"/>
        <v>0</v>
      </c>
      <c r="AI303">
        <f t="shared" si="79"/>
        <v>0</v>
      </c>
      <c r="AJ303">
        <f t="shared" si="79"/>
        <v>0</v>
      </c>
      <c r="AK303">
        <f t="shared" si="79"/>
        <v>0</v>
      </c>
      <c r="AL303">
        <f t="shared" si="79"/>
        <v>0</v>
      </c>
      <c r="AM303">
        <f t="shared" si="79"/>
        <v>0</v>
      </c>
      <c r="AN303">
        <f t="shared" si="79"/>
        <v>0</v>
      </c>
      <c r="AO303">
        <f t="shared" si="79"/>
        <v>0</v>
      </c>
      <c r="AP303">
        <f t="shared" si="79"/>
        <v>0</v>
      </c>
      <c r="AQ303">
        <f t="shared" si="79"/>
        <v>0</v>
      </c>
      <c r="AR303">
        <f t="shared" si="79"/>
        <v>0</v>
      </c>
      <c r="AS303">
        <f t="shared" si="79"/>
        <v>0</v>
      </c>
      <c r="AT303">
        <f t="shared" si="79"/>
        <v>0</v>
      </c>
      <c r="AU303">
        <f t="shared" si="79"/>
        <v>0</v>
      </c>
      <c r="AV303">
        <f t="shared" si="79"/>
        <v>0</v>
      </c>
      <c r="AW303">
        <f t="shared" si="78"/>
        <v>0</v>
      </c>
      <c r="AX303">
        <f t="shared" si="78"/>
        <v>0</v>
      </c>
      <c r="AY303">
        <f t="shared" si="78"/>
        <v>0</v>
      </c>
      <c r="AZ303">
        <f t="shared" si="78"/>
        <v>0</v>
      </c>
      <c r="BA303">
        <f t="shared" si="78"/>
        <v>0</v>
      </c>
      <c r="BB303">
        <f t="shared" si="78"/>
        <v>0</v>
      </c>
      <c r="BC303">
        <f t="shared" si="78"/>
        <v>0</v>
      </c>
      <c r="BD303">
        <f t="shared" si="66"/>
        <v>0</v>
      </c>
      <c r="BE303">
        <f t="shared" si="66"/>
        <v>0</v>
      </c>
      <c r="BF303">
        <f t="shared" si="77"/>
        <v>0</v>
      </c>
      <c r="BG303">
        <f t="shared" si="77"/>
        <v>0</v>
      </c>
      <c r="BH303">
        <f t="shared" si="77"/>
        <v>0</v>
      </c>
      <c r="BI303">
        <f t="shared" si="77"/>
        <v>0</v>
      </c>
      <c r="BJ303">
        <f t="shared" si="77"/>
        <v>0</v>
      </c>
      <c r="BK303">
        <f t="shared" si="77"/>
        <v>0</v>
      </c>
      <c r="BL303">
        <f t="shared" si="77"/>
        <v>0</v>
      </c>
      <c r="BM303">
        <f t="shared" si="77"/>
        <v>0</v>
      </c>
      <c r="BN303">
        <f t="shared" si="77"/>
        <v>0</v>
      </c>
      <c r="BO303">
        <f t="shared" si="77"/>
        <v>0</v>
      </c>
      <c r="BP303">
        <f t="shared" si="77"/>
        <v>0</v>
      </c>
      <c r="BQ303">
        <f t="shared" si="77"/>
        <v>0</v>
      </c>
      <c r="BR303">
        <f t="shared" si="77"/>
        <v>0</v>
      </c>
      <c r="BS303">
        <f t="shared" si="77"/>
        <v>0</v>
      </c>
      <c r="BT303">
        <f t="shared" si="77"/>
        <v>0</v>
      </c>
      <c r="BU303">
        <f t="shared" si="77"/>
        <v>0</v>
      </c>
    </row>
    <row r="304" hidden="1" spans="1:73">
      <c r="A304" s="9" t="str">
        <f>_xlfn.XLOOKUP($E304,'Copy of Raw Data'!$E:$E,'Copy of Raw Data'!A:A,"ERROR",0,1)</f>
        <v>US</v>
      </c>
      <c r="B304" s="9" t="str">
        <f>_xlfn.XLOOKUP($E304,'Copy of Raw Data'!$E:$E,'Copy of Raw Data'!B:B,"ERROR",0,1)</f>
        <v>Hair Mousses</v>
      </c>
      <c r="C304" s="9" t="str">
        <f>_xlfn.XLOOKUP($E304,'Copy of Raw Data'!$E:$E,'Copy of Raw Data'!C:C,"ERROR",0,1)</f>
        <v>WOZUTUNT</v>
      </c>
      <c r="D304" s="9" t="str">
        <f>_xlfn.XLOOKUP($E304,'Copy of Raw Data'!$E:$E,'Copy of Raw Data'!D:D,"ERROR",0,1)</f>
        <v>www.amazon.com/dp/B0C4T1Q9R8</v>
      </c>
      <c r="E304" s="9" t="s">
        <v>1080</v>
      </c>
      <c r="F304" s="9" t="str">
        <f>_xlfn.XLOOKUP($E304,'Copy of Raw Data'!$E:$E,'Copy of Raw Data'!F:F,"ERROR",0,1)</f>
        <v>Lace Tint Hair Mousse, 3.4 fl oz Lace Tint Mousse for Women Wigs Lace Wigs Toupees Hairpieces Natural Finishing Lace Color, Lace Tint for Wigs Melts Lace Foam Tint with Hair Wax Stick(Light Brown)</v>
      </c>
      <c r="G304" s="9">
        <f>_xlfn.XLOOKUP($E304,'Copy of Raw Data'!$E:$E,'Copy of Raw Data'!G:G,"ERROR",0,1)</f>
        <v>31</v>
      </c>
      <c r="H304" s="9">
        <f>_xlfn.XLOOKUP($E304,'Copy of Raw Data'!$E:$E,'Copy of Raw Data'!H:H,"ERROR",0,1)</f>
        <v>314.34</v>
      </c>
      <c r="I304" s="9">
        <f>_xlfn.XLOOKUP($E304,'Copy of Raw Data'!$E:$E,'Copy of Raw Data'!I:I,"ERROR",0,1)</f>
        <v>1.26187436703806e-5</v>
      </c>
      <c r="J304" s="9" t="str">
        <f>_xlfn.XLOOKUP($E304,'Copy of Raw Data'!$E:$E,'Copy of 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_xlfn.XLOOKUP($E304,'Copy of Raw Data'!$E:$E,'Copy of Raw Data'!L:L,"ERROR",0,1)</f>
        <v>9.99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_xlfn.XLOOKUP($E304,'Copy of Raw Data'!$E:$E,'Copy of Raw Data'!N:N,"ERROR",0,1)</f>
        <v>9.99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6">
        <f t="shared" si="69"/>
        <v>0</v>
      </c>
      <c r="Q304" s="9">
        <f>_xlfn.XLOOKUP($E304,'Copy of Raw Data'!$E:$E,'Copy of Raw Data'!Q:Q,"ERROR",0,1)</f>
        <v>3.4</v>
      </c>
      <c r="R304" s="9" t="str">
        <f>_xlfn.XLOOKUP($E304,'Copy of Raw Data'!$E:$E,'Copy of Raw Data'!R:R,"ERROR",0,1)</f>
        <v>fl oz</v>
      </c>
      <c r="S304" s="17">
        <f t="shared" si="65"/>
        <v>2.82522624434389</v>
      </c>
      <c r="T304" s="9" t="str">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2 to 3</v>
      </c>
      <c r="U304" s="17" t="str">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0.05 to 0.1</v>
      </c>
      <c r="V304" s="17">
        <f t="shared" si="70"/>
        <v>0.0955436673772029</v>
      </c>
      <c r="W304" s="17" t="str">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0.05 to 0.1</v>
      </c>
      <c r="X304" s="17">
        <f t="shared" si="71"/>
        <v>0.0955436673772029</v>
      </c>
      <c r="Y304" s="9"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2 to 4</v>
      </c>
      <c r="Z304" s="17">
        <f t="array" ref="Z304">_xlfn.IFS(AA304="oz",_xlfn.IFS(R304="oz",Q304,R304="fl oz",Q304*1.04,R304="ml",Q304*0.0338),AA304="fl oz",_xlfn.IFS(R304="oz",Q304/1.04,R304="fl oz",Q304,R304="ml",Q304*0.0338/1.04),AA304="ml",_xlfn.IFS(R304="oz",Q304/0.0338,R304="fl oz",Q304*1.04/0.0338,R304="ml",Q304))</f>
        <v>3.536</v>
      </c>
      <c r="AA304" s="9" t="str">
        <f>_xlfn.XLOOKUP($E304,'Copy of Raw Data'!$E:$E,'Copy of Raw Data'!AA:AA,"ERROR",0,1)</f>
        <v>oz</v>
      </c>
      <c r="AB304" s="9"/>
      <c r="AC304" s="9"/>
      <c r="AD304" s="9"/>
      <c r="AE304" s="9"/>
      <c r="AF304" s="9"/>
      <c r="AG304">
        <f t="shared" si="79"/>
        <v>0</v>
      </c>
      <c r="AH304">
        <f t="shared" si="79"/>
        <v>0</v>
      </c>
      <c r="AI304">
        <f t="shared" si="79"/>
        <v>0</v>
      </c>
      <c r="AJ304">
        <f t="shared" si="79"/>
        <v>0</v>
      </c>
      <c r="AK304">
        <f t="shared" si="79"/>
        <v>0</v>
      </c>
      <c r="AL304">
        <f t="shared" si="79"/>
        <v>0</v>
      </c>
      <c r="AM304">
        <f t="shared" si="79"/>
        <v>0</v>
      </c>
      <c r="AN304">
        <f t="shared" si="79"/>
        <v>0</v>
      </c>
      <c r="AO304">
        <f t="shared" si="79"/>
        <v>0</v>
      </c>
      <c r="AP304">
        <f t="shared" si="79"/>
        <v>0</v>
      </c>
      <c r="AQ304">
        <f t="shared" si="79"/>
        <v>0</v>
      </c>
      <c r="AR304">
        <f t="shared" si="79"/>
        <v>0</v>
      </c>
      <c r="AS304">
        <f t="shared" si="79"/>
        <v>0</v>
      </c>
      <c r="AT304">
        <f t="shared" si="79"/>
        <v>0</v>
      </c>
      <c r="AU304">
        <f t="shared" si="79"/>
        <v>0</v>
      </c>
      <c r="AV304">
        <f t="shared" si="79"/>
        <v>0</v>
      </c>
      <c r="AW304">
        <f t="shared" si="78"/>
        <v>0</v>
      </c>
      <c r="AX304">
        <f t="shared" si="78"/>
        <v>0</v>
      </c>
      <c r="AY304">
        <f t="shared" si="78"/>
        <v>0</v>
      </c>
      <c r="AZ304">
        <f t="shared" si="78"/>
        <v>0</v>
      </c>
      <c r="BA304">
        <f t="shared" si="78"/>
        <v>0</v>
      </c>
      <c r="BB304">
        <f t="shared" si="78"/>
        <v>0</v>
      </c>
      <c r="BC304">
        <f t="shared" si="78"/>
        <v>0</v>
      </c>
      <c r="BD304">
        <f t="shared" si="66"/>
        <v>0</v>
      </c>
      <c r="BE304">
        <f t="shared" si="66"/>
        <v>0</v>
      </c>
      <c r="BF304">
        <f t="shared" si="77"/>
        <v>0</v>
      </c>
      <c r="BG304">
        <f t="shared" si="77"/>
        <v>0</v>
      </c>
      <c r="BH304">
        <f t="shared" si="77"/>
        <v>0</v>
      </c>
      <c r="BI304">
        <f t="shared" si="77"/>
        <v>0</v>
      </c>
      <c r="BJ304">
        <f t="shared" si="77"/>
        <v>0</v>
      </c>
      <c r="BK304">
        <f t="shared" si="77"/>
        <v>0</v>
      </c>
      <c r="BL304">
        <f t="shared" si="77"/>
        <v>0</v>
      </c>
      <c r="BM304">
        <f t="shared" si="77"/>
        <v>0</v>
      </c>
      <c r="BN304">
        <f t="shared" si="77"/>
        <v>0</v>
      </c>
      <c r="BO304">
        <f t="shared" si="77"/>
        <v>0</v>
      </c>
      <c r="BP304">
        <f t="shared" si="77"/>
        <v>0</v>
      </c>
      <c r="BQ304">
        <f t="shared" si="77"/>
        <v>0</v>
      </c>
      <c r="BR304">
        <f t="shared" si="77"/>
        <v>0</v>
      </c>
      <c r="BS304">
        <f t="shared" si="77"/>
        <v>0</v>
      </c>
      <c r="BT304">
        <f t="shared" si="77"/>
        <v>0</v>
      </c>
      <c r="BU304">
        <f t="shared" si="77"/>
        <v>0</v>
      </c>
    </row>
    <row r="305" hidden="1" spans="1:73">
      <c r="A305" s="9" t="str">
        <f>_xlfn.XLOOKUP($E305,'Copy of Raw Data'!$E:$E,'Copy of Raw Data'!A:A,"ERROR",0,1)</f>
        <v>US</v>
      </c>
      <c r="B305" s="9" t="str">
        <f>_xlfn.XLOOKUP($E305,'Copy of Raw Data'!$E:$E,'Copy of Raw Data'!B:B,"ERROR",0,1)</f>
        <v>Hair Mousses</v>
      </c>
      <c r="C305" s="9" t="str">
        <f>_xlfn.XLOOKUP($E305,'Copy of Raw Data'!$E:$E,'Copy of Raw Data'!C:C,"ERROR",0,1)</f>
        <v>Herbal Essences</v>
      </c>
      <c r="D305" s="9" t="str">
        <f>_xlfn.XLOOKUP($E305,'Copy of Raw Data'!$E:$E,'Copy of Raw Data'!D:D,"ERROR",0,1)</f>
        <v>www.amazon.com/dp/B07NKPNT5S</v>
      </c>
      <c r="E305" s="9" t="s">
        <v>1083</v>
      </c>
      <c r="F305" s="9" t="str">
        <f>_xlfn.XLOOKUP($E305,'Copy of Raw Data'!$E:$E,'Copy of Raw Data'!F:F,"ERROR",0,1)</f>
        <v>Herbal Essences Hair Mousse - Tousle Me Softly - Medium Hold (2) - Net Wt. 6.8 OZ (192 g) Per Can - Pack of 4 Cans</v>
      </c>
      <c r="G305" s="9">
        <f>_xlfn.XLOOKUP($E305,'Copy of Raw Data'!$E:$E,'Copy of Raw Data'!G:G,"ERROR",0,1)</f>
        <v>16</v>
      </c>
      <c r="H305" s="9">
        <f>_xlfn.XLOOKUP($E305,'Copy of Raw Data'!$E:$E,'Copy of Raw Data'!H:H,"ERROR",0,1)</f>
        <v>296.81</v>
      </c>
      <c r="I305" s="9">
        <f>_xlfn.XLOOKUP($E305,'Copy of Raw Data'!$E:$E,'Copy of Raw Data'!I:I,"ERROR",0,1)</f>
        <v>1.24155241200136e-5</v>
      </c>
      <c r="J305" s="9" t="str">
        <f>_xlfn.XLOOKUP($E305,'Copy of Raw Data'!$E:$E,'Copy of 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15 to 20</v>
      </c>
      <c r="L305" s="9">
        <f>_xlfn.XLOOKUP($E305,'Copy of Raw Data'!$E:$E,'Copy of Raw Data'!L:L,"ERROR",0,1)</f>
        <v>18.14</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15 to 20</v>
      </c>
      <c r="N305" s="9">
        <f>_xlfn.XLOOKUP($E305,'Copy of Raw Data'!$E:$E,'Copy of Raw Data'!N:N,"ERROR",0,1)</f>
        <v>18.14</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69"/>
        <v>0</v>
      </c>
      <c r="Q305" s="9">
        <f>_xlfn.XLOOKUP($E305,'Copy of Raw Data'!$E:$E,'Copy of Raw Data'!Q:Q,"ERROR",0,1)</f>
        <v>27.2</v>
      </c>
      <c r="R305" s="9" t="str">
        <f>_xlfn.XLOOKUP($E305,'Copy of Raw Data'!$E:$E,'Copy of Raw Data'!R:R,"ERROR",0,1)</f>
        <v>oz</v>
      </c>
      <c r="S305" s="17">
        <f t="shared" si="65"/>
        <v>0.666911764705882</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0.5 to 0.75</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 to 0.05</v>
      </c>
      <c r="V305" s="17">
        <f t="shared" si="70"/>
        <v>0.0225536613021942</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 to 0.05</v>
      </c>
      <c r="X305" s="17">
        <f t="shared" si="71"/>
        <v>0.0225536613021942</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25 to 30</v>
      </c>
      <c r="Z305" s="17">
        <f t="array" ref="Z305">_xlfn.IFS(AA305="oz",_xlfn.IFS(R305="oz",Q305,R305="fl oz",Q305*1.04,R305="ml",Q305*0.0338),AA305="fl oz",_xlfn.IFS(R305="oz",Q305/1.04,R305="fl oz",Q305,R305="ml",Q305*0.0338/1.04),AA305="ml",_xlfn.IFS(R305="oz",Q305/0.0338,R305="fl oz",Q305*1.04/0.0338,R305="ml",Q305))</f>
        <v>27.2</v>
      </c>
      <c r="AA305" s="9" t="str">
        <f>_xlfn.XLOOKUP($E305,'Copy of Raw Data'!$E:$E,'Copy of Raw Data'!AA:AA,"ERROR",0,1)</f>
        <v>oz</v>
      </c>
      <c r="AB305" s="9"/>
      <c r="AC305" s="9"/>
      <c r="AD305" s="9"/>
      <c r="AE305" s="9"/>
      <c r="AF305" s="9"/>
      <c r="AG305">
        <f t="shared" si="79"/>
        <v>0</v>
      </c>
      <c r="AH305">
        <f t="shared" si="79"/>
        <v>0</v>
      </c>
      <c r="AI305">
        <f t="shared" si="79"/>
        <v>0</v>
      </c>
      <c r="AJ305">
        <f t="shared" si="79"/>
        <v>0</v>
      </c>
      <c r="AK305">
        <f t="shared" si="79"/>
        <v>0</v>
      </c>
      <c r="AL305">
        <f t="shared" si="79"/>
        <v>0</v>
      </c>
      <c r="AM305">
        <f t="shared" si="79"/>
        <v>0</v>
      </c>
      <c r="AN305">
        <f t="shared" si="79"/>
        <v>0</v>
      </c>
      <c r="AO305">
        <f t="shared" si="79"/>
        <v>0</v>
      </c>
      <c r="AP305">
        <f t="shared" si="79"/>
        <v>0</v>
      </c>
      <c r="AQ305">
        <f t="shared" si="79"/>
        <v>0</v>
      </c>
      <c r="AR305">
        <f t="shared" si="79"/>
        <v>0</v>
      </c>
      <c r="AS305">
        <f t="shared" si="79"/>
        <v>0</v>
      </c>
      <c r="AT305">
        <f t="shared" si="79"/>
        <v>0</v>
      </c>
      <c r="AU305">
        <f t="shared" si="79"/>
        <v>0</v>
      </c>
      <c r="AV305">
        <f t="shared" si="79"/>
        <v>0</v>
      </c>
      <c r="AW305">
        <f t="shared" si="78"/>
        <v>0</v>
      </c>
      <c r="AX305">
        <f t="shared" si="78"/>
        <v>0</v>
      </c>
      <c r="AY305">
        <f t="shared" si="78"/>
        <v>0</v>
      </c>
      <c r="AZ305">
        <f t="shared" si="78"/>
        <v>0</v>
      </c>
      <c r="BA305">
        <f t="shared" si="78"/>
        <v>0</v>
      </c>
      <c r="BB305">
        <f t="shared" si="78"/>
        <v>0</v>
      </c>
      <c r="BC305">
        <f t="shared" si="78"/>
        <v>0</v>
      </c>
      <c r="BD305">
        <f t="shared" si="66"/>
        <v>0</v>
      </c>
      <c r="BE305">
        <f t="shared" si="66"/>
        <v>0</v>
      </c>
      <c r="BF305">
        <f t="shared" si="77"/>
        <v>0</v>
      </c>
      <c r="BG305">
        <f t="shared" si="77"/>
        <v>0</v>
      </c>
      <c r="BH305">
        <f t="shared" si="77"/>
        <v>0</v>
      </c>
      <c r="BI305">
        <f t="shared" si="77"/>
        <v>0</v>
      </c>
      <c r="BJ305">
        <f t="shared" si="77"/>
        <v>0</v>
      </c>
      <c r="BK305">
        <f t="shared" si="77"/>
        <v>0</v>
      </c>
      <c r="BL305">
        <f t="shared" si="77"/>
        <v>0</v>
      </c>
      <c r="BM305">
        <f t="shared" si="77"/>
        <v>0</v>
      </c>
      <c r="BN305">
        <f t="shared" si="77"/>
        <v>0</v>
      </c>
      <c r="BO305">
        <f t="shared" si="77"/>
        <v>0</v>
      </c>
      <c r="BP305">
        <f t="shared" si="77"/>
        <v>0</v>
      </c>
      <c r="BQ305">
        <f t="shared" si="77"/>
        <v>0</v>
      </c>
      <c r="BR305">
        <f t="shared" si="77"/>
        <v>0</v>
      </c>
      <c r="BS305">
        <f t="shared" si="77"/>
        <v>0</v>
      </c>
      <c r="BT305">
        <f t="shared" si="77"/>
        <v>0</v>
      </c>
      <c r="BU305">
        <f t="shared" si="77"/>
        <v>0</v>
      </c>
    </row>
    <row r="306" hidden="1" spans="1:73">
      <c r="A306" s="9" t="str">
        <f>_xlfn.XLOOKUP($E306,'Copy of Raw Data'!$E:$E,'Copy of Raw Data'!A:A,"ERROR",0,1)</f>
        <v>US</v>
      </c>
      <c r="B306" s="9" t="str">
        <f>_xlfn.XLOOKUP($E306,'Copy of Raw Data'!$E:$E,'Copy of Raw Data'!B:B,"ERROR",0,1)</f>
        <v>Hair Mousses</v>
      </c>
      <c r="C306" s="9" t="str">
        <f>_xlfn.XLOOKUP($E306,'Copy of Raw Data'!$E:$E,'Copy of Raw Data'!C:C,"ERROR",0,1)</f>
        <v>hask</v>
      </c>
      <c r="D306" s="9" t="str">
        <f>_xlfn.XLOOKUP($E306,'Copy of Raw Data'!$E:$E,'Copy of Raw Data'!D:D,"ERROR",0,1)</f>
        <v>www.amazon.com/dp/B004OT39F6</v>
      </c>
      <c r="E306" s="9" t="s">
        <v>1087</v>
      </c>
      <c r="F306" s="9" t="str">
        <f>_xlfn.XLOOKUP($E306,'Copy of Raw Data'!$E:$E,'Copy of Raw Data'!F:F,"ERROR",0,1)</f>
        <v>Vigorol Olive Oil Mega Moisture Mousse, 12 Ounce</v>
      </c>
      <c r="G306" s="9">
        <f>_xlfn.XLOOKUP($E306,'Copy of Raw Data'!$E:$E,'Copy of Raw Data'!G:G,"ERROR",0,1)</f>
        <v>23</v>
      </c>
      <c r="H306" s="9">
        <f>_xlfn.XLOOKUP($E306,'Copy of Raw Data'!$E:$E,'Copy of Raw Data'!H:H,"ERROR",0,1)</f>
        <v>292.03</v>
      </c>
      <c r="I306" s="9">
        <f>_xlfn.XLOOKUP($E306,'Copy of Raw Data'!$E:$E,'Copy of Raw Data'!I:I,"ERROR",0,1)</f>
        <v>1.16863995826092e-5</v>
      </c>
      <c r="J306" s="9" t="str">
        <f>_xlfn.XLOOKUP($E306,'Copy of Raw Data'!$E:$E,'Copy of 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10 to 15</v>
      </c>
      <c r="L306" s="9">
        <f>_xlfn.XLOOKUP($E306,'Copy of Raw Data'!$E:$E,'Copy of Raw Data'!L:L,"ERROR",0,1)</f>
        <v>12.89</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10 to 15</v>
      </c>
      <c r="N306" s="9">
        <f>_xlfn.XLOOKUP($E306,'Copy of Raw Data'!$E:$E,'Copy of Raw Data'!N:N,"ERROR",0,1)</f>
        <v>12.89</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69"/>
        <v>0</v>
      </c>
      <c r="Q306" s="9">
        <f>_xlfn.XLOOKUP($E306,'Copy of Raw Data'!$E:$E,'Copy of Raw Data'!Q:Q,"ERROR",0,1)</f>
        <v>12</v>
      </c>
      <c r="R306" s="9" t="str">
        <f>_xlfn.XLOOKUP($E306,'Copy of Raw Data'!$E:$E,'Copy of Raw Data'!R:R,"ERROR",0,1)</f>
        <v>oz</v>
      </c>
      <c r="S306" s="17">
        <f t="shared" si="65"/>
        <v>1.07416666666667</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1 to 2</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70"/>
        <v>0.0363262315409762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71"/>
        <v>0.0363262315409762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10 to 15</v>
      </c>
      <c r="Z306" s="17">
        <f t="array" ref="Z306">_xlfn.IFS(AA306="oz",_xlfn.IFS(R306="oz",Q306,R306="fl oz",Q306*1.04,R306="ml",Q306*0.0338),AA306="fl oz",_xlfn.IFS(R306="oz",Q306/1.04,R306="fl oz",Q306,R306="ml",Q306*0.0338/1.04),AA306="ml",_xlfn.IFS(R306="oz",Q306/0.0338,R306="fl oz",Q306*1.04/0.0338,R306="ml",Q306))</f>
        <v>12</v>
      </c>
      <c r="AA306" s="9" t="str">
        <f>_xlfn.XLOOKUP($E306,'Copy of Raw Data'!$E:$E,'Copy of Raw Data'!AA:AA,"ERROR",0,1)</f>
        <v>oz</v>
      </c>
      <c r="AB306" s="9"/>
      <c r="AC306" s="9"/>
      <c r="AD306" s="9"/>
      <c r="AE306" s="9"/>
      <c r="AF306" s="9"/>
      <c r="AG306">
        <f t="shared" si="79"/>
        <v>0</v>
      </c>
      <c r="AH306">
        <f t="shared" si="79"/>
        <v>0</v>
      </c>
      <c r="AI306">
        <f t="shared" si="79"/>
        <v>0</v>
      </c>
      <c r="AJ306">
        <f t="shared" si="79"/>
        <v>0</v>
      </c>
      <c r="AK306">
        <f t="shared" si="79"/>
        <v>0</v>
      </c>
      <c r="AL306">
        <f t="shared" si="79"/>
        <v>0</v>
      </c>
      <c r="AM306">
        <f t="shared" si="79"/>
        <v>0</v>
      </c>
      <c r="AN306">
        <f t="shared" si="79"/>
        <v>0</v>
      </c>
      <c r="AO306">
        <f t="shared" si="79"/>
        <v>0</v>
      </c>
      <c r="AP306">
        <f t="shared" si="79"/>
        <v>0</v>
      </c>
      <c r="AQ306">
        <f t="shared" si="79"/>
        <v>0</v>
      </c>
      <c r="AR306">
        <f t="shared" si="79"/>
        <v>0</v>
      </c>
      <c r="AS306">
        <f t="shared" si="79"/>
        <v>0</v>
      </c>
      <c r="AT306">
        <f t="shared" si="79"/>
        <v>0</v>
      </c>
      <c r="AU306">
        <f t="shared" si="79"/>
        <v>0</v>
      </c>
      <c r="AV306">
        <f t="shared" si="79"/>
        <v>0</v>
      </c>
      <c r="AW306">
        <f t="shared" si="78"/>
        <v>0</v>
      </c>
      <c r="AX306">
        <f t="shared" si="78"/>
        <v>0</v>
      </c>
      <c r="AY306">
        <f t="shared" si="78"/>
        <v>0</v>
      </c>
      <c r="AZ306">
        <f t="shared" si="78"/>
        <v>0</v>
      </c>
      <c r="BA306">
        <f t="shared" si="78"/>
        <v>0</v>
      </c>
      <c r="BB306">
        <f t="shared" si="78"/>
        <v>0</v>
      </c>
      <c r="BC306">
        <f t="shared" si="78"/>
        <v>0</v>
      </c>
      <c r="BD306">
        <f t="shared" si="66"/>
        <v>0</v>
      </c>
      <c r="BE306">
        <f t="shared" si="66"/>
        <v>0</v>
      </c>
      <c r="BF306">
        <f t="shared" si="77"/>
        <v>0</v>
      </c>
      <c r="BG306">
        <f t="shared" si="77"/>
        <v>0</v>
      </c>
      <c r="BH306">
        <f t="shared" si="77"/>
        <v>0</v>
      </c>
      <c r="BI306">
        <f t="shared" ref="BF306:BU314" si="80">IF(IFERROR(SEARCH(BI$2,$AD306,1),0)=0,0,1)</f>
        <v>0</v>
      </c>
      <c r="BJ306">
        <f t="shared" si="80"/>
        <v>0</v>
      </c>
      <c r="BK306">
        <f t="shared" si="80"/>
        <v>0</v>
      </c>
      <c r="BL306">
        <f t="shared" si="80"/>
        <v>0</v>
      </c>
      <c r="BM306">
        <f t="shared" si="80"/>
        <v>0</v>
      </c>
      <c r="BN306">
        <f t="shared" si="80"/>
        <v>0</v>
      </c>
      <c r="BO306">
        <f t="shared" si="80"/>
        <v>0</v>
      </c>
      <c r="BP306">
        <f t="shared" si="80"/>
        <v>0</v>
      </c>
      <c r="BQ306">
        <f t="shared" si="80"/>
        <v>0</v>
      </c>
      <c r="BR306">
        <f t="shared" si="80"/>
        <v>0</v>
      </c>
      <c r="BS306">
        <f t="shared" si="80"/>
        <v>0</v>
      </c>
      <c r="BT306">
        <f t="shared" si="80"/>
        <v>0</v>
      </c>
      <c r="BU306">
        <f t="shared" si="80"/>
        <v>0</v>
      </c>
    </row>
    <row r="307" hidden="1" spans="1:73">
      <c r="A307" s="9" t="str">
        <f>_xlfn.XLOOKUP($E307,'Copy of Raw Data'!$E:$E,'Copy of Raw Data'!A:A,"ERROR",0,1)</f>
        <v>US</v>
      </c>
      <c r="B307" s="9" t="str">
        <f>_xlfn.XLOOKUP($E307,'Copy of Raw Data'!$E:$E,'Copy of Raw Data'!B:B,"ERROR",0,1)</f>
        <v>Hair Mousses</v>
      </c>
      <c r="C307" s="9" t="str">
        <f>_xlfn.XLOOKUP($E307,'Copy of Raw Data'!$E:$E,'Copy of Raw Data'!C:C,"ERROR",0,1)</f>
        <v>gk hair</v>
      </c>
      <c r="D307" s="9" t="str">
        <f>_xlfn.XLOOKUP($E307,'Copy of Raw Data'!$E:$E,'Copy of Raw Data'!D:D,"ERROR",0,1)</f>
        <v>www.amazon.com/dp/B01M2ZXXL6</v>
      </c>
      <c r="E307" s="9" t="s">
        <v>1091</v>
      </c>
      <c r="F307" s="9" t="str">
        <f>_xlfn.XLOOKUP($E307,'Copy of Raw Data'!$E:$E,'Copy of Raw Data'!F:F,"ERROR",0,1)</f>
        <v>GK HAIR Global Keratin Volumizing Hair Styling Mousse (8.5 Fl Oz/250ml) -Enhances Curls Added Volume with Medium Hold &amp; Boost Shine Moisturizing Blow Dry Frizz Control Foam for All Hair Types -Unisex</v>
      </c>
      <c r="G307" s="9">
        <f>_xlfn.XLOOKUP($E307,'Copy of Raw Data'!$E:$E,'Copy of Raw Data'!G:G,"ERROR",0,1)</f>
        <v>16</v>
      </c>
      <c r="H307" s="9">
        <f>_xlfn.XLOOKUP($E307,'Copy of Raw Data'!$E:$E,'Copy of Raw Data'!H:H,"ERROR",0,1)</f>
        <v>274.88</v>
      </c>
      <c r="I307" s="9">
        <f>_xlfn.XLOOKUP($E307,'Copy of Raw Data'!$E:$E,'Copy of Raw Data'!I:I,"ERROR",0,1)</f>
        <v>1.11770752701832e-5</v>
      </c>
      <c r="J307" s="9" t="str">
        <f>_xlfn.XLOOKUP($E307,'Copy of Raw Data'!$E:$E,'Copy of 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15 to 20</v>
      </c>
      <c r="L307" s="9">
        <f>_xlfn.XLOOKUP($E307,'Copy of Raw Data'!$E:$E,'Copy of Raw Data'!L:L,"ERROR",0,1)</f>
        <v>16.8</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20 to 30</v>
      </c>
      <c r="N307" s="9">
        <f>_xlfn.XLOOKUP($E307,'Copy of Raw Data'!$E:$E,'Copy of Raw Data'!N:N,"ERROR",0,1)</f>
        <v>25.9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30% to 40%</v>
      </c>
      <c r="P307" s="16">
        <f t="shared" si="69"/>
        <v>0.351351351351351</v>
      </c>
      <c r="Q307" s="9">
        <f>_xlfn.XLOOKUP($E307,'Copy of Raw Data'!$E:$E,'Copy of Raw Data'!Q:Q,"ERROR",0,1)</f>
        <v>8.5</v>
      </c>
      <c r="R307" s="9" t="str">
        <f>_xlfn.XLOOKUP($E307,'Copy of Raw Data'!$E:$E,'Copy of Raw Data'!R:R,"ERROR",0,1)</f>
        <v>fl oz</v>
      </c>
      <c r="S307" s="17">
        <f t="shared" si="65"/>
        <v>1.90045248868778</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0.05 to 0.1</v>
      </c>
      <c r="V307" s="17">
        <f t="shared" si="70"/>
        <v>0.0990823217245068</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0.05 to 0.1</v>
      </c>
      <c r="X307" s="17">
        <f t="shared" si="71"/>
        <v>0.064269614091572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8 to 10</v>
      </c>
      <c r="Z307" s="17">
        <f t="array" ref="Z307">_xlfn.IFS(AA307="oz",_xlfn.IFS(R307="oz",Q307,R307="fl oz",Q307*1.04,R307="ml",Q307*0.0338),AA307="fl oz",_xlfn.IFS(R307="oz",Q307/1.04,R307="fl oz",Q307,R307="ml",Q307*0.0338/1.04),AA307="ml",_xlfn.IFS(R307="oz",Q307/0.0338,R307="fl oz",Q307*1.04/0.0338,R307="ml",Q307))</f>
        <v>8.84</v>
      </c>
      <c r="AA307" s="9" t="str">
        <f>_xlfn.XLOOKUP($E307,'Copy of Raw Data'!$E:$E,'Copy of Raw Data'!AA:AA,"ERROR",0,1)</f>
        <v>oz</v>
      </c>
      <c r="AB307" s="9"/>
      <c r="AC307" s="9"/>
      <c r="AD307" s="9"/>
      <c r="AE307" s="9"/>
      <c r="AF307" s="9"/>
      <c r="AG307">
        <f t="shared" si="79"/>
        <v>0</v>
      </c>
      <c r="AH307">
        <f t="shared" si="79"/>
        <v>0</v>
      </c>
      <c r="AI307">
        <f t="shared" si="79"/>
        <v>0</v>
      </c>
      <c r="AJ307">
        <f t="shared" si="79"/>
        <v>0</v>
      </c>
      <c r="AK307">
        <f t="shared" si="79"/>
        <v>0</v>
      </c>
      <c r="AL307">
        <f t="shared" si="79"/>
        <v>0</v>
      </c>
      <c r="AM307">
        <f t="shared" si="79"/>
        <v>0</v>
      </c>
      <c r="AN307">
        <f t="shared" si="79"/>
        <v>0</v>
      </c>
      <c r="AO307">
        <f t="shared" si="79"/>
        <v>0</v>
      </c>
      <c r="AP307">
        <f t="shared" si="79"/>
        <v>0</v>
      </c>
      <c r="AQ307">
        <f t="shared" si="79"/>
        <v>0</v>
      </c>
      <c r="AR307">
        <f t="shared" si="79"/>
        <v>0</v>
      </c>
      <c r="AS307">
        <f t="shared" si="79"/>
        <v>0</v>
      </c>
      <c r="AT307">
        <f t="shared" si="79"/>
        <v>0</v>
      </c>
      <c r="AU307">
        <f t="shared" si="79"/>
        <v>0</v>
      </c>
      <c r="AV307">
        <f t="shared" si="79"/>
        <v>0</v>
      </c>
      <c r="AW307">
        <f t="shared" si="78"/>
        <v>0</v>
      </c>
      <c r="AX307">
        <f t="shared" si="78"/>
        <v>0</v>
      </c>
      <c r="AY307">
        <f t="shared" si="78"/>
        <v>0</v>
      </c>
      <c r="AZ307">
        <f t="shared" si="78"/>
        <v>0</v>
      </c>
      <c r="BA307">
        <f t="shared" si="78"/>
        <v>0</v>
      </c>
      <c r="BB307">
        <f t="shared" si="78"/>
        <v>0</v>
      </c>
      <c r="BC307">
        <f t="shared" si="78"/>
        <v>0</v>
      </c>
      <c r="BD307">
        <f t="shared" si="66"/>
        <v>0</v>
      </c>
      <c r="BE307">
        <f t="shared" si="66"/>
        <v>0</v>
      </c>
      <c r="BF307">
        <f t="shared" si="80"/>
        <v>0</v>
      </c>
      <c r="BG307">
        <f t="shared" si="80"/>
        <v>0</v>
      </c>
      <c r="BH307">
        <f t="shared" si="80"/>
        <v>0</v>
      </c>
      <c r="BI307">
        <f t="shared" si="80"/>
        <v>0</v>
      </c>
      <c r="BJ307">
        <f t="shared" si="80"/>
        <v>0</v>
      </c>
      <c r="BK307">
        <f t="shared" si="80"/>
        <v>0</v>
      </c>
      <c r="BL307">
        <f t="shared" si="80"/>
        <v>0</v>
      </c>
      <c r="BM307">
        <f t="shared" si="80"/>
        <v>0</v>
      </c>
      <c r="BN307">
        <f t="shared" si="80"/>
        <v>0</v>
      </c>
      <c r="BO307">
        <f t="shared" si="80"/>
        <v>0</v>
      </c>
      <c r="BP307">
        <f t="shared" si="80"/>
        <v>0</v>
      </c>
      <c r="BQ307">
        <f t="shared" si="80"/>
        <v>0</v>
      </c>
      <c r="BR307">
        <f t="shared" si="80"/>
        <v>0</v>
      </c>
      <c r="BS307">
        <f t="shared" si="80"/>
        <v>0</v>
      </c>
      <c r="BT307">
        <f t="shared" si="80"/>
        <v>0</v>
      </c>
      <c r="BU307">
        <f t="shared" si="80"/>
        <v>0</v>
      </c>
    </row>
    <row r="308" hidden="1" spans="1:73">
      <c r="A308" s="9" t="str">
        <f>_xlfn.XLOOKUP($E308,'Copy of Raw Data'!$E:$E,'Copy of Raw Data'!A:A,"ERROR",0,1)</f>
        <v>US</v>
      </c>
      <c r="B308" s="9" t="str">
        <f>_xlfn.XLOOKUP($E308,'Copy of Raw Data'!$E:$E,'Copy of Raw Data'!B:B,"ERROR",0,1)</f>
        <v>Hair Mousses</v>
      </c>
      <c r="C308" s="9" t="str">
        <f>_xlfn.XLOOKUP($E308,'Copy of Raw Data'!$E:$E,'Copy of Raw Data'!C:C,"ERROR",0,1)</f>
        <v>Aussie</v>
      </c>
      <c r="D308" s="9" t="str">
        <f>_xlfn.XLOOKUP($E308,'Copy of Raw Data'!$E:$E,'Copy of Raw Data'!D:D,"ERROR",0,1)</f>
        <v>www.amazon.com/dp/B0010NJOVW</v>
      </c>
      <c r="E308" s="9" t="s">
        <v>1094</v>
      </c>
      <c r="F308" s="9" t="str">
        <f>_xlfn.XLOOKUP($E308,'Copy of Raw Data'!$E:$E,'Copy of Raw Data'!F:F,"ERROR",0,1)</f>
        <v>Aussie Instant Freeze Sculpting Mousse 24 Hour Maximum Hold 6 oz ( Pack of 1)</v>
      </c>
      <c r="G308" s="9">
        <f>_xlfn.XLOOKUP($E308,'Copy of Raw Data'!$E:$E,'Copy of Raw Data'!G:G,"ERROR",0,1)</f>
        <v>35</v>
      </c>
      <c r="H308" s="9">
        <f>_xlfn.XLOOKUP($E308,'Copy of Raw Data'!$E:$E,'Copy of Raw Data'!H:H,"ERROR",0,1)</f>
        <v>262.9</v>
      </c>
      <c r="I308" s="9">
        <f>_xlfn.XLOOKUP($E308,'Copy of Raw Data'!$E:$E,'Copy of Raw Data'!I:I,"ERROR",0,1)</f>
        <v>7.64028983189279e-6</v>
      </c>
      <c r="J308" s="9" t="str">
        <f>_xlfn.XLOOKUP($E308,'Copy of Raw Data'!$E:$E,'Copy of 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5 to 10</v>
      </c>
      <c r="L308" s="9">
        <f>_xlfn.XLOOKUP($E308,'Copy of Raw Data'!$E:$E,'Copy of Raw Data'!L:L,"ERROR",0,1)</f>
        <v>7.46</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5 to 10</v>
      </c>
      <c r="N308" s="9">
        <f>_xlfn.XLOOKUP($E308,'Copy of Raw Data'!$E:$E,'Copy of Raw Data'!N:N,"ERROR",0,1)</f>
        <v>7.46</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No Discount</v>
      </c>
      <c r="P308" s="16">
        <f t="shared" si="69"/>
        <v>0</v>
      </c>
      <c r="Q308" s="9">
        <f>_xlfn.XLOOKUP($E308,'Copy of Raw Data'!$E:$E,'Copy of Raw Data'!Q:Q,"ERROR",0,1)</f>
        <v>6</v>
      </c>
      <c r="R308" s="9" t="str">
        <f>_xlfn.XLOOKUP($E308,'Copy of Raw Data'!$E:$E,'Copy of Raw Data'!R:R,"ERROR",0,1)</f>
        <v>oz</v>
      </c>
      <c r="S308" s="17">
        <f t="shared" si="65"/>
        <v>1.24333333333333</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 to 0.05</v>
      </c>
      <c r="V308" s="17">
        <f t="shared" si="70"/>
        <v>0.0420471198286552</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 to 0.05</v>
      </c>
      <c r="X308" s="17">
        <f t="shared" si="71"/>
        <v>0.0420471198286552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4 to 6</v>
      </c>
      <c r="Z308" s="17">
        <f t="array" ref="Z308">_xlfn.IFS(AA308="oz",_xlfn.IFS(R308="oz",Q308,R308="fl oz",Q308*1.04,R308="ml",Q308*0.0338),AA308="fl oz",_xlfn.IFS(R308="oz",Q308/1.04,R308="fl oz",Q308,R308="ml",Q308*0.0338/1.04),AA308="ml",_xlfn.IFS(R308="oz",Q308/0.0338,R308="fl oz",Q308*1.04/0.0338,R308="ml",Q308))</f>
        <v>6</v>
      </c>
      <c r="AA308" s="9" t="str">
        <f>_xlfn.XLOOKUP($E308,'Copy of Raw Data'!$E:$E,'Copy of Raw Data'!AA:AA,"ERROR",0,1)</f>
        <v>oz</v>
      </c>
      <c r="AB308" s="9"/>
      <c r="AC308" s="9"/>
      <c r="AD308" s="9"/>
      <c r="AE308" s="9"/>
      <c r="AF308" s="9"/>
      <c r="AG308">
        <f t="shared" si="79"/>
        <v>0</v>
      </c>
      <c r="AH308">
        <f t="shared" si="79"/>
        <v>0</v>
      </c>
      <c r="AI308">
        <f t="shared" si="79"/>
        <v>0</v>
      </c>
      <c r="AJ308">
        <f t="shared" si="79"/>
        <v>0</v>
      </c>
      <c r="AK308">
        <f t="shared" si="79"/>
        <v>0</v>
      </c>
      <c r="AL308">
        <f t="shared" si="79"/>
        <v>0</v>
      </c>
      <c r="AM308">
        <f t="shared" si="79"/>
        <v>0</v>
      </c>
      <c r="AN308">
        <f t="shared" si="79"/>
        <v>0</v>
      </c>
      <c r="AO308">
        <f t="shared" si="79"/>
        <v>0</v>
      </c>
      <c r="AP308">
        <f t="shared" si="79"/>
        <v>0</v>
      </c>
      <c r="AQ308">
        <f t="shared" si="79"/>
        <v>0</v>
      </c>
      <c r="AR308">
        <f t="shared" si="79"/>
        <v>0</v>
      </c>
      <c r="AS308">
        <f t="shared" si="79"/>
        <v>0</v>
      </c>
      <c r="AT308">
        <f t="shared" si="79"/>
        <v>0</v>
      </c>
      <c r="AU308">
        <f t="shared" si="79"/>
        <v>0</v>
      </c>
      <c r="AV308">
        <f t="shared" si="79"/>
        <v>0</v>
      </c>
      <c r="AW308">
        <f t="shared" si="78"/>
        <v>0</v>
      </c>
      <c r="AX308">
        <f t="shared" si="78"/>
        <v>0</v>
      </c>
      <c r="AY308">
        <f t="shared" si="78"/>
        <v>0</v>
      </c>
      <c r="AZ308">
        <f t="shared" si="78"/>
        <v>0</v>
      </c>
      <c r="BA308">
        <f t="shared" si="78"/>
        <v>0</v>
      </c>
      <c r="BB308">
        <f t="shared" si="78"/>
        <v>0</v>
      </c>
      <c r="BC308">
        <f t="shared" si="78"/>
        <v>0</v>
      </c>
      <c r="BD308">
        <f t="shared" si="66"/>
        <v>0</v>
      </c>
      <c r="BE308">
        <f t="shared" si="66"/>
        <v>0</v>
      </c>
      <c r="BF308">
        <f t="shared" si="80"/>
        <v>0</v>
      </c>
      <c r="BG308">
        <f t="shared" si="80"/>
        <v>0</v>
      </c>
      <c r="BH308">
        <f t="shared" si="80"/>
        <v>0</v>
      </c>
      <c r="BI308">
        <f t="shared" si="80"/>
        <v>0</v>
      </c>
      <c r="BJ308">
        <f t="shared" si="80"/>
        <v>0</v>
      </c>
      <c r="BK308">
        <f t="shared" si="80"/>
        <v>0</v>
      </c>
      <c r="BL308">
        <f t="shared" si="80"/>
        <v>0</v>
      </c>
      <c r="BM308">
        <f t="shared" si="80"/>
        <v>0</v>
      </c>
      <c r="BN308">
        <f t="shared" si="80"/>
        <v>0</v>
      </c>
      <c r="BO308">
        <f t="shared" si="80"/>
        <v>0</v>
      </c>
      <c r="BP308">
        <f t="shared" si="80"/>
        <v>0</v>
      </c>
      <c r="BQ308">
        <f t="shared" si="80"/>
        <v>0</v>
      </c>
      <c r="BR308">
        <f t="shared" si="80"/>
        <v>0</v>
      </c>
      <c r="BS308">
        <f t="shared" si="80"/>
        <v>0</v>
      </c>
      <c r="BT308">
        <f t="shared" si="80"/>
        <v>0</v>
      </c>
      <c r="BU308">
        <f t="shared" si="80"/>
        <v>0</v>
      </c>
    </row>
    <row r="309" hidden="1" spans="1:73">
      <c r="A309" s="9" t="str">
        <f>_xlfn.XLOOKUP($E309,'Copy of Raw Data'!$E:$E,'Copy of Raw Data'!A:A,"ERROR",0,1)</f>
        <v>US</v>
      </c>
      <c r="B309" s="9" t="str">
        <f>_xlfn.XLOOKUP($E309,'Copy of Raw Data'!$E:$E,'Copy of Raw Data'!B:B,"ERROR",0,1)</f>
        <v>Hair Mousses</v>
      </c>
      <c r="C309" s="9" t="str">
        <f>_xlfn.XLOOKUP($E309,'Copy of Raw Data'!$E:$E,'Copy of Raw Data'!C:C,"ERROR",0,1)</f>
        <v>Mupoo</v>
      </c>
      <c r="D309" s="9" t="str">
        <f>_xlfn.XLOOKUP($E309,'Copy of Raw Data'!$E:$E,'Copy of Raw Data'!D:D,"ERROR",0,1)</f>
        <v>www.amazon.com/dp/B07XR9LRNX</v>
      </c>
      <c r="E309" s="9" t="s">
        <v>1098</v>
      </c>
      <c r="F309" s="9" t="str">
        <f>_xlfn.XLOOKUP($E309,'Copy of Raw Data'!$E:$E,'Copy of Raw Data'!F:F,"ERROR",0,1)</f>
        <v>Lotta Body Wrap Me Foaming Mousse with Coconut and Shea Oil, 7 Ounce (Including Double Sided Edge Control Hair Brush &amp; 3 pc Rat Tail Comb Set) Lottabody Foam Mousse &amp; Hair Styling Tools Kit</v>
      </c>
      <c r="G309" s="9">
        <f>_xlfn.XLOOKUP($E309,'Copy of Raw Data'!$E:$E,'Copy of Raw Data'!G:G,"ERROR",0,1)</f>
        <v>14</v>
      </c>
      <c r="H309" s="9">
        <f>_xlfn.XLOOKUP($E309,'Copy of Raw Data'!$E:$E,'Copy of Raw Data'!H:H,"ERROR",0,1)</f>
        <v>179.71</v>
      </c>
      <c r="I309" s="9">
        <f>_xlfn.XLOOKUP($E309,'Copy of Raw Data'!$E:$E,'Copy of Raw Data'!I:I,"ERROR",0,1)</f>
        <v>5.23949317724371e-6</v>
      </c>
      <c r="J309" s="9" t="str">
        <f>_xlfn.XLOOKUP($E309,'Copy of Raw Data'!$E:$E,'Copy of 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10 to 15</v>
      </c>
      <c r="L309" s="9">
        <f>_xlfn.XLOOKUP($E309,'Copy of Raw Data'!$E:$E,'Copy of Raw Data'!L:L,"ERROR",0,1)</f>
        <v>12.98</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10 to 15</v>
      </c>
      <c r="N309" s="9">
        <f>_xlfn.XLOOKUP($E309,'Copy of Raw Data'!$E:$E,'Copy of Raw Data'!N:N,"ERROR",0,1)</f>
        <v>12.98</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69"/>
        <v>0</v>
      </c>
      <c r="Q309" s="9">
        <f>_xlfn.XLOOKUP($E309,'Copy of Raw Data'!$E:$E,'Copy of Raw Data'!Q:Q,"ERROR",0,1)</f>
        <v>7</v>
      </c>
      <c r="R309" s="9" t="str">
        <f>_xlfn.XLOOKUP($E309,'Copy of Raw Data'!$E:$E,'Copy of Raw Data'!R:R,"ERROR",0,1)</f>
        <v>oz</v>
      </c>
      <c r="S309" s="17">
        <f t="shared" si="65"/>
        <v>1.85428571428571</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0.05 to 0.1</v>
      </c>
      <c r="V309" s="17">
        <f t="shared" si="70"/>
        <v>0.0627083433982318</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0.05 to 0.1</v>
      </c>
      <c r="X309" s="17">
        <f t="shared" si="71"/>
        <v>0.0627083433982318</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6 to 8</v>
      </c>
      <c r="Z309" s="17">
        <f t="array" ref="Z309">_xlfn.IFS(AA309="oz",_xlfn.IFS(R309="oz",Q309,R309="fl oz",Q309*1.04,R309="ml",Q309*0.0338),AA309="fl oz",_xlfn.IFS(R309="oz",Q309/1.04,R309="fl oz",Q309,R309="ml",Q309*0.0338/1.04),AA309="ml",_xlfn.IFS(R309="oz",Q309/0.0338,R309="fl oz",Q309*1.04/0.0338,R309="ml",Q309))</f>
        <v>7</v>
      </c>
      <c r="AA309" s="9" t="str">
        <f>_xlfn.XLOOKUP($E309,'Copy of Raw Data'!$E:$E,'Copy of Raw Data'!AA:AA,"ERROR",0,1)</f>
        <v>oz</v>
      </c>
      <c r="AB309" s="9"/>
      <c r="AC309" s="9"/>
      <c r="AD309" s="9"/>
      <c r="AE309" s="9"/>
      <c r="AF309" s="9"/>
      <c r="AG309">
        <f t="shared" si="79"/>
        <v>0</v>
      </c>
      <c r="AH309">
        <f t="shared" si="79"/>
        <v>0</v>
      </c>
      <c r="AI309">
        <f t="shared" si="79"/>
        <v>0</v>
      </c>
      <c r="AJ309">
        <f t="shared" si="79"/>
        <v>0</v>
      </c>
      <c r="AK309">
        <f t="shared" si="79"/>
        <v>0</v>
      </c>
      <c r="AL309">
        <f t="shared" si="79"/>
        <v>0</v>
      </c>
      <c r="AM309">
        <f t="shared" si="79"/>
        <v>0</v>
      </c>
      <c r="AN309">
        <f t="shared" si="79"/>
        <v>0</v>
      </c>
      <c r="AO309">
        <f t="shared" si="79"/>
        <v>0</v>
      </c>
      <c r="AP309">
        <f t="shared" si="79"/>
        <v>0</v>
      </c>
      <c r="AQ309">
        <f t="shared" si="79"/>
        <v>0</v>
      </c>
      <c r="AR309">
        <f t="shared" si="79"/>
        <v>0</v>
      </c>
      <c r="AS309">
        <f t="shared" si="79"/>
        <v>0</v>
      </c>
      <c r="AT309">
        <f t="shared" si="79"/>
        <v>0</v>
      </c>
      <c r="AU309">
        <f t="shared" si="79"/>
        <v>0</v>
      </c>
      <c r="AV309">
        <f t="shared" si="79"/>
        <v>0</v>
      </c>
      <c r="AW309">
        <f t="shared" si="78"/>
        <v>0</v>
      </c>
      <c r="AX309">
        <f t="shared" si="78"/>
        <v>0</v>
      </c>
      <c r="AY309">
        <f t="shared" si="78"/>
        <v>0</v>
      </c>
      <c r="AZ309">
        <f t="shared" si="78"/>
        <v>0</v>
      </c>
      <c r="BA309">
        <f t="shared" si="78"/>
        <v>0</v>
      </c>
      <c r="BB309">
        <f t="shared" si="78"/>
        <v>0</v>
      </c>
      <c r="BC309">
        <f t="shared" si="78"/>
        <v>0</v>
      </c>
      <c r="BD309">
        <f t="shared" si="66"/>
        <v>0</v>
      </c>
      <c r="BE309">
        <f t="shared" si="66"/>
        <v>0</v>
      </c>
      <c r="BF309">
        <f t="shared" si="80"/>
        <v>0</v>
      </c>
      <c r="BG309">
        <f t="shared" si="80"/>
        <v>0</v>
      </c>
      <c r="BH309">
        <f t="shared" si="80"/>
        <v>0</v>
      </c>
      <c r="BI309">
        <f t="shared" si="80"/>
        <v>0</v>
      </c>
      <c r="BJ309">
        <f t="shared" si="80"/>
        <v>0</v>
      </c>
      <c r="BK309">
        <f t="shared" si="80"/>
        <v>0</v>
      </c>
      <c r="BL309">
        <f t="shared" si="80"/>
        <v>0</v>
      </c>
      <c r="BM309">
        <f t="shared" si="80"/>
        <v>0</v>
      </c>
      <c r="BN309">
        <f t="shared" si="80"/>
        <v>0</v>
      </c>
      <c r="BO309">
        <f t="shared" si="80"/>
        <v>0</v>
      </c>
      <c r="BP309">
        <f t="shared" si="80"/>
        <v>0</v>
      </c>
      <c r="BQ309">
        <f t="shared" si="80"/>
        <v>0</v>
      </c>
      <c r="BR309">
        <f t="shared" si="80"/>
        <v>0</v>
      </c>
      <c r="BS309">
        <f t="shared" si="80"/>
        <v>0</v>
      </c>
      <c r="BT309">
        <f t="shared" si="80"/>
        <v>0</v>
      </c>
      <c r="BU309">
        <f t="shared" si="80"/>
        <v>0</v>
      </c>
    </row>
    <row r="310" hidden="1" spans="1:73">
      <c r="A310" s="9" t="str">
        <f>_xlfn.XLOOKUP($E310,'Copy of Raw Data'!$E:$E,'Copy of Raw Data'!A:A,"ERROR",0,1)</f>
        <v>US</v>
      </c>
      <c r="B310" s="9" t="str">
        <f>_xlfn.XLOOKUP($E310,'Copy of Raw Data'!$E:$E,'Copy of Raw Data'!B:B,"ERROR",0,1)</f>
        <v>Hair Mousses</v>
      </c>
      <c r="C310" s="9" t="str">
        <f>_xlfn.XLOOKUP($E310,'Copy of Raw Data'!$E:$E,'Copy of Raw Data'!C:C,"ERROR",0,1)</f>
        <v>l'anza</v>
      </c>
      <c r="D310" s="9" t="str">
        <f>_xlfn.XLOOKUP($E310,'Copy of Raw Data'!$E:$E,'Copy of Raw Data'!D:D,"ERROR",0,1)</f>
        <v>www.amazon.com/dp/B01MS84I7L</v>
      </c>
      <c r="E310" s="9" t="s">
        <v>1102</v>
      </c>
      <c r="F310" s="9" t="str">
        <f>_xlfn.XLOOKUP($E310,'Copy of Raw Data'!$E:$E,'Copy of Raw Data'!F:F,"ERROR",0,1)</f>
        <v>L'ANZA Healing Style Foundation Mousse with Medium Hold Effect, Refreshes and Moisturises Hair and Scalp, With Advanced Control Technology, Non-drying Formula, and Natural Ingredients (5 Fl Oz)</v>
      </c>
      <c r="G310" s="9">
        <f>_xlfn.XLOOKUP($E310,'Copy of Raw Data'!$E:$E,'Copy of Raw Data'!G:G,"ERROR",0,1)</f>
        <v>5</v>
      </c>
      <c r="H310" s="9">
        <f>_xlfn.XLOOKUP($E310,'Copy of Raw Data'!$E:$E,'Copy of Raw Data'!H:H,"ERROR",0,1)</f>
        <v>123.24</v>
      </c>
      <c r="I310" s="9">
        <f>_xlfn.XLOOKUP($E310,'Copy of Raw Data'!$E:$E,'Copy of Raw Data'!I:I,"ERROR",0,1)</f>
        <v>5.2365171587237e-6</v>
      </c>
      <c r="J310" s="9" t="str">
        <f>_xlfn.XLOOKUP($E310,'Copy of Raw Data'!$E:$E,'Copy of 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20 to 30</v>
      </c>
      <c r="L310" s="9">
        <f>_xlfn.XLOOKUP($E310,'Copy of Raw Data'!$E:$E,'Copy of Raw Data'!L:L,"ERROR",0,1)</f>
        <v>24.48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20 to 30</v>
      </c>
      <c r="N310" s="9">
        <f>_xlfn.XLOOKUP($E310,'Copy of Raw Data'!$E:$E,'Copy of Raw Data'!N:N,"ERROR",0,1)</f>
        <v>30</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15% to 20%</v>
      </c>
      <c r="P310" s="16">
        <f t="shared" si="69"/>
        <v>0.184</v>
      </c>
      <c r="Q310" s="9">
        <f>_xlfn.XLOOKUP($E310,'Copy of Raw Data'!$E:$E,'Copy of Raw Data'!Q:Q,"ERROR",0,1)</f>
        <v>5</v>
      </c>
      <c r="R310" s="9" t="str">
        <f>_xlfn.XLOOKUP($E310,'Copy of Raw Data'!$E:$E,'Copy of Raw Data'!R:R,"ERROR",0,1)</f>
        <v>fl oz</v>
      </c>
      <c r="S310" s="17">
        <f t="shared" si="65"/>
        <v>4.70769230769231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4 to 5</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0.1 to 0.2</v>
      </c>
      <c r="V310" s="17">
        <f t="shared" si="70"/>
        <v>0.195104185635129</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0.1 to 0.2</v>
      </c>
      <c r="X310" s="17">
        <f t="shared" si="71"/>
        <v>0.159205015478265</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4 to 6</v>
      </c>
      <c r="Z310" s="17">
        <f t="array" ref="Z310">_xlfn.IFS(AA310="oz",_xlfn.IFS(R310="oz",Q310,R310="fl oz",Q310*1.04,R310="ml",Q310*0.0338),AA310="fl oz",_xlfn.IFS(R310="oz",Q310/1.04,R310="fl oz",Q310,R310="ml",Q310*0.0338/1.04),AA310="ml",_xlfn.IFS(R310="oz",Q310/0.0338,R310="fl oz",Q310*1.04/0.0338,R310="ml",Q310))</f>
        <v>5.2</v>
      </c>
      <c r="AA310" s="9" t="str">
        <f>_xlfn.XLOOKUP($E310,'Copy of Raw Data'!$E:$E,'Copy of Raw Data'!AA:AA,"ERROR",0,1)</f>
        <v>oz</v>
      </c>
      <c r="AB310" s="9"/>
      <c r="AC310" s="9"/>
      <c r="AD310" s="9"/>
      <c r="AE310" s="9"/>
      <c r="AF310" s="9"/>
      <c r="AG310">
        <f t="shared" si="79"/>
        <v>0</v>
      </c>
      <c r="AH310">
        <f t="shared" si="79"/>
        <v>0</v>
      </c>
      <c r="AI310">
        <f t="shared" si="79"/>
        <v>0</v>
      </c>
      <c r="AJ310">
        <f t="shared" si="79"/>
        <v>0</v>
      </c>
      <c r="AK310">
        <f t="shared" si="79"/>
        <v>0</v>
      </c>
      <c r="AL310">
        <f t="shared" si="79"/>
        <v>0</v>
      </c>
      <c r="AM310">
        <f t="shared" si="79"/>
        <v>0</v>
      </c>
      <c r="AN310">
        <f t="shared" si="79"/>
        <v>0</v>
      </c>
      <c r="AO310">
        <f t="shared" si="79"/>
        <v>0</v>
      </c>
      <c r="AP310">
        <f t="shared" si="79"/>
        <v>0</v>
      </c>
      <c r="AQ310">
        <f t="shared" si="79"/>
        <v>0</v>
      </c>
      <c r="AR310">
        <f t="shared" si="79"/>
        <v>0</v>
      </c>
      <c r="AS310">
        <f t="shared" si="79"/>
        <v>0</v>
      </c>
      <c r="AT310">
        <f t="shared" si="79"/>
        <v>0</v>
      </c>
      <c r="AU310">
        <f t="shared" si="79"/>
        <v>0</v>
      </c>
      <c r="AV310">
        <f t="shared" si="79"/>
        <v>0</v>
      </c>
      <c r="AW310">
        <f t="shared" si="78"/>
        <v>0</v>
      </c>
      <c r="AX310">
        <f t="shared" si="78"/>
        <v>0</v>
      </c>
      <c r="AY310">
        <f t="shared" si="78"/>
        <v>0</v>
      </c>
      <c r="AZ310">
        <f t="shared" si="78"/>
        <v>0</v>
      </c>
      <c r="BA310">
        <f t="shared" si="78"/>
        <v>0</v>
      </c>
      <c r="BB310">
        <f t="shared" si="78"/>
        <v>0</v>
      </c>
      <c r="BC310">
        <f t="shared" si="78"/>
        <v>0</v>
      </c>
      <c r="BD310">
        <f t="shared" si="66"/>
        <v>0</v>
      </c>
      <c r="BE310">
        <f t="shared" si="66"/>
        <v>0</v>
      </c>
      <c r="BF310">
        <f t="shared" si="80"/>
        <v>0</v>
      </c>
      <c r="BG310">
        <f t="shared" si="80"/>
        <v>0</v>
      </c>
      <c r="BH310">
        <f t="shared" si="80"/>
        <v>0</v>
      </c>
      <c r="BI310">
        <f t="shared" si="80"/>
        <v>0</v>
      </c>
      <c r="BJ310">
        <f t="shared" si="80"/>
        <v>0</v>
      </c>
      <c r="BK310">
        <f t="shared" si="80"/>
        <v>0</v>
      </c>
      <c r="BL310">
        <f t="shared" si="80"/>
        <v>0</v>
      </c>
      <c r="BM310">
        <f t="shared" si="80"/>
        <v>0</v>
      </c>
      <c r="BN310">
        <f t="shared" si="80"/>
        <v>0</v>
      </c>
      <c r="BO310">
        <f t="shared" si="80"/>
        <v>0</v>
      </c>
      <c r="BP310">
        <f t="shared" si="80"/>
        <v>0</v>
      </c>
      <c r="BQ310">
        <f t="shared" si="80"/>
        <v>0</v>
      </c>
      <c r="BR310">
        <f t="shared" si="80"/>
        <v>0</v>
      </c>
      <c r="BS310">
        <f t="shared" si="80"/>
        <v>0</v>
      </c>
      <c r="BT310">
        <f t="shared" si="80"/>
        <v>0</v>
      </c>
      <c r="BU310">
        <f t="shared" si="80"/>
        <v>0</v>
      </c>
    </row>
    <row r="311" hidden="1" spans="1:73">
      <c r="A311" s="9" t="str">
        <f>_xlfn.XLOOKUP($E311,'Copy of Raw Data'!$E:$E,'Copy of Raw Data'!A:A,"ERROR",0,1)</f>
        <v>US</v>
      </c>
      <c r="B311" s="9" t="str">
        <f>_xlfn.XLOOKUP($E311,'Copy of Raw Data'!$E:$E,'Copy of Raw Data'!B:B,"ERROR",0,1)</f>
        <v>Hair Mousses</v>
      </c>
      <c r="C311" s="9" t="str">
        <f>_xlfn.XLOOKUP($E311,'Copy of Raw Data'!$E:$E,'Copy of Raw Data'!C:C,"ERROR",0,1)</f>
        <v>Goiple</v>
      </c>
      <c r="D311" s="9" t="str">
        <f>_xlfn.XLOOKUP($E311,'Copy of Raw Data'!$E:$E,'Copy of Raw Data'!D:D,"ERROR",0,1)</f>
        <v>www.amazon.com/dp/B0BVQT1GNY</v>
      </c>
      <c r="E311" s="9" t="s">
        <v>1105</v>
      </c>
      <c r="F311" s="9" t="str">
        <f>_xlfn.XLOOKUP($E311,'Copy of Raw Data'!$E:$E,'Copy of Raw Data'!F:F,"ERROR",0,1)</f>
        <v>Lace Tint Melting Hair Mousse, 6.8 fl oz Lace Tint Mousse for Women Hair Wig Lace Wigs Toupees and Hairpieces Natural Finishing Lace Color, Lace Tint Mousse for Wigs Melts Lace Foam Tint(Light Brown)</v>
      </c>
      <c r="G311" s="9">
        <f>_xlfn.XLOOKUP($E311,'Copy of Raw Data'!$E:$E,'Copy of Raw Data'!G:G,"ERROR",0,1)</f>
        <v>18</v>
      </c>
      <c r="H311" s="9">
        <f>_xlfn.XLOOKUP($E311,'Copy of Raw Data'!$E:$E,'Copy of Raw Data'!H:H,"ERROR",0,1)</f>
        <v>123.17</v>
      </c>
      <c r="I311" s="9">
        <f>_xlfn.XLOOKUP($E311,'Copy of Raw Data'!$E:$E,'Copy of Raw Data'!I:I,"ERROR",0,1)</f>
        <v>4.80286874580674e-6</v>
      </c>
      <c r="J311" s="9" t="str">
        <f>_xlfn.XLOOKUP($E311,'Copy of Raw Data'!$E:$E,'Copy of 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5 to 10</v>
      </c>
      <c r="L311" s="9">
        <f>_xlfn.XLOOKUP($E311,'Copy of Raw Data'!$E:$E,'Copy of Raw Data'!L:L,"ERROR",0,1)</f>
        <v>6.99</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5 to 10</v>
      </c>
      <c r="N311" s="9">
        <f>_xlfn.XLOOKUP($E311,'Copy of Raw Data'!$E:$E,'Copy of Raw Data'!N:N,"ERROR",0,1)</f>
        <v>6.99</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No Discount</v>
      </c>
      <c r="P311" s="16">
        <f t="shared" si="69"/>
        <v>0</v>
      </c>
      <c r="Q311" s="9">
        <f>_xlfn.XLOOKUP($E311,'Copy of Raw Data'!$E:$E,'Copy of Raw Data'!Q:Q,"ERROR",0,1)</f>
        <v>6.8</v>
      </c>
      <c r="R311" s="9" t="str">
        <f>_xlfn.XLOOKUP($E311,'Copy of Raw Data'!$E:$E,'Copy of Raw Data'!R:R,"ERROR",0,1)</f>
        <v>fl oz</v>
      </c>
      <c r="S311" s="17">
        <f t="shared" si="65"/>
        <v>0.988404977375566</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0.75 to 1</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 to 0.05</v>
      </c>
      <c r="V311" s="17">
        <f t="shared" si="70"/>
        <v>0.0334259376860185</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 to 0.05</v>
      </c>
      <c r="X311" s="17">
        <f t="shared" si="71"/>
        <v>0.0334259376860185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6 to 8</v>
      </c>
      <c r="Z311" s="17">
        <f t="array" ref="Z311">_xlfn.IFS(AA311="oz",_xlfn.IFS(R311="oz",Q311,R311="fl oz",Q311*1.04,R311="ml",Q311*0.0338),AA311="fl oz",_xlfn.IFS(R311="oz",Q311/1.04,R311="fl oz",Q311,R311="ml",Q311*0.0338/1.04),AA311="ml",_xlfn.IFS(R311="oz",Q311/0.0338,R311="fl oz",Q311*1.04/0.0338,R311="ml",Q311))</f>
        <v>7.072</v>
      </c>
      <c r="AA311" s="9" t="str">
        <f>_xlfn.XLOOKUP($E311,'Copy of Raw Data'!$E:$E,'Copy of Raw Data'!AA:AA,"ERROR",0,1)</f>
        <v>oz</v>
      </c>
      <c r="AB311" s="9"/>
      <c r="AC311" s="9"/>
      <c r="AD311" s="9"/>
      <c r="AE311" s="9"/>
      <c r="AF311" s="9"/>
      <c r="AG311">
        <f t="shared" si="79"/>
        <v>0</v>
      </c>
      <c r="AH311">
        <f t="shared" si="79"/>
        <v>0</v>
      </c>
      <c r="AI311">
        <f t="shared" si="79"/>
        <v>0</v>
      </c>
      <c r="AJ311">
        <f t="shared" si="79"/>
        <v>0</v>
      </c>
      <c r="AK311">
        <f t="shared" si="79"/>
        <v>0</v>
      </c>
      <c r="AL311">
        <f t="shared" si="79"/>
        <v>0</v>
      </c>
      <c r="AM311">
        <f t="shared" si="79"/>
        <v>0</v>
      </c>
      <c r="AN311">
        <f t="shared" si="79"/>
        <v>0</v>
      </c>
      <c r="AO311">
        <f t="shared" si="79"/>
        <v>0</v>
      </c>
      <c r="AP311">
        <f t="shared" si="79"/>
        <v>0</v>
      </c>
      <c r="AQ311">
        <f t="shared" si="79"/>
        <v>0</v>
      </c>
      <c r="AR311">
        <f t="shared" si="79"/>
        <v>0</v>
      </c>
      <c r="AS311">
        <f t="shared" si="79"/>
        <v>0</v>
      </c>
      <c r="AT311">
        <f t="shared" si="79"/>
        <v>0</v>
      </c>
      <c r="AU311">
        <f t="shared" si="79"/>
        <v>0</v>
      </c>
      <c r="AV311">
        <f t="shared" si="79"/>
        <v>0</v>
      </c>
      <c r="AW311">
        <f t="shared" si="78"/>
        <v>0</v>
      </c>
      <c r="AX311">
        <f t="shared" si="78"/>
        <v>0</v>
      </c>
      <c r="AY311">
        <f t="shared" si="78"/>
        <v>0</v>
      </c>
      <c r="AZ311">
        <f t="shared" si="78"/>
        <v>0</v>
      </c>
      <c r="BA311">
        <f t="shared" si="78"/>
        <v>0</v>
      </c>
      <c r="BB311">
        <f t="shared" si="78"/>
        <v>0</v>
      </c>
      <c r="BC311">
        <f t="shared" si="78"/>
        <v>0</v>
      </c>
      <c r="BD311">
        <f t="shared" si="66"/>
        <v>0</v>
      </c>
      <c r="BE311">
        <f t="shared" si="66"/>
        <v>0</v>
      </c>
      <c r="BF311">
        <f t="shared" si="80"/>
        <v>0</v>
      </c>
      <c r="BG311">
        <f t="shared" si="80"/>
        <v>0</v>
      </c>
      <c r="BH311">
        <f t="shared" si="80"/>
        <v>0</v>
      </c>
      <c r="BI311">
        <f t="shared" si="80"/>
        <v>0</v>
      </c>
      <c r="BJ311">
        <f t="shared" si="80"/>
        <v>0</v>
      </c>
      <c r="BK311">
        <f t="shared" si="80"/>
        <v>0</v>
      </c>
      <c r="BL311">
        <f t="shared" si="80"/>
        <v>0</v>
      </c>
      <c r="BM311">
        <f t="shared" si="80"/>
        <v>0</v>
      </c>
      <c r="BN311">
        <f t="shared" si="80"/>
        <v>0</v>
      </c>
      <c r="BO311">
        <f t="shared" si="80"/>
        <v>0</v>
      </c>
      <c r="BP311">
        <f t="shared" si="80"/>
        <v>0</v>
      </c>
      <c r="BQ311">
        <f t="shared" si="80"/>
        <v>0</v>
      </c>
      <c r="BR311">
        <f t="shared" si="80"/>
        <v>0</v>
      </c>
      <c r="BS311">
        <f t="shared" si="80"/>
        <v>0</v>
      </c>
      <c r="BT311">
        <f t="shared" si="80"/>
        <v>0</v>
      </c>
      <c r="BU311">
        <f t="shared" si="80"/>
        <v>0</v>
      </c>
    </row>
    <row r="312" hidden="1" spans="1:73">
      <c r="A312" s="9" t="str">
        <f>_xlfn.XLOOKUP($E312,'Copy of Raw Data'!$E:$E,'Copy of Raw Data'!A:A,"ERROR",0,1)</f>
        <v>US</v>
      </c>
      <c r="B312" s="9" t="str">
        <f>_xlfn.XLOOKUP($E312,'Copy of Raw Data'!$E:$E,'Copy of Raw Data'!B:B,"ERROR",0,1)</f>
        <v>Hair Mousses</v>
      </c>
      <c r="C312" s="9" t="str">
        <f>_xlfn.XLOOKUP($E312,'Copy of Raw Data'!$E:$E,'Copy of Raw Data'!C:C,"ERROR",0,1)</f>
        <v>creme of nature</v>
      </c>
      <c r="D312" s="9" t="str">
        <f>_xlfn.XLOOKUP($E312,'Copy of Raw Data'!$E:$E,'Copy of Raw Data'!D:D,"ERROR",0,1)</f>
        <v>www.amazon.com/dp/B077715N7V</v>
      </c>
      <c r="E312" s="9" t="s">
        <v>1109</v>
      </c>
      <c r="F312" s="9" t="str">
        <f>_xlfn.XLOOKUP($E312,'Copy of Raw Data'!$E:$E,'Copy of Raw Data'!F:F,"ERROR",0,1)</f>
        <v>Creme Of Nature Creme Of Nature Coconut Milk Curl Quench Foaming Mousse, 7 Oz, 7 Ounce</v>
      </c>
      <c r="G312" s="9">
        <f>_xlfn.XLOOKUP($E312,'Copy of Raw Data'!$E:$E,'Copy of Raw Data'!G:G,"ERROR",0,1)</f>
        <v>15</v>
      </c>
      <c r="H312" s="9">
        <f>_xlfn.XLOOKUP($E312,'Copy of Raw Data'!$E:$E,'Copy of Raw Data'!H:H,"ERROR",0,1)</f>
        <v>112.97</v>
      </c>
      <c r="I312" s="9">
        <f>_xlfn.XLOOKUP($E312,'Copy of Raw Data'!$E:$E,'Copy of Raw Data'!I:I,"ERROR",0,1)</f>
        <v>4.11668390419108e-6</v>
      </c>
      <c r="J312" s="9" t="str">
        <f>_xlfn.XLOOKUP($E312,'Copy of Raw Data'!$E:$E,'Copy of 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_xlfn.XLOOKUP($E312,'Copy of Raw Data'!$E:$E,'Copy of Raw Data'!L:L,"ERROR",0,1)</f>
        <v>7.48</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_xlfn.XLOOKUP($E312,'Copy of Raw Data'!$E:$E,'Copy of Raw Data'!N:N,"ERROR",0,1)</f>
        <v>8.46</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10% to 15%</v>
      </c>
      <c r="P312" s="16">
        <f t="shared" si="69"/>
        <v>0.115839243498818</v>
      </c>
      <c r="Q312" s="9">
        <f>_xlfn.XLOOKUP($E312,'Copy of Raw Data'!$E:$E,'Copy of Raw Data'!Q:Q,"ERROR",0,1)</f>
        <v>207</v>
      </c>
      <c r="R312" s="9" t="str">
        <f>_xlfn.XLOOKUP($E312,'Copy of Raw Data'!$E:$E,'Copy of Raw Data'!R:R,"ERROR",0,1)</f>
        <v>ml</v>
      </c>
      <c r="S312" s="17">
        <f t="shared" ref="S312:S366" si="81">L312/Z312</f>
        <v>1.06909070119772</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1 to 2</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70"/>
        <v>0.0408914012256458</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71"/>
        <v>0.0361545722420604</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6.9966</v>
      </c>
      <c r="AA312" s="9" t="str">
        <f>_xlfn.XLOOKUP($E312,'Copy of Raw Data'!$E:$E,'Copy of Raw Data'!AA:AA,"ERROR",0,1)</f>
        <v>oz</v>
      </c>
      <c r="AB312" s="9"/>
      <c r="AC312" s="9"/>
      <c r="AD312" s="9"/>
      <c r="AE312" s="9"/>
      <c r="AF312" s="9"/>
      <c r="AG312">
        <f t="shared" si="79"/>
        <v>0</v>
      </c>
      <c r="AH312">
        <f t="shared" si="79"/>
        <v>0</v>
      </c>
      <c r="AI312">
        <f t="shared" si="79"/>
        <v>0</v>
      </c>
      <c r="AJ312">
        <f t="shared" si="79"/>
        <v>0</v>
      </c>
      <c r="AK312">
        <f t="shared" si="79"/>
        <v>0</v>
      </c>
      <c r="AL312">
        <f t="shared" si="79"/>
        <v>0</v>
      </c>
      <c r="AM312">
        <f t="shared" si="79"/>
        <v>0</v>
      </c>
      <c r="AN312">
        <f t="shared" si="79"/>
        <v>0</v>
      </c>
      <c r="AO312">
        <f t="shared" si="79"/>
        <v>0</v>
      </c>
      <c r="AP312">
        <f t="shared" si="79"/>
        <v>0</v>
      </c>
      <c r="AQ312">
        <f t="shared" si="79"/>
        <v>0</v>
      </c>
      <c r="AR312">
        <f t="shared" si="79"/>
        <v>0</v>
      </c>
      <c r="AS312">
        <f t="shared" si="79"/>
        <v>0</v>
      </c>
      <c r="AT312">
        <f t="shared" si="79"/>
        <v>0</v>
      </c>
      <c r="AU312">
        <f t="shared" si="79"/>
        <v>0</v>
      </c>
      <c r="AV312">
        <f t="shared" si="79"/>
        <v>0</v>
      </c>
      <c r="AW312">
        <f t="shared" si="78"/>
        <v>0</v>
      </c>
      <c r="AX312">
        <f t="shared" si="78"/>
        <v>0</v>
      </c>
      <c r="AY312">
        <f t="shared" si="78"/>
        <v>0</v>
      </c>
      <c r="AZ312">
        <f t="shared" si="78"/>
        <v>0</v>
      </c>
      <c r="BA312">
        <f t="shared" si="78"/>
        <v>0</v>
      </c>
      <c r="BB312">
        <f t="shared" si="78"/>
        <v>0</v>
      </c>
      <c r="BC312">
        <f t="shared" si="78"/>
        <v>0</v>
      </c>
      <c r="BD312">
        <f t="shared" si="66"/>
        <v>0</v>
      </c>
      <c r="BE312">
        <f t="shared" si="66"/>
        <v>0</v>
      </c>
      <c r="BF312">
        <f t="shared" si="80"/>
        <v>0</v>
      </c>
      <c r="BG312">
        <f t="shared" si="80"/>
        <v>0</v>
      </c>
      <c r="BH312">
        <f t="shared" si="80"/>
        <v>0</v>
      </c>
      <c r="BI312">
        <f t="shared" si="80"/>
        <v>0</v>
      </c>
      <c r="BJ312">
        <f t="shared" si="80"/>
        <v>0</v>
      </c>
      <c r="BK312">
        <f t="shared" si="80"/>
        <v>0</v>
      </c>
      <c r="BL312">
        <f t="shared" si="80"/>
        <v>0</v>
      </c>
      <c r="BM312">
        <f t="shared" si="80"/>
        <v>0</v>
      </c>
      <c r="BN312">
        <f t="shared" si="80"/>
        <v>0</v>
      </c>
      <c r="BO312">
        <f t="shared" si="80"/>
        <v>0</v>
      </c>
      <c r="BP312">
        <f t="shared" si="80"/>
        <v>0</v>
      </c>
      <c r="BQ312">
        <f t="shared" si="80"/>
        <v>0</v>
      </c>
      <c r="BR312">
        <f t="shared" si="80"/>
        <v>0</v>
      </c>
      <c r="BS312">
        <f t="shared" si="80"/>
        <v>0</v>
      </c>
      <c r="BT312">
        <f t="shared" si="80"/>
        <v>0</v>
      </c>
      <c r="BU312">
        <f t="shared" si="80"/>
        <v>0</v>
      </c>
    </row>
    <row r="313" hidden="1" spans="1:73">
      <c r="A313" s="9" t="str">
        <f>_xlfn.XLOOKUP($E313,'Copy of Raw Data'!$E:$E,'Copy of Raw Data'!A:A,"ERROR",0,1)</f>
        <v>US</v>
      </c>
      <c r="B313" s="9" t="str">
        <f>_xlfn.XLOOKUP($E313,'Copy of Raw Data'!$E:$E,'Copy of Raw Data'!B:B,"ERROR",0,1)</f>
        <v>Hair Mousses</v>
      </c>
      <c r="C313" s="9" t="str">
        <f>_xlfn.XLOOKUP($E313,'Copy of Raw Data'!$E:$E,'Copy of Raw Data'!C:C,"ERROR",0,1)</f>
        <v>pantene</v>
      </c>
      <c r="D313" s="9" t="str">
        <f>_xlfn.XLOOKUP($E313,'Copy of Raw Data'!$E:$E,'Copy of Raw Data'!D:D,"ERROR",0,1)</f>
        <v>www.amazon.com/dp/B00AFCOZPY</v>
      </c>
      <c r="E313" s="9" t="s">
        <v>1112</v>
      </c>
      <c r="F313" s="9" t="str">
        <f>_xlfn.XLOOKUP($E313,'Copy of Raw Data'!$E:$E,'Copy of Raw Data'!F:F,"ERROR",0,1)</f>
        <v>Pantene Pro-V Stylers Mousse, 5 Maximum Hold 6.6 oz</v>
      </c>
      <c r="G313" s="9">
        <f>_xlfn.XLOOKUP($E313,'Copy of Raw Data'!$E:$E,'Copy of Raw Data'!G:G,"ERROR",0,1)</f>
        <v>9</v>
      </c>
      <c r="H313" s="9">
        <f>_xlfn.XLOOKUP($E313,'Copy of Raw Data'!$E:$E,'Copy of Raw Data'!H:H,"ERROR",0,1)</f>
        <v>96.83</v>
      </c>
      <c r="I313" s="9">
        <f>_xlfn.XLOOKUP($E313,'Copy of Raw Data'!$E:$E,'Copy of Raw Data'!I:I,"ERROR",0,1)</f>
        <v>2.35233006732307e-6</v>
      </c>
      <c r="J313" s="9" t="str">
        <f>_xlfn.XLOOKUP($E313,'Copy of Raw Data'!$E:$E,'Copy of 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10 to 15</v>
      </c>
      <c r="L313" s="9">
        <f>_xlfn.XLOOKUP($E313,'Copy of Raw Data'!$E:$E,'Copy of Raw Data'!L:L,"ERROR",0,1)</f>
        <v>10.99</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10 to 15</v>
      </c>
      <c r="N313" s="9">
        <f>_xlfn.XLOOKUP($E313,'Copy of Raw Data'!$E:$E,'Copy of Raw Data'!N:N,"ERROR",0,1)</f>
        <v>14</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20% to 25%</v>
      </c>
      <c r="P313" s="16">
        <f t="shared" si="69"/>
        <v>0.215</v>
      </c>
      <c r="Q313" s="9">
        <f>_xlfn.XLOOKUP($E313,'Copy of Raw Data'!$E:$E,'Copy of Raw Data'!Q:Q,"ERROR",0,1)</f>
        <v>6.6</v>
      </c>
      <c r="R313" s="9" t="str">
        <f>_xlfn.XLOOKUP($E313,'Copy of Raw Data'!$E:$E,'Copy of Raw Data'!R:R,"ERROR",0,1)</f>
        <v>oz</v>
      </c>
      <c r="S313" s="17">
        <f t="shared" si="81"/>
        <v>1.66515151515152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0.05 to 0.1</v>
      </c>
      <c r="V313" s="17">
        <f t="shared" si="70"/>
        <v>0.0717352763345323</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0.05 to 0.1</v>
      </c>
      <c r="X313" s="17">
        <f t="shared" si="71"/>
        <v>0.0563121919226079</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6.6</v>
      </c>
      <c r="AA313" s="9" t="str">
        <f>_xlfn.XLOOKUP($E313,'Copy of Raw Data'!$E:$E,'Copy of Raw Data'!AA:AA,"ERROR",0,1)</f>
        <v>oz</v>
      </c>
      <c r="AB313" s="9"/>
      <c r="AC313" s="9"/>
      <c r="AD313" s="9"/>
      <c r="AE313" s="9"/>
      <c r="AF313" s="9"/>
      <c r="AG313">
        <f t="shared" si="79"/>
        <v>0</v>
      </c>
      <c r="AH313">
        <f t="shared" si="79"/>
        <v>0</v>
      </c>
      <c r="AI313">
        <f t="shared" si="79"/>
        <v>0</v>
      </c>
      <c r="AJ313">
        <f t="shared" si="79"/>
        <v>0</v>
      </c>
      <c r="AK313">
        <f t="shared" si="79"/>
        <v>0</v>
      </c>
      <c r="AL313">
        <f t="shared" si="79"/>
        <v>0</v>
      </c>
      <c r="AM313">
        <f t="shared" si="79"/>
        <v>0</v>
      </c>
      <c r="AN313">
        <f t="shared" si="79"/>
        <v>0</v>
      </c>
      <c r="AO313">
        <f t="shared" si="79"/>
        <v>0</v>
      </c>
      <c r="AP313">
        <f t="shared" si="79"/>
        <v>0</v>
      </c>
      <c r="AQ313">
        <f t="shared" si="79"/>
        <v>0</v>
      </c>
      <c r="AR313">
        <f t="shared" si="79"/>
        <v>0</v>
      </c>
      <c r="AS313">
        <f t="shared" si="79"/>
        <v>0</v>
      </c>
      <c r="AT313">
        <f t="shared" si="79"/>
        <v>0</v>
      </c>
      <c r="AU313">
        <f t="shared" si="79"/>
        <v>0</v>
      </c>
      <c r="AV313">
        <f t="shared" si="79"/>
        <v>0</v>
      </c>
      <c r="AW313">
        <f t="shared" si="78"/>
        <v>0</v>
      </c>
      <c r="AX313">
        <f t="shared" si="78"/>
        <v>0</v>
      </c>
      <c r="AY313">
        <f t="shared" si="78"/>
        <v>0</v>
      </c>
      <c r="AZ313">
        <f t="shared" si="78"/>
        <v>0</v>
      </c>
      <c r="BA313">
        <f t="shared" si="78"/>
        <v>0</v>
      </c>
      <c r="BB313">
        <f t="shared" si="78"/>
        <v>0</v>
      </c>
      <c r="BC313">
        <f t="shared" si="78"/>
        <v>0</v>
      </c>
      <c r="BD313">
        <f t="shared" si="66"/>
        <v>0</v>
      </c>
      <c r="BE313">
        <f t="shared" si="66"/>
        <v>0</v>
      </c>
      <c r="BF313">
        <f t="shared" si="80"/>
        <v>0</v>
      </c>
      <c r="BG313">
        <f t="shared" si="80"/>
        <v>0</v>
      </c>
      <c r="BH313">
        <f t="shared" si="80"/>
        <v>0</v>
      </c>
      <c r="BI313">
        <f t="shared" si="80"/>
        <v>0</v>
      </c>
      <c r="BJ313">
        <f t="shared" si="80"/>
        <v>0</v>
      </c>
      <c r="BK313">
        <f t="shared" si="80"/>
        <v>0</v>
      </c>
      <c r="BL313">
        <f t="shared" si="80"/>
        <v>0</v>
      </c>
      <c r="BM313">
        <f t="shared" si="80"/>
        <v>0</v>
      </c>
      <c r="BN313">
        <f t="shared" si="80"/>
        <v>0</v>
      </c>
      <c r="BO313">
        <f t="shared" si="80"/>
        <v>0</v>
      </c>
      <c r="BP313">
        <f t="shared" si="80"/>
        <v>0</v>
      </c>
      <c r="BQ313">
        <f t="shared" si="80"/>
        <v>0</v>
      </c>
      <c r="BR313">
        <f t="shared" si="80"/>
        <v>0</v>
      </c>
      <c r="BS313">
        <f t="shared" si="80"/>
        <v>0</v>
      </c>
      <c r="BT313">
        <f t="shared" si="80"/>
        <v>0</v>
      </c>
      <c r="BU313">
        <f t="shared" si="80"/>
        <v>0</v>
      </c>
    </row>
    <row r="314" hidden="1" spans="1:73">
      <c r="A314" s="9" t="str">
        <f>_xlfn.XLOOKUP($E314,'Copy of Raw Data'!$E:$E,'Copy of Raw Data'!A:A,"ERROR",0,1)</f>
        <v>US</v>
      </c>
      <c r="B314" s="9" t="str">
        <f>_xlfn.XLOOKUP($E314,'Copy of Raw Data'!$E:$E,'Copy of Raw Data'!B:B,"ERROR",0,1)</f>
        <v>Hair Mousses</v>
      </c>
      <c r="C314" s="9" t="str">
        <f>_xlfn.XLOOKUP($E314,'Copy of Raw Data'!$E:$E,'Copy of Raw Data'!C:C,"ERROR",0,1)</f>
        <v>umberto giannini</v>
      </c>
      <c r="D314" s="9" t="str">
        <f>_xlfn.XLOOKUP($E314,'Copy of Raw Data'!$E:$E,'Copy of Raw Data'!D:D,"ERROR",0,1)</f>
        <v>www.amazon.com/dp/B06VSMMF7D</v>
      </c>
      <c r="E314" s="9" t="s">
        <v>1116</v>
      </c>
      <c r="F314" s="9" t="str">
        <f>_xlfn.XLOOKUP($E314,'Copy of Raw Data'!$E:$E,'Copy of Raw Data'!F:F,"ERROR",0,1)</f>
        <v>Umberto Giannini Curl Whip Curl Activating Mousse, Vegan &amp; Cruelty Free Frizz Solution Mousse for Curly or Wavy Hair</v>
      </c>
      <c r="G314" s="9">
        <f>_xlfn.XLOOKUP($E314,'Copy of Raw Data'!$E:$E,'Copy of Raw Data'!G:G,"ERROR",0,1)</f>
        <v>5</v>
      </c>
      <c r="H314" s="9">
        <f>_xlfn.XLOOKUP($E314,'Copy of Raw Data'!$E:$E,'Copy of Raw Data'!H:H,"ERROR",0,1)</f>
        <v>55.33</v>
      </c>
      <c r="I314" s="9">
        <f>_xlfn.XLOOKUP($E314,'Copy of Raw Data'!$E:$E,'Copy of Raw Data'!I:I,"ERROR",0,1)</f>
        <v>0</v>
      </c>
      <c r="J314" s="9" t="str">
        <f>_xlfn.XLOOKUP($E314,'Copy of Raw Data'!$E:$E,'Copy of 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_xlfn.XLOOKUP($E314,'Copy of Raw Data'!$E:$E,'Copy of 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_xlfn.XLOOKUP($E314,'Copy of Raw Data'!$E:$E,'Copy of Raw Data'!N:N,"ERROR",0,1)</f>
        <v>10.99</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No Discount</v>
      </c>
      <c r="P314" s="16">
        <f t="shared" si="69"/>
        <v>0</v>
      </c>
      <c r="Q314" s="9">
        <f>_xlfn.XLOOKUP($E314,'Copy of Raw Data'!$E:$E,'Copy of Raw Data'!Q:Q,"ERROR",0,1)</f>
        <v>6.7</v>
      </c>
      <c r="R314" s="9" t="str">
        <f>_xlfn.XLOOKUP($E314,'Copy of Raw Data'!$E:$E,'Copy of Raw Data'!R:R,"ERROR",0,1)</f>
        <v>fl oz</v>
      </c>
      <c r="S314" s="17">
        <f t="shared" si="81"/>
        <v>1.57721010332951</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70"/>
        <v>0.0533381840828375</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71"/>
        <v>0.0533381840828375</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6.968</v>
      </c>
      <c r="AA314" s="9" t="str">
        <f>_xlfn.XLOOKUP($E314,'Copy of Raw Data'!$E:$E,'Copy of Raw Data'!AA:AA,"ERROR",0,1)</f>
        <v>oz</v>
      </c>
      <c r="AB314" s="9"/>
      <c r="AC314" s="9"/>
      <c r="AD314" s="9"/>
      <c r="AE314" s="9"/>
      <c r="AF314" s="9"/>
      <c r="AG314">
        <f t="shared" si="79"/>
        <v>0</v>
      </c>
      <c r="AH314">
        <f t="shared" si="79"/>
        <v>0</v>
      </c>
      <c r="AI314">
        <f t="shared" si="79"/>
        <v>0</v>
      </c>
      <c r="AJ314">
        <f t="shared" si="79"/>
        <v>0</v>
      </c>
      <c r="AK314">
        <f t="shared" si="79"/>
        <v>0</v>
      </c>
      <c r="AL314">
        <f t="shared" si="79"/>
        <v>0</v>
      </c>
      <c r="AM314">
        <f t="shared" si="79"/>
        <v>0</v>
      </c>
      <c r="AN314">
        <f t="shared" si="79"/>
        <v>0</v>
      </c>
      <c r="AO314">
        <f t="shared" si="79"/>
        <v>0</v>
      </c>
      <c r="AP314">
        <f t="shared" si="79"/>
        <v>0</v>
      </c>
      <c r="AQ314">
        <f t="shared" si="79"/>
        <v>0</v>
      </c>
      <c r="AR314">
        <f t="shared" si="79"/>
        <v>0</v>
      </c>
      <c r="AS314">
        <f t="shared" si="79"/>
        <v>0</v>
      </c>
      <c r="AT314">
        <f t="shared" si="79"/>
        <v>0</v>
      </c>
      <c r="AU314">
        <f t="shared" si="79"/>
        <v>0</v>
      </c>
      <c r="AV314">
        <f t="shared" si="79"/>
        <v>0</v>
      </c>
      <c r="AW314">
        <f t="shared" si="78"/>
        <v>0</v>
      </c>
      <c r="AX314">
        <f t="shared" si="78"/>
        <v>0</v>
      </c>
      <c r="AY314">
        <f t="shared" si="78"/>
        <v>0</v>
      </c>
      <c r="AZ314">
        <f t="shared" si="78"/>
        <v>0</v>
      </c>
      <c r="BA314">
        <f t="shared" si="78"/>
        <v>0</v>
      </c>
      <c r="BB314">
        <f t="shared" si="78"/>
        <v>0</v>
      </c>
      <c r="BC314">
        <f t="shared" si="78"/>
        <v>0</v>
      </c>
      <c r="BD314">
        <f t="shared" si="66"/>
        <v>0</v>
      </c>
      <c r="BE314">
        <f t="shared" si="66"/>
        <v>0</v>
      </c>
      <c r="BF314">
        <f t="shared" si="80"/>
        <v>0</v>
      </c>
      <c r="BG314">
        <f t="shared" si="80"/>
        <v>0</v>
      </c>
      <c r="BH314">
        <f t="shared" si="80"/>
        <v>0</v>
      </c>
      <c r="BI314">
        <f t="shared" si="80"/>
        <v>0</v>
      </c>
      <c r="BJ314">
        <f t="shared" si="80"/>
        <v>0</v>
      </c>
      <c r="BK314">
        <f t="shared" si="80"/>
        <v>0</v>
      </c>
      <c r="BL314">
        <f t="shared" si="80"/>
        <v>0</v>
      </c>
      <c r="BM314">
        <f t="shared" si="80"/>
        <v>0</v>
      </c>
      <c r="BN314">
        <f t="shared" si="80"/>
        <v>0</v>
      </c>
      <c r="BO314">
        <f t="shared" si="80"/>
        <v>0</v>
      </c>
      <c r="BP314">
        <f t="shared" si="80"/>
        <v>0</v>
      </c>
      <c r="BQ314">
        <f t="shared" si="80"/>
        <v>0</v>
      </c>
      <c r="BR314">
        <f t="shared" si="80"/>
        <v>0</v>
      </c>
      <c r="BS314">
        <f t="shared" si="80"/>
        <v>0</v>
      </c>
      <c r="BT314">
        <f t="shared" si="80"/>
        <v>0</v>
      </c>
      <c r="BU314">
        <f t="shared" si="80"/>
        <v>0</v>
      </c>
    </row>
  </sheetData>
  <autoFilter ref="A2:AF314">
    <sortState ref="A2:AF314">
      <sortCondition ref="H2" descending="1"/>
    </sortState>
    <extLst/>
  </autoFilter>
  <conditionalFormatting sqref="H2:J2">
    <cfRule type="colorScale" priority="5">
      <colorScale>
        <cfvo type="min"/>
        <cfvo type="percentile" val="50"/>
        <cfvo type="max"/>
        <color rgb="FFF8696B"/>
        <color rgb="FFFFEB84"/>
        <color rgb="FF63BE7B"/>
      </colorScale>
    </cfRule>
  </conditionalFormatting>
  <conditionalFormatting sqref="H3:H314">
    <cfRule type="colorScale" priority="2">
      <colorScale>
        <cfvo type="min"/>
        <cfvo type="percentile" val="50"/>
        <cfvo type="max"/>
        <color rgb="FFF8696B"/>
        <color rgb="FFFFEB84"/>
        <color rgb="FF63BE7B"/>
      </colorScale>
    </cfRule>
  </conditionalFormatting>
  <conditionalFormatting sqref="AG3:BU58">
    <cfRule type="cellIs" dxfId="5" priority="1" operator="equal">
      <formula>1</formula>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BG315"/>
  <sheetViews>
    <sheetView zoomScale="80" zoomScaleNormal="80" workbookViewId="0">
      <selection activeCell="A1" sqref="A1"/>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9" width="9.13888888888889"/>
    <col min="30" max="31" width="44.8518518518519" customWidth="1"/>
    <col min="32" max="32" width="55.287037037037" customWidth="1"/>
  </cols>
  <sheetData>
    <row r="1" spans="33:59">
      <c r="AG1" s="21">
        <f>SUM(AG4:AG59)</f>
        <v>1205349.79</v>
      </c>
      <c r="AH1" s="21">
        <f t="shared" ref="AH1:BG1" si="0">SUM(AH4:AH59)</f>
        <v>760780.46</v>
      </c>
      <c r="AI1" s="21">
        <f t="shared" si="0"/>
        <v>690657.67</v>
      </c>
      <c r="AJ1" s="21">
        <f t="shared" si="0"/>
        <v>6486186.7</v>
      </c>
      <c r="AK1" s="21">
        <f t="shared" si="0"/>
        <v>805387.84</v>
      </c>
      <c r="AL1" s="21">
        <f t="shared" si="0"/>
        <v>100522.51</v>
      </c>
      <c r="AM1" s="21">
        <f t="shared" si="0"/>
        <v>611908.66</v>
      </c>
      <c r="AN1" s="21">
        <f t="shared" si="0"/>
        <v>239314.64</v>
      </c>
      <c r="AO1" s="21">
        <f t="shared" si="0"/>
        <v>2259853.33</v>
      </c>
      <c r="AP1" s="21">
        <f t="shared" si="0"/>
        <v>2223996.8</v>
      </c>
      <c r="AQ1" s="21">
        <f t="shared" si="0"/>
        <v>9625980.72</v>
      </c>
      <c r="AR1" s="21">
        <f t="shared" si="0"/>
        <v>6178849.41</v>
      </c>
      <c r="AS1" s="21">
        <f t="shared" si="0"/>
        <v>6840708.19</v>
      </c>
      <c r="AT1" s="21">
        <f t="shared" si="0"/>
        <v>5024909.6</v>
      </c>
      <c r="AU1" s="21">
        <f t="shared" si="0"/>
        <v>2342527.45</v>
      </c>
      <c r="AV1" s="21">
        <f t="shared" si="0"/>
        <v>2497327.27</v>
      </c>
      <c r="AW1" s="21">
        <f t="shared" si="0"/>
        <v>2029739.16</v>
      </c>
      <c r="AX1" s="21">
        <f t="shared" si="0"/>
        <v>7303113.29</v>
      </c>
      <c r="AY1" s="21">
        <f t="shared" si="0"/>
        <v>1236996.95</v>
      </c>
      <c r="AZ1" s="21">
        <f t="shared" si="0"/>
        <v>1125743.97</v>
      </c>
      <c r="BA1" s="21">
        <f t="shared" si="0"/>
        <v>7708455.22</v>
      </c>
      <c r="BB1" s="21">
        <f t="shared" si="0"/>
        <v>1108325.73</v>
      </c>
      <c r="BC1" s="21">
        <f t="shared" si="0"/>
        <v>2387114.79</v>
      </c>
      <c r="BD1" s="21">
        <f t="shared" si="0"/>
        <v>107282.94</v>
      </c>
      <c r="BE1" s="21">
        <f t="shared" si="0"/>
        <v>1140949.65</v>
      </c>
      <c r="BF1" s="21">
        <f t="shared" si="0"/>
        <v>1201351.82</v>
      </c>
      <c r="BG1" s="21">
        <f t="shared" si="0"/>
        <v>12671552.76</v>
      </c>
    </row>
    <row r="2" spans="5:59">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c r="AI2">
        <v>31</v>
      </c>
      <c r="AJ2">
        <v>32</v>
      </c>
      <c r="AK2">
        <v>33</v>
      </c>
      <c r="AL2">
        <v>34</v>
      </c>
      <c r="AM2">
        <v>35</v>
      </c>
      <c r="AN2">
        <v>36</v>
      </c>
      <c r="AO2">
        <v>37</v>
      </c>
      <c r="AP2">
        <v>38</v>
      </c>
      <c r="AQ2">
        <v>39</v>
      </c>
      <c r="AR2">
        <v>40</v>
      </c>
      <c r="AS2">
        <v>41</v>
      </c>
      <c r="AT2">
        <v>42</v>
      </c>
      <c r="AU2">
        <v>43</v>
      </c>
      <c r="AV2">
        <v>44</v>
      </c>
      <c r="AW2">
        <v>45</v>
      </c>
      <c r="AX2">
        <v>46</v>
      </c>
      <c r="AY2">
        <v>47</v>
      </c>
      <c r="AZ2">
        <v>48</v>
      </c>
      <c r="BA2">
        <v>49</v>
      </c>
      <c r="BB2">
        <v>50</v>
      </c>
      <c r="BC2">
        <v>51</v>
      </c>
      <c r="BD2">
        <v>52</v>
      </c>
      <c r="BE2">
        <v>53</v>
      </c>
      <c r="BF2">
        <v>54</v>
      </c>
      <c r="BG2">
        <v>55</v>
      </c>
    </row>
    <row r="3" spans="1:59">
      <c r="A3" s="6" t="s">
        <v>0</v>
      </c>
      <c r="B3" s="6" t="s">
        <v>1</v>
      </c>
      <c r="C3" s="6" t="s">
        <v>2</v>
      </c>
      <c r="D3" s="6" t="s">
        <v>3</v>
      </c>
      <c r="E3" s="6" t="s">
        <v>4</v>
      </c>
      <c r="F3" s="6" t="s">
        <v>5</v>
      </c>
      <c r="G3" s="7" t="s">
        <v>6</v>
      </c>
      <c r="H3" s="8" t="s">
        <v>7</v>
      </c>
      <c r="I3" s="10" t="s">
        <v>8</v>
      </c>
      <c r="J3" s="8" t="s">
        <v>9</v>
      </c>
      <c r="K3" s="11" t="s">
        <v>10</v>
      </c>
      <c r="L3" s="12" t="s">
        <v>11</v>
      </c>
      <c r="M3" s="11" t="s">
        <v>12</v>
      </c>
      <c r="N3" s="12" t="s">
        <v>13</v>
      </c>
      <c r="O3" s="13" t="s">
        <v>14</v>
      </c>
      <c r="P3" s="14" t="s">
        <v>15</v>
      </c>
      <c r="Q3" s="6" t="s">
        <v>16</v>
      </c>
      <c r="R3" s="6" t="s">
        <v>17</v>
      </c>
      <c r="S3" s="6" t="s">
        <v>18</v>
      </c>
      <c r="T3" s="6" t="s">
        <v>19</v>
      </c>
      <c r="U3" s="6" t="s">
        <v>20</v>
      </c>
      <c r="V3" s="6" t="s">
        <v>21</v>
      </c>
      <c r="W3" s="6" t="s">
        <v>22</v>
      </c>
      <c r="X3" s="6" t="s">
        <v>23</v>
      </c>
      <c r="Y3" s="6" t="s">
        <v>24</v>
      </c>
      <c r="Z3" s="8" t="s">
        <v>25</v>
      </c>
      <c r="AA3" s="6" t="s">
        <v>26</v>
      </c>
      <c r="AB3" s="6" t="s">
        <v>1118</v>
      </c>
      <c r="AC3" s="6" t="s">
        <v>1119</v>
      </c>
      <c r="AD3" s="6" t="s">
        <v>27</v>
      </c>
      <c r="AE3" s="6"/>
      <c r="AF3" s="6" t="s">
        <v>29</v>
      </c>
      <c r="AG3" s="18" t="s">
        <v>1474</v>
      </c>
      <c r="AH3" s="18" t="s">
        <v>1486</v>
      </c>
      <c r="AI3" s="18" t="s">
        <v>1488</v>
      </c>
      <c r="AJ3" s="18" t="s">
        <v>1125</v>
      </c>
      <c r="AK3" s="18" t="s">
        <v>1484</v>
      </c>
      <c r="AL3" s="18" t="s">
        <v>1496</v>
      </c>
      <c r="AM3" s="18" t="s">
        <v>1490</v>
      </c>
      <c r="AN3" s="18" t="s">
        <v>1492</v>
      </c>
      <c r="AO3" s="18" t="s">
        <v>1468</v>
      </c>
      <c r="AP3" s="18" t="s">
        <v>1469</v>
      </c>
      <c r="AQ3" s="18" t="s">
        <v>1121</v>
      </c>
      <c r="AR3" s="18" t="s">
        <v>1126</v>
      </c>
      <c r="AS3" s="18" t="s">
        <v>1124</v>
      </c>
      <c r="AT3" s="18" t="s">
        <v>1127</v>
      </c>
      <c r="AU3" s="18" t="s">
        <v>1467</v>
      </c>
      <c r="AV3" s="18" t="s">
        <v>1128</v>
      </c>
      <c r="AW3" s="18" t="s">
        <v>1470</v>
      </c>
      <c r="AX3" s="18" t="s">
        <v>1123</v>
      </c>
      <c r="AY3" s="18" t="s">
        <v>1472</v>
      </c>
      <c r="AZ3" s="18" t="s">
        <v>1480</v>
      </c>
      <c r="BA3" s="18" t="s">
        <v>1122</v>
      </c>
      <c r="BB3" s="18" t="s">
        <v>1482</v>
      </c>
      <c r="BC3" s="18" t="s">
        <v>1129</v>
      </c>
      <c r="BD3" s="18" t="s">
        <v>1494</v>
      </c>
      <c r="BE3" s="18" t="s">
        <v>1478</v>
      </c>
      <c r="BF3" s="18" t="s">
        <v>1476</v>
      </c>
      <c r="BG3" s="18" t="s">
        <v>1120</v>
      </c>
    </row>
    <row r="4" spans="1:59">
      <c r="A4" s="9" t="str">
        <f>_xlfn.XLOOKUP($E4,'Copy of Raw Data'!$E:$E,'Copy of Raw Data'!A:A,"ERROR",0,1)</f>
        <v>US</v>
      </c>
      <c r="B4" s="9" t="str">
        <f>_xlfn.XLOOKUP($E4,'Copy of Raw Data'!$E:$E,'Copy of Raw Data'!B:B,"ERROR",0,1)</f>
        <v>Hair Mousses</v>
      </c>
      <c r="C4" s="9" t="str">
        <f>_xlfn.XLOOKUP($E4,'Copy of Raw Data'!$E:$E,'Copy of Raw Data'!C:C,"ERROR",0,1)</f>
        <v>SheaMoisture</v>
      </c>
      <c r="D4" s="9" t="str">
        <f>_xlfn.XLOOKUP($E4,'Copy of Raw Data'!$E:$E,'Copy of Raw Data'!D:D,"ERROR",0,1)</f>
        <v>www.amazon.com/dp/B07NQCBRK3</v>
      </c>
      <c r="E4" s="9" t="s">
        <v>34</v>
      </c>
      <c r="F4" s="9" t="str">
        <f>_xlfn.XLOOKUP($E4,'Copy of Raw Data'!$E:$E,'Copy of Raw Data'!F:F,"ERROR",0,1)</f>
        <v>SheaMoisture Curl Mousse Coconut and Hibiscus for Frizz Control Styling Mousse with Shea Butter 7.5 oz</v>
      </c>
      <c r="G4" s="9">
        <f>_xlfn.XLOOKUP($E4,'Copy of Raw Data'!$E:$E,'Copy of Raw Data'!G:G,"ERROR",0,1)</f>
        <v>245011</v>
      </c>
      <c r="H4" s="9">
        <f>_xlfn.XLOOKUP($E4,'Copy of Raw Data'!$E:$E,'Copy of Raw Data'!H:H,"ERROR",0,1)</f>
        <v>2387397.7</v>
      </c>
      <c r="I4" s="9">
        <f>_xlfn.XLOOKUP($E4,'Copy of Raw Data'!$E:$E,'Copy of Raw Data'!I:I,"ERROR",0,1)</f>
        <v>0.0706550382569307</v>
      </c>
      <c r="J4" s="9" t="str">
        <f>_xlfn.XLOOKUP($E4,'Copy of Raw Data'!$E:$E,'Copy of 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 to 10</v>
      </c>
      <c r="L4" s="9">
        <f>_xlfn.XLOOKUP($E4,'Copy of Raw Data'!$E:$E,'Copy of Raw Data'!L:L,"ERROR",0,1)</f>
        <v>9.7</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10 to 15</v>
      </c>
      <c r="N4" s="9">
        <f>_xlfn.XLOOKUP($E4,'Copy of Raw Data'!$E:$E,'Copy of Raw Data'!N:N,"ERROR",0,1)</f>
        <v>11.05</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10% to 15%</v>
      </c>
      <c r="P4" s="16">
        <f>(N4-L4)/N4</f>
        <v>0.122171945701358</v>
      </c>
      <c r="Q4" s="9">
        <f>_xlfn.XLOOKUP($E4,'Copy of Raw Data'!$E:$E,'Copy of Raw Data'!Q:Q,"ERROR",0,1)</f>
        <v>7.5</v>
      </c>
      <c r="R4" s="9" t="str">
        <f>_xlfn.XLOOKUP($E4,'Copy of Raw Data'!$E:$E,'Copy of Raw Data'!R:R,"ERROR",0,1)</f>
        <v>fl oz</v>
      </c>
      <c r="S4" s="17">
        <f>L4/Z4</f>
        <v>1.24358974358974</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1 to 2</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N4/($Z4*29.57)</f>
        <v>0.0479089166948484</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L4/($Z4*29.57)</f>
        <v>0.0420557911257945</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7.8</v>
      </c>
      <c r="AA4" s="9" t="str">
        <f>_xlfn.XLOOKUP($E4,'Copy of Raw Data'!$E:$E,'Copy of Raw Data'!AA:AA,"ERROR",0,1)</f>
        <v>oz</v>
      </c>
      <c r="AB4" s="9" t="str">
        <f>_xlfn.XLOOKUP($E4,'Copy of Raw Data'!$E:$E,'Copy of Raw Data'!AB:AB,"ERROR",0,1)</f>
        <v>Pump Bottle</v>
      </c>
      <c r="AC4" s="9" t="str">
        <f>_xlfn.XLOOKUP($E4,'Copy of Raw Data'!$E:$E,'Copy of Raw Data'!AC:AC,"ERROR",0,1)</f>
        <v>Pack of 1</v>
      </c>
      <c r="AD4" s="9" t="str">
        <f>_xlfn.XLOOKUP($E4,'Copy of Raw Data'!$E:$E,'Copy of Raw Data'!AD:AD,"ERROR",0,1)</f>
        <v>Frizz Control, Moisturising, Curl Enhancing, Volumizing</v>
      </c>
      <c r="AE4" s="9" t="str">
        <f>_xlfn.XLOOKUP($E4,'Copy of Raw Data'!$E:$E,'Copy of Raw Data'!AO:AO,"ERROR",0,1)</f>
        <v>Residue free, Silicone Free, Sulfate Free, Paraben free, Phthalate Free, Mineral Oil Free, Petrolatum Free, Cruelty Free, Sustainably Produced</v>
      </c>
      <c r="AF4" s="9" t="str">
        <f>_xlfn.XLOOKUP($E4,'Copy of Raw Data'!$E:$E,'Copy of Raw Data'!AZ:AZ,"ERROR",0,1)</f>
        <v>Coconut oil, Hibiscus Flower, Shea butter</v>
      </c>
      <c r="AG4">
        <f>IF(SUMIF('Benefits Backend'!$AG$1:$BU$1,AG$3,'Benefits Backend'!$AG3:$BU3)&gt;=1,1,0)*$H4</f>
        <v>0</v>
      </c>
      <c r="AH4">
        <f>IF(SUMIF('Benefits Backend'!$AG$1:$BU$1,AH$3,'Benefits Backend'!$AG3:$BU3)&gt;=1,1,0)*$H4</f>
        <v>0</v>
      </c>
      <c r="AI4">
        <f>IF(SUMIF('Benefits Backend'!$AG$1:$BU$1,AI$3,'Benefits Backend'!$AG3:$BU3)&gt;=1,1,0)*$H4</f>
        <v>0</v>
      </c>
      <c r="AJ4">
        <f>IF(SUMIF('Benefits Backend'!$AG$1:$BU$1,AJ$3,'Benefits Backend'!$AG3:$BU3)&gt;=1,1,0)*$H4</f>
        <v>2387397.7</v>
      </c>
      <c r="AK4">
        <f>IF(SUMIF('Benefits Backend'!$AG$1:$BU$1,AK$3,'Benefits Backend'!$AG3:$BU3)&gt;=1,1,0)*$H4</f>
        <v>0</v>
      </c>
      <c r="AL4">
        <f>IF(SUMIF('Benefits Backend'!$AG$1:$BU$1,AL$3,'Benefits Backend'!$AG3:$BU3)&gt;=1,1,0)*$H4</f>
        <v>0</v>
      </c>
      <c r="AM4">
        <f>IF(SUMIF('Benefits Backend'!$AG$1:$BU$1,AM$3,'Benefits Backend'!$AG3:$BU3)&gt;=1,1,0)*$H4</f>
        <v>0</v>
      </c>
      <c r="AN4">
        <f>IF(SUMIF('Benefits Backend'!$AG$1:$BU$1,AN$3,'Benefits Backend'!$AG3:$BU3)&gt;=1,1,0)*$H4</f>
        <v>0</v>
      </c>
      <c r="AO4">
        <f>IF(SUMIF('Benefits Backend'!$AG$1:$BU$1,AO$3,'Benefits Backend'!$AG3:$BU3)&gt;=1,1,0)*$H4</f>
        <v>0</v>
      </c>
      <c r="AP4">
        <f>IF(SUMIF('Benefits Backend'!$AG$1:$BU$1,AP$3,'Benefits Backend'!$AG3:$BU3)&gt;=1,1,0)*$H4</f>
        <v>0</v>
      </c>
      <c r="AQ4">
        <f>IF(SUMIF('Benefits Backend'!$AG$1:$BU$1,AQ$3,'Benefits Backend'!$AG3:$BU3)&gt;=1,1,0)*$H4</f>
        <v>2387397.7</v>
      </c>
      <c r="AR4">
        <f>IF(SUMIF('Benefits Backend'!$AG$1:$BU$1,AR$3,'Benefits Backend'!$AG3:$BU3)&gt;=1,1,0)*$H4</f>
        <v>0</v>
      </c>
      <c r="AS4">
        <f>IF(SUMIF('Benefits Backend'!$AG$1:$BU$1,AS$3,'Benefits Backend'!$AG3:$BU3)&gt;=1,1,0)*$H4</f>
        <v>0</v>
      </c>
      <c r="AT4">
        <f>IF(SUMIF('Benefits Backend'!$AG$1:$BU$1,AT$3,'Benefits Backend'!$AG3:$BU3)&gt;=1,1,0)*$H4</f>
        <v>0</v>
      </c>
      <c r="AU4">
        <f>IF(SUMIF('Benefits Backend'!$AG$1:$BU$1,AU$3,'Benefits Backend'!$AG3:$BU3)&gt;=1,1,0)*$H4</f>
        <v>0</v>
      </c>
      <c r="AV4">
        <f>IF(SUMIF('Benefits Backend'!$AG$1:$BU$1,AV$3,'Benefits Backend'!$AG3:$BU3)&gt;=1,1,0)*$H4</f>
        <v>0</v>
      </c>
      <c r="AW4">
        <f>IF(SUMIF('Benefits Backend'!$AG$1:$BU$1,AW$3,'Benefits Backend'!$AG3:$BU3)&gt;=1,1,0)*$H4</f>
        <v>0</v>
      </c>
      <c r="AX4">
        <f>IF(SUMIF('Benefits Backend'!$AG$1:$BU$1,AX$3,'Benefits Backend'!$AG3:$BU3)&gt;=1,1,0)*$H4</f>
        <v>2387397.7</v>
      </c>
      <c r="AY4">
        <f>IF(SUMIF('Benefits Backend'!$AG$1:$BU$1,AY$3,'Benefits Backend'!$AG3:$BU3)&gt;=1,1,0)*$H4</f>
        <v>0</v>
      </c>
      <c r="AZ4">
        <f>IF(SUMIF('Benefits Backend'!$AG$1:$BU$1,AZ$3,'Benefits Backend'!$AG3:$BU3)&gt;=1,1,0)*$H4</f>
        <v>0</v>
      </c>
      <c r="BA4">
        <f>IF(SUMIF('Benefits Backend'!$AG$1:$BU$1,BA$3,'Benefits Backend'!$AG3:$BU3)&gt;=1,1,0)*$H4</f>
        <v>0</v>
      </c>
      <c r="BB4">
        <f>IF(SUMIF('Benefits Backend'!$AG$1:$BU$1,BB$3,'Benefits Backend'!$AG3:$BU3)&gt;=1,1,0)*$H4</f>
        <v>0</v>
      </c>
      <c r="BC4">
        <f>IF(SUMIF('Benefits Backend'!$AG$1:$BU$1,BC$3,'Benefits Backend'!$AG3:$BU3)&gt;=1,1,0)*$H4</f>
        <v>0</v>
      </c>
      <c r="BD4">
        <f>IF(SUMIF('Benefits Backend'!$AG$1:$BU$1,BD$3,'Benefits Backend'!$AG3:$BU3)&gt;=1,1,0)*$H4</f>
        <v>0</v>
      </c>
      <c r="BE4">
        <f>IF(SUMIF('Benefits Backend'!$AG$1:$BU$1,BE$3,'Benefits Backend'!$AG3:$BU3)&gt;=1,1,0)*$H4</f>
        <v>0</v>
      </c>
      <c r="BF4">
        <f>IF(SUMIF('Benefits Backend'!$AG$1:$BU$1,BF$3,'Benefits Backend'!$AG3:$BU3)&gt;=1,1,0)*$H4</f>
        <v>0</v>
      </c>
      <c r="BG4">
        <f>IF(SUMIF('Benefits Backend'!$AG$1:$BU$1,BG$3,'Benefits Backend'!$AG3:$BU3)&gt;=1,1,0)*$H4</f>
        <v>2387397.7</v>
      </c>
    </row>
    <row r="5" spans="1:59">
      <c r="A5" s="9" t="str">
        <f>_xlfn.XLOOKUP($E5,'Copy of Raw Data'!$E:$E,'Copy of Raw Data'!A:A,"ERROR",0,1)</f>
        <v>US</v>
      </c>
      <c r="B5" s="9" t="str">
        <f>_xlfn.XLOOKUP($E5,'Copy of Raw Data'!$E:$E,'Copy of Raw Data'!B:B,"ERROR",0,1)</f>
        <v>Hair Mousses</v>
      </c>
      <c r="C5" s="9" t="str">
        <f>_xlfn.XLOOKUP($E5,'Copy of Raw Data'!$E:$E,'Copy of Raw Data'!C:C,"ERROR",0,1)</f>
        <v>Lottabody</v>
      </c>
      <c r="D5" s="9" t="str">
        <f>_xlfn.XLOOKUP($E5,'Copy of Raw Data'!$E:$E,'Copy of Raw Data'!D:D,"ERROR",0,1)</f>
        <v>www.amazon.com/dp/B000TG63EW</v>
      </c>
      <c r="E5" s="9" t="s">
        <v>41</v>
      </c>
      <c r="F5" s="9" t="str">
        <f>_xlfn.XLOOKUP($E5,'Copy of Raw Data'!$E:$E,'Copy of Raw Data'!F:F,"ERROR",0,1)</f>
        <v>Lottabody Coconut Oil and Shea Wrap Me Foaming Curl Mousse , Creates Soft Wraps, Hair Mousse for Curly Hair, Defines Curls, Anti Frizz, 7 Fl Oz</v>
      </c>
      <c r="G5" s="9">
        <f>_xlfn.XLOOKUP($E5,'Copy of Raw Data'!$E:$E,'Copy of Raw Data'!G:G,"ERROR",0,1)</f>
        <v>415461</v>
      </c>
      <c r="H5" s="9">
        <f>_xlfn.XLOOKUP($E5,'Copy of Raw Data'!$E:$E,'Copy of Raw Data'!H:H,"ERROR",0,1)</f>
        <v>1661902.52</v>
      </c>
      <c r="I5" s="9">
        <f>_xlfn.XLOOKUP($E5,'Copy of Raw Data'!$E:$E,'Copy of Raw Data'!I:I,"ERROR",0,1)</f>
        <v>0.0422119899619746</v>
      </c>
      <c r="J5" s="9" t="str">
        <f>_xlfn.XLOOKUP($E5,'Copy of Raw Data'!$E:$E,'Copy of 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0 to 5</v>
      </c>
      <c r="L5" s="9">
        <f>_xlfn.XLOOKUP($E5,'Copy of Raw Data'!$E:$E,'Copy of Raw Data'!L:L,"ERROR",0,1)</f>
        <v>4.04</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 to 10</v>
      </c>
      <c r="N5" s="9">
        <f>_xlfn.XLOOKUP($E5,'Copy of Raw Data'!$E:$E,'Copy of Raw Data'!N:N,"ERROR",0,1)</f>
        <v>7.99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40% to 50%</v>
      </c>
      <c r="P5" s="16">
        <f t="shared" ref="P5:P68" si="1">(N5-L5)/N5</f>
        <v>0.494367959949937</v>
      </c>
      <c r="Q5" s="9">
        <f>_xlfn.XLOOKUP($E5,'Copy of Raw Data'!$E:$E,'Copy of Raw Data'!Q:Q,"ERROR",0,1)</f>
        <v>7</v>
      </c>
      <c r="R5" s="9" t="str">
        <f>_xlfn.XLOOKUP($E5,'Copy of Raw Data'!$E:$E,'Copy of Raw Data'!R:R,"ERROR",0,1)</f>
        <v>fl oz</v>
      </c>
      <c r="S5" s="17">
        <f t="shared" ref="S5:S68" si="2">L5/Z5</f>
        <v>0.554945054945055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0.5 to 0.75</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7">
        <f t="shared" ref="V5:V68" si="3">N5/($Z5*29.57)</f>
        <v>0.0371162486482067</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7">
        <f t="shared" ref="X5:X68" si="4">L5/($Z5*29.57)</f>
        <v>0.0187671645229981</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17">
        <f t="array" ref="Z5">_xlfn.IFS(AA5="oz",_xlfn.IFS(R5="oz",Q5,R5="fl oz",Q5*1.04,R5="ml",Q5*0.0338),AA5="fl oz",_xlfn.IFS(R5="oz",Q5/1.04,R5="fl oz",Q5,R5="ml",Q5*0.0338/1.04),AA5="ml",_xlfn.IFS(R5="oz",Q5/0.0338,R5="fl oz",Q5*1.04/0.0338,R5="ml",Q5))</f>
        <v>7.28</v>
      </c>
      <c r="AA5" s="9" t="str">
        <f>_xlfn.XLOOKUP($E5,'Copy of Raw Data'!$E:$E,'Copy of Raw Data'!AA:AA,"ERROR",0,1)</f>
        <v>oz</v>
      </c>
      <c r="AB5" s="9" t="str">
        <f>_xlfn.XLOOKUP($E5,'Copy of Raw Data'!$E:$E,'Copy of Raw Data'!AB:AB,"ERROR",0,1)</f>
        <v>Pump Bottle</v>
      </c>
      <c r="AC5" s="9" t="str">
        <f>_xlfn.XLOOKUP($E5,'Copy of Raw Data'!$E:$E,'Copy of Raw Data'!AC:AC,"ERROR",0,1)</f>
        <v>Pack of 1</v>
      </c>
      <c r="AD5" s="9" t="str">
        <f>_xlfn.XLOOKUP($E5,'Copy of Raw Data'!$E:$E,'Copy of Raw Data'!AD:AD,"ERROR",0,1)</f>
        <v>Frizz Control, Moisturising, Curl Enhancing, Shine, Fast Drying</v>
      </c>
      <c r="AE5" s="9" t="str">
        <f>_xlfn.XLOOKUP($E5,'Copy of Raw Data'!$E:$E,'Copy of Raw Data'!AO:AO,"ERROR",0,1)</f>
        <v>NA</v>
      </c>
      <c r="AF5" s="9" t="str">
        <f>_xlfn.XLOOKUP($E5,'Copy of Raw Data'!$E:$E,'Copy of Raw Data'!AZ:AZ,"ERROR",0,1)</f>
        <v>Coconut Oil, Shea Oil</v>
      </c>
      <c r="AG5">
        <f>IF(SUMIF('Benefits Backend'!$AG$1:$BU$1,AG$3,'Benefits Backend'!$AG4:$BU4)&gt;=1,1,0)*$H5</f>
        <v>0</v>
      </c>
      <c r="AH5">
        <f>IF(SUMIF('Benefits Backend'!$AG$1:$BU$1,AH$3,'Benefits Backend'!$AG4:$BU4)&gt;=1,1,0)*$H5</f>
        <v>0</v>
      </c>
      <c r="AI5">
        <f>IF(SUMIF('Benefits Backend'!$AG$1:$BU$1,AI$3,'Benefits Backend'!$AG4:$BU4)&gt;=1,1,0)*$H5</f>
        <v>0</v>
      </c>
      <c r="AJ5">
        <f>IF(SUMIF('Benefits Backend'!$AG$1:$BU$1,AJ$3,'Benefits Backend'!$AG4:$BU4)&gt;=1,1,0)*$H5</f>
        <v>1661902.52</v>
      </c>
      <c r="AK5">
        <f>IF(SUMIF('Benefits Backend'!$AG$1:$BU$1,AK$3,'Benefits Backend'!$AG4:$BU4)&gt;=1,1,0)*$H5</f>
        <v>0</v>
      </c>
      <c r="AL5">
        <f>IF(SUMIF('Benefits Backend'!$AG$1:$BU$1,AL$3,'Benefits Backend'!$AG4:$BU4)&gt;=1,1,0)*$H5</f>
        <v>0</v>
      </c>
      <c r="AM5">
        <f>IF(SUMIF('Benefits Backend'!$AG$1:$BU$1,AM$3,'Benefits Backend'!$AG4:$BU4)&gt;=1,1,0)*$H5</f>
        <v>0</v>
      </c>
      <c r="AN5">
        <f>IF(SUMIF('Benefits Backend'!$AG$1:$BU$1,AN$3,'Benefits Backend'!$AG4:$BU4)&gt;=1,1,0)*$H5</f>
        <v>0</v>
      </c>
      <c r="AO5">
        <f>IF(SUMIF('Benefits Backend'!$AG$1:$BU$1,AO$3,'Benefits Backend'!$AG4:$BU4)&gt;=1,1,0)*$H5</f>
        <v>1661902.52</v>
      </c>
      <c r="AP5">
        <f>IF(SUMIF('Benefits Backend'!$AG$1:$BU$1,AP$3,'Benefits Backend'!$AG4:$BU4)&gt;=1,1,0)*$H5</f>
        <v>0</v>
      </c>
      <c r="AQ5">
        <f>IF(SUMIF('Benefits Backend'!$AG$1:$BU$1,AQ$3,'Benefits Backend'!$AG4:$BU4)&gt;=1,1,0)*$H5</f>
        <v>1661902.52</v>
      </c>
      <c r="AR5">
        <f>IF(SUMIF('Benefits Backend'!$AG$1:$BU$1,AR$3,'Benefits Backend'!$AG4:$BU4)&gt;=1,1,0)*$H5</f>
        <v>0</v>
      </c>
      <c r="AS5">
        <f>IF(SUMIF('Benefits Backend'!$AG$1:$BU$1,AS$3,'Benefits Backend'!$AG4:$BU4)&gt;=1,1,0)*$H5</f>
        <v>0</v>
      </c>
      <c r="AT5">
        <f>IF(SUMIF('Benefits Backend'!$AG$1:$BU$1,AT$3,'Benefits Backend'!$AG4:$BU4)&gt;=1,1,0)*$H5</f>
        <v>0</v>
      </c>
      <c r="AU5">
        <f>IF(SUMIF('Benefits Backend'!$AG$1:$BU$1,AU$3,'Benefits Backend'!$AG4:$BU4)&gt;=1,1,0)*$H5</f>
        <v>0</v>
      </c>
      <c r="AV5">
        <f>IF(SUMIF('Benefits Backend'!$AG$1:$BU$1,AV$3,'Benefits Backend'!$AG4:$BU4)&gt;=1,1,0)*$H5</f>
        <v>0</v>
      </c>
      <c r="AW5">
        <f>IF(SUMIF('Benefits Backend'!$AG$1:$BU$1,AW$3,'Benefits Backend'!$AG4:$BU4)&gt;=1,1,0)*$H5</f>
        <v>0</v>
      </c>
      <c r="AX5">
        <f>IF(SUMIF('Benefits Backend'!$AG$1:$BU$1,AX$3,'Benefits Backend'!$AG4:$BU4)&gt;=1,1,0)*$H5</f>
        <v>1661902.52</v>
      </c>
      <c r="AY5">
        <f>IF(SUMIF('Benefits Backend'!$AG$1:$BU$1,AY$3,'Benefits Backend'!$AG4:$BU4)&gt;=1,1,0)*$H5</f>
        <v>0</v>
      </c>
      <c r="AZ5">
        <f>IF(SUMIF('Benefits Backend'!$AG$1:$BU$1,AZ$3,'Benefits Backend'!$AG4:$BU4)&gt;=1,1,0)*$H5</f>
        <v>0</v>
      </c>
      <c r="BA5">
        <f>IF(SUMIF('Benefits Backend'!$AG$1:$BU$1,BA$3,'Benefits Backend'!$AG4:$BU4)&gt;=1,1,0)*$H5</f>
        <v>1661902.52</v>
      </c>
      <c r="BB5">
        <f>IF(SUMIF('Benefits Backend'!$AG$1:$BU$1,BB$3,'Benefits Backend'!$AG4:$BU4)&gt;=1,1,0)*$H5</f>
        <v>0</v>
      </c>
      <c r="BC5">
        <f>IF(SUMIF('Benefits Backend'!$AG$1:$BU$1,BC$3,'Benefits Backend'!$AG4:$BU4)&gt;=1,1,0)*$H5</f>
        <v>0</v>
      </c>
      <c r="BD5">
        <f>IF(SUMIF('Benefits Backend'!$AG$1:$BU$1,BD$3,'Benefits Backend'!$AG4:$BU4)&gt;=1,1,0)*$H5</f>
        <v>0</v>
      </c>
      <c r="BE5">
        <f>IF(SUMIF('Benefits Backend'!$AG$1:$BU$1,BE$3,'Benefits Backend'!$AG4:$BU4)&gt;=1,1,0)*$H5</f>
        <v>0</v>
      </c>
      <c r="BF5">
        <f>IF(SUMIF('Benefits Backend'!$AG$1:$BU$1,BF$3,'Benefits Backend'!$AG4:$BU4)&gt;=1,1,0)*$H5</f>
        <v>0</v>
      </c>
      <c r="BG5">
        <f>IF(SUMIF('Benefits Backend'!$AG$1:$BU$1,BG$3,'Benefits Backend'!$AG4:$BU4)&gt;=1,1,0)*$H5</f>
        <v>0</v>
      </c>
    </row>
    <row r="6" spans="1:59">
      <c r="A6" s="9" t="str">
        <f>_xlfn.XLOOKUP($E6,'Copy of Raw Data'!$E:$E,'Copy of Raw Data'!A:A,"ERROR",0,1)</f>
        <v>US</v>
      </c>
      <c r="B6" s="9" t="str">
        <f>_xlfn.XLOOKUP($E6,'Copy of Raw Data'!$E:$E,'Copy of Raw Data'!B:B,"ERROR",0,1)</f>
        <v>Hair Mousses</v>
      </c>
      <c r="C6" s="9" t="str">
        <f>_xlfn.XLOOKUP($E6,'Copy of Raw Data'!$E:$E,'Copy of Raw Data'!C:C,"ERROR",0,1)</f>
        <v>kenra</v>
      </c>
      <c r="D6" s="9" t="str">
        <f>_xlfn.XLOOKUP($E6,'Copy of Raw Data'!$E:$E,'Copy of Raw Data'!D:D,"ERROR",0,1)</f>
        <v>www.amazon.com/dp/B00147QL8S</v>
      </c>
      <c r="E6" s="9" t="s">
        <v>45</v>
      </c>
      <c r="F6" s="9" t="str">
        <f>_xlfn.XLOOKUP($E6,'Copy of Raw Data'!$E:$E,'Copy of Raw Data'!F:F,"ERROR",0,1)</f>
        <v>Kenra Volume Mousse Extra 17 | Firm Hold Mousse | All Hair Types Kenra Volume Mousse Extra 17 | Firm Hold Mousse | All Hair Types</v>
      </c>
      <c r="G6" s="9">
        <f>_xlfn.XLOOKUP($E6,'Copy of Raw Data'!$E:$E,'Copy of Raw Data'!G:G,"ERROR",0,1)</f>
        <v>55621</v>
      </c>
      <c r="H6" s="9">
        <f>_xlfn.XLOOKUP($E6,'Copy of Raw Data'!$E:$E,'Copy of Raw Data'!H:H,"ERROR",0,1)</f>
        <v>992883.37</v>
      </c>
      <c r="I6" s="9">
        <f>_xlfn.XLOOKUP($E6,'Copy of Raw Data'!$E:$E,'Copy of Raw Data'!I:I,"ERROR",0,1)</f>
        <v>0.0389796831041948</v>
      </c>
      <c r="J6" s="9" t="str">
        <f>_xlfn.XLOOKUP($E6,'Copy of Raw Data'!$E:$E,'Copy of 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15 to 20</v>
      </c>
      <c r="L6" s="9">
        <f>_xlfn.XLOOKUP($E6,'Copy of Raw Data'!$E:$E,'Copy of Raw Data'!L:L,"ERROR",0,1)</f>
        <v>18.07</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15 to 20</v>
      </c>
      <c r="N6" s="9">
        <f>_xlfn.XLOOKUP($E6,'Copy of Raw Data'!$E:$E,'Copy of Raw Data'!N:N,"ERROR",0,1)</f>
        <v>19.99</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8% to 10%</v>
      </c>
      <c r="P6" s="16">
        <f t="shared" si="1"/>
        <v>0.0960480240120059</v>
      </c>
      <c r="Q6" s="9">
        <f>_xlfn.XLOOKUP($E6,'Copy of Raw Data'!$E:$E,'Copy of Raw Data'!Q:Q,"ERROR",0,1)</f>
        <v>8</v>
      </c>
      <c r="R6" s="9" t="str">
        <f>_xlfn.XLOOKUP($E6,'Copy of Raw Data'!$E:$E,'Copy of Raw Data'!R:R,"ERROR",0,1)</f>
        <v>fl oz</v>
      </c>
      <c r="S6" s="17">
        <f t="shared" si="2"/>
        <v>2.171875</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3"/>
        <v>0.0812527639759632</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4"/>
        <v>0.073448596550558</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17">
        <f t="array" ref="Z6">_xlfn.IFS(AA6="oz",_xlfn.IFS(R6="oz",Q6,R6="fl oz",Q6*1.04,R6="ml",Q6*0.0338),AA6="fl oz",_xlfn.IFS(R6="oz",Q6/1.04,R6="fl oz",Q6,R6="ml",Q6*0.0338/1.04),AA6="ml",_xlfn.IFS(R6="oz",Q6/0.0338,R6="fl oz",Q6*1.04/0.0338,R6="ml",Q6))</f>
        <v>8.32</v>
      </c>
      <c r="AA6" s="9" t="str">
        <f>_xlfn.XLOOKUP($E6,'Copy of Raw Data'!$E:$E,'Copy of Raw Data'!AA:AA,"ERROR",0,1)</f>
        <v>oz</v>
      </c>
      <c r="AB6" s="9" t="str">
        <f>_xlfn.XLOOKUP($E6,'Copy of Raw Data'!$E:$E,'Copy of Raw Data'!AB:AB,"ERROR",0,1)</f>
        <v>Spray Can</v>
      </c>
      <c r="AC6" s="9" t="str">
        <f>_xlfn.XLOOKUP($E6,'Copy of Raw Data'!$E:$E,'Copy of Raw Data'!AC:AC,"ERROR",0,1)</f>
        <v>Pack of 1</v>
      </c>
      <c r="AD6" s="9" t="str">
        <f>_xlfn.XLOOKUP($E6,'Copy of Raw Data'!$E:$E,'Copy of Raw Data'!AD:AD,"ERROR",0,1)</f>
        <v>Heat Protection, Humidity Resistant, Shine, Anti Drying, Volumizing</v>
      </c>
      <c r="AE6" s="9" t="str">
        <f>_xlfn.XLOOKUP($E6,'Copy of Raw Data'!$E:$E,'Copy of Raw Data'!AO:AO,"ERROR",0,1)</f>
        <v>Alcohol Free</v>
      </c>
      <c r="AF6" s="9" t="str">
        <f>_xlfn.XLOOKUP($E6,'Copy of Raw Data'!$E:$E,'Copy of Raw Data'!AZ:AZ,"ERROR",0,1)</f>
        <v>Cocamidopropyl Betaine, Water, Hydrolyzed Wheat Protein</v>
      </c>
      <c r="AG6">
        <f>IF(SUMIF('Benefits Backend'!$AG$1:$BU$1,AG$3,'Benefits Backend'!$AG5:$BU5)&gt;=1,1,0)*$H6</f>
        <v>992883.37</v>
      </c>
      <c r="AH6">
        <f>IF(SUMIF('Benefits Backend'!$AG$1:$BU$1,AH$3,'Benefits Backend'!$AG5:$BU5)&gt;=1,1,0)*$H6</f>
        <v>0</v>
      </c>
      <c r="AI6">
        <f>IF(SUMIF('Benefits Backend'!$AG$1:$BU$1,AI$3,'Benefits Backend'!$AG5:$BU5)&gt;=1,1,0)*$H6</f>
        <v>0</v>
      </c>
      <c r="AJ6">
        <f>IF(SUMIF('Benefits Backend'!$AG$1:$BU$1,AJ$3,'Benefits Backend'!$AG5:$BU5)&gt;=1,1,0)*$H6</f>
        <v>0</v>
      </c>
      <c r="AK6">
        <f>IF(SUMIF('Benefits Backend'!$AG$1:$BU$1,AK$3,'Benefits Backend'!$AG5:$BU5)&gt;=1,1,0)*$H6</f>
        <v>0</v>
      </c>
      <c r="AL6">
        <f>IF(SUMIF('Benefits Backend'!$AG$1:$BU$1,AL$3,'Benefits Backend'!$AG5:$BU5)&gt;=1,1,0)*$H6</f>
        <v>0</v>
      </c>
      <c r="AM6">
        <f>IF(SUMIF('Benefits Backend'!$AG$1:$BU$1,AM$3,'Benefits Backend'!$AG5:$BU5)&gt;=1,1,0)*$H6</f>
        <v>0</v>
      </c>
      <c r="AN6">
        <f>IF(SUMIF('Benefits Backend'!$AG$1:$BU$1,AN$3,'Benefits Backend'!$AG5:$BU5)&gt;=1,1,0)*$H6</f>
        <v>0</v>
      </c>
      <c r="AO6">
        <f>IF(SUMIF('Benefits Backend'!$AG$1:$BU$1,AO$3,'Benefits Backend'!$AG5:$BU5)&gt;=1,1,0)*$H6</f>
        <v>0</v>
      </c>
      <c r="AP6">
        <f>IF(SUMIF('Benefits Backend'!$AG$1:$BU$1,AP$3,'Benefits Backend'!$AG5:$BU5)&gt;=1,1,0)*$H6</f>
        <v>0</v>
      </c>
      <c r="AQ6">
        <f>IF(SUMIF('Benefits Backend'!$AG$1:$BU$1,AQ$3,'Benefits Backend'!$AG5:$BU5)&gt;=1,1,0)*$H6</f>
        <v>0</v>
      </c>
      <c r="AR6">
        <f>IF(SUMIF('Benefits Backend'!$AG$1:$BU$1,AR$3,'Benefits Backend'!$AG5:$BU5)&gt;=1,1,0)*$H6</f>
        <v>992883.37</v>
      </c>
      <c r="AS6">
        <f>IF(SUMIF('Benefits Backend'!$AG$1:$BU$1,AS$3,'Benefits Backend'!$AG5:$BU5)&gt;=1,1,0)*$H6</f>
        <v>0</v>
      </c>
      <c r="AT6">
        <f>IF(SUMIF('Benefits Backend'!$AG$1:$BU$1,AT$3,'Benefits Backend'!$AG5:$BU5)&gt;=1,1,0)*$H6</f>
        <v>992883.37</v>
      </c>
      <c r="AU6">
        <f>IF(SUMIF('Benefits Backend'!$AG$1:$BU$1,AU$3,'Benefits Backend'!$AG5:$BU5)&gt;=1,1,0)*$H6</f>
        <v>0</v>
      </c>
      <c r="AV6">
        <f>IF(SUMIF('Benefits Backend'!$AG$1:$BU$1,AV$3,'Benefits Backend'!$AG5:$BU5)&gt;=1,1,0)*$H6</f>
        <v>0</v>
      </c>
      <c r="AW6">
        <f>IF(SUMIF('Benefits Backend'!$AG$1:$BU$1,AW$3,'Benefits Backend'!$AG5:$BU5)&gt;=1,1,0)*$H6</f>
        <v>0</v>
      </c>
      <c r="AX6">
        <f>IF(SUMIF('Benefits Backend'!$AG$1:$BU$1,AX$3,'Benefits Backend'!$AG5:$BU5)&gt;=1,1,0)*$H6</f>
        <v>0</v>
      </c>
      <c r="AY6">
        <f>IF(SUMIF('Benefits Backend'!$AG$1:$BU$1,AY$3,'Benefits Backend'!$AG5:$BU5)&gt;=1,1,0)*$H6</f>
        <v>0</v>
      </c>
      <c r="AZ6">
        <f>IF(SUMIF('Benefits Backend'!$AG$1:$BU$1,AZ$3,'Benefits Backend'!$AG5:$BU5)&gt;=1,1,0)*$H6</f>
        <v>0</v>
      </c>
      <c r="BA6">
        <f>IF(SUMIF('Benefits Backend'!$AG$1:$BU$1,BA$3,'Benefits Backend'!$AG5:$BU5)&gt;=1,1,0)*$H6</f>
        <v>992883.37</v>
      </c>
      <c r="BB6">
        <f>IF(SUMIF('Benefits Backend'!$AG$1:$BU$1,BB$3,'Benefits Backend'!$AG5:$BU5)&gt;=1,1,0)*$H6</f>
        <v>0</v>
      </c>
      <c r="BC6">
        <f>IF(SUMIF('Benefits Backend'!$AG$1:$BU$1,BC$3,'Benefits Backend'!$AG5:$BU5)&gt;=1,1,0)*$H6</f>
        <v>0</v>
      </c>
      <c r="BD6">
        <f>IF(SUMIF('Benefits Backend'!$AG$1:$BU$1,BD$3,'Benefits Backend'!$AG5:$BU5)&gt;=1,1,0)*$H6</f>
        <v>0</v>
      </c>
      <c r="BE6">
        <f>IF(SUMIF('Benefits Backend'!$AG$1:$BU$1,BE$3,'Benefits Backend'!$AG5:$BU5)&gt;=1,1,0)*$H6</f>
        <v>0</v>
      </c>
      <c r="BF6">
        <f>IF(SUMIF('Benefits Backend'!$AG$1:$BU$1,BF$3,'Benefits Backend'!$AG5:$BU5)&gt;=1,1,0)*$H6</f>
        <v>0</v>
      </c>
      <c r="BG6">
        <f>IF(SUMIF('Benefits Backend'!$AG$1:$BU$1,BG$3,'Benefits Backend'!$AG5:$BU5)&gt;=1,1,0)*$H6</f>
        <v>992883.37</v>
      </c>
    </row>
    <row r="7" spans="1:59">
      <c r="A7" s="9" t="str">
        <f>_xlfn.XLOOKUP($E7,'Copy of Raw Data'!$E:$E,'Copy of Raw Data'!A:A,"ERROR",0,1)</f>
        <v>US</v>
      </c>
      <c r="B7" s="9" t="str">
        <f>_xlfn.XLOOKUP($E7,'Copy of Raw Data'!$E:$E,'Copy of Raw Data'!B:B,"ERROR",0,1)</f>
        <v>Hair Mousses</v>
      </c>
      <c r="C7" s="9" t="str">
        <f>_xlfn.XLOOKUP($E7,'Copy of Raw Data'!$E:$E,'Copy of Raw Data'!C:C,"ERROR",0,1)</f>
        <v>sexyhair</v>
      </c>
      <c r="D7" s="9" t="str">
        <f>_xlfn.XLOOKUP($E7,'Copy of Raw Data'!$E:$E,'Copy of Raw Data'!D:D,"ERROR",0,1)</f>
        <v>www.amazon.com/dp/B08735MT2B</v>
      </c>
      <c r="E7" s="9" t="s">
        <v>49</v>
      </c>
      <c r="F7" s="9" t="str">
        <f>_xlfn.XLOOKUP($E7,'Copy of Raw Data'!$E:$E,'Copy of Raw Data'!F:F,"ERROR",0,1)</f>
        <v>SexyHair Big Spray &amp; Play Volumizing Hairspray | Hold and Shine | Up to 72 Hour Humidity Resistance | All Hair Types</v>
      </c>
      <c r="G7" s="9">
        <f>_xlfn.XLOOKUP($E7,'Copy of Raw Data'!$E:$E,'Copy of Raw Data'!G:G,"ERROR",0,1)</f>
        <v>44748</v>
      </c>
      <c r="H7" s="9">
        <f>_xlfn.XLOOKUP($E7,'Copy of Raw Data'!$E:$E,'Copy of Raw Data'!H:H,"ERROR",0,1)</f>
        <v>916855.12</v>
      </c>
      <c r="I7" s="9">
        <f>_xlfn.XLOOKUP($E7,'Copy of Raw Data'!$E:$E,'Copy of Raw Data'!I:I,"ERROR",0,1)</f>
        <v>0.0323442391232582</v>
      </c>
      <c r="J7" s="9" t="str">
        <f>_xlfn.XLOOKUP($E7,'Copy of Raw Data'!$E:$E,'Copy of 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_xlfn.XLOOKUP($E7,'Copy of Raw Data'!$E:$E,'Copy of Raw Data'!L:L,"ERROR",0,1)</f>
        <v>20.85</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_xlfn.XLOOKUP($E7,'Copy of Raw Data'!$E:$E,'Copy of Raw Data'!N:N,"ERROR",0,1)</f>
        <v>21.15</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1"/>
        <v>0.0141843971631204</v>
      </c>
      <c r="Q7" s="9">
        <f>_xlfn.XLOOKUP($E7,'Copy of Raw Data'!$E:$E,'Copy of Raw Data'!Q:Q,"ERROR",0,1)</f>
        <v>10</v>
      </c>
      <c r="R7" s="9" t="str">
        <f>_xlfn.XLOOKUP($E7,'Copy of Raw Data'!$E:$E,'Copy of Raw Data'!R:R,"ERROR",0,1)</f>
        <v>fl oz</v>
      </c>
      <c r="S7" s="17">
        <f t="shared" si="2"/>
        <v>2.00480769230769</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2 to 3</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7">
        <f t="shared" si="3"/>
        <v>0.068774225436383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7">
        <f t="shared" si="4"/>
        <v>0.0677987045082074</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10 to 15</v>
      </c>
      <c r="Z7" s="17">
        <f t="array" ref="Z7">_xlfn.IFS(AA7="oz",_xlfn.IFS(R7="oz",Q7,R7="fl oz",Q7*1.04,R7="ml",Q7*0.0338),AA7="fl oz",_xlfn.IFS(R7="oz",Q7/1.04,R7="fl oz",Q7,R7="ml",Q7*0.0338/1.04),AA7="ml",_xlfn.IFS(R7="oz",Q7/0.0338,R7="fl oz",Q7*1.04/0.0338,R7="ml",Q7))</f>
        <v>10.4</v>
      </c>
      <c r="AA7" s="9" t="str">
        <f>_xlfn.XLOOKUP($E7,'Copy of Raw Data'!$E:$E,'Copy of Raw Data'!AA:AA,"ERROR",0,1)</f>
        <v>oz</v>
      </c>
      <c r="AB7" s="9" t="str">
        <f>_xlfn.XLOOKUP($E7,'Copy of Raw Data'!$E:$E,'Copy of Raw Data'!AB:AB,"ERROR",0,1)</f>
        <v>Spray Can</v>
      </c>
      <c r="AC7" s="9" t="str">
        <f>_xlfn.XLOOKUP($E7,'Copy of Raw Data'!$E:$E,'Copy of Raw Data'!AC:AC,"ERROR",0,1)</f>
        <v>Pack of 1</v>
      </c>
      <c r="AD7" s="9" t="str">
        <f>_xlfn.XLOOKUP($E7,'Copy of Raw Data'!$E:$E,'Copy of Raw Data'!AD:AD,"ERROR",0,1)</f>
        <v>Hold, Heat Protection, Humidity Protection, Shine, Volumizing, Lifting</v>
      </c>
      <c r="AE7" s="9" t="str">
        <f>_xlfn.XLOOKUP($E7,'Copy of Raw Data'!$E:$E,'Copy of Raw Data'!AO:AO,"ERROR",0,1)</f>
        <v>Cruelty Free</v>
      </c>
      <c r="AF7" s="9" t="str">
        <f>_xlfn.XLOOKUP($E7,'Copy of Raw Data'!$E:$E,'Copy of Raw Data'!AZ:AZ,"ERROR",0,1)</f>
        <v>Water, Dimethicone, Diazolidinyl Urea</v>
      </c>
      <c r="AG7">
        <f>IF(SUMIF('Benefits Backend'!$AG$1:$BU$1,AG$3,'Benefits Backend'!$AG6:$BU6)&gt;=1,1,0)*$H7</f>
        <v>0</v>
      </c>
      <c r="AH7">
        <f>IF(SUMIF('Benefits Backend'!$AG$1:$BU$1,AH$3,'Benefits Backend'!$AG6:$BU6)&gt;=1,1,0)*$H7</f>
        <v>0</v>
      </c>
      <c r="AI7">
        <f>IF(SUMIF('Benefits Backend'!$AG$1:$BU$1,AI$3,'Benefits Backend'!$AG6:$BU6)&gt;=1,1,0)*$H7</f>
        <v>0</v>
      </c>
      <c r="AJ7">
        <f>IF(SUMIF('Benefits Backend'!$AG$1:$BU$1,AJ$3,'Benefits Backend'!$AG6:$BU6)&gt;=1,1,0)*$H7</f>
        <v>0</v>
      </c>
      <c r="AK7">
        <f>IF(SUMIF('Benefits Backend'!$AG$1:$BU$1,AK$3,'Benefits Backend'!$AG6:$BU6)&gt;=1,1,0)*$H7</f>
        <v>0</v>
      </c>
      <c r="AL7">
        <f>IF(SUMIF('Benefits Backend'!$AG$1:$BU$1,AL$3,'Benefits Backend'!$AG6:$BU6)&gt;=1,1,0)*$H7</f>
        <v>0</v>
      </c>
      <c r="AM7">
        <f>IF(SUMIF('Benefits Backend'!$AG$1:$BU$1,AM$3,'Benefits Backend'!$AG6:$BU6)&gt;=1,1,0)*$H7</f>
        <v>0</v>
      </c>
      <c r="AN7">
        <f>IF(SUMIF('Benefits Backend'!$AG$1:$BU$1,AN$3,'Benefits Backend'!$AG6:$BU6)&gt;=1,1,0)*$H7</f>
        <v>0</v>
      </c>
      <c r="AO7">
        <f>IF(SUMIF('Benefits Backend'!$AG$1:$BU$1,AO$3,'Benefits Backend'!$AG6:$BU6)&gt;=1,1,0)*$H7</f>
        <v>0</v>
      </c>
      <c r="AP7">
        <f>IF(SUMIF('Benefits Backend'!$AG$1:$BU$1,AP$3,'Benefits Backend'!$AG6:$BU6)&gt;=1,1,0)*$H7</f>
        <v>0</v>
      </c>
      <c r="AQ7">
        <f>IF(SUMIF('Benefits Backend'!$AG$1:$BU$1,AQ$3,'Benefits Backend'!$AG6:$BU6)&gt;=1,1,0)*$H7</f>
        <v>0</v>
      </c>
      <c r="AR7">
        <f>IF(SUMIF('Benefits Backend'!$AG$1:$BU$1,AR$3,'Benefits Backend'!$AG6:$BU6)&gt;=1,1,0)*$H7</f>
        <v>916855.12</v>
      </c>
      <c r="AS7">
        <f>IF(SUMIF('Benefits Backend'!$AG$1:$BU$1,AS$3,'Benefits Backend'!$AG6:$BU6)&gt;=1,1,0)*$H7</f>
        <v>916855.12</v>
      </c>
      <c r="AT7">
        <f>IF(SUMIF('Benefits Backend'!$AG$1:$BU$1,AT$3,'Benefits Backend'!$AG6:$BU6)&gt;=1,1,0)*$H7</f>
        <v>916855.12</v>
      </c>
      <c r="AU7">
        <f>IF(SUMIF('Benefits Backend'!$AG$1:$BU$1,AU$3,'Benefits Backend'!$AG6:$BU6)&gt;=1,1,0)*$H7</f>
        <v>916855.12</v>
      </c>
      <c r="AV7">
        <f>IF(SUMIF('Benefits Backend'!$AG$1:$BU$1,AV$3,'Benefits Backend'!$AG6:$BU6)&gt;=1,1,0)*$H7</f>
        <v>0</v>
      </c>
      <c r="AW7">
        <f>IF(SUMIF('Benefits Backend'!$AG$1:$BU$1,AW$3,'Benefits Backend'!$AG6:$BU6)&gt;=1,1,0)*$H7</f>
        <v>0</v>
      </c>
      <c r="AX7">
        <f>IF(SUMIF('Benefits Backend'!$AG$1:$BU$1,AX$3,'Benefits Backend'!$AG6:$BU6)&gt;=1,1,0)*$H7</f>
        <v>0</v>
      </c>
      <c r="AY7">
        <f>IF(SUMIF('Benefits Backend'!$AG$1:$BU$1,AY$3,'Benefits Backend'!$AG6:$BU6)&gt;=1,1,0)*$H7</f>
        <v>0</v>
      </c>
      <c r="AZ7">
        <f>IF(SUMIF('Benefits Backend'!$AG$1:$BU$1,AZ$3,'Benefits Backend'!$AG6:$BU6)&gt;=1,1,0)*$H7</f>
        <v>0</v>
      </c>
      <c r="BA7">
        <f>IF(SUMIF('Benefits Backend'!$AG$1:$BU$1,BA$3,'Benefits Backend'!$AG6:$BU6)&gt;=1,1,0)*$H7</f>
        <v>916855.12</v>
      </c>
      <c r="BB7">
        <f>IF(SUMIF('Benefits Backend'!$AG$1:$BU$1,BB$3,'Benefits Backend'!$AG6:$BU6)&gt;=1,1,0)*$H7</f>
        <v>0</v>
      </c>
      <c r="BC7">
        <f>IF(SUMIF('Benefits Backend'!$AG$1:$BU$1,BC$3,'Benefits Backend'!$AG6:$BU6)&gt;=1,1,0)*$H7</f>
        <v>0</v>
      </c>
      <c r="BD7">
        <f>IF(SUMIF('Benefits Backend'!$AG$1:$BU$1,BD$3,'Benefits Backend'!$AG6:$BU6)&gt;=1,1,0)*$H7</f>
        <v>0</v>
      </c>
      <c r="BE7">
        <f>IF(SUMIF('Benefits Backend'!$AG$1:$BU$1,BE$3,'Benefits Backend'!$AG6:$BU6)&gt;=1,1,0)*$H7</f>
        <v>0</v>
      </c>
      <c r="BF7">
        <f>IF(SUMIF('Benefits Backend'!$AG$1:$BU$1,BF$3,'Benefits Backend'!$AG6:$BU6)&gt;=1,1,0)*$H7</f>
        <v>0</v>
      </c>
      <c r="BG7">
        <f>IF(SUMIF('Benefits Backend'!$AG$1:$BU$1,BG$3,'Benefits Backend'!$AG6:$BU6)&gt;=1,1,0)*$H7</f>
        <v>916855.12</v>
      </c>
    </row>
    <row r="8" spans="1:59">
      <c r="A8" s="9" t="str">
        <f>_xlfn.XLOOKUP($E8,'Copy of Raw Data'!$E:$E,'Copy of Raw Data'!A:A,"ERROR",0,1)</f>
        <v>US</v>
      </c>
      <c r="B8" s="9" t="str">
        <f>_xlfn.XLOOKUP($E8,'Copy of Raw Data'!$E:$E,'Copy of Raw Data'!B:B,"ERROR",0,1)</f>
        <v>Hair Mousses</v>
      </c>
      <c r="C8" s="9" t="str">
        <f>_xlfn.XLOOKUP($E8,'Copy of Raw Data'!$E:$E,'Copy of Raw Data'!C:C,"ERROR",0,1)</f>
        <v>amika</v>
      </c>
      <c r="D8" s="9" t="str">
        <f>_xlfn.XLOOKUP($E8,'Copy of Raw Data'!$E:$E,'Copy of Raw Data'!D:D,"ERROR",0,1)</f>
        <v>www.amazon.com/dp/B07H3GBS31</v>
      </c>
      <c r="E8" s="9" t="s">
        <v>53</v>
      </c>
      <c r="F8" s="9" t="str">
        <f>_xlfn.XLOOKUP($E8,'Copy of Raw Data'!$E:$E,'Copy of Raw Data'!F:F,"ERROR",0,1)</f>
        <v>amika plus size perfect body mousse</v>
      </c>
      <c r="G8" s="9">
        <f>_xlfn.XLOOKUP($E8,'Copy of Raw Data'!$E:$E,'Copy of Raw Data'!G:G,"ERROR",0,1)</f>
        <v>25539</v>
      </c>
      <c r="H8" s="9">
        <f>_xlfn.XLOOKUP($E8,'Copy of Raw Data'!$E:$E,'Copy of Raw Data'!H:H,"ERROR",0,1)</f>
        <v>760780.46</v>
      </c>
      <c r="I8" s="9">
        <f>_xlfn.XLOOKUP($E8,'Copy of Raw Data'!$E:$E,'Copy of Raw Data'!I:I,"ERROR",0,1)</f>
        <v>0.02836982250898</v>
      </c>
      <c r="J8" s="9" t="str">
        <f>_xlfn.XLOOKUP($E8,'Copy of Raw Data'!$E:$E,'Copy of 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_xlfn.XLOOKUP($E8,'Copy of Raw Data'!$E:$E,'Copy of Raw Data'!L:L,"ERROR",0,1)</f>
        <v>29.88</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_xlfn.XLOOKUP($E8,'Copy of Raw Data'!$E:$E,'Copy of Raw Data'!N:N,"ERROR",0,1)</f>
        <v>29.94</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0% to 2%</v>
      </c>
      <c r="P8" s="16">
        <f t="shared" si="1"/>
        <v>0.00200400801603214</v>
      </c>
      <c r="Q8" s="9">
        <f>_xlfn.XLOOKUP($E8,'Copy of Raw Data'!$E:$E,'Copy of Raw Data'!Q:Q,"ERROR",0,1)</f>
        <v>8.5</v>
      </c>
      <c r="R8" s="9" t="str">
        <f>_xlfn.XLOOKUP($E8,'Copy of Raw Data'!$E:$E,'Copy of Raw Data'!R:R,"ERROR",0,1)</f>
        <v>fl oz</v>
      </c>
      <c r="S8" s="17">
        <f t="shared" si="2"/>
        <v>3.38009049773756</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3"/>
        <v>0.114537633684623</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4"/>
        <v>0.114308099348582</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tr">
        <f>_xlfn.XLOOKUP($E8,'Copy of Raw Data'!$E:$E,'Copy of Raw Data'!AA:AA,"ERROR",0,1)</f>
        <v>oz</v>
      </c>
      <c r="AB8" s="9" t="str">
        <f>_xlfn.XLOOKUP($E8,'Copy of Raw Data'!$E:$E,'Copy of Raw Data'!AB:AB,"ERROR",0,1)</f>
        <v>Spray Can</v>
      </c>
      <c r="AC8" s="9" t="str">
        <f>_xlfn.XLOOKUP($E8,'Copy of Raw Data'!$E:$E,'Copy of Raw Data'!AC:AC,"ERROR",0,1)</f>
        <v>Pack of 1</v>
      </c>
      <c r="AD8" s="9" t="str">
        <f>_xlfn.XLOOKUP($E8,'Copy of Raw Data'!$E:$E,'Copy of Raw Data'!AD:AD,"ERROR",0,1)</f>
        <v>Hold, Volumizing, Frizz Control, Heat Protection, Humidity Protection, Bounce</v>
      </c>
      <c r="AE8" s="9" t="str">
        <f>_xlfn.XLOOKUP($E8,'Copy of Raw Data'!$E:$E,'Copy of Raw Data'!AO:AO,"ERROR",0,1)</f>
        <v>Artificial Colorant Free, Formaldehyde Free, Mineral Oil Free, Oxybenzone Free, Triclosan Free, Aluminium Free, Talcum Free, Vegetarian, Cruelty Free, Gluten Free</v>
      </c>
      <c r="AF8" s="9" t="str">
        <f>_xlfn.XLOOKUP($E8,'Copy of Raw Data'!$E:$E,'Copy of Raw Data'!AZ:AZ,"ERROR",0,1)</f>
        <v>Berry, Acrylate Copolymer, Fatty Acids</v>
      </c>
      <c r="AG8">
        <f>IF(SUMIF('Benefits Backend'!$AG$1:$BU$1,AG$3,'Benefits Backend'!$AG7:$BU7)&gt;=1,1,0)*$H8</f>
        <v>0</v>
      </c>
      <c r="AH8">
        <f>IF(SUMIF('Benefits Backend'!$AG$1:$BU$1,AH$3,'Benefits Backend'!$AG7:$BU7)&gt;=1,1,0)*$H8</f>
        <v>760780.46</v>
      </c>
      <c r="AI8">
        <f>IF(SUMIF('Benefits Backend'!$AG$1:$BU$1,AI$3,'Benefits Backend'!$AG7:$BU7)&gt;=1,1,0)*$H8</f>
        <v>0</v>
      </c>
      <c r="AJ8">
        <f>IF(SUMIF('Benefits Backend'!$AG$1:$BU$1,AJ$3,'Benefits Backend'!$AG7:$BU7)&gt;=1,1,0)*$H8</f>
        <v>0</v>
      </c>
      <c r="AK8">
        <f>IF(SUMIF('Benefits Backend'!$AG$1:$BU$1,AK$3,'Benefits Backend'!$AG7:$BU7)&gt;=1,1,0)*$H8</f>
        <v>0</v>
      </c>
      <c r="AL8">
        <f>IF(SUMIF('Benefits Backend'!$AG$1:$BU$1,AL$3,'Benefits Backend'!$AG7:$BU7)&gt;=1,1,0)*$H8</f>
        <v>0</v>
      </c>
      <c r="AM8">
        <f>IF(SUMIF('Benefits Backend'!$AG$1:$BU$1,AM$3,'Benefits Backend'!$AG7:$BU7)&gt;=1,1,0)*$H8</f>
        <v>0</v>
      </c>
      <c r="AN8">
        <f>IF(SUMIF('Benefits Backend'!$AG$1:$BU$1,AN$3,'Benefits Backend'!$AG7:$BU7)&gt;=1,1,0)*$H8</f>
        <v>0</v>
      </c>
      <c r="AO8">
        <f>IF(SUMIF('Benefits Backend'!$AG$1:$BU$1,AO$3,'Benefits Backend'!$AG7:$BU7)&gt;=1,1,0)*$H8</f>
        <v>0</v>
      </c>
      <c r="AP8">
        <f>IF(SUMIF('Benefits Backend'!$AG$1:$BU$1,AP$3,'Benefits Backend'!$AG7:$BU7)&gt;=1,1,0)*$H8</f>
        <v>0</v>
      </c>
      <c r="AQ8">
        <f>IF(SUMIF('Benefits Backend'!$AG$1:$BU$1,AQ$3,'Benefits Backend'!$AG7:$BU7)&gt;=1,1,0)*$H8</f>
        <v>760780.46</v>
      </c>
      <c r="AR8">
        <f>IF(SUMIF('Benefits Backend'!$AG$1:$BU$1,AR$3,'Benefits Backend'!$AG7:$BU7)&gt;=1,1,0)*$H8</f>
        <v>760780.46</v>
      </c>
      <c r="AS8">
        <f>IF(SUMIF('Benefits Backend'!$AG$1:$BU$1,AS$3,'Benefits Backend'!$AG7:$BU7)&gt;=1,1,0)*$H8</f>
        <v>760780.46</v>
      </c>
      <c r="AT8">
        <f>IF(SUMIF('Benefits Backend'!$AG$1:$BU$1,AT$3,'Benefits Backend'!$AG7:$BU7)&gt;=1,1,0)*$H8</f>
        <v>760780.46</v>
      </c>
      <c r="AU8">
        <f>IF(SUMIF('Benefits Backend'!$AG$1:$BU$1,AU$3,'Benefits Backend'!$AG7:$BU7)&gt;=1,1,0)*$H8</f>
        <v>0</v>
      </c>
      <c r="AV8">
        <f>IF(SUMIF('Benefits Backend'!$AG$1:$BU$1,AV$3,'Benefits Backend'!$AG7:$BU7)&gt;=1,1,0)*$H8</f>
        <v>0</v>
      </c>
      <c r="AW8">
        <f>IF(SUMIF('Benefits Backend'!$AG$1:$BU$1,AW$3,'Benefits Backend'!$AG7:$BU7)&gt;=1,1,0)*$H8</f>
        <v>0</v>
      </c>
      <c r="AX8">
        <f>IF(SUMIF('Benefits Backend'!$AG$1:$BU$1,AX$3,'Benefits Backend'!$AG7:$BU7)&gt;=1,1,0)*$H8</f>
        <v>0</v>
      </c>
      <c r="AY8">
        <f>IF(SUMIF('Benefits Backend'!$AG$1:$BU$1,AY$3,'Benefits Backend'!$AG7:$BU7)&gt;=1,1,0)*$H8</f>
        <v>0</v>
      </c>
      <c r="AZ8">
        <f>IF(SUMIF('Benefits Backend'!$AG$1:$BU$1,AZ$3,'Benefits Backend'!$AG7:$BU7)&gt;=1,1,0)*$H8</f>
        <v>0</v>
      </c>
      <c r="BA8">
        <f>IF(SUMIF('Benefits Backend'!$AG$1:$BU$1,BA$3,'Benefits Backend'!$AG7:$BU7)&gt;=1,1,0)*$H8</f>
        <v>0</v>
      </c>
      <c r="BB8">
        <f>IF(SUMIF('Benefits Backend'!$AG$1:$BU$1,BB$3,'Benefits Backend'!$AG7:$BU7)&gt;=1,1,0)*$H8</f>
        <v>0</v>
      </c>
      <c r="BC8">
        <f>IF(SUMIF('Benefits Backend'!$AG$1:$BU$1,BC$3,'Benefits Backend'!$AG7:$BU7)&gt;=1,1,0)*$H8</f>
        <v>0</v>
      </c>
      <c r="BD8">
        <f>IF(SUMIF('Benefits Backend'!$AG$1:$BU$1,BD$3,'Benefits Backend'!$AG7:$BU7)&gt;=1,1,0)*$H8</f>
        <v>0</v>
      </c>
      <c r="BE8">
        <f>IF(SUMIF('Benefits Backend'!$AG$1:$BU$1,BE$3,'Benefits Backend'!$AG7:$BU7)&gt;=1,1,0)*$H8</f>
        <v>0</v>
      </c>
      <c r="BF8">
        <f>IF(SUMIF('Benefits Backend'!$AG$1:$BU$1,BF$3,'Benefits Backend'!$AG7:$BU7)&gt;=1,1,0)*$H8</f>
        <v>0</v>
      </c>
      <c r="BG8">
        <f>IF(SUMIF('Benefits Backend'!$AG$1:$BU$1,BG$3,'Benefits Backend'!$AG7:$BU7)&gt;=1,1,0)*$H8</f>
        <v>760780.46</v>
      </c>
    </row>
    <row r="9" spans="1:59">
      <c r="A9" s="9" t="str">
        <f>_xlfn.XLOOKUP($E9,'Copy of Raw Data'!$E:$E,'Copy of Raw Data'!A:A,"ERROR",0,1)</f>
        <v>US</v>
      </c>
      <c r="B9" s="9" t="str">
        <f>_xlfn.XLOOKUP($E9,'Copy of Raw Data'!$E:$E,'Copy of Raw Data'!B:B,"ERROR",0,1)</f>
        <v>Hair Mousses</v>
      </c>
      <c r="C9" s="9" t="str">
        <f>_xlfn.XLOOKUP($E9,'Copy of Raw Data'!$E:$E,'Copy of Raw Data'!C:C,"ERROR",0,1)</f>
        <v>Moroccanoil</v>
      </c>
      <c r="D9" s="9" t="str">
        <f>_xlfn.XLOOKUP($E9,'Copy of Raw Data'!$E:$E,'Copy of Raw Data'!D:D,"ERROR",0,1)</f>
        <v>www.amazon.com/dp/B00ALI4BYM</v>
      </c>
      <c r="E9" s="9" t="s">
        <v>57</v>
      </c>
      <c r="F9" s="9" t="str">
        <f>_xlfn.XLOOKUP($E9,'Copy of Raw Data'!$E:$E,'Copy of Raw Data'!F:F,"ERROR",0,1)</f>
        <v>Moroccanoil Volumizing Mousse, 8.5 Fl. Oz</v>
      </c>
      <c r="G9" s="9">
        <f>_xlfn.XLOOKUP($E9,'Copy of Raw Data'!$E:$E,'Copy of Raw Data'!G:G,"ERROR",0,1)</f>
        <v>22244</v>
      </c>
      <c r="H9" s="9">
        <f>_xlfn.XLOOKUP($E9,'Copy of Raw Data'!$E:$E,'Copy of Raw Data'!H:H,"ERROR",0,1)</f>
        <v>667296.78</v>
      </c>
      <c r="I9" s="9">
        <f>_xlfn.XLOOKUP($E9,'Copy of Raw Data'!$E:$E,'Copy of Raw Data'!I:I,"ERROR",0,1)</f>
        <v>0.0260150214959944</v>
      </c>
      <c r="J9" s="9" t="str">
        <f>_xlfn.XLOOKUP($E9,'Copy of Raw Data'!$E:$E,'Copy of 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_xlfn.XLOOKUP($E9,'Copy of Raw Data'!$E:$E,'Copy of Raw Data'!L:L,"ERROR",0,1)</f>
        <v>30</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20 to 30</v>
      </c>
      <c r="N9" s="9">
        <f>_xlfn.XLOOKUP($E9,'Copy of Raw Data'!$E:$E,'Copy of Raw Data'!N:N,"ERROR",0,1)</f>
        <v>30</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1"/>
        <v>0</v>
      </c>
      <c r="Q9" s="9">
        <f>_xlfn.XLOOKUP($E9,'Copy of Raw Data'!$E:$E,'Copy of Raw Data'!Q:Q,"ERROR",0,1)</f>
        <v>8.5</v>
      </c>
      <c r="R9" s="9" t="str">
        <f>_xlfn.XLOOKUP($E9,'Copy of Raw Data'!$E:$E,'Copy of Raw Data'!R:R,"ERROR",0,1)</f>
        <v>fl oz</v>
      </c>
      <c r="S9" s="17">
        <f t="shared" si="2"/>
        <v>3.39366515837104</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3 to 4</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7">
        <f t="shared" si="3"/>
        <v>0.114767168020664</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7">
        <f t="shared" si="4"/>
        <v>0.114767168020664</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17">
        <f t="array" ref="Z9">_xlfn.IFS(AA9="oz",_xlfn.IFS(R9="oz",Q9,R9="fl oz",Q9*1.04,R9="ml",Q9*0.0338),AA9="fl oz",_xlfn.IFS(R9="oz",Q9/1.04,R9="fl oz",Q9,R9="ml",Q9*0.0338/1.04),AA9="ml",_xlfn.IFS(R9="oz",Q9/0.0338,R9="fl oz",Q9*1.04/0.0338,R9="ml",Q9))</f>
        <v>8.84</v>
      </c>
      <c r="AA9" s="9" t="str">
        <f>_xlfn.XLOOKUP($E9,'Copy of Raw Data'!$E:$E,'Copy of Raw Data'!AA:AA,"ERROR",0,1)</f>
        <v>oz</v>
      </c>
      <c r="AB9" s="9" t="str">
        <f>_xlfn.XLOOKUP($E9,'Copy of Raw Data'!$E:$E,'Copy of Raw Data'!AB:AB,"ERROR",0,1)</f>
        <v>Spray Can</v>
      </c>
      <c r="AC9" s="9" t="str">
        <f>_xlfn.XLOOKUP($E9,'Copy of Raw Data'!$E:$E,'Copy of Raw Data'!AC:AC,"ERROR",0,1)</f>
        <v>Pack of 1</v>
      </c>
      <c r="AD9" s="9" t="str">
        <f>_xlfn.XLOOKUP($E9,'Copy of Raw Data'!$E:$E,'Copy of Raw Data'!AD:AD,"ERROR",0,1)</f>
        <v>Volumizing, Flake Control, Lift, Frizz control</v>
      </c>
      <c r="AE9" s="9" t="str">
        <f>_xlfn.XLOOKUP($E9,'Copy of Raw Data'!$E:$E,'Copy of Raw Data'!AO:AO,"ERROR",0,1)</f>
        <v>Residue free, Cruelty Free</v>
      </c>
      <c r="AF9" s="9" t="str">
        <f>_xlfn.XLOOKUP($E9,'Copy of Raw Data'!$E:$E,'Copy of Raw Data'!AZ:AZ,"ERROR",0,1)</f>
        <v>Argan oil, Water</v>
      </c>
      <c r="AG9">
        <f>IF(SUMIF('Benefits Backend'!$AG$1:$BU$1,AG$3,'Benefits Backend'!$AG8:$BU8)&gt;=1,1,0)*$H9</f>
        <v>0</v>
      </c>
      <c r="AH9">
        <f>IF(SUMIF('Benefits Backend'!$AG$1:$BU$1,AH$3,'Benefits Backend'!$AG8:$BU8)&gt;=1,1,0)*$H9</f>
        <v>0</v>
      </c>
      <c r="AI9">
        <f>IF(SUMIF('Benefits Backend'!$AG$1:$BU$1,AI$3,'Benefits Backend'!$AG8:$BU8)&gt;=1,1,0)*$H9</f>
        <v>0</v>
      </c>
      <c r="AJ9">
        <f>IF(SUMIF('Benefits Backend'!$AG$1:$BU$1,AJ$3,'Benefits Backend'!$AG8:$BU8)&gt;=1,1,0)*$H9</f>
        <v>0</v>
      </c>
      <c r="AK9">
        <f>IF(SUMIF('Benefits Backend'!$AG$1:$BU$1,AK$3,'Benefits Backend'!$AG8:$BU8)&gt;=1,1,0)*$H9</f>
        <v>0</v>
      </c>
      <c r="AL9">
        <f>IF(SUMIF('Benefits Backend'!$AG$1:$BU$1,AL$3,'Benefits Backend'!$AG8:$BU8)&gt;=1,1,0)*$H9</f>
        <v>0</v>
      </c>
      <c r="AM9">
        <f>IF(SUMIF('Benefits Backend'!$AG$1:$BU$1,AM$3,'Benefits Backend'!$AG8:$BU8)&gt;=1,1,0)*$H9</f>
        <v>0</v>
      </c>
      <c r="AN9">
        <f>IF(SUMIF('Benefits Backend'!$AG$1:$BU$1,AN$3,'Benefits Backend'!$AG8:$BU8)&gt;=1,1,0)*$H9</f>
        <v>0</v>
      </c>
      <c r="AO9">
        <f>IF(SUMIF('Benefits Backend'!$AG$1:$BU$1,AO$3,'Benefits Backend'!$AG8:$BU8)&gt;=1,1,0)*$H9</f>
        <v>0</v>
      </c>
      <c r="AP9">
        <f>IF(SUMIF('Benefits Backend'!$AG$1:$BU$1,AP$3,'Benefits Backend'!$AG8:$BU8)&gt;=1,1,0)*$H9</f>
        <v>667296.78</v>
      </c>
      <c r="AQ9">
        <f>IF(SUMIF('Benefits Backend'!$AG$1:$BU$1,AQ$3,'Benefits Backend'!$AG8:$BU8)&gt;=1,1,0)*$H9</f>
        <v>667296.78</v>
      </c>
      <c r="AR9">
        <f>IF(SUMIF('Benefits Backend'!$AG$1:$BU$1,AR$3,'Benefits Backend'!$AG8:$BU8)&gt;=1,1,0)*$H9</f>
        <v>0</v>
      </c>
      <c r="AS9">
        <f>IF(SUMIF('Benefits Backend'!$AG$1:$BU$1,AS$3,'Benefits Backend'!$AG8:$BU8)&gt;=1,1,0)*$H9</f>
        <v>0</v>
      </c>
      <c r="AT9">
        <f>IF(SUMIF('Benefits Backend'!$AG$1:$BU$1,AT$3,'Benefits Backend'!$AG8:$BU8)&gt;=1,1,0)*$H9</f>
        <v>0</v>
      </c>
      <c r="AU9">
        <f>IF(SUMIF('Benefits Backend'!$AG$1:$BU$1,AU$3,'Benefits Backend'!$AG8:$BU8)&gt;=1,1,0)*$H9</f>
        <v>667296.78</v>
      </c>
      <c r="AV9">
        <f>IF(SUMIF('Benefits Backend'!$AG$1:$BU$1,AV$3,'Benefits Backend'!$AG8:$BU8)&gt;=1,1,0)*$H9</f>
        <v>0</v>
      </c>
      <c r="AW9">
        <f>IF(SUMIF('Benefits Backend'!$AG$1:$BU$1,AW$3,'Benefits Backend'!$AG8:$BU8)&gt;=1,1,0)*$H9</f>
        <v>0</v>
      </c>
      <c r="AX9">
        <f>IF(SUMIF('Benefits Backend'!$AG$1:$BU$1,AX$3,'Benefits Backend'!$AG8:$BU8)&gt;=1,1,0)*$H9</f>
        <v>0</v>
      </c>
      <c r="AY9">
        <f>IF(SUMIF('Benefits Backend'!$AG$1:$BU$1,AY$3,'Benefits Backend'!$AG8:$BU8)&gt;=1,1,0)*$H9</f>
        <v>0</v>
      </c>
      <c r="AZ9">
        <f>IF(SUMIF('Benefits Backend'!$AG$1:$BU$1,AZ$3,'Benefits Backend'!$AG8:$BU8)&gt;=1,1,0)*$H9</f>
        <v>0</v>
      </c>
      <c r="BA9">
        <f>IF(SUMIF('Benefits Backend'!$AG$1:$BU$1,BA$3,'Benefits Backend'!$AG8:$BU8)&gt;=1,1,0)*$H9</f>
        <v>0</v>
      </c>
      <c r="BB9">
        <f>IF(SUMIF('Benefits Backend'!$AG$1:$BU$1,BB$3,'Benefits Backend'!$AG8:$BU8)&gt;=1,1,0)*$H9</f>
        <v>0</v>
      </c>
      <c r="BC9">
        <f>IF(SUMIF('Benefits Backend'!$AG$1:$BU$1,BC$3,'Benefits Backend'!$AG8:$BU8)&gt;=1,1,0)*$H9</f>
        <v>0</v>
      </c>
      <c r="BD9">
        <f>IF(SUMIF('Benefits Backend'!$AG$1:$BU$1,BD$3,'Benefits Backend'!$AG8:$BU8)&gt;=1,1,0)*$H9</f>
        <v>0</v>
      </c>
      <c r="BE9">
        <f>IF(SUMIF('Benefits Backend'!$AG$1:$BU$1,BE$3,'Benefits Backend'!$AG8:$BU8)&gt;=1,1,0)*$H9</f>
        <v>0</v>
      </c>
      <c r="BF9">
        <f>IF(SUMIF('Benefits Backend'!$AG$1:$BU$1,BF$3,'Benefits Backend'!$AG8:$BU8)&gt;=1,1,0)*$H9</f>
        <v>0</v>
      </c>
      <c r="BG9">
        <f>IF(SUMIF('Benefits Backend'!$AG$1:$BU$1,BG$3,'Benefits Backend'!$AG8:$BU8)&gt;=1,1,0)*$H9</f>
        <v>667296.78</v>
      </c>
    </row>
    <row r="10" spans="1:59">
      <c r="A10" s="9" t="str">
        <f>_xlfn.XLOOKUP($E10,'Copy of Raw Data'!$E:$E,'Copy of Raw Data'!A:A,"ERROR",0,1)</f>
        <v>US</v>
      </c>
      <c r="B10" s="9" t="str">
        <f>_xlfn.XLOOKUP($E10,'Copy of Raw Data'!$E:$E,'Copy of Raw Data'!B:B,"ERROR",0,1)</f>
        <v>Hair Mousses</v>
      </c>
      <c r="C10" s="9" t="str">
        <f>_xlfn.XLOOKUP($E10,'Copy of Raw Data'!$E:$E,'Copy of Raw Data'!C:C,"ERROR",0,1)</f>
        <v>ORIBE</v>
      </c>
      <c r="D10" s="9" t="str">
        <f>_xlfn.XLOOKUP($E10,'Copy of Raw Data'!$E:$E,'Copy of Raw Data'!D:D,"ERROR",0,1)</f>
        <v>www.amazon.com/dp/B00DHOROQ4</v>
      </c>
      <c r="E10" s="9" t="s">
        <v>61</v>
      </c>
      <c r="F10" s="9" t="str">
        <f>_xlfn.XLOOKUP($E10,'Copy of Raw Data'!$E:$E,'Copy of Raw Data'!F:F,"ERROR",0,1)</f>
        <v>Oribe Grandiose Hair Plumping Mousse, 5.8 Ounce</v>
      </c>
      <c r="G10" s="9">
        <f>_xlfn.XLOOKUP($E10,'Copy of Raw Data'!$E:$E,'Copy of Raw Data'!G:G,"ERROR",0,1)</f>
        <v>15690</v>
      </c>
      <c r="H10" s="9">
        <f>_xlfn.XLOOKUP($E10,'Copy of Raw Data'!$E:$E,'Copy of Raw Data'!H:H,"ERROR",0,1)</f>
        <v>611908.66</v>
      </c>
      <c r="I10" s="9">
        <f>_xlfn.XLOOKUP($E10,'Copy of Raw Data'!$E:$E,'Copy of Raw Data'!I:I,"ERROR",0,1)</f>
        <v>0.0238831850659649</v>
      </c>
      <c r="J10" s="9" t="str">
        <f>_xlfn.XLOOKUP($E10,'Copy of Raw Data'!$E:$E,'Copy of 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30 to 40</v>
      </c>
      <c r="L10" s="9">
        <f>_xlfn.XLOOKUP($E10,'Copy of Raw Data'!$E:$E,'Copy of Raw Data'!L:L,"ERROR",0,1)</f>
        <v>39</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_xlfn.XLOOKUP($E10,'Copy of Raw Data'!$E:$E,'Copy of Raw Data'!N:N,"ERROR",0,1)</f>
        <v>39</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1"/>
        <v>0</v>
      </c>
      <c r="Q10" s="9">
        <f>_xlfn.XLOOKUP($E10,'Copy of Raw Data'!$E:$E,'Copy of Raw Data'!Q:Q,"ERROR",0,1)</f>
        <v>5.8</v>
      </c>
      <c r="R10" s="9" t="str">
        <f>_xlfn.XLOOKUP($E10,'Copy of Raw Data'!$E:$E,'Copy of Raw Data'!R:R,"ERROR",0,1)</f>
        <v>fl oz</v>
      </c>
      <c r="S10" s="17">
        <f t="shared" si="2"/>
        <v>6.46551724137931</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0.2 to 0.3</v>
      </c>
      <c r="V10" s="17">
        <f t="shared" si="3"/>
        <v>0.218651242522128</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0.2 to 0.3</v>
      </c>
      <c r="X10" s="17">
        <f t="shared" si="4"/>
        <v>0.218651242522128</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17">
        <f t="array" ref="Z10">_xlfn.IFS(AA10="oz",_xlfn.IFS(R10="oz",Q10,R10="fl oz",Q10*1.04,R10="ml",Q10*0.0338),AA10="fl oz",_xlfn.IFS(R10="oz",Q10/1.04,R10="fl oz",Q10,R10="ml",Q10*0.0338/1.04),AA10="ml",_xlfn.IFS(R10="oz",Q10/0.0338,R10="fl oz",Q10*1.04/0.0338,R10="ml",Q10))</f>
        <v>6.032</v>
      </c>
      <c r="AA10" s="9" t="str">
        <f>_xlfn.XLOOKUP($E10,'Copy of Raw Data'!$E:$E,'Copy of Raw Data'!AA:AA,"ERROR",0,1)</f>
        <v>oz</v>
      </c>
      <c r="AB10" s="9" t="str">
        <f>_xlfn.XLOOKUP($E10,'Copy of Raw Data'!$E:$E,'Copy of Raw Data'!AB:AB,"ERROR",0,1)</f>
        <v>Spray Can</v>
      </c>
      <c r="AC10" s="9" t="str">
        <f>_xlfn.XLOOKUP($E10,'Copy of Raw Data'!$E:$E,'Copy of Raw Data'!AC:AC,"ERROR",0,1)</f>
        <v>Pack of 1</v>
      </c>
      <c r="AD10" s="9" t="str">
        <f>_xlfn.XLOOKUP($E10,'Copy of Raw Data'!$E:$E,'Copy of Raw Data'!AD:AD,"ERROR",0,1)</f>
        <v>Plumping, UV protection, Softening, Heat protection, Repair, Strengthening, Volumizing</v>
      </c>
      <c r="AE10" s="9" t="str">
        <f>_xlfn.XLOOKUP($E10,'Copy of Raw Data'!$E:$E,'Copy of Raw Data'!AO:AO,"ERROR",0,1)</f>
        <v>Paraben free</v>
      </c>
      <c r="AF10" s="9" t="str">
        <f>_xlfn.XLOOKUP($E10,'Copy of Raw Data'!$E:$E,'Copy of Raw Data'!AZ:AZ,"ERROR",0,1)</f>
        <v>Panthenol, Sunflower Seed Oil, Vitamin E, Water, Glycerin</v>
      </c>
      <c r="AG10">
        <f>IF(SUMIF('Benefits Backend'!$AG$1:$BU$1,AG$3,'Benefits Backend'!$AG9:$BU9)&gt;=1,1,0)*$H10</f>
        <v>0</v>
      </c>
      <c r="AH10">
        <f>IF(SUMIF('Benefits Backend'!$AG$1:$BU$1,AH$3,'Benefits Backend'!$AG9:$BU9)&gt;=1,1,0)*$H10</f>
        <v>0</v>
      </c>
      <c r="AI10">
        <f>IF(SUMIF('Benefits Backend'!$AG$1:$BU$1,AI$3,'Benefits Backend'!$AG9:$BU9)&gt;=1,1,0)*$H10</f>
        <v>0</v>
      </c>
      <c r="AJ10">
        <f>IF(SUMIF('Benefits Backend'!$AG$1:$BU$1,AJ$3,'Benefits Backend'!$AG9:$BU9)&gt;=1,1,0)*$H10</f>
        <v>0</v>
      </c>
      <c r="AK10">
        <f>IF(SUMIF('Benefits Backend'!$AG$1:$BU$1,AK$3,'Benefits Backend'!$AG9:$BU9)&gt;=1,1,0)*$H10</f>
        <v>0</v>
      </c>
      <c r="AL10">
        <f>IF(SUMIF('Benefits Backend'!$AG$1:$BU$1,AL$3,'Benefits Backend'!$AG9:$BU9)&gt;=1,1,0)*$H10</f>
        <v>0</v>
      </c>
      <c r="AM10">
        <f>IF(SUMIF('Benefits Backend'!$AG$1:$BU$1,AM$3,'Benefits Backend'!$AG9:$BU9)&gt;=1,1,0)*$H10</f>
        <v>611908.66</v>
      </c>
      <c r="AN10">
        <f>IF(SUMIF('Benefits Backend'!$AG$1:$BU$1,AN$3,'Benefits Backend'!$AG9:$BU9)&gt;=1,1,0)*$H10</f>
        <v>0</v>
      </c>
      <c r="AO10">
        <f>IF(SUMIF('Benefits Backend'!$AG$1:$BU$1,AO$3,'Benefits Backend'!$AG9:$BU9)&gt;=1,1,0)*$H10</f>
        <v>0</v>
      </c>
      <c r="AP10">
        <f>IF(SUMIF('Benefits Backend'!$AG$1:$BU$1,AP$3,'Benefits Backend'!$AG9:$BU9)&gt;=1,1,0)*$H10</f>
        <v>0</v>
      </c>
      <c r="AQ10">
        <f>IF(SUMIF('Benefits Backend'!$AG$1:$BU$1,AQ$3,'Benefits Backend'!$AG9:$BU9)&gt;=1,1,0)*$H10</f>
        <v>0</v>
      </c>
      <c r="AR10">
        <f>IF(SUMIF('Benefits Backend'!$AG$1:$BU$1,AR$3,'Benefits Backend'!$AG9:$BU9)&gt;=1,1,0)*$H10</f>
        <v>611908.66</v>
      </c>
      <c r="AS10">
        <f>IF(SUMIF('Benefits Backend'!$AG$1:$BU$1,AS$3,'Benefits Backend'!$AG9:$BU9)&gt;=1,1,0)*$H10</f>
        <v>0</v>
      </c>
      <c r="AT10">
        <f>IF(SUMIF('Benefits Backend'!$AG$1:$BU$1,AT$3,'Benefits Backend'!$AG9:$BU9)&gt;=1,1,0)*$H10</f>
        <v>0</v>
      </c>
      <c r="AU10">
        <f>IF(SUMIF('Benefits Backend'!$AG$1:$BU$1,AU$3,'Benefits Backend'!$AG9:$BU9)&gt;=1,1,0)*$H10</f>
        <v>0</v>
      </c>
      <c r="AV10">
        <f>IF(SUMIF('Benefits Backend'!$AG$1:$BU$1,AV$3,'Benefits Backend'!$AG9:$BU9)&gt;=1,1,0)*$H10</f>
        <v>0</v>
      </c>
      <c r="AW10">
        <f>IF(SUMIF('Benefits Backend'!$AG$1:$BU$1,AW$3,'Benefits Backend'!$AG9:$BU9)&gt;=1,1,0)*$H10</f>
        <v>0</v>
      </c>
      <c r="AX10">
        <f>IF(SUMIF('Benefits Backend'!$AG$1:$BU$1,AX$3,'Benefits Backend'!$AG9:$BU9)&gt;=1,1,0)*$H10</f>
        <v>0</v>
      </c>
      <c r="AY10">
        <f>IF(SUMIF('Benefits Backend'!$AG$1:$BU$1,AY$3,'Benefits Backend'!$AG9:$BU9)&gt;=1,1,0)*$H10</f>
        <v>0</v>
      </c>
      <c r="AZ10">
        <f>IF(SUMIF('Benefits Backend'!$AG$1:$BU$1,AZ$3,'Benefits Backend'!$AG9:$BU9)&gt;=1,1,0)*$H10</f>
        <v>611908.66</v>
      </c>
      <c r="BA10">
        <f>IF(SUMIF('Benefits Backend'!$AG$1:$BU$1,BA$3,'Benefits Backend'!$AG9:$BU9)&gt;=1,1,0)*$H10</f>
        <v>0</v>
      </c>
      <c r="BB10">
        <f>IF(SUMIF('Benefits Backend'!$AG$1:$BU$1,BB$3,'Benefits Backend'!$AG9:$BU9)&gt;=1,1,0)*$H10</f>
        <v>0</v>
      </c>
      <c r="BC10">
        <f>IF(SUMIF('Benefits Backend'!$AG$1:$BU$1,BC$3,'Benefits Backend'!$AG9:$BU9)&gt;=1,1,0)*$H10</f>
        <v>611908.66</v>
      </c>
      <c r="BD10">
        <f>IF(SUMIF('Benefits Backend'!$AG$1:$BU$1,BD$3,'Benefits Backend'!$AG9:$BU9)&gt;=1,1,0)*$H10</f>
        <v>0</v>
      </c>
      <c r="BE10">
        <f>IF(SUMIF('Benefits Backend'!$AG$1:$BU$1,BE$3,'Benefits Backend'!$AG9:$BU9)&gt;=1,1,0)*$H10</f>
        <v>611908.66</v>
      </c>
      <c r="BF10">
        <f>IF(SUMIF('Benefits Backend'!$AG$1:$BU$1,BF$3,'Benefits Backend'!$AG9:$BU9)&gt;=1,1,0)*$H10</f>
        <v>611908.66</v>
      </c>
      <c r="BG10">
        <f>IF(SUMIF('Benefits Backend'!$AG$1:$BU$1,BG$3,'Benefits Backend'!$AG9:$BU9)&gt;=1,1,0)*$H10</f>
        <v>611908.66</v>
      </c>
    </row>
    <row r="11" spans="1:59">
      <c r="A11" s="9" t="str">
        <f>_xlfn.XLOOKUP($E11,'Copy of Raw Data'!$E:$E,'Copy of Raw Data'!A:A,"ERROR",0,1)</f>
        <v>US</v>
      </c>
      <c r="B11" s="9" t="str">
        <f>_xlfn.XLOOKUP($E11,'Copy of Raw Data'!$E:$E,'Copy of Raw Data'!B:B,"ERROR",0,1)</f>
        <v>Hair Mousses</v>
      </c>
      <c r="C11" s="9" t="str">
        <f>_xlfn.XLOOKUP($E11,'Copy of Raw Data'!$E:$E,'Copy of Raw Data'!C:C,"ERROR",0,1)</f>
        <v>moroccanoil</v>
      </c>
      <c r="D11" s="9" t="str">
        <f>_xlfn.XLOOKUP($E11,'Copy of Raw Data'!$E:$E,'Copy of Raw Data'!D:D,"ERROR",0,1)</f>
        <v>www.amazon.com/dp/B004JWR9PO</v>
      </c>
      <c r="E11" s="9" t="s">
        <v>65</v>
      </c>
      <c r="F11" s="9" t="str">
        <f>_xlfn.XLOOKUP($E11,'Copy of Raw Data'!$E:$E,'Copy of Raw Data'!F:F,"ERROR",0,1)</f>
        <v>Moroccanoil Curl Control Mousse, 5.1 Fl Oz Moroccanoil Curl Control Mousse, 5.1 Fl Oz</v>
      </c>
      <c r="G11" s="9">
        <f>_xlfn.XLOOKUP($E11,'Copy of Raw Data'!$E:$E,'Copy of Raw Data'!G:G,"ERROR",0,1)</f>
        <v>18728</v>
      </c>
      <c r="H11" s="9">
        <f>_xlfn.XLOOKUP($E11,'Copy of Raw Data'!$E:$E,'Copy of Raw Data'!H:H,"ERROR",0,1)</f>
        <v>561764.97</v>
      </c>
      <c r="I11" s="9">
        <f>_xlfn.XLOOKUP($E11,'Copy of Raw Data'!$E:$E,'Copy of Raw Data'!I:I,"ERROR",0,1)</f>
        <v>0.0223656881390229</v>
      </c>
      <c r="J11" s="9" t="str">
        <f>_xlfn.XLOOKUP($E11,'Copy of Raw Data'!$E:$E,'Copy of 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_xlfn.XLOOKUP($E11,'Copy of Raw Data'!$E:$E,'Copy of Raw Data'!L:L,"ERROR",0,1)</f>
        <v>30</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_xlfn.XLOOKUP($E11,'Copy of Raw Data'!$E:$E,'Copy of Raw Data'!N:N,"ERROR",0,1)</f>
        <v>30</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No Discount</v>
      </c>
      <c r="P11" s="16">
        <f t="shared" si="1"/>
        <v>0</v>
      </c>
      <c r="Q11" s="9">
        <f>_xlfn.XLOOKUP($E11,'Copy of Raw Data'!$E:$E,'Copy of Raw Data'!Q:Q,"ERROR",0,1)</f>
        <v>5.1</v>
      </c>
      <c r="R11" s="9" t="str">
        <f>_xlfn.XLOOKUP($E11,'Copy of Raw Data'!$E:$E,'Copy of Raw Data'!R:R,"ERROR",0,1)</f>
        <v>fl oz</v>
      </c>
      <c r="S11" s="17">
        <f t="shared" si="2"/>
        <v>5.65610859728507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0.1 to 0.2</v>
      </c>
      <c r="V11" s="17">
        <f t="shared" si="3"/>
        <v>0.191278613367774</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0.1 to 0.2</v>
      </c>
      <c r="X11" s="17">
        <f t="shared" si="4"/>
        <v>0.191278613367774</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4 to 6</v>
      </c>
      <c r="Z11" s="17">
        <f t="array" ref="Z11">_xlfn.IFS(AA11="oz",_xlfn.IFS(R11="oz",Q11,R11="fl oz",Q11*1.04,R11="ml",Q11*0.0338),AA11="fl oz",_xlfn.IFS(R11="oz",Q11/1.04,R11="fl oz",Q11,R11="ml",Q11*0.0338/1.04),AA11="ml",_xlfn.IFS(R11="oz",Q11/0.0338,R11="fl oz",Q11*1.04/0.0338,R11="ml",Q11))</f>
        <v>5.304</v>
      </c>
      <c r="AA11" s="9" t="str">
        <f>_xlfn.XLOOKUP($E11,'Copy of Raw Data'!$E:$E,'Copy of Raw Data'!AA:AA,"ERROR",0,1)</f>
        <v>oz</v>
      </c>
      <c r="AB11" s="9" t="str">
        <f>_xlfn.XLOOKUP($E11,'Copy of Raw Data'!$E:$E,'Copy of Raw Data'!AB:AB,"ERROR",0,1)</f>
        <v>Pump Bottle</v>
      </c>
      <c r="AC11" s="9" t="str">
        <f>_xlfn.XLOOKUP($E11,'Copy of Raw Data'!$E:$E,'Copy of Raw Data'!AC:AC,"ERROR",0,1)</f>
        <v>Pack of 1</v>
      </c>
      <c r="AD11" s="9" t="str">
        <f>_xlfn.XLOOKUP($E11,'Copy of Raw Data'!$E:$E,'Copy of Raw Data'!AD:AD,"ERROR",0,1)</f>
        <v>Curl Protection, Smoothening, Frizz Control</v>
      </c>
      <c r="AE11" s="9" t="str">
        <f>_xlfn.XLOOKUP($E11,'Copy of Raw Data'!$E:$E,'Copy of Raw Data'!AO:AO,"ERROR",0,1)</f>
        <v>Paraben free, Residue free, Cruelty Free</v>
      </c>
      <c r="AF11" s="9" t="str">
        <f>_xlfn.XLOOKUP($E11,'Copy of Raw Data'!$E:$E,'Copy of Raw Data'!AZ:AZ,"ERROR",0,1)</f>
        <v>Argan oil, Water, Castor Oil, Citric Acid</v>
      </c>
      <c r="AG11">
        <f>IF(SUMIF('Benefits Backend'!$AG$1:$BU$1,AG$3,'Benefits Backend'!$AG10:$BU10)&gt;=1,1,0)*$H11</f>
        <v>0</v>
      </c>
      <c r="AH11">
        <f>IF(SUMIF('Benefits Backend'!$AG$1:$BU$1,AH$3,'Benefits Backend'!$AG10:$BU10)&gt;=1,1,0)*$H11</f>
        <v>0</v>
      </c>
      <c r="AI11">
        <f>IF(SUMIF('Benefits Backend'!$AG$1:$BU$1,AI$3,'Benefits Backend'!$AG10:$BU10)&gt;=1,1,0)*$H11</f>
        <v>0</v>
      </c>
      <c r="AJ11">
        <f>IF(SUMIF('Benefits Backend'!$AG$1:$BU$1,AJ$3,'Benefits Backend'!$AG10:$BU10)&gt;=1,1,0)*$H11</f>
        <v>0</v>
      </c>
      <c r="AK11">
        <f>IF(SUMIF('Benefits Backend'!$AG$1:$BU$1,AK$3,'Benefits Backend'!$AG10:$BU10)&gt;=1,1,0)*$H11</f>
        <v>561764.97</v>
      </c>
      <c r="AL11">
        <f>IF(SUMIF('Benefits Backend'!$AG$1:$BU$1,AL$3,'Benefits Backend'!$AG10:$BU10)&gt;=1,1,0)*$H11</f>
        <v>0</v>
      </c>
      <c r="AM11">
        <f>IF(SUMIF('Benefits Backend'!$AG$1:$BU$1,AM$3,'Benefits Backend'!$AG10:$BU10)&gt;=1,1,0)*$H11</f>
        <v>0</v>
      </c>
      <c r="AN11">
        <f>IF(SUMIF('Benefits Backend'!$AG$1:$BU$1,AN$3,'Benefits Backend'!$AG10:$BU10)&gt;=1,1,0)*$H11</f>
        <v>0</v>
      </c>
      <c r="AO11">
        <f>IF(SUMIF('Benefits Backend'!$AG$1:$BU$1,AO$3,'Benefits Backend'!$AG10:$BU10)&gt;=1,1,0)*$H11</f>
        <v>0</v>
      </c>
      <c r="AP11">
        <f>IF(SUMIF('Benefits Backend'!$AG$1:$BU$1,AP$3,'Benefits Backend'!$AG10:$BU10)&gt;=1,1,0)*$H11</f>
        <v>0</v>
      </c>
      <c r="AQ11">
        <f>IF(SUMIF('Benefits Backend'!$AG$1:$BU$1,AQ$3,'Benefits Backend'!$AG10:$BU10)&gt;=1,1,0)*$H11</f>
        <v>561764.97</v>
      </c>
      <c r="AR11">
        <f>IF(SUMIF('Benefits Backend'!$AG$1:$BU$1,AR$3,'Benefits Backend'!$AG10:$BU10)&gt;=1,1,0)*$H11</f>
        <v>0</v>
      </c>
      <c r="AS11">
        <f>IF(SUMIF('Benefits Backend'!$AG$1:$BU$1,AS$3,'Benefits Backend'!$AG10:$BU10)&gt;=1,1,0)*$H11</f>
        <v>0</v>
      </c>
      <c r="AT11">
        <f>IF(SUMIF('Benefits Backend'!$AG$1:$BU$1,AT$3,'Benefits Backend'!$AG10:$BU10)&gt;=1,1,0)*$H11</f>
        <v>0</v>
      </c>
      <c r="AU11">
        <f>IF(SUMIF('Benefits Backend'!$AG$1:$BU$1,AU$3,'Benefits Backend'!$AG10:$BU10)&gt;=1,1,0)*$H11</f>
        <v>0</v>
      </c>
      <c r="AV11">
        <f>IF(SUMIF('Benefits Backend'!$AG$1:$BU$1,AV$3,'Benefits Backend'!$AG10:$BU10)&gt;=1,1,0)*$H11</f>
        <v>0</v>
      </c>
      <c r="AW11">
        <f>IF(SUMIF('Benefits Backend'!$AG$1:$BU$1,AW$3,'Benefits Backend'!$AG10:$BU10)&gt;=1,1,0)*$H11</f>
        <v>0</v>
      </c>
      <c r="AX11">
        <f>IF(SUMIF('Benefits Backend'!$AG$1:$BU$1,AX$3,'Benefits Backend'!$AG10:$BU10)&gt;=1,1,0)*$H11</f>
        <v>0</v>
      </c>
      <c r="AY11">
        <f>IF(SUMIF('Benefits Backend'!$AG$1:$BU$1,AY$3,'Benefits Backend'!$AG10:$BU10)&gt;=1,1,0)*$H11</f>
        <v>0</v>
      </c>
      <c r="AZ11">
        <f>IF(SUMIF('Benefits Backend'!$AG$1:$BU$1,AZ$3,'Benefits Backend'!$AG10:$BU10)&gt;=1,1,0)*$H11</f>
        <v>0</v>
      </c>
      <c r="BA11">
        <f>IF(SUMIF('Benefits Backend'!$AG$1:$BU$1,BA$3,'Benefits Backend'!$AG10:$BU10)&gt;=1,1,0)*$H11</f>
        <v>0</v>
      </c>
      <c r="BB11">
        <f>IF(SUMIF('Benefits Backend'!$AG$1:$BU$1,BB$3,'Benefits Backend'!$AG10:$BU10)&gt;=1,1,0)*$H11</f>
        <v>561764.97</v>
      </c>
      <c r="BC11">
        <f>IF(SUMIF('Benefits Backend'!$AG$1:$BU$1,BC$3,'Benefits Backend'!$AG10:$BU10)&gt;=1,1,0)*$H11</f>
        <v>0</v>
      </c>
      <c r="BD11">
        <f>IF(SUMIF('Benefits Backend'!$AG$1:$BU$1,BD$3,'Benefits Backend'!$AG10:$BU10)&gt;=1,1,0)*$H11</f>
        <v>0</v>
      </c>
      <c r="BE11">
        <f>IF(SUMIF('Benefits Backend'!$AG$1:$BU$1,BE$3,'Benefits Backend'!$AG10:$BU10)&gt;=1,1,0)*$H11</f>
        <v>0</v>
      </c>
      <c r="BF11">
        <f>IF(SUMIF('Benefits Backend'!$AG$1:$BU$1,BF$3,'Benefits Backend'!$AG10:$BU10)&gt;=1,1,0)*$H11</f>
        <v>0</v>
      </c>
      <c r="BG11">
        <f>IF(SUMIF('Benefits Backend'!$AG$1:$BU$1,BG$3,'Benefits Backend'!$AG10:$BU10)&gt;=1,1,0)*$H11</f>
        <v>0</v>
      </c>
    </row>
    <row r="12" spans="1:59">
      <c r="A12" s="9" t="str">
        <f>_xlfn.XLOOKUP($E12,'Copy of Raw Data'!$E:$E,'Copy of Raw Data'!A:A,"ERROR",0,1)</f>
        <v>US</v>
      </c>
      <c r="B12" s="9" t="str">
        <f>_xlfn.XLOOKUP($E12,'Copy of Raw Data'!$E:$E,'Copy of Raw Data'!B:B,"ERROR",0,1)</f>
        <v>Hair Mousses</v>
      </c>
      <c r="C12" s="9" t="str">
        <f>_xlfn.XLOOKUP($E12,'Copy of Raw Data'!$E:$E,'Copy of Raw Data'!C:C,"ERROR",0,1)</f>
        <v>Keranique</v>
      </c>
      <c r="D12" s="9" t="str">
        <f>_xlfn.XLOOKUP($E12,'Copy of Raw Data'!$E:$E,'Copy of Raw Data'!D:D,"ERROR",0,1)</f>
        <v>www.amazon.com/dp/B00CRJWIIE</v>
      </c>
      <c r="E12" s="9" t="s">
        <v>69</v>
      </c>
      <c r="F12" s="9" t="str">
        <f>_xlfn.XLOOKUP($E12,'Copy of Raw Data'!$E:$E,'Copy of Raw Data'!F:F,"ERROR",0,1)</f>
        <v>Volumizing Hair Mousse for Women - Thickening and Styling Anti-Frizz Foam Spray - Fine, Straight, Wavy, and Curly Hair Mousse for All Hair Types - Travel Size Mousse for Hair Volume by Keranique</v>
      </c>
      <c r="G12" s="9">
        <f>_xlfn.XLOOKUP($E12,'Copy of Raw Data'!$E:$E,'Copy of Raw Data'!G:G,"ERROR",0,1)</f>
        <v>22777</v>
      </c>
      <c r="H12" s="9">
        <f>_xlfn.XLOOKUP($E12,'Copy of Raw Data'!$E:$E,'Copy of Raw Data'!H:H,"ERROR",0,1)</f>
        <v>526071.38</v>
      </c>
      <c r="I12" s="9">
        <f>_xlfn.XLOOKUP($E12,'Copy of Raw Data'!$E:$E,'Copy of Raw Data'!I:I,"ERROR",0,1)</f>
        <v>0.0218454771257052</v>
      </c>
      <c r="J12" s="9" t="str">
        <f>_xlfn.XLOOKUP($E12,'Copy of Raw Data'!$E:$E,'Copy of 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_xlfn.XLOOKUP($E12,'Copy of Raw Data'!$E:$E,'Copy of Raw Data'!L:L,"ERROR",0,1)</f>
        <v>23.15</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_xlfn.XLOOKUP($E12,'Copy of Raw Data'!$E:$E,'Copy of Raw Data'!N:N,"ERROR",0,1)</f>
        <v>23.7</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2% to 4%</v>
      </c>
      <c r="P12" s="16">
        <f t="shared" si="1"/>
        <v>0.0232067510548524</v>
      </c>
      <c r="Q12" s="9">
        <f>_xlfn.XLOOKUP($E12,'Copy of Raw Data'!$E:$E,'Copy of Raw Data'!Q:Q,"ERROR",0,1)</f>
        <v>3.4</v>
      </c>
      <c r="R12" s="9" t="str">
        <f>_xlfn.XLOOKUP($E12,'Copy of Raw Data'!$E:$E,'Copy of Raw Data'!R:R,"ERROR",0,1)</f>
        <v>fl oz</v>
      </c>
      <c r="S12" s="17">
        <f t="shared" si="2"/>
        <v>6.54694570135747</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5 to 10</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0.2 to 0.3</v>
      </c>
      <c r="V12" s="17">
        <f t="shared" si="3"/>
        <v>0.226665156840812</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0.2 to 0.3</v>
      </c>
      <c r="X12" s="17">
        <f t="shared" si="4"/>
        <v>0.221404994973198</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2 to 4</v>
      </c>
      <c r="Z12" s="17">
        <f t="array" ref="Z12">_xlfn.IFS(AA12="oz",_xlfn.IFS(R12="oz",Q12,R12="fl oz",Q12*1.04,R12="ml",Q12*0.0338),AA12="fl oz",_xlfn.IFS(R12="oz",Q12/1.04,R12="fl oz",Q12,R12="ml",Q12*0.0338/1.04),AA12="ml",_xlfn.IFS(R12="oz",Q12/0.0338,R12="fl oz",Q12*1.04/0.0338,R12="ml",Q12))</f>
        <v>3.536</v>
      </c>
      <c r="AA12" s="9" t="str">
        <f>_xlfn.XLOOKUP($E12,'Copy of Raw Data'!$E:$E,'Copy of Raw Data'!AA:AA,"ERROR",0,1)</f>
        <v>oz</v>
      </c>
      <c r="AB12" s="9" t="str">
        <f>_xlfn.XLOOKUP($E12,'Copy of Raw Data'!$E:$E,'Copy of Raw Data'!AB:AB,"ERROR",0,1)</f>
        <v>Pump Bottle</v>
      </c>
      <c r="AC12" s="9" t="str">
        <f>_xlfn.XLOOKUP($E12,'Copy of Raw Data'!$E:$E,'Copy of Raw Data'!AC:AC,"ERROR",0,1)</f>
        <v>Pack of 1</v>
      </c>
      <c r="AD12" s="9" t="str">
        <f>_xlfn.XLOOKUP($E12,'Copy of Raw Data'!$E:$E,'Copy of Raw Data'!AD:AD,"ERROR",0,1)</f>
        <v>Volumizing, Anti-Frizz, Lightweight, Moisturising, Heat Protection, Flake Control, Shine</v>
      </c>
      <c r="AE12" s="9" t="str">
        <f>_xlfn.XLOOKUP($E12,'Copy of Raw Data'!$E:$E,'Copy of Raw Data'!AO:AO,"ERROR",0,1)</f>
        <v>Paraffin Free, Sulfate Free, Phthalate Free, Alcohol Free, Formaldehyde Free, Residue free</v>
      </c>
      <c r="AF12" s="9" t="str">
        <f>_xlfn.XLOOKUP($E12,'Copy of Raw Data'!$E:$E,'Copy of Raw Data'!AZ:AZ,"ERROR",0,1)</f>
        <v>Keratin, Amino Acids, Water, Glycerin, Menthol, Peppermint Oil</v>
      </c>
      <c r="AG12">
        <f>IF(SUMIF('Benefits Backend'!$AG$1:$BU$1,AG$3,'Benefits Backend'!$AG11:$BU11)&gt;=1,1,0)*$H12</f>
        <v>0</v>
      </c>
      <c r="AH12">
        <f>IF(SUMIF('Benefits Backend'!$AG$1:$BU$1,AH$3,'Benefits Backend'!$AG11:$BU11)&gt;=1,1,0)*$H12</f>
        <v>0</v>
      </c>
      <c r="AI12">
        <f>IF(SUMIF('Benefits Backend'!$AG$1:$BU$1,AI$3,'Benefits Backend'!$AG11:$BU11)&gt;=1,1,0)*$H12</f>
        <v>0</v>
      </c>
      <c r="AJ12">
        <f>IF(SUMIF('Benefits Backend'!$AG$1:$BU$1,AJ$3,'Benefits Backend'!$AG11:$BU11)&gt;=1,1,0)*$H12</f>
        <v>0</v>
      </c>
      <c r="AK12">
        <f>IF(SUMIF('Benefits Backend'!$AG$1:$BU$1,AK$3,'Benefits Backend'!$AG11:$BU11)&gt;=1,1,0)*$H12</f>
        <v>0</v>
      </c>
      <c r="AL12">
        <f>IF(SUMIF('Benefits Backend'!$AG$1:$BU$1,AL$3,'Benefits Backend'!$AG11:$BU11)&gt;=1,1,0)*$H12</f>
        <v>0</v>
      </c>
      <c r="AM12">
        <f>IF(SUMIF('Benefits Backend'!$AG$1:$BU$1,AM$3,'Benefits Backend'!$AG11:$BU11)&gt;=1,1,0)*$H12</f>
        <v>0</v>
      </c>
      <c r="AN12">
        <f>IF(SUMIF('Benefits Backend'!$AG$1:$BU$1,AN$3,'Benefits Backend'!$AG11:$BU11)&gt;=1,1,0)*$H12</f>
        <v>0</v>
      </c>
      <c r="AO12">
        <f>IF(SUMIF('Benefits Backend'!$AG$1:$BU$1,AO$3,'Benefits Backend'!$AG11:$BU11)&gt;=1,1,0)*$H12</f>
        <v>0</v>
      </c>
      <c r="AP12">
        <f>IF(SUMIF('Benefits Backend'!$AG$1:$BU$1,AP$3,'Benefits Backend'!$AG11:$BU11)&gt;=1,1,0)*$H12</f>
        <v>526071.38</v>
      </c>
      <c r="AQ12">
        <f>IF(SUMIF('Benefits Backend'!$AG$1:$BU$1,AQ$3,'Benefits Backend'!$AG11:$BU11)&gt;=1,1,0)*$H12</f>
        <v>526071.38</v>
      </c>
      <c r="AR12">
        <f>IF(SUMIF('Benefits Backend'!$AG$1:$BU$1,AR$3,'Benefits Backend'!$AG11:$BU11)&gt;=1,1,0)*$H12</f>
        <v>526071.38</v>
      </c>
      <c r="AS12">
        <f>IF(SUMIF('Benefits Backend'!$AG$1:$BU$1,AS$3,'Benefits Backend'!$AG11:$BU11)&gt;=1,1,0)*$H12</f>
        <v>0</v>
      </c>
      <c r="AT12">
        <f>IF(SUMIF('Benefits Backend'!$AG$1:$BU$1,AT$3,'Benefits Backend'!$AG11:$BU11)&gt;=1,1,0)*$H12</f>
        <v>0</v>
      </c>
      <c r="AU12">
        <f>IF(SUMIF('Benefits Backend'!$AG$1:$BU$1,AU$3,'Benefits Backend'!$AG11:$BU11)&gt;=1,1,0)*$H12</f>
        <v>0</v>
      </c>
      <c r="AV12">
        <f>IF(SUMIF('Benefits Backend'!$AG$1:$BU$1,AV$3,'Benefits Backend'!$AG11:$BU11)&gt;=1,1,0)*$H12</f>
        <v>526071.38</v>
      </c>
      <c r="AW12">
        <f>IF(SUMIF('Benefits Backend'!$AG$1:$BU$1,AW$3,'Benefits Backend'!$AG11:$BU11)&gt;=1,1,0)*$H12</f>
        <v>0</v>
      </c>
      <c r="AX12">
        <f>IF(SUMIF('Benefits Backend'!$AG$1:$BU$1,AX$3,'Benefits Backend'!$AG11:$BU11)&gt;=1,1,0)*$H12</f>
        <v>526071.38</v>
      </c>
      <c r="AY12">
        <f>IF(SUMIF('Benefits Backend'!$AG$1:$BU$1,AY$3,'Benefits Backend'!$AG11:$BU11)&gt;=1,1,0)*$H12</f>
        <v>0</v>
      </c>
      <c r="AZ12">
        <f>IF(SUMIF('Benefits Backend'!$AG$1:$BU$1,AZ$3,'Benefits Backend'!$AG11:$BU11)&gt;=1,1,0)*$H12</f>
        <v>0</v>
      </c>
      <c r="BA12">
        <f>IF(SUMIF('Benefits Backend'!$AG$1:$BU$1,BA$3,'Benefits Backend'!$AG11:$BU11)&gt;=1,1,0)*$H12</f>
        <v>526071.38</v>
      </c>
      <c r="BB12">
        <f>IF(SUMIF('Benefits Backend'!$AG$1:$BU$1,BB$3,'Benefits Backend'!$AG11:$BU11)&gt;=1,1,0)*$H12</f>
        <v>0</v>
      </c>
      <c r="BC12">
        <f>IF(SUMIF('Benefits Backend'!$AG$1:$BU$1,BC$3,'Benefits Backend'!$AG11:$BU11)&gt;=1,1,0)*$H12</f>
        <v>0</v>
      </c>
      <c r="BD12">
        <f>IF(SUMIF('Benefits Backend'!$AG$1:$BU$1,BD$3,'Benefits Backend'!$AG11:$BU11)&gt;=1,1,0)*$H12</f>
        <v>0</v>
      </c>
      <c r="BE12">
        <f>IF(SUMIF('Benefits Backend'!$AG$1:$BU$1,BE$3,'Benefits Backend'!$AG11:$BU11)&gt;=1,1,0)*$H12</f>
        <v>0</v>
      </c>
      <c r="BF12">
        <f>IF(SUMIF('Benefits Backend'!$AG$1:$BU$1,BF$3,'Benefits Backend'!$AG11:$BU11)&gt;=1,1,0)*$H12</f>
        <v>0</v>
      </c>
      <c r="BG12">
        <f>IF(SUMIF('Benefits Backend'!$AG$1:$BU$1,BG$3,'Benefits Backend'!$AG11:$BU11)&gt;=1,1,0)*$H12</f>
        <v>526071.38</v>
      </c>
    </row>
    <row r="13" spans="1:59">
      <c r="A13" s="9" t="str">
        <f>_xlfn.XLOOKUP($E13,'Copy of Raw Data'!$E:$E,'Copy of Raw Data'!A:A,"ERROR",0,1)</f>
        <v>US</v>
      </c>
      <c r="B13" s="9" t="str">
        <f>_xlfn.XLOOKUP($E13,'Copy of Raw Data'!$E:$E,'Copy of Raw Data'!B:B,"ERROR",0,1)</f>
        <v>Hair Mousses</v>
      </c>
      <c r="C13" s="9" t="str">
        <f>_xlfn.XLOOKUP($E13,'Copy of Raw Data'!$E:$E,'Copy of Raw Data'!C:C,"ERROR",0,1)</f>
        <v>kenra</v>
      </c>
      <c r="D13" s="9" t="str">
        <f>_xlfn.XLOOKUP($E13,'Copy of Raw Data'!$E:$E,'Copy of Raw Data'!D:D,"ERROR",0,1)</f>
        <v>www.amazon.com/dp/B00J0T3LXK</v>
      </c>
      <c r="E13" s="9" t="s">
        <v>72</v>
      </c>
      <c r="F13" s="9" t="str">
        <f>_xlfn.XLOOKUP($E13,'Copy of Raw Data'!$E:$E,'Copy of Raw Data'!F:F,"ERROR",0,1)</f>
        <v>Kenra Platinum Thickening Mousse 12 | Volumizing Styler | Adds Fullness &amp; Body | Humidity Protection Up To 48 hours | Desity Plumping up tp 150% | Thermal Protection | All Hair Types</v>
      </c>
      <c r="G13" s="9">
        <f>_xlfn.XLOOKUP($E13,'Copy of Raw Data'!$E:$E,'Copy of Raw Data'!G:G,"ERROR",0,1)</f>
        <v>24306</v>
      </c>
      <c r="H13" s="9">
        <f>_xlfn.XLOOKUP($E13,'Copy of Raw Data'!$E:$E,'Copy of Raw Data'!H:H,"ERROR",0,1)</f>
        <v>513835.31</v>
      </c>
      <c r="I13" s="9">
        <f>_xlfn.XLOOKUP($E13,'Copy of Raw Data'!$E:$E,'Copy of Raw Data'!I:I,"ERROR",0,1)</f>
        <v>0.0172530396734304</v>
      </c>
      <c r="J13" s="9" t="str">
        <f>_xlfn.XLOOKUP($E13,'Copy of Raw Data'!$E:$E,'Copy of 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20 to 30</v>
      </c>
      <c r="L13" s="9">
        <f>_xlfn.XLOOKUP($E13,'Copy of Raw Data'!$E:$E,'Copy of Raw Data'!L:L,"ERROR",0,1)</f>
        <v>21.49</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20 to 30</v>
      </c>
      <c r="N13" s="9">
        <f>_xlfn.XLOOKUP($E13,'Copy of Raw Data'!$E:$E,'Copy of Raw Data'!N:N,"ERROR",0,1)</f>
        <v>23.99</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10% to 15%</v>
      </c>
      <c r="P13" s="16">
        <f t="shared" si="1"/>
        <v>0.104210087536474</v>
      </c>
      <c r="Q13" s="9">
        <f>_xlfn.XLOOKUP($E13,'Copy of Raw Data'!$E:$E,'Copy of Raw Data'!Q:Q,"ERROR",0,1)</f>
        <v>6.7</v>
      </c>
      <c r="R13" s="9" t="str">
        <f>_xlfn.XLOOKUP($E13,'Copy of Raw Data'!$E:$E,'Copy of Raw Data'!R:R,"ERROR",0,1)</f>
        <v>oz</v>
      </c>
      <c r="S13" s="17">
        <f t="shared" si="2"/>
        <v>3.20746268656716</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3 to 4</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0.1 to 0.2</v>
      </c>
      <c r="V13" s="17">
        <f t="shared" si="3"/>
        <v>0.121088840545329</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0.1 to 0.2</v>
      </c>
      <c r="X13" s="17">
        <f t="shared" si="4"/>
        <v>0.10847016187241</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17">
        <f t="array" ref="Z13">_xlfn.IFS(AA13="oz",_xlfn.IFS(R13="oz",Q13,R13="fl oz",Q13*1.04,R13="ml",Q13*0.0338),AA13="fl oz",_xlfn.IFS(R13="oz",Q13/1.04,R13="fl oz",Q13,R13="ml",Q13*0.0338/1.04),AA13="ml",_xlfn.IFS(R13="oz",Q13/0.0338,R13="fl oz",Q13*1.04/0.0338,R13="ml",Q13))</f>
        <v>6.7</v>
      </c>
      <c r="AA13" s="9" t="str">
        <f>_xlfn.XLOOKUP($E13,'Copy of Raw Data'!$E:$E,'Copy of Raw Data'!AA:AA,"ERROR",0,1)</f>
        <v>oz</v>
      </c>
      <c r="AB13" s="9" t="str">
        <f>_xlfn.XLOOKUP($E13,'Copy of Raw Data'!$E:$E,'Copy of Raw Data'!AB:AB,"ERROR",0,1)</f>
        <v>Spray Can</v>
      </c>
      <c r="AC13" s="9" t="str">
        <f>_xlfn.XLOOKUP($E13,'Copy of Raw Data'!$E:$E,'Copy of Raw Data'!AC:AC,"ERROR",0,1)</f>
        <v>Pack of 1</v>
      </c>
      <c r="AD13" s="9" t="str">
        <f>_xlfn.XLOOKUP($E13,'Copy of Raw Data'!$E:$E,'Copy of Raw Data'!AD:AD,"ERROR",0,1)</f>
        <v>Volumizing, Humidity Protection, Plumping, Heat Protection</v>
      </c>
      <c r="AE13" s="9" t="str">
        <f>_xlfn.XLOOKUP($E13,'Copy of Raw Data'!$E:$E,'Copy of Raw Data'!AO:AO,"ERROR",0,1)</f>
        <v>NA</v>
      </c>
      <c r="AF13" s="9" t="str">
        <f>_xlfn.XLOOKUP($E13,'Copy of Raw Data'!$E:$E,'Copy of Raw Data'!AZ:AZ,"ERROR",0,1)</f>
        <v>Water, Acrylate Copolymer</v>
      </c>
      <c r="AG13">
        <f>IF(SUMIF('Benefits Backend'!$AG$1:$BU$1,AG$3,'Benefits Backend'!$AG12:$BU12)&gt;=1,1,0)*$H13</f>
        <v>0</v>
      </c>
      <c r="AH13">
        <f>IF(SUMIF('Benefits Backend'!$AG$1:$BU$1,AH$3,'Benefits Backend'!$AG12:$BU12)&gt;=1,1,0)*$H13</f>
        <v>0</v>
      </c>
      <c r="AI13">
        <f>IF(SUMIF('Benefits Backend'!$AG$1:$BU$1,AI$3,'Benefits Backend'!$AG12:$BU12)&gt;=1,1,0)*$H13</f>
        <v>0</v>
      </c>
      <c r="AJ13">
        <f>IF(SUMIF('Benefits Backend'!$AG$1:$BU$1,AJ$3,'Benefits Backend'!$AG12:$BU12)&gt;=1,1,0)*$H13</f>
        <v>0</v>
      </c>
      <c r="AK13">
        <f>IF(SUMIF('Benefits Backend'!$AG$1:$BU$1,AK$3,'Benefits Backend'!$AG12:$BU12)&gt;=1,1,0)*$H13</f>
        <v>0</v>
      </c>
      <c r="AL13">
        <f>IF(SUMIF('Benefits Backend'!$AG$1:$BU$1,AL$3,'Benefits Backend'!$AG12:$BU12)&gt;=1,1,0)*$H13</f>
        <v>0</v>
      </c>
      <c r="AM13">
        <f>IF(SUMIF('Benefits Backend'!$AG$1:$BU$1,AM$3,'Benefits Backend'!$AG12:$BU12)&gt;=1,1,0)*$H13</f>
        <v>0</v>
      </c>
      <c r="AN13">
        <f>IF(SUMIF('Benefits Backend'!$AG$1:$BU$1,AN$3,'Benefits Backend'!$AG12:$BU12)&gt;=1,1,0)*$H13</f>
        <v>0</v>
      </c>
      <c r="AO13">
        <f>IF(SUMIF('Benefits Backend'!$AG$1:$BU$1,AO$3,'Benefits Backend'!$AG12:$BU12)&gt;=1,1,0)*$H13</f>
        <v>0</v>
      </c>
      <c r="AP13">
        <f>IF(SUMIF('Benefits Backend'!$AG$1:$BU$1,AP$3,'Benefits Backend'!$AG12:$BU12)&gt;=1,1,0)*$H13</f>
        <v>0</v>
      </c>
      <c r="AQ13">
        <f>IF(SUMIF('Benefits Backend'!$AG$1:$BU$1,AQ$3,'Benefits Backend'!$AG12:$BU12)&gt;=1,1,0)*$H13</f>
        <v>0</v>
      </c>
      <c r="AR13">
        <f>IF(SUMIF('Benefits Backend'!$AG$1:$BU$1,AR$3,'Benefits Backend'!$AG12:$BU12)&gt;=1,1,0)*$H13</f>
        <v>513835.31</v>
      </c>
      <c r="AS13">
        <f>IF(SUMIF('Benefits Backend'!$AG$1:$BU$1,AS$3,'Benefits Backend'!$AG12:$BU12)&gt;=1,1,0)*$H13</f>
        <v>0</v>
      </c>
      <c r="AT13">
        <f>IF(SUMIF('Benefits Backend'!$AG$1:$BU$1,AT$3,'Benefits Backend'!$AG12:$BU12)&gt;=1,1,0)*$H13</f>
        <v>513835.31</v>
      </c>
      <c r="AU13">
        <f>IF(SUMIF('Benefits Backend'!$AG$1:$BU$1,AU$3,'Benefits Backend'!$AG12:$BU12)&gt;=1,1,0)*$H13</f>
        <v>0</v>
      </c>
      <c r="AV13">
        <f>IF(SUMIF('Benefits Backend'!$AG$1:$BU$1,AV$3,'Benefits Backend'!$AG12:$BU12)&gt;=1,1,0)*$H13</f>
        <v>0</v>
      </c>
      <c r="AW13">
        <f>IF(SUMIF('Benefits Backend'!$AG$1:$BU$1,AW$3,'Benefits Backend'!$AG12:$BU12)&gt;=1,1,0)*$H13</f>
        <v>0</v>
      </c>
      <c r="AX13">
        <f>IF(SUMIF('Benefits Backend'!$AG$1:$BU$1,AX$3,'Benefits Backend'!$AG12:$BU12)&gt;=1,1,0)*$H13</f>
        <v>0</v>
      </c>
      <c r="AY13">
        <f>IF(SUMIF('Benefits Backend'!$AG$1:$BU$1,AY$3,'Benefits Backend'!$AG12:$BU12)&gt;=1,1,0)*$H13</f>
        <v>0</v>
      </c>
      <c r="AZ13">
        <f>IF(SUMIF('Benefits Backend'!$AG$1:$BU$1,AZ$3,'Benefits Backend'!$AG12:$BU12)&gt;=1,1,0)*$H13</f>
        <v>513835.31</v>
      </c>
      <c r="BA13">
        <f>IF(SUMIF('Benefits Backend'!$AG$1:$BU$1,BA$3,'Benefits Backend'!$AG12:$BU12)&gt;=1,1,0)*$H13</f>
        <v>0</v>
      </c>
      <c r="BB13">
        <f>IF(SUMIF('Benefits Backend'!$AG$1:$BU$1,BB$3,'Benefits Backend'!$AG12:$BU12)&gt;=1,1,0)*$H13</f>
        <v>0</v>
      </c>
      <c r="BC13">
        <f>IF(SUMIF('Benefits Backend'!$AG$1:$BU$1,BC$3,'Benefits Backend'!$AG12:$BU12)&gt;=1,1,0)*$H13</f>
        <v>0</v>
      </c>
      <c r="BD13">
        <f>IF(SUMIF('Benefits Backend'!$AG$1:$BU$1,BD$3,'Benefits Backend'!$AG12:$BU12)&gt;=1,1,0)*$H13</f>
        <v>0</v>
      </c>
      <c r="BE13">
        <f>IF(SUMIF('Benefits Backend'!$AG$1:$BU$1,BE$3,'Benefits Backend'!$AG12:$BU12)&gt;=1,1,0)*$H13</f>
        <v>0</v>
      </c>
      <c r="BF13">
        <f>IF(SUMIF('Benefits Backend'!$AG$1:$BU$1,BF$3,'Benefits Backend'!$AG12:$BU12)&gt;=1,1,0)*$H13</f>
        <v>0</v>
      </c>
      <c r="BG13">
        <f>IF(SUMIF('Benefits Backend'!$AG$1:$BU$1,BG$3,'Benefits Backend'!$AG12:$BU12)&gt;=1,1,0)*$H13</f>
        <v>513835.31</v>
      </c>
    </row>
    <row r="14" spans="1:59">
      <c r="A14" s="9" t="str">
        <f>_xlfn.XLOOKUP($E14,'Copy of Raw Data'!$E:$E,'Copy of Raw Data'!A:A,"ERROR",0,1)</f>
        <v>US</v>
      </c>
      <c r="B14" s="9" t="str">
        <f>_xlfn.XLOOKUP($E14,'Copy of Raw Data'!$E:$E,'Copy of Raw Data'!B:B,"ERROR",0,1)</f>
        <v>Hair Mousses</v>
      </c>
      <c r="C14" s="9" t="str">
        <f>_xlfn.XLOOKUP($E14,'Copy of Raw Data'!$E:$E,'Copy of Raw Data'!C:C,"ERROR",0,1)</f>
        <v>KERASTASE</v>
      </c>
      <c r="D14" s="9" t="str">
        <f>_xlfn.XLOOKUP($E14,'Copy of Raw Data'!$E:$E,'Copy of Raw Data'!D:D,"ERROR",0,1)</f>
        <v>www.amazon.com/dp/B00K0LUFIQ</v>
      </c>
      <c r="E14" s="9" t="s">
        <v>76</v>
      </c>
      <c r="F14" s="9" t="str">
        <f>_xlfn.XLOOKUP($E14,'Copy of Raw Data'!$E:$E,'Copy of Raw Data'!F:F,"ERROR",0,1)</f>
        <v>KERASTASE Densifique Densimorphose  Hair   Mousse  | Volumizing &amp; Thickening Styling  Mousse  | Adds Shine | With Hyaluronic Acid | For Fine, Thin &amp; Thinning  Hair  | 5.1 Fl Oz</v>
      </c>
      <c r="G14" s="9">
        <f>_xlfn.XLOOKUP($E14,'Copy of Raw Data'!$E:$E,'Copy of Raw Data'!G:G,"ERROR",0,1)</f>
        <v>9568</v>
      </c>
      <c r="H14" s="9">
        <f>_xlfn.XLOOKUP($E14,'Copy of Raw Data'!$E:$E,'Copy of Raw Data'!H:H,"ERROR",0,1)</f>
        <v>405814.94</v>
      </c>
      <c r="I14" s="9">
        <f>_xlfn.XLOOKUP($E14,'Copy of Raw Data'!$E:$E,'Copy of Raw Data'!I:I,"ERROR",0,1)</f>
        <v>0.0167881366888707</v>
      </c>
      <c r="J14" s="9" t="str">
        <f>_xlfn.XLOOKUP($E14,'Copy of Raw Data'!$E:$E,'Copy of 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40 to 50</v>
      </c>
      <c r="L14" s="9">
        <f>_xlfn.XLOOKUP($E14,'Copy of Raw Data'!$E:$E,'Copy of Raw Data'!L:L,"ERROR",0,1)</f>
        <v>40.81</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_xlfn.XLOOKUP($E14,'Copy of Raw Data'!$E:$E,'Copy of Raw Data'!N:N,"ERROR",0,1)</f>
        <v>43.83</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6% to 8%</v>
      </c>
      <c r="P14" s="16">
        <f t="shared" si="1"/>
        <v>0.0689025781428245</v>
      </c>
      <c r="Q14" s="9">
        <f>_xlfn.XLOOKUP($E14,'Copy of Raw Data'!$E:$E,'Copy of Raw Data'!Q:Q,"ERROR",0,1)</f>
        <v>5.1</v>
      </c>
      <c r="R14" s="9" t="str">
        <f>_xlfn.XLOOKUP($E14,'Copy of Raw Data'!$E:$E,'Copy of Raw Data'!R:R,"ERROR",0,1)</f>
        <v>fl oz</v>
      </c>
      <c r="S14" s="17">
        <f t="shared" si="2"/>
        <v>7.69419306184012</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5 to 10</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0.2 to 0.3</v>
      </c>
      <c r="V14" s="17">
        <f t="shared" si="3"/>
        <v>0.279458054130317</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0.2 to 0.3</v>
      </c>
      <c r="X14" s="17">
        <f t="shared" si="4"/>
        <v>0.260202673717962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4 to 6</v>
      </c>
      <c r="Z14" s="17">
        <f t="array" ref="Z14">_xlfn.IFS(AA14="oz",_xlfn.IFS(R14="oz",Q14,R14="fl oz",Q14*1.04,R14="ml",Q14*0.0338),AA14="fl oz",_xlfn.IFS(R14="oz",Q14/1.04,R14="fl oz",Q14,R14="ml",Q14*0.0338/1.04),AA14="ml",_xlfn.IFS(R14="oz",Q14/0.0338,R14="fl oz",Q14*1.04/0.0338,R14="ml",Q14))</f>
        <v>5.304</v>
      </c>
      <c r="AA14" s="9" t="str">
        <f>_xlfn.XLOOKUP($E14,'Copy of Raw Data'!$E:$E,'Copy of Raw Data'!AA:AA,"ERROR",0,1)</f>
        <v>oz</v>
      </c>
      <c r="AB14" s="9" t="str">
        <f>_xlfn.XLOOKUP($E14,'Copy of Raw Data'!$E:$E,'Copy of Raw Data'!AB:AB,"ERROR",0,1)</f>
        <v>Spray Can</v>
      </c>
      <c r="AC14" s="9" t="str">
        <f>_xlfn.XLOOKUP($E14,'Copy of Raw Data'!$E:$E,'Copy of Raw Data'!AC:AC,"ERROR",0,1)</f>
        <v>Pack of 1</v>
      </c>
      <c r="AD14" s="9" t="str">
        <f>_xlfn.XLOOKUP($E14,'Copy of Raw Data'!$E:$E,'Copy of Raw Data'!AD:AD,"ERROR",0,1)</f>
        <v>Volumizing, Shine, Softening</v>
      </c>
      <c r="AE14" s="9" t="str">
        <f>_xlfn.XLOOKUP($E14,'Copy of Raw Data'!$E:$E,'Copy of Raw Data'!AO:AO,"ERROR",0,1)</f>
        <v>Mineral Oil Free</v>
      </c>
      <c r="AF14" s="9" t="str">
        <f>_xlfn.XLOOKUP($E14,'Copy of Raw Data'!$E:$E,'Copy of Raw Data'!AZ:AZ,"ERROR",0,1)</f>
        <v>Hyalurnoic Acid, Peptides, Water, Arginine, Cetrimonium Chloride, Hydrolised Wheat Protein, Sodium Hyaluronate</v>
      </c>
      <c r="AG14">
        <f>IF(SUMIF('Benefits Backend'!$AG$1:$BU$1,AG$3,'Benefits Backend'!$AG13:$BU13)&gt;=1,1,0)*$H14</f>
        <v>0</v>
      </c>
      <c r="AH14">
        <f>IF(SUMIF('Benefits Backend'!$AG$1:$BU$1,AH$3,'Benefits Backend'!$AG13:$BU13)&gt;=1,1,0)*$H14</f>
        <v>0</v>
      </c>
      <c r="AI14">
        <f>IF(SUMIF('Benefits Backend'!$AG$1:$BU$1,AI$3,'Benefits Backend'!$AG13:$BU13)&gt;=1,1,0)*$H14</f>
        <v>0</v>
      </c>
      <c r="AJ14">
        <f>IF(SUMIF('Benefits Backend'!$AG$1:$BU$1,AJ$3,'Benefits Backend'!$AG13:$BU13)&gt;=1,1,0)*$H14</f>
        <v>0</v>
      </c>
      <c r="AK14">
        <f>IF(SUMIF('Benefits Backend'!$AG$1:$BU$1,AK$3,'Benefits Backend'!$AG13:$BU13)&gt;=1,1,0)*$H14</f>
        <v>0</v>
      </c>
      <c r="AL14">
        <f>IF(SUMIF('Benefits Backend'!$AG$1:$BU$1,AL$3,'Benefits Backend'!$AG13:$BU13)&gt;=1,1,0)*$H14</f>
        <v>0</v>
      </c>
      <c r="AM14">
        <f>IF(SUMIF('Benefits Backend'!$AG$1:$BU$1,AM$3,'Benefits Backend'!$AG13:$BU13)&gt;=1,1,0)*$H14</f>
        <v>0</v>
      </c>
      <c r="AN14">
        <f>IF(SUMIF('Benefits Backend'!$AG$1:$BU$1,AN$3,'Benefits Backend'!$AG13:$BU13)&gt;=1,1,0)*$H14</f>
        <v>0</v>
      </c>
      <c r="AO14">
        <f>IF(SUMIF('Benefits Backend'!$AG$1:$BU$1,AO$3,'Benefits Backend'!$AG13:$BU13)&gt;=1,1,0)*$H14</f>
        <v>0</v>
      </c>
      <c r="AP14">
        <f>IF(SUMIF('Benefits Backend'!$AG$1:$BU$1,AP$3,'Benefits Backend'!$AG13:$BU13)&gt;=1,1,0)*$H14</f>
        <v>0</v>
      </c>
      <c r="AQ14">
        <f>IF(SUMIF('Benefits Backend'!$AG$1:$BU$1,AQ$3,'Benefits Backend'!$AG13:$BU13)&gt;=1,1,0)*$H14</f>
        <v>0</v>
      </c>
      <c r="AR14">
        <f>IF(SUMIF('Benefits Backend'!$AG$1:$BU$1,AR$3,'Benefits Backend'!$AG13:$BU13)&gt;=1,1,0)*$H14</f>
        <v>0</v>
      </c>
      <c r="AS14">
        <f>IF(SUMIF('Benefits Backend'!$AG$1:$BU$1,AS$3,'Benefits Backend'!$AG13:$BU13)&gt;=1,1,0)*$H14</f>
        <v>0</v>
      </c>
      <c r="AT14">
        <f>IF(SUMIF('Benefits Backend'!$AG$1:$BU$1,AT$3,'Benefits Backend'!$AG13:$BU13)&gt;=1,1,0)*$H14</f>
        <v>0</v>
      </c>
      <c r="AU14">
        <f>IF(SUMIF('Benefits Backend'!$AG$1:$BU$1,AU$3,'Benefits Backend'!$AG13:$BU13)&gt;=1,1,0)*$H14</f>
        <v>0</v>
      </c>
      <c r="AV14">
        <f>IF(SUMIF('Benefits Backend'!$AG$1:$BU$1,AV$3,'Benefits Backend'!$AG13:$BU13)&gt;=1,1,0)*$H14</f>
        <v>0</v>
      </c>
      <c r="AW14">
        <f>IF(SUMIF('Benefits Backend'!$AG$1:$BU$1,AW$3,'Benefits Backend'!$AG13:$BU13)&gt;=1,1,0)*$H14</f>
        <v>0</v>
      </c>
      <c r="AX14">
        <f>IF(SUMIF('Benefits Backend'!$AG$1:$BU$1,AX$3,'Benefits Backend'!$AG13:$BU13)&gt;=1,1,0)*$H14</f>
        <v>0</v>
      </c>
      <c r="AY14">
        <f>IF(SUMIF('Benefits Backend'!$AG$1:$BU$1,AY$3,'Benefits Backend'!$AG13:$BU13)&gt;=1,1,0)*$H14</f>
        <v>0</v>
      </c>
      <c r="AZ14">
        <f>IF(SUMIF('Benefits Backend'!$AG$1:$BU$1,AZ$3,'Benefits Backend'!$AG13:$BU13)&gt;=1,1,0)*$H14</f>
        <v>0</v>
      </c>
      <c r="BA14">
        <f>IF(SUMIF('Benefits Backend'!$AG$1:$BU$1,BA$3,'Benefits Backend'!$AG13:$BU13)&gt;=1,1,0)*$H14</f>
        <v>405814.94</v>
      </c>
      <c r="BB14">
        <f>IF(SUMIF('Benefits Backend'!$AG$1:$BU$1,BB$3,'Benefits Backend'!$AG13:$BU13)&gt;=1,1,0)*$H14</f>
        <v>0</v>
      </c>
      <c r="BC14">
        <f>IF(SUMIF('Benefits Backend'!$AG$1:$BU$1,BC$3,'Benefits Backend'!$AG13:$BU13)&gt;=1,1,0)*$H14</f>
        <v>405814.94</v>
      </c>
      <c r="BD14">
        <f>IF(SUMIF('Benefits Backend'!$AG$1:$BU$1,BD$3,'Benefits Backend'!$AG13:$BU13)&gt;=1,1,0)*$H14</f>
        <v>0</v>
      </c>
      <c r="BE14">
        <f>IF(SUMIF('Benefits Backend'!$AG$1:$BU$1,BE$3,'Benefits Backend'!$AG13:$BU13)&gt;=1,1,0)*$H14</f>
        <v>0</v>
      </c>
      <c r="BF14">
        <f>IF(SUMIF('Benefits Backend'!$AG$1:$BU$1,BF$3,'Benefits Backend'!$AG13:$BU13)&gt;=1,1,0)*$H14</f>
        <v>0</v>
      </c>
      <c r="BG14">
        <f>IF(SUMIF('Benefits Backend'!$AG$1:$BU$1,BG$3,'Benefits Backend'!$AG13:$BU13)&gt;=1,1,0)*$H14</f>
        <v>405814.94</v>
      </c>
    </row>
    <row r="15" spans="1:59">
      <c r="A15" s="9" t="str">
        <f>_xlfn.XLOOKUP($E15,'Copy of Raw Data'!$E:$E,'Copy of Raw Data'!A:A,"ERROR",0,1)</f>
        <v>US</v>
      </c>
      <c r="B15" s="9" t="str">
        <f>_xlfn.XLOOKUP($E15,'Copy of Raw Data'!$E:$E,'Copy of Raw Data'!B:B,"ERROR",0,1)</f>
        <v>Hair Mousses</v>
      </c>
      <c r="C15" s="9" t="str">
        <f>_xlfn.XLOOKUP($E15,'Copy of Raw Data'!$E:$E,'Copy of Raw Data'!C:C,"ERROR",0,1)</f>
        <v>aussie</v>
      </c>
      <c r="D15" s="9" t="str">
        <f>_xlfn.XLOOKUP($E15,'Copy of Raw Data'!$E:$E,'Copy of Raw Data'!D:D,"ERROR",0,1)</f>
        <v>www.amazon.com/dp/B07K3NC8J9</v>
      </c>
      <c r="E15" s="9" t="s">
        <v>80</v>
      </c>
      <c r="F15" s="9" t="str">
        <f>_xlfn.XLOOKUP($E15,'Copy of Raw Data'!$E:$E,'Copy of Raw Data'!F:F,"ERROR",0,1)</f>
        <v>Aussie Instant Freeze Sculpting Maximum Hold Hair Gel with Jojoba Oil, Sea Kelp and Australian Aloe, 7 Oz (Triple Pack)</v>
      </c>
      <c r="G15" s="9">
        <f>_xlfn.XLOOKUP($E15,'Copy of Raw Data'!$E:$E,'Copy of Raw Data'!G:G,"ERROR",0,1)</f>
        <v>27000</v>
      </c>
      <c r="H15" s="9">
        <f>_xlfn.XLOOKUP($E15,'Copy of Raw Data'!$E:$E,'Copy of Raw Data'!H:H,"ERROR",0,1)</f>
        <v>394879.79</v>
      </c>
      <c r="I15" s="9">
        <f>_xlfn.XLOOKUP($E15,'Copy of Raw Data'!$E:$E,'Copy of Raw Data'!I:I,"ERROR",0,1)</f>
        <v>0.0145391701219305</v>
      </c>
      <c r="J15" s="9" t="str">
        <f>_xlfn.XLOOKUP($E15,'Copy of Raw Data'!$E:$E,'Copy of 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15 to 20</v>
      </c>
      <c r="L15" s="9">
        <f>_xlfn.XLOOKUP($E15,'Copy of Raw Data'!$E:$E,'Copy of Raw Data'!L:L,"ERROR",0,1)</f>
        <v>15.06</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15 to 20</v>
      </c>
      <c r="N15" s="9">
        <f>_xlfn.XLOOKUP($E15,'Copy of Raw Data'!$E:$E,'Copy of Raw Data'!N:N,"ERROR",0,1)</f>
        <v>15.34</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1"/>
        <v>0.0182529335071708</v>
      </c>
      <c r="Q15" s="9">
        <f>_xlfn.XLOOKUP($E15,'Copy of Raw Data'!$E:$E,'Copy of Raw Data'!Q:Q,"ERROR",0,1)</f>
        <v>21</v>
      </c>
      <c r="R15" s="9" t="str">
        <f>_xlfn.XLOOKUP($E15,'Copy of Raw Data'!$E:$E,'Copy of Raw Data'!R:R,"ERROR",0,1)</f>
        <v>oz</v>
      </c>
      <c r="S15" s="17">
        <f t="shared" si="2"/>
        <v>0.717142857142857</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0.5 to 0.75</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 to 0.05</v>
      </c>
      <c r="V15" s="17">
        <f t="shared" si="3"/>
        <v>0.0247032867932428</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7">
        <f t="shared" si="4"/>
        <v>0.0242523793419972</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20 to 25</v>
      </c>
      <c r="Z15" s="17">
        <f t="array" ref="Z15">_xlfn.IFS(AA15="oz",_xlfn.IFS(R15="oz",Q15,R15="fl oz",Q15*1.04,R15="ml",Q15*0.0338),AA15="fl oz",_xlfn.IFS(R15="oz",Q15/1.04,R15="fl oz",Q15,R15="ml",Q15*0.0338/1.04),AA15="ml",_xlfn.IFS(R15="oz",Q15/0.0338,R15="fl oz",Q15*1.04/0.0338,R15="ml",Q15))</f>
        <v>21</v>
      </c>
      <c r="AA15" s="9" t="str">
        <f>_xlfn.XLOOKUP($E15,'Copy of Raw Data'!$E:$E,'Copy of Raw Data'!AA:AA,"ERROR",0,1)</f>
        <v>oz</v>
      </c>
      <c r="AB15" s="9" t="str">
        <f>_xlfn.XLOOKUP($E15,'Copy of Raw Data'!$E:$E,'Copy of Raw Data'!AB:AB,"ERROR",0,1)</f>
        <v>Tube</v>
      </c>
      <c r="AC15" s="9" t="str">
        <f>_xlfn.XLOOKUP($E15,'Copy of Raw Data'!$E:$E,'Copy of Raw Data'!AC:AC,"ERROR",0,1)</f>
        <v>Pack of 3</v>
      </c>
      <c r="AD15" s="9" t="str">
        <f>_xlfn.XLOOKUP($E15,'Copy of Raw Data'!$E:$E,'Copy of Raw Data'!AD:AD,"ERROR",0,1)</f>
        <v>Hold, Flake Control</v>
      </c>
      <c r="AE15" s="9" t="str">
        <f>_xlfn.XLOOKUP($E15,'Copy of Raw Data'!$E:$E,'Copy of Raw Data'!AO:AO,"ERROR",0,1)</f>
        <v>NA</v>
      </c>
      <c r="AF15" s="9" t="str">
        <f>_xlfn.XLOOKUP($E15,'Copy of Raw Data'!$E:$E,'Copy of Raw Data'!AZ:AZ,"ERROR",0,1)</f>
        <v>Jojoba Oil, Sea Kelp, Aloe, water, Disodium Edta, Acrylate Copolymer</v>
      </c>
      <c r="AG15">
        <f>IF(SUMIF('Benefits Backend'!$AG$1:$BU$1,AG$3,'Benefits Backend'!$AG14:$BU14)&gt;=1,1,0)*$H15</f>
        <v>0</v>
      </c>
      <c r="AH15">
        <f>IF(SUMIF('Benefits Backend'!$AG$1:$BU$1,AH$3,'Benefits Backend'!$AG14:$BU14)&gt;=1,1,0)*$H15</f>
        <v>0</v>
      </c>
      <c r="AI15">
        <f>IF(SUMIF('Benefits Backend'!$AG$1:$BU$1,AI$3,'Benefits Backend'!$AG14:$BU14)&gt;=1,1,0)*$H15</f>
        <v>0</v>
      </c>
      <c r="AJ15">
        <f>IF(SUMIF('Benefits Backend'!$AG$1:$BU$1,AJ$3,'Benefits Backend'!$AG14:$BU14)&gt;=1,1,0)*$H15</f>
        <v>0</v>
      </c>
      <c r="AK15">
        <f>IF(SUMIF('Benefits Backend'!$AG$1:$BU$1,AK$3,'Benefits Backend'!$AG14:$BU14)&gt;=1,1,0)*$H15</f>
        <v>0</v>
      </c>
      <c r="AL15">
        <f>IF(SUMIF('Benefits Backend'!$AG$1:$BU$1,AL$3,'Benefits Backend'!$AG14:$BU14)&gt;=1,1,0)*$H15</f>
        <v>0</v>
      </c>
      <c r="AM15">
        <f>IF(SUMIF('Benefits Backend'!$AG$1:$BU$1,AM$3,'Benefits Backend'!$AG14:$BU14)&gt;=1,1,0)*$H15</f>
        <v>0</v>
      </c>
      <c r="AN15">
        <f>IF(SUMIF('Benefits Backend'!$AG$1:$BU$1,AN$3,'Benefits Backend'!$AG14:$BU14)&gt;=1,1,0)*$H15</f>
        <v>0</v>
      </c>
      <c r="AO15">
        <f>IF(SUMIF('Benefits Backend'!$AG$1:$BU$1,AO$3,'Benefits Backend'!$AG14:$BU14)&gt;=1,1,0)*$H15</f>
        <v>0</v>
      </c>
      <c r="AP15">
        <f>IF(SUMIF('Benefits Backend'!$AG$1:$BU$1,AP$3,'Benefits Backend'!$AG14:$BU14)&gt;=1,1,0)*$H15</f>
        <v>394879.79</v>
      </c>
      <c r="AQ15">
        <f>IF(SUMIF('Benefits Backend'!$AG$1:$BU$1,AQ$3,'Benefits Backend'!$AG14:$BU14)&gt;=1,1,0)*$H15</f>
        <v>0</v>
      </c>
      <c r="AR15">
        <f>IF(SUMIF('Benefits Backend'!$AG$1:$BU$1,AR$3,'Benefits Backend'!$AG14:$BU14)&gt;=1,1,0)*$H15</f>
        <v>0</v>
      </c>
      <c r="AS15">
        <f>IF(SUMIF('Benefits Backend'!$AG$1:$BU$1,AS$3,'Benefits Backend'!$AG14:$BU14)&gt;=1,1,0)*$H15</f>
        <v>394879.79</v>
      </c>
      <c r="AT15">
        <f>IF(SUMIF('Benefits Backend'!$AG$1:$BU$1,AT$3,'Benefits Backend'!$AG14:$BU14)&gt;=1,1,0)*$H15</f>
        <v>0</v>
      </c>
      <c r="AU15">
        <f>IF(SUMIF('Benefits Backend'!$AG$1:$BU$1,AU$3,'Benefits Backend'!$AG14:$BU14)&gt;=1,1,0)*$H15</f>
        <v>0</v>
      </c>
      <c r="AV15">
        <f>IF(SUMIF('Benefits Backend'!$AG$1:$BU$1,AV$3,'Benefits Backend'!$AG14:$BU14)&gt;=1,1,0)*$H15</f>
        <v>0</v>
      </c>
      <c r="AW15">
        <f>IF(SUMIF('Benefits Backend'!$AG$1:$BU$1,AW$3,'Benefits Backend'!$AG14:$BU14)&gt;=1,1,0)*$H15</f>
        <v>0</v>
      </c>
      <c r="AX15">
        <f>IF(SUMIF('Benefits Backend'!$AG$1:$BU$1,AX$3,'Benefits Backend'!$AG14:$BU14)&gt;=1,1,0)*$H15</f>
        <v>0</v>
      </c>
      <c r="AY15">
        <f>IF(SUMIF('Benefits Backend'!$AG$1:$BU$1,AY$3,'Benefits Backend'!$AG14:$BU14)&gt;=1,1,0)*$H15</f>
        <v>0</v>
      </c>
      <c r="AZ15">
        <f>IF(SUMIF('Benefits Backend'!$AG$1:$BU$1,AZ$3,'Benefits Backend'!$AG14:$BU14)&gt;=1,1,0)*$H15</f>
        <v>0</v>
      </c>
      <c r="BA15">
        <f>IF(SUMIF('Benefits Backend'!$AG$1:$BU$1,BA$3,'Benefits Backend'!$AG14:$BU14)&gt;=1,1,0)*$H15</f>
        <v>0</v>
      </c>
      <c r="BB15">
        <f>IF(SUMIF('Benefits Backend'!$AG$1:$BU$1,BB$3,'Benefits Backend'!$AG14:$BU14)&gt;=1,1,0)*$H15</f>
        <v>0</v>
      </c>
      <c r="BC15">
        <f>IF(SUMIF('Benefits Backend'!$AG$1:$BU$1,BC$3,'Benefits Backend'!$AG14:$BU14)&gt;=1,1,0)*$H15</f>
        <v>0</v>
      </c>
      <c r="BD15">
        <f>IF(SUMIF('Benefits Backend'!$AG$1:$BU$1,BD$3,'Benefits Backend'!$AG14:$BU14)&gt;=1,1,0)*$H15</f>
        <v>0</v>
      </c>
      <c r="BE15">
        <f>IF(SUMIF('Benefits Backend'!$AG$1:$BU$1,BE$3,'Benefits Backend'!$AG14:$BU14)&gt;=1,1,0)*$H15</f>
        <v>0</v>
      </c>
      <c r="BF15">
        <f>IF(SUMIF('Benefits Backend'!$AG$1:$BU$1,BF$3,'Benefits Backend'!$AG14:$BU14)&gt;=1,1,0)*$H15</f>
        <v>0</v>
      </c>
      <c r="BG15">
        <f>IF(SUMIF('Benefits Backend'!$AG$1:$BU$1,BG$3,'Benefits Backend'!$AG14:$BU14)&gt;=1,1,0)*$H15</f>
        <v>0</v>
      </c>
    </row>
    <row r="16" spans="1:59">
      <c r="A16" s="9" t="str">
        <f>_xlfn.XLOOKUP($E16,'Copy of Raw Data'!$E:$E,'Copy of Raw Data'!A:A,"ERROR",0,1)</f>
        <v>US</v>
      </c>
      <c r="B16" s="9" t="str">
        <f>_xlfn.XLOOKUP($E16,'Copy of Raw Data'!$E:$E,'Copy of Raw Data'!B:B,"ERROR",0,1)</f>
        <v>Hair Mousses</v>
      </c>
      <c r="C16" s="9" t="str">
        <f>_xlfn.XLOOKUP($E16,'Copy of Raw Data'!$E:$E,'Copy of Raw Data'!C:C,"ERROR",0,1)</f>
        <v>living proof</v>
      </c>
      <c r="D16" s="9" t="str">
        <f>_xlfn.XLOOKUP($E16,'Copy of Raw Data'!$E:$E,'Copy of Raw Data'!D:D,"ERROR",0,1)</f>
        <v>www.amazon.com/dp/B00ER4SYYY</v>
      </c>
      <c r="E16" s="9" t="s">
        <v>84</v>
      </c>
      <c r="F16" s="9" t="str">
        <f>_xlfn.XLOOKUP($E16,'Copy of Raw Data'!$E:$E,'Copy of Raw Data'!F:F,"ERROR",0,1)</f>
        <v>Living proof Full Thickening Mousse</v>
      </c>
      <c r="G16" s="9">
        <f>_xlfn.XLOOKUP($E16,'Copy of Raw Data'!$E:$E,'Copy of Raw Data'!G:G,"ERROR",0,1)</f>
        <v>11481</v>
      </c>
      <c r="H16" s="9">
        <f>_xlfn.XLOOKUP($E16,'Copy of Raw Data'!$E:$E,'Copy of Raw Data'!H:H,"ERROR",0,1)</f>
        <v>341981.04</v>
      </c>
      <c r="I16" s="9">
        <f>_xlfn.XLOOKUP($E16,'Copy of Raw Data'!$E:$E,'Copy of Raw Data'!I:I,"ERROR",0,1)</f>
        <v>0.0132472575245333</v>
      </c>
      <c r="J16" s="9" t="str">
        <f>_xlfn.XLOOKUP($E16,'Copy of Raw Data'!$E:$E,'Copy of 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20 to 30</v>
      </c>
      <c r="L16" s="9">
        <f>_xlfn.XLOOKUP($E16,'Copy of Raw Data'!$E:$E,'Copy of Raw Data'!L:L,"ERROR",0,1)</f>
        <v>29.92</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20 to 30</v>
      </c>
      <c r="N16" s="9">
        <f>_xlfn.XLOOKUP($E16,'Copy of Raw Data'!$E:$E,'Copy of Raw Data'!N:N,"ERROR",0,1)</f>
        <v>30</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0% to 2%</v>
      </c>
      <c r="P16" s="16">
        <f t="shared" si="1"/>
        <v>0.00266666666666661</v>
      </c>
      <c r="Q16" s="9">
        <f>_xlfn.XLOOKUP($E16,'Copy of Raw Data'!$E:$E,'Copy of Raw Data'!Q:Q,"ERROR",0,1)</f>
        <v>149</v>
      </c>
      <c r="R16" s="9" t="str">
        <f>_xlfn.XLOOKUP($E16,'Copy of Raw Data'!$E:$E,'Copy of Raw Data'!R:R,"ERROR",0,1)</f>
        <v>ml</v>
      </c>
      <c r="S16" s="17">
        <f t="shared" si="2"/>
        <v>5.9409872522934</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5 to 10</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0.2 to 0.3</v>
      </c>
      <c r="V16" s="17">
        <f t="shared" si="3"/>
        <v>0.201449856102353</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0.2 to 0.3</v>
      </c>
      <c r="X16" s="17">
        <f t="shared" si="4"/>
        <v>0.20091265648608</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4 to 6</v>
      </c>
      <c r="Z16" s="17">
        <f t="array" ref="Z16">_xlfn.IFS(AA16="oz",_xlfn.IFS(R16="oz",Q16,R16="fl oz",Q16*1.04,R16="ml",Q16*0.0338),AA16="fl oz",_xlfn.IFS(R16="oz",Q16/1.04,R16="fl oz",Q16,R16="ml",Q16*0.0338/1.04),AA16="ml",_xlfn.IFS(R16="oz",Q16/0.0338,R16="fl oz",Q16*1.04/0.0338,R16="ml",Q16))</f>
        <v>5.0362</v>
      </c>
      <c r="AA16" s="9" t="str">
        <f>_xlfn.XLOOKUP($E16,'Copy of Raw Data'!$E:$E,'Copy of Raw Data'!AA:AA,"ERROR",0,1)</f>
        <v>oz</v>
      </c>
      <c r="AB16" s="9" t="str">
        <f>_xlfn.XLOOKUP($E16,'Copy of Raw Data'!$E:$E,'Copy of Raw Data'!AB:AB,"ERROR",0,1)</f>
        <v>Spray Can</v>
      </c>
      <c r="AC16" s="9" t="str">
        <f>_xlfn.XLOOKUP($E16,'Copy of Raw Data'!$E:$E,'Copy of Raw Data'!AC:AC,"ERROR",0,1)</f>
        <v>Pack of 1</v>
      </c>
      <c r="AD16" s="9" t="str">
        <f>_xlfn.XLOOKUP($E16,'Copy of Raw Data'!$E:$E,'Copy of Raw Data'!AD:AD,"ERROR",0,1)</f>
        <v>Lightweight, Thickening, Hold</v>
      </c>
      <c r="AE16" s="9" t="str">
        <f>_xlfn.XLOOKUP($E16,'Copy of Raw Data'!$E:$E,'Copy of Raw Data'!AO:AO,"ERROR",0,1)</f>
        <v>Cruelty free, Vegan, Gluten free, Silicone free, Phthalate Free, Parabens Free</v>
      </c>
      <c r="AF16" s="9" t="str">
        <f>_xlfn.XLOOKUP($E16,'Copy of Raw Data'!$E:$E,'Copy of Raw Data'!AZ:AZ,"ERROR",0,1)</f>
        <v>Water, Panthenol, geraniol</v>
      </c>
      <c r="AG16">
        <f>IF(SUMIF('Benefits Backend'!$AG$1:$BU$1,AG$3,'Benefits Backend'!$AG15:$BU15)&gt;=1,1,0)*$H16</f>
        <v>0</v>
      </c>
      <c r="AH16">
        <f>IF(SUMIF('Benefits Backend'!$AG$1:$BU$1,AH$3,'Benefits Backend'!$AG15:$BU15)&gt;=1,1,0)*$H16</f>
        <v>0</v>
      </c>
      <c r="AI16">
        <f>IF(SUMIF('Benefits Backend'!$AG$1:$BU$1,AI$3,'Benefits Backend'!$AG15:$BU15)&gt;=1,1,0)*$H16</f>
        <v>0</v>
      </c>
      <c r="AJ16">
        <f>IF(SUMIF('Benefits Backend'!$AG$1:$BU$1,AJ$3,'Benefits Backend'!$AG15:$BU15)&gt;=1,1,0)*$H16</f>
        <v>0</v>
      </c>
      <c r="AK16">
        <f>IF(SUMIF('Benefits Backend'!$AG$1:$BU$1,AK$3,'Benefits Backend'!$AG15:$BU15)&gt;=1,1,0)*$H16</f>
        <v>0</v>
      </c>
      <c r="AL16">
        <f>IF(SUMIF('Benefits Backend'!$AG$1:$BU$1,AL$3,'Benefits Backend'!$AG15:$BU15)&gt;=1,1,0)*$H16</f>
        <v>0</v>
      </c>
      <c r="AM16">
        <f>IF(SUMIF('Benefits Backend'!$AG$1:$BU$1,AM$3,'Benefits Backend'!$AG15:$BU15)&gt;=1,1,0)*$H16</f>
        <v>0</v>
      </c>
      <c r="AN16">
        <f>IF(SUMIF('Benefits Backend'!$AG$1:$BU$1,AN$3,'Benefits Backend'!$AG15:$BU15)&gt;=1,1,0)*$H16</f>
        <v>0</v>
      </c>
      <c r="AO16">
        <f>IF(SUMIF('Benefits Backend'!$AG$1:$BU$1,AO$3,'Benefits Backend'!$AG15:$BU15)&gt;=1,1,0)*$H16</f>
        <v>0</v>
      </c>
      <c r="AP16">
        <f>IF(SUMIF('Benefits Backend'!$AG$1:$BU$1,AP$3,'Benefits Backend'!$AG15:$BU15)&gt;=1,1,0)*$H16</f>
        <v>0</v>
      </c>
      <c r="AQ16">
        <f>IF(SUMIF('Benefits Backend'!$AG$1:$BU$1,AQ$3,'Benefits Backend'!$AG15:$BU15)&gt;=1,1,0)*$H16</f>
        <v>0</v>
      </c>
      <c r="AR16">
        <f>IF(SUMIF('Benefits Backend'!$AG$1:$BU$1,AR$3,'Benefits Backend'!$AG15:$BU15)&gt;=1,1,0)*$H16</f>
        <v>0</v>
      </c>
      <c r="AS16">
        <f>IF(SUMIF('Benefits Backend'!$AG$1:$BU$1,AS$3,'Benefits Backend'!$AG15:$BU15)&gt;=1,1,0)*$H16</f>
        <v>341981.04</v>
      </c>
      <c r="AT16">
        <f>IF(SUMIF('Benefits Backend'!$AG$1:$BU$1,AT$3,'Benefits Backend'!$AG15:$BU15)&gt;=1,1,0)*$H16</f>
        <v>0</v>
      </c>
      <c r="AU16">
        <f>IF(SUMIF('Benefits Backend'!$AG$1:$BU$1,AU$3,'Benefits Backend'!$AG15:$BU15)&gt;=1,1,0)*$H16</f>
        <v>0</v>
      </c>
      <c r="AV16">
        <f>IF(SUMIF('Benefits Backend'!$AG$1:$BU$1,AV$3,'Benefits Backend'!$AG15:$BU15)&gt;=1,1,0)*$H16</f>
        <v>341981.04</v>
      </c>
      <c r="AW16">
        <f>IF(SUMIF('Benefits Backend'!$AG$1:$BU$1,AW$3,'Benefits Backend'!$AG15:$BU15)&gt;=1,1,0)*$H16</f>
        <v>0</v>
      </c>
      <c r="AX16">
        <f>IF(SUMIF('Benefits Backend'!$AG$1:$BU$1,AX$3,'Benefits Backend'!$AG15:$BU15)&gt;=1,1,0)*$H16</f>
        <v>0</v>
      </c>
      <c r="AY16">
        <f>IF(SUMIF('Benefits Backend'!$AG$1:$BU$1,AY$3,'Benefits Backend'!$AG15:$BU15)&gt;=1,1,0)*$H16</f>
        <v>0</v>
      </c>
      <c r="AZ16">
        <f>IF(SUMIF('Benefits Backend'!$AG$1:$BU$1,AZ$3,'Benefits Backend'!$AG15:$BU15)&gt;=1,1,0)*$H16</f>
        <v>0</v>
      </c>
      <c r="BA16">
        <f>IF(SUMIF('Benefits Backend'!$AG$1:$BU$1,BA$3,'Benefits Backend'!$AG15:$BU15)&gt;=1,1,0)*$H16</f>
        <v>0</v>
      </c>
      <c r="BB16">
        <f>IF(SUMIF('Benefits Backend'!$AG$1:$BU$1,BB$3,'Benefits Backend'!$AG15:$BU15)&gt;=1,1,0)*$H16</f>
        <v>0</v>
      </c>
      <c r="BC16">
        <f>IF(SUMIF('Benefits Backend'!$AG$1:$BU$1,BC$3,'Benefits Backend'!$AG15:$BU15)&gt;=1,1,0)*$H16</f>
        <v>0</v>
      </c>
      <c r="BD16">
        <f>IF(SUMIF('Benefits Backend'!$AG$1:$BU$1,BD$3,'Benefits Backend'!$AG15:$BU15)&gt;=1,1,0)*$H16</f>
        <v>0</v>
      </c>
      <c r="BE16">
        <f>IF(SUMIF('Benefits Backend'!$AG$1:$BU$1,BE$3,'Benefits Backend'!$AG15:$BU15)&gt;=1,1,0)*$H16</f>
        <v>0</v>
      </c>
      <c r="BF16">
        <f>IF(SUMIF('Benefits Backend'!$AG$1:$BU$1,BF$3,'Benefits Backend'!$AG15:$BU15)&gt;=1,1,0)*$H16</f>
        <v>0</v>
      </c>
      <c r="BG16">
        <f>IF(SUMIF('Benefits Backend'!$AG$1:$BU$1,BG$3,'Benefits Backend'!$AG15:$BU15)&gt;=1,1,0)*$H16</f>
        <v>341981.04</v>
      </c>
    </row>
    <row r="17" spans="1:59">
      <c r="A17" s="9" t="str">
        <f>_xlfn.XLOOKUP($E17,'Copy of Raw Data'!$E:$E,'Copy of Raw Data'!A:A,"ERROR",0,1)</f>
        <v>US</v>
      </c>
      <c r="B17" s="9" t="str">
        <f>_xlfn.XLOOKUP($E17,'Copy of Raw Data'!$E:$E,'Copy of Raw Data'!B:B,"ERROR",0,1)</f>
        <v>Hair Mousses</v>
      </c>
      <c r="C17" s="9" t="str">
        <f>_xlfn.XLOOKUP($E17,'Copy of Raw Data'!$E:$E,'Copy of Raw Data'!C:C,"ERROR",0,1)</f>
        <v>KEVIN MURPHY</v>
      </c>
      <c r="D17" s="9" t="str">
        <f>_xlfn.XLOOKUP($E17,'Copy of Raw Data'!$E:$E,'Copy of Raw Data'!D:D,"ERROR",0,1)</f>
        <v>www.amazon.com/dp/B004K033ZK</v>
      </c>
      <c r="E17" s="9" t="s">
        <v>88</v>
      </c>
      <c r="F17" s="9" t="str">
        <f>_xlfn.XLOOKUP($E17,'Copy of Raw Data'!$E:$E,'Copy of Raw Data'!F:F,"ERROR",0,1)</f>
        <v>KEVIN MURPHY Body Builder Volumising Mousse, 12 Ounce</v>
      </c>
      <c r="G17" s="9">
        <f>_xlfn.XLOOKUP($E17,'Copy of Raw Data'!$E:$E,'Copy of Raw Data'!G:G,"ERROR",0,1)</f>
        <v>9235</v>
      </c>
      <c r="H17" s="9">
        <f>_xlfn.XLOOKUP($E17,'Copy of Raw Data'!$E:$E,'Copy of Raw Data'!H:H,"ERROR",0,1)</f>
        <v>311593.5</v>
      </c>
      <c r="I17" s="9">
        <f>_xlfn.XLOOKUP($E17,'Copy of Raw Data'!$E:$E,'Copy of Raw Data'!I:I,"ERROR",0,1)</f>
        <v>0.012889737791086</v>
      </c>
      <c r="J17" s="9" t="str">
        <f>_xlfn.XLOOKUP($E17,'Copy of Raw Data'!$E:$E,'Copy of 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30 to 40</v>
      </c>
      <c r="L17" s="9">
        <f>_xlfn.XLOOKUP($E17,'Copy of Raw Data'!$E:$E,'Copy of Raw Data'!L:L,"ERROR",0,1)</f>
        <v>33.84</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30 to 40</v>
      </c>
      <c r="N17" s="9">
        <f>_xlfn.XLOOKUP($E17,'Copy of Raw Data'!$E:$E,'Copy of Raw Data'!N:N,"ERROR",0,1)</f>
        <v>34.9</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2% to 4%</v>
      </c>
      <c r="P17" s="16">
        <f t="shared" si="1"/>
        <v>0.0303724928366761</v>
      </c>
      <c r="Q17" s="9">
        <f>_xlfn.XLOOKUP($E17,'Copy of Raw Data'!$E:$E,'Copy of Raw Data'!Q:Q,"ERROR",0,1)</f>
        <v>12</v>
      </c>
      <c r="R17" s="9" t="str">
        <f>_xlfn.XLOOKUP($E17,'Copy of Raw Data'!$E:$E,'Copy of Raw Data'!R:R,"ERROR",0,1)</f>
        <v>oz</v>
      </c>
      <c r="S17" s="17">
        <f t="shared" si="2"/>
        <v>2.82</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2 to 3</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0.05 to 0.1</v>
      </c>
      <c r="V17" s="17">
        <f t="shared" si="3"/>
        <v>0.0983541878029534</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0.05 to 0.1</v>
      </c>
      <c r="X17" s="17">
        <f t="shared" si="4"/>
        <v>0.0953669259384511</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10 to 15</v>
      </c>
      <c r="Z17" s="17">
        <f t="array" ref="Z17">_xlfn.IFS(AA17="oz",_xlfn.IFS(R17="oz",Q17,R17="fl oz",Q17*1.04,R17="ml",Q17*0.0338),AA17="fl oz",_xlfn.IFS(R17="oz",Q17/1.04,R17="fl oz",Q17,R17="ml",Q17*0.0338/1.04),AA17="ml",_xlfn.IFS(R17="oz",Q17/0.0338,R17="fl oz",Q17*1.04/0.0338,R17="ml",Q17))</f>
        <v>12</v>
      </c>
      <c r="AA17" s="9" t="str">
        <f>_xlfn.XLOOKUP($E17,'Copy of Raw Data'!$E:$E,'Copy of Raw Data'!AA:AA,"ERROR",0,1)</f>
        <v>oz</v>
      </c>
      <c r="AB17" s="9" t="str">
        <f>_xlfn.XLOOKUP($E17,'Copy of Raw Data'!$E:$E,'Copy of Raw Data'!AB:AB,"ERROR",0,1)</f>
        <v>Spray Can</v>
      </c>
      <c r="AC17" s="9" t="str">
        <f>_xlfn.XLOOKUP($E17,'Copy of Raw Data'!$E:$E,'Copy of Raw Data'!AC:AC,"ERROR",0,1)</f>
        <v>Pack of 1</v>
      </c>
      <c r="AD17" s="9" t="str">
        <f>_xlfn.XLOOKUP($E17,'Copy of Raw Data'!$E:$E,'Copy of Raw Data'!AD:AD,"ERROR",0,1)</f>
        <v>Volumizing, Hold, Long Lasting</v>
      </c>
      <c r="AE17" s="9" t="str">
        <f>_xlfn.XLOOKUP($E17,'Copy of Raw Data'!$E:$E,'Copy of Raw Data'!AO:AO,"ERROR",0,1)</f>
        <v>Dairy Free</v>
      </c>
      <c r="AF17" s="9" t="str">
        <f>_xlfn.XLOOKUP($E17,'Copy of Raw Data'!$E:$E,'Copy of Raw Data'!AZ:AZ,"ERROR",0,1)</f>
        <v>Water, Almond Glycerides, Phenoxyethanol, geraniol, Panthenol</v>
      </c>
      <c r="AG17">
        <f>IF(SUMIF('Benefits Backend'!$AG$1:$BU$1,AG$3,'Benefits Backend'!$AG16:$BU16)&gt;=1,1,0)*$H17</f>
        <v>0</v>
      </c>
      <c r="AH17">
        <f>IF(SUMIF('Benefits Backend'!$AG$1:$BU$1,AH$3,'Benefits Backend'!$AG16:$BU16)&gt;=1,1,0)*$H17</f>
        <v>0</v>
      </c>
      <c r="AI17">
        <f>IF(SUMIF('Benefits Backend'!$AG$1:$BU$1,AI$3,'Benefits Backend'!$AG16:$BU16)&gt;=1,1,0)*$H17</f>
        <v>0</v>
      </c>
      <c r="AJ17">
        <f>IF(SUMIF('Benefits Backend'!$AG$1:$BU$1,AJ$3,'Benefits Backend'!$AG16:$BU16)&gt;=1,1,0)*$H17</f>
        <v>0</v>
      </c>
      <c r="AK17">
        <f>IF(SUMIF('Benefits Backend'!$AG$1:$BU$1,AK$3,'Benefits Backend'!$AG16:$BU16)&gt;=1,1,0)*$H17</f>
        <v>0</v>
      </c>
      <c r="AL17">
        <f>IF(SUMIF('Benefits Backend'!$AG$1:$BU$1,AL$3,'Benefits Backend'!$AG16:$BU16)&gt;=1,1,0)*$H17</f>
        <v>0</v>
      </c>
      <c r="AM17">
        <f>IF(SUMIF('Benefits Backend'!$AG$1:$BU$1,AM$3,'Benefits Backend'!$AG16:$BU16)&gt;=1,1,0)*$H17</f>
        <v>0</v>
      </c>
      <c r="AN17">
        <f>IF(SUMIF('Benefits Backend'!$AG$1:$BU$1,AN$3,'Benefits Backend'!$AG16:$BU16)&gt;=1,1,0)*$H17</f>
        <v>0</v>
      </c>
      <c r="AO17">
        <f>IF(SUMIF('Benefits Backend'!$AG$1:$BU$1,AO$3,'Benefits Backend'!$AG16:$BU16)&gt;=1,1,0)*$H17</f>
        <v>0</v>
      </c>
      <c r="AP17">
        <f>IF(SUMIF('Benefits Backend'!$AG$1:$BU$1,AP$3,'Benefits Backend'!$AG16:$BU16)&gt;=1,1,0)*$H17</f>
        <v>0</v>
      </c>
      <c r="AQ17">
        <f>IF(SUMIF('Benefits Backend'!$AG$1:$BU$1,AQ$3,'Benefits Backend'!$AG16:$BU16)&gt;=1,1,0)*$H17</f>
        <v>0</v>
      </c>
      <c r="AR17">
        <f>IF(SUMIF('Benefits Backend'!$AG$1:$BU$1,AR$3,'Benefits Backend'!$AG16:$BU16)&gt;=1,1,0)*$H17</f>
        <v>0</v>
      </c>
      <c r="AS17">
        <f>IF(SUMIF('Benefits Backend'!$AG$1:$BU$1,AS$3,'Benefits Backend'!$AG16:$BU16)&gt;=1,1,0)*$H17</f>
        <v>311593.5</v>
      </c>
      <c r="AT17">
        <f>IF(SUMIF('Benefits Backend'!$AG$1:$BU$1,AT$3,'Benefits Backend'!$AG16:$BU16)&gt;=1,1,0)*$H17</f>
        <v>0</v>
      </c>
      <c r="AU17">
        <f>IF(SUMIF('Benefits Backend'!$AG$1:$BU$1,AU$3,'Benefits Backend'!$AG16:$BU16)&gt;=1,1,0)*$H17</f>
        <v>0</v>
      </c>
      <c r="AV17">
        <f>IF(SUMIF('Benefits Backend'!$AG$1:$BU$1,AV$3,'Benefits Backend'!$AG16:$BU16)&gt;=1,1,0)*$H17</f>
        <v>0</v>
      </c>
      <c r="AW17">
        <f>IF(SUMIF('Benefits Backend'!$AG$1:$BU$1,AW$3,'Benefits Backend'!$AG16:$BU16)&gt;=1,1,0)*$H17</f>
        <v>311593.5</v>
      </c>
      <c r="AX17">
        <f>IF(SUMIF('Benefits Backend'!$AG$1:$BU$1,AX$3,'Benefits Backend'!$AG16:$BU16)&gt;=1,1,0)*$H17</f>
        <v>0</v>
      </c>
      <c r="AY17">
        <f>IF(SUMIF('Benefits Backend'!$AG$1:$BU$1,AY$3,'Benefits Backend'!$AG16:$BU16)&gt;=1,1,0)*$H17</f>
        <v>0</v>
      </c>
      <c r="AZ17">
        <f>IF(SUMIF('Benefits Backend'!$AG$1:$BU$1,AZ$3,'Benefits Backend'!$AG16:$BU16)&gt;=1,1,0)*$H17</f>
        <v>0</v>
      </c>
      <c r="BA17">
        <f>IF(SUMIF('Benefits Backend'!$AG$1:$BU$1,BA$3,'Benefits Backend'!$AG16:$BU16)&gt;=1,1,0)*$H17</f>
        <v>0</v>
      </c>
      <c r="BB17">
        <f>IF(SUMIF('Benefits Backend'!$AG$1:$BU$1,BB$3,'Benefits Backend'!$AG16:$BU16)&gt;=1,1,0)*$H17</f>
        <v>0</v>
      </c>
      <c r="BC17">
        <f>IF(SUMIF('Benefits Backend'!$AG$1:$BU$1,BC$3,'Benefits Backend'!$AG16:$BU16)&gt;=1,1,0)*$H17</f>
        <v>0</v>
      </c>
      <c r="BD17">
        <f>IF(SUMIF('Benefits Backend'!$AG$1:$BU$1,BD$3,'Benefits Backend'!$AG16:$BU16)&gt;=1,1,0)*$H17</f>
        <v>0</v>
      </c>
      <c r="BE17">
        <f>IF(SUMIF('Benefits Backend'!$AG$1:$BU$1,BE$3,'Benefits Backend'!$AG16:$BU16)&gt;=1,1,0)*$H17</f>
        <v>0</v>
      </c>
      <c r="BF17">
        <f>IF(SUMIF('Benefits Backend'!$AG$1:$BU$1,BF$3,'Benefits Backend'!$AG16:$BU16)&gt;=1,1,0)*$H17</f>
        <v>0</v>
      </c>
      <c r="BG17">
        <f>IF(SUMIF('Benefits Backend'!$AG$1:$BU$1,BG$3,'Benefits Backend'!$AG16:$BU16)&gt;=1,1,0)*$H17</f>
        <v>311593.5</v>
      </c>
    </row>
    <row r="18" spans="1:59">
      <c r="A18" s="9" t="str">
        <f>_xlfn.XLOOKUP($E18,'Copy of Raw Data'!$E:$E,'Copy of Raw Data'!A:A,"ERROR",0,1)</f>
        <v>US</v>
      </c>
      <c r="B18" s="9" t="str">
        <f>_xlfn.XLOOKUP($E18,'Copy of Raw Data'!$E:$E,'Copy of Raw Data'!B:B,"ERROR",0,1)</f>
        <v>Hair Mousses</v>
      </c>
      <c r="C18" s="9" t="str">
        <f>_xlfn.XLOOKUP($E18,'Copy of Raw Data'!$E:$E,'Copy of Raw Data'!C:C,"ERROR",0,1)</f>
        <v>Aussie</v>
      </c>
      <c r="D18" s="9" t="str">
        <f>_xlfn.XLOOKUP($E18,'Copy of Raw Data'!$E:$E,'Copy of Raw Data'!D:D,"ERROR",0,1)</f>
        <v>www.amazon.com/dp/B07NFRMCFX</v>
      </c>
      <c r="E18" s="9" t="s">
        <v>91</v>
      </c>
      <c r="F18" s="9" t="str">
        <f>_xlfn.XLOOKUP($E18,'Copy of Raw Data'!$E:$E,'Copy of Raw Data'!F:F,"ERROR",0,1)</f>
        <v>Aussie Mousse, with Bamboo &amp; Kakadu Plum, Headstrong Volume, For Fine Hair, 6 fl oz, Triple Pack</v>
      </c>
      <c r="G18" s="9">
        <f>_xlfn.XLOOKUP($E18,'Copy of Raw Data'!$E:$E,'Copy of Raw Data'!G:G,"ERROR",0,1)</f>
        <v>18643</v>
      </c>
      <c r="H18" s="9">
        <f>_xlfn.XLOOKUP($E18,'Copy of Raw Data'!$E:$E,'Copy of Raw Data'!H:H,"ERROR",0,1)</f>
        <v>303184.15</v>
      </c>
      <c r="I18" s="9">
        <f>_xlfn.XLOOKUP($E18,'Copy of Raw Data'!$E:$E,'Copy of Raw Data'!I:I,"ERROR",0,1)</f>
        <v>0.0128669895306645</v>
      </c>
      <c r="J18" s="9" t="str">
        <f>_xlfn.XLOOKUP($E18,'Copy of Raw Data'!$E:$E,'Copy of 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15 to 20</v>
      </c>
      <c r="L18" s="9">
        <f>_xlfn.XLOOKUP($E18,'Copy of Raw Data'!$E:$E,'Copy of Raw Data'!L:L,"ERROR",0,1)</f>
        <v>17.02</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15 to 20</v>
      </c>
      <c r="N18" s="9">
        <f>_xlfn.XLOOKUP($E18,'Copy of Raw Data'!$E:$E,'Copy of Raw Data'!N:N,"ERROR",0,1)</f>
        <v>18.87</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8% to 10%</v>
      </c>
      <c r="P18" s="16">
        <f t="shared" si="1"/>
        <v>0.0980392156862746</v>
      </c>
      <c r="Q18" s="9">
        <f>_xlfn.XLOOKUP($E18,'Copy of Raw Data'!$E:$E,'Copy of Raw Data'!Q:Q,"ERROR",0,1)</f>
        <v>18</v>
      </c>
      <c r="R18" s="9" t="str">
        <f>_xlfn.XLOOKUP($E18,'Copy of Raw Data'!$E:$E,'Copy of Raw Data'!R:R,"ERROR",0,1)</f>
        <v>fl oz</v>
      </c>
      <c r="S18" s="17">
        <f t="shared" si="2"/>
        <v>0.909188034188034</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3"/>
        <v>0.0340890368790267</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4"/>
        <v>0.0307469744399065</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15 to 20</v>
      </c>
      <c r="Z18" s="17">
        <f t="array" ref="Z18">_xlfn.IFS(AA18="oz",_xlfn.IFS(R18="oz",Q18,R18="fl oz",Q18*1.04,R18="ml",Q18*0.0338),AA18="fl oz",_xlfn.IFS(R18="oz",Q18/1.04,R18="fl oz",Q18,R18="ml",Q18*0.0338/1.04),AA18="ml",_xlfn.IFS(R18="oz",Q18/0.0338,R18="fl oz",Q18*1.04/0.0338,R18="ml",Q18))</f>
        <v>18.72</v>
      </c>
      <c r="AA18" s="9" t="str">
        <f>_xlfn.XLOOKUP($E18,'Copy of Raw Data'!$E:$E,'Copy of Raw Data'!AA:AA,"ERROR",0,1)</f>
        <v>oz</v>
      </c>
      <c r="AB18" s="9" t="str">
        <f>_xlfn.XLOOKUP($E18,'Copy of Raw Data'!$E:$E,'Copy of Raw Data'!AB:AB,"ERROR",0,1)</f>
        <v>Spray Can</v>
      </c>
      <c r="AC18" s="9" t="str">
        <f>_xlfn.XLOOKUP($E18,'Copy of Raw Data'!$E:$E,'Copy of Raw Data'!AC:AC,"ERROR",0,1)</f>
        <v>Pack of 3</v>
      </c>
      <c r="AD18" s="9" t="str">
        <f>_xlfn.XLOOKUP($E18,'Copy of Raw Data'!$E:$E,'Copy of Raw Data'!AD:AD,"ERROR",0,1)</f>
        <v>Volumizing, Humidity Protection, Shine</v>
      </c>
      <c r="AE18" s="9" t="str">
        <f>_xlfn.XLOOKUP($E18,'Copy of Raw Data'!$E:$E,'Copy of Raw Data'!AO:AO,"ERROR",0,1)</f>
        <v>NA</v>
      </c>
      <c r="AF18" s="9" t="str">
        <f>_xlfn.XLOOKUP($E18,'Copy of Raw Data'!$E:$E,'Copy of Raw Data'!AZ:AZ,"ERROR",0,1)</f>
        <v>Bamboo, Kakadu Plum, Water, Grape, Disodium edta, citric acid</v>
      </c>
      <c r="AG18">
        <f>IF(SUMIF('Benefits Backend'!$AG$1:$BU$1,AG$3,'Benefits Backend'!$AG17:$BU17)&gt;=1,1,0)*$H18</f>
        <v>0</v>
      </c>
      <c r="AH18">
        <f>IF(SUMIF('Benefits Backend'!$AG$1:$BU$1,AH$3,'Benefits Backend'!$AG17:$BU17)&gt;=1,1,0)*$H18</f>
        <v>0</v>
      </c>
      <c r="AI18">
        <f>IF(SUMIF('Benefits Backend'!$AG$1:$BU$1,AI$3,'Benefits Backend'!$AG17:$BU17)&gt;=1,1,0)*$H18</f>
        <v>0</v>
      </c>
      <c r="AJ18">
        <f>IF(SUMIF('Benefits Backend'!$AG$1:$BU$1,AJ$3,'Benefits Backend'!$AG17:$BU17)&gt;=1,1,0)*$H18</f>
        <v>0</v>
      </c>
      <c r="AK18">
        <f>IF(SUMIF('Benefits Backend'!$AG$1:$BU$1,AK$3,'Benefits Backend'!$AG17:$BU17)&gt;=1,1,0)*$H18</f>
        <v>0</v>
      </c>
      <c r="AL18">
        <f>IF(SUMIF('Benefits Backend'!$AG$1:$BU$1,AL$3,'Benefits Backend'!$AG17:$BU17)&gt;=1,1,0)*$H18</f>
        <v>0</v>
      </c>
      <c r="AM18">
        <f>IF(SUMIF('Benefits Backend'!$AG$1:$BU$1,AM$3,'Benefits Backend'!$AG17:$BU17)&gt;=1,1,0)*$H18</f>
        <v>0</v>
      </c>
      <c r="AN18">
        <f>IF(SUMIF('Benefits Backend'!$AG$1:$BU$1,AN$3,'Benefits Backend'!$AG17:$BU17)&gt;=1,1,0)*$H18</f>
        <v>0</v>
      </c>
      <c r="AO18">
        <f>IF(SUMIF('Benefits Backend'!$AG$1:$BU$1,AO$3,'Benefits Backend'!$AG17:$BU17)&gt;=1,1,0)*$H18</f>
        <v>0</v>
      </c>
      <c r="AP18">
        <f>IF(SUMIF('Benefits Backend'!$AG$1:$BU$1,AP$3,'Benefits Backend'!$AG17:$BU17)&gt;=1,1,0)*$H18</f>
        <v>0</v>
      </c>
      <c r="AQ18">
        <f>IF(SUMIF('Benefits Backend'!$AG$1:$BU$1,AQ$3,'Benefits Backend'!$AG17:$BU17)&gt;=1,1,0)*$H18</f>
        <v>0</v>
      </c>
      <c r="AR18">
        <f>IF(SUMIF('Benefits Backend'!$AG$1:$BU$1,AR$3,'Benefits Backend'!$AG17:$BU17)&gt;=1,1,0)*$H18</f>
        <v>0</v>
      </c>
      <c r="AS18">
        <f>IF(SUMIF('Benefits Backend'!$AG$1:$BU$1,AS$3,'Benefits Backend'!$AG17:$BU17)&gt;=1,1,0)*$H18</f>
        <v>0</v>
      </c>
      <c r="AT18">
        <f>IF(SUMIF('Benefits Backend'!$AG$1:$BU$1,AT$3,'Benefits Backend'!$AG17:$BU17)&gt;=1,1,0)*$H18</f>
        <v>303184.15</v>
      </c>
      <c r="AU18">
        <f>IF(SUMIF('Benefits Backend'!$AG$1:$BU$1,AU$3,'Benefits Backend'!$AG17:$BU17)&gt;=1,1,0)*$H18</f>
        <v>0</v>
      </c>
      <c r="AV18">
        <f>IF(SUMIF('Benefits Backend'!$AG$1:$BU$1,AV$3,'Benefits Backend'!$AG17:$BU17)&gt;=1,1,0)*$H18</f>
        <v>0</v>
      </c>
      <c r="AW18">
        <f>IF(SUMIF('Benefits Backend'!$AG$1:$BU$1,AW$3,'Benefits Backend'!$AG17:$BU17)&gt;=1,1,0)*$H18</f>
        <v>0</v>
      </c>
      <c r="AX18">
        <f>IF(SUMIF('Benefits Backend'!$AG$1:$BU$1,AX$3,'Benefits Backend'!$AG17:$BU17)&gt;=1,1,0)*$H18</f>
        <v>0</v>
      </c>
      <c r="AY18">
        <f>IF(SUMIF('Benefits Backend'!$AG$1:$BU$1,AY$3,'Benefits Backend'!$AG17:$BU17)&gt;=1,1,0)*$H18</f>
        <v>0</v>
      </c>
      <c r="AZ18">
        <f>IF(SUMIF('Benefits Backend'!$AG$1:$BU$1,AZ$3,'Benefits Backend'!$AG17:$BU17)&gt;=1,1,0)*$H18</f>
        <v>0</v>
      </c>
      <c r="BA18">
        <f>IF(SUMIF('Benefits Backend'!$AG$1:$BU$1,BA$3,'Benefits Backend'!$AG17:$BU17)&gt;=1,1,0)*$H18</f>
        <v>303184.15</v>
      </c>
      <c r="BB18">
        <f>IF(SUMIF('Benefits Backend'!$AG$1:$BU$1,BB$3,'Benefits Backend'!$AG17:$BU17)&gt;=1,1,0)*$H18</f>
        <v>0</v>
      </c>
      <c r="BC18">
        <f>IF(SUMIF('Benefits Backend'!$AG$1:$BU$1,BC$3,'Benefits Backend'!$AG17:$BU17)&gt;=1,1,0)*$H18</f>
        <v>0</v>
      </c>
      <c r="BD18">
        <f>IF(SUMIF('Benefits Backend'!$AG$1:$BU$1,BD$3,'Benefits Backend'!$AG17:$BU17)&gt;=1,1,0)*$H18</f>
        <v>0</v>
      </c>
      <c r="BE18">
        <f>IF(SUMIF('Benefits Backend'!$AG$1:$BU$1,BE$3,'Benefits Backend'!$AG17:$BU17)&gt;=1,1,0)*$H18</f>
        <v>0</v>
      </c>
      <c r="BF18">
        <f>IF(SUMIF('Benefits Backend'!$AG$1:$BU$1,BF$3,'Benefits Backend'!$AG17:$BU17)&gt;=1,1,0)*$H18</f>
        <v>0</v>
      </c>
      <c r="BG18">
        <f>IF(SUMIF('Benefits Backend'!$AG$1:$BU$1,BG$3,'Benefits Backend'!$AG17:$BU17)&gt;=1,1,0)*$H18</f>
        <v>303184.15</v>
      </c>
    </row>
    <row r="19" spans="1:59">
      <c r="A19" s="9" t="str">
        <f>_xlfn.XLOOKUP($E19,'Copy of Raw Data'!$E:$E,'Copy of Raw Data'!A:A,"ERROR",0,1)</f>
        <v>US</v>
      </c>
      <c r="B19" s="9" t="str">
        <f>_xlfn.XLOOKUP($E19,'Copy of Raw Data'!$E:$E,'Copy of Raw Data'!B:B,"ERROR",0,1)</f>
        <v>Hair Mousses</v>
      </c>
      <c r="C19" s="9" t="str">
        <f>_xlfn.XLOOKUP($E19,'Copy of Raw Data'!$E:$E,'Copy of Raw Data'!C:C,"ERROR",0,1)</f>
        <v>Maui Moisture</v>
      </c>
      <c r="D19" s="9" t="str">
        <f>_xlfn.XLOOKUP($E19,'Copy of Raw Data'!$E:$E,'Copy of Raw Data'!D:D,"ERROR",0,1)</f>
        <v>www.amazon.com/dp/B08LZ2R5MM</v>
      </c>
      <c r="E19" s="9" t="s">
        <v>95</v>
      </c>
      <c r="F19" s="9" t="str">
        <f>_xlfn.XLOOKUP($E19,'Copy of Raw Data'!$E:$E,'Copy of Raw Data'!F:F,"ERROR",0,1)</f>
        <v>Maui Moisture Flexible Hold + Coconut Milk Curl Foam Mousse, for Curly Hair Styling, No Drying Alcohols, Parabens or Silicone, 8.5oz</v>
      </c>
      <c r="G19" s="9">
        <f>_xlfn.XLOOKUP($E19,'Copy of Raw Data'!$E:$E,'Copy of Raw Data'!G:G,"ERROR",0,1)</f>
        <v>38583</v>
      </c>
      <c r="H19" s="9">
        <f>_xlfn.XLOOKUP($E19,'Copy of Raw Data'!$E:$E,'Copy of Raw Data'!H:H,"ERROR",0,1)</f>
        <v>302649.08</v>
      </c>
      <c r="I19" s="9">
        <f>_xlfn.XLOOKUP($E19,'Copy of Raw Data'!$E:$E,'Copy of Raw Data'!I:I,"ERROR",0,1)</f>
        <v>0.0121113533448471</v>
      </c>
      <c r="J19" s="9" t="str">
        <f>_xlfn.XLOOKUP($E19,'Copy of Raw Data'!$E:$E,'Copy of 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 to 10</v>
      </c>
      <c r="L19" s="9">
        <f>_xlfn.XLOOKUP($E19,'Copy of Raw Data'!$E:$E,'Copy of Raw Data'!L:L,"ERROR",0,1)</f>
        <v>7.8</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 to 10</v>
      </c>
      <c r="N19" s="9">
        <f>_xlfn.XLOOKUP($E19,'Copy of Raw Data'!$E:$E,'Copy of Raw Data'!N:N,"ERROR",0,1)</f>
        <v>10</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20% to 25%</v>
      </c>
      <c r="P19" s="16">
        <f t="shared" si="1"/>
        <v>0.22</v>
      </c>
      <c r="Q19" s="9">
        <f>_xlfn.XLOOKUP($E19,'Copy of Raw Data'!$E:$E,'Copy of Raw Data'!Q:Q,"ERROR",0,1)</f>
        <v>8.5</v>
      </c>
      <c r="R19" s="9" t="str">
        <f>_xlfn.XLOOKUP($E19,'Copy of Raw Data'!$E:$E,'Copy of Raw Data'!R:R,"ERROR",0,1)</f>
        <v>oz</v>
      </c>
      <c r="S19" s="17">
        <f t="shared" si="2"/>
        <v>0.917647058823529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0.75 to 1</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 to 0.05</v>
      </c>
      <c r="V19" s="17">
        <f t="shared" si="3"/>
        <v>0.0397859515804969</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 to 0.05</v>
      </c>
      <c r="X19" s="17">
        <f t="shared" si="4"/>
        <v>0.0310330422327876</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8.5</v>
      </c>
      <c r="AA19" s="9" t="str">
        <f>_xlfn.XLOOKUP($E19,'Copy of Raw Data'!$E:$E,'Copy of Raw Data'!AA:AA,"ERROR",0,1)</f>
        <v>oz</v>
      </c>
      <c r="AB19" s="9" t="str">
        <f>_xlfn.XLOOKUP($E19,'Copy of Raw Data'!$E:$E,'Copy of Raw Data'!AB:AB,"ERROR",0,1)</f>
        <v>Pump Bottle</v>
      </c>
      <c r="AC19" s="9" t="str">
        <f>_xlfn.XLOOKUP($E19,'Copy of Raw Data'!$E:$E,'Copy of Raw Data'!AC:AC,"ERROR",0,1)</f>
        <v>Pack of 1</v>
      </c>
      <c r="AD19" s="9" t="str">
        <f>_xlfn.XLOOKUP($E19,'Copy of Raw Data'!$E:$E,'Copy of Raw Data'!AD:AD,"ERROR",0,1)</f>
        <v>Hold, Volumizing, Nourishment, Softening, Shine, Hydration</v>
      </c>
      <c r="AE19" s="9" t="str">
        <f>_xlfn.XLOOKUP($E19,'Copy of Raw Data'!$E:$E,'Copy of Raw Data'!AO:AO,"ERROR",0,1)</f>
        <v>Alcohol Free, Paraben Free, Silicone Free, Vegan, Lightweight</v>
      </c>
      <c r="AF19" s="9" t="str">
        <f>_xlfn.XLOOKUP($E19,'Copy of Raw Data'!$E:$E,'Copy of Raw Data'!AZ:AZ,"ERROR",0,1)</f>
        <v>Aloe Vera, coconut, mango, water, guava, Glycerin, Disodium edta</v>
      </c>
      <c r="AG19">
        <f>IF(SUMIF('Benefits Backend'!$AG$1:$BU$1,AG$3,'Benefits Backend'!$AG18:$BU18)&gt;=1,1,0)*$H19</f>
        <v>0</v>
      </c>
      <c r="AH19">
        <f>IF(SUMIF('Benefits Backend'!$AG$1:$BU$1,AH$3,'Benefits Backend'!$AG18:$BU18)&gt;=1,1,0)*$H19</f>
        <v>0</v>
      </c>
      <c r="AI19">
        <f>IF(SUMIF('Benefits Backend'!$AG$1:$BU$1,AI$3,'Benefits Backend'!$AG18:$BU18)&gt;=1,1,0)*$H19</f>
        <v>0</v>
      </c>
      <c r="AJ19">
        <f>IF(SUMIF('Benefits Backend'!$AG$1:$BU$1,AJ$3,'Benefits Backend'!$AG18:$BU18)&gt;=1,1,0)*$H19</f>
        <v>0</v>
      </c>
      <c r="AK19">
        <f>IF(SUMIF('Benefits Backend'!$AG$1:$BU$1,AK$3,'Benefits Backend'!$AG18:$BU18)&gt;=1,1,0)*$H19</f>
        <v>0</v>
      </c>
      <c r="AL19">
        <f>IF(SUMIF('Benefits Backend'!$AG$1:$BU$1,AL$3,'Benefits Backend'!$AG18:$BU18)&gt;=1,1,0)*$H19</f>
        <v>0</v>
      </c>
      <c r="AM19">
        <f>IF(SUMIF('Benefits Backend'!$AG$1:$BU$1,AM$3,'Benefits Backend'!$AG18:$BU18)&gt;=1,1,0)*$H19</f>
        <v>0</v>
      </c>
      <c r="AN19">
        <f>IF(SUMIF('Benefits Backend'!$AG$1:$BU$1,AN$3,'Benefits Backend'!$AG18:$BU18)&gt;=1,1,0)*$H19</f>
        <v>0</v>
      </c>
      <c r="AO19">
        <f>IF(SUMIF('Benefits Backend'!$AG$1:$BU$1,AO$3,'Benefits Backend'!$AG18:$BU18)&gt;=1,1,0)*$H19</f>
        <v>0</v>
      </c>
      <c r="AP19">
        <f>IF(SUMIF('Benefits Backend'!$AG$1:$BU$1,AP$3,'Benefits Backend'!$AG18:$BU18)&gt;=1,1,0)*$H19</f>
        <v>0</v>
      </c>
      <c r="AQ19">
        <f>IF(SUMIF('Benefits Backend'!$AG$1:$BU$1,AQ$3,'Benefits Backend'!$AG18:$BU18)&gt;=1,1,0)*$H19</f>
        <v>0</v>
      </c>
      <c r="AR19">
        <f>IF(SUMIF('Benefits Backend'!$AG$1:$BU$1,AR$3,'Benefits Backend'!$AG18:$BU18)&gt;=1,1,0)*$H19</f>
        <v>0</v>
      </c>
      <c r="AS19">
        <f>IF(SUMIF('Benefits Backend'!$AG$1:$BU$1,AS$3,'Benefits Backend'!$AG18:$BU18)&gt;=1,1,0)*$H19</f>
        <v>302649.08</v>
      </c>
      <c r="AT19">
        <f>IF(SUMIF('Benefits Backend'!$AG$1:$BU$1,AT$3,'Benefits Backend'!$AG18:$BU18)&gt;=1,1,0)*$H19</f>
        <v>0</v>
      </c>
      <c r="AU19">
        <f>IF(SUMIF('Benefits Backend'!$AG$1:$BU$1,AU$3,'Benefits Backend'!$AG18:$BU18)&gt;=1,1,0)*$H19</f>
        <v>0</v>
      </c>
      <c r="AV19">
        <f>IF(SUMIF('Benefits Backend'!$AG$1:$BU$1,AV$3,'Benefits Backend'!$AG18:$BU18)&gt;=1,1,0)*$H19</f>
        <v>0</v>
      </c>
      <c r="AW19">
        <f>IF(SUMIF('Benefits Backend'!$AG$1:$BU$1,AW$3,'Benefits Backend'!$AG18:$BU18)&gt;=1,1,0)*$H19</f>
        <v>0</v>
      </c>
      <c r="AX19">
        <f>IF(SUMIF('Benefits Backend'!$AG$1:$BU$1,AX$3,'Benefits Backend'!$AG18:$BU18)&gt;=1,1,0)*$H19</f>
        <v>302649.08</v>
      </c>
      <c r="AY19">
        <f>IF(SUMIF('Benefits Backend'!$AG$1:$BU$1,AY$3,'Benefits Backend'!$AG18:$BU18)&gt;=1,1,0)*$H19</f>
        <v>302649.08</v>
      </c>
      <c r="AZ19">
        <f>IF(SUMIF('Benefits Backend'!$AG$1:$BU$1,AZ$3,'Benefits Backend'!$AG18:$BU18)&gt;=1,1,0)*$H19</f>
        <v>0</v>
      </c>
      <c r="BA19">
        <f>IF(SUMIF('Benefits Backend'!$AG$1:$BU$1,BA$3,'Benefits Backend'!$AG18:$BU18)&gt;=1,1,0)*$H19</f>
        <v>302649.08</v>
      </c>
      <c r="BB19">
        <f>IF(SUMIF('Benefits Backend'!$AG$1:$BU$1,BB$3,'Benefits Backend'!$AG18:$BU18)&gt;=1,1,0)*$H19</f>
        <v>0</v>
      </c>
      <c r="BC19">
        <f>IF(SUMIF('Benefits Backend'!$AG$1:$BU$1,BC$3,'Benefits Backend'!$AG18:$BU18)&gt;=1,1,0)*$H19</f>
        <v>302649.08</v>
      </c>
      <c r="BD19">
        <f>IF(SUMIF('Benefits Backend'!$AG$1:$BU$1,BD$3,'Benefits Backend'!$AG18:$BU18)&gt;=1,1,0)*$H19</f>
        <v>0</v>
      </c>
      <c r="BE19">
        <f>IF(SUMIF('Benefits Backend'!$AG$1:$BU$1,BE$3,'Benefits Backend'!$AG18:$BU18)&gt;=1,1,0)*$H19</f>
        <v>0</v>
      </c>
      <c r="BF19">
        <f>IF(SUMIF('Benefits Backend'!$AG$1:$BU$1,BF$3,'Benefits Backend'!$AG18:$BU18)&gt;=1,1,0)*$H19</f>
        <v>0</v>
      </c>
      <c r="BG19">
        <f>IF(SUMIF('Benefits Backend'!$AG$1:$BU$1,BG$3,'Benefits Backend'!$AG18:$BU18)&gt;=1,1,0)*$H19</f>
        <v>302649.08</v>
      </c>
    </row>
    <row r="20" spans="1:59">
      <c r="A20" s="9" t="str">
        <f>_xlfn.XLOOKUP($E20,'Copy of Raw Data'!$E:$E,'Copy of Raw Data'!A:A,"ERROR",0,1)</f>
        <v>US</v>
      </c>
      <c r="B20" s="9" t="str">
        <f>_xlfn.XLOOKUP($E20,'Copy of Raw Data'!$E:$E,'Copy of Raw Data'!B:B,"ERROR",0,1)</f>
        <v>Hair Mousses</v>
      </c>
      <c r="C20" s="9" t="str">
        <f>_xlfn.XLOOKUP($E20,'Copy of Raw Data'!$E:$E,'Copy of Raw Data'!C:C,"ERROR",0,1)</f>
        <v>Design Essentials</v>
      </c>
      <c r="D20" s="9" t="str">
        <f>_xlfn.XLOOKUP($E20,'Copy of Raw Data'!$E:$E,'Copy of Raw Data'!D:D,"ERROR",0,1)</f>
        <v>www.amazon.com/dp/B09V4W1P9F</v>
      </c>
      <c r="E20" s="9" t="s">
        <v>99</v>
      </c>
      <c r="F20" s="9" t="str">
        <f>_xlfn.XLOOKUP($E20,'Copy of Raw Data'!$E:$E,'Copy of Raw Data'!F:F,"ERROR",0,1)</f>
        <v>Design Essentials Curl Enhancing Mousse, Almond and Avocado Collection,10 Ounce</v>
      </c>
      <c r="G20" s="9">
        <f>_xlfn.XLOOKUP($E20,'Copy of Raw Data'!$E:$E,'Copy of Raw Data'!G:G,"ERROR",0,1)</f>
        <v>18220</v>
      </c>
      <c r="H20" s="9">
        <f>_xlfn.XLOOKUP($E20,'Copy of Raw Data'!$E:$E,'Copy of Raw Data'!H:H,"ERROR",0,1)</f>
        <v>284875.49</v>
      </c>
      <c r="I20" s="9">
        <f>_xlfn.XLOOKUP($E20,'Copy of Raw Data'!$E:$E,'Copy of Raw Data'!I:I,"ERROR",0,1)</f>
        <v>0.0114593132140026</v>
      </c>
      <c r="J20" s="9" t="str">
        <f>_xlfn.XLOOKUP($E20,'Copy of Raw Data'!$E:$E,'Copy of 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15 to 20</v>
      </c>
      <c r="L20" s="9">
        <f>_xlfn.XLOOKUP($E20,'Copy of Raw Data'!$E:$E,'Copy of Raw Data'!L:L,"ERROR",0,1)</f>
        <v>15.79</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15 to 20</v>
      </c>
      <c r="N20" s="9">
        <f>_xlfn.XLOOKUP($E20,'Copy of Raw Data'!$E:$E,'Copy of Raw Data'!N:N,"ERROR",0,1)</f>
        <v>16.99</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6% to 8%</v>
      </c>
      <c r="P20" s="16">
        <f t="shared" si="1"/>
        <v>0.0706297822248381</v>
      </c>
      <c r="Q20" s="9">
        <f>_xlfn.XLOOKUP($E20,'Copy of Raw Data'!$E:$E,'Copy of Raw Data'!Q:Q,"ERROR",0,1)</f>
        <v>10</v>
      </c>
      <c r="R20" s="9" t="str">
        <f>_xlfn.XLOOKUP($E20,'Copy of Raw Data'!$E:$E,'Copy of Raw Data'!R:R,"ERROR",0,1)</f>
        <v>oz</v>
      </c>
      <c r="S20" s="17">
        <f t="shared" si="2"/>
        <v>1.579</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1 to 2</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7">
        <f t="shared" si="3"/>
        <v>0.0574568819749746</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7">
        <f t="shared" si="4"/>
        <v>0.0533987149137639</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10</v>
      </c>
      <c r="AA20" s="9" t="str">
        <f>_xlfn.XLOOKUP($E20,'Copy of Raw Data'!$E:$E,'Copy of Raw Data'!AA:AA,"ERROR",0,1)</f>
        <v>oz</v>
      </c>
      <c r="AB20" s="9" t="str">
        <f>_xlfn.XLOOKUP($E20,'Copy of Raw Data'!$E:$E,'Copy of Raw Data'!AB:AB,"ERROR",0,1)</f>
        <v>Pump Bottle</v>
      </c>
      <c r="AC20" s="9" t="str">
        <f>_xlfn.XLOOKUP($E20,'Copy of Raw Data'!$E:$E,'Copy of Raw Data'!AC:AC,"ERROR",0,1)</f>
        <v>Pack of 1</v>
      </c>
      <c r="AD20" s="9" t="str">
        <f>_xlfn.XLOOKUP($E20,'Copy of Raw Data'!$E:$E,'Copy of Raw Data'!AD:AD,"ERROR",0,1)</f>
        <v>Curl Enhancing, Moisturizing, Fast Drying, Frizz Control, Shine</v>
      </c>
      <c r="AE20" s="9" t="str">
        <f>_xlfn.XLOOKUP($E20,'Copy of Raw Data'!$E:$E,'Copy of Raw Data'!AO:AO,"ERROR",0,1)</f>
        <v>Paraben Free, Residue free, Paraffin free, Petrolatum free, Mineral Oil Free</v>
      </c>
      <c r="AF20" s="9" t="str">
        <f>_xlfn.XLOOKUP($E20,'Copy of Raw Data'!$E:$E,'Copy of Raw Data'!AZ:AZ,"ERROR",0,1)</f>
        <v>Almond, Avocado, Olive Oil, Vitamin B, Citric Acid</v>
      </c>
      <c r="AG20">
        <f>IF(SUMIF('Benefits Backend'!$AG$1:$BU$1,AG$3,'Benefits Backend'!$AG19:$BU19)&gt;=1,1,0)*$H20</f>
        <v>0</v>
      </c>
      <c r="AH20">
        <f>IF(SUMIF('Benefits Backend'!$AG$1:$BU$1,AH$3,'Benefits Backend'!$AG19:$BU19)&gt;=1,1,0)*$H20</f>
        <v>0</v>
      </c>
      <c r="AI20">
        <f>IF(SUMIF('Benefits Backend'!$AG$1:$BU$1,AI$3,'Benefits Backend'!$AG19:$BU19)&gt;=1,1,0)*$H20</f>
        <v>0</v>
      </c>
      <c r="AJ20">
        <f>IF(SUMIF('Benefits Backend'!$AG$1:$BU$1,AJ$3,'Benefits Backend'!$AG19:$BU19)&gt;=1,1,0)*$H20</f>
        <v>284875.49</v>
      </c>
      <c r="AK20">
        <f>IF(SUMIF('Benefits Backend'!$AG$1:$BU$1,AK$3,'Benefits Backend'!$AG19:$BU19)&gt;=1,1,0)*$H20</f>
        <v>0</v>
      </c>
      <c r="AL20">
        <f>IF(SUMIF('Benefits Backend'!$AG$1:$BU$1,AL$3,'Benefits Backend'!$AG19:$BU19)&gt;=1,1,0)*$H20</f>
        <v>0</v>
      </c>
      <c r="AM20">
        <f>IF(SUMIF('Benefits Backend'!$AG$1:$BU$1,AM$3,'Benefits Backend'!$AG19:$BU19)&gt;=1,1,0)*$H20</f>
        <v>0</v>
      </c>
      <c r="AN20">
        <f>IF(SUMIF('Benefits Backend'!$AG$1:$BU$1,AN$3,'Benefits Backend'!$AG19:$BU19)&gt;=1,1,0)*$H20</f>
        <v>0</v>
      </c>
      <c r="AO20">
        <f>IF(SUMIF('Benefits Backend'!$AG$1:$BU$1,AO$3,'Benefits Backend'!$AG19:$BU19)&gt;=1,1,0)*$H20</f>
        <v>284875.49</v>
      </c>
      <c r="AP20">
        <f>IF(SUMIF('Benefits Backend'!$AG$1:$BU$1,AP$3,'Benefits Backend'!$AG19:$BU19)&gt;=1,1,0)*$H20</f>
        <v>0</v>
      </c>
      <c r="AQ20">
        <f>IF(SUMIF('Benefits Backend'!$AG$1:$BU$1,AQ$3,'Benefits Backend'!$AG19:$BU19)&gt;=1,1,0)*$H20</f>
        <v>284875.49</v>
      </c>
      <c r="AR20">
        <f>IF(SUMIF('Benefits Backend'!$AG$1:$BU$1,AR$3,'Benefits Backend'!$AG19:$BU19)&gt;=1,1,0)*$H20</f>
        <v>0</v>
      </c>
      <c r="AS20">
        <f>IF(SUMIF('Benefits Backend'!$AG$1:$BU$1,AS$3,'Benefits Backend'!$AG19:$BU19)&gt;=1,1,0)*$H20</f>
        <v>0</v>
      </c>
      <c r="AT20">
        <f>IF(SUMIF('Benefits Backend'!$AG$1:$BU$1,AT$3,'Benefits Backend'!$AG19:$BU19)&gt;=1,1,0)*$H20</f>
        <v>0</v>
      </c>
      <c r="AU20">
        <f>IF(SUMIF('Benefits Backend'!$AG$1:$BU$1,AU$3,'Benefits Backend'!$AG19:$BU19)&gt;=1,1,0)*$H20</f>
        <v>0</v>
      </c>
      <c r="AV20">
        <f>IF(SUMIF('Benefits Backend'!$AG$1:$BU$1,AV$3,'Benefits Backend'!$AG19:$BU19)&gt;=1,1,0)*$H20</f>
        <v>0</v>
      </c>
      <c r="AW20">
        <f>IF(SUMIF('Benefits Backend'!$AG$1:$BU$1,AW$3,'Benefits Backend'!$AG19:$BU19)&gt;=1,1,0)*$H20</f>
        <v>0</v>
      </c>
      <c r="AX20">
        <f>IF(SUMIF('Benefits Backend'!$AG$1:$BU$1,AX$3,'Benefits Backend'!$AG19:$BU19)&gt;=1,1,0)*$H20</f>
        <v>284875.49</v>
      </c>
      <c r="AY20">
        <f>IF(SUMIF('Benefits Backend'!$AG$1:$BU$1,AY$3,'Benefits Backend'!$AG19:$BU19)&gt;=1,1,0)*$H20</f>
        <v>0</v>
      </c>
      <c r="AZ20">
        <f>IF(SUMIF('Benefits Backend'!$AG$1:$BU$1,AZ$3,'Benefits Backend'!$AG19:$BU19)&gt;=1,1,0)*$H20</f>
        <v>0</v>
      </c>
      <c r="BA20">
        <f>IF(SUMIF('Benefits Backend'!$AG$1:$BU$1,BA$3,'Benefits Backend'!$AG19:$BU19)&gt;=1,1,0)*$H20</f>
        <v>284875.49</v>
      </c>
      <c r="BB20">
        <f>IF(SUMIF('Benefits Backend'!$AG$1:$BU$1,BB$3,'Benefits Backend'!$AG19:$BU19)&gt;=1,1,0)*$H20</f>
        <v>0</v>
      </c>
      <c r="BC20">
        <f>IF(SUMIF('Benefits Backend'!$AG$1:$BU$1,BC$3,'Benefits Backend'!$AG19:$BU19)&gt;=1,1,0)*$H20</f>
        <v>0</v>
      </c>
      <c r="BD20">
        <f>IF(SUMIF('Benefits Backend'!$AG$1:$BU$1,BD$3,'Benefits Backend'!$AG19:$BU19)&gt;=1,1,0)*$H20</f>
        <v>0</v>
      </c>
      <c r="BE20">
        <f>IF(SUMIF('Benefits Backend'!$AG$1:$BU$1,BE$3,'Benefits Backend'!$AG19:$BU19)&gt;=1,1,0)*$H20</f>
        <v>0</v>
      </c>
      <c r="BF20">
        <f>IF(SUMIF('Benefits Backend'!$AG$1:$BU$1,BF$3,'Benefits Backend'!$AG19:$BU19)&gt;=1,1,0)*$H20</f>
        <v>0</v>
      </c>
      <c r="BG20">
        <f>IF(SUMIF('Benefits Backend'!$AG$1:$BU$1,BG$3,'Benefits Backend'!$AG19:$BU19)&gt;=1,1,0)*$H20</f>
        <v>0</v>
      </c>
    </row>
    <row r="21" spans="1:59">
      <c r="A21" s="9" t="str">
        <f>_xlfn.XLOOKUP($E21,'Copy of Raw Data'!$E:$E,'Copy of Raw Data'!A:A,"ERROR",0,1)</f>
        <v>US</v>
      </c>
      <c r="B21" s="9" t="str">
        <f>_xlfn.XLOOKUP($E21,'Copy of Raw Data'!$E:$E,'Copy of Raw Data'!B:B,"ERROR",0,1)</f>
        <v>Hair Mousses</v>
      </c>
      <c r="C21" s="9" t="str">
        <f>_xlfn.XLOOKUP($E21,'Copy of Raw Data'!$E:$E,'Copy of Raw Data'!C:C,"ERROR",0,1)</f>
        <v>l'oreal</v>
      </c>
      <c r="D21" s="9" t="str">
        <f>_xlfn.XLOOKUP($E21,'Copy of Raw Data'!$E:$E,'Copy of Raw Data'!D:D,"ERROR",0,1)</f>
        <v>www.amazon.com/dp/B00ID13Z2S</v>
      </c>
      <c r="E21" s="9" t="s">
        <v>103</v>
      </c>
      <c r="F21" s="9" t="str">
        <f>_xlfn.XLOOKUP($E21,'Copy of Raw Data'!$E:$E,'Copy of Raw Data'!F:F,"ERROR",0,1)</f>
        <v>L'Oreal Paris Hair Care Advanced Hairstyle Boost It Volume Inject Mousse, 8.3 Ounce</v>
      </c>
      <c r="G21" s="9">
        <f>_xlfn.XLOOKUP($E21,'Copy of Raw Data'!$E:$E,'Copy of Raw Data'!G:G,"ERROR",0,1)</f>
        <v>50469</v>
      </c>
      <c r="H21" s="9">
        <f>_xlfn.XLOOKUP($E21,'Copy of Raw Data'!$E:$E,'Copy of Raw Data'!H:H,"ERROR",0,1)</f>
        <v>269538.62</v>
      </c>
      <c r="I21" s="9">
        <f>_xlfn.XLOOKUP($E21,'Copy of Raw Data'!$E:$E,'Copy of Raw Data'!I:I,"ERROR",0,1)</f>
        <v>0.0107711323142511</v>
      </c>
      <c r="J21" s="9" t="str">
        <f>_xlfn.XLOOKUP($E21,'Copy of Raw Data'!$E:$E,'Copy of 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 to 10</v>
      </c>
      <c r="L21" s="9">
        <f>_xlfn.XLOOKUP($E21,'Copy of Raw Data'!$E:$E,'Copy of Raw Data'!L:L,"ERROR",0,1)</f>
        <v>5.5</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 to 10</v>
      </c>
      <c r="N21" s="9">
        <f>_xlfn.XLOOKUP($E21,'Copy of Raw Data'!$E:$E,'Copy of Raw Data'!N:N,"ERROR",0,1)</f>
        <v>6.95</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20% to 25%</v>
      </c>
      <c r="P21" s="16">
        <f t="shared" si="1"/>
        <v>0.20863309352518</v>
      </c>
      <c r="Q21" s="9">
        <f>_xlfn.XLOOKUP($E21,'Copy of Raw Data'!$E:$E,'Copy of Raw Data'!Q:Q,"ERROR",0,1)</f>
        <v>8.3</v>
      </c>
      <c r="R21" s="9" t="str">
        <f>_xlfn.XLOOKUP($E21,'Copy of Raw Data'!$E:$E,'Copy of Raw Data'!R:R,"ERROR",0,1)</f>
        <v>oz</v>
      </c>
      <c r="S21" s="17">
        <f t="shared" si="2"/>
        <v>0.662650602409638</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0.5 to 0.75</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7">
        <f t="shared" si="3"/>
        <v>0.0283175312002151</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7">
        <f t="shared" si="4"/>
        <v>0.0224095570649184</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8 to 10</v>
      </c>
      <c r="Z21" s="17">
        <f t="array" ref="Z21">_xlfn.IFS(AA21="oz",_xlfn.IFS(R21="oz",Q21,R21="fl oz",Q21*1.04,R21="ml",Q21*0.0338),AA21="fl oz",_xlfn.IFS(R21="oz",Q21/1.04,R21="fl oz",Q21,R21="ml",Q21*0.0338/1.04),AA21="ml",_xlfn.IFS(R21="oz",Q21/0.0338,R21="fl oz",Q21*1.04/0.0338,R21="ml",Q21))</f>
        <v>8.3</v>
      </c>
      <c r="AA21" s="9" t="str">
        <f>_xlfn.XLOOKUP($E21,'Copy of Raw Data'!$E:$E,'Copy of Raw Data'!AA:AA,"ERROR",0,1)</f>
        <v>oz</v>
      </c>
      <c r="AB21" s="9" t="str">
        <f>_xlfn.XLOOKUP($E21,'Copy of Raw Data'!$E:$E,'Copy of Raw Data'!AB:AB,"ERROR",0,1)</f>
        <v>Spray Can</v>
      </c>
      <c r="AC21" s="9" t="str">
        <f>_xlfn.XLOOKUP($E21,'Copy of Raw Data'!$E:$E,'Copy of Raw Data'!AC:AC,"ERROR",0,1)</f>
        <v>Pack of 1</v>
      </c>
      <c r="AD21" s="9" t="str">
        <f>_xlfn.XLOOKUP($E21,'Copy of Raw Data'!$E:$E,'Copy of Raw Data'!AD:AD,"ERROR",0,1)</f>
        <v>Volumizing, Lightweight, Hold, Heat Protection</v>
      </c>
      <c r="AE21" s="9" t="str">
        <f>_xlfn.XLOOKUP($E21,'Copy of Raw Data'!$E:$E,'Copy of Raw Data'!AO:AO,"ERROR",0,1)</f>
        <v>Dairy Free</v>
      </c>
      <c r="AF21" s="9" t="str">
        <f>_xlfn.XLOOKUP($E21,'Copy of Raw Data'!$E:$E,'Copy of Raw Data'!AZ:AZ,"ERROR",0,1)</f>
        <v>Water, Arginine</v>
      </c>
      <c r="AG21">
        <f>IF(SUMIF('Benefits Backend'!$AG$1:$BU$1,AG$3,'Benefits Backend'!$AG20:$BU20)&gt;=1,1,0)*$H21</f>
        <v>0</v>
      </c>
      <c r="AH21">
        <f>IF(SUMIF('Benefits Backend'!$AG$1:$BU$1,AH$3,'Benefits Backend'!$AG20:$BU20)&gt;=1,1,0)*$H21</f>
        <v>0</v>
      </c>
      <c r="AI21">
        <f>IF(SUMIF('Benefits Backend'!$AG$1:$BU$1,AI$3,'Benefits Backend'!$AG20:$BU20)&gt;=1,1,0)*$H21</f>
        <v>0</v>
      </c>
      <c r="AJ21">
        <f>IF(SUMIF('Benefits Backend'!$AG$1:$BU$1,AJ$3,'Benefits Backend'!$AG20:$BU20)&gt;=1,1,0)*$H21</f>
        <v>0</v>
      </c>
      <c r="AK21">
        <f>IF(SUMIF('Benefits Backend'!$AG$1:$BU$1,AK$3,'Benefits Backend'!$AG20:$BU20)&gt;=1,1,0)*$H21</f>
        <v>0</v>
      </c>
      <c r="AL21">
        <f>IF(SUMIF('Benefits Backend'!$AG$1:$BU$1,AL$3,'Benefits Backend'!$AG20:$BU20)&gt;=1,1,0)*$H21</f>
        <v>0</v>
      </c>
      <c r="AM21">
        <f>IF(SUMIF('Benefits Backend'!$AG$1:$BU$1,AM$3,'Benefits Backend'!$AG20:$BU20)&gt;=1,1,0)*$H21</f>
        <v>0</v>
      </c>
      <c r="AN21">
        <f>IF(SUMIF('Benefits Backend'!$AG$1:$BU$1,AN$3,'Benefits Backend'!$AG20:$BU20)&gt;=1,1,0)*$H21</f>
        <v>0</v>
      </c>
      <c r="AO21">
        <f>IF(SUMIF('Benefits Backend'!$AG$1:$BU$1,AO$3,'Benefits Backend'!$AG20:$BU20)&gt;=1,1,0)*$H21</f>
        <v>0</v>
      </c>
      <c r="AP21">
        <f>IF(SUMIF('Benefits Backend'!$AG$1:$BU$1,AP$3,'Benefits Backend'!$AG20:$BU20)&gt;=1,1,0)*$H21</f>
        <v>0</v>
      </c>
      <c r="AQ21">
        <f>IF(SUMIF('Benefits Backend'!$AG$1:$BU$1,AQ$3,'Benefits Backend'!$AG20:$BU20)&gt;=1,1,0)*$H21</f>
        <v>0</v>
      </c>
      <c r="AR21">
        <f>IF(SUMIF('Benefits Backend'!$AG$1:$BU$1,AR$3,'Benefits Backend'!$AG20:$BU20)&gt;=1,1,0)*$H21</f>
        <v>269538.62</v>
      </c>
      <c r="AS21">
        <f>IF(SUMIF('Benefits Backend'!$AG$1:$BU$1,AS$3,'Benefits Backend'!$AG20:$BU20)&gt;=1,1,0)*$H21</f>
        <v>269538.62</v>
      </c>
      <c r="AT21">
        <f>IF(SUMIF('Benefits Backend'!$AG$1:$BU$1,AT$3,'Benefits Backend'!$AG20:$BU20)&gt;=1,1,0)*$H21</f>
        <v>0</v>
      </c>
      <c r="AU21">
        <f>IF(SUMIF('Benefits Backend'!$AG$1:$BU$1,AU$3,'Benefits Backend'!$AG20:$BU20)&gt;=1,1,0)*$H21</f>
        <v>0</v>
      </c>
      <c r="AV21">
        <f>IF(SUMIF('Benefits Backend'!$AG$1:$BU$1,AV$3,'Benefits Backend'!$AG20:$BU20)&gt;=1,1,0)*$H21</f>
        <v>269538.62</v>
      </c>
      <c r="AW21">
        <f>IF(SUMIF('Benefits Backend'!$AG$1:$BU$1,AW$3,'Benefits Backend'!$AG20:$BU20)&gt;=1,1,0)*$H21</f>
        <v>0</v>
      </c>
      <c r="AX21">
        <f>IF(SUMIF('Benefits Backend'!$AG$1:$BU$1,AX$3,'Benefits Backend'!$AG20:$BU20)&gt;=1,1,0)*$H21</f>
        <v>0</v>
      </c>
      <c r="AY21">
        <f>IF(SUMIF('Benefits Backend'!$AG$1:$BU$1,AY$3,'Benefits Backend'!$AG20:$BU20)&gt;=1,1,0)*$H21</f>
        <v>0</v>
      </c>
      <c r="AZ21">
        <f>IF(SUMIF('Benefits Backend'!$AG$1:$BU$1,AZ$3,'Benefits Backend'!$AG20:$BU20)&gt;=1,1,0)*$H21</f>
        <v>0</v>
      </c>
      <c r="BA21">
        <f>IF(SUMIF('Benefits Backend'!$AG$1:$BU$1,BA$3,'Benefits Backend'!$AG20:$BU20)&gt;=1,1,0)*$H21</f>
        <v>0</v>
      </c>
      <c r="BB21">
        <f>IF(SUMIF('Benefits Backend'!$AG$1:$BU$1,BB$3,'Benefits Backend'!$AG20:$BU20)&gt;=1,1,0)*$H21</f>
        <v>0</v>
      </c>
      <c r="BC21">
        <f>IF(SUMIF('Benefits Backend'!$AG$1:$BU$1,BC$3,'Benefits Backend'!$AG20:$BU20)&gt;=1,1,0)*$H21</f>
        <v>0</v>
      </c>
      <c r="BD21">
        <f>IF(SUMIF('Benefits Backend'!$AG$1:$BU$1,BD$3,'Benefits Backend'!$AG20:$BU20)&gt;=1,1,0)*$H21</f>
        <v>0</v>
      </c>
      <c r="BE21">
        <f>IF(SUMIF('Benefits Backend'!$AG$1:$BU$1,BE$3,'Benefits Backend'!$AG20:$BU20)&gt;=1,1,0)*$H21</f>
        <v>0</v>
      </c>
      <c r="BF21">
        <f>IF(SUMIF('Benefits Backend'!$AG$1:$BU$1,BF$3,'Benefits Backend'!$AG20:$BU20)&gt;=1,1,0)*$H21</f>
        <v>0</v>
      </c>
      <c r="BG21">
        <f>IF(SUMIF('Benefits Backend'!$AG$1:$BU$1,BG$3,'Benefits Backend'!$AG20:$BU20)&gt;=1,1,0)*$H21</f>
        <v>269538.62</v>
      </c>
    </row>
    <row r="22" spans="1:59">
      <c r="A22" s="9" t="str">
        <f>_xlfn.XLOOKUP($E22,'Copy of Raw Data'!$E:$E,'Copy of Raw Data'!A:A,"ERROR",0,1)</f>
        <v>US</v>
      </c>
      <c r="B22" s="9" t="str">
        <f>_xlfn.XLOOKUP($E22,'Copy of Raw Data'!$E:$E,'Copy of Raw Data'!B:B,"ERROR",0,1)</f>
        <v>Hair Mousses</v>
      </c>
      <c r="C22" s="9" t="str">
        <f>_xlfn.XLOOKUP($E22,'Copy of Raw Data'!$E:$E,'Copy of Raw Data'!C:C,"ERROR",0,1)</f>
        <v>OUAI</v>
      </c>
      <c r="D22" s="9" t="str">
        <f>_xlfn.XLOOKUP($E22,'Copy of Raw Data'!$E:$E,'Copy of Raw Data'!D:D,"ERROR",0,1)</f>
        <v>www.amazon.com/dp/B07CJD1GT7</v>
      </c>
      <c r="E22" s="9" t="s">
        <v>107</v>
      </c>
      <c r="F22" s="9" t="str">
        <f>_xlfn.XLOOKUP($E22,'Copy of Raw Data'!$E:$E,'Copy of Raw Data'!F:F,"ERROR",0,1)</f>
        <v>OUAI Air Dry Foam - Hair Mousse for Perfect Beach Waves - With Kale and Carrot Extract to Condition, Detangle and Protect Hair - Paraben, Phthalate and Sulfate Free Hair Styling Products (4 Oz)</v>
      </c>
      <c r="G22" s="9">
        <f>_xlfn.XLOOKUP($E22,'Copy of Raw Data'!$E:$E,'Copy of Raw Data'!G:G,"ERROR",0,1)</f>
        <v>9209</v>
      </c>
      <c r="H22" s="9">
        <f>_xlfn.XLOOKUP($E22,'Copy of Raw Data'!$E:$E,'Copy of Raw Data'!H:H,"ERROR",0,1)</f>
        <v>253351.67</v>
      </c>
      <c r="I22" s="9">
        <f>_xlfn.XLOOKUP($E22,'Copy of Raw Data'!$E:$E,'Copy of Raw Data'!I:I,"ERROR",0,1)</f>
        <v>0.010448142048255</v>
      </c>
      <c r="J22" s="9" t="str">
        <f>_xlfn.XLOOKUP($E22,'Copy of Raw Data'!$E:$E,'Copy of 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_xlfn.XLOOKUP($E22,'Copy of Raw Data'!$E:$E,'Copy of Raw Data'!L:L,"ERROR",0,1)</f>
        <v>27.67</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_xlfn.XLOOKUP($E22,'Copy of Raw Data'!$E:$E,'Copy of Raw Data'!N:N,"ERROR",0,1)</f>
        <v>28.1</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1"/>
        <v>0.0153024911032028</v>
      </c>
      <c r="Q22" s="9">
        <f>_xlfn.XLOOKUP($E22,'Copy of Raw Data'!$E:$E,'Copy of Raw Data'!Q:Q,"ERROR",0,1)</f>
        <v>120</v>
      </c>
      <c r="R22" s="9" t="str">
        <f>_xlfn.XLOOKUP($E22,'Copy of Raw Data'!$E:$E,'Copy of Raw Data'!R:R,"ERROR",0,1)</f>
        <v>ml</v>
      </c>
      <c r="S22" s="17">
        <f t="shared" si="2"/>
        <v>6.82199211045365</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5 to 10</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0.2 to 0.3</v>
      </c>
      <c r="V22" s="17">
        <f t="shared" si="3"/>
        <v>0.234291778476373</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0.2 to 0.3</v>
      </c>
      <c r="X22" s="17">
        <f t="shared" si="4"/>
        <v>0.230706530620685</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4 to 6</v>
      </c>
      <c r="Z22" s="17">
        <f t="array" ref="Z22">_xlfn.IFS(AA22="oz",_xlfn.IFS(R22="oz",Q22,R22="fl oz",Q22*1.04,R22="ml",Q22*0.0338),AA22="fl oz",_xlfn.IFS(R22="oz",Q22/1.04,R22="fl oz",Q22,R22="ml",Q22*0.0338/1.04),AA22="ml",_xlfn.IFS(R22="oz",Q22/0.0338,R22="fl oz",Q22*1.04/0.0338,R22="ml",Q22))</f>
        <v>4.056</v>
      </c>
      <c r="AA22" s="9" t="str">
        <f>_xlfn.XLOOKUP($E22,'Copy of Raw Data'!$E:$E,'Copy of Raw Data'!AA:AA,"ERROR",0,1)</f>
        <v>oz</v>
      </c>
      <c r="AB22" s="9" t="str">
        <f>_xlfn.XLOOKUP($E22,'Copy of Raw Data'!$E:$E,'Copy of Raw Data'!AB:AB,"ERROR",0,1)</f>
        <v>Pump Bottle</v>
      </c>
      <c r="AC22" s="9" t="str">
        <f>_xlfn.XLOOKUP($E22,'Copy of Raw Data'!$E:$E,'Copy of Raw Data'!AC:AC,"ERROR",0,1)</f>
        <v>Pack of 1</v>
      </c>
      <c r="AD22" s="9" t="str">
        <f>_xlfn.XLOOKUP($E22,'Copy of Raw Data'!$E:$E,'Copy of Raw Data'!AD:AD,"ERROR",0,1)</f>
        <v>Protection, Strengthening, Shine, smoothening</v>
      </c>
      <c r="AE22" s="9" t="str">
        <f>_xlfn.XLOOKUP($E22,'Copy of Raw Data'!$E:$E,'Copy of Raw Data'!AO:AO,"ERROR",0,1)</f>
        <v>Paraben Free, Phthalate Free, Sulfate Free, Cruelty Free</v>
      </c>
      <c r="AF22" s="9" t="str">
        <f>_xlfn.XLOOKUP($E22,'Copy of Raw Data'!$E:$E,'Copy of Raw Data'!AZ:AZ,"ERROR",0,1)</f>
        <v>Kale, Carrot, Panthenol, Lemon, Ethylhexylglycerin, Glycerin, Geraniol</v>
      </c>
      <c r="AG22">
        <f>IF(SUMIF('Benefits Backend'!$AG$1:$BU$1,AG$3,'Benefits Backend'!$AG21:$BU21)&gt;=1,1,0)*$H22</f>
        <v>0</v>
      </c>
      <c r="AH22">
        <f>IF(SUMIF('Benefits Backend'!$AG$1:$BU$1,AH$3,'Benefits Backend'!$AG21:$BU21)&gt;=1,1,0)*$H22</f>
        <v>0</v>
      </c>
      <c r="AI22">
        <f>IF(SUMIF('Benefits Backend'!$AG$1:$BU$1,AI$3,'Benefits Backend'!$AG21:$BU21)&gt;=1,1,0)*$H22</f>
        <v>0</v>
      </c>
      <c r="AJ22">
        <f>IF(SUMIF('Benefits Backend'!$AG$1:$BU$1,AJ$3,'Benefits Backend'!$AG21:$BU21)&gt;=1,1,0)*$H22</f>
        <v>0</v>
      </c>
      <c r="AK22">
        <f>IF(SUMIF('Benefits Backend'!$AG$1:$BU$1,AK$3,'Benefits Backend'!$AG21:$BU21)&gt;=1,1,0)*$H22</f>
        <v>0</v>
      </c>
      <c r="AL22">
        <f>IF(SUMIF('Benefits Backend'!$AG$1:$BU$1,AL$3,'Benefits Backend'!$AG21:$BU21)&gt;=1,1,0)*$H22</f>
        <v>0</v>
      </c>
      <c r="AM22">
        <f>IF(SUMIF('Benefits Backend'!$AG$1:$BU$1,AM$3,'Benefits Backend'!$AG21:$BU21)&gt;=1,1,0)*$H22</f>
        <v>0</v>
      </c>
      <c r="AN22">
        <f>IF(SUMIF('Benefits Backend'!$AG$1:$BU$1,AN$3,'Benefits Backend'!$AG21:$BU21)&gt;=1,1,0)*$H22</f>
        <v>0</v>
      </c>
      <c r="AO22">
        <f>IF(SUMIF('Benefits Backend'!$AG$1:$BU$1,AO$3,'Benefits Backend'!$AG21:$BU21)&gt;=1,1,0)*$H22</f>
        <v>0</v>
      </c>
      <c r="AP22">
        <f>IF(SUMIF('Benefits Backend'!$AG$1:$BU$1,AP$3,'Benefits Backend'!$AG21:$BU21)&gt;=1,1,0)*$H22</f>
        <v>0</v>
      </c>
      <c r="AQ22">
        <f>IF(SUMIF('Benefits Backend'!$AG$1:$BU$1,AQ$3,'Benefits Backend'!$AG21:$BU21)&gt;=1,1,0)*$H22</f>
        <v>0</v>
      </c>
      <c r="AR22">
        <f>IF(SUMIF('Benefits Backend'!$AG$1:$BU$1,AR$3,'Benefits Backend'!$AG21:$BU21)&gt;=1,1,0)*$H22</f>
        <v>0</v>
      </c>
      <c r="AS22">
        <f>IF(SUMIF('Benefits Backend'!$AG$1:$BU$1,AS$3,'Benefits Backend'!$AG21:$BU21)&gt;=1,1,0)*$H22</f>
        <v>0</v>
      </c>
      <c r="AT22">
        <f>IF(SUMIF('Benefits Backend'!$AG$1:$BU$1,AT$3,'Benefits Backend'!$AG21:$BU21)&gt;=1,1,0)*$H22</f>
        <v>0</v>
      </c>
      <c r="AU22">
        <f>IF(SUMIF('Benefits Backend'!$AG$1:$BU$1,AU$3,'Benefits Backend'!$AG21:$BU21)&gt;=1,1,0)*$H22</f>
        <v>0</v>
      </c>
      <c r="AV22">
        <f>IF(SUMIF('Benefits Backend'!$AG$1:$BU$1,AV$3,'Benefits Backend'!$AG21:$BU21)&gt;=1,1,0)*$H22</f>
        <v>0</v>
      </c>
      <c r="AW22">
        <f>IF(SUMIF('Benefits Backend'!$AG$1:$BU$1,AW$3,'Benefits Backend'!$AG21:$BU21)&gt;=1,1,0)*$H22</f>
        <v>0</v>
      </c>
      <c r="AX22">
        <f>IF(SUMIF('Benefits Backend'!$AG$1:$BU$1,AX$3,'Benefits Backend'!$AG21:$BU21)&gt;=1,1,0)*$H22</f>
        <v>0</v>
      </c>
      <c r="AY22">
        <f>IF(SUMIF('Benefits Backend'!$AG$1:$BU$1,AY$3,'Benefits Backend'!$AG21:$BU21)&gt;=1,1,0)*$H22</f>
        <v>0</v>
      </c>
      <c r="AZ22">
        <f>IF(SUMIF('Benefits Backend'!$AG$1:$BU$1,AZ$3,'Benefits Backend'!$AG21:$BU21)&gt;=1,1,0)*$H22</f>
        <v>0</v>
      </c>
      <c r="BA22">
        <f>IF(SUMIF('Benefits Backend'!$AG$1:$BU$1,BA$3,'Benefits Backend'!$AG21:$BU21)&gt;=1,1,0)*$H22</f>
        <v>253351.67</v>
      </c>
      <c r="BB22">
        <f>IF(SUMIF('Benefits Backend'!$AG$1:$BU$1,BB$3,'Benefits Backend'!$AG21:$BU21)&gt;=1,1,0)*$H22</f>
        <v>253351.67</v>
      </c>
      <c r="BC22">
        <f>IF(SUMIF('Benefits Backend'!$AG$1:$BU$1,BC$3,'Benefits Backend'!$AG21:$BU21)&gt;=1,1,0)*$H22</f>
        <v>0</v>
      </c>
      <c r="BD22">
        <f>IF(SUMIF('Benefits Backend'!$AG$1:$BU$1,BD$3,'Benefits Backend'!$AG21:$BU21)&gt;=1,1,0)*$H22</f>
        <v>0</v>
      </c>
      <c r="BE22">
        <f>IF(SUMIF('Benefits Backend'!$AG$1:$BU$1,BE$3,'Benefits Backend'!$AG21:$BU21)&gt;=1,1,0)*$H22</f>
        <v>253351.67</v>
      </c>
      <c r="BF22">
        <f>IF(SUMIF('Benefits Backend'!$AG$1:$BU$1,BF$3,'Benefits Backend'!$AG21:$BU21)&gt;=1,1,0)*$H22</f>
        <v>0</v>
      </c>
      <c r="BG22">
        <f>IF(SUMIF('Benefits Backend'!$AG$1:$BU$1,BG$3,'Benefits Backend'!$AG21:$BU21)&gt;=1,1,0)*$H22</f>
        <v>0</v>
      </c>
    </row>
    <row r="23" spans="1:59">
      <c r="A23" s="9" t="str">
        <f>_xlfn.XLOOKUP($E23,'Copy of Raw Data'!$E:$E,'Copy of Raw Data'!A:A,"ERROR",0,1)</f>
        <v>US</v>
      </c>
      <c r="B23" s="9" t="str">
        <f>_xlfn.XLOOKUP($E23,'Copy of Raw Data'!$E:$E,'Copy of Raw Data'!B:B,"ERROR",0,1)</f>
        <v>Hair Mousses</v>
      </c>
      <c r="C23" s="9" t="str">
        <f>_xlfn.XLOOKUP($E23,'Copy of Raw Data'!$E:$E,'Copy of Raw Data'!C:C,"ERROR",0,1)</f>
        <v>davines</v>
      </c>
      <c r="D23" s="9" t="str">
        <f>_xlfn.XLOOKUP($E23,'Copy of Raw Data'!$E:$E,'Copy of Raw Data'!D:D,"ERROR",0,1)</f>
        <v>www.amazon.com/dp/B00GNJBHPO</v>
      </c>
      <c r="E23" s="9" t="s">
        <v>112</v>
      </c>
      <c r="F23" s="9" t="str">
        <f>_xlfn.XLOOKUP($E23,'Copy of Raw Data'!$E:$E,'Copy of Raw Data'!F:F,"ERROR",0,1)</f>
        <v>Davines This Is A Volume Boosting Mousse , Add Natural Looking And Airy Volume And Body, For All Hair Types, 8.3 OZ.</v>
      </c>
      <c r="G23" s="9">
        <f>_xlfn.XLOOKUP($E23,'Copy of Raw Data'!$E:$E,'Copy of Raw Data'!G:G,"ERROR",0,1)</f>
        <v>7180</v>
      </c>
      <c r="H23" s="9">
        <f>_xlfn.XLOOKUP($E23,'Copy of Raw Data'!$E:$E,'Copy of Raw Data'!H:H,"ERROR",0,1)</f>
        <v>245754.5</v>
      </c>
      <c r="I23" s="9">
        <f>_xlfn.XLOOKUP($E23,'Copy of Raw Data'!$E:$E,'Copy of Raw Data'!I:I,"ERROR",0,1)</f>
        <v>0.0103575167574289</v>
      </c>
      <c r="J23" s="9" t="str">
        <f>_xlfn.XLOOKUP($E23,'Copy of Raw Data'!$E:$E,'Copy of 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30 to 40</v>
      </c>
      <c r="L23" s="9">
        <f>_xlfn.XLOOKUP($E23,'Copy of Raw Data'!$E:$E,'Copy of Raw Data'!L:L,"ERROR",0,1)</f>
        <v>34.01</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30 to 40</v>
      </c>
      <c r="N23" s="9">
        <f>_xlfn.XLOOKUP($E23,'Copy of Raw Data'!$E:$E,'Copy of Raw Data'!N:N,"ERROR",0,1)</f>
        <v>34.57</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0% to 2%</v>
      </c>
      <c r="P23" s="16">
        <f t="shared" si="1"/>
        <v>0.0161990164882847</v>
      </c>
      <c r="Q23" s="9">
        <f>_xlfn.XLOOKUP($E23,'Copy of Raw Data'!$E:$E,'Copy of Raw Data'!Q:Q,"ERROR",0,1)</f>
        <v>8.3</v>
      </c>
      <c r="R23" s="9" t="str">
        <f>_xlfn.XLOOKUP($E23,'Copy of Raw Data'!$E:$E,'Copy of Raw Data'!R:R,"ERROR",0,1)</f>
        <v>oz</v>
      </c>
      <c r="S23" s="17">
        <f t="shared" si="2"/>
        <v>4.09759036144578</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4 to 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7">
        <f t="shared" si="3"/>
        <v>0.140854252315315</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7">
        <f t="shared" si="4"/>
        <v>0.138572551959614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8 to 10</v>
      </c>
      <c r="Z23" s="17">
        <f t="array" ref="Z23">_xlfn.IFS(AA23="oz",_xlfn.IFS(R23="oz",Q23,R23="fl oz",Q23*1.04,R23="ml",Q23*0.0338),AA23="fl oz",_xlfn.IFS(R23="oz",Q23/1.04,R23="fl oz",Q23,R23="ml",Q23*0.0338/1.04),AA23="ml",_xlfn.IFS(R23="oz",Q23/0.0338,R23="fl oz",Q23*1.04/0.0338,R23="ml",Q23))</f>
        <v>8.3</v>
      </c>
      <c r="AA23" s="9" t="str">
        <f>_xlfn.XLOOKUP($E23,'Copy of Raw Data'!$E:$E,'Copy of Raw Data'!AA:AA,"ERROR",0,1)</f>
        <v>oz</v>
      </c>
      <c r="AB23" s="9" t="str">
        <f>_xlfn.XLOOKUP($E23,'Copy of Raw Data'!$E:$E,'Copy of Raw Data'!AB:AB,"ERROR",0,1)</f>
        <v>Spray Can</v>
      </c>
      <c r="AC23" s="9" t="str">
        <f>_xlfn.XLOOKUP($E23,'Copy of Raw Data'!$E:$E,'Copy of Raw Data'!AC:AC,"ERROR",0,1)</f>
        <v>Pack of 1</v>
      </c>
      <c r="AD23" s="9" t="str">
        <f>_xlfn.XLOOKUP($E23,'Copy of Raw Data'!$E:$E,'Copy of Raw Data'!AD:AD,"ERROR",0,1)</f>
        <v>Volumizing, Long Lasting</v>
      </c>
      <c r="AE23" s="9" t="str">
        <f>_xlfn.XLOOKUP($E23,'Copy of Raw Data'!$E:$E,'Copy of Raw Data'!AO:AO,"ERROR",0,1)</f>
        <v>Vegetarian, Harsh Chemical Free</v>
      </c>
      <c r="AF23" s="9" t="str">
        <f>_xlfn.XLOOKUP($E23,'Copy of Raw Data'!$E:$E,'Copy of Raw Data'!AZ:AZ,"ERROR",0,1)</f>
        <v>water, glycerin, panthenol</v>
      </c>
      <c r="AG23">
        <f>IF(SUMIF('Benefits Backend'!$AG$1:$BU$1,AG$3,'Benefits Backend'!$AG22:$BU22)&gt;=1,1,0)*$H23</f>
        <v>0</v>
      </c>
      <c r="AH23">
        <f>IF(SUMIF('Benefits Backend'!$AG$1:$BU$1,AH$3,'Benefits Backend'!$AG22:$BU22)&gt;=1,1,0)*$H23</f>
        <v>0</v>
      </c>
      <c r="AI23">
        <f>IF(SUMIF('Benefits Backend'!$AG$1:$BU$1,AI$3,'Benefits Backend'!$AG22:$BU22)&gt;=1,1,0)*$H23</f>
        <v>0</v>
      </c>
      <c r="AJ23">
        <f>IF(SUMIF('Benefits Backend'!$AG$1:$BU$1,AJ$3,'Benefits Backend'!$AG22:$BU22)&gt;=1,1,0)*$H23</f>
        <v>0</v>
      </c>
      <c r="AK23">
        <f>IF(SUMIF('Benefits Backend'!$AG$1:$BU$1,AK$3,'Benefits Backend'!$AG22:$BU22)&gt;=1,1,0)*$H23</f>
        <v>0</v>
      </c>
      <c r="AL23">
        <f>IF(SUMIF('Benefits Backend'!$AG$1:$BU$1,AL$3,'Benefits Backend'!$AG22:$BU22)&gt;=1,1,0)*$H23</f>
        <v>0</v>
      </c>
      <c r="AM23">
        <f>IF(SUMIF('Benefits Backend'!$AG$1:$BU$1,AM$3,'Benefits Backend'!$AG22:$BU22)&gt;=1,1,0)*$H23</f>
        <v>0</v>
      </c>
      <c r="AN23">
        <f>IF(SUMIF('Benefits Backend'!$AG$1:$BU$1,AN$3,'Benefits Backend'!$AG22:$BU22)&gt;=1,1,0)*$H23</f>
        <v>0</v>
      </c>
      <c r="AO23">
        <f>IF(SUMIF('Benefits Backend'!$AG$1:$BU$1,AO$3,'Benefits Backend'!$AG22:$BU22)&gt;=1,1,0)*$H23</f>
        <v>0</v>
      </c>
      <c r="AP23">
        <f>IF(SUMIF('Benefits Backend'!$AG$1:$BU$1,AP$3,'Benefits Backend'!$AG22:$BU22)&gt;=1,1,0)*$H23</f>
        <v>0</v>
      </c>
      <c r="AQ23">
        <f>IF(SUMIF('Benefits Backend'!$AG$1:$BU$1,AQ$3,'Benefits Backend'!$AG22:$BU22)&gt;=1,1,0)*$H23</f>
        <v>0</v>
      </c>
      <c r="AR23">
        <f>IF(SUMIF('Benefits Backend'!$AG$1:$BU$1,AR$3,'Benefits Backend'!$AG22:$BU22)&gt;=1,1,0)*$H23</f>
        <v>0</v>
      </c>
      <c r="AS23">
        <f>IF(SUMIF('Benefits Backend'!$AG$1:$BU$1,AS$3,'Benefits Backend'!$AG22:$BU22)&gt;=1,1,0)*$H23</f>
        <v>0</v>
      </c>
      <c r="AT23">
        <f>IF(SUMIF('Benefits Backend'!$AG$1:$BU$1,AT$3,'Benefits Backend'!$AG22:$BU22)&gt;=1,1,0)*$H23</f>
        <v>0</v>
      </c>
      <c r="AU23">
        <f>IF(SUMIF('Benefits Backend'!$AG$1:$BU$1,AU$3,'Benefits Backend'!$AG22:$BU22)&gt;=1,1,0)*$H23</f>
        <v>0</v>
      </c>
      <c r="AV23">
        <f>IF(SUMIF('Benefits Backend'!$AG$1:$BU$1,AV$3,'Benefits Backend'!$AG22:$BU22)&gt;=1,1,0)*$H23</f>
        <v>0</v>
      </c>
      <c r="AW23">
        <f>IF(SUMIF('Benefits Backend'!$AG$1:$BU$1,AW$3,'Benefits Backend'!$AG22:$BU22)&gt;=1,1,0)*$H23</f>
        <v>245754.5</v>
      </c>
      <c r="AX23">
        <f>IF(SUMIF('Benefits Backend'!$AG$1:$BU$1,AX$3,'Benefits Backend'!$AG22:$BU22)&gt;=1,1,0)*$H23</f>
        <v>0</v>
      </c>
      <c r="AY23">
        <f>IF(SUMIF('Benefits Backend'!$AG$1:$BU$1,AY$3,'Benefits Backend'!$AG22:$BU22)&gt;=1,1,0)*$H23</f>
        <v>0</v>
      </c>
      <c r="AZ23">
        <f>IF(SUMIF('Benefits Backend'!$AG$1:$BU$1,AZ$3,'Benefits Backend'!$AG22:$BU22)&gt;=1,1,0)*$H23</f>
        <v>0</v>
      </c>
      <c r="BA23">
        <f>IF(SUMIF('Benefits Backend'!$AG$1:$BU$1,BA$3,'Benefits Backend'!$AG22:$BU22)&gt;=1,1,0)*$H23</f>
        <v>0</v>
      </c>
      <c r="BB23">
        <f>IF(SUMIF('Benefits Backend'!$AG$1:$BU$1,BB$3,'Benefits Backend'!$AG22:$BU22)&gt;=1,1,0)*$H23</f>
        <v>0</v>
      </c>
      <c r="BC23">
        <f>IF(SUMIF('Benefits Backend'!$AG$1:$BU$1,BC$3,'Benefits Backend'!$AG22:$BU22)&gt;=1,1,0)*$H23</f>
        <v>0</v>
      </c>
      <c r="BD23">
        <f>IF(SUMIF('Benefits Backend'!$AG$1:$BU$1,BD$3,'Benefits Backend'!$AG22:$BU22)&gt;=1,1,0)*$H23</f>
        <v>0</v>
      </c>
      <c r="BE23">
        <f>IF(SUMIF('Benefits Backend'!$AG$1:$BU$1,BE$3,'Benefits Backend'!$AG22:$BU22)&gt;=1,1,0)*$H23</f>
        <v>0</v>
      </c>
      <c r="BF23">
        <f>IF(SUMIF('Benefits Backend'!$AG$1:$BU$1,BF$3,'Benefits Backend'!$AG22:$BU22)&gt;=1,1,0)*$H23</f>
        <v>0</v>
      </c>
      <c r="BG23">
        <f>IF(SUMIF('Benefits Backend'!$AG$1:$BU$1,BG$3,'Benefits Backend'!$AG22:$BU22)&gt;=1,1,0)*$H23</f>
        <v>245754.5</v>
      </c>
    </row>
    <row r="24" spans="1:59">
      <c r="A24" s="9" t="str">
        <f>_xlfn.XLOOKUP($E24,'Copy of Raw Data'!$E:$E,'Copy of Raw Data'!A:A,"ERROR",0,1)</f>
        <v>US</v>
      </c>
      <c r="B24" s="9" t="str">
        <f>_xlfn.XLOOKUP($E24,'Copy of Raw Data'!$E:$E,'Copy of Raw Data'!B:B,"ERROR",0,1)</f>
        <v>Hair Mousses</v>
      </c>
      <c r="C24" s="9" t="str">
        <f>_xlfn.XLOOKUP($E24,'Copy of Raw Data'!$E:$E,'Copy of Raw Data'!C:C,"ERROR",0,1)</f>
        <v>TRESemmé</v>
      </c>
      <c r="D24" s="9" t="str">
        <f>_xlfn.XLOOKUP($E24,'Copy of Raw Data'!$E:$E,'Copy of Raw Data'!D:D,"ERROR",0,1)</f>
        <v>www.amazon.com/dp/B09HKXBTWB</v>
      </c>
      <c r="E24" s="9" t="s">
        <v>116</v>
      </c>
      <c r="F24" s="9" t="str">
        <f>_xlfn.XLOOKUP($E24,'Copy of Raw Data'!$E:$E,'Copy of Raw Data'!F:F,"ERROR",0,1)</f>
        <v>TRESemmé Flawless Curls Mousse with Coconut and Avocado Oil, Provides Extra Hold in a Lightweight Formula, Paraben Free and Alcohol Free, Leaves Curls Soft &amp; Bouncy, 2 pk - 15 oz each</v>
      </c>
      <c r="G24" s="9">
        <f>_xlfn.XLOOKUP($E24,'Copy of Raw Data'!$E:$E,'Copy of Raw Data'!G:G,"ERROR",0,1)</f>
        <v>12882</v>
      </c>
      <c r="H24" s="9">
        <f>_xlfn.XLOOKUP($E24,'Copy of Raw Data'!$E:$E,'Copy of Raw Data'!H:H,"ERROR",0,1)</f>
        <v>243622.87</v>
      </c>
      <c r="I24" s="9">
        <f>_xlfn.XLOOKUP($E24,'Copy of Raw Data'!$E:$E,'Copy of Raw Data'!I:I,"ERROR",0,1)</f>
        <v>0.0102982612526768</v>
      </c>
      <c r="J24" s="9" t="str">
        <f>_xlfn.XLOOKUP($E24,'Copy of Raw Data'!$E:$E,'Copy of 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15 to 20</v>
      </c>
      <c r="L24" s="9">
        <f>_xlfn.XLOOKUP($E24,'Copy of Raw Data'!$E:$E,'Copy of Raw Data'!L:L,"ERROR",0,1)</f>
        <v>19.63</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_xlfn.XLOOKUP($E24,'Copy of Raw Data'!$E:$E,'Copy of Raw Data'!N:N,"ERROR",0,1)</f>
        <v>21.43</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8% to 10%</v>
      </c>
      <c r="P24" s="16">
        <f t="shared" si="1"/>
        <v>0.0839944003733085</v>
      </c>
      <c r="Q24" s="9">
        <f>_xlfn.XLOOKUP($E24,'Copy of Raw Data'!$E:$E,'Copy of Raw Data'!Q:Q,"ERROR",0,1)</f>
        <v>30</v>
      </c>
      <c r="R24" s="9" t="str">
        <f>_xlfn.XLOOKUP($E24,'Copy of Raw Data'!$E:$E,'Copy of Raw Data'!R:R,"ERROR",0,1)</f>
        <v>oz</v>
      </c>
      <c r="S24" s="17">
        <f t="shared" si="2"/>
        <v>0.654333333333333</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0.5 to 0.75</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 to 0.05</v>
      </c>
      <c r="V24" s="17">
        <f t="shared" si="3"/>
        <v>0.0241573667004847</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 to 0.05</v>
      </c>
      <c r="X24" s="17">
        <f t="shared" si="4"/>
        <v>0.0221282831698794</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25 to 30</v>
      </c>
      <c r="Z24" s="17">
        <f t="array" ref="Z24">_xlfn.IFS(AA24="oz",_xlfn.IFS(R24="oz",Q24,R24="fl oz",Q24*1.04,R24="ml",Q24*0.0338),AA24="fl oz",_xlfn.IFS(R24="oz",Q24/1.04,R24="fl oz",Q24,R24="ml",Q24*0.0338/1.04),AA24="ml",_xlfn.IFS(R24="oz",Q24/0.0338,R24="fl oz",Q24*1.04/0.0338,R24="ml",Q24))</f>
        <v>30</v>
      </c>
      <c r="AA24" s="9" t="str">
        <f>_xlfn.XLOOKUP($E24,'Copy of Raw Data'!$E:$E,'Copy of Raw Data'!AA:AA,"ERROR",0,1)</f>
        <v>oz</v>
      </c>
      <c r="AB24" s="9" t="str">
        <f>_xlfn.XLOOKUP($E24,'Copy of Raw Data'!$E:$E,'Copy of Raw Data'!AB:AB,"ERROR",0,1)</f>
        <v>Spray Can</v>
      </c>
      <c r="AC24" s="9" t="str">
        <f>_xlfn.XLOOKUP($E24,'Copy of Raw Data'!$E:$E,'Copy of Raw Data'!AC:AC,"ERROR",0,1)</f>
        <v>Pack of 2</v>
      </c>
      <c r="AD24" s="9" t="str">
        <f>_xlfn.XLOOKUP($E24,'Copy of Raw Data'!$E:$E,'Copy of Raw Data'!AD:AD,"ERROR",0,1)</f>
        <v>Curl Protection, Moisturizing, Hold, Softening</v>
      </c>
      <c r="AE24" s="9" t="str">
        <f>_xlfn.XLOOKUP($E24,'Copy of Raw Data'!$E:$E,'Copy of Raw Data'!AO:AO,"ERROR",0,1)</f>
        <v>Paraben Free, Alcohol Free</v>
      </c>
      <c r="AF24" s="9" t="str">
        <f>_xlfn.XLOOKUP($E24,'Copy of Raw Data'!$E:$E,'Copy of Raw Data'!AZ:AZ,"ERROR",0,1)</f>
        <v>Coconut, Avocado, Cocamidopropyl Betaine, Geraniol</v>
      </c>
      <c r="AG24">
        <f>IF(SUMIF('Benefits Backend'!$AG$1:$BU$1,AG$3,'Benefits Backend'!$AG23:$BU23)&gt;=1,1,0)*$H24</f>
        <v>0</v>
      </c>
      <c r="AH24">
        <f>IF(SUMIF('Benefits Backend'!$AG$1:$BU$1,AH$3,'Benefits Backend'!$AG23:$BU23)&gt;=1,1,0)*$H24</f>
        <v>0</v>
      </c>
      <c r="AI24">
        <f>IF(SUMIF('Benefits Backend'!$AG$1:$BU$1,AI$3,'Benefits Backend'!$AG23:$BU23)&gt;=1,1,0)*$H24</f>
        <v>0</v>
      </c>
      <c r="AJ24">
        <f>IF(SUMIF('Benefits Backend'!$AG$1:$BU$1,AJ$3,'Benefits Backend'!$AG23:$BU23)&gt;=1,1,0)*$H24</f>
        <v>0</v>
      </c>
      <c r="AK24">
        <f>IF(SUMIF('Benefits Backend'!$AG$1:$BU$1,AK$3,'Benefits Backend'!$AG23:$BU23)&gt;=1,1,0)*$H24</f>
        <v>243622.87</v>
      </c>
      <c r="AL24">
        <f>IF(SUMIF('Benefits Backend'!$AG$1:$BU$1,AL$3,'Benefits Backend'!$AG23:$BU23)&gt;=1,1,0)*$H24</f>
        <v>0</v>
      </c>
      <c r="AM24">
        <f>IF(SUMIF('Benefits Backend'!$AG$1:$BU$1,AM$3,'Benefits Backend'!$AG23:$BU23)&gt;=1,1,0)*$H24</f>
        <v>0</v>
      </c>
      <c r="AN24">
        <f>IF(SUMIF('Benefits Backend'!$AG$1:$BU$1,AN$3,'Benefits Backend'!$AG23:$BU23)&gt;=1,1,0)*$H24</f>
        <v>0</v>
      </c>
      <c r="AO24">
        <f>IF(SUMIF('Benefits Backend'!$AG$1:$BU$1,AO$3,'Benefits Backend'!$AG23:$BU23)&gt;=1,1,0)*$H24</f>
        <v>0</v>
      </c>
      <c r="AP24">
        <f>IF(SUMIF('Benefits Backend'!$AG$1:$BU$1,AP$3,'Benefits Backend'!$AG23:$BU23)&gt;=1,1,0)*$H24</f>
        <v>0</v>
      </c>
      <c r="AQ24">
        <f>IF(SUMIF('Benefits Backend'!$AG$1:$BU$1,AQ$3,'Benefits Backend'!$AG23:$BU23)&gt;=1,1,0)*$H24</f>
        <v>0</v>
      </c>
      <c r="AR24">
        <f>IF(SUMIF('Benefits Backend'!$AG$1:$BU$1,AR$3,'Benefits Backend'!$AG23:$BU23)&gt;=1,1,0)*$H24</f>
        <v>0</v>
      </c>
      <c r="AS24">
        <f>IF(SUMIF('Benefits Backend'!$AG$1:$BU$1,AS$3,'Benefits Backend'!$AG23:$BU23)&gt;=1,1,0)*$H24</f>
        <v>243622.87</v>
      </c>
      <c r="AT24">
        <f>IF(SUMIF('Benefits Backend'!$AG$1:$BU$1,AT$3,'Benefits Backend'!$AG23:$BU23)&gt;=1,1,0)*$H24</f>
        <v>0</v>
      </c>
      <c r="AU24">
        <f>IF(SUMIF('Benefits Backend'!$AG$1:$BU$1,AU$3,'Benefits Backend'!$AG23:$BU23)&gt;=1,1,0)*$H24</f>
        <v>0</v>
      </c>
      <c r="AV24">
        <f>IF(SUMIF('Benefits Backend'!$AG$1:$BU$1,AV$3,'Benefits Backend'!$AG23:$BU23)&gt;=1,1,0)*$H24</f>
        <v>0</v>
      </c>
      <c r="AW24">
        <f>IF(SUMIF('Benefits Backend'!$AG$1:$BU$1,AW$3,'Benefits Backend'!$AG23:$BU23)&gt;=1,1,0)*$H24</f>
        <v>0</v>
      </c>
      <c r="AX24">
        <f>IF(SUMIF('Benefits Backend'!$AG$1:$BU$1,AX$3,'Benefits Backend'!$AG23:$BU23)&gt;=1,1,0)*$H24</f>
        <v>243622.87</v>
      </c>
      <c r="AY24">
        <f>IF(SUMIF('Benefits Backend'!$AG$1:$BU$1,AY$3,'Benefits Backend'!$AG23:$BU23)&gt;=1,1,0)*$H24</f>
        <v>0</v>
      </c>
      <c r="AZ24">
        <f>IF(SUMIF('Benefits Backend'!$AG$1:$BU$1,AZ$3,'Benefits Backend'!$AG23:$BU23)&gt;=1,1,0)*$H24</f>
        <v>0</v>
      </c>
      <c r="BA24">
        <f>IF(SUMIF('Benefits Backend'!$AG$1:$BU$1,BA$3,'Benefits Backend'!$AG23:$BU23)&gt;=1,1,0)*$H24</f>
        <v>0</v>
      </c>
      <c r="BB24">
        <f>IF(SUMIF('Benefits Backend'!$AG$1:$BU$1,BB$3,'Benefits Backend'!$AG23:$BU23)&gt;=1,1,0)*$H24</f>
        <v>0</v>
      </c>
      <c r="BC24">
        <f>IF(SUMIF('Benefits Backend'!$AG$1:$BU$1,BC$3,'Benefits Backend'!$AG23:$BU23)&gt;=1,1,0)*$H24</f>
        <v>243622.87</v>
      </c>
      <c r="BD24">
        <f>IF(SUMIF('Benefits Backend'!$AG$1:$BU$1,BD$3,'Benefits Backend'!$AG23:$BU23)&gt;=1,1,0)*$H24</f>
        <v>0</v>
      </c>
      <c r="BE24">
        <f>IF(SUMIF('Benefits Backend'!$AG$1:$BU$1,BE$3,'Benefits Backend'!$AG23:$BU23)&gt;=1,1,0)*$H24</f>
        <v>0</v>
      </c>
      <c r="BF24">
        <f>IF(SUMIF('Benefits Backend'!$AG$1:$BU$1,BF$3,'Benefits Backend'!$AG23:$BU23)&gt;=1,1,0)*$H24</f>
        <v>0</v>
      </c>
      <c r="BG24">
        <f>IF(SUMIF('Benefits Backend'!$AG$1:$BU$1,BG$3,'Benefits Backend'!$AG23:$BU23)&gt;=1,1,0)*$H24</f>
        <v>0</v>
      </c>
    </row>
    <row r="25" spans="1:59">
      <c r="A25" s="9" t="str">
        <f>_xlfn.XLOOKUP($E25,'Copy of Raw Data'!$E:$E,'Copy of Raw Data'!A:A,"ERROR",0,1)</f>
        <v>US</v>
      </c>
      <c r="B25" s="9" t="str">
        <f>_xlfn.XLOOKUP($E25,'Copy of Raw Data'!$E:$E,'Copy of Raw Data'!B:B,"ERROR",0,1)</f>
        <v>Hair Mousses</v>
      </c>
      <c r="C25" s="9" t="str">
        <f>_xlfn.XLOOKUP($E25,'Copy of Raw Data'!$E:$E,'Copy of Raw Data'!C:C,"ERROR",0,1)</f>
        <v>biolage</v>
      </c>
      <c r="D25" s="9" t="str">
        <f>_xlfn.XLOOKUP($E25,'Copy of Raw Data'!$E:$E,'Copy of Raw Data'!D:D,"ERROR",0,1)</f>
        <v>www.amazon.com/dp/B07DNJHCKT</v>
      </c>
      <c r="E25" s="9" t="s">
        <v>120</v>
      </c>
      <c r="F25" s="9" t="str">
        <f>_xlfn.XLOOKUP($E25,'Copy of Raw Data'!$E:$E,'Copy of Raw Data'!F:F,"ERROR",0,1)</f>
        <v>Biolage Styling Whipped Volume Mousse | Provides Body, Control &amp; Shine Leaving Hair With Natural Softness | Medium Hold | Paraben-Free | Vegan | 8.5 Oz. | 8.5 Fl. Oz</v>
      </c>
      <c r="G25" s="9">
        <f>_xlfn.XLOOKUP($E25,'Copy of Raw Data'!$E:$E,'Copy of Raw Data'!G:G,"ERROR",0,1)</f>
        <v>11010</v>
      </c>
      <c r="H25" s="9">
        <f>_xlfn.XLOOKUP($E25,'Copy of Raw Data'!$E:$E,'Copy of Raw Data'!H:H,"ERROR",0,1)</f>
        <v>242229.1</v>
      </c>
      <c r="I25" s="9">
        <f>_xlfn.XLOOKUP($E25,'Copy of Raw Data'!$E:$E,'Copy of Raw Data'!I:I,"ERROR",0,1)</f>
        <v>0.0101743542964503</v>
      </c>
      <c r="J25" s="9" t="str">
        <f>_xlfn.XLOOKUP($E25,'Copy of Raw Data'!$E:$E,'Copy of 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20 to 30</v>
      </c>
      <c r="L25" s="9">
        <f>_xlfn.XLOOKUP($E25,'Copy of Raw Data'!$E:$E,'Copy of Raw Data'!L:L,"ERROR",0,1)</f>
        <v>22</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20 to 30</v>
      </c>
      <c r="N25" s="9">
        <f>_xlfn.XLOOKUP($E25,'Copy of Raw Data'!$E:$E,'Copy of Raw Data'!N:N,"ERROR",0,1)</f>
        <v>22</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No Discount</v>
      </c>
      <c r="P25" s="16">
        <f t="shared" si="1"/>
        <v>0</v>
      </c>
      <c r="Q25" s="9">
        <f>_xlfn.XLOOKUP($E25,'Copy of Raw Data'!$E:$E,'Copy of Raw Data'!Q:Q,"ERROR",0,1)</f>
        <v>8.5</v>
      </c>
      <c r="R25" s="9" t="str">
        <f>_xlfn.XLOOKUP($E25,'Copy of Raw Data'!$E:$E,'Copy of Raw Data'!R:R,"ERROR",0,1)</f>
        <v>oz</v>
      </c>
      <c r="S25" s="17">
        <f t="shared" si="2"/>
        <v>2.58823529411765</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2 to 3</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0.05 to 0.1</v>
      </c>
      <c r="V25" s="17">
        <f t="shared" si="3"/>
        <v>0.0875290934770932</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7">
        <f t="shared" si="4"/>
        <v>0.0875290934770932</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8.5</v>
      </c>
      <c r="AA25" s="9" t="str">
        <f>_xlfn.XLOOKUP($E25,'Copy of Raw Data'!$E:$E,'Copy of Raw Data'!AA:AA,"ERROR",0,1)</f>
        <v>oz</v>
      </c>
      <c r="AB25" s="9" t="str">
        <f>_xlfn.XLOOKUP($E25,'Copy of Raw Data'!$E:$E,'Copy of Raw Data'!AB:AB,"ERROR",0,1)</f>
        <v>Spray Can</v>
      </c>
      <c r="AC25" s="9" t="str">
        <f>_xlfn.XLOOKUP($E25,'Copy of Raw Data'!$E:$E,'Copy of Raw Data'!AC:AC,"ERROR",0,1)</f>
        <v>Pack of 1</v>
      </c>
      <c r="AD25" s="9" t="str">
        <f>_xlfn.XLOOKUP($E25,'Copy of Raw Data'!$E:$E,'Copy of Raw Data'!AD:AD,"ERROR",0,1)</f>
        <v>Volumizing, Shine, Softening, Hold, Lightweight</v>
      </c>
      <c r="AE25" s="9" t="str">
        <f>_xlfn.XLOOKUP($E25,'Copy of Raw Data'!$E:$E,'Copy of Raw Data'!AO:AO,"ERROR",0,1)</f>
        <v>Paraben Free, Vegan, Cruelty Free, Recycled Packaging</v>
      </c>
      <c r="AF25" s="9" t="str">
        <f>_xlfn.XLOOKUP($E25,'Copy of Raw Data'!$E:$E,'Copy of Raw Data'!AZ:AZ,"ERROR",0,1)</f>
        <v>Cocamidopropyl Betaine, Water, Geraniol, Agave, Lactic Acid</v>
      </c>
      <c r="AG25">
        <f>IF(SUMIF('Benefits Backend'!$AG$1:$BU$1,AG$3,'Benefits Backend'!$AG24:$BU24)&gt;=1,1,0)*$H25</f>
        <v>0</v>
      </c>
      <c r="AH25">
        <f>IF(SUMIF('Benefits Backend'!$AG$1:$BU$1,AH$3,'Benefits Backend'!$AG24:$BU24)&gt;=1,1,0)*$H25</f>
        <v>0</v>
      </c>
      <c r="AI25">
        <f>IF(SUMIF('Benefits Backend'!$AG$1:$BU$1,AI$3,'Benefits Backend'!$AG24:$BU24)&gt;=1,1,0)*$H25</f>
        <v>0</v>
      </c>
      <c r="AJ25">
        <f>IF(SUMIF('Benefits Backend'!$AG$1:$BU$1,AJ$3,'Benefits Backend'!$AG24:$BU24)&gt;=1,1,0)*$H25</f>
        <v>0</v>
      </c>
      <c r="AK25">
        <f>IF(SUMIF('Benefits Backend'!$AG$1:$BU$1,AK$3,'Benefits Backend'!$AG24:$BU24)&gt;=1,1,0)*$H25</f>
        <v>0</v>
      </c>
      <c r="AL25">
        <f>IF(SUMIF('Benefits Backend'!$AG$1:$BU$1,AL$3,'Benefits Backend'!$AG24:$BU24)&gt;=1,1,0)*$H25</f>
        <v>0</v>
      </c>
      <c r="AM25">
        <f>IF(SUMIF('Benefits Backend'!$AG$1:$BU$1,AM$3,'Benefits Backend'!$AG24:$BU24)&gt;=1,1,0)*$H25</f>
        <v>0</v>
      </c>
      <c r="AN25">
        <f>IF(SUMIF('Benefits Backend'!$AG$1:$BU$1,AN$3,'Benefits Backend'!$AG24:$BU24)&gt;=1,1,0)*$H25</f>
        <v>0</v>
      </c>
      <c r="AO25">
        <f>IF(SUMIF('Benefits Backend'!$AG$1:$BU$1,AO$3,'Benefits Backend'!$AG24:$BU24)&gt;=1,1,0)*$H25</f>
        <v>0</v>
      </c>
      <c r="AP25">
        <f>IF(SUMIF('Benefits Backend'!$AG$1:$BU$1,AP$3,'Benefits Backend'!$AG24:$BU24)&gt;=1,1,0)*$H25</f>
        <v>0</v>
      </c>
      <c r="AQ25">
        <f>IF(SUMIF('Benefits Backend'!$AG$1:$BU$1,AQ$3,'Benefits Backend'!$AG24:$BU24)&gt;=1,1,0)*$H25</f>
        <v>0</v>
      </c>
      <c r="AR25">
        <f>IF(SUMIF('Benefits Backend'!$AG$1:$BU$1,AR$3,'Benefits Backend'!$AG24:$BU24)&gt;=1,1,0)*$H25</f>
        <v>0</v>
      </c>
      <c r="AS25">
        <f>IF(SUMIF('Benefits Backend'!$AG$1:$BU$1,AS$3,'Benefits Backend'!$AG24:$BU24)&gt;=1,1,0)*$H25</f>
        <v>242229.1</v>
      </c>
      <c r="AT25">
        <f>IF(SUMIF('Benefits Backend'!$AG$1:$BU$1,AT$3,'Benefits Backend'!$AG24:$BU24)&gt;=1,1,0)*$H25</f>
        <v>0</v>
      </c>
      <c r="AU25">
        <f>IF(SUMIF('Benefits Backend'!$AG$1:$BU$1,AU$3,'Benefits Backend'!$AG24:$BU24)&gt;=1,1,0)*$H25</f>
        <v>0</v>
      </c>
      <c r="AV25">
        <f>IF(SUMIF('Benefits Backend'!$AG$1:$BU$1,AV$3,'Benefits Backend'!$AG24:$BU24)&gt;=1,1,0)*$H25</f>
        <v>242229.1</v>
      </c>
      <c r="AW25">
        <f>IF(SUMIF('Benefits Backend'!$AG$1:$BU$1,AW$3,'Benefits Backend'!$AG24:$BU24)&gt;=1,1,0)*$H25</f>
        <v>0</v>
      </c>
      <c r="AX25">
        <f>IF(SUMIF('Benefits Backend'!$AG$1:$BU$1,AX$3,'Benefits Backend'!$AG24:$BU24)&gt;=1,1,0)*$H25</f>
        <v>0</v>
      </c>
      <c r="AY25">
        <f>IF(SUMIF('Benefits Backend'!$AG$1:$BU$1,AY$3,'Benefits Backend'!$AG24:$BU24)&gt;=1,1,0)*$H25</f>
        <v>0</v>
      </c>
      <c r="AZ25">
        <f>IF(SUMIF('Benefits Backend'!$AG$1:$BU$1,AZ$3,'Benefits Backend'!$AG24:$BU24)&gt;=1,1,0)*$H25</f>
        <v>0</v>
      </c>
      <c r="BA25">
        <f>IF(SUMIF('Benefits Backend'!$AG$1:$BU$1,BA$3,'Benefits Backend'!$AG24:$BU24)&gt;=1,1,0)*$H25</f>
        <v>242229.1</v>
      </c>
      <c r="BB25">
        <f>IF(SUMIF('Benefits Backend'!$AG$1:$BU$1,BB$3,'Benefits Backend'!$AG24:$BU24)&gt;=1,1,0)*$H25</f>
        <v>0</v>
      </c>
      <c r="BC25">
        <f>IF(SUMIF('Benefits Backend'!$AG$1:$BU$1,BC$3,'Benefits Backend'!$AG24:$BU24)&gt;=1,1,0)*$H25</f>
        <v>242229.1</v>
      </c>
      <c r="BD25">
        <f>IF(SUMIF('Benefits Backend'!$AG$1:$BU$1,BD$3,'Benefits Backend'!$AG24:$BU24)&gt;=1,1,0)*$H25</f>
        <v>0</v>
      </c>
      <c r="BE25">
        <f>IF(SUMIF('Benefits Backend'!$AG$1:$BU$1,BE$3,'Benefits Backend'!$AG24:$BU24)&gt;=1,1,0)*$H25</f>
        <v>0</v>
      </c>
      <c r="BF25">
        <f>IF(SUMIF('Benefits Backend'!$AG$1:$BU$1,BF$3,'Benefits Backend'!$AG24:$BU24)&gt;=1,1,0)*$H25</f>
        <v>0</v>
      </c>
      <c r="BG25">
        <f>IF(SUMIF('Benefits Backend'!$AG$1:$BU$1,BG$3,'Benefits Backend'!$AG24:$BU24)&gt;=1,1,0)*$H25</f>
        <v>242229.1</v>
      </c>
    </row>
    <row r="26" spans="1:59">
      <c r="A26" s="9" t="str">
        <f>_xlfn.XLOOKUP($E26,'Copy of Raw Data'!$E:$E,'Copy of Raw Data'!A:A,"ERROR",0,1)</f>
        <v>US</v>
      </c>
      <c r="B26" s="9" t="str">
        <f>_xlfn.XLOOKUP($E26,'Copy of Raw Data'!$E:$E,'Copy of Raw Data'!B:B,"ERROR",0,1)</f>
        <v>Hair Mousses</v>
      </c>
      <c r="C26" s="9" t="str">
        <f>_xlfn.XLOOKUP($E26,'Copy of Raw Data'!$E:$E,'Copy of Raw Data'!C:C,"ERROR",0,1)</f>
        <v>Cake</v>
      </c>
      <c r="D26" s="9" t="str">
        <f>_xlfn.XLOOKUP($E26,'Copy of Raw Data'!$E:$E,'Copy of Raw Data'!D:D,"ERROR",0,1)</f>
        <v>www.amazon.com/dp/B07PFY5KNL</v>
      </c>
      <c r="E26" s="9" t="s">
        <v>124</v>
      </c>
      <c r="F26" s="9" t="str">
        <f>_xlfn.XLOOKUP($E26,'Copy of Raw Data'!$E:$E,'Copy of Raw Data'!F:F,"ERROR",0,1)</f>
        <v>Cake Beauty Whipped Curl Defining &amp; Volumizing Mousse – Aloe Vera &amp; Vitamin E for Flexible Hold - Vegan No Heat Curls Mousse for Wavy &amp; Curly Hair - Sulfate &amp; Cruelty Free Hair Products For Women</v>
      </c>
      <c r="G26" s="9">
        <f>_xlfn.XLOOKUP($E26,'Copy of Raw Data'!$E:$E,'Copy of Raw Data'!G:G,"ERROR",0,1)</f>
        <v>25665</v>
      </c>
      <c r="H26" s="9">
        <f>_xlfn.XLOOKUP($E26,'Copy of Raw Data'!$E:$E,'Copy of Raw Data'!H:H,"ERROR",0,1)</f>
        <v>239314.64</v>
      </c>
      <c r="I26" s="9">
        <f>_xlfn.XLOOKUP($E26,'Copy of Raw Data'!$E:$E,'Copy of Raw Data'!I:I,"ERROR",0,1)</f>
        <v>0.010103700215621</v>
      </c>
      <c r="J26" s="9" t="str">
        <f>_xlfn.XLOOKUP($E26,'Copy of Raw Data'!$E:$E,'Copy of 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5 to 10</v>
      </c>
      <c r="L26" s="9">
        <f>_xlfn.XLOOKUP($E26,'Copy of Raw Data'!$E:$E,'Copy of Raw Data'!L:L,"ERROR",0,1)</f>
        <v>9.37</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10 to 15</v>
      </c>
      <c r="N26" s="9">
        <f>_xlfn.XLOOKUP($E26,'Copy of Raw Data'!$E:$E,'Copy of Raw Data'!N:N,"ERROR",0,1)</f>
        <v>10.65</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10% to 15%</v>
      </c>
      <c r="P26" s="16">
        <f t="shared" si="1"/>
        <v>0.12018779342723</v>
      </c>
      <c r="Q26" s="9">
        <f>_xlfn.XLOOKUP($E26,'Copy of Raw Data'!$E:$E,'Copy of Raw Data'!Q:Q,"ERROR",0,1)</f>
        <v>250</v>
      </c>
      <c r="R26" s="9" t="str">
        <f>_xlfn.XLOOKUP($E26,'Copy of Raw Data'!$E:$E,'Copy of Raw Data'!R:R,"ERROR",0,1)</f>
        <v>ml</v>
      </c>
      <c r="S26" s="17">
        <f t="shared" si="2"/>
        <v>1.10887573964497</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1 to 2</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 to 0.05</v>
      </c>
      <c r="V26" s="17">
        <f t="shared" si="3"/>
        <v>0.0426227605541359</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 to 0.05</v>
      </c>
      <c r="X26" s="17">
        <f t="shared" si="4"/>
        <v>0.0375000250133571</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8.45</v>
      </c>
      <c r="AA26" s="9" t="str">
        <f>_xlfn.XLOOKUP($E26,'Copy of Raw Data'!$E:$E,'Copy of Raw Data'!AA:AA,"ERROR",0,1)</f>
        <v>oz</v>
      </c>
      <c r="AB26" s="9" t="str">
        <f>_xlfn.XLOOKUP($E26,'Copy of Raw Data'!$E:$E,'Copy of Raw Data'!AB:AB,"ERROR",0,1)</f>
        <v>Spray Can</v>
      </c>
      <c r="AC26" s="9" t="str">
        <f>_xlfn.XLOOKUP($E26,'Copy of Raw Data'!$E:$E,'Copy of Raw Data'!AC:AC,"ERROR",0,1)</f>
        <v>Pack of 1</v>
      </c>
      <c r="AD26" s="9" t="str">
        <f>_xlfn.XLOOKUP($E26,'Copy of Raw Data'!$E:$E,'Copy of Raw Data'!AD:AD,"ERROR",0,1)</f>
        <v>Volumizing, Defining, Humidity Protection, Curl Boosting, Softening</v>
      </c>
      <c r="AE26" s="9" t="str">
        <f>_xlfn.XLOOKUP($E26,'Copy of Raw Data'!$E:$E,'Copy of Raw Data'!AO:AO,"ERROR",0,1)</f>
        <v>Vegan, Phthalate Free, Sulfate Free, Paraben Free, Talcum Free, Cruelty Free, Mineral Oil Free</v>
      </c>
      <c r="AF26" s="9" t="str">
        <f>_xlfn.XLOOKUP($E26,'Copy of Raw Data'!$E:$E,'Copy of Raw Data'!AZ:AZ,"ERROR",0,1)</f>
        <v>Aloe Vera, Vitamin E, Citric Acid, Acrylate Copolymer</v>
      </c>
      <c r="AG26">
        <f>IF(SUMIF('Benefits Backend'!$AG$1:$BU$1,AG$3,'Benefits Backend'!$AG25:$BU25)&gt;=1,1,0)*$H26</f>
        <v>0</v>
      </c>
      <c r="AH26">
        <f>IF(SUMIF('Benefits Backend'!$AG$1:$BU$1,AH$3,'Benefits Backend'!$AG25:$BU25)&gt;=1,1,0)*$H26</f>
        <v>0</v>
      </c>
      <c r="AI26">
        <f>IF(SUMIF('Benefits Backend'!$AG$1:$BU$1,AI$3,'Benefits Backend'!$AG25:$BU25)&gt;=1,1,0)*$H26</f>
        <v>0</v>
      </c>
      <c r="AJ26">
        <f>IF(SUMIF('Benefits Backend'!$AG$1:$BU$1,AJ$3,'Benefits Backend'!$AG25:$BU25)&gt;=1,1,0)*$H26</f>
        <v>239314.64</v>
      </c>
      <c r="AK26">
        <f>IF(SUMIF('Benefits Backend'!$AG$1:$BU$1,AK$3,'Benefits Backend'!$AG25:$BU25)&gt;=1,1,0)*$H26</f>
        <v>0</v>
      </c>
      <c r="AL26">
        <f>IF(SUMIF('Benefits Backend'!$AG$1:$BU$1,AL$3,'Benefits Backend'!$AG25:$BU25)&gt;=1,1,0)*$H26</f>
        <v>0</v>
      </c>
      <c r="AM26">
        <f>IF(SUMIF('Benefits Backend'!$AG$1:$BU$1,AM$3,'Benefits Backend'!$AG25:$BU25)&gt;=1,1,0)*$H26</f>
        <v>0</v>
      </c>
      <c r="AN26">
        <f>IF(SUMIF('Benefits Backend'!$AG$1:$BU$1,AN$3,'Benefits Backend'!$AG25:$BU25)&gt;=1,1,0)*$H26</f>
        <v>239314.64</v>
      </c>
      <c r="AO26">
        <f>IF(SUMIF('Benefits Backend'!$AG$1:$BU$1,AO$3,'Benefits Backend'!$AG25:$BU25)&gt;=1,1,0)*$H26</f>
        <v>0</v>
      </c>
      <c r="AP26">
        <f>IF(SUMIF('Benefits Backend'!$AG$1:$BU$1,AP$3,'Benefits Backend'!$AG25:$BU25)&gt;=1,1,0)*$H26</f>
        <v>0</v>
      </c>
      <c r="AQ26">
        <f>IF(SUMIF('Benefits Backend'!$AG$1:$BU$1,AQ$3,'Benefits Backend'!$AG25:$BU25)&gt;=1,1,0)*$H26</f>
        <v>0</v>
      </c>
      <c r="AR26">
        <f>IF(SUMIF('Benefits Backend'!$AG$1:$BU$1,AR$3,'Benefits Backend'!$AG25:$BU25)&gt;=1,1,0)*$H26</f>
        <v>0</v>
      </c>
      <c r="AS26">
        <f>IF(SUMIF('Benefits Backend'!$AG$1:$BU$1,AS$3,'Benefits Backend'!$AG25:$BU25)&gt;=1,1,0)*$H26</f>
        <v>0</v>
      </c>
      <c r="AT26">
        <f>IF(SUMIF('Benefits Backend'!$AG$1:$BU$1,AT$3,'Benefits Backend'!$AG25:$BU25)&gt;=1,1,0)*$H26</f>
        <v>239314.64</v>
      </c>
      <c r="AU26">
        <f>IF(SUMIF('Benefits Backend'!$AG$1:$BU$1,AU$3,'Benefits Backend'!$AG25:$BU25)&gt;=1,1,0)*$H26</f>
        <v>0</v>
      </c>
      <c r="AV26">
        <f>IF(SUMIF('Benefits Backend'!$AG$1:$BU$1,AV$3,'Benefits Backend'!$AG25:$BU25)&gt;=1,1,0)*$H26</f>
        <v>0</v>
      </c>
      <c r="AW26">
        <f>IF(SUMIF('Benefits Backend'!$AG$1:$BU$1,AW$3,'Benefits Backend'!$AG25:$BU25)&gt;=1,1,0)*$H26</f>
        <v>0</v>
      </c>
      <c r="AX26">
        <f>IF(SUMIF('Benefits Backend'!$AG$1:$BU$1,AX$3,'Benefits Backend'!$AG25:$BU25)&gt;=1,1,0)*$H26</f>
        <v>0</v>
      </c>
      <c r="AY26">
        <f>IF(SUMIF('Benefits Backend'!$AG$1:$BU$1,AY$3,'Benefits Backend'!$AG25:$BU25)&gt;=1,1,0)*$H26</f>
        <v>0</v>
      </c>
      <c r="AZ26">
        <f>IF(SUMIF('Benefits Backend'!$AG$1:$BU$1,AZ$3,'Benefits Backend'!$AG25:$BU25)&gt;=1,1,0)*$H26</f>
        <v>0</v>
      </c>
      <c r="BA26">
        <f>IF(SUMIF('Benefits Backend'!$AG$1:$BU$1,BA$3,'Benefits Backend'!$AG25:$BU25)&gt;=1,1,0)*$H26</f>
        <v>0</v>
      </c>
      <c r="BB26">
        <f>IF(SUMIF('Benefits Backend'!$AG$1:$BU$1,BB$3,'Benefits Backend'!$AG25:$BU25)&gt;=1,1,0)*$H26</f>
        <v>0</v>
      </c>
      <c r="BC26">
        <f>IF(SUMIF('Benefits Backend'!$AG$1:$BU$1,BC$3,'Benefits Backend'!$AG25:$BU25)&gt;=1,1,0)*$H26</f>
        <v>239314.64</v>
      </c>
      <c r="BD26">
        <f>IF(SUMIF('Benefits Backend'!$AG$1:$BU$1,BD$3,'Benefits Backend'!$AG25:$BU25)&gt;=1,1,0)*$H26</f>
        <v>0</v>
      </c>
      <c r="BE26">
        <f>IF(SUMIF('Benefits Backend'!$AG$1:$BU$1,BE$3,'Benefits Backend'!$AG25:$BU25)&gt;=1,1,0)*$H26</f>
        <v>0</v>
      </c>
      <c r="BF26">
        <f>IF(SUMIF('Benefits Backend'!$AG$1:$BU$1,BF$3,'Benefits Backend'!$AG25:$BU25)&gt;=1,1,0)*$H26</f>
        <v>0</v>
      </c>
      <c r="BG26">
        <f>IF(SUMIF('Benefits Backend'!$AG$1:$BU$1,BG$3,'Benefits Backend'!$AG25:$BU25)&gt;=1,1,0)*$H26</f>
        <v>239314.64</v>
      </c>
    </row>
    <row r="27" spans="1:59">
      <c r="A27" s="9" t="str">
        <f>_xlfn.XLOOKUP($E27,'Copy of Raw Data'!$E:$E,'Copy of Raw Data'!A:A,"ERROR",0,1)</f>
        <v>US</v>
      </c>
      <c r="B27" s="9" t="str">
        <f>_xlfn.XLOOKUP($E27,'Copy of Raw Data'!$E:$E,'Copy of Raw Data'!B:B,"ERROR",0,1)</f>
        <v>Hair Mousses</v>
      </c>
      <c r="C27" s="9" t="str">
        <f>_xlfn.XLOOKUP($E27,'Copy of Raw Data'!$E:$E,'Copy of Raw Data'!C:C,"ERROR",0,1)</f>
        <v>moroccanoil</v>
      </c>
      <c r="D27" s="9" t="str">
        <f>_xlfn.XLOOKUP($E27,'Copy of Raw Data'!$E:$E,'Copy of Raw Data'!D:D,"ERROR",0,1)</f>
        <v>www.amazon.com/dp/B00DSQZL9I</v>
      </c>
      <c r="E27" s="9" t="s">
        <v>127</v>
      </c>
      <c r="F27" s="9" t="str">
        <f>_xlfn.XLOOKUP($E27,'Copy of Raw Data'!$E:$E,'Copy of Raw Data'!F:F,"ERROR",0,1)</f>
        <v>Moroccanoil Root Boost Moroccanoil Root Boost</v>
      </c>
      <c r="G27" s="9">
        <f>_xlfn.XLOOKUP($E27,'Copy of Raw Data'!$E:$E,'Copy of Raw Data'!G:G,"ERROR",0,1)</f>
        <v>7922</v>
      </c>
      <c r="H27" s="9">
        <f>_xlfn.XLOOKUP($E27,'Copy of Raw Data'!$E:$E,'Copy of Raw Data'!H:H,"ERROR",0,1)</f>
        <v>237652.76</v>
      </c>
      <c r="I27" s="9">
        <f>_xlfn.XLOOKUP($E27,'Copy of Raw Data'!$E:$E,'Copy of Raw Data'!I:I,"ERROR",0,1)</f>
        <v>0.0100324653860349</v>
      </c>
      <c r="J27" s="9" t="str">
        <f>_xlfn.XLOOKUP($E27,'Copy of Raw Data'!$E:$E,'Copy of 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20 to 30</v>
      </c>
      <c r="L27" s="9">
        <f>_xlfn.XLOOKUP($E27,'Copy of Raw Data'!$E:$E,'Copy of Raw Data'!L:L,"ERROR",0,1)</f>
        <v>30</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20 to 30</v>
      </c>
      <c r="N27" s="9">
        <f>_xlfn.XLOOKUP($E27,'Copy of Raw Data'!$E:$E,'Copy of Raw Data'!N:N,"ERROR",0,1)</f>
        <v>30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No Discount</v>
      </c>
      <c r="P27" s="16">
        <f t="shared" si="1"/>
        <v>0</v>
      </c>
      <c r="Q27" s="9">
        <f>_xlfn.XLOOKUP($E27,'Copy of Raw Data'!$E:$E,'Copy of Raw Data'!Q:Q,"ERROR",0,1)</f>
        <v>8.5</v>
      </c>
      <c r="R27" s="9" t="str">
        <f>_xlfn.XLOOKUP($E27,'Copy of Raw Data'!$E:$E,'Copy of Raw Data'!R:R,"ERROR",0,1)</f>
        <v>fl oz</v>
      </c>
      <c r="S27" s="17">
        <f t="shared" si="2"/>
        <v>3.39366515837104</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3 to 4</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0.1 to 0.2</v>
      </c>
      <c r="V27" s="17">
        <f t="shared" si="3"/>
        <v>0.114767168020664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0.1 to 0.2</v>
      </c>
      <c r="X27" s="17">
        <f t="shared" si="4"/>
        <v>0.114767168020664</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8 to 10</v>
      </c>
      <c r="Z27" s="17">
        <f t="array" ref="Z27">_xlfn.IFS(AA27="oz",_xlfn.IFS(R27="oz",Q27,R27="fl oz",Q27*1.04,R27="ml",Q27*0.0338),AA27="fl oz",_xlfn.IFS(R27="oz",Q27/1.04,R27="fl oz",Q27,R27="ml",Q27*0.0338/1.04),AA27="ml",_xlfn.IFS(R27="oz",Q27/0.0338,R27="fl oz",Q27*1.04/0.0338,R27="ml",Q27))</f>
        <v>8.84</v>
      </c>
      <c r="AA27" s="9" t="str">
        <f>_xlfn.XLOOKUP($E27,'Copy of Raw Data'!$E:$E,'Copy of Raw Data'!AA:AA,"ERROR",0,1)</f>
        <v>oz</v>
      </c>
      <c r="AB27" s="9" t="str">
        <f>_xlfn.XLOOKUP($E27,'Copy of Raw Data'!$E:$E,'Copy of Raw Data'!AB:AB,"ERROR",0,1)</f>
        <v>Spray Can</v>
      </c>
      <c r="AC27" s="9" t="str">
        <f>_xlfn.XLOOKUP($E27,'Copy of Raw Data'!$E:$E,'Copy of Raw Data'!AC:AC,"ERROR",0,1)</f>
        <v>Pack of 1</v>
      </c>
      <c r="AD27" s="9" t="str">
        <f>_xlfn.XLOOKUP($E27,'Copy of Raw Data'!$E:$E,'Copy of Raw Data'!AD:AD,"ERROR",0,1)</f>
        <v>Long Lasting, Lift, Volumizing</v>
      </c>
      <c r="AE27" s="9" t="str">
        <f>_xlfn.XLOOKUP($E27,'Copy of Raw Data'!$E:$E,'Copy of Raw Data'!AO:AO,"ERROR",0,1)</f>
        <v>Cruelty Free</v>
      </c>
      <c r="AF27" s="9" t="str">
        <f>_xlfn.XLOOKUP($E27,'Copy of Raw Data'!$E:$E,'Copy of Raw Data'!AZ:AZ,"ERROR",0,1)</f>
        <v>Argan, Water, Tetrasodium edta</v>
      </c>
      <c r="AG27">
        <f>IF(SUMIF('Benefits Backend'!$AG$1:$BU$1,AG$3,'Benefits Backend'!$AG26:$BU26)&gt;=1,1,0)*$H27</f>
        <v>0</v>
      </c>
      <c r="AH27">
        <f>IF(SUMIF('Benefits Backend'!$AG$1:$BU$1,AH$3,'Benefits Backend'!$AG26:$BU26)&gt;=1,1,0)*$H27</f>
        <v>0</v>
      </c>
      <c r="AI27">
        <f>IF(SUMIF('Benefits Backend'!$AG$1:$BU$1,AI$3,'Benefits Backend'!$AG26:$BU26)&gt;=1,1,0)*$H27</f>
        <v>0</v>
      </c>
      <c r="AJ27">
        <f>IF(SUMIF('Benefits Backend'!$AG$1:$BU$1,AJ$3,'Benefits Backend'!$AG26:$BU26)&gt;=1,1,0)*$H27</f>
        <v>0</v>
      </c>
      <c r="AK27">
        <f>IF(SUMIF('Benefits Backend'!$AG$1:$BU$1,AK$3,'Benefits Backend'!$AG26:$BU26)&gt;=1,1,0)*$H27</f>
        <v>0</v>
      </c>
      <c r="AL27">
        <f>IF(SUMIF('Benefits Backend'!$AG$1:$BU$1,AL$3,'Benefits Backend'!$AG26:$BU26)&gt;=1,1,0)*$H27</f>
        <v>0</v>
      </c>
      <c r="AM27">
        <f>IF(SUMIF('Benefits Backend'!$AG$1:$BU$1,AM$3,'Benefits Backend'!$AG26:$BU26)&gt;=1,1,0)*$H27</f>
        <v>0</v>
      </c>
      <c r="AN27">
        <f>IF(SUMIF('Benefits Backend'!$AG$1:$BU$1,AN$3,'Benefits Backend'!$AG26:$BU26)&gt;=1,1,0)*$H27</f>
        <v>0</v>
      </c>
      <c r="AO27">
        <f>IF(SUMIF('Benefits Backend'!$AG$1:$BU$1,AO$3,'Benefits Backend'!$AG26:$BU26)&gt;=1,1,0)*$H27</f>
        <v>0</v>
      </c>
      <c r="AP27">
        <f>IF(SUMIF('Benefits Backend'!$AG$1:$BU$1,AP$3,'Benefits Backend'!$AG26:$BU26)&gt;=1,1,0)*$H27</f>
        <v>0</v>
      </c>
      <c r="AQ27">
        <f>IF(SUMIF('Benefits Backend'!$AG$1:$BU$1,AQ$3,'Benefits Backend'!$AG26:$BU26)&gt;=1,1,0)*$H27</f>
        <v>0</v>
      </c>
      <c r="AR27">
        <f>IF(SUMIF('Benefits Backend'!$AG$1:$BU$1,AR$3,'Benefits Backend'!$AG26:$BU26)&gt;=1,1,0)*$H27</f>
        <v>0</v>
      </c>
      <c r="AS27">
        <f>IF(SUMIF('Benefits Backend'!$AG$1:$BU$1,AS$3,'Benefits Backend'!$AG26:$BU26)&gt;=1,1,0)*$H27</f>
        <v>0</v>
      </c>
      <c r="AT27">
        <f>IF(SUMIF('Benefits Backend'!$AG$1:$BU$1,AT$3,'Benefits Backend'!$AG26:$BU26)&gt;=1,1,0)*$H27</f>
        <v>0</v>
      </c>
      <c r="AU27">
        <f>IF(SUMIF('Benefits Backend'!$AG$1:$BU$1,AU$3,'Benefits Backend'!$AG26:$BU26)&gt;=1,1,0)*$H27</f>
        <v>237652.76</v>
      </c>
      <c r="AV27">
        <f>IF(SUMIF('Benefits Backend'!$AG$1:$BU$1,AV$3,'Benefits Backend'!$AG26:$BU26)&gt;=1,1,0)*$H27</f>
        <v>0</v>
      </c>
      <c r="AW27">
        <f>IF(SUMIF('Benefits Backend'!$AG$1:$BU$1,AW$3,'Benefits Backend'!$AG26:$BU26)&gt;=1,1,0)*$H27</f>
        <v>237652.76</v>
      </c>
      <c r="AX27">
        <f>IF(SUMIF('Benefits Backend'!$AG$1:$BU$1,AX$3,'Benefits Backend'!$AG26:$BU26)&gt;=1,1,0)*$H27</f>
        <v>0</v>
      </c>
      <c r="AY27">
        <f>IF(SUMIF('Benefits Backend'!$AG$1:$BU$1,AY$3,'Benefits Backend'!$AG26:$BU26)&gt;=1,1,0)*$H27</f>
        <v>0</v>
      </c>
      <c r="AZ27">
        <f>IF(SUMIF('Benefits Backend'!$AG$1:$BU$1,AZ$3,'Benefits Backend'!$AG26:$BU26)&gt;=1,1,0)*$H27</f>
        <v>0</v>
      </c>
      <c r="BA27">
        <f>IF(SUMIF('Benefits Backend'!$AG$1:$BU$1,BA$3,'Benefits Backend'!$AG26:$BU26)&gt;=1,1,0)*$H27</f>
        <v>0</v>
      </c>
      <c r="BB27">
        <f>IF(SUMIF('Benefits Backend'!$AG$1:$BU$1,BB$3,'Benefits Backend'!$AG26:$BU26)&gt;=1,1,0)*$H27</f>
        <v>0</v>
      </c>
      <c r="BC27">
        <f>IF(SUMIF('Benefits Backend'!$AG$1:$BU$1,BC$3,'Benefits Backend'!$AG26:$BU26)&gt;=1,1,0)*$H27</f>
        <v>0</v>
      </c>
      <c r="BD27">
        <f>IF(SUMIF('Benefits Backend'!$AG$1:$BU$1,BD$3,'Benefits Backend'!$AG26:$BU26)&gt;=1,1,0)*$H27</f>
        <v>0</v>
      </c>
      <c r="BE27">
        <f>IF(SUMIF('Benefits Backend'!$AG$1:$BU$1,BE$3,'Benefits Backend'!$AG26:$BU26)&gt;=1,1,0)*$H27</f>
        <v>0</v>
      </c>
      <c r="BF27">
        <f>IF(SUMIF('Benefits Backend'!$AG$1:$BU$1,BF$3,'Benefits Backend'!$AG26:$BU26)&gt;=1,1,0)*$H27</f>
        <v>0</v>
      </c>
      <c r="BG27">
        <f>IF(SUMIF('Benefits Backend'!$AG$1:$BU$1,BG$3,'Benefits Backend'!$AG26:$BU26)&gt;=1,1,0)*$H27</f>
        <v>237652.76</v>
      </c>
    </row>
    <row r="28" spans="1:59">
      <c r="A28" s="9" t="str">
        <f>_xlfn.XLOOKUP($E28,'Copy of Raw Data'!$E:$E,'Copy of Raw Data'!A:A,"ERROR",0,1)</f>
        <v>US</v>
      </c>
      <c r="B28" s="9" t="str">
        <f>_xlfn.XLOOKUP($E28,'Copy of Raw Data'!$E:$E,'Copy of Raw Data'!B:B,"ERROR",0,1)</f>
        <v>Hair Mousses</v>
      </c>
      <c r="C28" s="9" t="str">
        <f>_xlfn.XLOOKUP($E28,'Copy of Raw Data'!$E:$E,'Copy of Raw Data'!C:C,"ERROR",0,1)</f>
        <v>John Frieda</v>
      </c>
      <c r="D28" s="9" t="str">
        <f>_xlfn.XLOOKUP($E28,'Copy of Raw Data'!$E:$E,'Copy of Raw Data'!D:D,"ERROR",0,1)</f>
        <v>www.amazon.com/dp/B099P7RKBV</v>
      </c>
      <c r="E28" s="9" t="s">
        <v>131</v>
      </c>
      <c r="F28" s="9" t="str">
        <f>_xlfn.XLOOKUP($E28,'Copy of Raw Data'!$E:$E,'Copy of Raw Data'!F:F,"ERROR",0,1)</f>
        <v>John Frieda Frizz Ease Curly Hair Reviver Mousse Enhances Curls, a Soft Flexible Hold for Curly or Frizzy Hair, Alcohol-Free, 7.2 oz (Pack of 2)</v>
      </c>
      <c r="G28" s="9">
        <f>_xlfn.XLOOKUP($E28,'Copy of Raw Data'!$E:$E,'Copy of Raw Data'!G:G,"ERROR",0,1)</f>
        <v>14177</v>
      </c>
      <c r="H28" s="9">
        <f>_xlfn.XLOOKUP($E28,'Copy of Raw Data'!$E:$E,'Copy of Raw Data'!H:H,"ERROR",0,1)</f>
        <v>235977.22</v>
      </c>
      <c r="I28" s="9">
        <f>_xlfn.XLOOKUP($E28,'Copy of Raw Data'!$E:$E,'Copy of Raw Data'!I:I,"ERROR",0,1)</f>
        <v>0.00991425240352822</v>
      </c>
      <c r="J28" s="9" t="str">
        <f>_xlfn.XLOOKUP($E28,'Copy of Raw Data'!$E:$E,'Copy of 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15 to 20</v>
      </c>
      <c r="L28" s="9">
        <f>_xlfn.XLOOKUP($E28,'Copy of Raw Data'!$E:$E,'Copy of Raw Data'!L:L,"ERROR",0,1)</f>
        <v>16.64</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15 to 20</v>
      </c>
      <c r="N28" s="9">
        <f>_xlfn.XLOOKUP($E28,'Copy of Raw Data'!$E:$E,'Copy of Raw Data'!N:N,"ERROR",0,1)</f>
        <v>20</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15% to 20%</v>
      </c>
      <c r="P28" s="16">
        <f t="shared" si="1"/>
        <v>0.168</v>
      </c>
      <c r="Q28" s="9">
        <f>_xlfn.XLOOKUP($E28,'Copy of Raw Data'!$E:$E,'Copy of Raw Data'!Q:Q,"ERROR",0,1)</f>
        <v>7.2</v>
      </c>
      <c r="R28" s="9" t="str">
        <f>_xlfn.XLOOKUP($E28,'Copy of Raw Data'!$E:$E,'Copy of Raw Data'!R:R,"ERROR",0,1)</f>
        <v>oz</v>
      </c>
      <c r="S28" s="17">
        <f t="shared" si="2"/>
        <v>2.31111111111111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3"/>
        <v>0.09393905234284</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4"/>
        <v>0.0781572915492428</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17">
        <f t="array" ref="Z28">_xlfn.IFS(AA28="oz",_xlfn.IFS(R28="oz",Q28,R28="fl oz",Q28*1.04,R28="ml",Q28*0.0338),AA28="fl oz",_xlfn.IFS(R28="oz",Q28/1.04,R28="fl oz",Q28,R28="ml",Q28*0.0338/1.04),AA28="ml",_xlfn.IFS(R28="oz",Q28/0.0338,R28="fl oz",Q28*1.04/0.0338,R28="ml",Q28))</f>
        <v>7.2</v>
      </c>
      <c r="AA28" s="9" t="str">
        <f>_xlfn.XLOOKUP($E28,'Copy of Raw Data'!$E:$E,'Copy of Raw Data'!AA:AA,"ERROR",0,1)</f>
        <v>oz</v>
      </c>
      <c r="AB28" s="9" t="str">
        <f>_xlfn.XLOOKUP($E28,'Copy of Raw Data'!$E:$E,'Copy of Raw Data'!AB:AB,"ERROR",0,1)</f>
        <v>Spray Can</v>
      </c>
      <c r="AC28" s="9" t="str">
        <f>_xlfn.XLOOKUP($E28,'Copy of Raw Data'!$E:$E,'Copy of Raw Data'!AC:AC,"ERROR",0,1)</f>
        <v>Pack of 2</v>
      </c>
      <c r="AD28" s="9" t="str">
        <f>_xlfn.XLOOKUP($E28,'Copy of Raw Data'!$E:$E,'Copy of Raw Data'!AD:AD,"ERROR",0,1)</f>
        <v>Frizz Control, Curl Enhancing, Softening, Hold, Nourishing</v>
      </c>
      <c r="AE28" s="9" t="str">
        <f>_xlfn.XLOOKUP($E28,'Copy of Raw Data'!$E:$E,'Copy of Raw Data'!AO:AO,"ERROR",0,1)</f>
        <v>Alcohol Free</v>
      </c>
      <c r="AF28" s="9" t="str">
        <f>_xlfn.XLOOKUP($E28,'Copy of Raw Data'!$E:$E,'Copy of Raw Data'!AZ:AZ,"ERROR",0,1)</f>
        <v>Abyssinian oil, Disodium EDTA, Rose, Water</v>
      </c>
      <c r="AG28">
        <f>IF(SUMIF('Benefits Backend'!$AG$1:$BU$1,AG$3,'Benefits Backend'!$AG27:$BU27)&gt;=1,1,0)*$H28</f>
        <v>0</v>
      </c>
      <c r="AH28">
        <f>IF(SUMIF('Benefits Backend'!$AG$1:$BU$1,AH$3,'Benefits Backend'!$AG27:$BU27)&gt;=1,1,0)*$H28</f>
        <v>0</v>
      </c>
      <c r="AI28">
        <f>IF(SUMIF('Benefits Backend'!$AG$1:$BU$1,AI$3,'Benefits Backend'!$AG27:$BU27)&gt;=1,1,0)*$H28</f>
        <v>0</v>
      </c>
      <c r="AJ28">
        <f>IF(SUMIF('Benefits Backend'!$AG$1:$BU$1,AJ$3,'Benefits Backend'!$AG27:$BU27)&gt;=1,1,0)*$H28</f>
        <v>235977.22</v>
      </c>
      <c r="AK28">
        <f>IF(SUMIF('Benefits Backend'!$AG$1:$BU$1,AK$3,'Benefits Backend'!$AG27:$BU27)&gt;=1,1,0)*$H28</f>
        <v>0</v>
      </c>
      <c r="AL28">
        <f>IF(SUMIF('Benefits Backend'!$AG$1:$BU$1,AL$3,'Benefits Backend'!$AG27:$BU27)&gt;=1,1,0)*$H28</f>
        <v>0</v>
      </c>
      <c r="AM28">
        <f>IF(SUMIF('Benefits Backend'!$AG$1:$BU$1,AM$3,'Benefits Backend'!$AG27:$BU27)&gt;=1,1,0)*$H28</f>
        <v>0</v>
      </c>
      <c r="AN28">
        <f>IF(SUMIF('Benefits Backend'!$AG$1:$BU$1,AN$3,'Benefits Backend'!$AG27:$BU27)&gt;=1,1,0)*$H28</f>
        <v>0</v>
      </c>
      <c r="AO28">
        <f>IF(SUMIF('Benefits Backend'!$AG$1:$BU$1,AO$3,'Benefits Backend'!$AG27:$BU27)&gt;=1,1,0)*$H28</f>
        <v>0</v>
      </c>
      <c r="AP28">
        <f>IF(SUMIF('Benefits Backend'!$AG$1:$BU$1,AP$3,'Benefits Backend'!$AG27:$BU27)&gt;=1,1,0)*$H28</f>
        <v>0</v>
      </c>
      <c r="AQ28">
        <f>IF(SUMIF('Benefits Backend'!$AG$1:$BU$1,AQ$3,'Benefits Backend'!$AG27:$BU27)&gt;=1,1,0)*$H28</f>
        <v>235977.22</v>
      </c>
      <c r="AR28">
        <f>IF(SUMIF('Benefits Backend'!$AG$1:$BU$1,AR$3,'Benefits Backend'!$AG27:$BU27)&gt;=1,1,0)*$H28</f>
        <v>0</v>
      </c>
      <c r="AS28">
        <f>IF(SUMIF('Benefits Backend'!$AG$1:$BU$1,AS$3,'Benefits Backend'!$AG27:$BU27)&gt;=1,1,0)*$H28</f>
        <v>235977.22</v>
      </c>
      <c r="AT28">
        <f>IF(SUMIF('Benefits Backend'!$AG$1:$BU$1,AT$3,'Benefits Backend'!$AG27:$BU27)&gt;=1,1,0)*$H28</f>
        <v>0</v>
      </c>
      <c r="AU28">
        <f>IF(SUMIF('Benefits Backend'!$AG$1:$BU$1,AU$3,'Benefits Backend'!$AG27:$BU27)&gt;=1,1,0)*$H28</f>
        <v>0</v>
      </c>
      <c r="AV28">
        <f>IF(SUMIF('Benefits Backend'!$AG$1:$BU$1,AV$3,'Benefits Backend'!$AG27:$BU27)&gt;=1,1,0)*$H28</f>
        <v>0</v>
      </c>
      <c r="AW28">
        <f>IF(SUMIF('Benefits Backend'!$AG$1:$BU$1,AW$3,'Benefits Backend'!$AG27:$BU27)&gt;=1,1,0)*$H28</f>
        <v>0</v>
      </c>
      <c r="AX28">
        <f>IF(SUMIF('Benefits Backend'!$AG$1:$BU$1,AX$3,'Benefits Backend'!$AG27:$BU27)&gt;=1,1,0)*$H28</f>
        <v>0</v>
      </c>
      <c r="AY28">
        <f>IF(SUMIF('Benefits Backend'!$AG$1:$BU$1,AY$3,'Benefits Backend'!$AG27:$BU27)&gt;=1,1,0)*$H28</f>
        <v>235977.22</v>
      </c>
      <c r="AZ28">
        <f>IF(SUMIF('Benefits Backend'!$AG$1:$BU$1,AZ$3,'Benefits Backend'!$AG27:$BU27)&gt;=1,1,0)*$H28</f>
        <v>0</v>
      </c>
      <c r="BA28">
        <f>IF(SUMIF('Benefits Backend'!$AG$1:$BU$1,BA$3,'Benefits Backend'!$AG27:$BU27)&gt;=1,1,0)*$H28</f>
        <v>0</v>
      </c>
      <c r="BB28">
        <f>IF(SUMIF('Benefits Backend'!$AG$1:$BU$1,BB$3,'Benefits Backend'!$AG27:$BU27)&gt;=1,1,0)*$H28</f>
        <v>0</v>
      </c>
      <c r="BC28">
        <f>IF(SUMIF('Benefits Backend'!$AG$1:$BU$1,BC$3,'Benefits Backend'!$AG27:$BU27)&gt;=1,1,0)*$H28</f>
        <v>235977.22</v>
      </c>
      <c r="BD28">
        <f>IF(SUMIF('Benefits Backend'!$AG$1:$BU$1,BD$3,'Benefits Backend'!$AG27:$BU27)&gt;=1,1,0)*$H28</f>
        <v>0</v>
      </c>
      <c r="BE28">
        <f>IF(SUMIF('Benefits Backend'!$AG$1:$BU$1,BE$3,'Benefits Backend'!$AG27:$BU27)&gt;=1,1,0)*$H28</f>
        <v>0</v>
      </c>
      <c r="BF28">
        <f>IF(SUMIF('Benefits Backend'!$AG$1:$BU$1,BF$3,'Benefits Backend'!$AG27:$BU27)&gt;=1,1,0)*$H28</f>
        <v>0</v>
      </c>
      <c r="BG28">
        <f>IF(SUMIF('Benefits Backend'!$AG$1:$BU$1,BG$3,'Benefits Backend'!$AG27:$BU27)&gt;=1,1,0)*$H28</f>
        <v>0</v>
      </c>
    </row>
    <row r="29" spans="1:59">
      <c r="A29" s="9" t="str">
        <f>_xlfn.XLOOKUP($E29,'Copy of Raw Data'!$E:$E,'Copy of Raw Data'!A:A,"ERROR",0,1)</f>
        <v>US</v>
      </c>
      <c r="B29" s="9" t="str">
        <f>_xlfn.XLOOKUP($E29,'Copy of Raw Data'!$E:$E,'Copy of Raw Data'!B:B,"ERROR",0,1)</f>
        <v>Hair Mousses</v>
      </c>
      <c r="C29" s="9" t="str">
        <f>_xlfn.XLOOKUP($E29,'Copy of Raw Data'!$E:$E,'Copy of Raw Data'!C:C,"ERROR",0,1)</f>
        <v>sexyhair</v>
      </c>
      <c r="D29" s="9" t="str">
        <f>_xlfn.XLOOKUP($E29,'Copy of Raw Data'!$E:$E,'Copy of Raw Data'!D:D,"ERROR",0,1)</f>
        <v>www.amazon.com/dp/B084DCSBX2</v>
      </c>
      <c r="E29" s="9" t="s">
        <v>134</v>
      </c>
      <c r="F29" s="9" t="str">
        <f>_xlfn.XLOOKUP($E29,'Copy of Raw Data'!$E:$E,'Copy of Raw Data'!F:F,"ERROR",0,1)</f>
        <v>SexyHair Big Spray &amp; Play Volumizing Hairspray | Hold and Shine | Up to 72 Hour Humidity Resistance | All Hair Types</v>
      </c>
      <c r="G29" s="9">
        <f>_xlfn.XLOOKUP($E29,'Copy of Raw Data'!$E:$E,'Copy of Raw Data'!G:G,"ERROR",0,1)</f>
        <v>11117</v>
      </c>
      <c r="H29" s="9">
        <f>_xlfn.XLOOKUP($E29,'Copy of Raw Data'!$E:$E,'Copy of Raw Data'!H:H,"ERROR",0,1)</f>
        <v>233196.69</v>
      </c>
      <c r="I29" s="9">
        <f>_xlfn.XLOOKUP($E29,'Copy of Raw Data'!$E:$E,'Copy of Raw Data'!I:I,"ERROR",0,1)</f>
        <v>0.0095916617743048</v>
      </c>
      <c r="J29" s="9" t="str">
        <f>_xlfn.XLOOKUP($E29,'Copy of Raw Data'!$E:$E,'Copy of 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20 to 30</v>
      </c>
      <c r="L29" s="9">
        <f>_xlfn.XLOOKUP($E29,'Copy of Raw Data'!$E:$E,'Copy of Raw Data'!L:L,"ERROR",0,1)</f>
        <v>21.01</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20 to 30</v>
      </c>
      <c r="N29" s="9">
        <f>_xlfn.XLOOKUP($E29,'Copy of Raw Data'!$E:$E,'Copy of Raw Data'!N:N,"ERROR",0,1)</f>
        <v>21.13</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6">
        <f t="shared" si="1"/>
        <v>0.00567912920018918</v>
      </c>
      <c r="Q29" s="9">
        <f>_xlfn.XLOOKUP($E29,'Copy of Raw Data'!$E:$E,'Copy of Raw Data'!Q:Q,"ERROR",0,1)</f>
        <v>10</v>
      </c>
      <c r="R29" s="9" t="str">
        <f>_xlfn.XLOOKUP($E29,'Copy of Raw Data'!$E:$E,'Copy of Raw Data'!R:R,"ERROR",0,1)</f>
        <v>oz</v>
      </c>
      <c r="S29" s="17">
        <f t="shared" si="2"/>
        <v>2.101</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2 to 3</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7">
        <f t="shared" si="3"/>
        <v>0.0714575583361515</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7">
        <f t="shared" si="4"/>
        <v>0.0710517416300304</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17">
        <f t="array" ref="Z29">_xlfn.IFS(AA29="oz",_xlfn.IFS(R29="oz",Q29,R29="fl oz",Q29*1.04,R29="ml",Q29*0.0338),AA29="fl oz",_xlfn.IFS(R29="oz",Q29/1.04,R29="fl oz",Q29,R29="ml",Q29*0.0338/1.04),AA29="ml",_xlfn.IFS(R29="oz",Q29/0.0338,R29="fl oz",Q29*1.04/0.0338,R29="ml",Q29))</f>
        <v>10</v>
      </c>
      <c r="AA29" s="9" t="str">
        <f>_xlfn.XLOOKUP($E29,'Copy of Raw Data'!$E:$E,'Copy of Raw Data'!AA:AA,"ERROR",0,1)</f>
        <v>oz</v>
      </c>
      <c r="AB29" s="9" t="str">
        <f>_xlfn.XLOOKUP($E29,'Copy of Raw Data'!$E:$E,'Copy of Raw Data'!AB:AB,"ERROR",0,1)</f>
        <v>Spray Can</v>
      </c>
      <c r="AC29" s="9" t="str">
        <f>_xlfn.XLOOKUP($E29,'Copy of Raw Data'!$E:$E,'Copy of Raw Data'!AC:AC,"ERROR",0,1)</f>
        <v>Pack of 1</v>
      </c>
      <c r="AD29" s="9" t="str">
        <f>_xlfn.XLOOKUP($E29,'Copy of Raw Data'!$E:$E,'Copy of Raw Data'!AD:AD,"ERROR",0,1)</f>
        <v>Volumizing, Hold, Long Lasting, Lift, Heat Protection, Humidity Protection</v>
      </c>
      <c r="AE29" s="9" t="str">
        <f>_xlfn.XLOOKUP($E29,'Copy of Raw Data'!$E:$E,'Copy of Raw Data'!AO:AO,"ERROR",0,1)</f>
        <v>Cruelty Free</v>
      </c>
      <c r="AF29" s="9" t="str">
        <f>_xlfn.XLOOKUP($E29,'Copy of Raw Data'!$E:$E,'Copy of Raw Data'!AZ:AZ,"ERROR",0,1)</f>
        <v>NA</v>
      </c>
      <c r="AG29">
        <f>IF(SUMIF('Benefits Backend'!$AG$1:$BU$1,AG$3,'Benefits Backend'!$AG28:$BU28)&gt;=1,1,0)*$H29</f>
        <v>0</v>
      </c>
      <c r="AH29">
        <f>IF(SUMIF('Benefits Backend'!$AG$1:$BU$1,AH$3,'Benefits Backend'!$AG28:$BU28)&gt;=1,1,0)*$H29</f>
        <v>0</v>
      </c>
      <c r="AI29">
        <f>IF(SUMIF('Benefits Backend'!$AG$1:$BU$1,AI$3,'Benefits Backend'!$AG28:$BU28)&gt;=1,1,0)*$H29</f>
        <v>0</v>
      </c>
      <c r="AJ29">
        <f>IF(SUMIF('Benefits Backend'!$AG$1:$BU$1,AJ$3,'Benefits Backend'!$AG28:$BU28)&gt;=1,1,0)*$H29</f>
        <v>0</v>
      </c>
      <c r="AK29">
        <f>IF(SUMIF('Benefits Backend'!$AG$1:$BU$1,AK$3,'Benefits Backend'!$AG28:$BU28)&gt;=1,1,0)*$H29</f>
        <v>0</v>
      </c>
      <c r="AL29">
        <f>IF(SUMIF('Benefits Backend'!$AG$1:$BU$1,AL$3,'Benefits Backend'!$AG28:$BU28)&gt;=1,1,0)*$H29</f>
        <v>0</v>
      </c>
      <c r="AM29">
        <f>IF(SUMIF('Benefits Backend'!$AG$1:$BU$1,AM$3,'Benefits Backend'!$AG28:$BU28)&gt;=1,1,0)*$H29</f>
        <v>0</v>
      </c>
      <c r="AN29">
        <f>IF(SUMIF('Benefits Backend'!$AG$1:$BU$1,AN$3,'Benefits Backend'!$AG28:$BU28)&gt;=1,1,0)*$H29</f>
        <v>0</v>
      </c>
      <c r="AO29">
        <f>IF(SUMIF('Benefits Backend'!$AG$1:$BU$1,AO$3,'Benefits Backend'!$AG28:$BU28)&gt;=1,1,0)*$H29</f>
        <v>0</v>
      </c>
      <c r="AP29">
        <f>IF(SUMIF('Benefits Backend'!$AG$1:$BU$1,AP$3,'Benefits Backend'!$AG28:$BU28)&gt;=1,1,0)*$H29</f>
        <v>0</v>
      </c>
      <c r="AQ29">
        <f>IF(SUMIF('Benefits Backend'!$AG$1:$BU$1,AQ$3,'Benefits Backend'!$AG28:$BU28)&gt;=1,1,0)*$H29</f>
        <v>0</v>
      </c>
      <c r="AR29">
        <f>IF(SUMIF('Benefits Backend'!$AG$1:$BU$1,AR$3,'Benefits Backend'!$AG28:$BU28)&gt;=1,1,0)*$H29</f>
        <v>233196.69</v>
      </c>
      <c r="AS29">
        <f>IF(SUMIF('Benefits Backend'!$AG$1:$BU$1,AS$3,'Benefits Backend'!$AG28:$BU28)&gt;=1,1,0)*$H29</f>
        <v>233196.69</v>
      </c>
      <c r="AT29">
        <f>IF(SUMIF('Benefits Backend'!$AG$1:$BU$1,AT$3,'Benefits Backend'!$AG28:$BU28)&gt;=1,1,0)*$H29</f>
        <v>233196.69</v>
      </c>
      <c r="AU29">
        <f>IF(SUMIF('Benefits Backend'!$AG$1:$BU$1,AU$3,'Benefits Backend'!$AG28:$BU28)&gt;=1,1,0)*$H29</f>
        <v>233196.69</v>
      </c>
      <c r="AV29">
        <f>IF(SUMIF('Benefits Backend'!$AG$1:$BU$1,AV$3,'Benefits Backend'!$AG28:$BU28)&gt;=1,1,0)*$H29</f>
        <v>0</v>
      </c>
      <c r="AW29">
        <f>IF(SUMIF('Benefits Backend'!$AG$1:$BU$1,AW$3,'Benefits Backend'!$AG28:$BU28)&gt;=1,1,0)*$H29</f>
        <v>233196.69</v>
      </c>
      <c r="AX29">
        <f>IF(SUMIF('Benefits Backend'!$AG$1:$BU$1,AX$3,'Benefits Backend'!$AG28:$BU28)&gt;=1,1,0)*$H29</f>
        <v>0</v>
      </c>
      <c r="AY29">
        <f>IF(SUMIF('Benefits Backend'!$AG$1:$BU$1,AY$3,'Benefits Backend'!$AG28:$BU28)&gt;=1,1,0)*$H29</f>
        <v>0</v>
      </c>
      <c r="AZ29">
        <f>IF(SUMIF('Benefits Backend'!$AG$1:$BU$1,AZ$3,'Benefits Backend'!$AG28:$BU28)&gt;=1,1,0)*$H29</f>
        <v>0</v>
      </c>
      <c r="BA29">
        <f>IF(SUMIF('Benefits Backend'!$AG$1:$BU$1,BA$3,'Benefits Backend'!$AG28:$BU28)&gt;=1,1,0)*$H29</f>
        <v>0</v>
      </c>
      <c r="BB29">
        <f>IF(SUMIF('Benefits Backend'!$AG$1:$BU$1,BB$3,'Benefits Backend'!$AG28:$BU28)&gt;=1,1,0)*$H29</f>
        <v>0</v>
      </c>
      <c r="BC29">
        <f>IF(SUMIF('Benefits Backend'!$AG$1:$BU$1,BC$3,'Benefits Backend'!$AG28:$BU28)&gt;=1,1,0)*$H29</f>
        <v>0</v>
      </c>
      <c r="BD29">
        <f>IF(SUMIF('Benefits Backend'!$AG$1:$BU$1,BD$3,'Benefits Backend'!$AG28:$BU28)&gt;=1,1,0)*$H29</f>
        <v>0</v>
      </c>
      <c r="BE29">
        <f>IF(SUMIF('Benefits Backend'!$AG$1:$BU$1,BE$3,'Benefits Backend'!$AG28:$BU28)&gt;=1,1,0)*$H29</f>
        <v>0</v>
      </c>
      <c r="BF29">
        <f>IF(SUMIF('Benefits Backend'!$AG$1:$BU$1,BF$3,'Benefits Backend'!$AG28:$BU28)&gt;=1,1,0)*$H29</f>
        <v>0</v>
      </c>
      <c r="BG29">
        <f>IF(SUMIF('Benefits Backend'!$AG$1:$BU$1,BG$3,'Benefits Backend'!$AG28:$BU28)&gt;=1,1,0)*$H29</f>
        <v>233196.69</v>
      </c>
    </row>
    <row r="30" spans="1:59">
      <c r="A30" s="9" t="str">
        <f>_xlfn.XLOOKUP($E30,'Copy of Raw Data'!$E:$E,'Copy of Raw Data'!A:A,"ERROR",0,1)</f>
        <v>US</v>
      </c>
      <c r="B30" s="9" t="str">
        <f>_xlfn.XLOOKUP($E30,'Copy of Raw Data'!$E:$E,'Copy of Raw Data'!B:B,"ERROR",0,1)</f>
        <v>Hair Mousses</v>
      </c>
      <c r="C30" s="9" t="str">
        <f>_xlfn.XLOOKUP($E30,'Copy of Raw Data'!$E:$E,'Copy of Raw Data'!C:C,"ERROR",0,1)</f>
        <v>Garnier</v>
      </c>
      <c r="D30" s="9" t="str">
        <f>_xlfn.XLOOKUP($E30,'Copy of Raw Data'!$E:$E,'Copy of Raw Data'!D:D,"ERROR",0,1)</f>
        <v>www.amazon.com/dp/B07BYDC94S</v>
      </c>
      <c r="E30" s="9" t="s">
        <v>137</v>
      </c>
      <c r="F30" s="9" t="str">
        <f>_xlfn.XLOOKUP($E30,'Copy of Raw Data'!$E:$E,'Copy of Raw Data'!F:F,"ERROR",0,1)</f>
        <v>Garnier Fructis Style Sky-Hi Volume Mousse, Extreme Hold, 6.4 Oz, 3 Count (Packaging May Vary)</v>
      </c>
      <c r="G30" s="9">
        <f>_xlfn.XLOOKUP($E30,'Copy of Raw Data'!$E:$E,'Copy of Raw Data'!G:G,"ERROR",0,1)</f>
        <v>14012</v>
      </c>
      <c r="H30" s="9">
        <f>_xlfn.XLOOKUP($E30,'Copy of Raw Data'!$E:$E,'Copy of Raw Data'!H:H,"ERROR",0,1)</f>
        <v>225608.92</v>
      </c>
      <c r="I30" s="9">
        <f>_xlfn.XLOOKUP($E30,'Copy of Raw Data'!$E:$E,'Copy of Raw Data'!I:I,"ERROR",0,1)</f>
        <v>0.00946194435449075</v>
      </c>
      <c r="J30" s="9" t="str">
        <f>_xlfn.XLOOKUP($E30,'Copy of Raw Data'!$E:$E,'Copy of 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15 to 20</v>
      </c>
      <c r="L30" s="9">
        <f>_xlfn.XLOOKUP($E30,'Copy of Raw Data'!$E:$E,'Copy of Raw Data'!L:L,"ERROR",0,1)</f>
        <v>16.29</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15 to 20</v>
      </c>
      <c r="N30" s="9">
        <f>_xlfn.XLOOKUP($E30,'Copy of Raw Data'!$E:$E,'Copy of Raw Data'!N:N,"ERROR",0,1)</f>
        <v>18.67</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10% to 15%</v>
      </c>
      <c r="P30" s="16">
        <f t="shared" si="1"/>
        <v>0.12747723620782</v>
      </c>
      <c r="Q30" s="9">
        <f>_xlfn.XLOOKUP($E30,'Copy of Raw Data'!$E:$E,'Copy of Raw Data'!Q:Q,"ERROR",0,1)</f>
        <v>19.2</v>
      </c>
      <c r="R30" s="9" t="str">
        <f>_xlfn.XLOOKUP($E30,'Copy of Raw Data'!$E:$E,'Copy of Raw Data'!R:R,"ERROR",0,1)</f>
        <v>oz</v>
      </c>
      <c r="S30" s="17">
        <f t="shared" si="2"/>
        <v>0.8484375</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0.75 to 1</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7">
        <f t="shared" si="3"/>
        <v>0.0328845395107654</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7">
        <f t="shared" si="4"/>
        <v>0.0286925092999662</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15 to 20</v>
      </c>
      <c r="Z30" s="17">
        <f t="array" ref="Z30">_xlfn.IFS(AA30="oz",_xlfn.IFS(R30="oz",Q30,R30="fl oz",Q30*1.04,R30="ml",Q30*0.0338),AA30="fl oz",_xlfn.IFS(R30="oz",Q30/1.04,R30="fl oz",Q30,R30="ml",Q30*0.0338/1.04),AA30="ml",_xlfn.IFS(R30="oz",Q30/0.0338,R30="fl oz",Q30*1.04/0.0338,R30="ml",Q30))</f>
        <v>19.2</v>
      </c>
      <c r="AA30" s="9" t="str">
        <f>_xlfn.XLOOKUP($E30,'Copy of Raw Data'!$E:$E,'Copy of Raw Data'!AA:AA,"ERROR",0,1)</f>
        <v>oz</v>
      </c>
      <c r="AB30" s="9" t="str">
        <f>_xlfn.XLOOKUP($E30,'Copy of Raw Data'!$E:$E,'Copy of Raw Data'!AB:AB,"ERROR",0,1)</f>
        <v>Spray Can</v>
      </c>
      <c r="AC30" s="9" t="str">
        <f>_xlfn.XLOOKUP($E30,'Copy of Raw Data'!$E:$E,'Copy of Raw Data'!AC:AC,"ERROR",0,1)</f>
        <v>Pack of 3</v>
      </c>
      <c r="AD30" s="9" t="str">
        <f>_xlfn.XLOOKUP($E30,'Copy of Raw Data'!$E:$E,'Copy of Raw Data'!AD:AD,"ERROR",0,1)</f>
        <v>Frizz Control, Volumizing, Hold</v>
      </c>
      <c r="AE30" s="9" t="str">
        <f>_xlfn.XLOOKUP($E30,'Copy of Raw Data'!$E:$E,'Copy of Raw Data'!AO:AO,"ERROR",0,1)</f>
        <v>Paraben Free, Cruelty Free</v>
      </c>
      <c r="AF30" s="9" t="str">
        <f>_xlfn.XLOOKUP($E30,'Copy of Raw Data'!$E:$E,'Copy of Raw Data'!AZ:AZ,"ERROR",0,1)</f>
        <v>Water, Triethanolamine, Castor Oil, Cocamidopropyl Betaine, Ethylhexylglycerin, Glycerin, Pomegranate, Cotton Extract, Tocopherol</v>
      </c>
      <c r="AG30">
        <f>IF(SUMIF('Benefits Backend'!$AG$1:$BU$1,AG$3,'Benefits Backend'!$AG29:$BU29)&gt;=1,1,0)*$H30</f>
        <v>0</v>
      </c>
      <c r="AH30">
        <f>IF(SUMIF('Benefits Backend'!$AG$1:$BU$1,AH$3,'Benefits Backend'!$AG29:$BU29)&gt;=1,1,0)*$H30</f>
        <v>0</v>
      </c>
      <c r="AI30">
        <f>IF(SUMIF('Benefits Backend'!$AG$1:$BU$1,AI$3,'Benefits Backend'!$AG29:$BU29)&gt;=1,1,0)*$H30</f>
        <v>0</v>
      </c>
      <c r="AJ30">
        <f>IF(SUMIF('Benefits Backend'!$AG$1:$BU$1,AJ$3,'Benefits Backend'!$AG29:$BU29)&gt;=1,1,0)*$H30</f>
        <v>0</v>
      </c>
      <c r="AK30">
        <f>IF(SUMIF('Benefits Backend'!$AG$1:$BU$1,AK$3,'Benefits Backend'!$AG29:$BU29)&gt;=1,1,0)*$H30</f>
        <v>0</v>
      </c>
      <c r="AL30">
        <f>IF(SUMIF('Benefits Backend'!$AG$1:$BU$1,AL$3,'Benefits Backend'!$AG29:$BU29)&gt;=1,1,0)*$H30</f>
        <v>0</v>
      </c>
      <c r="AM30">
        <f>IF(SUMIF('Benefits Backend'!$AG$1:$BU$1,AM$3,'Benefits Backend'!$AG29:$BU29)&gt;=1,1,0)*$H30</f>
        <v>0</v>
      </c>
      <c r="AN30">
        <f>IF(SUMIF('Benefits Backend'!$AG$1:$BU$1,AN$3,'Benefits Backend'!$AG29:$BU29)&gt;=1,1,0)*$H30</f>
        <v>0</v>
      </c>
      <c r="AO30">
        <f>IF(SUMIF('Benefits Backend'!$AG$1:$BU$1,AO$3,'Benefits Backend'!$AG29:$BU29)&gt;=1,1,0)*$H30</f>
        <v>0</v>
      </c>
      <c r="AP30">
        <f>IF(SUMIF('Benefits Backend'!$AG$1:$BU$1,AP$3,'Benefits Backend'!$AG29:$BU29)&gt;=1,1,0)*$H30</f>
        <v>0</v>
      </c>
      <c r="AQ30">
        <f>IF(SUMIF('Benefits Backend'!$AG$1:$BU$1,AQ$3,'Benefits Backend'!$AG29:$BU29)&gt;=1,1,0)*$H30</f>
        <v>225608.92</v>
      </c>
      <c r="AR30">
        <f>IF(SUMIF('Benefits Backend'!$AG$1:$BU$1,AR$3,'Benefits Backend'!$AG29:$BU29)&gt;=1,1,0)*$H30</f>
        <v>0</v>
      </c>
      <c r="AS30">
        <f>IF(SUMIF('Benefits Backend'!$AG$1:$BU$1,AS$3,'Benefits Backend'!$AG29:$BU29)&gt;=1,1,0)*$H30</f>
        <v>225608.92</v>
      </c>
      <c r="AT30">
        <f>IF(SUMIF('Benefits Backend'!$AG$1:$BU$1,AT$3,'Benefits Backend'!$AG29:$BU29)&gt;=1,1,0)*$H30</f>
        <v>0</v>
      </c>
      <c r="AU30">
        <f>IF(SUMIF('Benefits Backend'!$AG$1:$BU$1,AU$3,'Benefits Backend'!$AG29:$BU29)&gt;=1,1,0)*$H30</f>
        <v>0</v>
      </c>
      <c r="AV30">
        <f>IF(SUMIF('Benefits Backend'!$AG$1:$BU$1,AV$3,'Benefits Backend'!$AG29:$BU29)&gt;=1,1,0)*$H30</f>
        <v>0</v>
      </c>
      <c r="AW30">
        <f>IF(SUMIF('Benefits Backend'!$AG$1:$BU$1,AW$3,'Benefits Backend'!$AG29:$BU29)&gt;=1,1,0)*$H30</f>
        <v>0</v>
      </c>
      <c r="AX30">
        <f>IF(SUMIF('Benefits Backend'!$AG$1:$BU$1,AX$3,'Benefits Backend'!$AG29:$BU29)&gt;=1,1,0)*$H30</f>
        <v>0</v>
      </c>
      <c r="AY30">
        <f>IF(SUMIF('Benefits Backend'!$AG$1:$BU$1,AY$3,'Benefits Backend'!$AG29:$BU29)&gt;=1,1,0)*$H30</f>
        <v>0</v>
      </c>
      <c r="AZ30">
        <f>IF(SUMIF('Benefits Backend'!$AG$1:$BU$1,AZ$3,'Benefits Backend'!$AG29:$BU29)&gt;=1,1,0)*$H30</f>
        <v>0</v>
      </c>
      <c r="BA30">
        <f>IF(SUMIF('Benefits Backend'!$AG$1:$BU$1,BA$3,'Benefits Backend'!$AG29:$BU29)&gt;=1,1,0)*$H30</f>
        <v>0</v>
      </c>
      <c r="BB30">
        <f>IF(SUMIF('Benefits Backend'!$AG$1:$BU$1,BB$3,'Benefits Backend'!$AG29:$BU29)&gt;=1,1,0)*$H30</f>
        <v>0</v>
      </c>
      <c r="BC30">
        <f>IF(SUMIF('Benefits Backend'!$AG$1:$BU$1,BC$3,'Benefits Backend'!$AG29:$BU29)&gt;=1,1,0)*$H30</f>
        <v>0</v>
      </c>
      <c r="BD30">
        <f>IF(SUMIF('Benefits Backend'!$AG$1:$BU$1,BD$3,'Benefits Backend'!$AG29:$BU29)&gt;=1,1,0)*$H30</f>
        <v>0</v>
      </c>
      <c r="BE30">
        <f>IF(SUMIF('Benefits Backend'!$AG$1:$BU$1,BE$3,'Benefits Backend'!$AG29:$BU29)&gt;=1,1,0)*$H30</f>
        <v>0</v>
      </c>
      <c r="BF30">
        <f>IF(SUMIF('Benefits Backend'!$AG$1:$BU$1,BF$3,'Benefits Backend'!$AG29:$BU29)&gt;=1,1,0)*$H30</f>
        <v>0</v>
      </c>
      <c r="BG30">
        <f>IF(SUMIF('Benefits Backend'!$AG$1:$BU$1,BG$3,'Benefits Backend'!$AG29:$BU29)&gt;=1,1,0)*$H30</f>
        <v>225608.92</v>
      </c>
    </row>
    <row r="31" spans="1:59">
      <c r="A31" s="9" t="str">
        <f>_xlfn.XLOOKUP($E31,'Copy of Raw Data'!$E:$E,'Copy of Raw Data'!A:A,"ERROR",0,1)</f>
        <v>US</v>
      </c>
      <c r="B31" s="9" t="str">
        <f>_xlfn.XLOOKUP($E31,'Copy of Raw Data'!$E:$E,'Copy of Raw Data'!B:B,"ERROR",0,1)</f>
        <v>Hair Mousses</v>
      </c>
      <c r="C31" s="9" t="str">
        <f>_xlfn.XLOOKUP($E31,'Copy of Raw Data'!$E:$E,'Copy of Raw Data'!C:C,"ERROR",0,1)</f>
        <v>Mielle Organics</v>
      </c>
      <c r="D31" s="9" t="str">
        <f>_xlfn.XLOOKUP($E31,'Copy of Raw Data'!$E:$E,'Copy of Raw Data'!D:D,"ERROR",0,1)</f>
        <v>www.amazon.com/dp/B06XQ36YK3</v>
      </c>
      <c r="E31" s="9" t="s">
        <v>141</v>
      </c>
      <c r="F31" s="9" t="str">
        <f>_xlfn.XLOOKUP($E31,'Copy of Raw Data'!$E:$E,'Copy of Raw Data'!F:F,"ERROR",0,1)</f>
        <v>Mielle Organics Babassu Brazilian Curly Cocktail Curl Mousse for Dry &amp; Curly Hair Types, Mousse for Frizzy Hair, 7.5 Ounces</v>
      </c>
      <c r="G31" s="9">
        <f>_xlfn.XLOOKUP($E31,'Copy of Raw Data'!$E:$E,'Copy of Raw Data'!G:G,"ERROR",0,1)</f>
        <v>18387</v>
      </c>
      <c r="H31" s="9">
        <f>_xlfn.XLOOKUP($E31,'Copy of Raw Data'!$E:$E,'Copy of Raw Data'!H:H,"ERROR",0,1)</f>
        <v>222557.79</v>
      </c>
      <c r="I31" s="9">
        <f>_xlfn.XLOOKUP($E31,'Copy of Raw Data'!$E:$E,'Copy of Raw Data'!I:I,"ERROR",0,1)</f>
        <v>0.00909821707155611</v>
      </c>
      <c r="J31" s="9" t="str">
        <f>_xlfn.XLOOKUP($E31,'Copy of Raw Data'!$E:$E,'Copy of 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10 to 15</v>
      </c>
      <c r="L31" s="9">
        <f>_xlfn.XLOOKUP($E31,'Copy of Raw Data'!$E:$E,'Copy of Raw Data'!L:L,"ERROR",0,1)</f>
        <v>12.07</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10 to 15</v>
      </c>
      <c r="N31" s="9">
        <f>_xlfn.XLOOKUP($E31,'Copy of Raw Data'!$E:$E,'Copy of Raw Data'!N:N,"ERROR",0,1)</f>
        <v>15</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15% to 20%</v>
      </c>
      <c r="P31" s="16">
        <f t="shared" si="1"/>
        <v>0.195333333333333</v>
      </c>
      <c r="Q31" s="9">
        <f>_xlfn.XLOOKUP($E31,'Copy of Raw Data'!$E:$E,'Copy of Raw Data'!Q:Q,"ERROR",0,1)</f>
        <v>7.5</v>
      </c>
      <c r="R31" s="9" t="str">
        <f>_xlfn.XLOOKUP($E31,'Copy of Raw Data'!$E:$E,'Copy of Raw Data'!R:R,"ERROR",0,1)</f>
        <v>oz</v>
      </c>
      <c r="S31" s="17">
        <f t="shared" si="2"/>
        <v>1.60933333333333</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1 to 2</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0.05 to 0.1</v>
      </c>
      <c r="V31" s="17">
        <f t="shared" si="3"/>
        <v>0.0676361176868448</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0.05 to 0.1</v>
      </c>
      <c r="X31" s="17">
        <f t="shared" si="4"/>
        <v>0.0544245293653478</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7.5</v>
      </c>
      <c r="AA31" s="9" t="str">
        <f>_xlfn.XLOOKUP($E31,'Copy of Raw Data'!$E:$E,'Copy of Raw Data'!AA:AA,"ERROR",0,1)</f>
        <v>oz</v>
      </c>
      <c r="AB31" s="9" t="str">
        <f>_xlfn.XLOOKUP($E31,'Copy of Raw Data'!$E:$E,'Copy of Raw Data'!AB:AB,"ERROR",0,1)</f>
        <v>Pump Bottle</v>
      </c>
      <c r="AC31" s="9" t="str">
        <f>_xlfn.XLOOKUP($E31,'Copy of Raw Data'!$E:$E,'Copy of Raw Data'!AC:AC,"ERROR",0,1)</f>
        <v>Pack of 1</v>
      </c>
      <c r="AD31" s="9" t="str">
        <f>_xlfn.XLOOKUP($E31,'Copy of Raw Data'!$E:$E,'Copy of Raw Data'!AD:AD,"ERROR",0,1)</f>
        <v>Moisturizing, Curl Enhancing, Frizz Control</v>
      </c>
      <c r="AE31" s="9" t="str">
        <f>_xlfn.XLOOKUP($E31,'Copy of Raw Data'!$E:$E,'Copy of Raw Data'!AO:AO,"ERROR",0,1)</f>
        <v>Dairy Free</v>
      </c>
      <c r="AF31" s="9" t="str">
        <f>_xlfn.XLOOKUP($E31,'Copy of Raw Data'!$E:$E,'Copy of Raw Data'!AZ:AZ,"ERROR",0,1)</f>
        <v>Coconut Oil, Babassu Oil, Palm oil, Cocamidopropyl Betaine, Panthanol, Water, Cetrimonium Choride, Hydrolised Wheat Protein, Ethylhexylglycerine, Geraniol</v>
      </c>
      <c r="AG31">
        <f>IF(SUMIF('Benefits Backend'!$AG$1:$BU$1,AG$3,'Benefits Backend'!$AG30:$BU30)&gt;=1,1,0)*$H31</f>
        <v>0</v>
      </c>
      <c r="AH31">
        <f>IF(SUMIF('Benefits Backend'!$AG$1:$BU$1,AH$3,'Benefits Backend'!$AG30:$BU30)&gt;=1,1,0)*$H31</f>
        <v>0</v>
      </c>
      <c r="AI31">
        <f>IF(SUMIF('Benefits Backend'!$AG$1:$BU$1,AI$3,'Benefits Backend'!$AG30:$BU30)&gt;=1,1,0)*$H31</f>
        <v>0</v>
      </c>
      <c r="AJ31">
        <f>IF(SUMIF('Benefits Backend'!$AG$1:$BU$1,AJ$3,'Benefits Backend'!$AG30:$BU30)&gt;=1,1,0)*$H31</f>
        <v>222557.79</v>
      </c>
      <c r="AK31">
        <f>IF(SUMIF('Benefits Backend'!$AG$1:$BU$1,AK$3,'Benefits Backend'!$AG30:$BU30)&gt;=1,1,0)*$H31</f>
        <v>0</v>
      </c>
      <c r="AL31">
        <f>IF(SUMIF('Benefits Backend'!$AG$1:$BU$1,AL$3,'Benefits Backend'!$AG30:$BU30)&gt;=1,1,0)*$H31</f>
        <v>0</v>
      </c>
      <c r="AM31">
        <f>IF(SUMIF('Benefits Backend'!$AG$1:$BU$1,AM$3,'Benefits Backend'!$AG30:$BU30)&gt;=1,1,0)*$H31</f>
        <v>0</v>
      </c>
      <c r="AN31">
        <f>IF(SUMIF('Benefits Backend'!$AG$1:$BU$1,AN$3,'Benefits Backend'!$AG30:$BU30)&gt;=1,1,0)*$H31</f>
        <v>0</v>
      </c>
      <c r="AO31">
        <f>IF(SUMIF('Benefits Backend'!$AG$1:$BU$1,AO$3,'Benefits Backend'!$AG30:$BU30)&gt;=1,1,0)*$H31</f>
        <v>0</v>
      </c>
      <c r="AP31">
        <f>IF(SUMIF('Benefits Backend'!$AG$1:$BU$1,AP$3,'Benefits Backend'!$AG30:$BU30)&gt;=1,1,0)*$H31</f>
        <v>0</v>
      </c>
      <c r="AQ31">
        <f>IF(SUMIF('Benefits Backend'!$AG$1:$BU$1,AQ$3,'Benefits Backend'!$AG30:$BU30)&gt;=1,1,0)*$H31</f>
        <v>222557.79</v>
      </c>
      <c r="AR31">
        <f>IF(SUMIF('Benefits Backend'!$AG$1:$BU$1,AR$3,'Benefits Backend'!$AG30:$BU30)&gt;=1,1,0)*$H31</f>
        <v>0</v>
      </c>
      <c r="AS31">
        <f>IF(SUMIF('Benefits Backend'!$AG$1:$BU$1,AS$3,'Benefits Backend'!$AG30:$BU30)&gt;=1,1,0)*$H31</f>
        <v>0</v>
      </c>
      <c r="AT31">
        <f>IF(SUMIF('Benefits Backend'!$AG$1:$BU$1,AT$3,'Benefits Backend'!$AG30:$BU30)&gt;=1,1,0)*$H31</f>
        <v>0</v>
      </c>
      <c r="AU31">
        <f>IF(SUMIF('Benefits Backend'!$AG$1:$BU$1,AU$3,'Benefits Backend'!$AG30:$BU30)&gt;=1,1,0)*$H31</f>
        <v>0</v>
      </c>
      <c r="AV31">
        <f>IF(SUMIF('Benefits Backend'!$AG$1:$BU$1,AV$3,'Benefits Backend'!$AG30:$BU30)&gt;=1,1,0)*$H31</f>
        <v>0</v>
      </c>
      <c r="AW31">
        <f>IF(SUMIF('Benefits Backend'!$AG$1:$BU$1,AW$3,'Benefits Backend'!$AG30:$BU30)&gt;=1,1,0)*$H31</f>
        <v>0</v>
      </c>
      <c r="AX31">
        <f>IF(SUMIF('Benefits Backend'!$AG$1:$BU$1,AX$3,'Benefits Backend'!$AG30:$BU30)&gt;=1,1,0)*$H31</f>
        <v>222557.79</v>
      </c>
      <c r="AY31">
        <f>IF(SUMIF('Benefits Backend'!$AG$1:$BU$1,AY$3,'Benefits Backend'!$AG30:$BU30)&gt;=1,1,0)*$H31</f>
        <v>0</v>
      </c>
      <c r="AZ31">
        <f>IF(SUMIF('Benefits Backend'!$AG$1:$BU$1,AZ$3,'Benefits Backend'!$AG30:$BU30)&gt;=1,1,0)*$H31</f>
        <v>0</v>
      </c>
      <c r="BA31">
        <f>IF(SUMIF('Benefits Backend'!$AG$1:$BU$1,BA$3,'Benefits Backend'!$AG30:$BU30)&gt;=1,1,0)*$H31</f>
        <v>0</v>
      </c>
      <c r="BB31">
        <f>IF(SUMIF('Benefits Backend'!$AG$1:$BU$1,BB$3,'Benefits Backend'!$AG30:$BU30)&gt;=1,1,0)*$H31</f>
        <v>0</v>
      </c>
      <c r="BC31">
        <f>IF(SUMIF('Benefits Backend'!$AG$1:$BU$1,BC$3,'Benefits Backend'!$AG30:$BU30)&gt;=1,1,0)*$H31</f>
        <v>0</v>
      </c>
      <c r="BD31">
        <f>IF(SUMIF('Benefits Backend'!$AG$1:$BU$1,BD$3,'Benefits Backend'!$AG30:$BU30)&gt;=1,1,0)*$H31</f>
        <v>0</v>
      </c>
      <c r="BE31">
        <f>IF(SUMIF('Benefits Backend'!$AG$1:$BU$1,BE$3,'Benefits Backend'!$AG30:$BU30)&gt;=1,1,0)*$H31</f>
        <v>0</v>
      </c>
      <c r="BF31">
        <f>IF(SUMIF('Benefits Backend'!$AG$1:$BU$1,BF$3,'Benefits Backend'!$AG30:$BU30)&gt;=1,1,0)*$H31</f>
        <v>0</v>
      </c>
      <c r="BG31">
        <f>IF(SUMIF('Benefits Backend'!$AG$1:$BU$1,BG$3,'Benefits Backend'!$AG30:$BU30)&gt;=1,1,0)*$H31</f>
        <v>0</v>
      </c>
    </row>
    <row r="32" spans="1:59">
      <c r="A32" s="9" t="str">
        <f>_xlfn.XLOOKUP($E32,'Copy of Raw Data'!$E:$E,'Copy of Raw Data'!A:A,"ERROR",0,1)</f>
        <v>US</v>
      </c>
      <c r="B32" s="9" t="str">
        <f>_xlfn.XLOOKUP($E32,'Copy of Raw Data'!$E:$E,'Copy of Raw Data'!B:B,"ERROR",0,1)</f>
        <v>Hair Mousses</v>
      </c>
      <c r="C32" s="9" t="str">
        <f>_xlfn.XLOOKUP($E32,'Copy of Raw Data'!$E:$E,'Copy of Raw Data'!C:C,"ERROR",0,1)</f>
        <v>sexyhair</v>
      </c>
      <c r="D32" s="9" t="str">
        <f>_xlfn.XLOOKUP($E32,'Copy of Raw Data'!$E:$E,'Copy of Raw Data'!D:D,"ERROR",0,1)</f>
        <v>www.amazon.com/dp/B00BVMA9H0</v>
      </c>
      <c r="E32" s="9" t="s">
        <v>144</v>
      </c>
      <c r="F32" s="9" t="str">
        <f>_xlfn.XLOOKUP($E32,'Copy of Raw Data'!$E:$E,'Copy of Raw Data'!F:F,"ERROR",0,1)</f>
        <v>SexyHair Big Altitude Bodifying Blow Dry  Mousse , 6.8 Oz | Volume with Hold | Up to 72 Hours Humidity Resistance | Thermal Protection</v>
      </c>
      <c r="G32" s="9">
        <f>_xlfn.XLOOKUP($E32,'Copy of Raw Data'!$E:$E,'Copy of Raw Data'!G:G,"ERROR",0,1)</f>
        <v>10083</v>
      </c>
      <c r="H32" s="9">
        <f>_xlfn.XLOOKUP($E32,'Copy of Raw Data'!$E:$E,'Copy of Raw Data'!H:H,"ERROR",0,1)</f>
        <v>214002.43</v>
      </c>
      <c r="I32" s="9">
        <f>_xlfn.XLOOKUP($E32,'Copy of Raw Data'!$E:$E,'Copy of Raw Data'!I:I,"ERROR",0,1)</f>
        <v>0.00903291429717135</v>
      </c>
      <c r="J32" s="9" t="str">
        <f>_xlfn.XLOOKUP($E32,'Copy of Raw Data'!$E:$E,'Copy of 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20 to 30</v>
      </c>
      <c r="L32" s="9">
        <f>_xlfn.XLOOKUP($E32,'Copy of Raw Data'!$E:$E,'Copy of Raw Data'!L:L,"ERROR",0,1)</f>
        <v>21.15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20 to 30</v>
      </c>
      <c r="N32" s="9">
        <f>_xlfn.XLOOKUP($E32,'Copy of Raw Data'!$E:$E,'Copy of Raw Data'!N:N,"ERROR",0,1)</f>
        <v>21.2</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0% to 2%</v>
      </c>
      <c r="P32" s="16">
        <f t="shared" si="1"/>
        <v>0.00235849056603777</v>
      </c>
      <c r="Q32" s="9">
        <f>_xlfn.XLOOKUP($E32,'Copy of Raw Data'!$E:$E,'Copy of Raw Data'!Q:Q,"ERROR",0,1)</f>
        <v>6.8</v>
      </c>
      <c r="R32" s="9" t="str">
        <f>_xlfn.XLOOKUP($E32,'Copy of Raw Data'!$E:$E,'Copy of Raw Data'!R:R,"ERROR",0,1)</f>
        <v>oz</v>
      </c>
      <c r="S32" s="17">
        <f t="shared" si="2"/>
        <v>3.11029411764706</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3 to 4</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0.1 to 0.2</v>
      </c>
      <c r="V32" s="17">
        <f t="shared" si="3"/>
        <v>0.105432771688317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0.1 to 0.2</v>
      </c>
      <c r="X32" s="17">
        <f t="shared" si="4"/>
        <v>0.105184109490939</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6.8</v>
      </c>
      <c r="AA32" s="9" t="str">
        <f>_xlfn.XLOOKUP($E32,'Copy of Raw Data'!$E:$E,'Copy of Raw Data'!AA:AA,"ERROR",0,1)</f>
        <v>oz</v>
      </c>
      <c r="AB32" s="9" t="str">
        <f>_xlfn.XLOOKUP($E32,'Copy of Raw Data'!$E:$E,'Copy of Raw Data'!AB:AB,"ERROR",0,1)</f>
        <v>Spray Can</v>
      </c>
      <c r="AC32" s="9" t="str">
        <f>_xlfn.XLOOKUP($E32,'Copy of Raw Data'!$E:$E,'Copy of Raw Data'!AC:AC,"ERROR",0,1)</f>
        <v>Pack of 1</v>
      </c>
      <c r="AD32" s="9" t="str">
        <f>_xlfn.XLOOKUP($E32,'Copy of Raw Data'!$E:$E,'Copy of Raw Data'!AD:AD,"ERROR",0,1)</f>
        <v>Volumizing, Hold, Humidity Protection, Heat Protection</v>
      </c>
      <c r="AE32" s="9" t="str">
        <f>_xlfn.XLOOKUP($E32,'Copy of Raw Data'!$E:$E,'Copy of Raw Data'!AO:AO,"ERROR",0,1)</f>
        <v>Dairy Free, Cruelty Free</v>
      </c>
      <c r="AF32" s="9" t="str">
        <f>_xlfn.XLOOKUP($E32,'Copy of Raw Data'!$E:$E,'Copy of Raw Data'!AZ:AZ,"ERROR",0,1)</f>
        <v>Dimethicone, Hydrolized Wheat Protein</v>
      </c>
      <c r="AG32">
        <f>IF(SUMIF('Benefits Backend'!$AG$1:$BU$1,AG$3,'Benefits Backend'!$AG31:$BU31)&gt;=1,1,0)*$H32</f>
        <v>0</v>
      </c>
      <c r="AH32">
        <f>IF(SUMIF('Benefits Backend'!$AG$1:$BU$1,AH$3,'Benefits Backend'!$AG31:$BU31)&gt;=1,1,0)*$H32</f>
        <v>0</v>
      </c>
      <c r="AI32">
        <f>IF(SUMIF('Benefits Backend'!$AG$1:$BU$1,AI$3,'Benefits Backend'!$AG31:$BU31)&gt;=1,1,0)*$H32</f>
        <v>0</v>
      </c>
      <c r="AJ32">
        <f>IF(SUMIF('Benefits Backend'!$AG$1:$BU$1,AJ$3,'Benefits Backend'!$AG31:$BU31)&gt;=1,1,0)*$H32</f>
        <v>0</v>
      </c>
      <c r="AK32">
        <f>IF(SUMIF('Benefits Backend'!$AG$1:$BU$1,AK$3,'Benefits Backend'!$AG31:$BU31)&gt;=1,1,0)*$H32</f>
        <v>0</v>
      </c>
      <c r="AL32">
        <f>IF(SUMIF('Benefits Backend'!$AG$1:$BU$1,AL$3,'Benefits Backend'!$AG31:$BU31)&gt;=1,1,0)*$H32</f>
        <v>0</v>
      </c>
      <c r="AM32">
        <f>IF(SUMIF('Benefits Backend'!$AG$1:$BU$1,AM$3,'Benefits Backend'!$AG31:$BU31)&gt;=1,1,0)*$H32</f>
        <v>0</v>
      </c>
      <c r="AN32">
        <f>IF(SUMIF('Benefits Backend'!$AG$1:$BU$1,AN$3,'Benefits Backend'!$AG31:$BU31)&gt;=1,1,0)*$H32</f>
        <v>0</v>
      </c>
      <c r="AO32">
        <f>IF(SUMIF('Benefits Backend'!$AG$1:$BU$1,AO$3,'Benefits Backend'!$AG31:$BU31)&gt;=1,1,0)*$H32</f>
        <v>0</v>
      </c>
      <c r="AP32">
        <f>IF(SUMIF('Benefits Backend'!$AG$1:$BU$1,AP$3,'Benefits Backend'!$AG31:$BU31)&gt;=1,1,0)*$H32</f>
        <v>0</v>
      </c>
      <c r="AQ32">
        <f>IF(SUMIF('Benefits Backend'!$AG$1:$BU$1,AQ$3,'Benefits Backend'!$AG31:$BU31)&gt;=1,1,0)*$H32</f>
        <v>0</v>
      </c>
      <c r="AR32">
        <f>IF(SUMIF('Benefits Backend'!$AG$1:$BU$1,AR$3,'Benefits Backend'!$AG31:$BU31)&gt;=1,1,0)*$H32</f>
        <v>214002.43</v>
      </c>
      <c r="AS32">
        <f>IF(SUMIF('Benefits Backend'!$AG$1:$BU$1,AS$3,'Benefits Backend'!$AG31:$BU31)&gt;=1,1,0)*$H32</f>
        <v>214002.43</v>
      </c>
      <c r="AT32">
        <f>IF(SUMIF('Benefits Backend'!$AG$1:$BU$1,AT$3,'Benefits Backend'!$AG31:$BU31)&gt;=1,1,0)*$H32</f>
        <v>214002.43</v>
      </c>
      <c r="AU32">
        <f>IF(SUMIF('Benefits Backend'!$AG$1:$BU$1,AU$3,'Benefits Backend'!$AG31:$BU31)&gt;=1,1,0)*$H32</f>
        <v>0</v>
      </c>
      <c r="AV32">
        <f>IF(SUMIF('Benefits Backend'!$AG$1:$BU$1,AV$3,'Benefits Backend'!$AG31:$BU31)&gt;=1,1,0)*$H32</f>
        <v>0</v>
      </c>
      <c r="AW32">
        <f>IF(SUMIF('Benefits Backend'!$AG$1:$BU$1,AW$3,'Benefits Backend'!$AG31:$BU31)&gt;=1,1,0)*$H32</f>
        <v>0</v>
      </c>
      <c r="AX32">
        <f>IF(SUMIF('Benefits Backend'!$AG$1:$BU$1,AX$3,'Benefits Backend'!$AG31:$BU31)&gt;=1,1,0)*$H32</f>
        <v>0</v>
      </c>
      <c r="AY32">
        <f>IF(SUMIF('Benefits Backend'!$AG$1:$BU$1,AY$3,'Benefits Backend'!$AG31:$BU31)&gt;=1,1,0)*$H32</f>
        <v>0</v>
      </c>
      <c r="AZ32">
        <f>IF(SUMIF('Benefits Backend'!$AG$1:$BU$1,AZ$3,'Benefits Backend'!$AG31:$BU31)&gt;=1,1,0)*$H32</f>
        <v>0</v>
      </c>
      <c r="BA32">
        <f>IF(SUMIF('Benefits Backend'!$AG$1:$BU$1,BA$3,'Benefits Backend'!$AG31:$BU31)&gt;=1,1,0)*$H32</f>
        <v>0</v>
      </c>
      <c r="BB32">
        <f>IF(SUMIF('Benefits Backend'!$AG$1:$BU$1,BB$3,'Benefits Backend'!$AG31:$BU31)&gt;=1,1,0)*$H32</f>
        <v>0</v>
      </c>
      <c r="BC32">
        <f>IF(SUMIF('Benefits Backend'!$AG$1:$BU$1,BC$3,'Benefits Backend'!$AG31:$BU31)&gt;=1,1,0)*$H32</f>
        <v>0</v>
      </c>
      <c r="BD32">
        <f>IF(SUMIF('Benefits Backend'!$AG$1:$BU$1,BD$3,'Benefits Backend'!$AG31:$BU31)&gt;=1,1,0)*$H32</f>
        <v>0</v>
      </c>
      <c r="BE32">
        <f>IF(SUMIF('Benefits Backend'!$AG$1:$BU$1,BE$3,'Benefits Backend'!$AG31:$BU31)&gt;=1,1,0)*$H32</f>
        <v>0</v>
      </c>
      <c r="BF32">
        <f>IF(SUMIF('Benefits Backend'!$AG$1:$BU$1,BF$3,'Benefits Backend'!$AG31:$BU31)&gt;=1,1,0)*$H32</f>
        <v>0</v>
      </c>
      <c r="BG32">
        <f>IF(SUMIF('Benefits Backend'!$AG$1:$BU$1,BG$3,'Benefits Backend'!$AG31:$BU31)&gt;=1,1,0)*$H32</f>
        <v>214002.43</v>
      </c>
    </row>
    <row r="33" spans="1:59">
      <c r="A33" s="9" t="str">
        <f>_xlfn.XLOOKUP($E33,'Copy of Raw Data'!$E:$E,'Copy of Raw Data'!A:A,"ERROR",0,1)</f>
        <v>US</v>
      </c>
      <c r="B33" s="9" t="str">
        <f>_xlfn.XLOOKUP($E33,'Copy of Raw Data'!$E:$E,'Copy of Raw Data'!B:B,"ERROR",0,1)</f>
        <v>Hair Mousses</v>
      </c>
      <c r="C33" s="9" t="str">
        <f>_xlfn.XLOOKUP($E33,'Copy of Raw Data'!$E:$E,'Copy of Raw Data'!C:C,"ERROR",0,1)</f>
        <v>kenra</v>
      </c>
      <c r="D33" s="9" t="str">
        <f>_xlfn.XLOOKUP($E33,'Copy of Raw Data'!$E:$E,'Copy of Raw Data'!D:D,"ERROR",0,1)</f>
        <v>www.amazon.com/dp/B00180ZWDQ</v>
      </c>
      <c r="E33" s="9" t="s">
        <v>147</v>
      </c>
      <c r="F33" s="9" t="str">
        <f>_xlfn.XLOOKUP($E33,'Copy of Raw Data'!$E:$E,'Copy of Raw Data'!F:F,"ERROR",0,1)</f>
        <v>Kenra Volume Mousse 12 | Medium Hold Mousse | Non-Drying, Non-Flaking Lightweight Formulation |Styling Control Without Stiffness Or Stickiness | Tames Frizz &amp; Conditions | All Hair Types | 8 oz</v>
      </c>
      <c r="G33" s="9">
        <f>_xlfn.XLOOKUP($E33,'Copy of Raw Data'!$E:$E,'Copy of Raw Data'!G:G,"ERROR",0,1)</f>
        <v>11801</v>
      </c>
      <c r="H33" s="9">
        <f>_xlfn.XLOOKUP($E33,'Copy of Raw Data'!$E:$E,'Copy of Raw Data'!H:H,"ERROR",0,1)</f>
        <v>212466.42</v>
      </c>
      <c r="I33" s="9">
        <f>_xlfn.XLOOKUP($E33,'Copy of Raw Data'!$E:$E,'Copy of Raw Data'!I:I,"ERROR",0,1)</f>
        <v>0.00879720767834886</v>
      </c>
      <c r="J33" s="9" t="str">
        <f>_xlfn.XLOOKUP($E33,'Copy of Raw Data'!$E:$E,'Copy of 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15 to 20</v>
      </c>
      <c r="L33" s="9">
        <f>_xlfn.XLOOKUP($E33,'Copy of Raw Data'!$E:$E,'Copy of Raw Data'!L:L,"ERROR",0,1)</f>
        <v>18.05</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15 to 20</v>
      </c>
      <c r="N33" s="9">
        <f>_xlfn.XLOOKUP($E33,'Copy of Raw Data'!$E:$E,'Copy of Raw Data'!N:N,"ERROR",0,1)</f>
        <v>19.99</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8% to 10%</v>
      </c>
      <c r="P33" s="16">
        <f t="shared" si="1"/>
        <v>0.097048524262131</v>
      </c>
      <c r="Q33" s="9">
        <f>_xlfn.XLOOKUP($E33,'Copy of Raw Data'!$E:$E,'Copy of Raw Data'!Q:Q,"ERROR",0,1)</f>
        <v>8</v>
      </c>
      <c r="R33" s="9" t="str">
        <f>_xlfn.XLOOKUP($E33,'Copy of Raw Data'!$E:$E,'Copy of Raw Data'!R:R,"ERROR",0,1)</f>
        <v>oz</v>
      </c>
      <c r="S33" s="17">
        <f t="shared" si="2"/>
        <v>2.25625</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3"/>
        <v>0.0845028745350017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4"/>
        <v>0.0763019952654718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17">
        <f t="array" ref="Z33">_xlfn.IFS(AA33="oz",_xlfn.IFS(R33="oz",Q33,R33="fl oz",Q33*1.04,R33="ml",Q33*0.0338),AA33="fl oz",_xlfn.IFS(R33="oz",Q33/1.04,R33="fl oz",Q33,R33="ml",Q33*0.0338/1.04),AA33="ml",_xlfn.IFS(R33="oz",Q33/0.0338,R33="fl oz",Q33*1.04/0.0338,R33="ml",Q33))</f>
        <v>8</v>
      </c>
      <c r="AA33" s="9" t="str">
        <f>_xlfn.XLOOKUP($E33,'Copy of Raw Data'!$E:$E,'Copy of Raw Data'!AA:AA,"ERROR",0,1)</f>
        <v>oz</v>
      </c>
      <c r="AB33" s="9" t="str">
        <f>_xlfn.XLOOKUP($E33,'Copy of Raw Data'!$E:$E,'Copy of Raw Data'!AB:AB,"ERROR",0,1)</f>
        <v>Spray Can</v>
      </c>
      <c r="AC33" s="9" t="str">
        <f>_xlfn.XLOOKUP($E33,'Copy of Raw Data'!$E:$E,'Copy of Raw Data'!AC:AC,"ERROR",0,1)</f>
        <v>Pack of 1</v>
      </c>
      <c r="AD33" s="9" t="str">
        <f>_xlfn.XLOOKUP($E33,'Copy of Raw Data'!$E:$E,'Copy of Raw Data'!AD:AD,"ERROR",0,1)</f>
        <v>Flake Control, Non-Drying, Frizz Control, Hold, Heat Protection, Lightweight</v>
      </c>
      <c r="AE33" s="9" t="str">
        <f>_xlfn.XLOOKUP($E33,'Copy of Raw Data'!$E:$E,'Copy of Raw Data'!AO:AO,"ERROR",0,1)</f>
        <v>Alcohol Free</v>
      </c>
      <c r="AF33" s="9" t="str">
        <f>_xlfn.XLOOKUP($E33,'Copy of Raw Data'!$E:$E,'Copy of Raw Data'!AZ:AZ,"ERROR",0,1)</f>
        <v>Water, Dimethicone, Diazolidinyl Urea, Hydrolized Wheat Protein</v>
      </c>
      <c r="AG33">
        <f>IF(SUMIF('Benefits Backend'!$AG$1:$BU$1,AG$3,'Benefits Backend'!$AG32:$BU32)&gt;=1,1,0)*$H33</f>
        <v>212466.42</v>
      </c>
      <c r="AH33">
        <f>IF(SUMIF('Benefits Backend'!$AG$1:$BU$1,AH$3,'Benefits Backend'!$AG32:$BU32)&gt;=1,1,0)*$H33</f>
        <v>0</v>
      </c>
      <c r="AI33">
        <f>IF(SUMIF('Benefits Backend'!$AG$1:$BU$1,AI$3,'Benefits Backend'!$AG32:$BU32)&gt;=1,1,0)*$H33</f>
        <v>0</v>
      </c>
      <c r="AJ33">
        <f>IF(SUMIF('Benefits Backend'!$AG$1:$BU$1,AJ$3,'Benefits Backend'!$AG32:$BU32)&gt;=1,1,0)*$H33</f>
        <v>0</v>
      </c>
      <c r="AK33">
        <f>IF(SUMIF('Benefits Backend'!$AG$1:$BU$1,AK$3,'Benefits Backend'!$AG32:$BU32)&gt;=1,1,0)*$H33</f>
        <v>0</v>
      </c>
      <c r="AL33">
        <f>IF(SUMIF('Benefits Backend'!$AG$1:$BU$1,AL$3,'Benefits Backend'!$AG32:$BU32)&gt;=1,1,0)*$H33</f>
        <v>0</v>
      </c>
      <c r="AM33">
        <f>IF(SUMIF('Benefits Backend'!$AG$1:$BU$1,AM$3,'Benefits Backend'!$AG32:$BU32)&gt;=1,1,0)*$H33</f>
        <v>0</v>
      </c>
      <c r="AN33">
        <f>IF(SUMIF('Benefits Backend'!$AG$1:$BU$1,AN$3,'Benefits Backend'!$AG32:$BU32)&gt;=1,1,0)*$H33</f>
        <v>0</v>
      </c>
      <c r="AO33">
        <f>IF(SUMIF('Benefits Backend'!$AG$1:$BU$1,AO$3,'Benefits Backend'!$AG32:$BU32)&gt;=1,1,0)*$H33</f>
        <v>0</v>
      </c>
      <c r="AP33">
        <f>IF(SUMIF('Benefits Backend'!$AG$1:$BU$1,AP$3,'Benefits Backend'!$AG32:$BU32)&gt;=1,1,0)*$H33</f>
        <v>212466.42</v>
      </c>
      <c r="AQ33">
        <f>IF(SUMIF('Benefits Backend'!$AG$1:$BU$1,AQ$3,'Benefits Backend'!$AG32:$BU32)&gt;=1,1,0)*$H33</f>
        <v>212466.42</v>
      </c>
      <c r="AR33">
        <f>IF(SUMIF('Benefits Backend'!$AG$1:$BU$1,AR$3,'Benefits Backend'!$AG32:$BU32)&gt;=1,1,0)*$H33</f>
        <v>212466.42</v>
      </c>
      <c r="AS33">
        <f>IF(SUMIF('Benefits Backend'!$AG$1:$BU$1,AS$3,'Benefits Backend'!$AG32:$BU32)&gt;=1,1,0)*$H33</f>
        <v>212466.42</v>
      </c>
      <c r="AT33">
        <f>IF(SUMIF('Benefits Backend'!$AG$1:$BU$1,AT$3,'Benefits Backend'!$AG32:$BU32)&gt;=1,1,0)*$H33</f>
        <v>0</v>
      </c>
      <c r="AU33">
        <f>IF(SUMIF('Benefits Backend'!$AG$1:$BU$1,AU$3,'Benefits Backend'!$AG32:$BU32)&gt;=1,1,0)*$H33</f>
        <v>0</v>
      </c>
      <c r="AV33">
        <f>IF(SUMIF('Benefits Backend'!$AG$1:$BU$1,AV$3,'Benefits Backend'!$AG32:$BU32)&gt;=1,1,0)*$H33</f>
        <v>212466.42</v>
      </c>
      <c r="AW33">
        <f>IF(SUMIF('Benefits Backend'!$AG$1:$BU$1,AW$3,'Benefits Backend'!$AG32:$BU32)&gt;=1,1,0)*$H33</f>
        <v>0</v>
      </c>
      <c r="AX33">
        <f>IF(SUMIF('Benefits Backend'!$AG$1:$BU$1,AX$3,'Benefits Backend'!$AG32:$BU32)&gt;=1,1,0)*$H33</f>
        <v>0</v>
      </c>
      <c r="AY33">
        <f>IF(SUMIF('Benefits Backend'!$AG$1:$BU$1,AY$3,'Benefits Backend'!$AG32:$BU32)&gt;=1,1,0)*$H33</f>
        <v>0</v>
      </c>
      <c r="AZ33">
        <f>IF(SUMIF('Benefits Backend'!$AG$1:$BU$1,AZ$3,'Benefits Backend'!$AG32:$BU32)&gt;=1,1,0)*$H33</f>
        <v>0</v>
      </c>
      <c r="BA33">
        <f>IF(SUMIF('Benefits Backend'!$AG$1:$BU$1,BA$3,'Benefits Backend'!$AG32:$BU32)&gt;=1,1,0)*$H33</f>
        <v>0</v>
      </c>
      <c r="BB33">
        <f>IF(SUMIF('Benefits Backend'!$AG$1:$BU$1,BB$3,'Benefits Backend'!$AG32:$BU32)&gt;=1,1,0)*$H33</f>
        <v>0</v>
      </c>
      <c r="BC33">
        <f>IF(SUMIF('Benefits Backend'!$AG$1:$BU$1,BC$3,'Benefits Backend'!$AG32:$BU32)&gt;=1,1,0)*$H33</f>
        <v>0</v>
      </c>
      <c r="BD33">
        <f>IF(SUMIF('Benefits Backend'!$AG$1:$BU$1,BD$3,'Benefits Backend'!$AG32:$BU32)&gt;=1,1,0)*$H33</f>
        <v>0</v>
      </c>
      <c r="BE33">
        <f>IF(SUMIF('Benefits Backend'!$AG$1:$BU$1,BE$3,'Benefits Backend'!$AG32:$BU32)&gt;=1,1,0)*$H33</f>
        <v>0</v>
      </c>
      <c r="BF33">
        <f>IF(SUMIF('Benefits Backend'!$AG$1:$BU$1,BF$3,'Benefits Backend'!$AG32:$BU32)&gt;=1,1,0)*$H33</f>
        <v>0</v>
      </c>
      <c r="BG33">
        <f>IF(SUMIF('Benefits Backend'!$AG$1:$BU$1,BG$3,'Benefits Backend'!$AG32:$BU32)&gt;=1,1,0)*$H33</f>
        <v>0</v>
      </c>
    </row>
    <row r="34" spans="1:59">
      <c r="A34" s="9" t="str">
        <f>_xlfn.XLOOKUP($E34,'Copy of Raw Data'!$E:$E,'Copy of Raw Data'!A:A,"ERROR",0,1)</f>
        <v>US</v>
      </c>
      <c r="B34" s="9" t="str">
        <f>_xlfn.XLOOKUP($E34,'Copy of Raw Data'!$E:$E,'Copy of Raw Data'!B:B,"ERROR",0,1)</f>
        <v>Hair Mousses</v>
      </c>
      <c r="C34" s="9" t="str">
        <f>_xlfn.XLOOKUP($E34,'Copy of Raw Data'!$E:$E,'Copy of Raw Data'!C:C,"ERROR",0,1)</f>
        <v>biolage</v>
      </c>
      <c r="D34" s="9" t="str">
        <f>_xlfn.XLOOKUP($E34,'Copy of Raw Data'!$E:$E,'Copy of Raw Data'!D:D,"ERROR",0,1)</f>
        <v>www.amazon.com/dp/B07FKDLB89</v>
      </c>
      <c r="E34" s="9" t="s">
        <v>150</v>
      </c>
      <c r="F34" s="9" t="str">
        <f>_xlfn.XLOOKUP($E34,'Copy of Raw Data'!$E:$E,'Copy of 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4" s="9">
        <f>_xlfn.XLOOKUP($E34,'Copy of Raw Data'!$E:$E,'Copy of Raw Data'!G:G,"ERROR",0,1)</f>
        <v>9431</v>
      </c>
      <c r="H34" s="9">
        <f>_xlfn.XLOOKUP($E34,'Copy of Raw Data'!$E:$E,'Copy of Raw Data'!H:H,"ERROR",0,1)</f>
        <v>206922.28</v>
      </c>
      <c r="I34" s="9">
        <f>_xlfn.XLOOKUP($E34,'Copy of Raw Data'!$E:$E,'Copy of Raw Data'!I:I,"ERROR",0,1)</f>
        <v>0.00836871457979958</v>
      </c>
      <c r="J34" s="9" t="str">
        <f>_xlfn.XLOOKUP($E34,'Copy of Raw Data'!$E:$E,'Copy of 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20 to 30</v>
      </c>
      <c r="L34" s="9">
        <f>_xlfn.XLOOKUP($E34,'Copy of Raw Data'!$E:$E,'Copy of Raw Data'!L:L,"ERROR",0,1)</f>
        <v>21.93</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20 to 30</v>
      </c>
      <c r="N34" s="9">
        <f>_xlfn.XLOOKUP($E34,'Copy of Raw Data'!$E:$E,'Copy of Raw Data'!N:N,"ERROR",0,1)</f>
        <v>22</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0% to 2%</v>
      </c>
      <c r="P34" s="16">
        <f t="shared" si="1"/>
        <v>0.00318181818181819</v>
      </c>
      <c r="Q34" s="9">
        <f>_xlfn.XLOOKUP($E34,'Copy of Raw Data'!$E:$E,'Copy of Raw Data'!Q:Q,"ERROR",0,1)</f>
        <v>8.25</v>
      </c>
      <c r="R34" s="9" t="str">
        <f>_xlfn.XLOOKUP($E34,'Copy of Raw Data'!$E:$E,'Copy of Raw Data'!R:R,"ERROR",0,1)</f>
        <v>fl oz</v>
      </c>
      <c r="S34" s="17">
        <f t="shared" si="2"/>
        <v>2.55594405594406</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2 to 3</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7">
        <f t="shared" si="3"/>
        <v>0.0867129713933907</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7">
        <f t="shared" si="4"/>
        <v>0.0864370664844118</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17">
        <f t="array" ref="Z34">_xlfn.IFS(AA34="oz",_xlfn.IFS(R34="oz",Q34,R34="fl oz",Q34*1.04,R34="ml",Q34*0.0338),AA34="fl oz",_xlfn.IFS(R34="oz",Q34/1.04,R34="fl oz",Q34,R34="ml",Q34*0.0338/1.04),AA34="ml",_xlfn.IFS(R34="oz",Q34/0.0338,R34="fl oz",Q34*1.04/0.0338,R34="ml",Q34))</f>
        <v>8.58</v>
      </c>
      <c r="AA34" s="9" t="str">
        <f>_xlfn.XLOOKUP($E34,'Copy of Raw Data'!$E:$E,'Copy of Raw Data'!AA:AA,"ERROR",0,1)</f>
        <v>oz</v>
      </c>
      <c r="AB34" s="9" t="str">
        <f>_xlfn.XLOOKUP($E34,'Copy of Raw Data'!$E:$E,'Copy of Raw Data'!AB:AB,"ERROR",0,1)</f>
        <v>Spray Can</v>
      </c>
      <c r="AC34" s="9" t="str">
        <f>_xlfn.XLOOKUP($E34,'Copy of Raw Data'!$E:$E,'Copy of Raw Data'!AC:AC,"ERROR",0,1)</f>
        <v>Pack of 1</v>
      </c>
      <c r="AD34" s="9" t="str">
        <f>_xlfn.XLOOKUP($E34,'Copy of Raw Data'!$E:$E,'Copy of Raw Data'!AD:AD,"ERROR",0,1)</f>
        <v>Hold, UV Protection, Moisturizing</v>
      </c>
      <c r="AE34" s="9" t="str">
        <f>_xlfn.XLOOKUP($E34,'Copy of Raw Data'!$E:$E,'Copy of Raw Data'!AO:AO,"ERROR",0,1)</f>
        <v>Paraben Free, Vegan, Cruelty Free, Recycled Packaging</v>
      </c>
      <c r="AF34" s="9" t="str">
        <f>_xlfn.XLOOKUP($E34,'Copy of Raw Data'!$E:$E,'Copy of Raw Data'!AZ:AZ,"ERROR",0,1)</f>
        <v>Water, Castor Oil, Tetrasodium edta, Dimethicone, Geraniol, Agave, Citric Acid</v>
      </c>
      <c r="AG34">
        <f>IF(SUMIF('Benefits Backend'!$AG$1:$BU$1,AG$3,'Benefits Backend'!$AG33:$BU33)&gt;=1,1,0)*$H34</f>
        <v>0</v>
      </c>
      <c r="AH34">
        <f>IF(SUMIF('Benefits Backend'!$AG$1:$BU$1,AH$3,'Benefits Backend'!$AG33:$BU33)&gt;=1,1,0)*$H34</f>
        <v>0</v>
      </c>
      <c r="AI34">
        <f>IF(SUMIF('Benefits Backend'!$AG$1:$BU$1,AI$3,'Benefits Backend'!$AG33:$BU33)&gt;=1,1,0)*$H34</f>
        <v>0</v>
      </c>
      <c r="AJ34">
        <f>IF(SUMIF('Benefits Backend'!$AG$1:$BU$1,AJ$3,'Benefits Backend'!$AG33:$BU33)&gt;=1,1,0)*$H34</f>
        <v>0</v>
      </c>
      <c r="AK34">
        <f>IF(SUMIF('Benefits Backend'!$AG$1:$BU$1,AK$3,'Benefits Backend'!$AG33:$BU33)&gt;=1,1,0)*$H34</f>
        <v>0</v>
      </c>
      <c r="AL34">
        <f>IF(SUMIF('Benefits Backend'!$AG$1:$BU$1,AL$3,'Benefits Backend'!$AG33:$BU33)&gt;=1,1,0)*$H34</f>
        <v>0</v>
      </c>
      <c r="AM34">
        <f>IF(SUMIF('Benefits Backend'!$AG$1:$BU$1,AM$3,'Benefits Backend'!$AG33:$BU33)&gt;=1,1,0)*$H34</f>
        <v>0</v>
      </c>
      <c r="AN34">
        <f>IF(SUMIF('Benefits Backend'!$AG$1:$BU$1,AN$3,'Benefits Backend'!$AG33:$BU33)&gt;=1,1,0)*$H34</f>
        <v>0</v>
      </c>
      <c r="AO34">
        <f>IF(SUMIF('Benefits Backend'!$AG$1:$BU$1,AO$3,'Benefits Backend'!$AG33:$BU33)&gt;=1,1,0)*$H34</f>
        <v>0</v>
      </c>
      <c r="AP34">
        <f>IF(SUMIF('Benefits Backend'!$AG$1:$BU$1,AP$3,'Benefits Backend'!$AG33:$BU33)&gt;=1,1,0)*$H34</f>
        <v>0</v>
      </c>
      <c r="AQ34">
        <f>IF(SUMIF('Benefits Backend'!$AG$1:$BU$1,AQ$3,'Benefits Backend'!$AG33:$BU33)&gt;=1,1,0)*$H34</f>
        <v>0</v>
      </c>
      <c r="AR34">
        <f>IF(SUMIF('Benefits Backend'!$AG$1:$BU$1,AR$3,'Benefits Backend'!$AG33:$BU33)&gt;=1,1,0)*$H34</f>
        <v>0</v>
      </c>
      <c r="AS34">
        <f>IF(SUMIF('Benefits Backend'!$AG$1:$BU$1,AS$3,'Benefits Backend'!$AG33:$BU33)&gt;=1,1,0)*$H34</f>
        <v>206922.28</v>
      </c>
      <c r="AT34">
        <f>IF(SUMIF('Benefits Backend'!$AG$1:$BU$1,AT$3,'Benefits Backend'!$AG33:$BU33)&gt;=1,1,0)*$H34</f>
        <v>0</v>
      </c>
      <c r="AU34">
        <f>IF(SUMIF('Benefits Backend'!$AG$1:$BU$1,AU$3,'Benefits Backend'!$AG33:$BU33)&gt;=1,1,0)*$H34</f>
        <v>0</v>
      </c>
      <c r="AV34">
        <f>IF(SUMIF('Benefits Backend'!$AG$1:$BU$1,AV$3,'Benefits Backend'!$AG33:$BU33)&gt;=1,1,0)*$H34</f>
        <v>0</v>
      </c>
      <c r="AW34">
        <f>IF(SUMIF('Benefits Backend'!$AG$1:$BU$1,AW$3,'Benefits Backend'!$AG33:$BU33)&gt;=1,1,0)*$H34</f>
        <v>0</v>
      </c>
      <c r="AX34">
        <f>IF(SUMIF('Benefits Backend'!$AG$1:$BU$1,AX$3,'Benefits Backend'!$AG33:$BU33)&gt;=1,1,0)*$H34</f>
        <v>206922.28</v>
      </c>
      <c r="AY34">
        <f>IF(SUMIF('Benefits Backend'!$AG$1:$BU$1,AY$3,'Benefits Backend'!$AG33:$BU33)&gt;=1,1,0)*$H34</f>
        <v>0</v>
      </c>
      <c r="AZ34">
        <f>IF(SUMIF('Benefits Backend'!$AG$1:$BU$1,AZ$3,'Benefits Backend'!$AG33:$BU33)&gt;=1,1,0)*$H34</f>
        <v>0</v>
      </c>
      <c r="BA34">
        <f>IF(SUMIF('Benefits Backend'!$AG$1:$BU$1,BA$3,'Benefits Backend'!$AG33:$BU33)&gt;=1,1,0)*$H34</f>
        <v>0</v>
      </c>
      <c r="BB34">
        <f>IF(SUMIF('Benefits Backend'!$AG$1:$BU$1,BB$3,'Benefits Backend'!$AG33:$BU33)&gt;=1,1,0)*$H34</f>
        <v>0</v>
      </c>
      <c r="BC34">
        <f>IF(SUMIF('Benefits Backend'!$AG$1:$BU$1,BC$3,'Benefits Backend'!$AG33:$BU33)&gt;=1,1,0)*$H34</f>
        <v>0</v>
      </c>
      <c r="BD34">
        <f>IF(SUMIF('Benefits Backend'!$AG$1:$BU$1,BD$3,'Benefits Backend'!$AG33:$BU33)&gt;=1,1,0)*$H34</f>
        <v>0</v>
      </c>
      <c r="BE34">
        <f>IF(SUMIF('Benefits Backend'!$AG$1:$BU$1,BE$3,'Benefits Backend'!$AG33:$BU33)&gt;=1,1,0)*$H34</f>
        <v>0</v>
      </c>
      <c r="BF34">
        <f>IF(SUMIF('Benefits Backend'!$AG$1:$BU$1,BF$3,'Benefits Backend'!$AG33:$BU33)&gt;=1,1,0)*$H34</f>
        <v>206922.28</v>
      </c>
      <c r="BG34">
        <f>IF(SUMIF('Benefits Backend'!$AG$1:$BU$1,BG$3,'Benefits Backend'!$AG33:$BU33)&gt;=1,1,0)*$H34</f>
        <v>0</v>
      </c>
    </row>
    <row r="35" spans="1:59">
      <c r="A35" s="9" t="str">
        <f>_xlfn.XLOOKUP($E35,'Copy of Raw Data'!$E:$E,'Copy of Raw Data'!A:A,"ERROR",0,1)</f>
        <v>US</v>
      </c>
      <c r="B35" s="9" t="str">
        <f>_xlfn.XLOOKUP($E35,'Copy of Raw Data'!$E:$E,'Copy of Raw Data'!B:B,"ERROR",0,1)</f>
        <v>Hair Mousses</v>
      </c>
      <c r="C35" s="9" t="str">
        <f>_xlfn.XLOOKUP($E35,'Copy of Raw Data'!$E:$E,'Copy of Raw Data'!C:C,"ERROR",0,1)</f>
        <v>OGX</v>
      </c>
      <c r="D35" s="9" t="str">
        <f>_xlfn.XLOOKUP($E35,'Copy of Raw Data'!$E:$E,'Copy of Raw Data'!D:D,"ERROR",0,1)</f>
        <v>www.amazon.com/dp/B076RW5LKG</v>
      </c>
      <c r="E35" s="9" t="s">
        <v>154</v>
      </c>
      <c r="F35" s="9" t="str">
        <f>_xlfn.XLOOKUP($E35,'Copy of Raw Data'!$E:$E,'Copy of Raw Data'!F:F,"ERROR",0,1)</f>
        <v>OGX Locking + Coconut Curls Decadent Creamy Mousse, 7.9 Ounce</v>
      </c>
      <c r="G35" s="9">
        <f>_xlfn.XLOOKUP($E35,'Copy of Raw Data'!$E:$E,'Copy of Raw Data'!G:G,"ERROR",0,1)</f>
        <v>24086</v>
      </c>
      <c r="H35" s="9">
        <f>_xlfn.XLOOKUP($E35,'Copy of Raw Data'!$E:$E,'Copy of Raw Data'!H:H,"ERROR",0,1)</f>
        <v>196843.54</v>
      </c>
      <c r="I35" s="9">
        <f>_xlfn.XLOOKUP($E35,'Copy of Raw Data'!$E:$E,'Copy of Raw Data'!I:I,"ERROR",0,1)</f>
        <v>0.00790481663920865</v>
      </c>
      <c r="J35" s="9" t="str">
        <f>_xlfn.XLOOKUP($E35,'Copy of Raw Data'!$E:$E,'Copy of 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5 to 10</v>
      </c>
      <c r="L35" s="9">
        <f>_xlfn.XLOOKUP($E35,'Copy of Raw Data'!$E:$E,'Copy of Raw Data'!L:L,"ERROR",0,1)</f>
        <v>8.66</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 to 15</v>
      </c>
      <c r="N35" s="9">
        <f>_xlfn.XLOOKUP($E35,'Copy of Raw Data'!$E:$E,'Copy of Raw Data'!N:N,"ERROR",0,1)</f>
        <v>11.36</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20% to 25%</v>
      </c>
      <c r="P35" s="16">
        <f t="shared" si="1"/>
        <v>0.237676056338028</v>
      </c>
      <c r="Q35" s="9">
        <f>_xlfn.XLOOKUP($E35,'Copy of Raw Data'!$E:$E,'Copy of Raw Data'!Q:Q,"ERROR",0,1)</f>
        <v>7.9</v>
      </c>
      <c r="R35" s="9" t="str">
        <f>_xlfn.XLOOKUP($E35,'Copy of Raw Data'!$E:$E,'Copy of Raw Data'!R:R,"ERROR",0,1)</f>
        <v>oz</v>
      </c>
      <c r="S35" s="17">
        <f t="shared" si="2"/>
        <v>1.09620253164557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1 to 2</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 to 0.05</v>
      </c>
      <c r="V35" s="17">
        <f t="shared" si="3"/>
        <v>0.0486295124634529</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 to 0.05</v>
      </c>
      <c r="X35" s="17">
        <f t="shared" si="4"/>
        <v>0.0370714417194985</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7.9</v>
      </c>
      <c r="AA35" s="9" t="str">
        <f>_xlfn.XLOOKUP($E35,'Copy of Raw Data'!$E:$E,'Copy of Raw Data'!AA:AA,"ERROR",0,1)</f>
        <v>oz</v>
      </c>
      <c r="AB35" s="9" t="str">
        <f>_xlfn.XLOOKUP($E35,'Copy of Raw Data'!$E:$E,'Copy of Raw Data'!AB:AB,"ERROR",0,1)</f>
        <v>Spray Can</v>
      </c>
      <c r="AC35" s="9" t="str">
        <f>_xlfn.XLOOKUP($E35,'Copy of Raw Data'!$E:$E,'Copy of Raw Data'!AC:AC,"ERROR",0,1)</f>
        <v>Pack of 1</v>
      </c>
      <c r="AD35" s="9" t="str">
        <f>_xlfn.XLOOKUP($E35,'Copy of Raw Data'!$E:$E,'Copy of Raw Data'!AD:AD,"ERROR",0,1)</f>
        <v>Color Protection, Curl Enhancing, Frizz Control, Hold, Shine, Moisturization
</v>
      </c>
      <c r="AE35" s="9" t="str">
        <f>_xlfn.XLOOKUP($E35,'Copy of Raw Data'!$E:$E,'Copy of Raw Data'!AO:AO,"ERROR",0,1)</f>
        <v>Dairy Free</v>
      </c>
      <c r="AF35" s="9" t="str">
        <f>_xlfn.XLOOKUP($E35,'Copy of Raw Data'!$E:$E,'Copy of Raw Data'!AZ:AZ,"ERROR",0,1)</f>
        <v>Shea Butter, Coconut Oil, Panthenol, Water, Dimethicone, Castor Oil, Diazolidinyl Urea</v>
      </c>
      <c r="AG35">
        <f>IF(SUMIF('Benefits Backend'!$AG$1:$BU$1,AG$3,'Benefits Backend'!$AG34:$BU34)&gt;=1,1,0)*$H35</f>
        <v>0</v>
      </c>
      <c r="AH35">
        <f>IF(SUMIF('Benefits Backend'!$AG$1:$BU$1,AH$3,'Benefits Backend'!$AG34:$BU34)&gt;=1,1,0)*$H35</f>
        <v>0</v>
      </c>
      <c r="AI35">
        <f>IF(SUMIF('Benefits Backend'!$AG$1:$BU$1,AI$3,'Benefits Backend'!$AG34:$BU34)&gt;=1,1,0)*$H35</f>
        <v>196843.54</v>
      </c>
      <c r="AJ35">
        <f>IF(SUMIF('Benefits Backend'!$AG$1:$BU$1,AJ$3,'Benefits Backend'!$AG34:$BU34)&gt;=1,1,0)*$H35</f>
        <v>196843.54</v>
      </c>
      <c r="AK35">
        <f>IF(SUMIF('Benefits Backend'!$AG$1:$BU$1,AK$3,'Benefits Backend'!$AG34:$BU34)&gt;=1,1,0)*$H35</f>
        <v>0</v>
      </c>
      <c r="AL35">
        <f>IF(SUMIF('Benefits Backend'!$AG$1:$BU$1,AL$3,'Benefits Backend'!$AG34:$BU34)&gt;=1,1,0)*$H35</f>
        <v>0</v>
      </c>
      <c r="AM35">
        <f>IF(SUMIF('Benefits Backend'!$AG$1:$BU$1,AM$3,'Benefits Backend'!$AG34:$BU34)&gt;=1,1,0)*$H35</f>
        <v>0</v>
      </c>
      <c r="AN35">
        <f>IF(SUMIF('Benefits Backend'!$AG$1:$BU$1,AN$3,'Benefits Backend'!$AG34:$BU34)&gt;=1,1,0)*$H35</f>
        <v>0</v>
      </c>
      <c r="AO35">
        <f>IF(SUMIF('Benefits Backend'!$AG$1:$BU$1,AO$3,'Benefits Backend'!$AG34:$BU34)&gt;=1,1,0)*$H35</f>
        <v>0</v>
      </c>
      <c r="AP35">
        <f>IF(SUMIF('Benefits Backend'!$AG$1:$BU$1,AP$3,'Benefits Backend'!$AG34:$BU34)&gt;=1,1,0)*$H35</f>
        <v>0</v>
      </c>
      <c r="AQ35">
        <f>IF(SUMIF('Benefits Backend'!$AG$1:$BU$1,AQ$3,'Benefits Backend'!$AG34:$BU34)&gt;=1,1,0)*$H35</f>
        <v>196843.54</v>
      </c>
      <c r="AR35">
        <f>IF(SUMIF('Benefits Backend'!$AG$1:$BU$1,AR$3,'Benefits Backend'!$AG34:$BU34)&gt;=1,1,0)*$H35</f>
        <v>0</v>
      </c>
      <c r="AS35">
        <f>IF(SUMIF('Benefits Backend'!$AG$1:$BU$1,AS$3,'Benefits Backend'!$AG34:$BU34)&gt;=1,1,0)*$H35</f>
        <v>196843.54</v>
      </c>
      <c r="AT35">
        <f>IF(SUMIF('Benefits Backend'!$AG$1:$BU$1,AT$3,'Benefits Backend'!$AG34:$BU34)&gt;=1,1,0)*$H35</f>
        <v>0</v>
      </c>
      <c r="AU35">
        <f>IF(SUMIF('Benefits Backend'!$AG$1:$BU$1,AU$3,'Benefits Backend'!$AG34:$BU34)&gt;=1,1,0)*$H35</f>
        <v>0</v>
      </c>
      <c r="AV35">
        <f>IF(SUMIF('Benefits Backend'!$AG$1:$BU$1,AV$3,'Benefits Backend'!$AG34:$BU34)&gt;=1,1,0)*$H35</f>
        <v>0</v>
      </c>
      <c r="AW35">
        <f>IF(SUMIF('Benefits Backend'!$AG$1:$BU$1,AW$3,'Benefits Backend'!$AG34:$BU34)&gt;=1,1,0)*$H35</f>
        <v>0</v>
      </c>
      <c r="AX35">
        <f>IF(SUMIF('Benefits Backend'!$AG$1:$BU$1,AX$3,'Benefits Backend'!$AG34:$BU34)&gt;=1,1,0)*$H35</f>
        <v>196843.54</v>
      </c>
      <c r="AY35">
        <f>IF(SUMIF('Benefits Backend'!$AG$1:$BU$1,AY$3,'Benefits Backend'!$AG34:$BU34)&gt;=1,1,0)*$H35</f>
        <v>0</v>
      </c>
      <c r="AZ35">
        <f>IF(SUMIF('Benefits Backend'!$AG$1:$BU$1,AZ$3,'Benefits Backend'!$AG34:$BU34)&gt;=1,1,0)*$H35</f>
        <v>0</v>
      </c>
      <c r="BA35">
        <f>IF(SUMIF('Benefits Backend'!$AG$1:$BU$1,BA$3,'Benefits Backend'!$AG34:$BU34)&gt;=1,1,0)*$H35</f>
        <v>196843.54</v>
      </c>
      <c r="BB35">
        <f>IF(SUMIF('Benefits Backend'!$AG$1:$BU$1,BB$3,'Benefits Backend'!$AG34:$BU34)&gt;=1,1,0)*$H35</f>
        <v>0</v>
      </c>
      <c r="BC35">
        <f>IF(SUMIF('Benefits Backend'!$AG$1:$BU$1,BC$3,'Benefits Backend'!$AG34:$BU34)&gt;=1,1,0)*$H35</f>
        <v>0</v>
      </c>
      <c r="BD35">
        <f>IF(SUMIF('Benefits Backend'!$AG$1:$BU$1,BD$3,'Benefits Backend'!$AG34:$BU34)&gt;=1,1,0)*$H35</f>
        <v>0</v>
      </c>
      <c r="BE35">
        <f>IF(SUMIF('Benefits Backend'!$AG$1:$BU$1,BE$3,'Benefits Backend'!$AG34:$BU34)&gt;=1,1,0)*$H35</f>
        <v>0</v>
      </c>
      <c r="BF35">
        <f>IF(SUMIF('Benefits Backend'!$AG$1:$BU$1,BF$3,'Benefits Backend'!$AG34:$BU34)&gt;=1,1,0)*$H35</f>
        <v>0</v>
      </c>
      <c r="BG35">
        <f>IF(SUMIF('Benefits Backend'!$AG$1:$BU$1,BG$3,'Benefits Backend'!$AG34:$BU34)&gt;=1,1,0)*$H35</f>
        <v>0</v>
      </c>
    </row>
    <row r="36" spans="1:59">
      <c r="A36" s="9" t="str">
        <f>_xlfn.XLOOKUP($E36,'Copy of Raw Data'!$E:$E,'Copy of Raw Data'!A:A,"ERROR",0,1)</f>
        <v>US</v>
      </c>
      <c r="B36" s="9" t="str">
        <f>_xlfn.XLOOKUP($E36,'Copy of Raw Data'!$E:$E,'Copy of Raw Data'!B:B,"ERROR",0,1)</f>
        <v>Hair Mousses</v>
      </c>
      <c r="C36" s="9" t="str">
        <f>_xlfn.XLOOKUP($E36,'Copy of Raw Data'!$E:$E,'Copy of Raw Data'!C:C,"ERROR",0,1)</f>
        <v>Awapuhi Wild Ginger</v>
      </c>
      <c r="D36" s="9" t="str">
        <f>_xlfn.XLOOKUP($E36,'Copy of Raw Data'!$E:$E,'Copy of Raw Data'!D:D,"ERROR",0,1)</f>
        <v>www.amazon.com/dp/B004ZLZR8A</v>
      </c>
      <c r="E36" s="9" t="s">
        <v>158</v>
      </c>
      <c r="F36" s="9" t="str">
        <f>_xlfn.XLOOKUP($E36,'Copy of Raw Data'!$E:$E,'Copy of Raw Data'!F:F,"ERROR",0,1)</f>
        <v>Awapuhi Wild Ginger by Paul Mitchell HydroCream Whip Mousse, Frizz Control, Touchable Hold, For All Hair Types, 6.7 oz.</v>
      </c>
      <c r="G36" s="9">
        <f>_xlfn.XLOOKUP($E36,'Copy of Raw Data'!$E:$E,'Copy of Raw Data'!G:G,"ERROR",0,1)</f>
        <v>6453</v>
      </c>
      <c r="H36" s="9">
        <f>_xlfn.XLOOKUP($E36,'Copy of Raw Data'!$E:$E,'Copy of Raw Data'!H:H,"ERROR",0,1)</f>
        <v>185932.03</v>
      </c>
      <c r="I36" s="9">
        <f>_xlfn.XLOOKUP($E36,'Copy of Raw Data'!$E:$E,'Copy of Raw Data'!I:I,"ERROR",0,1)</f>
        <v>0.00778527252613253</v>
      </c>
      <c r="J36" s="9" t="str">
        <f>_xlfn.XLOOKUP($E36,'Copy of Raw Data'!$E:$E,'Copy of 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20 to 30</v>
      </c>
      <c r="L36" s="9">
        <f>_xlfn.XLOOKUP($E36,'Copy of Raw Data'!$E:$E,'Copy of Raw Data'!L:L,"ERROR",0,1)</f>
        <v>28.71</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20 to 30</v>
      </c>
      <c r="N36" s="9">
        <f>_xlfn.XLOOKUP($E36,'Copy of Raw Data'!$E:$E,'Copy of Raw Data'!N:N,"ERROR",0,1)</f>
        <v>29.41</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2% to 4%</v>
      </c>
      <c r="P36" s="16">
        <f t="shared" si="1"/>
        <v>0.0238014280856851</v>
      </c>
      <c r="Q36" s="9">
        <f>_xlfn.XLOOKUP($E36,'Copy of Raw Data'!$E:$E,'Copy of Raw Data'!Q:Q,"ERROR",0,1)</f>
        <v>6.7</v>
      </c>
      <c r="R36" s="9" t="str">
        <f>_xlfn.XLOOKUP($E36,'Copy of Raw Data'!$E:$E,'Copy of Raw Data'!R:R,"ERROR",0,1)</f>
        <v>oz</v>
      </c>
      <c r="S36" s="17">
        <f t="shared" si="2"/>
        <v>4.28507462686567</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4 to 5</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0.1 to 0.2</v>
      </c>
      <c r="V36" s="17">
        <f t="shared" si="3"/>
        <v>0.148446135908217</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0.1 to 0.2</v>
      </c>
      <c r="X36" s="17">
        <f t="shared" si="4"/>
        <v>0.1449129058798</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17">
        <f t="array" ref="Z36">_xlfn.IFS(AA36="oz",_xlfn.IFS(R36="oz",Q36,R36="fl oz",Q36*1.04,R36="ml",Q36*0.0338),AA36="fl oz",_xlfn.IFS(R36="oz",Q36/1.04,R36="fl oz",Q36,R36="ml",Q36*0.0338/1.04),AA36="ml",_xlfn.IFS(R36="oz",Q36/0.0338,R36="fl oz",Q36*1.04/0.0338,R36="ml",Q36))</f>
        <v>6.7</v>
      </c>
      <c r="AA36" s="9" t="str">
        <f>_xlfn.XLOOKUP($E36,'Copy of Raw Data'!$E:$E,'Copy of Raw Data'!AA:AA,"ERROR",0,1)</f>
        <v>oz</v>
      </c>
      <c r="AB36" s="9" t="str">
        <f>_xlfn.XLOOKUP($E36,'Copy of Raw Data'!$E:$E,'Copy of Raw Data'!AB:AB,"ERROR",0,1)</f>
        <v>Spray Can</v>
      </c>
      <c r="AC36" s="9" t="str">
        <f>_xlfn.XLOOKUP($E36,'Copy of Raw Data'!$E:$E,'Copy of Raw Data'!AC:AC,"ERROR",0,1)</f>
        <v>Pack of 1</v>
      </c>
      <c r="AD36" s="9" t="str">
        <f>_xlfn.XLOOKUP($E36,'Copy of Raw Data'!$E:$E,'Copy of Raw Data'!AD:AD,"ERROR",0,1)</f>
        <v>Color Safe, Moisturizing, Smoothening, Frizz Control, Lightweight, Long Lasting</v>
      </c>
      <c r="AE36" s="9" t="str">
        <f>_xlfn.XLOOKUP($E36,'Copy of Raw Data'!$E:$E,'Copy of Raw Data'!AO:AO,"ERROR",0,1)</f>
        <v>Paraben Free</v>
      </c>
      <c r="AF36" s="9" t="str">
        <f>_xlfn.XLOOKUP($E36,'Copy of Raw Data'!$E:$E,'Copy of Raw Data'!AZ:AZ,"ERROR",0,1)</f>
        <v>Water, Mineral Oil, Petrolatum, Glycerin, Hydrolized Wheat Protein, Cetrimonium Choride, Argan, Ginger, Dimethicone, Keratin, Sea Salt, Citric Acid, Tetrasodium edta, Diazolidinyl Urea</v>
      </c>
      <c r="AG36">
        <f>IF(SUMIF('Benefits Backend'!$AG$1:$BU$1,AG$3,'Benefits Backend'!$AG35:$BU35)&gt;=1,1,0)*$H36</f>
        <v>0</v>
      </c>
      <c r="AH36">
        <f>IF(SUMIF('Benefits Backend'!$AG$1:$BU$1,AH$3,'Benefits Backend'!$AG35:$BU35)&gt;=1,1,0)*$H36</f>
        <v>0</v>
      </c>
      <c r="AI36">
        <f>IF(SUMIF('Benefits Backend'!$AG$1:$BU$1,AI$3,'Benefits Backend'!$AG35:$BU35)&gt;=1,1,0)*$H36</f>
        <v>185932.03</v>
      </c>
      <c r="AJ36">
        <f>IF(SUMIF('Benefits Backend'!$AG$1:$BU$1,AJ$3,'Benefits Backend'!$AG35:$BU35)&gt;=1,1,0)*$H36</f>
        <v>0</v>
      </c>
      <c r="AK36">
        <f>IF(SUMIF('Benefits Backend'!$AG$1:$BU$1,AK$3,'Benefits Backend'!$AG35:$BU35)&gt;=1,1,0)*$H36</f>
        <v>0</v>
      </c>
      <c r="AL36">
        <f>IF(SUMIF('Benefits Backend'!$AG$1:$BU$1,AL$3,'Benefits Backend'!$AG35:$BU35)&gt;=1,1,0)*$H36</f>
        <v>0</v>
      </c>
      <c r="AM36">
        <f>IF(SUMIF('Benefits Backend'!$AG$1:$BU$1,AM$3,'Benefits Backend'!$AG35:$BU35)&gt;=1,1,0)*$H36</f>
        <v>0</v>
      </c>
      <c r="AN36">
        <f>IF(SUMIF('Benefits Backend'!$AG$1:$BU$1,AN$3,'Benefits Backend'!$AG35:$BU35)&gt;=1,1,0)*$H36</f>
        <v>0</v>
      </c>
      <c r="AO36">
        <f>IF(SUMIF('Benefits Backend'!$AG$1:$BU$1,AO$3,'Benefits Backend'!$AG35:$BU35)&gt;=1,1,0)*$H36</f>
        <v>0</v>
      </c>
      <c r="AP36">
        <f>IF(SUMIF('Benefits Backend'!$AG$1:$BU$1,AP$3,'Benefits Backend'!$AG35:$BU35)&gt;=1,1,0)*$H36</f>
        <v>0</v>
      </c>
      <c r="AQ36">
        <f>IF(SUMIF('Benefits Backend'!$AG$1:$BU$1,AQ$3,'Benefits Backend'!$AG35:$BU35)&gt;=1,1,0)*$H36</f>
        <v>185932.03</v>
      </c>
      <c r="AR36">
        <f>IF(SUMIF('Benefits Backend'!$AG$1:$BU$1,AR$3,'Benefits Backend'!$AG35:$BU35)&gt;=1,1,0)*$H36</f>
        <v>0</v>
      </c>
      <c r="AS36">
        <f>IF(SUMIF('Benefits Backend'!$AG$1:$BU$1,AS$3,'Benefits Backend'!$AG35:$BU35)&gt;=1,1,0)*$H36</f>
        <v>0</v>
      </c>
      <c r="AT36">
        <f>IF(SUMIF('Benefits Backend'!$AG$1:$BU$1,AT$3,'Benefits Backend'!$AG35:$BU35)&gt;=1,1,0)*$H36</f>
        <v>0</v>
      </c>
      <c r="AU36">
        <f>IF(SUMIF('Benefits Backend'!$AG$1:$BU$1,AU$3,'Benefits Backend'!$AG35:$BU35)&gt;=1,1,0)*$H36</f>
        <v>0</v>
      </c>
      <c r="AV36">
        <f>IF(SUMIF('Benefits Backend'!$AG$1:$BU$1,AV$3,'Benefits Backend'!$AG35:$BU35)&gt;=1,1,0)*$H36</f>
        <v>185932.03</v>
      </c>
      <c r="AW36">
        <f>IF(SUMIF('Benefits Backend'!$AG$1:$BU$1,AW$3,'Benefits Backend'!$AG35:$BU35)&gt;=1,1,0)*$H36</f>
        <v>185932.03</v>
      </c>
      <c r="AX36">
        <f>IF(SUMIF('Benefits Backend'!$AG$1:$BU$1,AX$3,'Benefits Backend'!$AG35:$BU35)&gt;=1,1,0)*$H36</f>
        <v>185932.03</v>
      </c>
      <c r="AY36">
        <f>IF(SUMIF('Benefits Backend'!$AG$1:$BU$1,AY$3,'Benefits Backend'!$AG35:$BU35)&gt;=1,1,0)*$H36</f>
        <v>0</v>
      </c>
      <c r="AZ36">
        <f>IF(SUMIF('Benefits Backend'!$AG$1:$BU$1,AZ$3,'Benefits Backend'!$AG35:$BU35)&gt;=1,1,0)*$H36</f>
        <v>0</v>
      </c>
      <c r="BA36">
        <f>IF(SUMIF('Benefits Backend'!$AG$1:$BU$1,BA$3,'Benefits Backend'!$AG35:$BU35)&gt;=1,1,0)*$H36</f>
        <v>0</v>
      </c>
      <c r="BB36">
        <f>IF(SUMIF('Benefits Backend'!$AG$1:$BU$1,BB$3,'Benefits Backend'!$AG35:$BU35)&gt;=1,1,0)*$H36</f>
        <v>185932.03</v>
      </c>
      <c r="BC36">
        <f>IF(SUMIF('Benefits Backend'!$AG$1:$BU$1,BC$3,'Benefits Backend'!$AG35:$BU35)&gt;=1,1,0)*$H36</f>
        <v>0</v>
      </c>
      <c r="BD36">
        <f>IF(SUMIF('Benefits Backend'!$AG$1:$BU$1,BD$3,'Benefits Backend'!$AG35:$BU35)&gt;=1,1,0)*$H36</f>
        <v>0</v>
      </c>
      <c r="BE36">
        <f>IF(SUMIF('Benefits Backend'!$AG$1:$BU$1,BE$3,'Benefits Backend'!$AG35:$BU35)&gt;=1,1,0)*$H36</f>
        <v>0</v>
      </c>
      <c r="BF36">
        <f>IF(SUMIF('Benefits Backend'!$AG$1:$BU$1,BF$3,'Benefits Backend'!$AG35:$BU35)&gt;=1,1,0)*$H36</f>
        <v>0</v>
      </c>
      <c r="BG36">
        <f>IF(SUMIF('Benefits Backend'!$AG$1:$BU$1,BG$3,'Benefits Backend'!$AG35:$BU35)&gt;=1,1,0)*$H36</f>
        <v>0</v>
      </c>
    </row>
    <row r="37" spans="1:59">
      <c r="A37" s="9" t="str">
        <f>_xlfn.XLOOKUP($E37,'Copy of Raw Data'!$E:$E,'Copy of Raw Data'!A:A,"ERROR",0,1)</f>
        <v>US</v>
      </c>
      <c r="B37" s="9" t="str">
        <f>_xlfn.XLOOKUP($E37,'Copy of Raw Data'!$E:$E,'Copy of Raw Data'!B:B,"ERROR",0,1)</f>
        <v>Hair Mousses</v>
      </c>
      <c r="C37" s="9" t="str">
        <f>_xlfn.XLOOKUP($E37,'Copy of Raw Data'!$E:$E,'Copy of Raw Data'!C:C,"ERROR",0,1)</f>
        <v>KERASTASE</v>
      </c>
      <c r="D37" s="9" t="str">
        <f>_xlfn.XLOOKUP($E37,'Copy of Raw Data'!$E:$E,'Copy of Raw Data'!D:D,"ERROR",0,1)</f>
        <v>www.amazon.com/dp/B00JQNCIYI</v>
      </c>
      <c r="E37" s="9" t="s">
        <v>162</v>
      </c>
      <c r="F37" s="9" t="str">
        <f>_xlfn.XLOOKUP($E37,'Copy of Raw Data'!$E:$E,'Copy of Raw Data'!F:F,"ERROR",0,1)</f>
        <v>KERASTASE Mousse Bouffante Hair Mousse | Volumizing and Bodying Styling Product | Strong Hold | Heat Protectant | With Vitamins | For All Hair Types | 150ml</v>
      </c>
      <c r="G37" s="9">
        <f>_xlfn.XLOOKUP($E37,'Copy of Raw Data'!$E:$E,'Copy of Raw Data'!G:G,"ERROR",0,1)</f>
        <v>5752</v>
      </c>
      <c r="H37" s="9">
        <f>_xlfn.XLOOKUP($E37,'Copy of Raw Data'!$E:$E,'Copy of Raw Data'!H:H,"ERROR",0,1)</f>
        <v>183120.19</v>
      </c>
      <c r="I37" s="9">
        <f>_xlfn.XLOOKUP($E37,'Copy of Raw Data'!$E:$E,'Copy of Raw Data'!I:I,"ERROR",0,1)</f>
        <v>0.00761678353703968</v>
      </c>
      <c r="J37" s="9" t="str">
        <f>_xlfn.XLOOKUP($E37,'Copy of Raw Data'!$E:$E,'Copy of 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_xlfn.XLOOKUP($E37,'Copy of Raw Data'!$E:$E,'Copy of Raw Data'!L:L,"ERROR",0,1)</f>
        <v>31.59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_xlfn.XLOOKUP($E37,'Copy of Raw Data'!$E:$E,'Copy of Raw Data'!N:N,"ERROR",0,1)</f>
        <v>33.46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1"/>
        <v>0.0558876270173342</v>
      </c>
      <c r="Q37" s="9">
        <f>_xlfn.XLOOKUP($E37,'Copy of Raw Data'!$E:$E,'Copy of Raw Data'!Q:Q,"ERROR",0,1)</f>
        <v>150</v>
      </c>
      <c r="R37" s="9" t="str">
        <f>_xlfn.XLOOKUP($E37,'Copy of Raw Data'!$E:$E,'Copy of Raw Data'!R:R,"ERROR",0,1)</f>
        <v>ml</v>
      </c>
      <c r="S37" s="17">
        <f t="shared" si="2"/>
        <v>6.23076923076923</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3"/>
        <v>0.22318584790945</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4"/>
        <v>0.21071252048594</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5.07</v>
      </c>
      <c r="AA37" s="9" t="str">
        <f>_xlfn.XLOOKUP($E37,'Copy of Raw Data'!$E:$E,'Copy of Raw Data'!AA:AA,"ERROR",0,1)</f>
        <v>oz</v>
      </c>
      <c r="AB37" s="9" t="str">
        <f>_xlfn.XLOOKUP($E37,'Copy of Raw Data'!$E:$E,'Copy of Raw Data'!AB:AB,"ERROR",0,1)</f>
        <v>Spray Can</v>
      </c>
      <c r="AC37" s="9" t="str">
        <f>_xlfn.XLOOKUP($E37,'Copy of Raw Data'!$E:$E,'Copy of Raw Data'!AC:AC,"ERROR",0,1)</f>
        <v>Pack of 1</v>
      </c>
      <c r="AD37" s="9" t="str">
        <f>_xlfn.XLOOKUP($E37,'Copy of Raw Data'!$E:$E,'Copy of Raw Data'!AD:AD,"ERROR",0,1)</f>
        <v>Volumizing, Hold, Heat Protection, Long Lasting, Humidity Protection</v>
      </c>
      <c r="AE37" s="9" t="str">
        <f>_xlfn.XLOOKUP($E37,'Copy of Raw Data'!$E:$E,'Copy of Raw Data'!AO:AO,"ERROR",0,1)</f>
        <v>Paraben Free</v>
      </c>
      <c r="AF37" s="9" t="str">
        <f>_xlfn.XLOOKUP($E37,'Copy of Raw Data'!$E:$E,'Copy of Raw Data'!AZ:AZ,"ERROR",0,1)</f>
        <v>Water, Castor Oil, Tocopherol, Cetrimonium Choride, Safflower, Geraniol, Collagen</v>
      </c>
      <c r="AG37">
        <f>IF(SUMIF('Benefits Backend'!$AG$1:$BU$1,AG$3,'Benefits Backend'!$AG36:$BU36)&gt;=1,1,0)*$H37</f>
        <v>0</v>
      </c>
      <c r="AH37">
        <f>IF(SUMIF('Benefits Backend'!$AG$1:$BU$1,AH$3,'Benefits Backend'!$AG36:$BU36)&gt;=1,1,0)*$H37</f>
        <v>0</v>
      </c>
      <c r="AI37">
        <f>IF(SUMIF('Benefits Backend'!$AG$1:$BU$1,AI$3,'Benefits Backend'!$AG36:$BU36)&gt;=1,1,0)*$H37</f>
        <v>0</v>
      </c>
      <c r="AJ37">
        <f>IF(SUMIF('Benefits Backend'!$AG$1:$BU$1,AJ$3,'Benefits Backend'!$AG36:$BU36)&gt;=1,1,0)*$H37</f>
        <v>0</v>
      </c>
      <c r="AK37">
        <f>IF(SUMIF('Benefits Backend'!$AG$1:$BU$1,AK$3,'Benefits Backend'!$AG36:$BU36)&gt;=1,1,0)*$H37</f>
        <v>0</v>
      </c>
      <c r="AL37">
        <f>IF(SUMIF('Benefits Backend'!$AG$1:$BU$1,AL$3,'Benefits Backend'!$AG36:$BU36)&gt;=1,1,0)*$H37</f>
        <v>0</v>
      </c>
      <c r="AM37">
        <f>IF(SUMIF('Benefits Backend'!$AG$1:$BU$1,AM$3,'Benefits Backend'!$AG36:$BU36)&gt;=1,1,0)*$H37</f>
        <v>0</v>
      </c>
      <c r="AN37">
        <f>IF(SUMIF('Benefits Backend'!$AG$1:$BU$1,AN$3,'Benefits Backend'!$AG36:$BU36)&gt;=1,1,0)*$H37</f>
        <v>0</v>
      </c>
      <c r="AO37">
        <f>IF(SUMIF('Benefits Backend'!$AG$1:$BU$1,AO$3,'Benefits Backend'!$AG36:$BU36)&gt;=1,1,0)*$H37</f>
        <v>0</v>
      </c>
      <c r="AP37">
        <f>IF(SUMIF('Benefits Backend'!$AG$1:$BU$1,AP$3,'Benefits Backend'!$AG36:$BU36)&gt;=1,1,0)*$H37</f>
        <v>0</v>
      </c>
      <c r="AQ37">
        <f>IF(SUMIF('Benefits Backend'!$AG$1:$BU$1,AQ$3,'Benefits Backend'!$AG36:$BU36)&gt;=1,1,0)*$H37</f>
        <v>0</v>
      </c>
      <c r="AR37">
        <f>IF(SUMIF('Benefits Backend'!$AG$1:$BU$1,AR$3,'Benefits Backend'!$AG36:$BU36)&gt;=1,1,0)*$H37</f>
        <v>183120.19</v>
      </c>
      <c r="AS37">
        <f>IF(SUMIF('Benefits Backend'!$AG$1:$BU$1,AS$3,'Benefits Backend'!$AG36:$BU36)&gt;=1,1,0)*$H37</f>
        <v>183120.19</v>
      </c>
      <c r="AT37">
        <f>IF(SUMIF('Benefits Backend'!$AG$1:$BU$1,AT$3,'Benefits Backend'!$AG36:$BU36)&gt;=1,1,0)*$H37</f>
        <v>183120.19</v>
      </c>
      <c r="AU37">
        <f>IF(SUMIF('Benefits Backend'!$AG$1:$BU$1,AU$3,'Benefits Backend'!$AG36:$BU36)&gt;=1,1,0)*$H37</f>
        <v>0</v>
      </c>
      <c r="AV37">
        <f>IF(SUMIF('Benefits Backend'!$AG$1:$BU$1,AV$3,'Benefits Backend'!$AG36:$BU36)&gt;=1,1,0)*$H37</f>
        <v>0</v>
      </c>
      <c r="AW37">
        <f>IF(SUMIF('Benefits Backend'!$AG$1:$BU$1,AW$3,'Benefits Backend'!$AG36:$BU36)&gt;=1,1,0)*$H37</f>
        <v>183120.19</v>
      </c>
      <c r="AX37">
        <f>IF(SUMIF('Benefits Backend'!$AG$1:$BU$1,AX$3,'Benefits Backend'!$AG36:$BU36)&gt;=1,1,0)*$H37</f>
        <v>0</v>
      </c>
      <c r="AY37">
        <f>IF(SUMIF('Benefits Backend'!$AG$1:$BU$1,AY$3,'Benefits Backend'!$AG36:$BU36)&gt;=1,1,0)*$H37</f>
        <v>0</v>
      </c>
      <c r="AZ37">
        <f>IF(SUMIF('Benefits Backend'!$AG$1:$BU$1,AZ$3,'Benefits Backend'!$AG36:$BU36)&gt;=1,1,0)*$H37</f>
        <v>0</v>
      </c>
      <c r="BA37">
        <f>IF(SUMIF('Benefits Backend'!$AG$1:$BU$1,BA$3,'Benefits Backend'!$AG36:$BU36)&gt;=1,1,0)*$H37</f>
        <v>0</v>
      </c>
      <c r="BB37">
        <f>IF(SUMIF('Benefits Backend'!$AG$1:$BU$1,BB$3,'Benefits Backend'!$AG36:$BU36)&gt;=1,1,0)*$H37</f>
        <v>0</v>
      </c>
      <c r="BC37">
        <f>IF(SUMIF('Benefits Backend'!$AG$1:$BU$1,BC$3,'Benefits Backend'!$AG36:$BU36)&gt;=1,1,0)*$H37</f>
        <v>0</v>
      </c>
      <c r="BD37">
        <f>IF(SUMIF('Benefits Backend'!$AG$1:$BU$1,BD$3,'Benefits Backend'!$AG36:$BU36)&gt;=1,1,0)*$H37</f>
        <v>0</v>
      </c>
      <c r="BE37">
        <f>IF(SUMIF('Benefits Backend'!$AG$1:$BU$1,BE$3,'Benefits Backend'!$AG36:$BU36)&gt;=1,1,0)*$H37</f>
        <v>0</v>
      </c>
      <c r="BF37">
        <f>IF(SUMIF('Benefits Backend'!$AG$1:$BU$1,BF$3,'Benefits Backend'!$AG36:$BU36)&gt;=1,1,0)*$H37</f>
        <v>0</v>
      </c>
      <c r="BG37">
        <f>IF(SUMIF('Benefits Backend'!$AG$1:$BU$1,BG$3,'Benefits Backend'!$AG36:$BU36)&gt;=1,1,0)*$H37</f>
        <v>183120.19</v>
      </c>
    </row>
    <row r="38" spans="1:59">
      <c r="A38" s="9" t="str">
        <f>_xlfn.XLOOKUP($E38,'Copy of Raw Data'!$E:$E,'Copy of Raw Data'!A:A,"ERROR",0,1)</f>
        <v>US</v>
      </c>
      <c r="B38" s="9" t="str">
        <f>_xlfn.XLOOKUP($E38,'Copy of Raw Data'!$E:$E,'Copy of Raw Data'!B:B,"ERROR",0,1)</f>
        <v>Hair Mousses</v>
      </c>
      <c r="C38" s="9" t="str">
        <f>_xlfn.XLOOKUP($E38,'Copy of Raw Data'!$E:$E,'Copy of Raw Data'!C:C,"ERROR",0,1)</f>
        <v>r+co</v>
      </c>
      <c r="D38" s="9" t="str">
        <f>_xlfn.XLOOKUP($E38,'Copy of Raw Data'!$E:$E,'Copy of Raw Data'!D:D,"ERROR",0,1)</f>
        <v>www.amazon.com/dp/B01695VXTQ</v>
      </c>
      <c r="E38" s="9" t="s">
        <v>166</v>
      </c>
      <c r="F38" s="9" t="str">
        <f>_xlfn.XLOOKUP($E38,'Copy of Raw Data'!$E:$E,'Copy of Raw Data'!F:F,"ERROR",0,1)</f>
        <v>R+Co Aircraft Pomade Mousse</v>
      </c>
      <c r="G38" s="9">
        <f>_xlfn.XLOOKUP($E38,'Copy of Raw Data'!$E:$E,'Copy of Raw Data'!G:G,"ERROR",0,1)</f>
        <v>5329</v>
      </c>
      <c r="H38" s="9">
        <f>_xlfn.XLOOKUP($E38,'Copy of Raw Data'!$E:$E,'Copy of Raw Data'!H:H,"ERROR",0,1)</f>
        <v>179157.1</v>
      </c>
      <c r="I38" s="9">
        <f>_xlfn.XLOOKUP($E38,'Copy of Raw Data'!$E:$E,'Copy of Raw Data'!I:I,"ERROR",0,1)</f>
        <v>0.00750856742588726</v>
      </c>
      <c r="J38" s="9" t="str">
        <f>_xlfn.XLOOKUP($E38,'Copy of Raw Data'!$E:$E,'Copy of 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30 to 40</v>
      </c>
      <c r="L38" s="9">
        <f>_xlfn.XLOOKUP($E38,'Copy of Raw Data'!$E:$E,'Copy of Raw Data'!L:L,"ERROR",0,1)</f>
        <v>34.19</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30 to 40</v>
      </c>
      <c r="N38" s="9">
        <f>_xlfn.XLOOKUP($E38,'Copy of Raw Data'!$E:$E,'Copy of Raw Data'!N:N,"ERROR",0,1)</f>
        <v>36</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4% to 6%</v>
      </c>
      <c r="P38" s="16">
        <f t="shared" si="1"/>
        <v>0.0502777777777778</v>
      </c>
      <c r="Q38" s="9">
        <f>_xlfn.XLOOKUP($E38,'Copy of Raw Data'!$E:$E,'Copy of Raw Data'!Q:Q,"ERROR",0,1)</f>
        <v>5.6</v>
      </c>
      <c r="R38" s="9" t="str">
        <f>_xlfn.XLOOKUP($E38,'Copy of Raw Data'!$E:$E,'Copy of Raw Data'!R:R,"ERROR",0,1)</f>
        <v>oz</v>
      </c>
      <c r="S38" s="17">
        <f t="shared" si="2"/>
        <v>6.10535714285714</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5 to 10</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0.2 to 0.3</v>
      </c>
      <c r="V38" s="17">
        <f t="shared" si="3"/>
        <v>0.217401806850573</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0.2 to 0.3</v>
      </c>
      <c r="X38" s="17">
        <f t="shared" si="4"/>
        <v>0.206471327117252</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4 to 6</v>
      </c>
      <c r="Z38" s="17">
        <f t="array" ref="Z38">_xlfn.IFS(AA38="oz",_xlfn.IFS(R38="oz",Q38,R38="fl oz",Q38*1.04,R38="ml",Q38*0.0338),AA38="fl oz",_xlfn.IFS(R38="oz",Q38/1.04,R38="fl oz",Q38,R38="ml",Q38*0.0338/1.04),AA38="ml",_xlfn.IFS(R38="oz",Q38/0.0338,R38="fl oz",Q38*1.04/0.0338,R38="ml",Q38))</f>
        <v>5.6</v>
      </c>
      <c r="AA38" s="9" t="str">
        <f>_xlfn.XLOOKUP($E38,'Copy of Raw Data'!$E:$E,'Copy of Raw Data'!AA:AA,"ERROR",0,1)</f>
        <v>oz</v>
      </c>
      <c r="AB38" s="9" t="str">
        <f>_xlfn.XLOOKUP($E38,'Copy of Raw Data'!$E:$E,'Copy of Raw Data'!AB:AB,"ERROR",0,1)</f>
        <v>Spray Can</v>
      </c>
      <c r="AC38" s="9" t="str">
        <f>_xlfn.XLOOKUP($E38,'Copy of Raw Data'!$E:$E,'Copy of Raw Data'!AC:AC,"ERROR",0,1)</f>
        <v>Pack of 1</v>
      </c>
      <c r="AD38" s="9" t="str">
        <f>_xlfn.XLOOKUP($E38,'Copy of Raw Data'!$E:$E,'Copy of Raw Data'!AD:AD,"ERROR",0,1)</f>
        <v>Curl Enhancing, Volumizing, Shine, Moisturizing</v>
      </c>
      <c r="AE38" s="9" t="str">
        <f>_xlfn.XLOOKUP($E38,'Copy of Raw Data'!$E:$E,'Copy of Raw Data'!AO:AO,"ERROR",0,1)</f>
        <v>Paraben Free, Phthalate Free, Sulfate Free, Cruelty Free, Petrolatum Free, Mineral Oil Free, Gluten Free, Vegan</v>
      </c>
      <c r="AF38" s="9" t="str">
        <f>_xlfn.XLOOKUP($E38,'Copy of Raw Data'!$E:$E,'Copy of Raw Data'!AZ:AZ,"ERROR",0,1)</f>
        <v>Vegetable Protein, Neem, Papaya</v>
      </c>
      <c r="AG38">
        <f>IF(SUMIF('Benefits Backend'!$AG$1:$BU$1,AG$3,'Benefits Backend'!$AG37:$BU37)&gt;=1,1,0)*$H38</f>
        <v>0</v>
      </c>
      <c r="AH38">
        <f>IF(SUMIF('Benefits Backend'!$AG$1:$BU$1,AH$3,'Benefits Backend'!$AG37:$BU37)&gt;=1,1,0)*$H38</f>
        <v>0</v>
      </c>
      <c r="AI38">
        <f>IF(SUMIF('Benefits Backend'!$AG$1:$BU$1,AI$3,'Benefits Backend'!$AG37:$BU37)&gt;=1,1,0)*$H38</f>
        <v>0</v>
      </c>
      <c r="AJ38">
        <f>IF(SUMIF('Benefits Backend'!$AG$1:$BU$1,AJ$3,'Benefits Backend'!$AG37:$BU37)&gt;=1,1,0)*$H38</f>
        <v>179157.1</v>
      </c>
      <c r="AK38">
        <f>IF(SUMIF('Benefits Backend'!$AG$1:$BU$1,AK$3,'Benefits Backend'!$AG37:$BU37)&gt;=1,1,0)*$H38</f>
        <v>0</v>
      </c>
      <c r="AL38">
        <f>IF(SUMIF('Benefits Backend'!$AG$1:$BU$1,AL$3,'Benefits Backend'!$AG37:$BU37)&gt;=1,1,0)*$H38</f>
        <v>0</v>
      </c>
      <c r="AM38">
        <f>IF(SUMIF('Benefits Backend'!$AG$1:$BU$1,AM$3,'Benefits Backend'!$AG37:$BU37)&gt;=1,1,0)*$H38</f>
        <v>0</v>
      </c>
      <c r="AN38">
        <f>IF(SUMIF('Benefits Backend'!$AG$1:$BU$1,AN$3,'Benefits Backend'!$AG37:$BU37)&gt;=1,1,0)*$H38</f>
        <v>0</v>
      </c>
      <c r="AO38">
        <f>IF(SUMIF('Benefits Backend'!$AG$1:$BU$1,AO$3,'Benefits Backend'!$AG37:$BU37)&gt;=1,1,0)*$H38</f>
        <v>0</v>
      </c>
      <c r="AP38">
        <f>IF(SUMIF('Benefits Backend'!$AG$1:$BU$1,AP$3,'Benefits Backend'!$AG37:$BU37)&gt;=1,1,0)*$H38</f>
        <v>0</v>
      </c>
      <c r="AQ38">
        <f>IF(SUMIF('Benefits Backend'!$AG$1:$BU$1,AQ$3,'Benefits Backend'!$AG37:$BU37)&gt;=1,1,0)*$H38</f>
        <v>0</v>
      </c>
      <c r="AR38">
        <f>IF(SUMIF('Benefits Backend'!$AG$1:$BU$1,AR$3,'Benefits Backend'!$AG37:$BU37)&gt;=1,1,0)*$H38</f>
        <v>0</v>
      </c>
      <c r="AS38">
        <f>IF(SUMIF('Benefits Backend'!$AG$1:$BU$1,AS$3,'Benefits Backend'!$AG37:$BU37)&gt;=1,1,0)*$H38</f>
        <v>0</v>
      </c>
      <c r="AT38">
        <f>IF(SUMIF('Benefits Backend'!$AG$1:$BU$1,AT$3,'Benefits Backend'!$AG37:$BU37)&gt;=1,1,0)*$H38</f>
        <v>0</v>
      </c>
      <c r="AU38">
        <f>IF(SUMIF('Benefits Backend'!$AG$1:$BU$1,AU$3,'Benefits Backend'!$AG37:$BU37)&gt;=1,1,0)*$H38</f>
        <v>0</v>
      </c>
      <c r="AV38">
        <f>IF(SUMIF('Benefits Backend'!$AG$1:$BU$1,AV$3,'Benefits Backend'!$AG37:$BU37)&gt;=1,1,0)*$H38</f>
        <v>0</v>
      </c>
      <c r="AW38">
        <f>IF(SUMIF('Benefits Backend'!$AG$1:$BU$1,AW$3,'Benefits Backend'!$AG37:$BU37)&gt;=1,1,0)*$H38</f>
        <v>0</v>
      </c>
      <c r="AX38">
        <f>IF(SUMIF('Benefits Backend'!$AG$1:$BU$1,AX$3,'Benefits Backend'!$AG37:$BU37)&gt;=1,1,0)*$H38</f>
        <v>179157.1</v>
      </c>
      <c r="AY38">
        <f>IF(SUMIF('Benefits Backend'!$AG$1:$BU$1,AY$3,'Benefits Backend'!$AG37:$BU37)&gt;=1,1,0)*$H38</f>
        <v>0</v>
      </c>
      <c r="AZ38">
        <f>IF(SUMIF('Benefits Backend'!$AG$1:$BU$1,AZ$3,'Benefits Backend'!$AG37:$BU37)&gt;=1,1,0)*$H38</f>
        <v>0</v>
      </c>
      <c r="BA38">
        <f>IF(SUMIF('Benefits Backend'!$AG$1:$BU$1,BA$3,'Benefits Backend'!$AG37:$BU37)&gt;=1,1,0)*$H38</f>
        <v>179157.1</v>
      </c>
      <c r="BB38">
        <f>IF(SUMIF('Benefits Backend'!$AG$1:$BU$1,BB$3,'Benefits Backend'!$AG37:$BU37)&gt;=1,1,0)*$H38</f>
        <v>0</v>
      </c>
      <c r="BC38">
        <f>IF(SUMIF('Benefits Backend'!$AG$1:$BU$1,BC$3,'Benefits Backend'!$AG37:$BU37)&gt;=1,1,0)*$H38</f>
        <v>0</v>
      </c>
      <c r="BD38">
        <f>IF(SUMIF('Benefits Backend'!$AG$1:$BU$1,BD$3,'Benefits Backend'!$AG37:$BU37)&gt;=1,1,0)*$H38</f>
        <v>0</v>
      </c>
      <c r="BE38">
        <f>IF(SUMIF('Benefits Backend'!$AG$1:$BU$1,BE$3,'Benefits Backend'!$AG37:$BU37)&gt;=1,1,0)*$H38</f>
        <v>0</v>
      </c>
      <c r="BF38">
        <f>IF(SUMIF('Benefits Backend'!$AG$1:$BU$1,BF$3,'Benefits Backend'!$AG37:$BU37)&gt;=1,1,0)*$H38</f>
        <v>0</v>
      </c>
      <c r="BG38">
        <f>IF(SUMIF('Benefits Backend'!$AG$1:$BU$1,BG$3,'Benefits Backend'!$AG37:$BU37)&gt;=1,1,0)*$H38</f>
        <v>179157.1</v>
      </c>
    </row>
    <row r="39" spans="1:59">
      <c r="A39" s="9" t="str">
        <f>_xlfn.XLOOKUP($E39,'Copy of Raw Data'!$E:$E,'Copy of Raw Data'!A:A,"ERROR",0,1)</f>
        <v>US</v>
      </c>
      <c r="B39" s="9" t="str">
        <f>_xlfn.XLOOKUP($E39,'Copy of Raw Data'!$E:$E,'Copy of Raw Data'!B:B,"ERROR",0,1)</f>
        <v>Hair Mousses</v>
      </c>
      <c r="C39" s="9" t="str">
        <f>_xlfn.XLOOKUP($E39,'Copy of Raw Data'!$E:$E,'Copy of Raw Data'!C:C,"ERROR",0,1)</f>
        <v>PATTERN</v>
      </c>
      <c r="D39" s="9" t="str">
        <f>_xlfn.XLOOKUP($E39,'Copy of Raw Data'!$E:$E,'Copy of Raw Data'!D:D,"ERROR",0,1)</f>
        <v>www.amazon.com/dp/B0C1HGJ2HN</v>
      </c>
      <c r="E39" s="9" t="s">
        <v>170</v>
      </c>
      <c r="F39" s="9" t="str">
        <f>_xlfn.XLOOKUP($E39,'Copy of Raw Data'!$E:$E,'Copy of Raw Data'!F:F,"ERROR",0,1)</f>
        <v>PATTERN Beauty by Tracee Ellis Ross Curl Mousse 8 oz / 236.6 mL</v>
      </c>
      <c r="G39" s="9">
        <f>_xlfn.XLOOKUP($E39,'Copy of Raw Data'!$E:$E,'Copy of Raw Data'!G:G,"ERROR",0,1)</f>
        <v>8789</v>
      </c>
      <c r="H39" s="9">
        <f>_xlfn.XLOOKUP($E39,'Copy of Raw Data'!$E:$E,'Copy of Raw Data'!H:H,"ERROR",0,1)</f>
        <v>176611.71</v>
      </c>
      <c r="I39" s="9">
        <f>_xlfn.XLOOKUP($E39,'Copy of Raw Data'!$E:$E,'Copy of Raw Data'!I:I,"ERROR",0,1)</f>
        <v>0.00728778001305112</v>
      </c>
      <c r="J39" s="9" t="str">
        <f>_xlfn.XLOOKUP($E39,'Copy of Raw Data'!$E:$E,'Copy of 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20 to 30</v>
      </c>
      <c r="L39" s="9">
        <f>_xlfn.XLOOKUP($E39,'Copy of Raw Data'!$E:$E,'Copy of Raw Data'!L:L,"ERROR",0,1)</f>
        <v>20.18</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20 to 30</v>
      </c>
      <c r="N39" s="9">
        <f>_xlfn.XLOOKUP($E39,'Copy of Raw Data'!$E:$E,'Copy of Raw Data'!N:N,"ERROR",0,1)</f>
        <v>20.28</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6">
        <f t="shared" si="1"/>
        <v>0.00493096646942808</v>
      </c>
      <c r="Q39" s="9">
        <f>_xlfn.XLOOKUP($E39,'Copy of Raw Data'!$E:$E,'Copy of Raw Data'!Q:Q,"ERROR",0,1)</f>
        <v>8</v>
      </c>
      <c r="R39" s="9" t="str">
        <f>_xlfn.XLOOKUP($E39,'Copy of Raw Data'!$E:$E,'Copy of Raw Data'!R:R,"ERROR",0,1)</f>
        <v>oz</v>
      </c>
      <c r="S39" s="17">
        <f t="shared" si="2"/>
        <v>2.5225</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2 to 3</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7">
        <f t="shared" si="3"/>
        <v>0.0857287791680758</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7">
        <f t="shared" si="4"/>
        <v>0.085306053432533</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17">
        <f t="array" ref="Z39">_xlfn.IFS(AA39="oz",_xlfn.IFS(R39="oz",Q39,R39="fl oz",Q39*1.04,R39="ml",Q39*0.0338),AA39="fl oz",_xlfn.IFS(R39="oz",Q39/1.04,R39="fl oz",Q39,R39="ml",Q39*0.0338/1.04),AA39="ml",_xlfn.IFS(R39="oz",Q39/0.0338,R39="fl oz",Q39*1.04/0.0338,R39="ml",Q39))</f>
        <v>8</v>
      </c>
      <c r="AA39" s="9" t="str">
        <f>_xlfn.XLOOKUP($E39,'Copy of Raw Data'!$E:$E,'Copy of Raw Data'!AA:AA,"ERROR",0,1)</f>
        <v>oz</v>
      </c>
      <c r="AB39" s="9" t="str">
        <f>_xlfn.XLOOKUP($E39,'Copy of Raw Data'!$E:$E,'Copy of Raw Data'!AB:AB,"ERROR",0,1)</f>
        <v>Pump Bottle</v>
      </c>
      <c r="AC39" s="9" t="str">
        <f>_xlfn.XLOOKUP($E39,'Copy of Raw Data'!$E:$E,'Copy of Raw Data'!AC:AC,"ERROR",0,1)</f>
        <v>Pack of 1</v>
      </c>
      <c r="AD39" s="9" t="str">
        <f>_xlfn.XLOOKUP($E39,'Copy of Raw Data'!$E:$E,'Copy of Raw Data'!AD:AD,"ERROR",0,1)</f>
        <v>Lightweight, Hold, Fast Drying, Flake Control, Shine, Moisturizing</v>
      </c>
      <c r="AE39" s="9" t="str">
        <f>_xlfn.XLOOKUP($E39,'Copy of Raw Data'!$E:$E,'Copy of Raw Data'!AO:AO,"ERROR",0,1)</f>
        <v>NA</v>
      </c>
      <c r="AF39" s="9" t="str">
        <f>_xlfn.XLOOKUP($E39,'Copy of Raw Data'!$E:$E,'Copy of Raw Data'!AZ:AZ,"ERROR",0,1)</f>
        <v>Argan oil, Marshmallow root, Castor Oil, Glycerin, Biotin, Ethylhexylglycerin, Geraniol</v>
      </c>
      <c r="AG39">
        <f>IF(SUMIF('Benefits Backend'!$AG$1:$BU$1,AG$3,'Benefits Backend'!$AG38:$BU38)&gt;=1,1,0)*$H39</f>
        <v>0</v>
      </c>
      <c r="AH39">
        <f>IF(SUMIF('Benefits Backend'!$AG$1:$BU$1,AH$3,'Benefits Backend'!$AG38:$BU38)&gt;=1,1,0)*$H39</f>
        <v>0</v>
      </c>
      <c r="AI39">
        <f>IF(SUMIF('Benefits Backend'!$AG$1:$BU$1,AI$3,'Benefits Backend'!$AG38:$BU38)&gt;=1,1,0)*$H39</f>
        <v>0</v>
      </c>
      <c r="AJ39">
        <f>IF(SUMIF('Benefits Backend'!$AG$1:$BU$1,AJ$3,'Benefits Backend'!$AG38:$BU38)&gt;=1,1,0)*$H39</f>
        <v>0</v>
      </c>
      <c r="AK39">
        <f>IF(SUMIF('Benefits Backend'!$AG$1:$BU$1,AK$3,'Benefits Backend'!$AG38:$BU38)&gt;=1,1,0)*$H39</f>
        <v>0</v>
      </c>
      <c r="AL39">
        <f>IF(SUMIF('Benefits Backend'!$AG$1:$BU$1,AL$3,'Benefits Backend'!$AG38:$BU38)&gt;=1,1,0)*$H39</f>
        <v>0</v>
      </c>
      <c r="AM39">
        <f>IF(SUMIF('Benefits Backend'!$AG$1:$BU$1,AM$3,'Benefits Backend'!$AG38:$BU38)&gt;=1,1,0)*$H39</f>
        <v>0</v>
      </c>
      <c r="AN39">
        <f>IF(SUMIF('Benefits Backend'!$AG$1:$BU$1,AN$3,'Benefits Backend'!$AG38:$BU38)&gt;=1,1,0)*$H39</f>
        <v>0</v>
      </c>
      <c r="AO39">
        <f>IF(SUMIF('Benefits Backend'!$AG$1:$BU$1,AO$3,'Benefits Backend'!$AG38:$BU38)&gt;=1,1,0)*$H39</f>
        <v>176611.71</v>
      </c>
      <c r="AP39">
        <f>IF(SUMIF('Benefits Backend'!$AG$1:$BU$1,AP$3,'Benefits Backend'!$AG38:$BU38)&gt;=1,1,0)*$H39</f>
        <v>176611.71</v>
      </c>
      <c r="AQ39">
        <f>IF(SUMIF('Benefits Backend'!$AG$1:$BU$1,AQ$3,'Benefits Backend'!$AG38:$BU38)&gt;=1,1,0)*$H39</f>
        <v>0</v>
      </c>
      <c r="AR39">
        <f>IF(SUMIF('Benefits Backend'!$AG$1:$BU$1,AR$3,'Benefits Backend'!$AG38:$BU38)&gt;=1,1,0)*$H39</f>
        <v>0</v>
      </c>
      <c r="AS39">
        <f>IF(SUMIF('Benefits Backend'!$AG$1:$BU$1,AS$3,'Benefits Backend'!$AG38:$BU38)&gt;=1,1,0)*$H39</f>
        <v>176611.71</v>
      </c>
      <c r="AT39">
        <f>IF(SUMIF('Benefits Backend'!$AG$1:$BU$1,AT$3,'Benefits Backend'!$AG38:$BU38)&gt;=1,1,0)*$H39</f>
        <v>0</v>
      </c>
      <c r="AU39">
        <f>IF(SUMIF('Benefits Backend'!$AG$1:$BU$1,AU$3,'Benefits Backend'!$AG38:$BU38)&gt;=1,1,0)*$H39</f>
        <v>0</v>
      </c>
      <c r="AV39">
        <f>IF(SUMIF('Benefits Backend'!$AG$1:$BU$1,AV$3,'Benefits Backend'!$AG38:$BU38)&gt;=1,1,0)*$H39</f>
        <v>176611.71</v>
      </c>
      <c r="AW39">
        <f>IF(SUMIF('Benefits Backend'!$AG$1:$BU$1,AW$3,'Benefits Backend'!$AG38:$BU38)&gt;=1,1,0)*$H39</f>
        <v>0</v>
      </c>
      <c r="AX39">
        <f>IF(SUMIF('Benefits Backend'!$AG$1:$BU$1,AX$3,'Benefits Backend'!$AG38:$BU38)&gt;=1,1,0)*$H39</f>
        <v>176611.71</v>
      </c>
      <c r="AY39">
        <f>IF(SUMIF('Benefits Backend'!$AG$1:$BU$1,AY$3,'Benefits Backend'!$AG38:$BU38)&gt;=1,1,0)*$H39</f>
        <v>0</v>
      </c>
      <c r="AZ39">
        <f>IF(SUMIF('Benefits Backend'!$AG$1:$BU$1,AZ$3,'Benefits Backend'!$AG38:$BU38)&gt;=1,1,0)*$H39</f>
        <v>0</v>
      </c>
      <c r="BA39">
        <f>IF(SUMIF('Benefits Backend'!$AG$1:$BU$1,BA$3,'Benefits Backend'!$AG38:$BU38)&gt;=1,1,0)*$H39</f>
        <v>176611.71</v>
      </c>
      <c r="BB39">
        <f>IF(SUMIF('Benefits Backend'!$AG$1:$BU$1,BB$3,'Benefits Backend'!$AG38:$BU38)&gt;=1,1,0)*$H39</f>
        <v>0</v>
      </c>
      <c r="BC39">
        <f>IF(SUMIF('Benefits Backend'!$AG$1:$BU$1,BC$3,'Benefits Backend'!$AG38:$BU38)&gt;=1,1,0)*$H39</f>
        <v>0</v>
      </c>
      <c r="BD39">
        <f>IF(SUMIF('Benefits Backend'!$AG$1:$BU$1,BD$3,'Benefits Backend'!$AG38:$BU38)&gt;=1,1,0)*$H39</f>
        <v>0</v>
      </c>
      <c r="BE39">
        <f>IF(SUMIF('Benefits Backend'!$AG$1:$BU$1,BE$3,'Benefits Backend'!$AG38:$BU38)&gt;=1,1,0)*$H39</f>
        <v>0</v>
      </c>
      <c r="BF39">
        <f>IF(SUMIF('Benefits Backend'!$AG$1:$BU$1,BF$3,'Benefits Backend'!$AG38:$BU38)&gt;=1,1,0)*$H39</f>
        <v>0</v>
      </c>
      <c r="BG39">
        <f>IF(SUMIF('Benefits Backend'!$AG$1:$BU$1,BG$3,'Benefits Backend'!$AG38:$BU38)&gt;=1,1,0)*$H39</f>
        <v>0</v>
      </c>
    </row>
    <row r="40" spans="1:59">
      <c r="A40" s="9" t="str">
        <f>_xlfn.XLOOKUP($E40,'Copy of Raw Data'!$E:$E,'Copy of Raw Data'!A:A,"ERROR",0,1)</f>
        <v>US</v>
      </c>
      <c r="B40" s="9" t="str">
        <f>_xlfn.XLOOKUP($E40,'Copy of Raw Data'!$E:$E,'Copy of Raw Data'!B:B,"ERROR",0,1)</f>
        <v>Hair Mousses</v>
      </c>
      <c r="C40" s="9" t="str">
        <f>_xlfn.XLOOKUP($E40,'Copy of Raw Data'!$E:$E,'Copy of Raw Data'!C:C,"ERROR",0,1)</f>
        <v>Herbal Essences</v>
      </c>
      <c r="D40" s="9" t="str">
        <f>_xlfn.XLOOKUP($E40,'Copy of Raw Data'!$E:$E,'Copy of Raw Data'!D:D,"ERROR",0,1)</f>
        <v>www.amazon.com/dp/B0B995XZ6T</v>
      </c>
      <c r="E40" s="9" t="s">
        <v>174</v>
      </c>
      <c r="F40" s="9" t="str">
        <f>_xlfn.XLOOKUP($E40,'Copy of Raw Data'!$E:$E,'Copy of Raw Data'!F:F,"ERROR",0,1)</f>
        <v>Herbal Essences Curl Boosting Mousse for Curly Hair and Wavy Hair, Anti Frizz, All Day Hold, Pack of 3, 20.4 oz Total</v>
      </c>
      <c r="G40" s="9">
        <f>_xlfn.XLOOKUP($E40,'Copy of Raw Data'!$E:$E,'Copy of Raw Data'!G:G,"ERROR",0,1)</f>
        <v>14059</v>
      </c>
      <c r="H40" s="9">
        <f>_xlfn.XLOOKUP($E40,'Copy of Raw Data'!$E:$E,'Copy of Raw Data'!H:H,"ERROR",0,1)</f>
        <v>171418.49</v>
      </c>
      <c r="I40" s="9">
        <f>_xlfn.XLOOKUP($E40,'Copy of Raw Data'!$E:$E,'Copy of Raw Data'!I:I,"ERROR",0,1)</f>
        <v>0.00716868272789851</v>
      </c>
      <c r="J40" s="9" t="str">
        <f>_xlfn.XLOOKUP($E40,'Copy of Raw Data'!$E:$E,'Copy of 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10 to 15</v>
      </c>
      <c r="L40" s="9">
        <f>_xlfn.XLOOKUP($E40,'Copy of Raw Data'!$E:$E,'Copy of Raw Data'!L:L,"ERROR",0,1)</f>
        <v>12.41</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10 to 15</v>
      </c>
      <c r="N40" s="9">
        <f>_xlfn.XLOOKUP($E40,'Copy of Raw Data'!$E:$E,'Copy of Raw Data'!N:N,"ERROR",0,1)</f>
        <v>14.99</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15% to 20%</v>
      </c>
      <c r="P40" s="16">
        <f t="shared" si="1"/>
        <v>0.172114743162108</v>
      </c>
      <c r="Q40" s="9">
        <f>_xlfn.XLOOKUP($E40,'Copy of Raw Data'!$E:$E,'Copy of Raw Data'!Q:Q,"ERROR",0,1)</f>
        <v>20.4</v>
      </c>
      <c r="R40" s="9" t="str">
        <f>_xlfn.XLOOKUP($E40,'Copy of Raw Data'!$E:$E,'Copy of Raw Data'!R:R,"ERROR",0,1)</f>
        <v>oz</v>
      </c>
      <c r="S40" s="17">
        <f t="shared" si="2"/>
        <v>0.608333333333333</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0.5 to 0.75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 to 0.05</v>
      </c>
      <c r="V40" s="17">
        <f t="shared" si="3"/>
        <v>0.0248496422579854</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 to 0.05</v>
      </c>
      <c r="X40" s="17">
        <f t="shared" si="4"/>
        <v>0.020572652463082</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20 to 25</v>
      </c>
      <c r="Z40" s="17">
        <f t="array" ref="Z40">_xlfn.IFS(AA40="oz",_xlfn.IFS(R40="oz",Q40,R40="fl oz",Q40*1.04,R40="ml",Q40*0.0338),AA40="fl oz",_xlfn.IFS(R40="oz",Q40/1.04,R40="fl oz",Q40,R40="ml",Q40*0.0338/1.04),AA40="ml",_xlfn.IFS(R40="oz",Q40/0.0338,R40="fl oz",Q40*1.04/0.0338,R40="ml",Q40))</f>
        <v>20.4</v>
      </c>
      <c r="AA40" s="9" t="str">
        <f>_xlfn.XLOOKUP($E40,'Copy of Raw Data'!$E:$E,'Copy of Raw Data'!AA:AA,"ERROR",0,1)</f>
        <v>oz</v>
      </c>
      <c r="AB40" s="9" t="str">
        <f>_xlfn.XLOOKUP($E40,'Copy of Raw Data'!$E:$E,'Copy of Raw Data'!AB:AB,"ERROR",0,1)</f>
        <v>Spray Can</v>
      </c>
      <c r="AC40" s="9" t="str">
        <f>_xlfn.XLOOKUP($E40,'Copy of Raw Data'!$E:$E,'Copy of Raw Data'!AC:AC,"ERROR",0,1)</f>
        <v>Pack of 3</v>
      </c>
      <c r="AD40" s="9" t="str">
        <f>_xlfn.XLOOKUP($E40,'Copy of Raw Data'!$E:$E,'Copy of Raw Data'!AD:AD,"ERROR",0,1)</f>
        <v>Frizz Control, Hold, Curl Enhancing, Color Safe</v>
      </c>
      <c r="AE40" s="9" t="str">
        <f>_xlfn.XLOOKUP($E40,'Copy of Raw Data'!$E:$E,'Copy of Raw Data'!AO:AO,"ERROR",0,1)</f>
        <v>Cruelty Free, Paraben Free, Dye Free</v>
      </c>
      <c r="AF40" s="9" t="str">
        <f>_xlfn.XLOOKUP($E40,'Copy of Raw Data'!$E:$E,'Copy of Raw Data'!AZ:AZ,"ERROR",0,1)</f>
        <v>Jojoba Oil, Lavender, Disodium edta, Citric Acid</v>
      </c>
      <c r="AG40">
        <f>IF(SUMIF('Benefits Backend'!$AG$1:$BU$1,AG$3,'Benefits Backend'!$AG39:$BU39)&gt;=1,1,0)*$H40</f>
        <v>0</v>
      </c>
      <c r="AH40">
        <f>IF(SUMIF('Benefits Backend'!$AG$1:$BU$1,AH$3,'Benefits Backend'!$AG39:$BU39)&gt;=1,1,0)*$H40</f>
        <v>0</v>
      </c>
      <c r="AI40">
        <f>IF(SUMIF('Benefits Backend'!$AG$1:$BU$1,AI$3,'Benefits Backend'!$AG39:$BU39)&gt;=1,1,0)*$H40</f>
        <v>171418.49</v>
      </c>
      <c r="AJ40">
        <f>IF(SUMIF('Benefits Backend'!$AG$1:$BU$1,AJ$3,'Benefits Backend'!$AG39:$BU39)&gt;=1,1,0)*$H40</f>
        <v>171418.49</v>
      </c>
      <c r="AK40">
        <f>IF(SUMIF('Benefits Backend'!$AG$1:$BU$1,AK$3,'Benefits Backend'!$AG39:$BU39)&gt;=1,1,0)*$H40</f>
        <v>0</v>
      </c>
      <c r="AL40">
        <f>IF(SUMIF('Benefits Backend'!$AG$1:$BU$1,AL$3,'Benefits Backend'!$AG39:$BU39)&gt;=1,1,0)*$H40</f>
        <v>0</v>
      </c>
      <c r="AM40">
        <f>IF(SUMIF('Benefits Backend'!$AG$1:$BU$1,AM$3,'Benefits Backend'!$AG39:$BU39)&gt;=1,1,0)*$H40</f>
        <v>0</v>
      </c>
      <c r="AN40">
        <f>IF(SUMIF('Benefits Backend'!$AG$1:$BU$1,AN$3,'Benefits Backend'!$AG39:$BU39)&gt;=1,1,0)*$H40</f>
        <v>0</v>
      </c>
      <c r="AO40">
        <f>IF(SUMIF('Benefits Backend'!$AG$1:$BU$1,AO$3,'Benefits Backend'!$AG39:$BU39)&gt;=1,1,0)*$H40</f>
        <v>0</v>
      </c>
      <c r="AP40">
        <f>IF(SUMIF('Benefits Backend'!$AG$1:$BU$1,AP$3,'Benefits Backend'!$AG39:$BU39)&gt;=1,1,0)*$H40</f>
        <v>0</v>
      </c>
      <c r="AQ40">
        <f>IF(SUMIF('Benefits Backend'!$AG$1:$BU$1,AQ$3,'Benefits Backend'!$AG39:$BU39)&gt;=1,1,0)*$H40</f>
        <v>171418.49</v>
      </c>
      <c r="AR40">
        <f>IF(SUMIF('Benefits Backend'!$AG$1:$BU$1,AR$3,'Benefits Backend'!$AG39:$BU39)&gt;=1,1,0)*$H40</f>
        <v>0</v>
      </c>
      <c r="AS40">
        <f>IF(SUMIF('Benefits Backend'!$AG$1:$BU$1,AS$3,'Benefits Backend'!$AG39:$BU39)&gt;=1,1,0)*$H40</f>
        <v>171418.49</v>
      </c>
      <c r="AT40">
        <f>IF(SUMIF('Benefits Backend'!$AG$1:$BU$1,AT$3,'Benefits Backend'!$AG39:$BU39)&gt;=1,1,0)*$H40</f>
        <v>0</v>
      </c>
      <c r="AU40">
        <f>IF(SUMIF('Benefits Backend'!$AG$1:$BU$1,AU$3,'Benefits Backend'!$AG39:$BU39)&gt;=1,1,0)*$H40</f>
        <v>0</v>
      </c>
      <c r="AV40">
        <f>IF(SUMIF('Benefits Backend'!$AG$1:$BU$1,AV$3,'Benefits Backend'!$AG39:$BU39)&gt;=1,1,0)*$H40</f>
        <v>0</v>
      </c>
      <c r="AW40">
        <f>IF(SUMIF('Benefits Backend'!$AG$1:$BU$1,AW$3,'Benefits Backend'!$AG39:$BU39)&gt;=1,1,0)*$H40</f>
        <v>0</v>
      </c>
      <c r="AX40">
        <f>IF(SUMIF('Benefits Backend'!$AG$1:$BU$1,AX$3,'Benefits Backend'!$AG39:$BU39)&gt;=1,1,0)*$H40</f>
        <v>0</v>
      </c>
      <c r="AY40">
        <f>IF(SUMIF('Benefits Backend'!$AG$1:$BU$1,AY$3,'Benefits Backend'!$AG39:$BU39)&gt;=1,1,0)*$H40</f>
        <v>0</v>
      </c>
      <c r="AZ40">
        <f>IF(SUMIF('Benefits Backend'!$AG$1:$BU$1,AZ$3,'Benefits Backend'!$AG39:$BU39)&gt;=1,1,0)*$H40</f>
        <v>0</v>
      </c>
      <c r="BA40">
        <f>IF(SUMIF('Benefits Backend'!$AG$1:$BU$1,BA$3,'Benefits Backend'!$AG39:$BU39)&gt;=1,1,0)*$H40</f>
        <v>0</v>
      </c>
      <c r="BB40">
        <f>IF(SUMIF('Benefits Backend'!$AG$1:$BU$1,BB$3,'Benefits Backend'!$AG39:$BU39)&gt;=1,1,0)*$H40</f>
        <v>0</v>
      </c>
      <c r="BC40">
        <f>IF(SUMIF('Benefits Backend'!$AG$1:$BU$1,BC$3,'Benefits Backend'!$AG39:$BU39)&gt;=1,1,0)*$H40</f>
        <v>0</v>
      </c>
      <c r="BD40">
        <f>IF(SUMIF('Benefits Backend'!$AG$1:$BU$1,BD$3,'Benefits Backend'!$AG39:$BU39)&gt;=1,1,0)*$H40</f>
        <v>0</v>
      </c>
      <c r="BE40">
        <f>IF(SUMIF('Benefits Backend'!$AG$1:$BU$1,BE$3,'Benefits Backend'!$AG39:$BU39)&gt;=1,1,0)*$H40</f>
        <v>0</v>
      </c>
      <c r="BF40">
        <f>IF(SUMIF('Benefits Backend'!$AG$1:$BU$1,BF$3,'Benefits Backend'!$AG39:$BU39)&gt;=1,1,0)*$H40</f>
        <v>0</v>
      </c>
      <c r="BG40">
        <f>IF(SUMIF('Benefits Backend'!$AG$1:$BU$1,BG$3,'Benefits Backend'!$AG39:$BU39)&gt;=1,1,0)*$H40</f>
        <v>0</v>
      </c>
    </row>
    <row r="41" spans="1:59">
      <c r="A41" s="9" t="str">
        <f>_xlfn.XLOOKUP($E41,'Copy of Raw Data'!$E:$E,'Copy of Raw Data'!A:A,"ERROR",0,1)</f>
        <v>US</v>
      </c>
      <c r="B41" s="9" t="str">
        <f>_xlfn.XLOOKUP($E41,'Copy of Raw Data'!$E:$E,'Copy of Raw Data'!B:B,"ERROR",0,1)</f>
        <v>Hair Mousses</v>
      </c>
      <c r="C41" s="9" t="str">
        <f>_xlfn.XLOOKUP($E41,'Copy of Raw Data'!$E:$E,'Copy of Raw Data'!C:C,"ERROR",0,1)</f>
        <v>igk</v>
      </c>
      <c r="D41" s="9" t="str">
        <f>_xlfn.XLOOKUP($E41,'Copy of Raw Data'!$E:$E,'Copy of Raw Data'!D:D,"ERROR",0,1)</f>
        <v>www.amazon.com/dp/B091MJ3P9X</v>
      </c>
      <c r="E41" s="9" t="s">
        <v>178</v>
      </c>
      <c r="F41" s="9" t="str">
        <f>_xlfn.XLOOKUP($E41,'Copy of Raw Data'!$E:$E,'Copy of Raw Data'!F:F,"ERROR",0,1)</f>
        <v>IGK BIG TIME Volume &amp; Thickening Mousse | Moveable + Fullness + Frizz Control | Vegan + Cruelty Free | 6.2 Oz</v>
      </c>
      <c r="G41" s="9">
        <f>_xlfn.XLOOKUP($E41,'Copy of Raw Data'!$E:$E,'Copy of Raw Data'!G:G,"ERROR",0,1)</f>
        <v>5500</v>
      </c>
      <c r="H41" s="9">
        <f>_xlfn.XLOOKUP($E41,'Copy of Raw Data'!$E:$E,'Copy of Raw Data'!H:H,"ERROR",0,1)</f>
        <v>168617.16</v>
      </c>
      <c r="I41" s="9">
        <f>_xlfn.XLOOKUP($E41,'Copy of Raw Data'!$E:$E,'Copy of Raw Data'!I:I,"ERROR",0,1)</f>
        <v>0.00715997149654491</v>
      </c>
      <c r="J41" s="9" t="str">
        <f>_xlfn.XLOOKUP($E41,'Copy of Raw Data'!$E:$E,'Copy of 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_xlfn.XLOOKUP($E41,'Copy of Raw Data'!$E:$E,'Copy of Raw Data'!L:L,"ERROR",0,1)</f>
        <v>30.92</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_xlfn.XLOOKUP($E41,'Copy of Raw Data'!$E:$E,'Copy of Raw Data'!N:N,"ERROR",0,1)</f>
        <v>31.28</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6">
        <f t="shared" si="1"/>
        <v>0.0115089514066496</v>
      </c>
      <c r="Q41" s="9">
        <f>_xlfn.XLOOKUP($E41,'Copy of Raw Data'!$E:$E,'Copy of Raw Data'!Q:Q,"ERROR",0,1)</f>
        <v>6.2</v>
      </c>
      <c r="R41" s="9" t="str">
        <f>_xlfn.XLOOKUP($E41,'Copy of Raw Data'!$E:$E,'Copy of Raw Data'!R:R,"ERROR",0,1)</f>
        <v>oz</v>
      </c>
      <c r="S41" s="17">
        <f t="shared" si="2"/>
        <v>4.98709677419355</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4 to 5</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0.1 to 0.2</v>
      </c>
      <c r="V41" s="17">
        <f t="shared" si="3"/>
        <v>0.170617561390686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0.1 to 0.2</v>
      </c>
      <c r="X41" s="17">
        <f t="shared" si="4"/>
        <v>0.168653932167519</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6 to 8</v>
      </c>
      <c r="Z41" s="17">
        <f t="array" ref="Z41">_xlfn.IFS(AA41="oz",_xlfn.IFS(R41="oz",Q41,R41="fl oz",Q41*1.04,R41="ml",Q41*0.0338),AA41="fl oz",_xlfn.IFS(R41="oz",Q41/1.04,R41="fl oz",Q41,R41="ml",Q41*0.0338/1.04),AA41="ml",_xlfn.IFS(R41="oz",Q41/0.0338,R41="fl oz",Q41*1.04/0.0338,R41="ml",Q41))</f>
        <v>6.2</v>
      </c>
      <c r="AA41" s="9" t="str">
        <f>_xlfn.XLOOKUP($E41,'Copy of Raw Data'!$E:$E,'Copy of Raw Data'!AA:AA,"ERROR",0,1)</f>
        <v>oz</v>
      </c>
      <c r="AB41" s="9" t="str">
        <f>_xlfn.XLOOKUP($E41,'Copy of Raw Data'!$E:$E,'Copy of Raw Data'!AB:AB,"ERROR",0,1)</f>
        <v>Spray Can</v>
      </c>
      <c r="AC41" s="9" t="str">
        <f>_xlfn.XLOOKUP($E41,'Copy of Raw Data'!$E:$E,'Copy of Raw Data'!AC:AC,"ERROR",0,1)</f>
        <v>Pack of 1</v>
      </c>
      <c r="AD41" s="9" t="str">
        <f>_xlfn.XLOOKUP($E41,'Copy of Raw Data'!$E:$E,'Copy of Raw Data'!AD:AD,"ERROR",0,1)</f>
        <v>Frizz Control, Heat Protection, Lift</v>
      </c>
      <c r="AE41" s="9" t="str">
        <f>_xlfn.XLOOKUP($E41,'Copy of Raw Data'!$E:$E,'Copy of Raw Data'!AO:AO,"ERROR",0,1)</f>
        <v>Vegan, Cruelty Free</v>
      </c>
      <c r="AF41" s="9" t="str">
        <f>_xlfn.XLOOKUP($E41,'Copy of Raw Data'!$E:$E,'Copy of Raw Data'!AZ:AZ,"ERROR",0,1)</f>
        <v>Cotton, Castor Oil, Palm, Panthenol, Sunflower, Quinoa, Glycerin, Ethylhexylglycerin, Disodium edta, Geraniol</v>
      </c>
      <c r="AG41">
        <f>IF(SUMIF('Benefits Backend'!$AG$1:$BU$1,AG$3,'Benefits Backend'!$AG40:$BU40)&gt;=1,1,0)*$H41</f>
        <v>0</v>
      </c>
      <c r="AH41">
        <f>IF(SUMIF('Benefits Backend'!$AG$1:$BU$1,AH$3,'Benefits Backend'!$AG40:$BU40)&gt;=1,1,0)*$H41</f>
        <v>0</v>
      </c>
      <c r="AI41">
        <f>IF(SUMIF('Benefits Backend'!$AG$1:$BU$1,AI$3,'Benefits Backend'!$AG40:$BU40)&gt;=1,1,0)*$H41</f>
        <v>0</v>
      </c>
      <c r="AJ41">
        <f>IF(SUMIF('Benefits Backend'!$AG$1:$BU$1,AJ$3,'Benefits Backend'!$AG40:$BU40)&gt;=1,1,0)*$H41</f>
        <v>0</v>
      </c>
      <c r="AK41">
        <f>IF(SUMIF('Benefits Backend'!$AG$1:$BU$1,AK$3,'Benefits Backend'!$AG40:$BU40)&gt;=1,1,0)*$H41</f>
        <v>0</v>
      </c>
      <c r="AL41">
        <f>IF(SUMIF('Benefits Backend'!$AG$1:$BU$1,AL$3,'Benefits Backend'!$AG40:$BU40)&gt;=1,1,0)*$H41</f>
        <v>0</v>
      </c>
      <c r="AM41">
        <f>IF(SUMIF('Benefits Backend'!$AG$1:$BU$1,AM$3,'Benefits Backend'!$AG40:$BU40)&gt;=1,1,0)*$H41</f>
        <v>0</v>
      </c>
      <c r="AN41">
        <f>IF(SUMIF('Benefits Backend'!$AG$1:$BU$1,AN$3,'Benefits Backend'!$AG40:$BU40)&gt;=1,1,0)*$H41</f>
        <v>0</v>
      </c>
      <c r="AO41">
        <f>IF(SUMIF('Benefits Backend'!$AG$1:$BU$1,AO$3,'Benefits Backend'!$AG40:$BU40)&gt;=1,1,0)*$H41</f>
        <v>0</v>
      </c>
      <c r="AP41">
        <f>IF(SUMIF('Benefits Backend'!$AG$1:$BU$1,AP$3,'Benefits Backend'!$AG40:$BU40)&gt;=1,1,0)*$H41</f>
        <v>0</v>
      </c>
      <c r="AQ41">
        <f>IF(SUMIF('Benefits Backend'!$AG$1:$BU$1,AQ$3,'Benefits Backend'!$AG40:$BU40)&gt;=1,1,0)*$H41</f>
        <v>168617.16</v>
      </c>
      <c r="AR41">
        <f>IF(SUMIF('Benefits Backend'!$AG$1:$BU$1,AR$3,'Benefits Backend'!$AG40:$BU40)&gt;=1,1,0)*$H41</f>
        <v>168617.16</v>
      </c>
      <c r="AS41">
        <f>IF(SUMIF('Benefits Backend'!$AG$1:$BU$1,AS$3,'Benefits Backend'!$AG40:$BU40)&gt;=1,1,0)*$H41</f>
        <v>0</v>
      </c>
      <c r="AT41">
        <f>IF(SUMIF('Benefits Backend'!$AG$1:$BU$1,AT$3,'Benefits Backend'!$AG40:$BU40)&gt;=1,1,0)*$H41</f>
        <v>0</v>
      </c>
      <c r="AU41">
        <f>IF(SUMIF('Benefits Backend'!$AG$1:$BU$1,AU$3,'Benefits Backend'!$AG40:$BU40)&gt;=1,1,0)*$H41</f>
        <v>168617.16</v>
      </c>
      <c r="AV41">
        <f>IF(SUMIF('Benefits Backend'!$AG$1:$BU$1,AV$3,'Benefits Backend'!$AG40:$BU40)&gt;=1,1,0)*$H41</f>
        <v>0</v>
      </c>
      <c r="AW41">
        <f>IF(SUMIF('Benefits Backend'!$AG$1:$BU$1,AW$3,'Benefits Backend'!$AG40:$BU40)&gt;=1,1,0)*$H41</f>
        <v>0</v>
      </c>
      <c r="AX41">
        <f>IF(SUMIF('Benefits Backend'!$AG$1:$BU$1,AX$3,'Benefits Backend'!$AG40:$BU40)&gt;=1,1,0)*$H41</f>
        <v>0</v>
      </c>
      <c r="AY41">
        <f>IF(SUMIF('Benefits Backend'!$AG$1:$BU$1,AY$3,'Benefits Backend'!$AG40:$BU40)&gt;=1,1,0)*$H41</f>
        <v>0</v>
      </c>
      <c r="AZ41">
        <f>IF(SUMIF('Benefits Backend'!$AG$1:$BU$1,AZ$3,'Benefits Backend'!$AG40:$BU40)&gt;=1,1,0)*$H41</f>
        <v>0</v>
      </c>
      <c r="BA41">
        <f>IF(SUMIF('Benefits Backend'!$AG$1:$BU$1,BA$3,'Benefits Backend'!$AG40:$BU40)&gt;=1,1,0)*$H41</f>
        <v>0</v>
      </c>
      <c r="BB41">
        <f>IF(SUMIF('Benefits Backend'!$AG$1:$BU$1,BB$3,'Benefits Backend'!$AG40:$BU40)&gt;=1,1,0)*$H41</f>
        <v>0</v>
      </c>
      <c r="BC41">
        <f>IF(SUMIF('Benefits Backend'!$AG$1:$BU$1,BC$3,'Benefits Backend'!$AG40:$BU40)&gt;=1,1,0)*$H41</f>
        <v>0</v>
      </c>
      <c r="BD41">
        <f>IF(SUMIF('Benefits Backend'!$AG$1:$BU$1,BD$3,'Benefits Backend'!$AG40:$BU40)&gt;=1,1,0)*$H41</f>
        <v>0</v>
      </c>
      <c r="BE41">
        <f>IF(SUMIF('Benefits Backend'!$AG$1:$BU$1,BE$3,'Benefits Backend'!$AG40:$BU40)&gt;=1,1,0)*$H41</f>
        <v>0</v>
      </c>
      <c r="BF41">
        <f>IF(SUMIF('Benefits Backend'!$AG$1:$BU$1,BF$3,'Benefits Backend'!$AG40:$BU40)&gt;=1,1,0)*$H41</f>
        <v>0</v>
      </c>
      <c r="BG41">
        <f>IF(SUMIF('Benefits Backend'!$AG$1:$BU$1,BG$3,'Benefits Backend'!$AG40:$BU40)&gt;=1,1,0)*$H41</f>
        <v>0</v>
      </c>
    </row>
    <row r="42" spans="1:59">
      <c r="A42" s="9" t="str">
        <f>_xlfn.XLOOKUP($E42,'Copy of Raw Data'!$E:$E,'Copy of Raw Data'!A:A,"ERROR",0,1)</f>
        <v>US</v>
      </c>
      <c r="B42" s="9" t="str">
        <f>_xlfn.XLOOKUP($E42,'Copy of Raw Data'!$E:$E,'Copy of Raw Data'!B:B,"ERROR",0,1)</f>
        <v>Hair Mousses</v>
      </c>
      <c r="C42" s="9" t="str">
        <f>_xlfn.XLOOKUP($E42,'Copy of Raw Data'!$E:$E,'Copy of Raw Data'!C:C,"ERROR",0,1)</f>
        <v>r+co</v>
      </c>
      <c r="D42" s="9" t="str">
        <f>_xlfn.XLOOKUP($E42,'Copy of Raw Data'!$E:$E,'Copy of Raw Data'!D:D,"ERROR",0,1)</f>
        <v>www.amazon.com/dp/B00X2YPP6U</v>
      </c>
      <c r="E42" s="9" t="s">
        <v>181</v>
      </c>
      <c r="F42" s="9" t="str">
        <f>_xlfn.XLOOKUP($E42,'Copy of Raw Data'!$E:$E,'Copy of Raw Data'!F:F,"ERROR",0,1)</f>
        <v>R+Co Park Ave Blowout Balm, Vitamin-Rich Hair Balm for Smooth Blowouts</v>
      </c>
      <c r="G42" s="9">
        <f>_xlfn.XLOOKUP($E42,'Copy of Raw Data'!$E:$E,'Copy of Raw Data'!G:G,"ERROR",0,1)</f>
        <v>5460</v>
      </c>
      <c r="H42" s="9">
        <f>_xlfn.XLOOKUP($E42,'Copy of Raw Data'!$E:$E,'Copy of Raw Data'!H:H,"ERROR",0,1)</f>
        <v>168412.26</v>
      </c>
      <c r="I42" s="9">
        <f>_xlfn.XLOOKUP($E42,'Copy of Raw Data'!$E:$E,'Copy of Raw Data'!I:I,"ERROR",0,1)</f>
        <v>0.00706937001386697</v>
      </c>
      <c r="J42" s="9" t="str">
        <f>_xlfn.XLOOKUP($E42,'Copy of Raw Data'!$E:$E,'Copy of 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30 to 40</v>
      </c>
      <c r="L42" s="9">
        <f>_xlfn.XLOOKUP($E42,'Copy of Raw Data'!$E:$E,'Copy of Raw Data'!L:L,"ERROR",0,1)</f>
        <v>32.75</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30 to 40</v>
      </c>
      <c r="N42" s="9">
        <f>_xlfn.XLOOKUP($E42,'Copy of Raw Data'!$E:$E,'Copy of Raw Data'!N:N,"ERROR",0,1)</f>
        <v>34</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2% to 4%</v>
      </c>
      <c r="P42" s="16">
        <f t="shared" si="1"/>
        <v>0.0367647058823529</v>
      </c>
      <c r="Q42" s="9">
        <f>_xlfn.XLOOKUP($E42,'Copy of Raw Data'!$E:$E,'Copy of Raw Data'!Q:Q,"ERROR",0,1)</f>
        <v>5</v>
      </c>
      <c r="R42" s="9" t="str">
        <f>_xlfn.XLOOKUP($E42,'Copy of Raw Data'!$E:$E,'Copy of Raw Data'!R:R,"ERROR",0,1)</f>
        <v>fl oz</v>
      </c>
      <c r="S42" s="17">
        <f t="shared" si="2"/>
        <v>6.29807692307692</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5 to 10</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7">
        <f t="shared" si="3"/>
        <v>0.221118077053146</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7">
        <f t="shared" si="4"/>
        <v>0.212988735985016</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17">
        <f t="array" ref="Z42">_xlfn.IFS(AA42="oz",_xlfn.IFS(R42="oz",Q42,R42="fl oz",Q42*1.04,R42="ml",Q42*0.0338),AA42="fl oz",_xlfn.IFS(R42="oz",Q42/1.04,R42="fl oz",Q42,R42="ml",Q42*0.0338/1.04),AA42="ml",_xlfn.IFS(R42="oz",Q42/0.0338,R42="fl oz",Q42*1.04/0.0338,R42="ml",Q42))</f>
        <v>5.2</v>
      </c>
      <c r="AA42" s="9" t="str">
        <f>_xlfn.XLOOKUP($E42,'Copy of Raw Data'!$E:$E,'Copy of Raw Data'!AA:AA,"ERROR",0,1)</f>
        <v>oz</v>
      </c>
      <c r="AB42" s="9" t="str">
        <f>_xlfn.XLOOKUP($E42,'Copy of Raw Data'!$E:$E,'Copy of Raw Data'!AB:AB,"ERROR",0,1)</f>
        <v>Tube</v>
      </c>
      <c r="AC42" s="9" t="str">
        <f>_xlfn.XLOOKUP($E42,'Copy of Raw Data'!$E:$E,'Copy of Raw Data'!AC:AC,"ERROR",0,1)</f>
        <v>Pack of 1</v>
      </c>
      <c r="AD42" s="9" t="str">
        <f>_xlfn.XLOOKUP($E42,'Copy of Raw Data'!$E:$E,'Copy of Raw Data'!AD:AD,"ERROR",0,1)</f>
        <v>Nourishing, Strengthening, Shine, Thickening, Moisturizing</v>
      </c>
      <c r="AE42" s="9" t="str">
        <f>_xlfn.XLOOKUP($E42,'Copy of Raw Data'!$E:$E,'Copy of Raw Data'!AO:AO,"ERROR",0,1)</f>
        <v>Paraben-Free, Sulfate-Free, Petrolatum Free, Mineral Oil Free, Cruelty-Free, Gluten Free, Vegan</v>
      </c>
      <c r="AF42" s="9" t="str">
        <f>_xlfn.XLOOKUP($E42,'Copy of Raw Data'!$E:$E,'Copy of Raw Data'!AZ:AZ,"ERROR",0,1)</f>
        <v>Rice, Vitamin E, Pro Vitamin B5, Soy</v>
      </c>
      <c r="AG42">
        <f>IF(SUMIF('Benefits Backend'!$AG$1:$BU$1,AG$3,'Benefits Backend'!$AG41:$BU41)&gt;=1,1,0)*$H42</f>
        <v>0</v>
      </c>
      <c r="AH42">
        <f>IF(SUMIF('Benefits Backend'!$AG$1:$BU$1,AH$3,'Benefits Backend'!$AG41:$BU41)&gt;=1,1,0)*$H42</f>
        <v>0</v>
      </c>
      <c r="AI42">
        <f>IF(SUMIF('Benefits Backend'!$AG$1:$BU$1,AI$3,'Benefits Backend'!$AG41:$BU41)&gt;=1,1,0)*$H42</f>
        <v>0</v>
      </c>
      <c r="AJ42">
        <f>IF(SUMIF('Benefits Backend'!$AG$1:$BU$1,AJ$3,'Benefits Backend'!$AG41:$BU41)&gt;=1,1,0)*$H42</f>
        <v>0</v>
      </c>
      <c r="AK42">
        <f>IF(SUMIF('Benefits Backend'!$AG$1:$BU$1,AK$3,'Benefits Backend'!$AG41:$BU41)&gt;=1,1,0)*$H42</f>
        <v>0</v>
      </c>
      <c r="AL42">
        <f>IF(SUMIF('Benefits Backend'!$AG$1:$BU$1,AL$3,'Benefits Backend'!$AG41:$BU41)&gt;=1,1,0)*$H42</f>
        <v>0</v>
      </c>
      <c r="AM42">
        <f>IF(SUMIF('Benefits Backend'!$AG$1:$BU$1,AM$3,'Benefits Backend'!$AG41:$BU41)&gt;=1,1,0)*$H42</f>
        <v>0</v>
      </c>
      <c r="AN42">
        <f>IF(SUMIF('Benefits Backend'!$AG$1:$BU$1,AN$3,'Benefits Backend'!$AG41:$BU41)&gt;=1,1,0)*$H42</f>
        <v>0</v>
      </c>
      <c r="AO42">
        <f>IF(SUMIF('Benefits Backend'!$AG$1:$BU$1,AO$3,'Benefits Backend'!$AG41:$BU41)&gt;=1,1,0)*$H42</f>
        <v>0</v>
      </c>
      <c r="AP42">
        <f>IF(SUMIF('Benefits Backend'!$AG$1:$BU$1,AP$3,'Benefits Backend'!$AG41:$BU41)&gt;=1,1,0)*$H42</f>
        <v>0</v>
      </c>
      <c r="AQ42">
        <f>IF(SUMIF('Benefits Backend'!$AG$1:$BU$1,AQ$3,'Benefits Backend'!$AG41:$BU41)&gt;=1,1,0)*$H42</f>
        <v>0</v>
      </c>
      <c r="AR42">
        <f>IF(SUMIF('Benefits Backend'!$AG$1:$BU$1,AR$3,'Benefits Backend'!$AG41:$BU41)&gt;=1,1,0)*$H42</f>
        <v>0</v>
      </c>
      <c r="AS42">
        <f>IF(SUMIF('Benefits Backend'!$AG$1:$BU$1,AS$3,'Benefits Backend'!$AG41:$BU41)&gt;=1,1,0)*$H42</f>
        <v>0</v>
      </c>
      <c r="AT42">
        <f>IF(SUMIF('Benefits Backend'!$AG$1:$BU$1,AT$3,'Benefits Backend'!$AG41:$BU41)&gt;=1,1,0)*$H42</f>
        <v>0</v>
      </c>
      <c r="AU42">
        <f>IF(SUMIF('Benefits Backend'!$AG$1:$BU$1,AU$3,'Benefits Backend'!$AG41:$BU41)&gt;=1,1,0)*$H42</f>
        <v>0</v>
      </c>
      <c r="AV42">
        <f>IF(SUMIF('Benefits Backend'!$AG$1:$BU$1,AV$3,'Benefits Backend'!$AG41:$BU41)&gt;=1,1,0)*$H42</f>
        <v>0</v>
      </c>
      <c r="AW42">
        <f>IF(SUMIF('Benefits Backend'!$AG$1:$BU$1,AW$3,'Benefits Backend'!$AG41:$BU41)&gt;=1,1,0)*$H42</f>
        <v>0</v>
      </c>
      <c r="AX42">
        <f>IF(SUMIF('Benefits Backend'!$AG$1:$BU$1,AX$3,'Benefits Backend'!$AG41:$BU41)&gt;=1,1,0)*$H42</f>
        <v>168412.26</v>
      </c>
      <c r="AY42">
        <f>IF(SUMIF('Benefits Backend'!$AG$1:$BU$1,AY$3,'Benefits Backend'!$AG41:$BU41)&gt;=1,1,0)*$H42</f>
        <v>168412.26</v>
      </c>
      <c r="AZ42">
        <f>IF(SUMIF('Benefits Backend'!$AG$1:$BU$1,AZ$3,'Benefits Backend'!$AG41:$BU41)&gt;=1,1,0)*$H42</f>
        <v>0</v>
      </c>
      <c r="BA42">
        <f>IF(SUMIF('Benefits Backend'!$AG$1:$BU$1,BA$3,'Benefits Backend'!$AG41:$BU41)&gt;=1,1,0)*$H42</f>
        <v>168412.26</v>
      </c>
      <c r="BB42">
        <f>IF(SUMIF('Benefits Backend'!$AG$1:$BU$1,BB$3,'Benefits Backend'!$AG41:$BU41)&gt;=1,1,0)*$H42</f>
        <v>0</v>
      </c>
      <c r="BC42">
        <f>IF(SUMIF('Benefits Backend'!$AG$1:$BU$1,BC$3,'Benefits Backend'!$AG41:$BU41)&gt;=1,1,0)*$H42</f>
        <v>0</v>
      </c>
      <c r="BD42">
        <f>IF(SUMIF('Benefits Backend'!$AG$1:$BU$1,BD$3,'Benefits Backend'!$AG41:$BU41)&gt;=1,1,0)*$H42</f>
        <v>0</v>
      </c>
      <c r="BE42">
        <f>IF(SUMIF('Benefits Backend'!$AG$1:$BU$1,BE$3,'Benefits Backend'!$AG41:$BU41)&gt;=1,1,0)*$H42</f>
        <v>168412.26</v>
      </c>
      <c r="BF42">
        <f>IF(SUMIF('Benefits Backend'!$AG$1:$BU$1,BF$3,'Benefits Backend'!$AG41:$BU41)&gt;=1,1,0)*$H42</f>
        <v>0</v>
      </c>
      <c r="BG42">
        <f>IF(SUMIF('Benefits Backend'!$AG$1:$BU$1,BG$3,'Benefits Backend'!$AG41:$BU41)&gt;=1,1,0)*$H42</f>
        <v>168412.26</v>
      </c>
    </row>
    <row r="43" spans="1:59">
      <c r="A43" s="9" t="str">
        <f>_xlfn.XLOOKUP($E43,'Copy of Raw Data'!$E:$E,'Copy of Raw Data'!A:A,"ERROR",0,1)</f>
        <v>US</v>
      </c>
      <c r="B43" s="9" t="str">
        <f>_xlfn.XLOOKUP($E43,'Copy of Raw Data'!$E:$E,'Copy of Raw Data'!B:B,"ERROR",0,1)</f>
        <v>Hair Mousses</v>
      </c>
      <c r="C43" s="9" t="str">
        <f>_xlfn.XLOOKUP($E43,'Copy of Raw Data'!$E:$E,'Copy of Raw Data'!C:C,"ERROR",0,1)</f>
        <v>Pantene</v>
      </c>
      <c r="D43" s="9" t="str">
        <f>_xlfn.XLOOKUP($E43,'Copy of Raw Data'!$E:$E,'Copy of Raw Data'!D:D,"ERROR",0,1)</f>
        <v>www.amazon.com/dp/B07NFRL4M5</v>
      </c>
      <c r="E43" s="9" t="s">
        <v>185</v>
      </c>
      <c r="F43" s="9" t="str">
        <f>_xlfn.XLOOKUP($E43,'Copy of Raw Data'!$E:$E,'Copy of Raw Data'!F:F,"ERROR",0,1)</f>
        <v>Pantene Curl Mousse For Curly Hair, Tames Frizz for Soft Touchable Curls, 6.6 Ounce (Pack of 3)</v>
      </c>
      <c r="G43" s="9">
        <f>_xlfn.XLOOKUP($E43,'Copy of Raw Data'!$E:$E,'Copy of Raw Data'!G:G,"ERROR",0,1)</f>
        <v>9625</v>
      </c>
      <c r="H43" s="9">
        <f>_xlfn.XLOOKUP($E43,'Copy of Raw Data'!$E:$E,'Copy of Raw Data'!H:H,"ERROR",0,1)</f>
        <v>166281.19</v>
      </c>
      <c r="I43" s="9">
        <f>_xlfn.XLOOKUP($E43,'Copy of Raw Data'!$E:$E,'Copy of Raw Data'!I:I,"ERROR",0,1)</f>
        <v>0.00696148211504276</v>
      </c>
      <c r="J43" s="9" t="str">
        <f>_xlfn.XLOOKUP($E43,'Copy of Raw Data'!$E:$E,'Copy of 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_xlfn.XLOOKUP($E43,'Copy of Raw Data'!$E:$E,'Copy of Raw Data'!L:L,"ERROR",0,1)</f>
        <v>17.64</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_xlfn.XLOOKUP($E43,'Copy of Raw Data'!$E:$E,'Copy of Raw Data'!N:N,"ERROR",0,1)</f>
        <v>19.46</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8% to 10%</v>
      </c>
      <c r="P43" s="16">
        <f t="shared" si="1"/>
        <v>0.0935251798561151</v>
      </c>
      <c r="Q43" s="9">
        <f>_xlfn.XLOOKUP($E43,'Copy of Raw Data'!$E:$E,'Copy of Raw Data'!Q:Q,"ERROR",0,1)</f>
        <v>19.2</v>
      </c>
      <c r="R43" s="9" t="str">
        <f>_xlfn.XLOOKUP($E43,'Copy of Raw Data'!$E:$E,'Copy of Raw Data'!R:R,"ERROR",0,1)</f>
        <v>oz</v>
      </c>
      <c r="S43" s="17">
        <f t="shared" si="2"/>
        <v>0.91875</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0.75 to 1</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 to 0.05</v>
      </c>
      <c r="V43" s="17">
        <f t="shared" si="3"/>
        <v>0.0342760117235937</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7">
        <f t="shared" si="4"/>
        <v>0.0310703415623943</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15 to 20</v>
      </c>
      <c r="Z43" s="17">
        <f t="array" ref="Z43">_xlfn.IFS(AA43="oz",_xlfn.IFS(R43="oz",Q43,R43="fl oz",Q43*1.04,R43="ml",Q43*0.0338),AA43="fl oz",_xlfn.IFS(R43="oz",Q43/1.04,R43="fl oz",Q43,R43="ml",Q43*0.0338/1.04),AA43="ml",_xlfn.IFS(R43="oz",Q43/0.0338,R43="fl oz",Q43*1.04/0.0338,R43="ml",Q43))</f>
        <v>19.2</v>
      </c>
      <c r="AA43" s="9" t="str">
        <f>_xlfn.XLOOKUP($E43,'Copy of Raw Data'!$E:$E,'Copy of Raw Data'!AA:AA,"ERROR",0,1)</f>
        <v>oz</v>
      </c>
      <c r="AB43" s="9" t="str">
        <f>_xlfn.XLOOKUP($E43,'Copy of Raw Data'!$E:$E,'Copy of Raw Data'!AB:AB,"ERROR",0,1)</f>
        <v>Spray Can</v>
      </c>
      <c r="AC43" s="9" t="str">
        <f>_xlfn.XLOOKUP($E43,'Copy of Raw Data'!$E:$E,'Copy of Raw Data'!AC:AC,"ERROR",0,1)</f>
        <v>Pack of 3</v>
      </c>
      <c r="AD43" s="9" t="str">
        <f>_xlfn.XLOOKUP($E43,'Copy of Raw Data'!$E:$E,'Copy of Raw Data'!AD:AD,"ERROR",0,1)</f>
        <v>Frizz Control, Curl Enhancing, Humidity Protection, Lightweight, Nourishing, Shine</v>
      </c>
      <c r="AE43" s="9" t="str">
        <f>_xlfn.XLOOKUP($E43,'Copy of Raw Data'!$E:$E,'Copy of Raw Data'!AO:AO,"ERROR",0,1)</f>
        <v>Dairy Free</v>
      </c>
      <c r="AF43" s="9" t="str">
        <f>_xlfn.XLOOKUP($E43,'Copy of Raw Data'!$E:$E,'Copy of Raw Data'!AZ:AZ,"ERROR",0,1)</f>
        <v>Pro Vitamin B5, Disodium edta, Cetrimonium Choride, Panthenol</v>
      </c>
      <c r="AG43">
        <f>IF(SUMIF('Benefits Backend'!$AG$1:$BU$1,AG$3,'Benefits Backend'!$AG42:$BU42)&gt;=1,1,0)*$H43</f>
        <v>0</v>
      </c>
      <c r="AH43">
        <f>IF(SUMIF('Benefits Backend'!$AG$1:$BU$1,AH$3,'Benefits Backend'!$AG42:$BU42)&gt;=1,1,0)*$H43</f>
        <v>0</v>
      </c>
      <c r="AI43">
        <f>IF(SUMIF('Benefits Backend'!$AG$1:$BU$1,AI$3,'Benefits Backend'!$AG42:$BU42)&gt;=1,1,0)*$H43</f>
        <v>0</v>
      </c>
      <c r="AJ43">
        <f>IF(SUMIF('Benefits Backend'!$AG$1:$BU$1,AJ$3,'Benefits Backend'!$AG42:$BU42)&gt;=1,1,0)*$H43</f>
        <v>166281.19</v>
      </c>
      <c r="AK43">
        <f>IF(SUMIF('Benefits Backend'!$AG$1:$BU$1,AK$3,'Benefits Backend'!$AG42:$BU42)&gt;=1,1,0)*$H43</f>
        <v>0</v>
      </c>
      <c r="AL43">
        <f>IF(SUMIF('Benefits Backend'!$AG$1:$BU$1,AL$3,'Benefits Backend'!$AG42:$BU42)&gt;=1,1,0)*$H43</f>
        <v>0</v>
      </c>
      <c r="AM43">
        <f>IF(SUMIF('Benefits Backend'!$AG$1:$BU$1,AM$3,'Benefits Backend'!$AG42:$BU42)&gt;=1,1,0)*$H43</f>
        <v>0</v>
      </c>
      <c r="AN43">
        <f>IF(SUMIF('Benefits Backend'!$AG$1:$BU$1,AN$3,'Benefits Backend'!$AG42:$BU42)&gt;=1,1,0)*$H43</f>
        <v>0</v>
      </c>
      <c r="AO43">
        <f>IF(SUMIF('Benefits Backend'!$AG$1:$BU$1,AO$3,'Benefits Backend'!$AG42:$BU42)&gt;=1,1,0)*$H43</f>
        <v>0</v>
      </c>
      <c r="AP43">
        <f>IF(SUMIF('Benefits Backend'!$AG$1:$BU$1,AP$3,'Benefits Backend'!$AG42:$BU42)&gt;=1,1,0)*$H43</f>
        <v>0</v>
      </c>
      <c r="AQ43">
        <f>IF(SUMIF('Benefits Backend'!$AG$1:$BU$1,AQ$3,'Benefits Backend'!$AG42:$BU42)&gt;=1,1,0)*$H43</f>
        <v>166281.19</v>
      </c>
      <c r="AR43">
        <f>IF(SUMIF('Benefits Backend'!$AG$1:$BU$1,AR$3,'Benefits Backend'!$AG42:$BU42)&gt;=1,1,0)*$H43</f>
        <v>0</v>
      </c>
      <c r="AS43">
        <f>IF(SUMIF('Benefits Backend'!$AG$1:$BU$1,AS$3,'Benefits Backend'!$AG42:$BU42)&gt;=1,1,0)*$H43</f>
        <v>0</v>
      </c>
      <c r="AT43">
        <f>IF(SUMIF('Benefits Backend'!$AG$1:$BU$1,AT$3,'Benefits Backend'!$AG42:$BU42)&gt;=1,1,0)*$H43</f>
        <v>166281.19</v>
      </c>
      <c r="AU43">
        <f>IF(SUMIF('Benefits Backend'!$AG$1:$BU$1,AU$3,'Benefits Backend'!$AG42:$BU42)&gt;=1,1,0)*$H43</f>
        <v>0</v>
      </c>
      <c r="AV43">
        <f>IF(SUMIF('Benefits Backend'!$AG$1:$BU$1,AV$3,'Benefits Backend'!$AG42:$BU42)&gt;=1,1,0)*$H43</f>
        <v>166281.19</v>
      </c>
      <c r="AW43">
        <f>IF(SUMIF('Benefits Backend'!$AG$1:$BU$1,AW$3,'Benefits Backend'!$AG42:$BU42)&gt;=1,1,0)*$H43</f>
        <v>0</v>
      </c>
      <c r="AX43">
        <f>IF(SUMIF('Benefits Backend'!$AG$1:$BU$1,AX$3,'Benefits Backend'!$AG42:$BU42)&gt;=1,1,0)*$H43</f>
        <v>0</v>
      </c>
      <c r="AY43">
        <f>IF(SUMIF('Benefits Backend'!$AG$1:$BU$1,AY$3,'Benefits Backend'!$AG42:$BU42)&gt;=1,1,0)*$H43</f>
        <v>166281.19</v>
      </c>
      <c r="AZ43">
        <f>IF(SUMIF('Benefits Backend'!$AG$1:$BU$1,AZ$3,'Benefits Backend'!$AG42:$BU42)&gt;=1,1,0)*$H43</f>
        <v>0</v>
      </c>
      <c r="BA43">
        <f>IF(SUMIF('Benefits Backend'!$AG$1:$BU$1,BA$3,'Benefits Backend'!$AG42:$BU42)&gt;=1,1,0)*$H43</f>
        <v>166281.19</v>
      </c>
      <c r="BB43">
        <f>IF(SUMIF('Benefits Backend'!$AG$1:$BU$1,BB$3,'Benefits Backend'!$AG42:$BU42)&gt;=1,1,0)*$H43</f>
        <v>0</v>
      </c>
      <c r="BC43">
        <f>IF(SUMIF('Benefits Backend'!$AG$1:$BU$1,BC$3,'Benefits Backend'!$AG42:$BU42)&gt;=1,1,0)*$H43</f>
        <v>0</v>
      </c>
      <c r="BD43">
        <f>IF(SUMIF('Benefits Backend'!$AG$1:$BU$1,BD$3,'Benefits Backend'!$AG42:$BU42)&gt;=1,1,0)*$H43</f>
        <v>0</v>
      </c>
      <c r="BE43">
        <f>IF(SUMIF('Benefits Backend'!$AG$1:$BU$1,BE$3,'Benefits Backend'!$AG42:$BU42)&gt;=1,1,0)*$H43</f>
        <v>0</v>
      </c>
      <c r="BF43">
        <f>IF(SUMIF('Benefits Backend'!$AG$1:$BU$1,BF$3,'Benefits Backend'!$AG42:$BU42)&gt;=1,1,0)*$H43</f>
        <v>0</v>
      </c>
      <c r="BG43">
        <f>IF(SUMIF('Benefits Backend'!$AG$1:$BU$1,BG$3,'Benefits Backend'!$AG42:$BU42)&gt;=1,1,0)*$H43</f>
        <v>0</v>
      </c>
    </row>
    <row r="44" spans="1:59">
      <c r="A44" s="9" t="str">
        <f>_xlfn.XLOOKUP($E44,'Copy of Raw Data'!$E:$E,'Copy of Raw Data'!A:A,"ERROR",0,1)</f>
        <v>US</v>
      </c>
      <c r="B44" s="9" t="str">
        <f>_xlfn.XLOOKUP($E44,'Copy of Raw Data'!$E:$E,'Copy of Raw Data'!B:B,"ERROR",0,1)</f>
        <v>Hair Mousses</v>
      </c>
      <c r="C44" s="9" t="str">
        <f>_xlfn.XLOOKUP($E44,'Copy of Raw Data'!$E:$E,'Copy of Raw Data'!C:C,"ERROR",0,1)</f>
        <v>rusk</v>
      </c>
      <c r="D44" s="9" t="str">
        <f>_xlfn.XLOOKUP($E44,'Copy of Raw Data'!$E:$E,'Copy of Raw Data'!D:D,"ERROR",0,1)</f>
        <v>www.amazon.com/dp/B00176SJPY</v>
      </c>
      <c r="E44" s="9" t="s">
        <v>189</v>
      </c>
      <c r="F44" s="9" t="str">
        <f>_xlfn.XLOOKUP($E44,'Copy of Raw Data'!$E:$E,'Copy of Raw Data'!F:F,"ERROR",0,1)</f>
        <v>RUSK Designer Collection Thicker Thickening Mousse for Fine or Thin Hair, 8.8 Oz, Thickening Mousse that Provides Body, Texture, and Hold Without Buildup, 8.8 Ounce (Pack of 1)</v>
      </c>
      <c r="G44" s="9">
        <f>_xlfn.XLOOKUP($E44,'Copy of Raw Data'!$E:$E,'Copy of Raw Data'!G:G,"ERROR",0,1)</f>
        <v>10136</v>
      </c>
      <c r="H44" s="9">
        <f>_xlfn.XLOOKUP($E44,'Copy of Raw Data'!$E:$E,'Copy of Raw Data'!H:H,"ERROR",0,1)</f>
        <v>163743.52</v>
      </c>
      <c r="I44" s="9">
        <f>_xlfn.XLOOKUP($E44,'Copy of Raw Data'!$E:$E,'Copy of Raw Data'!I:I,"ERROR",0,1)</f>
        <v>0.0066656152818381</v>
      </c>
      <c r="J44" s="9" t="str">
        <f>_xlfn.XLOOKUP($E44,'Copy of Raw Data'!$E:$E,'Copy of 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15 to 20</v>
      </c>
      <c r="L44" s="9">
        <f>_xlfn.XLOOKUP($E44,'Copy of Raw Data'!$E:$E,'Copy of Raw Data'!L:L,"ERROR",0,1)</f>
        <v>16.67</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15 to 20</v>
      </c>
      <c r="N44" s="9">
        <f>_xlfn.XLOOKUP($E44,'Copy of Raw Data'!$E:$E,'Copy of Raw Data'!N:N,"ERROR",0,1)</f>
        <v>17.18</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 to 4%</v>
      </c>
      <c r="P44" s="16">
        <f t="shared" si="1"/>
        <v>0.0296856810244469</v>
      </c>
      <c r="Q44" s="9">
        <f>_xlfn.XLOOKUP($E44,'Copy of Raw Data'!$E:$E,'Copy of Raw Data'!Q:Q,"ERROR",0,1)</f>
        <v>8.8</v>
      </c>
      <c r="R44" s="9" t="str">
        <f>_xlfn.XLOOKUP($E44,'Copy of Raw Data'!$E:$E,'Copy of Raw Data'!R:R,"ERROR",0,1)</f>
        <v>oz</v>
      </c>
      <c r="S44" s="17">
        <f t="shared" si="2"/>
        <v>1.89431818181818</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1 to 2</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7">
        <f t="shared" si="3"/>
        <v>0.0660220739693178</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0.05 to 0.1</v>
      </c>
      <c r="X44" s="17">
        <f t="shared" si="4"/>
        <v>0.0640621637408922</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17">
        <f t="array" ref="Z44">_xlfn.IFS(AA44="oz",_xlfn.IFS(R44="oz",Q44,R44="fl oz",Q44*1.04,R44="ml",Q44*0.0338),AA44="fl oz",_xlfn.IFS(R44="oz",Q44/1.04,R44="fl oz",Q44,R44="ml",Q44*0.0338/1.04),AA44="ml",_xlfn.IFS(R44="oz",Q44/0.0338,R44="fl oz",Q44*1.04/0.0338,R44="ml",Q44))</f>
        <v>8.8</v>
      </c>
      <c r="AA44" s="9" t="str">
        <f>_xlfn.XLOOKUP($E44,'Copy of Raw Data'!$E:$E,'Copy of Raw Data'!AA:AA,"ERROR",0,1)</f>
        <v>oz</v>
      </c>
      <c r="AB44" s="9" t="str">
        <f>_xlfn.XLOOKUP($E44,'Copy of Raw Data'!$E:$E,'Copy of Raw Data'!AB:AB,"ERROR",0,1)</f>
        <v>Spray Can</v>
      </c>
      <c r="AC44" s="9" t="str">
        <f>_xlfn.XLOOKUP($E44,'Copy of Raw Data'!$E:$E,'Copy of Raw Data'!AC:AC,"ERROR",0,1)</f>
        <v>Pack of 1</v>
      </c>
      <c r="AD44" s="9" t="str">
        <f>_xlfn.XLOOKUP($E44,'Copy of Raw Data'!$E:$E,'Copy of Raw Data'!AD:AD,"ERROR",0,1)</f>
        <v>Thickening, Hold, Moisturizing</v>
      </c>
      <c r="AE44" s="9" t="str">
        <f>_xlfn.XLOOKUP($E44,'Copy of Raw Data'!$E:$E,'Copy of Raw Data'!AO:AO,"ERROR",0,1)</f>
        <v>NA</v>
      </c>
      <c r="AF44" s="9" t="str">
        <f>_xlfn.XLOOKUP($E44,'Copy of Raw Data'!$E:$E,'Copy of Raw Data'!AZ:AZ,"ERROR",0,1)</f>
        <v>Water, Acrylate Copolymer, Glycerin, Castor Oil, Honey</v>
      </c>
      <c r="AG44">
        <f>IF(SUMIF('Benefits Backend'!$AG$1:$BU$1,AG$3,'Benefits Backend'!$AG43:$BU43)&gt;=1,1,0)*$H44</f>
        <v>0</v>
      </c>
      <c r="AH44">
        <f>IF(SUMIF('Benefits Backend'!$AG$1:$BU$1,AH$3,'Benefits Backend'!$AG43:$BU43)&gt;=1,1,0)*$H44</f>
        <v>0</v>
      </c>
      <c r="AI44">
        <f>IF(SUMIF('Benefits Backend'!$AG$1:$BU$1,AI$3,'Benefits Backend'!$AG43:$BU43)&gt;=1,1,0)*$H44</f>
        <v>0</v>
      </c>
      <c r="AJ44">
        <f>IF(SUMIF('Benefits Backend'!$AG$1:$BU$1,AJ$3,'Benefits Backend'!$AG43:$BU43)&gt;=1,1,0)*$H44</f>
        <v>0</v>
      </c>
      <c r="AK44">
        <f>IF(SUMIF('Benefits Backend'!$AG$1:$BU$1,AK$3,'Benefits Backend'!$AG43:$BU43)&gt;=1,1,0)*$H44</f>
        <v>0</v>
      </c>
      <c r="AL44">
        <f>IF(SUMIF('Benefits Backend'!$AG$1:$BU$1,AL$3,'Benefits Backend'!$AG43:$BU43)&gt;=1,1,0)*$H44</f>
        <v>0</v>
      </c>
      <c r="AM44">
        <f>IF(SUMIF('Benefits Backend'!$AG$1:$BU$1,AM$3,'Benefits Backend'!$AG43:$BU43)&gt;=1,1,0)*$H44</f>
        <v>0</v>
      </c>
      <c r="AN44">
        <f>IF(SUMIF('Benefits Backend'!$AG$1:$BU$1,AN$3,'Benefits Backend'!$AG43:$BU43)&gt;=1,1,0)*$H44</f>
        <v>0</v>
      </c>
      <c r="AO44">
        <f>IF(SUMIF('Benefits Backend'!$AG$1:$BU$1,AO$3,'Benefits Backend'!$AG43:$BU43)&gt;=1,1,0)*$H44</f>
        <v>0</v>
      </c>
      <c r="AP44">
        <f>IF(SUMIF('Benefits Backend'!$AG$1:$BU$1,AP$3,'Benefits Backend'!$AG43:$BU43)&gt;=1,1,0)*$H44</f>
        <v>0</v>
      </c>
      <c r="AQ44">
        <f>IF(SUMIF('Benefits Backend'!$AG$1:$BU$1,AQ$3,'Benefits Backend'!$AG43:$BU43)&gt;=1,1,0)*$H44</f>
        <v>0</v>
      </c>
      <c r="AR44">
        <f>IF(SUMIF('Benefits Backend'!$AG$1:$BU$1,AR$3,'Benefits Backend'!$AG43:$BU43)&gt;=1,1,0)*$H44</f>
        <v>0</v>
      </c>
      <c r="AS44">
        <f>IF(SUMIF('Benefits Backend'!$AG$1:$BU$1,AS$3,'Benefits Backend'!$AG43:$BU43)&gt;=1,1,0)*$H44</f>
        <v>163743.52</v>
      </c>
      <c r="AT44">
        <f>IF(SUMIF('Benefits Backend'!$AG$1:$BU$1,AT$3,'Benefits Backend'!$AG43:$BU43)&gt;=1,1,0)*$H44</f>
        <v>0</v>
      </c>
      <c r="AU44">
        <f>IF(SUMIF('Benefits Backend'!$AG$1:$BU$1,AU$3,'Benefits Backend'!$AG43:$BU43)&gt;=1,1,0)*$H44</f>
        <v>0</v>
      </c>
      <c r="AV44">
        <f>IF(SUMIF('Benefits Backend'!$AG$1:$BU$1,AV$3,'Benefits Backend'!$AG43:$BU43)&gt;=1,1,0)*$H44</f>
        <v>0</v>
      </c>
      <c r="AW44">
        <f>IF(SUMIF('Benefits Backend'!$AG$1:$BU$1,AW$3,'Benefits Backend'!$AG43:$BU43)&gt;=1,1,0)*$H44</f>
        <v>0</v>
      </c>
      <c r="AX44">
        <f>IF(SUMIF('Benefits Backend'!$AG$1:$BU$1,AX$3,'Benefits Backend'!$AG43:$BU43)&gt;=1,1,0)*$H44</f>
        <v>163743.52</v>
      </c>
      <c r="AY44">
        <f>IF(SUMIF('Benefits Backend'!$AG$1:$BU$1,AY$3,'Benefits Backend'!$AG43:$BU43)&gt;=1,1,0)*$H44</f>
        <v>0</v>
      </c>
      <c r="AZ44">
        <f>IF(SUMIF('Benefits Backend'!$AG$1:$BU$1,AZ$3,'Benefits Backend'!$AG43:$BU43)&gt;=1,1,0)*$H44</f>
        <v>0</v>
      </c>
      <c r="BA44">
        <f>IF(SUMIF('Benefits Backend'!$AG$1:$BU$1,BA$3,'Benefits Backend'!$AG43:$BU43)&gt;=1,1,0)*$H44</f>
        <v>0</v>
      </c>
      <c r="BB44">
        <f>IF(SUMIF('Benefits Backend'!$AG$1:$BU$1,BB$3,'Benefits Backend'!$AG43:$BU43)&gt;=1,1,0)*$H44</f>
        <v>0</v>
      </c>
      <c r="BC44">
        <f>IF(SUMIF('Benefits Backend'!$AG$1:$BU$1,BC$3,'Benefits Backend'!$AG43:$BU43)&gt;=1,1,0)*$H44</f>
        <v>0</v>
      </c>
      <c r="BD44">
        <f>IF(SUMIF('Benefits Backend'!$AG$1:$BU$1,BD$3,'Benefits Backend'!$AG43:$BU43)&gt;=1,1,0)*$H44</f>
        <v>0</v>
      </c>
      <c r="BE44">
        <f>IF(SUMIF('Benefits Backend'!$AG$1:$BU$1,BE$3,'Benefits Backend'!$AG43:$BU43)&gt;=1,1,0)*$H44</f>
        <v>0</v>
      </c>
      <c r="BF44">
        <f>IF(SUMIF('Benefits Backend'!$AG$1:$BU$1,BF$3,'Benefits Backend'!$AG43:$BU43)&gt;=1,1,0)*$H44</f>
        <v>0</v>
      </c>
      <c r="BG44">
        <f>IF(SUMIF('Benefits Backend'!$AG$1:$BU$1,BG$3,'Benefits Backend'!$AG43:$BU43)&gt;=1,1,0)*$H44</f>
        <v>163743.52</v>
      </c>
    </row>
    <row r="45" spans="1:59">
      <c r="A45" s="9" t="str">
        <f>_xlfn.XLOOKUP($E45,'Copy of Raw Data'!$E:$E,'Copy of Raw Data'!A:A,"ERROR",0,1)</f>
        <v>US</v>
      </c>
      <c r="B45" s="9" t="str">
        <f>_xlfn.XLOOKUP($E45,'Copy of Raw Data'!$E:$E,'Copy of Raw Data'!B:B,"ERROR",0,1)</f>
        <v>Hair Mousses</v>
      </c>
      <c r="C45" s="9" t="str">
        <f>_xlfn.XLOOKUP($E45,'Copy of Raw Data'!$E:$E,'Copy of Raw Data'!C:C,"ERROR",0,1)</f>
        <v>Garnier</v>
      </c>
      <c r="D45" s="9" t="str">
        <f>_xlfn.XLOOKUP($E45,'Copy of Raw Data'!$E:$E,'Copy of Raw Data'!D:D,"ERROR",0,1)</f>
        <v>www.amazon.com/dp/B000JEAYT4</v>
      </c>
      <c r="E45" s="9" t="s">
        <v>192</v>
      </c>
      <c r="F45" s="9" t="str">
        <f>_xlfn.XLOOKUP($E45,'Copy of Raw Data'!$E:$E,'Copy of Raw Data'!F:F,"ERROR",0,1)</f>
        <v>Garnier Fructis Style Curl Construct Creation Mousse, 6.8 Oz, 1 Count (Packaging May Vary)</v>
      </c>
      <c r="G45" s="9">
        <f>_xlfn.XLOOKUP($E45,'Copy of Raw Data'!$E:$E,'Copy of Raw Data'!G:G,"ERROR",0,1)</f>
        <v>34474</v>
      </c>
      <c r="H45" s="9">
        <f>_xlfn.XLOOKUP($E45,'Copy of Raw Data'!$E:$E,'Copy of Raw Data'!H:H,"ERROR",0,1)</f>
        <v>156784.33</v>
      </c>
      <c r="I45" s="9">
        <f>_xlfn.XLOOKUP($E45,'Copy of Raw Data'!$E:$E,'Copy of Raw Data'!I:I,"ERROR",0,1)</f>
        <v>0.00636626905783803</v>
      </c>
      <c r="J45" s="9" t="str">
        <f>_xlfn.XLOOKUP($E45,'Copy of Raw Data'!$E:$E,'Copy of 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0 to 5</v>
      </c>
      <c r="L45" s="9">
        <f>_xlfn.XLOOKUP($E45,'Copy of Raw Data'!$E:$E,'Copy of Raw Data'!L:L,"ERROR",0,1)</f>
        <v>4.59</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5 to 10</v>
      </c>
      <c r="N45" s="9">
        <f>_xlfn.XLOOKUP($E45,'Copy of Raw Data'!$E:$E,'Copy of Raw Data'!N:N,"ERROR",0,1)</f>
        <v>5.86</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6">
        <f t="shared" si="1"/>
        <v>0.216723549488055</v>
      </c>
      <c r="Q45" s="9">
        <f>_xlfn.XLOOKUP($E45,'Copy of Raw Data'!$E:$E,'Copy of Raw Data'!Q:Q,"ERROR",0,1)</f>
        <v>13.6</v>
      </c>
      <c r="R45" s="9" t="str">
        <f>_xlfn.XLOOKUP($E45,'Copy of Raw Data'!$E:$E,'Copy of Raw Data'!R:R,"ERROR",0,1)</f>
        <v>oz</v>
      </c>
      <c r="S45" s="17">
        <f t="shared" si="2"/>
        <v>0.3375</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0.3 to 0.4</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7">
        <f t="shared" si="3"/>
        <v>0.014571604766357</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7">
        <f t="shared" si="4"/>
        <v>0.0114135948596551</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10 to 15</v>
      </c>
      <c r="Z45" s="17">
        <f t="array" ref="Z45">_xlfn.IFS(AA45="oz",_xlfn.IFS(R45="oz",Q45,R45="fl oz",Q45*1.04,R45="ml",Q45*0.0338),AA45="fl oz",_xlfn.IFS(R45="oz",Q45/1.04,R45="fl oz",Q45,R45="ml",Q45*0.0338/1.04),AA45="ml",_xlfn.IFS(R45="oz",Q45/0.0338,R45="fl oz",Q45*1.04/0.0338,R45="ml",Q45))</f>
        <v>13.6</v>
      </c>
      <c r="AA45" s="9" t="str">
        <f>_xlfn.XLOOKUP($E45,'Copy of Raw Data'!$E:$E,'Copy of Raw Data'!AA:AA,"ERROR",0,1)</f>
        <v>oz</v>
      </c>
      <c r="AB45" s="9" t="str">
        <f>_xlfn.XLOOKUP($E45,'Copy of Raw Data'!$E:$E,'Copy of Raw Data'!AB:AB,"ERROR",0,1)</f>
        <v>Spray Can</v>
      </c>
      <c r="AC45" s="9" t="str">
        <f>_xlfn.XLOOKUP($E45,'Copy of Raw Data'!$E:$E,'Copy of Raw Data'!AC:AC,"ERROR",0,1)</f>
        <v>Pack of 1</v>
      </c>
      <c r="AD45" s="9" t="str">
        <f>_xlfn.XLOOKUP($E45,'Copy of Raw Data'!$E:$E,'Copy of Raw Data'!AD:AD,"ERROR",0,1)</f>
        <v>Curl Enhancing, Lightweight, Hold, Long-Lasting, Shine</v>
      </c>
      <c r="AE45" s="9" t="str">
        <f>_xlfn.XLOOKUP($E45,'Copy of Raw Data'!$E:$E,'Copy of Raw Data'!AO:AO,"ERROR",0,1)</f>
        <v>Cruelty Free, Residue Free, Vegan, Recycled Packaging</v>
      </c>
      <c r="AF45" s="9" t="str">
        <f>_xlfn.XLOOKUP($E45,'Copy of Raw Data'!$E:$E,'Copy of Raw Data'!AZ:AZ,"ERROR",0,1)</f>
        <v>Shea Butter, Dimethicone, Ethylhexylglycerin</v>
      </c>
      <c r="AG45">
        <f>IF(SUMIF('Benefits Backend'!$AG$1:$BU$1,AG$3,'Benefits Backend'!$AG44:$BU44)&gt;=1,1,0)*$H45</f>
        <v>0</v>
      </c>
      <c r="AH45">
        <f>IF(SUMIF('Benefits Backend'!$AG$1:$BU$1,AH$3,'Benefits Backend'!$AG44:$BU44)&gt;=1,1,0)*$H45</f>
        <v>0</v>
      </c>
      <c r="AI45">
        <f>IF(SUMIF('Benefits Backend'!$AG$1:$BU$1,AI$3,'Benefits Backend'!$AG44:$BU44)&gt;=1,1,0)*$H45</f>
        <v>0</v>
      </c>
      <c r="AJ45">
        <f>IF(SUMIF('Benefits Backend'!$AG$1:$BU$1,AJ$3,'Benefits Backend'!$AG44:$BU44)&gt;=1,1,0)*$H45</f>
        <v>156784.33</v>
      </c>
      <c r="AK45">
        <f>IF(SUMIF('Benefits Backend'!$AG$1:$BU$1,AK$3,'Benefits Backend'!$AG44:$BU44)&gt;=1,1,0)*$H45</f>
        <v>0</v>
      </c>
      <c r="AL45">
        <f>IF(SUMIF('Benefits Backend'!$AG$1:$BU$1,AL$3,'Benefits Backend'!$AG44:$BU44)&gt;=1,1,0)*$H45</f>
        <v>0</v>
      </c>
      <c r="AM45">
        <f>IF(SUMIF('Benefits Backend'!$AG$1:$BU$1,AM$3,'Benefits Backend'!$AG44:$BU44)&gt;=1,1,0)*$H45</f>
        <v>0</v>
      </c>
      <c r="AN45">
        <f>IF(SUMIF('Benefits Backend'!$AG$1:$BU$1,AN$3,'Benefits Backend'!$AG44:$BU44)&gt;=1,1,0)*$H45</f>
        <v>0</v>
      </c>
      <c r="AO45">
        <f>IF(SUMIF('Benefits Backend'!$AG$1:$BU$1,AO$3,'Benefits Backend'!$AG44:$BU44)&gt;=1,1,0)*$H45</f>
        <v>0</v>
      </c>
      <c r="AP45">
        <f>IF(SUMIF('Benefits Backend'!$AG$1:$BU$1,AP$3,'Benefits Backend'!$AG44:$BU44)&gt;=1,1,0)*$H45</f>
        <v>0</v>
      </c>
      <c r="AQ45">
        <f>IF(SUMIF('Benefits Backend'!$AG$1:$BU$1,AQ$3,'Benefits Backend'!$AG44:$BU44)&gt;=1,1,0)*$H45</f>
        <v>0</v>
      </c>
      <c r="AR45">
        <f>IF(SUMIF('Benefits Backend'!$AG$1:$BU$1,AR$3,'Benefits Backend'!$AG44:$BU44)&gt;=1,1,0)*$H45</f>
        <v>0</v>
      </c>
      <c r="AS45">
        <f>IF(SUMIF('Benefits Backend'!$AG$1:$BU$1,AS$3,'Benefits Backend'!$AG44:$BU44)&gt;=1,1,0)*$H45</f>
        <v>156784.33</v>
      </c>
      <c r="AT45">
        <f>IF(SUMIF('Benefits Backend'!$AG$1:$BU$1,AT$3,'Benefits Backend'!$AG44:$BU44)&gt;=1,1,0)*$H45</f>
        <v>0</v>
      </c>
      <c r="AU45">
        <f>IF(SUMIF('Benefits Backend'!$AG$1:$BU$1,AU$3,'Benefits Backend'!$AG44:$BU44)&gt;=1,1,0)*$H45</f>
        <v>0</v>
      </c>
      <c r="AV45">
        <f>IF(SUMIF('Benefits Backend'!$AG$1:$BU$1,AV$3,'Benefits Backend'!$AG44:$BU44)&gt;=1,1,0)*$H45</f>
        <v>156784.33</v>
      </c>
      <c r="AW45">
        <f>IF(SUMIF('Benefits Backend'!$AG$1:$BU$1,AW$3,'Benefits Backend'!$AG44:$BU44)&gt;=1,1,0)*$H45</f>
        <v>156784.33</v>
      </c>
      <c r="AX45">
        <f>IF(SUMIF('Benefits Backend'!$AG$1:$BU$1,AX$3,'Benefits Backend'!$AG44:$BU44)&gt;=1,1,0)*$H45</f>
        <v>0</v>
      </c>
      <c r="AY45">
        <f>IF(SUMIF('Benefits Backend'!$AG$1:$BU$1,AY$3,'Benefits Backend'!$AG44:$BU44)&gt;=1,1,0)*$H45</f>
        <v>0</v>
      </c>
      <c r="AZ45">
        <f>IF(SUMIF('Benefits Backend'!$AG$1:$BU$1,AZ$3,'Benefits Backend'!$AG44:$BU44)&gt;=1,1,0)*$H45</f>
        <v>0</v>
      </c>
      <c r="BA45">
        <f>IF(SUMIF('Benefits Backend'!$AG$1:$BU$1,BA$3,'Benefits Backend'!$AG44:$BU44)&gt;=1,1,0)*$H45</f>
        <v>156784.33</v>
      </c>
      <c r="BB45">
        <f>IF(SUMIF('Benefits Backend'!$AG$1:$BU$1,BB$3,'Benefits Backend'!$AG44:$BU44)&gt;=1,1,0)*$H45</f>
        <v>0</v>
      </c>
      <c r="BC45">
        <f>IF(SUMIF('Benefits Backend'!$AG$1:$BU$1,BC$3,'Benefits Backend'!$AG44:$BU44)&gt;=1,1,0)*$H45</f>
        <v>0</v>
      </c>
      <c r="BD45">
        <f>IF(SUMIF('Benefits Backend'!$AG$1:$BU$1,BD$3,'Benefits Backend'!$AG44:$BU44)&gt;=1,1,0)*$H45</f>
        <v>0</v>
      </c>
      <c r="BE45">
        <f>IF(SUMIF('Benefits Backend'!$AG$1:$BU$1,BE$3,'Benefits Backend'!$AG44:$BU44)&gt;=1,1,0)*$H45</f>
        <v>0</v>
      </c>
      <c r="BF45">
        <f>IF(SUMIF('Benefits Backend'!$AG$1:$BU$1,BF$3,'Benefits Backend'!$AG44:$BU44)&gt;=1,1,0)*$H45</f>
        <v>0</v>
      </c>
      <c r="BG45">
        <f>IF(SUMIF('Benefits Backend'!$AG$1:$BU$1,BG$3,'Benefits Backend'!$AG44:$BU44)&gt;=1,1,0)*$H45</f>
        <v>0</v>
      </c>
    </row>
    <row r="46" spans="1:59">
      <c r="A46" s="9" t="str">
        <f>_xlfn.XLOOKUP($E46,'Copy of Raw Data'!$E:$E,'Copy of Raw Data'!A:A,"ERROR",0,1)</f>
        <v>US</v>
      </c>
      <c r="B46" s="9" t="str">
        <f>_xlfn.XLOOKUP($E46,'Copy of Raw Data'!$E:$E,'Copy of Raw Data'!B:B,"ERROR",0,1)</f>
        <v>Hair Mousses</v>
      </c>
      <c r="C46" s="9" t="str">
        <f>_xlfn.XLOOKUP($E46,'Copy of Raw Data'!$E:$E,'Copy of Raw Data'!C:C,"ERROR",0,1)</f>
        <v>bumble and bumble</v>
      </c>
      <c r="D46" s="9" t="str">
        <f>_xlfn.XLOOKUP($E46,'Copy of Raw Data'!$E:$E,'Copy of Raw Data'!D:D,"ERROR",0,1)</f>
        <v>www.amazon.com/dp/B00BM1WDB0</v>
      </c>
      <c r="E46" s="9" t="s">
        <v>196</v>
      </c>
      <c r="F46" s="9" t="str">
        <f>_xlfn.XLOOKUP($E46,'Copy of Raw Data'!$E:$E,'Copy of Raw Data'!F:F,"ERROR",0,1)</f>
        <v>Bumble and Bumble Thickening Full Form Soft Mousse 5 oz.</v>
      </c>
      <c r="G46" s="9">
        <f>_xlfn.XLOOKUP($E46,'Copy of Raw Data'!$E:$E,'Copy of Raw Data'!G:G,"ERROR",0,1)</f>
        <v>5072</v>
      </c>
      <c r="H46" s="9">
        <f>_xlfn.XLOOKUP($E46,'Copy of Raw Data'!$E:$E,'Copy of Raw Data'!H:H,"ERROR",0,1)</f>
        <v>149743.3</v>
      </c>
      <c r="I46" s="9">
        <f>_xlfn.XLOOKUP($E46,'Copy of Raw Data'!$E:$E,'Copy of Raw Data'!I:I,"ERROR",0,1)</f>
        <v>0.00631295836265243</v>
      </c>
      <c r="J46" s="9" t="str">
        <f>_xlfn.XLOOKUP($E46,'Copy of Raw Data'!$E:$E,'Copy of 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_xlfn.XLOOKUP($E46,'Copy of Raw Data'!$E:$E,'Copy of Raw Data'!L:L,"ERROR",0,1)</f>
        <v>29.34</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_xlfn.XLOOKUP($E46,'Copy of Raw Data'!$E:$E,'Copy of Raw Data'!N:N,"ERROR",0,1)</f>
        <v>30.85</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4% to 6%</v>
      </c>
      <c r="P46" s="16">
        <f t="shared" si="1"/>
        <v>0.0489465153970827</v>
      </c>
      <c r="Q46" s="9">
        <f>_xlfn.XLOOKUP($E46,'Copy of Raw Data'!$E:$E,'Copy of Raw Data'!Q:Q,"ERROR",0,1)</f>
        <v>150</v>
      </c>
      <c r="R46" s="9" t="str">
        <f>_xlfn.XLOOKUP($E46,'Copy of Raw Data'!$E:$E,'Copy of Raw Data'!R:R,"ERROR",0,1)</f>
        <v>ml</v>
      </c>
      <c r="S46" s="17">
        <f t="shared" si="2"/>
        <v>5.78698224852071</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5 to 10</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0.2 to 0.3</v>
      </c>
      <c r="V46" s="17">
        <f t="shared" si="3"/>
        <v>0.205776551345085</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4"/>
        <v>0.195704506206314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4 to 6</v>
      </c>
      <c r="Z46" s="17">
        <f t="array" ref="Z46">_xlfn.IFS(AA46="oz",_xlfn.IFS(R46="oz",Q46,R46="fl oz",Q46*1.04,R46="ml",Q46*0.0338),AA46="fl oz",_xlfn.IFS(R46="oz",Q46/1.04,R46="fl oz",Q46,R46="ml",Q46*0.0338/1.04),AA46="ml",_xlfn.IFS(R46="oz",Q46/0.0338,R46="fl oz",Q46*1.04/0.0338,R46="ml",Q46))</f>
        <v>5.07</v>
      </c>
      <c r="AA46" s="9" t="str">
        <f>_xlfn.XLOOKUP($E46,'Copy of Raw Data'!$E:$E,'Copy of Raw Data'!AA:AA,"ERROR",0,1)</f>
        <v>oz</v>
      </c>
      <c r="AB46" s="9" t="str">
        <f>_xlfn.XLOOKUP($E46,'Copy of Raw Data'!$E:$E,'Copy of Raw Data'!AB:AB,"ERROR",0,1)</f>
        <v>Spray Can</v>
      </c>
      <c r="AC46" s="9" t="str">
        <f>_xlfn.XLOOKUP($E46,'Copy of Raw Data'!$E:$E,'Copy of Raw Data'!AC:AC,"ERROR",0,1)</f>
        <v>Pack of 1</v>
      </c>
      <c r="AD46" s="9" t="str">
        <f>_xlfn.XLOOKUP($E46,'Copy of Raw Data'!$E:$E,'Copy of Raw Data'!AD:AD,"ERROR",0,1)</f>
        <v>Thickening, Moisturizing</v>
      </c>
      <c r="AE46" s="9" t="str">
        <f>_xlfn.XLOOKUP($E46,'Copy of Raw Data'!$E:$E,'Copy of Raw Data'!AO:AO,"ERROR",0,1)</f>
        <v>Cruelty Free</v>
      </c>
      <c r="AF46" s="9" t="str">
        <f>_xlfn.XLOOKUP($E46,'Copy of Raw Data'!$E:$E,'Copy of Raw Data'!AZ:AZ,"ERROR",0,1)</f>
        <v>Water, Soy, Wheat, Dimethicone, Panthenol, Ethylhexylglycerin, Arginine, Cetrimonium Choride, Tocopherol, Castor Oil, Disodium edta</v>
      </c>
      <c r="AG46">
        <f>IF(SUMIF('Benefits Backend'!$AG$1:$BU$1,AG$3,'Benefits Backend'!$AG45:$BU45)&gt;=1,1,0)*$H46</f>
        <v>0</v>
      </c>
      <c r="AH46">
        <f>IF(SUMIF('Benefits Backend'!$AG$1:$BU$1,AH$3,'Benefits Backend'!$AG45:$BU45)&gt;=1,1,0)*$H46</f>
        <v>0</v>
      </c>
      <c r="AI46">
        <f>IF(SUMIF('Benefits Backend'!$AG$1:$BU$1,AI$3,'Benefits Backend'!$AG45:$BU45)&gt;=1,1,0)*$H46</f>
        <v>0</v>
      </c>
      <c r="AJ46">
        <f>IF(SUMIF('Benefits Backend'!$AG$1:$BU$1,AJ$3,'Benefits Backend'!$AG45:$BU45)&gt;=1,1,0)*$H46</f>
        <v>0</v>
      </c>
      <c r="AK46">
        <f>IF(SUMIF('Benefits Backend'!$AG$1:$BU$1,AK$3,'Benefits Backend'!$AG45:$BU45)&gt;=1,1,0)*$H46</f>
        <v>0</v>
      </c>
      <c r="AL46">
        <f>IF(SUMIF('Benefits Backend'!$AG$1:$BU$1,AL$3,'Benefits Backend'!$AG45:$BU45)&gt;=1,1,0)*$H46</f>
        <v>0</v>
      </c>
      <c r="AM46">
        <f>IF(SUMIF('Benefits Backend'!$AG$1:$BU$1,AM$3,'Benefits Backend'!$AG45:$BU45)&gt;=1,1,0)*$H46</f>
        <v>0</v>
      </c>
      <c r="AN46">
        <f>IF(SUMIF('Benefits Backend'!$AG$1:$BU$1,AN$3,'Benefits Backend'!$AG45:$BU45)&gt;=1,1,0)*$H46</f>
        <v>0</v>
      </c>
      <c r="AO46">
        <f>IF(SUMIF('Benefits Backend'!$AG$1:$BU$1,AO$3,'Benefits Backend'!$AG45:$BU45)&gt;=1,1,0)*$H46</f>
        <v>0</v>
      </c>
      <c r="AP46">
        <f>IF(SUMIF('Benefits Backend'!$AG$1:$BU$1,AP$3,'Benefits Backend'!$AG45:$BU45)&gt;=1,1,0)*$H46</f>
        <v>0</v>
      </c>
      <c r="AQ46">
        <f>IF(SUMIF('Benefits Backend'!$AG$1:$BU$1,AQ$3,'Benefits Backend'!$AG45:$BU45)&gt;=1,1,0)*$H46</f>
        <v>0</v>
      </c>
      <c r="AR46">
        <f>IF(SUMIF('Benefits Backend'!$AG$1:$BU$1,AR$3,'Benefits Backend'!$AG45:$BU45)&gt;=1,1,0)*$H46</f>
        <v>0</v>
      </c>
      <c r="AS46">
        <f>IF(SUMIF('Benefits Backend'!$AG$1:$BU$1,AS$3,'Benefits Backend'!$AG45:$BU45)&gt;=1,1,0)*$H46</f>
        <v>0</v>
      </c>
      <c r="AT46">
        <f>IF(SUMIF('Benefits Backend'!$AG$1:$BU$1,AT$3,'Benefits Backend'!$AG45:$BU45)&gt;=1,1,0)*$H46</f>
        <v>0</v>
      </c>
      <c r="AU46">
        <f>IF(SUMIF('Benefits Backend'!$AG$1:$BU$1,AU$3,'Benefits Backend'!$AG45:$BU45)&gt;=1,1,0)*$H46</f>
        <v>0</v>
      </c>
      <c r="AV46">
        <f>IF(SUMIF('Benefits Backend'!$AG$1:$BU$1,AV$3,'Benefits Backend'!$AG45:$BU45)&gt;=1,1,0)*$H46</f>
        <v>0</v>
      </c>
      <c r="AW46">
        <f>IF(SUMIF('Benefits Backend'!$AG$1:$BU$1,AW$3,'Benefits Backend'!$AG45:$BU45)&gt;=1,1,0)*$H46</f>
        <v>0</v>
      </c>
      <c r="AX46">
        <f>IF(SUMIF('Benefits Backend'!$AG$1:$BU$1,AX$3,'Benefits Backend'!$AG45:$BU45)&gt;=1,1,0)*$H46</f>
        <v>149743.3</v>
      </c>
      <c r="AY46">
        <f>IF(SUMIF('Benefits Backend'!$AG$1:$BU$1,AY$3,'Benefits Backend'!$AG45:$BU45)&gt;=1,1,0)*$H46</f>
        <v>0</v>
      </c>
      <c r="AZ46">
        <f>IF(SUMIF('Benefits Backend'!$AG$1:$BU$1,AZ$3,'Benefits Backend'!$AG45:$BU45)&gt;=1,1,0)*$H46</f>
        <v>0</v>
      </c>
      <c r="BA46">
        <f>IF(SUMIF('Benefits Backend'!$AG$1:$BU$1,BA$3,'Benefits Backend'!$AG45:$BU45)&gt;=1,1,0)*$H46</f>
        <v>0</v>
      </c>
      <c r="BB46">
        <f>IF(SUMIF('Benefits Backend'!$AG$1:$BU$1,BB$3,'Benefits Backend'!$AG45:$BU45)&gt;=1,1,0)*$H46</f>
        <v>0</v>
      </c>
      <c r="BC46">
        <f>IF(SUMIF('Benefits Backend'!$AG$1:$BU$1,BC$3,'Benefits Backend'!$AG45:$BU45)&gt;=1,1,0)*$H46</f>
        <v>0</v>
      </c>
      <c r="BD46">
        <f>IF(SUMIF('Benefits Backend'!$AG$1:$BU$1,BD$3,'Benefits Backend'!$AG45:$BU45)&gt;=1,1,0)*$H46</f>
        <v>0</v>
      </c>
      <c r="BE46">
        <f>IF(SUMIF('Benefits Backend'!$AG$1:$BU$1,BE$3,'Benefits Backend'!$AG45:$BU45)&gt;=1,1,0)*$H46</f>
        <v>0</v>
      </c>
      <c r="BF46">
        <f>IF(SUMIF('Benefits Backend'!$AG$1:$BU$1,BF$3,'Benefits Backend'!$AG45:$BU45)&gt;=1,1,0)*$H46</f>
        <v>0</v>
      </c>
      <c r="BG46">
        <f>IF(SUMIF('Benefits Backend'!$AG$1:$BU$1,BG$3,'Benefits Backend'!$AG45:$BU45)&gt;=1,1,0)*$H46</f>
        <v>149743.3</v>
      </c>
    </row>
    <row r="47" spans="1:59">
      <c r="A47" s="9" t="str">
        <f>_xlfn.XLOOKUP($E47,'Copy of Raw Data'!$E:$E,'Copy of Raw Data'!A:A,"ERROR",0,1)</f>
        <v>US</v>
      </c>
      <c r="B47" s="9" t="str">
        <f>_xlfn.XLOOKUP($E47,'Copy of Raw Data'!$E:$E,'Copy of Raw Data'!B:B,"ERROR",0,1)</f>
        <v>Hair Mousses</v>
      </c>
      <c r="C47" s="9" t="str">
        <f>_xlfn.XLOOKUP($E47,'Copy of Raw Data'!$E:$E,'Copy of Raw Data'!C:C,"ERROR",0,1)</f>
        <v>no nothing</v>
      </c>
      <c r="D47" s="9" t="str">
        <f>_xlfn.XLOOKUP($E47,'Copy of Raw Data'!$E:$E,'Copy of Raw Data'!D:D,"ERROR",0,1)</f>
        <v>www.amazon.com/dp/B07C89VC6H</v>
      </c>
      <c r="E47" s="9" t="s">
        <v>200</v>
      </c>
      <c r="F47" s="9" t="str">
        <f>_xlfn.XLOOKUP($E47,'Copy of Raw Data'!$E:$E,'Copy of Raw Data'!F:F,"ERROR",0,1)</f>
        <v>No nothing Very Sensitive Strong Mousse - Fragrance Free, Hypoallergenic, Alcohol Free, Unscented Styling Mousse for Volume - Gluten Free, Soy Free, Paraben Free - 6.8 oz (Strong Mousse)</v>
      </c>
      <c r="G47" s="9">
        <f>_xlfn.XLOOKUP($E47,'Copy of Raw Data'!$E:$E,'Copy of Raw Data'!G:G,"ERROR",0,1)</f>
        <v>5085</v>
      </c>
      <c r="H47" s="9">
        <f>_xlfn.XLOOKUP($E47,'Copy of Raw Data'!$E:$E,'Copy of Raw Data'!H:H,"ERROR",0,1)</f>
        <v>148489.36</v>
      </c>
      <c r="I47" s="9">
        <f>_xlfn.XLOOKUP($E47,'Copy of Raw Data'!$E:$E,'Copy of Raw Data'!I:I,"ERROR",0,1)</f>
        <v>0.00597155079347244</v>
      </c>
      <c r="J47" s="9" t="str">
        <f>_xlfn.XLOOKUP($E47,'Copy of Raw Data'!$E:$E,'Copy of 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20 to 30</v>
      </c>
      <c r="L47" s="9">
        <f>_xlfn.XLOOKUP($E47,'Copy of Raw Data'!$E:$E,'Copy of Raw Data'!L:L,"ERROR",0,1)</f>
        <v>29.45</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_xlfn.XLOOKUP($E47,'Copy of Raw Data'!$E:$E,'Copy of Raw Data'!N:N,"ERROR",0,1)</f>
        <v>31.47</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6% to 8%</v>
      </c>
      <c r="P47" s="16">
        <f t="shared" si="1"/>
        <v>0.0641881156657134</v>
      </c>
      <c r="Q47" s="9">
        <f>_xlfn.XLOOKUP($E47,'Copy of Raw Data'!$E:$E,'Copy of Raw Data'!Q:Q,"ERROR",0,1)</f>
        <v>6.8</v>
      </c>
      <c r="R47" s="9" t="str">
        <f>_xlfn.XLOOKUP($E47,'Copy of Raw Data'!$E:$E,'Copy of Raw Data'!R:R,"ERROR",0,1)</f>
        <v>oz</v>
      </c>
      <c r="S47" s="17">
        <f t="shared" si="2"/>
        <v>4.33088235294118</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4 to 5</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7">
        <f t="shared" si="3"/>
        <v>0.15650798702978</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7">
        <f t="shared" si="4"/>
        <v>0.146462034255704</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6 to 8</v>
      </c>
      <c r="Z47" s="17">
        <f t="array" ref="Z47">_xlfn.IFS(AA47="oz",_xlfn.IFS(R47="oz",Q47,R47="fl oz",Q47*1.04,R47="ml",Q47*0.0338),AA47="fl oz",_xlfn.IFS(R47="oz",Q47/1.04,R47="fl oz",Q47,R47="ml",Q47*0.0338/1.04),AA47="ml",_xlfn.IFS(R47="oz",Q47/0.0338,R47="fl oz",Q47*1.04/0.0338,R47="ml",Q47))</f>
        <v>6.8</v>
      </c>
      <c r="AA47" s="9" t="str">
        <f>_xlfn.XLOOKUP($E47,'Copy of Raw Data'!$E:$E,'Copy of Raw Data'!AA:AA,"ERROR",0,1)</f>
        <v>oz</v>
      </c>
      <c r="AB47" s="9" t="str">
        <f>_xlfn.XLOOKUP($E47,'Copy of Raw Data'!$E:$E,'Copy of Raw Data'!AB:AB,"ERROR",0,1)</f>
        <v>Spray Can</v>
      </c>
      <c r="AC47" s="9" t="str">
        <f>_xlfn.XLOOKUP($E47,'Copy of Raw Data'!$E:$E,'Copy of Raw Data'!AC:AC,"ERROR",0,1)</f>
        <v>Pack of 1</v>
      </c>
      <c r="AD47" s="9" t="str">
        <f>_xlfn.XLOOKUP($E47,'Copy of Raw Data'!$E:$E,'Copy of Raw Data'!AD:AD,"ERROR",0,1)</f>
        <v>Volumizing, Shine, Frizz Control, Humidity Protection</v>
      </c>
      <c r="AE47" s="9" t="str">
        <f>_xlfn.XLOOKUP($E47,'Copy of Raw Data'!$E:$E,'Copy of Raw Data'!AO:AO,"ERROR",0,1)</f>
        <v>Fragrance Free, Paraben Free, Alcohol Free, Gluten Free, Soy Free, Cruelty Free, Vegan, Allergen free, Eco friendly, Phthalate Free</v>
      </c>
      <c r="AF47" s="9" t="str">
        <f>_xlfn.XLOOKUP($E47,'Copy of Raw Data'!$E:$E,'Copy of Raw Data'!AZ:AZ,"ERROR",0,1)</f>
        <v>NA</v>
      </c>
      <c r="AG47">
        <f>IF(SUMIF('Benefits Backend'!$AG$1:$BU$1,AG$3,'Benefits Backend'!$AG46:$BU46)&gt;=1,1,0)*$H47</f>
        <v>0</v>
      </c>
      <c r="AH47">
        <f>IF(SUMIF('Benefits Backend'!$AG$1:$BU$1,AH$3,'Benefits Backend'!$AG46:$BU46)&gt;=1,1,0)*$H47</f>
        <v>0</v>
      </c>
      <c r="AI47">
        <f>IF(SUMIF('Benefits Backend'!$AG$1:$BU$1,AI$3,'Benefits Backend'!$AG46:$BU46)&gt;=1,1,0)*$H47</f>
        <v>0</v>
      </c>
      <c r="AJ47">
        <f>IF(SUMIF('Benefits Backend'!$AG$1:$BU$1,AJ$3,'Benefits Backend'!$AG46:$BU46)&gt;=1,1,0)*$H47</f>
        <v>0</v>
      </c>
      <c r="AK47">
        <f>IF(SUMIF('Benefits Backend'!$AG$1:$BU$1,AK$3,'Benefits Backend'!$AG46:$BU46)&gt;=1,1,0)*$H47</f>
        <v>0</v>
      </c>
      <c r="AL47">
        <f>IF(SUMIF('Benefits Backend'!$AG$1:$BU$1,AL$3,'Benefits Backend'!$AG46:$BU46)&gt;=1,1,0)*$H47</f>
        <v>0</v>
      </c>
      <c r="AM47">
        <f>IF(SUMIF('Benefits Backend'!$AG$1:$BU$1,AM$3,'Benefits Backend'!$AG46:$BU46)&gt;=1,1,0)*$H47</f>
        <v>0</v>
      </c>
      <c r="AN47">
        <f>IF(SUMIF('Benefits Backend'!$AG$1:$BU$1,AN$3,'Benefits Backend'!$AG46:$BU46)&gt;=1,1,0)*$H47</f>
        <v>0</v>
      </c>
      <c r="AO47">
        <f>IF(SUMIF('Benefits Backend'!$AG$1:$BU$1,AO$3,'Benefits Backend'!$AG46:$BU46)&gt;=1,1,0)*$H47</f>
        <v>0</v>
      </c>
      <c r="AP47">
        <f>IF(SUMIF('Benefits Backend'!$AG$1:$BU$1,AP$3,'Benefits Backend'!$AG46:$BU46)&gt;=1,1,0)*$H47</f>
        <v>0</v>
      </c>
      <c r="AQ47">
        <f>IF(SUMIF('Benefits Backend'!$AG$1:$BU$1,AQ$3,'Benefits Backend'!$AG46:$BU46)&gt;=1,1,0)*$H47</f>
        <v>148489.36</v>
      </c>
      <c r="AR47">
        <f>IF(SUMIF('Benefits Backend'!$AG$1:$BU$1,AR$3,'Benefits Backend'!$AG46:$BU46)&gt;=1,1,0)*$H47</f>
        <v>0</v>
      </c>
      <c r="AS47">
        <f>IF(SUMIF('Benefits Backend'!$AG$1:$BU$1,AS$3,'Benefits Backend'!$AG46:$BU46)&gt;=1,1,0)*$H47</f>
        <v>0</v>
      </c>
      <c r="AT47">
        <f>IF(SUMIF('Benefits Backend'!$AG$1:$BU$1,AT$3,'Benefits Backend'!$AG46:$BU46)&gt;=1,1,0)*$H47</f>
        <v>148489.36</v>
      </c>
      <c r="AU47">
        <f>IF(SUMIF('Benefits Backend'!$AG$1:$BU$1,AU$3,'Benefits Backend'!$AG46:$BU46)&gt;=1,1,0)*$H47</f>
        <v>0</v>
      </c>
      <c r="AV47">
        <f>IF(SUMIF('Benefits Backend'!$AG$1:$BU$1,AV$3,'Benefits Backend'!$AG46:$BU46)&gt;=1,1,0)*$H47</f>
        <v>0</v>
      </c>
      <c r="AW47">
        <f>IF(SUMIF('Benefits Backend'!$AG$1:$BU$1,AW$3,'Benefits Backend'!$AG46:$BU46)&gt;=1,1,0)*$H47</f>
        <v>0</v>
      </c>
      <c r="AX47">
        <f>IF(SUMIF('Benefits Backend'!$AG$1:$BU$1,AX$3,'Benefits Backend'!$AG46:$BU46)&gt;=1,1,0)*$H47</f>
        <v>0</v>
      </c>
      <c r="AY47">
        <f>IF(SUMIF('Benefits Backend'!$AG$1:$BU$1,AY$3,'Benefits Backend'!$AG46:$BU46)&gt;=1,1,0)*$H47</f>
        <v>0</v>
      </c>
      <c r="AZ47">
        <f>IF(SUMIF('Benefits Backend'!$AG$1:$BU$1,AZ$3,'Benefits Backend'!$AG46:$BU46)&gt;=1,1,0)*$H47</f>
        <v>0</v>
      </c>
      <c r="BA47">
        <f>IF(SUMIF('Benefits Backend'!$AG$1:$BU$1,BA$3,'Benefits Backend'!$AG46:$BU46)&gt;=1,1,0)*$H47</f>
        <v>148489.36</v>
      </c>
      <c r="BB47">
        <f>IF(SUMIF('Benefits Backend'!$AG$1:$BU$1,BB$3,'Benefits Backend'!$AG46:$BU46)&gt;=1,1,0)*$H47</f>
        <v>0</v>
      </c>
      <c r="BC47">
        <f>IF(SUMIF('Benefits Backend'!$AG$1:$BU$1,BC$3,'Benefits Backend'!$AG46:$BU46)&gt;=1,1,0)*$H47</f>
        <v>0</v>
      </c>
      <c r="BD47">
        <f>IF(SUMIF('Benefits Backend'!$AG$1:$BU$1,BD$3,'Benefits Backend'!$AG46:$BU46)&gt;=1,1,0)*$H47</f>
        <v>0</v>
      </c>
      <c r="BE47">
        <f>IF(SUMIF('Benefits Backend'!$AG$1:$BU$1,BE$3,'Benefits Backend'!$AG46:$BU46)&gt;=1,1,0)*$H47</f>
        <v>0</v>
      </c>
      <c r="BF47">
        <f>IF(SUMIF('Benefits Backend'!$AG$1:$BU$1,BF$3,'Benefits Backend'!$AG46:$BU46)&gt;=1,1,0)*$H47</f>
        <v>0</v>
      </c>
      <c r="BG47">
        <f>IF(SUMIF('Benefits Backend'!$AG$1:$BU$1,BG$3,'Benefits Backend'!$AG46:$BU46)&gt;=1,1,0)*$H47</f>
        <v>148489.36</v>
      </c>
    </row>
    <row r="48" spans="1:59">
      <c r="A48" s="9" t="str">
        <f>_xlfn.XLOOKUP($E48,'Copy of Raw Data'!$E:$E,'Copy of Raw Data'!A:A,"ERROR",0,1)</f>
        <v>US</v>
      </c>
      <c r="B48" s="9" t="str">
        <f>_xlfn.XLOOKUP($E48,'Copy of Raw Data'!$E:$E,'Copy of Raw Data'!B:B,"ERROR",0,1)</f>
        <v>Hair Mousses</v>
      </c>
      <c r="C48" s="9" t="str">
        <f>_xlfn.XLOOKUP($E48,'Copy of Raw Data'!$E:$E,'Copy of Raw Data'!C:C,"ERROR",0,1)</f>
        <v>r+co</v>
      </c>
      <c r="D48" s="9" t="str">
        <f>_xlfn.XLOOKUP($E48,'Copy of Raw Data'!$E:$E,'Copy of Raw Data'!D:D,"ERROR",0,1)</f>
        <v>www.amazon.com/dp/B01A7QACAY</v>
      </c>
      <c r="E48" s="9" t="s">
        <v>203</v>
      </c>
      <c r="F48" s="9" t="str">
        <f>_xlfn.XLOOKUP($E48,'Copy of Raw Data'!$E:$E,'Copy of Raw Data'!F:F,"ERROR",0,1)</f>
        <v>R+Co Chiffon Styling Mousse | Shapeable Body + Volume + Shine | Vegan + Cruelty-Free | 5.6 Oz</v>
      </c>
      <c r="G48" s="9">
        <f>_xlfn.XLOOKUP($E48,'Copy of Raw Data'!$E:$E,'Copy of Raw Data'!G:G,"ERROR",0,1)</f>
        <v>4077</v>
      </c>
      <c r="H48" s="9">
        <f>_xlfn.XLOOKUP($E48,'Copy of Raw Data'!$E:$E,'Copy of Raw Data'!H:H,"ERROR",0,1)</f>
        <v>140458.99</v>
      </c>
      <c r="I48" s="9">
        <f>_xlfn.XLOOKUP($E48,'Copy of Raw Data'!$E:$E,'Copy of Raw Data'!I:I,"ERROR",0,1)</f>
        <v>0.00588429818192053</v>
      </c>
      <c r="J48" s="9" t="str">
        <f>_xlfn.XLOOKUP($E48,'Copy of Raw Data'!$E:$E,'Copy of 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30 to 40</v>
      </c>
      <c r="L48" s="9">
        <f>_xlfn.XLOOKUP($E48,'Copy of Raw Data'!$E:$E,'Copy of Raw Data'!L:L,"ERROR",0,1)</f>
        <v>34.51</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30 to 40</v>
      </c>
      <c r="N48" s="9">
        <f>_xlfn.XLOOKUP($E48,'Copy of Raw Data'!$E:$E,'Copy of Raw Data'!N:N,"ERROR",0,1)</f>
        <v>35.98</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4% to 6%</v>
      </c>
      <c r="P48" s="16">
        <f t="shared" si="1"/>
        <v>0.0408560311284046</v>
      </c>
      <c r="Q48" s="9">
        <f>_xlfn.XLOOKUP($E48,'Copy of Raw Data'!$E:$E,'Copy of Raw Data'!Q:Q,"ERROR",0,1)</f>
        <v>5.6</v>
      </c>
      <c r="R48" s="9" t="str">
        <f>_xlfn.XLOOKUP($E48,'Copy of Raw Data'!$E:$E,'Copy of Raw Data'!R:R,"ERROR",0,1)</f>
        <v>oz</v>
      </c>
      <c r="S48" s="17">
        <f t="shared" si="2"/>
        <v>6.1625</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5 to 10</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0.2 to 0.3</v>
      </c>
      <c r="V48" s="17">
        <f t="shared" si="3"/>
        <v>0.217281028068989</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0.2 to 0.3</v>
      </c>
      <c r="X48" s="17">
        <f t="shared" si="4"/>
        <v>0.20840378762259</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4 to 6</v>
      </c>
      <c r="Z48" s="17">
        <f t="array" ref="Z48">_xlfn.IFS(AA48="oz",_xlfn.IFS(R48="oz",Q48,R48="fl oz",Q48*1.04,R48="ml",Q48*0.0338),AA48="fl oz",_xlfn.IFS(R48="oz",Q48/1.04,R48="fl oz",Q48,R48="ml",Q48*0.0338/1.04),AA48="ml",_xlfn.IFS(R48="oz",Q48/0.0338,R48="fl oz",Q48*1.04/0.0338,R48="ml",Q48))</f>
        <v>5.6</v>
      </c>
      <c r="AA48" s="9" t="str">
        <f>_xlfn.XLOOKUP($E48,'Copy of Raw Data'!$E:$E,'Copy of Raw Data'!AA:AA,"ERROR",0,1)</f>
        <v>oz</v>
      </c>
      <c r="AB48" s="9" t="str">
        <f>_xlfn.XLOOKUP($E48,'Copy of Raw Data'!$E:$E,'Copy of Raw Data'!AB:AB,"ERROR",0,1)</f>
        <v>Spray Can</v>
      </c>
      <c r="AC48" s="9" t="str">
        <f>_xlfn.XLOOKUP($E48,'Copy of Raw Data'!$E:$E,'Copy of Raw Data'!AC:AC,"ERROR",0,1)</f>
        <v>Pack of 1</v>
      </c>
      <c r="AD48" s="9" t="str">
        <f>_xlfn.XLOOKUP($E48,'Copy of Raw Data'!$E:$E,'Copy of Raw Data'!AD:AD,"ERROR",0,1)</f>
        <v>Volumizing, Shine, UV protection, Heat Protection</v>
      </c>
      <c r="AE48" s="9" t="str">
        <f>_xlfn.XLOOKUP($E48,'Copy of Raw Data'!$E:$E,'Copy of Raw Data'!AO:AO,"ERROR",0,1)</f>
        <v>Vegan, Cruelty Free, Gluten Free, Paraben Free, Sulfate Free, Mineral oil free, Petrolatum free</v>
      </c>
      <c r="AF48" s="9" t="str">
        <f>_xlfn.XLOOKUP($E48,'Copy of Raw Data'!$E:$E,'Copy of Raw Data'!AZ:AZ,"ERROR",0,1)</f>
        <v>Mustard oil, Silk, Volcanic Sand</v>
      </c>
      <c r="AG48">
        <f>IF(SUMIF('Benefits Backend'!$AG$1:$BU$1,AG$3,'Benefits Backend'!$AG47:$BU47)&gt;=1,1,0)*$H48</f>
        <v>0</v>
      </c>
      <c r="AH48">
        <f>IF(SUMIF('Benefits Backend'!$AG$1:$BU$1,AH$3,'Benefits Backend'!$AG47:$BU47)&gt;=1,1,0)*$H48</f>
        <v>0</v>
      </c>
      <c r="AI48">
        <f>IF(SUMIF('Benefits Backend'!$AG$1:$BU$1,AI$3,'Benefits Backend'!$AG47:$BU47)&gt;=1,1,0)*$H48</f>
        <v>0</v>
      </c>
      <c r="AJ48">
        <f>IF(SUMIF('Benefits Backend'!$AG$1:$BU$1,AJ$3,'Benefits Backend'!$AG47:$BU47)&gt;=1,1,0)*$H48</f>
        <v>0</v>
      </c>
      <c r="AK48">
        <f>IF(SUMIF('Benefits Backend'!$AG$1:$BU$1,AK$3,'Benefits Backend'!$AG47:$BU47)&gt;=1,1,0)*$H48</f>
        <v>0</v>
      </c>
      <c r="AL48">
        <f>IF(SUMIF('Benefits Backend'!$AG$1:$BU$1,AL$3,'Benefits Backend'!$AG47:$BU47)&gt;=1,1,0)*$H48</f>
        <v>0</v>
      </c>
      <c r="AM48">
        <f>IF(SUMIF('Benefits Backend'!$AG$1:$BU$1,AM$3,'Benefits Backend'!$AG47:$BU47)&gt;=1,1,0)*$H48</f>
        <v>0</v>
      </c>
      <c r="AN48">
        <f>IF(SUMIF('Benefits Backend'!$AG$1:$BU$1,AN$3,'Benefits Backend'!$AG47:$BU47)&gt;=1,1,0)*$H48</f>
        <v>0</v>
      </c>
      <c r="AO48">
        <f>IF(SUMIF('Benefits Backend'!$AG$1:$BU$1,AO$3,'Benefits Backend'!$AG47:$BU47)&gt;=1,1,0)*$H48</f>
        <v>0</v>
      </c>
      <c r="AP48">
        <f>IF(SUMIF('Benefits Backend'!$AG$1:$BU$1,AP$3,'Benefits Backend'!$AG47:$BU47)&gt;=1,1,0)*$H48</f>
        <v>0</v>
      </c>
      <c r="AQ48">
        <f>IF(SUMIF('Benefits Backend'!$AG$1:$BU$1,AQ$3,'Benefits Backend'!$AG47:$BU47)&gt;=1,1,0)*$H48</f>
        <v>0</v>
      </c>
      <c r="AR48">
        <f>IF(SUMIF('Benefits Backend'!$AG$1:$BU$1,AR$3,'Benefits Backend'!$AG47:$BU47)&gt;=1,1,0)*$H48</f>
        <v>140458.99</v>
      </c>
      <c r="AS48">
        <f>IF(SUMIF('Benefits Backend'!$AG$1:$BU$1,AS$3,'Benefits Backend'!$AG47:$BU47)&gt;=1,1,0)*$H48</f>
        <v>0</v>
      </c>
      <c r="AT48">
        <f>IF(SUMIF('Benefits Backend'!$AG$1:$BU$1,AT$3,'Benefits Backend'!$AG47:$BU47)&gt;=1,1,0)*$H48</f>
        <v>0</v>
      </c>
      <c r="AU48">
        <f>IF(SUMIF('Benefits Backend'!$AG$1:$BU$1,AU$3,'Benefits Backend'!$AG47:$BU47)&gt;=1,1,0)*$H48</f>
        <v>0</v>
      </c>
      <c r="AV48">
        <f>IF(SUMIF('Benefits Backend'!$AG$1:$BU$1,AV$3,'Benefits Backend'!$AG47:$BU47)&gt;=1,1,0)*$H48</f>
        <v>0</v>
      </c>
      <c r="AW48">
        <f>IF(SUMIF('Benefits Backend'!$AG$1:$BU$1,AW$3,'Benefits Backend'!$AG47:$BU47)&gt;=1,1,0)*$H48</f>
        <v>0</v>
      </c>
      <c r="AX48">
        <f>IF(SUMIF('Benefits Backend'!$AG$1:$BU$1,AX$3,'Benefits Backend'!$AG47:$BU47)&gt;=1,1,0)*$H48</f>
        <v>0</v>
      </c>
      <c r="AY48">
        <f>IF(SUMIF('Benefits Backend'!$AG$1:$BU$1,AY$3,'Benefits Backend'!$AG47:$BU47)&gt;=1,1,0)*$H48</f>
        <v>0</v>
      </c>
      <c r="AZ48">
        <f>IF(SUMIF('Benefits Backend'!$AG$1:$BU$1,AZ$3,'Benefits Backend'!$AG47:$BU47)&gt;=1,1,0)*$H48</f>
        <v>0</v>
      </c>
      <c r="BA48">
        <f>IF(SUMIF('Benefits Backend'!$AG$1:$BU$1,BA$3,'Benefits Backend'!$AG47:$BU47)&gt;=1,1,0)*$H48</f>
        <v>140458.99</v>
      </c>
      <c r="BB48">
        <f>IF(SUMIF('Benefits Backend'!$AG$1:$BU$1,BB$3,'Benefits Backend'!$AG47:$BU47)&gt;=1,1,0)*$H48</f>
        <v>0</v>
      </c>
      <c r="BC48">
        <f>IF(SUMIF('Benefits Backend'!$AG$1:$BU$1,BC$3,'Benefits Backend'!$AG47:$BU47)&gt;=1,1,0)*$H48</f>
        <v>0</v>
      </c>
      <c r="BD48">
        <f>IF(SUMIF('Benefits Backend'!$AG$1:$BU$1,BD$3,'Benefits Backend'!$AG47:$BU47)&gt;=1,1,0)*$H48</f>
        <v>0</v>
      </c>
      <c r="BE48">
        <f>IF(SUMIF('Benefits Backend'!$AG$1:$BU$1,BE$3,'Benefits Backend'!$AG47:$BU47)&gt;=1,1,0)*$H48</f>
        <v>0</v>
      </c>
      <c r="BF48">
        <f>IF(SUMIF('Benefits Backend'!$AG$1:$BU$1,BF$3,'Benefits Backend'!$AG47:$BU47)&gt;=1,1,0)*$H48</f>
        <v>140458.99</v>
      </c>
      <c r="BG48">
        <f>IF(SUMIF('Benefits Backend'!$AG$1:$BU$1,BG$3,'Benefits Backend'!$AG47:$BU47)&gt;=1,1,0)*$H48</f>
        <v>140458.99</v>
      </c>
    </row>
    <row r="49" spans="1:59">
      <c r="A49" s="9" t="str">
        <f>_xlfn.XLOOKUP($E49,'Copy of Raw Data'!$E:$E,'Copy of Raw Data'!A:A,"ERROR",0,1)</f>
        <v>US</v>
      </c>
      <c r="B49" s="9" t="str">
        <f>_xlfn.XLOOKUP($E49,'Copy of Raw Data'!$E:$E,'Copy of Raw Data'!B:B,"ERROR",0,1)</f>
        <v>Hair Mousses</v>
      </c>
      <c r="C49" s="9" t="str">
        <f>_xlfn.XLOOKUP($E49,'Copy of Raw Data'!$E:$E,'Copy of Raw Data'!C:C,"ERROR",0,1)</f>
        <v>kenra</v>
      </c>
      <c r="D49" s="9" t="str">
        <f>_xlfn.XLOOKUP($E49,'Copy of Raw Data'!$E:$E,'Copy of Raw Data'!D:D,"ERROR",0,1)</f>
        <v>www.amazon.com/dp/B00481PTDU</v>
      </c>
      <c r="E49" s="9" t="s">
        <v>206</v>
      </c>
      <c r="F49" s="9" t="str">
        <f>_xlfn.XLOOKUP($E49,'Copy of Raw Data'!$E:$E,'Copy of Raw Data'!F:F,"ERROR",0,1)</f>
        <v>Kenra Curl Glaze Mousse 13 | Curl Control Glaze | Provides Frizz Control &amp; Humidity Resistance | All Hair Types</v>
      </c>
      <c r="G49" s="9">
        <f>_xlfn.XLOOKUP($E49,'Copy of Raw Data'!$E:$E,'Copy of Raw Data'!G:G,"ERROR",0,1)</f>
        <v>7705</v>
      </c>
      <c r="H49" s="9">
        <f>_xlfn.XLOOKUP($E49,'Copy of Raw Data'!$E:$E,'Copy of Raw Data'!H:H,"ERROR",0,1)</f>
        <v>138406.69</v>
      </c>
      <c r="I49" s="9">
        <f>_xlfn.XLOOKUP($E49,'Copy of Raw Data'!$E:$E,'Copy of Raw Data'!I:I,"ERROR",0,1)</f>
        <v>0.00580168900955085</v>
      </c>
      <c r="J49" s="9" t="str">
        <f>_xlfn.XLOOKUP($E49,'Copy of Raw Data'!$E:$E,'Copy of 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15 to 20</v>
      </c>
      <c r="L49" s="9">
        <f>_xlfn.XLOOKUP($E49,'Copy of Raw Data'!$E:$E,'Copy of Raw Data'!L:L,"ERROR",0,1)</f>
        <v>18.02</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15 to 20</v>
      </c>
      <c r="N49" s="9">
        <f>_xlfn.XLOOKUP($E49,'Copy of Raw Data'!$E:$E,'Copy of Raw Data'!N:N,"ERROR",0,1)</f>
        <v>19.99</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6">
        <f t="shared" si="1"/>
        <v>0.0985492746373186</v>
      </c>
      <c r="Q49" s="9">
        <f>_xlfn.XLOOKUP($E49,'Copy of Raw Data'!$E:$E,'Copy of Raw Data'!Q:Q,"ERROR",0,1)</f>
        <v>6.75</v>
      </c>
      <c r="R49" s="9" t="str">
        <f>_xlfn.XLOOKUP($E49,'Copy of Raw Data'!$E:$E,'Copy of Raw Data'!R:R,"ERROR",0,1)</f>
        <v>oz</v>
      </c>
      <c r="S49" s="17">
        <f t="shared" si="2"/>
        <v>2.66962962962963</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3"/>
        <v>0.100151555004446</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4"/>
        <v>0.0902816919049587</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6.75</v>
      </c>
      <c r="AA49" s="9" t="str">
        <f>_xlfn.XLOOKUP($E49,'Copy of Raw Data'!$E:$E,'Copy of Raw Data'!AA:AA,"ERROR",0,1)</f>
        <v>oz</v>
      </c>
      <c r="AB49" s="9" t="str">
        <f>_xlfn.XLOOKUP($E49,'Copy of Raw Data'!$E:$E,'Copy of Raw Data'!AB:AB,"ERROR",0,1)</f>
        <v>Spray Can</v>
      </c>
      <c r="AC49" s="9" t="str">
        <f>_xlfn.XLOOKUP($E49,'Copy of Raw Data'!$E:$E,'Copy of Raw Data'!AC:AC,"ERROR",0,1)</f>
        <v>Pack of 1</v>
      </c>
      <c r="AD49" s="9" t="str">
        <f>_xlfn.XLOOKUP($E49,'Copy of Raw Data'!$E:$E,'Copy of Raw Data'!AD:AD,"ERROR",0,1)</f>
        <v>Frizz Control, Humidity Protection, Curl Enhancement, Long Lasting, Shine</v>
      </c>
      <c r="AE49" s="9" t="str">
        <f>_xlfn.XLOOKUP($E49,'Copy of Raw Data'!$E:$E,'Copy of Raw Data'!AO:AO,"ERROR",0,1)</f>
        <v>Cruelty Free, Residue Free, </v>
      </c>
      <c r="AF49" s="9" t="str">
        <f>_xlfn.XLOOKUP($E49,'Copy of Raw Data'!$E:$E,'Copy of Raw Data'!AZ:AZ,"ERROR",0,1)</f>
        <v>Water, Glycerin, panthenol, Palm, Iodopropynyl Butylcarbamate, Jojoba seed oil, Tetrasodium edta, Oat, Diazolidinyl Urea , Aloe Vera, Sunflower, Dimethicone</v>
      </c>
      <c r="AG49">
        <f>IF(SUMIF('Benefits Backend'!$AG$1:$BU$1,AG$3,'Benefits Backend'!$AG48:$BU48)&gt;=1,1,0)*$H49</f>
        <v>0</v>
      </c>
      <c r="AH49">
        <f>IF(SUMIF('Benefits Backend'!$AG$1:$BU$1,AH$3,'Benefits Backend'!$AG48:$BU48)&gt;=1,1,0)*$H49</f>
        <v>0</v>
      </c>
      <c r="AI49">
        <f>IF(SUMIF('Benefits Backend'!$AG$1:$BU$1,AI$3,'Benefits Backend'!$AG48:$BU48)&gt;=1,1,0)*$H49</f>
        <v>0</v>
      </c>
      <c r="AJ49">
        <f>IF(SUMIF('Benefits Backend'!$AG$1:$BU$1,AJ$3,'Benefits Backend'!$AG48:$BU48)&gt;=1,1,0)*$H49</f>
        <v>138406.69</v>
      </c>
      <c r="AK49">
        <f>IF(SUMIF('Benefits Backend'!$AG$1:$BU$1,AK$3,'Benefits Backend'!$AG48:$BU48)&gt;=1,1,0)*$H49</f>
        <v>0</v>
      </c>
      <c r="AL49">
        <f>IF(SUMIF('Benefits Backend'!$AG$1:$BU$1,AL$3,'Benefits Backend'!$AG48:$BU48)&gt;=1,1,0)*$H49</f>
        <v>0</v>
      </c>
      <c r="AM49">
        <f>IF(SUMIF('Benefits Backend'!$AG$1:$BU$1,AM$3,'Benefits Backend'!$AG48:$BU48)&gt;=1,1,0)*$H49</f>
        <v>0</v>
      </c>
      <c r="AN49">
        <f>IF(SUMIF('Benefits Backend'!$AG$1:$BU$1,AN$3,'Benefits Backend'!$AG48:$BU48)&gt;=1,1,0)*$H49</f>
        <v>0</v>
      </c>
      <c r="AO49">
        <f>IF(SUMIF('Benefits Backend'!$AG$1:$BU$1,AO$3,'Benefits Backend'!$AG48:$BU48)&gt;=1,1,0)*$H49</f>
        <v>0</v>
      </c>
      <c r="AP49">
        <f>IF(SUMIF('Benefits Backend'!$AG$1:$BU$1,AP$3,'Benefits Backend'!$AG48:$BU48)&gt;=1,1,0)*$H49</f>
        <v>0</v>
      </c>
      <c r="AQ49">
        <f>IF(SUMIF('Benefits Backend'!$AG$1:$BU$1,AQ$3,'Benefits Backend'!$AG48:$BU48)&gt;=1,1,0)*$H49</f>
        <v>138406.69</v>
      </c>
      <c r="AR49">
        <f>IF(SUMIF('Benefits Backend'!$AG$1:$BU$1,AR$3,'Benefits Backend'!$AG48:$BU48)&gt;=1,1,0)*$H49</f>
        <v>0</v>
      </c>
      <c r="AS49">
        <f>IF(SUMIF('Benefits Backend'!$AG$1:$BU$1,AS$3,'Benefits Backend'!$AG48:$BU48)&gt;=1,1,0)*$H49</f>
        <v>0</v>
      </c>
      <c r="AT49">
        <f>IF(SUMIF('Benefits Backend'!$AG$1:$BU$1,AT$3,'Benefits Backend'!$AG48:$BU48)&gt;=1,1,0)*$H49</f>
        <v>138406.69</v>
      </c>
      <c r="AU49">
        <f>IF(SUMIF('Benefits Backend'!$AG$1:$BU$1,AU$3,'Benefits Backend'!$AG48:$BU48)&gt;=1,1,0)*$H49</f>
        <v>0</v>
      </c>
      <c r="AV49">
        <f>IF(SUMIF('Benefits Backend'!$AG$1:$BU$1,AV$3,'Benefits Backend'!$AG48:$BU48)&gt;=1,1,0)*$H49</f>
        <v>0</v>
      </c>
      <c r="AW49">
        <f>IF(SUMIF('Benefits Backend'!$AG$1:$BU$1,AW$3,'Benefits Backend'!$AG48:$BU48)&gt;=1,1,0)*$H49</f>
        <v>138406.69</v>
      </c>
      <c r="AX49">
        <f>IF(SUMIF('Benefits Backend'!$AG$1:$BU$1,AX$3,'Benefits Backend'!$AG48:$BU48)&gt;=1,1,0)*$H49</f>
        <v>0</v>
      </c>
      <c r="AY49">
        <f>IF(SUMIF('Benefits Backend'!$AG$1:$BU$1,AY$3,'Benefits Backend'!$AG48:$BU48)&gt;=1,1,0)*$H49</f>
        <v>0</v>
      </c>
      <c r="AZ49">
        <f>IF(SUMIF('Benefits Backend'!$AG$1:$BU$1,AZ$3,'Benefits Backend'!$AG48:$BU48)&gt;=1,1,0)*$H49</f>
        <v>0</v>
      </c>
      <c r="BA49">
        <f>IF(SUMIF('Benefits Backend'!$AG$1:$BU$1,BA$3,'Benefits Backend'!$AG48:$BU48)&gt;=1,1,0)*$H49</f>
        <v>138406.69</v>
      </c>
      <c r="BB49">
        <f>IF(SUMIF('Benefits Backend'!$AG$1:$BU$1,BB$3,'Benefits Backend'!$AG48:$BU48)&gt;=1,1,0)*$H49</f>
        <v>0</v>
      </c>
      <c r="BC49">
        <f>IF(SUMIF('Benefits Backend'!$AG$1:$BU$1,BC$3,'Benefits Backend'!$AG48:$BU48)&gt;=1,1,0)*$H49</f>
        <v>0</v>
      </c>
      <c r="BD49">
        <f>IF(SUMIF('Benefits Backend'!$AG$1:$BU$1,BD$3,'Benefits Backend'!$AG48:$BU48)&gt;=1,1,0)*$H49</f>
        <v>0</v>
      </c>
      <c r="BE49">
        <f>IF(SUMIF('Benefits Backend'!$AG$1:$BU$1,BE$3,'Benefits Backend'!$AG48:$BU48)&gt;=1,1,0)*$H49</f>
        <v>0</v>
      </c>
      <c r="BF49">
        <f>IF(SUMIF('Benefits Backend'!$AG$1:$BU$1,BF$3,'Benefits Backend'!$AG48:$BU48)&gt;=1,1,0)*$H49</f>
        <v>0</v>
      </c>
      <c r="BG49">
        <f>IF(SUMIF('Benefits Backend'!$AG$1:$BU$1,BG$3,'Benefits Backend'!$AG48:$BU48)&gt;=1,1,0)*$H49</f>
        <v>0</v>
      </c>
    </row>
    <row r="50" spans="1:59">
      <c r="A50" s="9" t="str">
        <f>_xlfn.XLOOKUP($E50,'Copy of Raw Data'!$E:$E,'Copy of Raw Data'!A:A,"ERROR",0,1)</f>
        <v>US</v>
      </c>
      <c r="B50" s="9" t="str">
        <f>_xlfn.XLOOKUP($E50,'Copy of Raw Data'!$E:$E,'Copy of Raw Data'!B:B,"ERROR",0,1)</f>
        <v>Hair Mousses</v>
      </c>
      <c r="C50" s="9" t="str">
        <f>_xlfn.XLOOKUP($E50,'Copy of Raw Data'!$E:$E,'Copy of Raw Data'!C:C,"ERROR",0,1)</f>
        <v>Avenue Man</v>
      </c>
      <c r="D50" s="9" t="str">
        <f>_xlfn.XLOOKUP($E50,'Copy of Raw Data'!$E:$E,'Copy of Raw Data'!D:D,"ERROR",0,1)</f>
        <v>www.amazon.com/dp/B07VDGFBDF</v>
      </c>
      <c r="E50" s="9" t="s">
        <v>210</v>
      </c>
      <c r="F50" s="9" t="str">
        <f>_xlfn.XLOOKUP($E50,'Copy of Raw Data'!$E:$E,'Copy of Raw Data'!F:F,"ERROR",0,1)</f>
        <v>Avenue Man Sculpting Foam for Men (7oz) - Firm Hold Volumizing Hair Mousse with Herbal Extracts Styling Hair Products - Alcohol and Paraben-Free Hair Volumizer - Made in the USA (7.0 oz)</v>
      </c>
      <c r="G50" s="9">
        <f>_xlfn.XLOOKUP($E50,'Copy of Raw Data'!$E:$E,'Copy of Raw Data'!G:G,"ERROR",0,1)</f>
        <v>6701</v>
      </c>
      <c r="H50" s="9">
        <f>_xlfn.XLOOKUP($E50,'Copy of Raw Data'!$E:$E,'Copy of Raw Data'!H:H,"ERROR",0,1)</f>
        <v>136463.61</v>
      </c>
      <c r="I50" s="9">
        <f>_xlfn.XLOOKUP($E50,'Copy of Raw Data'!$E:$E,'Copy of Raw Data'!I:I,"ERROR",0,1)</f>
        <v>0.00541573937118174</v>
      </c>
      <c r="J50" s="9" t="str">
        <f>_xlfn.XLOOKUP($E50,'Copy of Raw Data'!$E:$E,'Copy of 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20 to 30</v>
      </c>
      <c r="L50" s="9">
        <f>_xlfn.XLOOKUP($E50,'Copy of Raw Data'!$E:$E,'Copy of Raw Data'!L:L,"ERROR",0,1)</f>
        <v>20.38</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20 to 30</v>
      </c>
      <c r="N50" s="9">
        <f>_xlfn.XLOOKUP($E50,'Copy of Raw Data'!$E:$E,'Copy of Raw Data'!N:N,"ERROR",0,1)</f>
        <v>28.94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25% to 30%</v>
      </c>
      <c r="P50" s="16">
        <f t="shared" si="1"/>
        <v>0.295784381478922</v>
      </c>
      <c r="Q50" s="9">
        <f>_xlfn.XLOOKUP($E50,'Copy of Raw Data'!$E:$E,'Copy of Raw Data'!Q:Q,"ERROR",0,1)</f>
        <v>7</v>
      </c>
      <c r="R50" s="9" t="str">
        <f>_xlfn.XLOOKUP($E50,'Copy of Raw Data'!$E:$E,'Copy of Raw Data'!R:R,"ERROR",0,1)</f>
        <v>oz</v>
      </c>
      <c r="S50" s="17">
        <f t="shared" si="2"/>
        <v>2.91142857142857</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2 to 3</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0.1 to 0.2</v>
      </c>
      <c r="V50" s="17">
        <f t="shared" si="3"/>
        <v>0.139813517561235</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7">
        <f t="shared" si="4"/>
        <v>0.0984588627469926</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v>
      </c>
      <c r="AA50" s="9" t="str">
        <f>_xlfn.XLOOKUP($E50,'Copy of Raw Data'!$E:$E,'Copy of Raw Data'!AA:AA,"ERROR",0,1)</f>
        <v>oz</v>
      </c>
      <c r="AB50" s="9" t="str">
        <f>_xlfn.XLOOKUP($E50,'Copy of Raw Data'!$E:$E,'Copy of Raw Data'!AB:AB,"ERROR",0,1)</f>
        <v>Pump Bottle</v>
      </c>
      <c r="AC50" s="9" t="str">
        <f>_xlfn.XLOOKUP($E50,'Copy of Raw Data'!$E:$E,'Copy of Raw Data'!AC:AC,"ERROR",0,1)</f>
        <v>Pack of 1</v>
      </c>
      <c r="AD50" s="9" t="str">
        <f>_xlfn.XLOOKUP($E50,'Copy of Raw Data'!$E:$E,'Copy of Raw Data'!AD:AD,"ERROR",0,1)</f>
        <v>Hold, Volumizing, Thickening, Fast Drying, Nourishing, Frizz Control, Color Protection, UV Protection</v>
      </c>
      <c r="AE50" s="9" t="str">
        <f>_xlfn.XLOOKUP($E50,'Copy of Raw Data'!$E:$E,'Copy of Raw Data'!AO:AO,"ERROR",0,1)</f>
        <v>Paraben Free, Alcohol Free, Sulfate Free</v>
      </c>
      <c r="AF50" s="9" t="str">
        <f>_xlfn.XLOOKUP($E50,'Copy of Raw Data'!$E:$E,'Copy of Raw Data'!AZ:AZ,"ERROR",0,1)</f>
        <v>Lemon, Tea, Wheat, Sunflower, Palm</v>
      </c>
      <c r="AG50">
        <f>IF(SUMIF('Benefits Backend'!$AG$1:$BU$1,AG$3,'Benefits Backend'!$AG49:$BU49)&gt;=1,1,0)*$H50</f>
        <v>0</v>
      </c>
      <c r="AH50">
        <f>IF(SUMIF('Benefits Backend'!$AG$1:$BU$1,AH$3,'Benefits Backend'!$AG49:$BU49)&gt;=1,1,0)*$H50</f>
        <v>0</v>
      </c>
      <c r="AI50">
        <f>IF(SUMIF('Benefits Backend'!$AG$1:$BU$1,AI$3,'Benefits Backend'!$AG49:$BU49)&gt;=1,1,0)*$H50</f>
        <v>136463.61</v>
      </c>
      <c r="AJ50">
        <f>IF(SUMIF('Benefits Backend'!$AG$1:$BU$1,AJ$3,'Benefits Backend'!$AG49:$BU49)&gt;=1,1,0)*$H50</f>
        <v>0</v>
      </c>
      <c r="AK50">
        <f>IF(SUMIF('Benefits Backend'!$AG$1:$BU$1,AK$3,'Benefits Backend'!$AG49:$BU49)&gt;=1,1,0)*$H50</f>
        <v>0</v>
      </c>
      <c r="AL50">
        <f>IF(SUMIF('Benefits Backend'!$AG$1:$BU$1,AL$3,'Benefits Backend'!$AG49:$BU49)&gt;=1,1,0)*$H50</f>
        <v>0</v>
      </c>
      <c r="AM50">
        <f>IF(SUMIF('Benefits Backend'!$AG$1:$BU$1,AM$3,'Benefits Backend'!$AG49:$BU49)&gt;=1,1,0)*$H50</f>
        <v>0</v>
      </c>
      <c r="AN50">
        <f>IF(SUMIF('Benefits Backend'!$AG$1:$BU$1,AN$3,'Benefits Backend'!$AG49:$BU49)&gt;=1,1,0)*$H50</f>
        <v>0</v>
      </c>
      <c r="AO50">
        <f>IF(SUMIF('Benefits Backend'!$AG$1:$BU$1,AO$3,'Benefits Backend'!$AG49:$BU49)&gt;=1,1,0)*$H50</f>
        <v>136463.61</v>
      </c>
      <c r="AP50">
        <f>IF(SUMIF('Benefits Backend'!$AG$1:$BU$1,AP$3,'Benefits Backend'!$AG49:$BU49)&gt;=1,1,0)*$H50</f>
        <v>0</v>
      </c>
      <c r="AQ50">
        <f>IF(SUMIF('Benefits Backend'!$AG$1:$BU$1,AQ$3,'Benefits Backend'!$AG49:$BU49)&gt;=1,1,0)*$H50</f>
        <v>136463.61</v>
      </c>
      <c r="AR50">
        <f>IF(SUMIF('Benefits Backend'!$AG$1:$BU$1,AR$3,'Benefits Backend'!$AG49:$BU49)&gt;=1,1,0)*$H50</f>
        <v>0</v>
      </c>
      <c r="AS50">
        <f>IF(SUMIF('Benefits Backend'!$AG$1:$BU$1,AS$3,'Benefits Backend'!$AG49:$BU49)&gt;=1,1,0)*$H50</f>
        <v>136463.61</v>
      </c>
      <c r="AT50">
        <f>IF(SUMIF('Benefits Backend'!$AG$1:$BU$1,AT$3,'Benefits Backend'!$AG49:$BU49)&gt;=1,1,0)*$H50</f>
        <v>0</v>
      </c>
      <c r="AU50">
        <f>IF(SUMIF('Benefits Backend'!$AG$1:$BU$1,AU$3,'Benefits Backend'!$AG49:$BU49)&gt;=1,1,0)*$H50</f>
        <v>0</v>
      </c>
      <c r="AV50">
        <f>IF(SUMIF('Benefits Backend'!$AG$1:$BU$1,AV$3,'Benefits Backend'!$AG49:$BU49)&gt;=1,1,0)*$H50</f>
        <v>0</v>
      </c>
      <c r="AW50">
        <f>IF(SUMIF('Benefits Backend'!$AG$1:$BU$1,AW$3,'Benefits Backend'!$AG49:$BU49)&gt;=1,1,0)*$H50</f>
        <v>0</v>
      </c>
      <c r="AX50">
        <f>IF(SUMIF('Benefits Backend'!$AG$1:$BU$1,AX$3,'Benefits Backend'!$AG49:$BU49)&gt;=1,1,0)*$H50</f>
        <v>0</v>
      </c>
      <c r="AY50">
        <f>IF(SUMIF('Benefits Backend'!$AG$1:$BU$1,AY$3,'Benefits Backend'!$AG49:$BU49)&gt;=1,1,0)*$H50</f>
        <v>136463.61</v>
      </c>
      <c r="AZ50">
        <f>IF(SUMIF('Benefits Backend'!$AG$1:$BU$1,AZ$3,'Benefits Backend'!$AG49:$BU49)&gt;=1,1,0)*$H50</f>
        <v>0</v>
      </c>
      <c r="BA50">
        <f>IF(SUMIF('Benefits Backend'!$AG$1:$BU$1,BA$3,'Benefits Backend'!$AG49:$BU49)&gt;=1,1,0)*$H50</f>
        <v>0</v>
      </c>
      <c r="BB50">
        <f>IF(SUMIF('Benefits Backend'!$AG$1:$BU$1,BB$3,'Benefits Backend'!$AG49:$BU49)&gt;=1,1,0)*$H50</f>
        <v>0</v>
      </c>
      <c r="BC50">
        <f>IF(SUMIF('Benefits Backend'!$AG$1:$BU$1,BC$3,'Benefits Backend'!$AG49:$BU49)&gt;=1,1,0)*$H50</f>
        <v>0</v>
      </c>
      <c r="BD50">
        <f>IF(SUMIF('Benefits Backend'!$AG$1:$BU$1,BD$3,'Benefits Backend'!$AG49:$BU49)&gt;=1,1,0)*$H50</f>
        <v>0</v>
      </c>
      <c r="BE50">
        <f>IF(SUMIF('Benefits Backend'!$AG$1:$BU$1,BE$3,'Benefits Backend'!$AG49:$BU49)&gt;=1,1,0)*$H50</f>
        <v>0</v>
      </c>
      <c r="BF50">
        <f>IF(SUMIF('Benefits Backend'!$AG$1:$BU$1,BF$3,'Benefits Backend'!$AG49:$BU49)&gt;=1,1,0)*$H50</f>
        <v>136463.61</v>
      </c>
      <c r="BG50">
        <f>IF(SUMIF('Benefits Backend'!$AG$1:$BU$1,BG$3,'Benefits Backend'!$AG49:$BU49)&gt;=1,1,0)*$H50</f>
        <v>136463.61</v>
      </c>
    </row>
    <row r="51" spans="1:59">
      <c r="A51" s="9" t="str">
        <f>_xlfn.XLOOKUP($E51,'Copy of Raw Data'!$E:$E,'Copy of Raw Data'!A:A,"ERROR",0,1)</f>
        <v>US</v>
      </c>
      <c r="B51" s="9" t="str">
        <f>_xlfn.XLOOKUP($E51,'Copy of Raw Data'!$E:$E,'Copy of Raw Data'!B:B,"ERROR",0,1)</f>
        <v>Hair Mousses</v>
      </c>
      <c r="C51" s="9" t="str">
        <f>_xlfn.XLOOKUP($E51,'Copy of Raw Data'!$E:$E,'Copy of Raw Data'!C:C,"ERROR",0,1)</f>
        <v>SheaMoisture</v>
      </c>
      <c r="D51" s="9" t="str">
        <f>_xlfn.XLOOKUP($E51,'Copy of Raw Data'!$E:$E,'Copy of Raw Data'!D:D,"ERROR",0,1)</f>
        <v>www.amazon.com/dp/B08P5XYLYZ</v>
      </c>
      <c r="E51" s="9" t="s">
        <v>213</v>
      </c>
      <c r="F51" s="9" t="str">
        <f>_xlfn.XLOOKUP($E51,'Copy of Raw Data'!$E:$E,'Copy of Raw Data'!F:F,"ERROR",0,1)</f>
        <v>SheaMoisture Mousse for Curly Hair, Wig or Weave, Tea Tree and Borage Seed Oil, Paraben-free Styling Mousse, 7.5 Ounce</v>
      </c>
      <c r="G51" s="9">
        <f>_xlfn.XLOOKUP($E51,'Copy of Raw Data'!$E:$E,'Copy of Raw Data'!G:G,"ERROR",0,1)</f>
        <v>11898</v>
      </c>
      <c r="H51" s="9">
        <f>_xlfn.XLOOKUP($E51,'Copy of Raw Data'!$E:$E,'Copy of Raw Data'!H:H,"ERROR",0,1)</f>
        <v>127385.55</v>
      </c>
      <c r="I51" s="9">
        <f>_xlfn.XLOOKUP($E51,'Copy of Raw Data'!$E:$E,'Copy of Raw Data'!I:I,"ERROR",0,1)</f>
        <v>0.00538621429144464</v>
      </c>
      <c r="J51" s="9" t="str">
        <f>_xlfn.XLOOKUP($E51,'Copy of Raw Data'!$E:$E,'Copy of 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10 to 15</v>
      </c>
      <c r="L51" s="9">
        <f>_xlfn.XLOOKUP($E51,'Copy of Raw Data'!$E:$E,'Copy of Raw Data'!L:L,"ERROR",0,1)</f>
        <v>10.65</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10 to 15</v>
      </c>
      <c r="N51" s="9">
        <f>_xlfn.XLOOKUP($E51,'Copy of Raw Data'!$E:$E,'Copy of Raw Data'!N:N,"ERROR",0,1)</f>
        <v>11.54</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6% to 8%</v>
      </c>
      <c r="P51" s="16">
        <f t="shared" si="1"/>
        <v>0.0771230502599652</v>
      </c>
      <c r="Q51" s="9">
        <f>_xlfn.XLOOKUP($E51,'Copy of Raw Data'!$E:$E,'Copy of Raw Data'!Q:Q,"ERROR",0,1)</f>
        <v>7.5</v>
      </c>
      <c r="R51" s="9" t="str">
        <f>_xlfn.XLOOKUP($E51,'Copy of Raw Data'!$E:$E,'Copy of Raw Data'!R:R,"ERROR",0,1)</f>
        <v>oz</v>
      </c>
      <c r="S51" s="17">
        <f t="shared" si="2"/>
        <v>1.42</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1 to 2</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0.05 to 0.1</v>
      </c>
      <c r="V51" s="17">
        <f t="shared" si="3"/>
        <v>0.0520347198737459</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4"/>
        <v>0.0480216435576598</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6 to 8</v>
      </c>
      <c r="Z51" s="17">
        <f t="array" ref="Z51">_xlfn.IFS(AA51="oz",_xlfn.IFS(R51="oz",Q51,R51="fl oz",Q51*1.04,R51="ml",Q51*0.0338),AA51="fl oz",_xlfn.IFS(R51="oz",Q51/1.04,R51="fl oz",Q51,R51="ml",Q51*0.0338/1.04),AA51="ml",_xlfn.IFS(R51="oz",Q51/0.0338,R51="fl oz",Q51*1.04/0.0338,R51="ml",Q51))</f>
        <v>7.5</v>
      </c>
      <c r="AA51" s="9" t="str">
        <f>_xlfn.XLOOKUP($E51,'Copy of Raw Data'!$E:$E,'Copy of Raw Data'!AA:AA,"ERROR",0,1)</f>
        <v>oz</v>
      </c>
      <c r="AB51" s="9" t="str">
        <f>_xlfn.XLOOKUP($E51,'Copy of Raw Data'!$E:$E,'Copy of Raw Data'!AB:AB,"ERROR",0,1)</f>
        <v>Pump Bottle</v>
      </c>
      <c r="AC51" s="9" t="str">
        <f>_xlfn.XLOOKUP($E51,'Copy of Raw Data'!$E:$E,'Copy of Raw Data'!AC:AC,"ERROR",0,1)</f>
        <v>Pack of 1</v>
      </c>
      <c r="AD51" s="9" t="str">
        <f>_xlfn.XLOOKUP($E51,'Copy of Raw Data'!$E:$E,'Copy of Raw Data'!AD:AD,"ERROR",0,1)</f>
        <v>Curl Enhancing, Volumizing</v>
      </c>
      <c r="AE51" s="9" t="str">
        <f>_xlfn.XLOOKUP($E51,'Copy of Raw Data'!$E:$E,'Copy of Raw Data'!AO:AO,"ERROR",0,1)</f>
        <v>Silicone Free, Mineral Oil Free, Sulfate Free, Phthalate Free, Paraben Free, Cruelty Free, Petrolatum free</v>
      </c>
      <c r="AF51" s="9" t="str">
        <f>_xlfn.XLOOKUP($E51,'Copy of Raw Data'!$E:$E,'Copy of Raw Data'!AZ:AZ,"ERROR",0,1)</f>
        <v>Shea Butter, Tea, Borage, Aloe Vera</v>
      </c>
      <c r="AG51">
        <f>IF(SUMIF('Benefits Backend'!$AG$1:$BU$1,AG$3,'Benefits Backend'!$AG50:$BU50)&gt;=1,1,0)*$H51</f>
        <v>0</v>
      </c>
      <c r="AH51">
        <f>IF(SUMIF('Benefits Backend'!$AG$1:$BU$1,AH$3,'Benefits Backend'!$AG50:$BU50)&gt;=1,1,0)*$H51</f>
        <v>0</v>
      </c>
      <c r="AI51">
        <f>IF(SUMIF('Benefits Backend'!$AG$1:$BU$1,AI$3,'Benefits Backend'!$AG50:$BU50)&gt;=1,1,0)*$H51</f>
        <v>0</v>
      </c>
      <c r="AJ51">
        <f>IF(SUMIF('Benefits Backend'!$AG$1:$BU$1,AJ$3,'Benefits Backend'!$AG50:$BU50)&gt;=1,1,0)*$H51</f>
        <v>127385.55</v>
      </c>
      <c r="AK51">
        <f>IF(SUMIF('Benefits Backend'!$AG$1:$BU$1,AK$3,'Benefits Backend'!$AG50:$BU50)&gt;=1,1,0)*$H51</f>
        <v>0</v>
      </c>
      <c r="AL51">
        <f>IF(SUMIF('Benefits Backend'!$AG$1:$BU$1,AL$3,'Benefits Backend'!$AG50:$BU50)&gt;=1,1,0)*$H51</f>
        <v>0</v>
      </c>
      <c r="AM51">
        <f>IF(SUMIF('Benefits Backend'!$AG$1:$BU$1,AM$3,'Benefits Backend'!$AG50:$BU50)&gt;=1,1,0)*$H51</f>
        <v>0</v>
      </c>
      <c r="AN51">
        <f>IF(SUMIF('Benefits Backend'!$AG$1:$BU$1,AN$3,'Benefits Backend'!$AG50:$BU50)&gt;=1,1,0)*$H51</f>
        <v>0</v>
      </c>
      <c r="AO51">
        <f>IF(SUMIF('Benefits Backend'!$AG$1:$BU$1,AO$3,'Benefits Backend'!$AG50:$BU50)&gt;=1,1,0)*$H51</f>
        <v>0</v>
      </c>
      <c r="AP51">
        <f>IF(SUMIF('Benefits Backend'!$AG$1:$BU$1,AP$3,'Benefits Backend'!$AG50:$BU50)&gt;=1,1,0)*$H51</f>
        <v>0</v>
      </c>
      <c r="AQ51">
        <f>IF(SUMIF('Benefits Backend'!$AG$1:$BU$1,AQ$3,'Benefits Backend'!$AG50:$BU50)&gt;=1,1,0)*$H51</f>
        <v>0</v>
      </c>
      <c r="AR51">
        <f>IF(SUMIF('Benefits Backend'!$AG$1:$BU$1,AR$3,'Benefits Backend'!$AG50:$BU50)&gt;=1,1,0)*$H51</f>
        <v>0</v>
      </c>
      <c r="AS51">
        <f>IF(SUMIF('Benefits Backend'!$AG$1:$BU$1,AS$3,'Benefits Backend'!$AG50:$BU50)&gt;=1,1,0)*$H51</f>
        <v>0</v>
      </c>
      <c r="AT51">
        <f>IF(SUMIF('Benefits Backend'!$AG$1:$BU$1,AT$3,'Benefits Backend'!$AG50:$BU50)&gt;=1,1,0)*$H51</f>
        <v>0</v>
      </c>
      <c r="AU51">
        <f>IF(SUMIF('Benefits Backend'!$AG$1:$BU$1,AU$3,'Benefits Backend'!$AG50:$BU50)&gt;=1,1,0)*$H51</f>
        <v>0</v>
      </c>
      <c r="AV51">
        <f>IF(SUMIF('Benefits Backend'!$AG$1:$BU$1,AV$3,'Benefits Backend'!$AG50:$BU50)&gt;=1,1,0)*$H51</f>
        <v>0</v>
      </c>
      <c r="AW51">
        <f>IF(SUMIF('Benefits Backend'!$AG$1:$BU$1,AW$3,'Benefits Backend'!$AG50:$BU50)&gt;=1,1,0)*$H51</f>
        <v>0</v>
      </c>
      <c r="AX51">
        <f>IF(SUMIF('Benefits Backend'!$AG$1:$BU$1,AX$3,'Benefits Backend'!$AG50:$BU50)&gt;=1,1,0)*$H51</f>
        <v>0</v>
      </c>
      <c r="AY51">
        <f>IF(SUMIF('Benefits Backend'!$AG$1:$BU$1,AY$3,'Benefits Backend'!$AG50:$BU50)&gt;=1,1,0)*$H51</f>
        <v>0</v>
      </c>
      <c r="AZ51">
        <f>IF(SUMIF('Benefits Backend'!$AG$1:$BU$1,AZ$3,'Benefits Backend'!$AG50:$BU50)&gt;=1,1,0)*$H51</f>
        <v>0</v>
      </c>
      <c r="BA51">
        <f>IF(SUMIF('Benefits Backend'!$AG$1:$BU$1,BA$3,'Benefits Backend'!$AG50:$BU50)&gt;=1,1,0)*$H51</f>
        <v>0</v>
      </c>
      <c r="BB51">
        <f>IF(SUMIF('Benefits Backend'!$AG$1:$BU$1,BB$3,'Benefits Backend'!$AG50:$BU50)&gt;=1,1,0)*$H51</f>
        <v>0</v>
      </c>
      <c r="BC51">
        <f>IF(SUMIF('Benefits Backend'!$AG$1:$BU$1,BC$3,'Benefits Backend'!$AG50:$BU50)&gt;=1,1,0)*$H51</f>
        <v>0</v>
      </c>
      <c r="BD51">
        <f>IF(SUMIF('Benefits Backend'!$AG$1:$BU$1,BD$3,'Benefits Backend'!$AG50:$BU50)&gt;=1,1,0)*$H51</f>
        <v>0</v>
      </c>
      <c r="BE51">
        <f>IF(SUMIF('Benefits Backend'!$AG$1:$BU$1,BE$3,'Benefits Backend'!$AG50:$BU50)&gt;=1,1,0)*$H51</f>
        <v>0</v>
      </c>
      <c r="BF51">
        <f>IF(SUMIF('Benefits Backend'!$AG$1:$BU$1,BF$3,'Benefits Backend'!$AG50:$BU50)&gt;=1,1,0)*$H51</f>
        <v>0</v>
      </c>
      <c r="BG51">
        <f>IF(SUMIF('Benefits Backend'!$AG$1:$BU$1,BG$3,'Benefits Backend'!$AG50:$BU50)&gt;=1,1,0)*$H51</f>
        <v>127385.55</v>
      </c>
    </row>
    <row r="52" spans="1:59">
      <c r="A52" s="9" t="str">
        <f>_xlfn.XLOOKUP($E52,'Copy of Raw Data'!$E:$E,'Copy of Raw Data'!A:A,"ERROR",0,1)</f>
        <v>US</v>
      </c>
      <c r="B52" s="9" t="str">
        <f>_xlfn.XLOOKUP($E52,'Copy of Raw Data'!$E:$E,'Copy of Raw Data'!B:B,"ERROR",0,1)</f>
        <v>Hair Mousses</v>
      </c>
      <c r="C52" s="9" t="str">
        <f>_xlfn.XLOOKUP($E52,'Copy of Raw Data'!$E:$E,'Copy of Raw Data'!C:C,"ERROR",0,1)</f>
        <v>Goiple</v>
      </c>
      <c r="D52" s="9" t="str">
        <f>_xlfn.XLOOKUP($E52,'Copy of Raw Data'!$E:$E,'Copy of Raw Data'!D:D,"ERROR",0,1)</f>
        <v>www.amazon.com/dp/B0BGPCCW5H</v>
      </c>
      <c r="E52" s="9" t="s">
        <v>217</v>
      </c>
      <c r="F52" s="9" t="str">
        <f>_xlfn.XLOOKUP($E52,'Copy of Raw Data'!$E:$E,'Copy of Raw Data'!F:F,"ERROR",0,1)</f>
        <v>Braid Foam Control Mousse Braiding Mousse for Braids Twist, Locs, No Flake Extra Hold High Shine Style and Moisturizes, Hair Mousse for Braids High Shine, Lightweight Easy to Apply 8fl oz</v>
      </c>
      <c r="G52" s="9">
        <f>_xlfn.XLOOKUP($E52,'Copy of Raw Data'!$E:$E,'Copy of Raw Data'!G:G,"ERROR",0,1)</f>
        <v>15826</v>
      </c>
      <c r="H52" s="9">
        <f>_xlfn.XLOOKUP($E52,'Copy of Raw Data'!$E:$E,'Copy of Raw Data'!H:H,"ERROR",0,1)</f>
        <v>126691.08</v>
      </c>
      <c r="I52" s="9">
        <f>_xlfn.XLOOKUP($E52,'Copy of Raw Data'!$E:$E,'Copy of Raw Data'!I:I,"ERROR",0,1)</f>
        <v>0.00510088043807333</v>
      </c>
      <c r="J52" s="9" t="str">
        <f>_xlfn.XLOOKUP($E52,'Copy of Raw Data'!$E:$E,'Copy of 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_xlfn.XLOOKUP($E52,'Copy of Raw Data'!$E:$E,'Copy of Raw Data'!L:L,"ERROR",0,1)</f>
        <v>8.16</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_xlfn.XLOOKUP($E52,'Copy of Raw Data'!$E:$E,'Copy of Raw Data'!N:N,"ERROR",0,1)</f>
        <v>8.57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6">
        <f t="shared" si="1"/>
        <v>0.0478413068844808</v>
      </c>
      <c r="Q52" s="9">
        <f>_xlfn.XLOOKUP($E52,'Copy of Raw Data'!$E:$E,'Copy of Raw Data'!Q:Q,"ERROR",0,1)</f>
        <v>8</v>
      </c>
      <c r="R52" s="9" t="str">
        <f>_xlfn.XLOOKUP($E52,'Copy of Raw Data'!$E:$E,'Copy of Raw Data'!R:R,"ERROR",0,1)</f>
        <v>fl oz</v>
      </c>
      <c r="S52" s="17">
        <f t="shared" si="2"/>
        <v>0.980769230769231</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0.75 to 1</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3"/>
        <v>0.0348342264769387</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4"/>
        <v>0.033167711557972</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8 to 10</v>
      </c>
      <c r="Z52" s="17">
        <f t="array" ref="Z52">_xlfn.IFS(AA52="oz",_xlfn.IFS(R52="oz",Q52,R52="fl oz",Q52*1.04,R52="ml",Q52*0.0338),AA52="fl oz",_xlfn.IFS(R52="oz",Q52/1.04,R52="fl oz",Q52,R52="ml",Q52*0.0338/1.04),AA52="ml",_xlfn.IFS(R52="oz",Q52/0.0338,R52="fl oz",Q52*1.04/0.0338,R52="ml",Q52))</f>
        <v>8.32</v>
      </c>
      <c r="AA52" s="9" t="str">
        <f>_xlfn.XLOOKUP($E52,'Copy of Raw Data'!$E:$E,'Copy of Raw Data'!AA:AA,"ERROR",0,1)</f>
        <v>oz</v>
      </c>
      <c r="AB52" s="9" t="str">
        <f>_xlfn.XLOOKUP($E52,'Copy of Raw Data'!$E:$E,'Copy of Raw Data'!AB:AB,"ERROR",0,1)</f>
        <v>Pump Bottle</v>
      </c>
      <c r="AC52" s="9" t="str">
        <f>_xlfn.XLOOKUP($E52,'Copy of Raw Data'!$E:$E,'Copy of Raw Data'!AC:AC,"ERROR",0,1)</f>
        <v>Pack of 1</v>
      </c>
      <c r="AD52" s="9" t="str">
        <f>_xlfn.XLOOKUP($E52,'Copy of Raw Data'!$E:$E,'Copy of Raw Data'!AD:AD,"ERROR",0,1)</f>
        <v>Flake Control, Shine, Hold, Moisturizing, Frizz Control, Long Lasting, Nourishing</v>
      </c>
      <c r="AE52" s="9" t="str">
        <f>_xlfn.XLOOKUP($E52,'Copy of Raw Data'!$E:$E,'Copy of Raw Data'!AO:AO,"ERROR",0,1)</f>
        <v>Alcohol Free, Preservative Free, Dye Free, Sulfate Free, Residue Free</v>
      </c>
      <c r="AF52" s="9" t="str">
        <f>_xlfn.XLOOKUP($E52,'Copy of Raw Data'!$E:$E,'Copy of Raw Data'!AZ:AZ,"ERROR",0,1)</f>
        <v>Lavender, Willow, Collagen</v>
      </c>
      <c r="AG52">
        <f>IF(SUMIF('Benefits Backend'!$AG$1:$BU$1,AG$3,'Benefits Backend'!$AG51:$BU51)&gt;=1,1,0)*$H52</f>
        <v>0</v>
      </c>
      <c r="AH52">
        <f>IF(SUMIF('Benefits Backend'!$AG$1:$BU$1,AH$3,'Benefits Backend'!$AG51:$BU51)&gt;=1,1,0)*$H52</f>
        <v>0</v>
      </c>
      <c r="AI52">
        <f>IF(SUMIF('Benefits Backend'!$AG$1:$BU$1,AI$3,'Benefits Backend'!$AG51:$BU51)&gt;=1,1,0)*$H52</f>
        <v>0</v>
      </c>
      <c r="AJ52">
        <f>IF(SUMIF('Benefits Backend'!$AG$1:$BU$1,AJ$3,'Benefits Backend'!$AG51:$BU51)&gt;=1,1,0)*$H52</f>
        <v>0</v>
      </c>
      <c r="AK52">
        <f>IF(SUMIF('Benefits Backend'!$AG$1:$BU$1,AK$3,'Benefits Backend'!$AG51:$BU51)&gt;=1,1,0)*$H52</f>
        <v>0</v>
      </c>
      <c r="AL52">
        <f>IF(SUMIF('Benefits Backend'!$AG$1:$BU$1,AL$3,'Benefits Backend'!$AG51:$BU51)&gt;=1,1,0)*$H52</f>
        <v>0</v>
      </c>
      <c r="AM52">
        <f>IF(SUMIF('Benefits Backend'!$AG$1:$BU$1,AM$3,'Benefits Backend'!$AG51:$BU51)&gt;=1,1,0)*$H52</f>
        <v>0</v>
      </c>
      <c r="AN52">
        <f>IF(SUMIF('Benefits Backend'!$AG$1:$BU$1,AN$3,'Benefits Backend'!$AG51:$BU51)&gt;=1,1,0)*$H52</f>
        <v>0</v>
      </c>
      <c r="AO52">
        <f>IF(SUMIF('Benefits Backend'!$AG$1:$BU$1,AO$3,'Benefits Backend'!$AG51:$BU51)&gt;=1,1,0)*$H52</f>
        <v>0</v>
      </c>
      <c r="AP52">
        <f>IF(SUMIF('Benefits Backend'!$AG$1:$BU$1,AP$3,'Benefits Backend'!$AG51:$BU51)&gt;=1,1,0)*$H52</f>
        <v>126691.08</v>
      </c>
      <c r="AQ52">
        <f>IF(SUMIF('Benefits Backend'!$AG$1:$BU$1,AQ$3,'Benefits Backend'!$AG51:$BU51)&gt;=1,1,0)*$H52</f>
        <v>126691.08</v>
      </c>
      <c r="AR52">
        <f>IF(SUMIF('Benefits Backend'!$AG$1:$BU$1,AR$3,'Benefits Backend'!$AG51:$BU51)&gt;=1,1,0)*$H52</f>
        <v>0</v>
      </c>
      <c r="AS52">
        <f>IF(SUMIF('Benefits Backend'!$AG$1:$BU$1,AS$3,'Benefits Backend'!$AG51:$BU51)&gt;=1,1,0)*$H52</f>
        <v>126691.08</v>
      </c>
      <c r="AT52">
        <f>IF(SUMIF('Benefits Backend'!$AG$1:$BU$1,AT$3,'Benefits Backend'!$AG51:$BU51)&gt;=1,1,0)*$H52</f>
        <v>0</v>
      </c>
      <c r="AU52">
        <f>IF(SUMIF('Benefits Backend'!$AG$1:$BU$1,AU$3,'Benefits Backend'!$AG51:$BU51)&gt;=1,1,0)*$H52</f>
        <v>0</v>
      </c>
      <c r="AV52">
        <f>IF(SUMIF('Benefits Backend'!$AG$1:$BU$1,AV$3,'Benefits Backend'!$AG51:$BU51)&gt;=1,1,0)*$H52</f>
        <v>0</v>
      </c>
      <c r="AW52">
        <f>IF(SUMIF('Benefits Backend'!$AG$1:$BU$1,AW$3,'Benefits Backend'!$AG51:$BU51)&gt;=1,1,0)*$H52</f>
        <v>126691.08</v>
      </c>
      <c r="AX52">
        <f>IF(SUMIF('Benefits Backend'!$AG$1:$BU$1,AX$3,'Benefits Backend'!$AG51:$BU51)&gt;=1,1,0)*$H52</f>
        <v>126691.08</v>
      </c>
      <c r="AY52">
        <f>IF(SUMIF('Benefits Backend'!$AG$1:$BU$1,AY$3,'Benefits Backend'!$AG51:$BU51)&gt;=1,1,0)*$H52</f>
        <v>126691.08</v>
      </c>
      <c r="AZ52">
        <f>IF(SUMIF('Benefits Backend'!$AG$1:$BU$1,AZ$3,'Benefits Backend'!$AG51:$BU51)&gt;=1,1,0)*$H52</f>
        <v>0</v>
      </c>
      <c r="BA52">
        <f>IF(SUMIF('Benefits Backend'!$AG$1:$BU$1,BA$3,'Benefits Backend'!$AG51:$BU51)&gt;=1,1,0)*$H52</f>
        <v>126691.08</v>
      </c>
      <c r="BB52">
        <f>IF(SUMIF('Benefits Backend'!$AG$1:$BU$1,BB$3,'Benefits Backend'!$AG51:$BU51)&gt;=1,1,0)*$H52</f>
        <v>0</v>
      </c>
      <c r="BC52">
        <f>IF(SUMIF('Benefits Backend'!$AG$1:$BU$1,BC$3,'Benefits Backend'!$AG51:$BU51)&gt;=1,1,0)*$H52</f>
        <v>0</v>
      </c>
      <c r="BD52">
        <f>IF(SUMIF('Benefits Backend'!$AG$1:$BU$1,BD$3,'Benefits Backend'!$AG51:$BU51)&gt;=1,1,0)*$H52</f>
        <v>0</v>
      </c>
      <c r="BE52">
        <f>IF(SUMIF('Benefits Backend'!$AG$1:$BU$1,BE$3,'Benefits Backend'!$AG51:$BU51)&gt;=1,1,0)*$H52</f>
        <v>0</v>
      </c>
      <c r="BF52">
        <f>IF(SUMIF('Benefits Backend'!$AG$1:$BU$1,BF$3,'Benefits Backend'!$AG51:$BU51)&gt;=1,1,0)*$H52</f>
        <v>0</v>
      </c>
      <c r="BG52">
        <f>IF(SUMIF('Benefits Backend'!$AG$1:$BU$1,BG$3,'Benefits Backend'!$AG51:$BU51)&gt;=1,1,0)*$H52</f>
        <v>0</v>
      </c>
    </row>
    <row r="53" spans="1:59">
      <c r="A53" s="9" t="str">
        <f>_xlfn.XLOOKUP($E53,'Copy of Raw Data'!$E:$E,'Copy of Raw Data'!A:A,"ERROR",0,1)</f>
        <v>US</v>
      </c>
      <c r="B53" s="9" t="str">
        <f>_xlfn.XLOOKUP($E53,'Copy of Raw Data'!$E:$E,'Copy of Raw Data'!B:B,"ERROR",0,1)</f>
        <v>Hair Mousses</v>
      </c>
      <c r="C53" s="9" t="str">
        <f>_xlfn.XLOOKUP($E53,'Copy of Raw Data'!$E:$E,'Copy of Raw Data'!C:C,"ERROR",0,1)</f>
        <v>allday locks</v>
      </c>
      <c r="D53" s="9" t="str">
        <f>_xlfn.XLOOKUP($E53,'Copy of Raw Data'!$E:$E,'Copy of Raw Data'!D:D,"ERROR",0,1)</f>
        <v>www.amazon.com/dp/B07YNWX9WW</v>
      </c>
      <c r="E53" s="9" t="s">
        <v>221</v>
      </c>
      <c r="F53" s="9" t="str">
        <f>_xlfn.XLOOKUP($E53,'Copy of Raw Data'!$E:$E,'Copy of Raw Data'!F:F,"ERROR",0,1)</f>
        <v>AllDay Locks Braid Foam | Long Lasting Mousse for Style &amp; Shine | No Frizz or Fraying | Moisturizes &amp; Seals Braids, Locks, Twists, Cornrows | 8 oz</v>
      </c>
      <c r="G53" s="9">
        <f>_xlfn.XLOOKUP($E53,'Copy of Raw Data'!$E:$E,'Copy of Raw Data'!G:G,"ERROR",0,1)</f>
        <v>12288</v>
      </c>
      <c r="H53" s="9">
        <f>_xlfn.XLOOKUP($E53,'Copy of Raw Data'!$E:$E,'Copy of Raw Data'!H:H,"ERROR",0,1)</f>
        <v>119979.64</v>
      </c>
      <c r="I53" s="9">
        <f>_xlfn.XLOOKUP($E53,'Copy of Raw Data'!$E:$E,'Copy of Raw Data'!I:I,"ERROR",0,1)</f>
        <v>0.00505536010908213</v>
      </c>
      <c r="J53" s="9" t="str">
        <f>_xlfn.XLOOKUP($E53,'Copy of Raw Data'!$E:$E,'Copy of 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5 to 10</v>
      </c>
      <c r="L53" s="9">
        <f>_xlfn.XLOOKUP($E53,'Copy of Raw Data'!$E:$E,'Copy of Raw Data'!L:L,"ERROR",0,1)</f>
        <v>9.77</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5 to 10</v>
      </c>
      <c r="N53" s="9">
        <f>_xlfn.XLOOKUP($E53,'Copy of Raw Data'!$E:$E,'Copy of Raw Data'!N:N,"ERROR",0,1)</f>
        <v>9.77</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No Discount</v>
      </c>
      <c r="P53" s="16">
        <f t="shared" si="1"/>
        <v>0</v>
      </c>
      <c r="Q53" s="9">
        <f>_xlfn.XLOOKUP($E53,'Copy of Raw Data'!$E:$E,'Copy of Raw Data'!Q:Q,"ERROR",0,1)</f>
        <v>8</v>
      </c>
      <c r="R53" s="9" t="str">
        <f>_xlfn.XLOOKUP($E53,'Copy of Raw Data'!$E:$E,'Copy of Raw Data'!R:R,"ERROR",0,1)</f>
        <v>oz</v>
      </c>
      <c r="S53" s="17">
        <f t="shared" si="2"/>
        <v>1.22125</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1 to 2</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 to 0.05</v>
      </c>
      <c r="V53" s="17">
        <f t="shared" si="3"/>
        <v>0.0413003043625296</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 to 0.05</v>
      </c>
      <c r="X53" s="17">
        <f t="shared" si="4"/>
        <v>0.0413003043625296</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17">
        <f t="array" ref="Z53">_xlfn.IFS(AA53="oz",_xlfn.IFS(R53="oz",Q53,R53="fl oz",Q53*1.04,R53="ml",Q53*0.0338),AA53="fl oz",_xlfn.IFS(R53="oz",Q53/1.04,R53="fl oz",Q53,R53="ml",Q53*0.0338/1.04),AA53="ml",_xlfn.IFS(R53="oz",Q53/0.0338,R53="fl oz",Q53*1.04/0.0338,R53="ml",Q53))</f>
        <v>8</v>
      </c>
      <c r="AA53" s="9" t="str">
        <f>_xlfn.XLOOKUP($E53,'Copy of Raw Data'!$E:$E,'Copy of Raw Data'!AA:AA,"ERROR",0,1)</f>
        <v>oz</v>
      </c>
      <c r="AB53" s="9" t="str">
        <f>_xlfn.XLOOKUP($E53,'Copy of Raw Data'!$E:$E,'Copy of Raw Data'!AB:AB,"ERROR",0,1)</f>
        <v>Pump Bottle</v>
      </c>
      <c r="AC53" s="9" t="str">
        <f>_xlfn.XLOOKUP($E53,'Copy of Raw Data'!$E:$E,'Copy of Raw Data'!AC:AC,"ERROR",0,1)</f>
        <v>Pack of 1</v>
      </c>
      <c r="AD53" s="9" t="str">
        <f>_xlfn.XLOOKUP($E53,'Copy of Raw Data'!$E:$E,'Copy of Raw Data'!AD:AD,"ERROR",0,1)</f>
        <v>Moisturizing, Frizz Control, Shine, Flake Control</v>
      </c>
      <c r="AE53" s="9" t="str">
        <f>_xlfn.XLOOKUP($E53,'Copy of Raw Data'!$E:$E,'Copy of Raw Data'!AO:AO,"ERROR",0,1)</f>
        <v>Sulfate Free, Phthalate Free, Gluten Free, Paraben Free</v>
      </c>
      <c r="AF53" s="9" t="str">
        <f>_xlfn.XLOOKUP($E53,'Copy of Raw Data'!$E:$E,'Copy of Raw Data'!AZ:AZ,"ERROR",0,1)</f>
        <v>Lavender, Peppermint, Sage, Witch Hazel, Eucalyptus, Cocamidopropyl Betaine, Cetrimonium Chloride, Lemon</v>
      </c>
      <c r="AG53">
        <f>IF(SUMIF('Benefits Backend'!$AG$1:$BU$1,AG$3,'Benefits Backend'!$AG52:$BU52)&gt;=1,1,0)*$H53</f>
        <v>0</v>
      </c>
      <c r="AH53">
        <f>IF(SUMIF('Benefits Backend'!$AG$1:$BU$1,AH$3,'Benefits Backend'!$AG52:$BU52)&gt;=1,1,0)*$H53</f>
        <v>0</v>
      </c>
      <c r="AI53">
        <f>IF(SUMIF('Benefits Backend'!$AG$1:$BU$1,AI$3,'Benefits Backend'!$AG52:$BU52)&gt;=1,1,0)*$H53</f>
        <v>0</v>
      </c>
      <c r="AJ53">
        <f>IF(SUMIF('Benefits Backend'!$AG$1:$BU$1,AJ$3,'Benefits Backend'!$AG52:$BU52)&gt;=1,1,0)*$H53</f>
        <v>0</v>
      </c>
      <c r="AK53">
        <f>IF(SUMIF('Benefits Backend'!$AG$1:$BU$1,AK$3,'Benefits Backend'!$AG52:$BU52)&gt;=1,1,0)*$H53</f>
        <v>0</v>
      </c>
      <c r="AL53">
        <f>IF(SUMIF('Benefits Backend'!$AG$1:$BU$1,AL$3,'Benefits Backend'!$AG52:$BU52)&gt;=1,1,0)*$H53</f>
        <v>0</v>
      </c>
      <c r="AM53">
        <f>IF(SUMIF('Benefits Backend'!$AG$1:$BU$1,AM$3,'Benefits Backend'!$AG52:$BU52)&gt;=1,1,0)*$H53</f>
        <v>0</v>
      </c>
      <c r="AN53">
        <f>IF(SUMIF('Benefits Backend'!$AG$1:$BU$1,AN$3,'Benefits Backend'!$AG52:$BU52)&gt;=1,1,0)*$H53</f>
        <v>0</v>
      </c>
      <c r="AO53">
        <f>IF(SUMIF('Benefits Backend'!$AG$1:$BU$1,AO$3,'Benefits Backend'!$AG52:$BU52)&gt;=1,1,0)*$H53</f>
        <v>0</v>
      </c>
      <c r="AP53">
        <f>IF(SUMIF('Benefits Backend'!$AG$1:$BU$1,AP$3,'Benefits Backend'!$AG52:$BU52)&gt;=1,1,0)*$H53</f>
        <v>119979.64</v>
      </c>
      <c r="AQ53">
        <f>IF(SUMIF('Benefits Backend'!$AG$1:$BU$1,AQ$3,'Benefits Backend'!$AG52:$BU52)&gt;=1,1,0)*$H53</f>
        <v>119979.64</v>
      </c>
      <c r="AR53">
        <f>IF(SUMIF('Benefits Backend'!$AG$1:$BU$1,AR$3,'Benefits Backend'!$AG52:$BU52)&gt;=1,1,0)*$H53</f>
        <v>0</v>
      </c>
      <c r="AS53">
        <f>IF(SUMIF('Benefits Backend'!$AG$1:$BU$1,AS$3,'Benefits Backend'!$AG52:$BU52)&gt;=1,1,0)*$H53</f>
        <v>0</v>
      </c>
      <c r="AT53">
        <f>IF(SUMIF('Benefits Backend'!$AG$1:$BU$1,AT$3,'Benefits Backend'!$AG52:$BU52)&gt;=1,1,0)*$H53</f>
        <v>0</v>
      </c>
      <c r="AU53">
        <f>IF(SUMIF('Benefits Backend'!$AG$1:$BU$1,AU$3,'Benefits Backend'!$AG52:$BU52)&gt;=1,1,0)*$H53</f>
        <v>0</v>
      </c>
      <c r="AV53">
        <f>IF(SUMIF('Benefits Backend'!$AG$1:$BU$1,AV$3,'Benefits Backend'!$AG52:$BU52)&gt;=1,1,0)*$H53</f>
        <v>0</v>
      </c>
      <c r="AW53">
        <f>IF(SUMIF('Benefits Backend'!$AG$1:$BU$1,AW$3,'Benefits Backend'!$AG52:$BU52)&gt;=1,1,0)*$H53</f>
        <v>0</v>
      </c>
      <c r="AX53">
        <f>IF(SUMIF('Benefits Backend'!$AG$1:$BU$1,AX$3,'Benefits Backend'!$AG52:$BU52)&gt;=1,1,0)*$H53</f>
        <v>119979.64</v>
      </c>
      <c r="AY53">
        <f>IF(SUMIF('Benefits Backend'!$AG$1:$BU$1,AY$3,'Benefits Backend'!$AG52:$BU52)&gt;=1,1,0)*$H53</f>
        <v>0</v>
      </c>
      <c r="AZ53">
        <f>IF(SUMIF('Benefits Backend'!$AG$1:$BU$1,AZ$3,'Benefits Backend'!$AG52:$BU52)&gt;=1,1,0)*$H53</f>
        <v>0</v>
      </c>
      <c r="BA53">
        <f>IF(SUMIF('Benefits Backend'!$AG$1:$BU$1,BA$3,'Benefits Backend'!$AG52:$BU52)&gt;=1,1,0)*$H53</f>
        <v>119979.64</v>
      </c>
      <c r="BB53">
        <f>IF(SUMIF('Benefits Backend'!$AG$1:$BU$1,BB$3,'Benefits Backend'!$AG52:$BU52)&gt;=1,1,0)*$H53</f>
        <v>0</v>
      </c>
      <c r="BC53">
        <f>IF(SUMIF('Benefits Backend'!$AG$1:$BU$1,BC$3,'Benefits Backend'!$AG52:$BU52)&gt;=1,1,0)*$H53</f>
        <v>0</v>
      </c>
      <c r="BD53">
        <f>IF(SUMIF('Benefits Backend'!$AG$1:$BU$1,BD$3,'Benefits Backend'!$AG52:$BU52)&gt;=1,1,0)*$H53</f>
        <v>0</v>
      </c>
      <c r="BE53">
        <f>IF(SUMIF('Benefits Backend'!$AG$1:$BU$1,BE$3,'Benefits Backend'!$AG52:$BU52)&gt;=1,1,0)*$H53</f>
        <v>0</v>
      </c>
      <c r="BF53">
        <f>IF(SUMIF('Benefits Backend'!$AG$1:$BU$1,BF$3,'Benefits Backend'!$AG52:$BU52)&gt;=1,1,0)*$H53</f>
        <v>0</v>
      </c>
      <c r="BG53">
        <f>IF(SUMIF('Benefits Backend'!$AG$1:$BU$1,BG$3,'Benefits Backend'!$AG52:$BU52)&gt;=1,1,0)*$H53</f>
        <v>0</v>
      </c>
    </row>
    <row r="54" spans="1:59">
      <c r="A54" s="9" t="str">
        <f>_xlfn.XLOOKUP($E54,'Copy of Raw Data'!$E:$E,'Copy of Raw Data'!A:A,"ERROR",0,1)</f>
        <v>US</v>
      </c>
      <c r="B54" s="9" t="str">
        <f>_xlfn.XLOOKUP($E54,'Copy of Raw Data'!$E:$E,'Copy of Raw Data'!B:B,"ERROR",0,1)</f>
        <v>Hair Mousses</v>
      </c>
      <c r="C54" s="9" t="str">
        <f>_xlfn.XLOOKUP($E54,'Copy of Raw Data'!$E:$E,'Copy of Raw Data'!C:C,"ERROR",0,1)</f>
        <v>pureology</v>
      </c>
      <c r="D54" s="9" t="str">
        <f>_xlfn.XLOOKUP($E54,'Copy of Raw Data'!$E:$E,'Copy of Raw Data'!D:D,"ERROR",0,1)</f>
        <v>www.amazon.com/dp/B089M9SGS4</v>
      </c>
      <c r="E54" s="9" t="s">
        <v>225</v>
      </c>
      <c r="F54" s="9" t="str">
        <f>_xlfn.XLOOKUP($E54,'Copy of Raw Data'!$E:$E,'Copy of Raw Data'!F:F,"ERROR",0,1)</f>
        <v>Pureology | Clean Volume Weightless Mousse | All-day Root Lift | For Fine, Color Treated Hair | Vegan</v>
      </c>
      <c r="G54" s="9">
        <f>_xlfn.XLOOKUP($E54,'Copy of Raw Data'!$E:$E,'Copy of Raw Data'!G:G,"ERROR",0,1)</f>
        <v>3984</v>
      </c>
      <c r="H54" s="9">
        <f>_xlfn.XLOOKUP($E54,'Copy of Raw Data'!$E:$E,'Copy of Raw Data'!H:H,"ERROR",0,1)</f>
        <v>118908.94</v>
      </c>
      <c r="I54" s="9">
        <f>_xlfn.XLOOKUP($E54,'Copy of Raw Data'!$E:$E,'Copy of Raw Data'!I:I,"ERROR",0,1)</f>
        <v>0.00456108594745737</v>
      </c>
      <c r="J54" s="9" t="str">
        <f>_xlfn.XLOOKUP($E54,'Copy of Raw Data'!$E:$E,'Copy of 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30 to 40</v>
      </c>
      <c r="L54" s="9">
        <f>_xlfn.XLOOKUP($E54,'Copy of Raw Data'!$E:$E,'Copy of Raw Data'!L:L,"ERROR",0,1)</f>
        <v>30.05</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30 to 40</v>
      </c>
      <c r="N54" s="9">
        <f>_xlfn.XLOOKUP($E54,'Copy of Raw Data'!$E:$E,'Copy of Raw Data'!N:N,"ERROR",0,1)</f>
        <v>30.96</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6">
        <f t="shared" si="1"/>
        <v>0.0293927648578811</v>
      </c>
      <c r="Q54" s="9">
        <f>_xlfn.XLOOKUP($E54,'Copy of Raw Data'!$E:$E,'Copy of Raw Data'!Q:Q,"ERROR",0,1)</f>
        <v>8.4</v>
      </c>
      <c r="R54" s="9" t="str">
        <f>_xlfn.XLOOKUP($E54,'Copy of Raw Data'!$E:$E,'Copy of Raw Data'!R:R,"ERROR",0,1)</f>
        <v>fl oz</v>
      </c>
      <c r="S54" s="17">
        <f t="shared" si="2"/>
        <v>3.43978937728938</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3 to 4</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7">
        <f t="shared" si="3"/>
        <v>0.119849714033008</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7">
        <f t="shared" si="4"/>
        <v>0.116326999570151</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tr">
        <f>_xlfn.XLOOKUP($E54,'Copy of Raw Data'!$E:$E,'Copy of Raw Data'!AA:AA,"ERROR",0,1)</f>
        <v>oz</v>
      </c>
      <c r="AB54" s="9" t="str">
        <f>_xlfn.XLOOKUP($E54,'Copy of Raw Data'!$E:$E,'Copy of Raw Data'!AB:AB,"ERROR",0,1)</f>
        <v>Spray Can</v>
      </c>
      <c r="AC54" s="9" t="str">
        <f>_xlfn.XLOOKUP($E54,'Copy of Raw Data'!$E:$E,'Copy of Raw Data'!AC:AC,"ERROR",0,1)</f>
        <v>Pack of 1</v>
      </c>
      <c r="AD54" s="9" t="str">
        <f>_xlfn.XLOOKUP($E54,'Copy of Raw Data'!$E:$E,'Copy of Raw Data'!AD:AD,"ERROR",0,1)</f>
        <v>Volumizing, Lightweight, Lift, Heat Protection</v>
      </c>
      <c r="AE54" s="9" t="str">
        <f>_xlfn.XLOOKUP($E54,'Copy of Raw Data'!$E:$E,'Copy of Raw Data'!AO:AO,"ERROR",0,1)</f>
        <v>Sulfate Free, Vegan, Silicone Free</v>
      </c>
      <c r="AF54" s="9" t="str">
        <f>_xlfn.XLOOKUP($E54,'Copy of Raw Data'!$E:$E,'Copy of Raw Data'!AZ:AZ,"ERROR",0,1)</f>
        <v>Xylose, Tuberose, Almond Milk, Cedarwood, Dimethicone, Cocamidopropyl Betaine, Tocopherol, Ethylhexylglycerin, Sunflower, </v>
      </c>
      <c r="AG54">
        <f>IF(SUMIF('Benefits Backend'!$AG$1:$BU$1,AG$3,'Benefits Backend'!$AG53:$BU53)&gt;=1,1,0)*$H54</f>
        <v>0</v>
      </c>
      <c r="AH54">
        <f>IF(SUMIF('Benefits Backend'!$AG$1:$BU$1,AH$3,'Benefits Backend'!$AG53:$BU53)&gt;=1,1,0)*$H54</f>
        <v>0</v>
      </c>
      <c r="AI54">
        <f>IF(SUMIF('Benefits Backend'!$AG$1:$BU$1,AI$3,'Benefits Backend'!$AG53:$BU53)&gt;=1,1,0)*$H54</f>
        <v>0</v>
      </c>
      <c r="AJ54">
        <f>IF(SUMIF('Benefits Backend'!$AG$1:$BU$1,AJ$3,'Benefits Backend'!$AG53:$BU53)&gt;=1,1,0)*$H54</f>
        <v>0</v>
      </c>
      <c r="AK54">
        <f>IF(SUMIF('Benefits Backend'!$AG$1:$BU$1,AK$3,'Benefits Backend'!$AG53:$BU53)&gt;=1,1,0)*$H54</f>
        <v>0</v>
      </c>
      <c r="AL54">
        <f>IF(SUMIF('Benefits Backend'!$AG$1:$BU$1,AL$3,'Benefits Backend'!$AG53:$BU53)&gt;=1,1,0)*$H54</f>
        <v>0</v>
      </c>
      <c r="AM54">
        <f>IF(SUMIF('Benefits Backend'!$AG$1:$BU$1,AM$3,'Benefits Backend'!$AG53:$BU53)&gt;=1,1,0)*$H54</f>
        <v>0</v>
      </c>
      <c r="AN54">
        <f>IF(SUMIF('Benefits Backend'!$AG$1:$BU$1,AN$3,'Benefits Backend'!$AG53:$BU53)&gt;=1,1,0)*$H54</f>
        <v>0</v>
      </c>
      <c r="AO54">
        <f>IF(SUMIF('Benefits Backend'!$AG$1:$BU$1,AO$3,'Benefits Backend'!$AG53:$BU53)&gt;=1,1,0)*$H54</f>
        <v>0</v>
      </c>
      <c r="AP54">
        <f>IF(SUMIF('Benefits Backend'!$AG$1:$BU$1,AP$3,'Benefits Backend'!$AG53:$BU53)&gt;=1,1,0)*$H54</f>
        <v>0</v>
      </c>
      <c r="AQ54">
        <f>IF(SUMIF('Benefits Backend'!$AG$1:$BU$1,AQ$3,'Benefits Backend'!$AG53:$BU53)&gt;=1,1,0)*$H54</f>
        <v>0</v>
      </c>
      <c r="AR54">
        <f>IF(SUMIF('Benefits Backend'!$AG$1:$BU$1,AR$3,'Benefits Backend'!$AG53:$BU53)&gt;=1,1,0)*$H54</f>
        <v>118908.94</v>
      </c>
      <c r="AS54">
        <f>IF(SUMIF('Benefits Backend'!$AG$1:$BU$1,AS$3,'Benefits Backend'!$AG53:$BU53)&gt;=1,1,0)*$H54</f>
        <v>0</v>
      </c>
      <c r="AT54">
        <f>IF(SUMIF('Benefits Backend'!$AG$1:$BU$1,AT$3,'Benefits Backend'!$AG53:$BU53)&gt;=1,1,0)*$H54</f>
        <v>0</v>
      </c>
      <c r="AU54">
        <f>IF(SUMIF('Benefits Backend'!$AG$1:$BU$1,AU$3,'Benefits Backend'!$AG53:$BU53)&gt;=1,1,0)*$H54</f>
        <v>118908.94</v>
      </c>
      <c r="AV54">
        <f>IF(SUMIF('Benefits Backend'!$AG$1:$BU$1,AV$3,'Benefits Backend'!$AG53:$BU53)&gt;=1,1,0)*$H54</f>
        <v>118908.94</v>
      </c>
      <c r="AW54">
        <f>IF(SUMIF('Benefits Backend'!$AG$1:$BU$1,AW$3,'Benefits Backend'!$AG53:$BU53)&gt;=1,1,0)*$H54</f>
        <v>0</v>
      </c>
      <c r="AX54">
        <f>IF(SUMIF('Benefits Backend'!$AG$1:$BU$1,AX$3,'Benefits Backend'!$AG53:$BU53)&gt;=1,1,0)*$H54</f>
        <v>0</v>
      </c>
      <c r="AY54">
        <f>IF(SUMIF('Benefits Backend'!$AG$1:$BU$1,AY$3,'Benefits Backend'!$AG53:$BU53)&gt;=1,1,0)*$H54</f>
        <v>0</v>
      </c>
      <c r="AZ54">
        <f>IF(SUMIF('Benefits Backend'!$AG$1:$BU$1,AZ$3,'Benefits Backend'!$AG53:$BU53)&gt;=1,1,0)*$H54</f>
        <v>0</v>
      </c>
      <c r="BA54">
        <f>IF(SUMIF('Benefits Backend'!$AG$1:$BU$1,BA$3,'Benefits Backend'!$AG53:$BU53)&gt;=1,1,0)*$H54</f>
        <v>0</v>
      </c>
      <c r="BB54">
        <f>IF(SUMIF('Benefits Backend'!$AG$1:$BU$1,BB$3,'Benefits Backend'!$AG53:$BU53)&gt;=1,1,0)*$H54</f>
        <v>0</v>
      </c>
      <c r="BC54">
        <f>IF(SUMIF('Benefits Backend'!$AG$1:$BU$1,BC$3,'Benefits Backend'!$AG53:$BU53)&gt;=1,1,0)*$H54</f>
        <v>0</v>
      </c>
      <c r="BD54">
        <f>IF(SUMIF('Benefits Backend'!$AG$1:$BU$1,BD$3,'Benefits Backend'!$AG53:$BU53)&gt;=1,1,0)*$H54</f>
        <v>0</v>
      </c>
      <c r="BE54">
        <f>IF(SUMIF('Benefits Backend'!$AG$1:$BU$1,BE$3,'Benefits Backend'!$AG53:$BU53)&gt;=1,1,0)*$H54</f>
        <v>0</v>
      </c>
      <c r="BF54">
        <f>IF(SUMIF('Benefits Backend'!$AG$1:$BU$1,BF$3,'Benefits Backend'!$AG53:$BU53)&gt;=1,1,0)*$H54</f>
        <v>0</v>
      </c>
      <c r="BG54">
        <f>IF(SUMIF('Benefits Backend'!$AG$1:$BU$1,BG$3,'Benefits Backend'!$AG53:$BU53)&gt;=1,1,0)*$H54</f>
        <v>118908.94</v>
      </c>
    </row>
    <row r="55" spans="1:59">
      <c r="A55" s="9" t="str">
        <f>_xlfn.XLOOKUP($E55,'Copy of Raw Data'!$E:$E,'Copy of Raw Data'!A:A,"ERROR",0,1)</f>
        <v>US</v>
      </c>
      <c r="B55" s="9" t="str">
        <f>_xlfn.XLOOKUP($E55,'Copy of Raw Data'!$E:$E,'Copy of Raw Data'!B:B,"ERROR",0,1)</f>
        <v>Hair Mousses</v>
      </c>
      <c r="C55" s="9" t="str">
        <f>_xlfn.XLOOKUP($E55,'Copy of Raw Data'!$E:$E,'Copy of Raw Data'!C:C,"ERROR",0,1)</f>
        <v>TIGI</v>
      </c>
      <c r="D55" s="9" t="str">
        <f>_xlfn.XLOOKUP($E55,'Copy of Raw Data'!$E:$E,'Copy of Raw Data'!D:D,"ERROR",0,1)</f>
        <v>www.amazon.com/dp/B08X8WN9KZ</v>
      </c>
      <c r="E55" s="9" t="s">
        <v>229</v>
      </c>
      <c r="F55" s="9" t="str">
        <f>_xlfn.XLOOKUP($E55,'Copy of Raw Data'!$E:$E,'Copy of Raw Data'!F:F,"ERROR",0,1)</f>
        <v>TIGI Bed Head Foxy Curls Curly Hair Mousse for Strong Hold 8.4 oz</v>
      </c>
      <c r="G55" s="9">
        <f>_xlfn.XLOOKUP($E55,'Copy of Raw Data'!$E:$E,'Copy of Raw Data'!G:G,"ERROR",0,1)</f>
        <v>7136</v>
      </c>
      <c r="H55" s="9">
        <f>_xlfn.XLOOKUP($E55,'Copy of Raw Data'!$E:$E,'Copy of Raw Data'!H:H,"ERROR",0,1)</f>
        <v>107282.94</v>
      </c>
      <c r="I55" s="9">
        <f>_xlfn.XLOOKUP($E55,'Copy of Raw Data'!$E:$E,'Copy of Raw Data'!I:I,"ERROR",0,1)</f>
        <v>0.00456083596190169</v>
      </c>
      <c r="J55" s="9" t="str">
        <f>_xlfn.XLOOKUP($E55,'Copy of Raw Data'!$E:$E,'Copy of 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_xlfn.XLOOKUP($E55,'Copy of Raw Data'!$E:$E,'Copy of Raw Data'!L:L,"ERROR",0,1)</f>
        <v>15.98</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_xlfn.XLOOKUP($E55,'Copy of Raw Data'!$E:$E,'Copy of Raw Data'!N:N,"ERROR",0,1)</f>
        <v>18.2</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10% to 15%</v>
      </c>
      <c r="P55" s="16">
        <f t="shared" si="1"/>
        <v>0.121978021978022</v>
      </c>
      <c r="Q55" s="9">
        <f>_xlfn.XLOOKUP($E55,'Copy of Raw Data'!$E:$E,'Copy of Raw Data'!Q:Q,"ERROR",0,1)</f>
        <v>8.4</v>
      </c>
      <c r="R55" s="9" t="str">
        <f>_xlfn.XLOOKUP($E55,'Copy of Raw Data'!$E:$E,'Copy of Raw Data'!R:R,"ERROR",0,1)</f>
        <v>fl oz</v>
      </c>
      <c r="S55" s="17">
        <f t="shared" si="2"/>
        <v>1.82921245421245</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1 to 2</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0.05 to 0.1</v>
      </c>
      <c r="V55" s="17">
        <f t="shared" si="3"/>
        <v>0.07045428925713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0.05 to 0.1</v>
      </c>
      <c r="X55" s="17">
        <f t="shared" si="4"/>
        <v>0.0618604144136779</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8 to 10</v>
      </c>
      <c r="Z55" s="17">
        <f t="array" ref="Z55">_xlfn.IFS(AA55="oz",_xlfn.IFS(R55="oz",Q55,R55="fl oz",Q55*1.04,R55="ml",Q55*0.0338),AA55="fl oz",_xlfn.IFS(R55="oz",Q55/1.04,R55="fl oz",Q55,R55="ml",Q55*0.0338/1.04),AA55="ml",_xlfn.IFS(R55="oz",Q55/0.0338,R55="fl oz",Q55*1.04/0.0338,R55="ml",Q55))</f>
        <v>8.736</v>
      </c>
      <c r="AA55" s="9" t="str">
        <f>_xlfn.XLOOKUP($E55,'Copy of Raw Data'!$E:$E,'Copy of Raw Data'!AA:AA,"ERROR",0,1)</f>
        <v>oz</v>
      </c>
      <c r="AB55" s="9" t="str">
        <f>_xlfn.XLOOKUP($E55,'Copy of Raw Data'!$E:$E,'Copy of Raw Data'!AB:AB,"ERROR",0,1)</f>
        <v>Spray Can</v>
      </c>
      <c r="AC55" s="9" t="str">
        <f>_xlfn.XLOOKUP($E55,'Copy of Raw Data'!$E:$E,'Copy of Raw Data'!AC:AC,"ERROR",0,1)</f>
        <v>Pack of 1</v>
      </c>
      <c r="AD55" s="9" t="str">
        <f>_xlfn.XLOOKUP($E55,'Copy of Raw Data'!$E:$E,'Copy of Raw Data'!AD:AD,"ERROR",0,1)</f>
        <v>Hold, Soothing, Curl Enhancing, Long-Lasting, Frizz Free, Humidity Protection, Heat Protection</v>
      </c>
      <c r="AE55" s="9" t="str">
        <f>_xlfn.XLOOKUP($E55,'Copy of Raw Data'!$E:$E,'Copy of Raw Data'!AO:AO,"ERROR",0,1)</f>
        <v>BPA free</v>
      </c>
      <c r="AF55" s="9" t="str">
        <f>_xlfn.XLOOKUP($E55,'Copy of Raw Data'!$E:$E,'Copy of Raw Data'!AZ:AZ,"ERROR",0,1)</f>
        <v>Water, Acrylate Copolymer, Glycerin, Dimethicone, Copolymer, Tetrasodium edta</v>
      </c>
      <c r="AG55">
        <f>IF(SUMIF('Benefits Backend'!$AG$1:$BU$1,AG$3,'Benefits Backend'!$AG54:$BU54)&gt;=1,1,0)*$H55</f>
        <v>0</v>
      </c>
      <c r="AH55">
        <f>IF(SUMIF('Benefits Backend'!$AG$1:$BU$1,AH$3,'Benefits Backend'!$AG54:$BU54)&gt;=1,1,0)*$H55</f>
        <v>0</v>
      </c>
      <c r="AI55">
        <f>IF(SUMIF('Benefits Backend'!$AG$1:$BU$1,AI$3,'Benefits Backend'!$AG54:$BU54)&gt;=1,1,0)*$H55</f>
        <v>0</v>
      </c>
      <c r="AJ55">
        <f>IF(SUMIF('Benefits Backend'!$AG$1:$BU$1,AJ$3,'Benefits Backend'!$AG54:$BU54)&gt;=1,1,0)*$H55</f>
        <v>107282.94</v>
      </c>
      <c r="AK55">
        <f>IF(SUMIF('Benefits Backend'!$AG$1:$BU$1,AK$3,'Benefits Backend'!$AG54:$BU54)&gt;=1,1,0)*$H55</f>
        <v>0</v>
      </c>
      <c r="AL55">
        <f>IF(SUMIF('Benefits Backend'!$AG$1:$BU$1,AL$3,'Benefits Backend'!$AG54:$BU54)&gt;=1,1,0)*$H55</f>
        <v>0</v>
      </c>
      <c r="AM55">
        <f>IF(SUMIF('Benefits Backend'!$AG$1:$BU$1,AM$3,'Benefits Backend'!$AG54:$BU54)&gt;=1,1,0)*$H55</f>
        <v>0</v>
      </c>
      <c r="AN55">
        <f>IF(SUMIF('Benefits Backend'!$AG$1:$BU$1,AN$3,'Benefits Backend'!$AG54:$BU54)&gt;=1,1,0)*$H55</f>
        <v>0</v>
      </c>
      <c r="AO55">
        <f>IF(SUMIF('Benefits Backend'!$AG$1:$BU$1,AO$3,'Benefits Backend'!$AG54:$BU54)&gt;=1,1,0)*$H55</f>
        <v>0</v>
      </c>
      <c r="AP55">
        <f>IF(SUMIF('Benefits Backend'!$AG$1:$BU$1,AP$3,'Benefits Backend'!$AG54:$BU54)&gt;=1,1,0)*$H55</f>
        <v>0</v>
      </c>
      <c r="AQ55">
        <f>IF(SUMIF('Benefits Backend'!$AG$1:$BU$1,AQ$3,'Benefits Backend'!$AG54:$BU54)&gt;=1,1,0)*$H55</f>
        <v>107282.94</v>
      </c>
      <c r="AR55">
        <f>IF(SUMIF('Benefits Backend'!$AG$1:$BU$1,AR$3,'Benefits Backend'!$AG54:$BU54)&gt;=1,1,0)*$H55</f>
        <v>107282.94</v>
      </c>
      <c r="AS55">
        <f>IF(SUMIF('Benefits Backend'!$AG$1:$BU$1,AS$3,'Benefits Backend'!$AG54:$BU54)&gt;=1,1,0)*$H55</f>
        <v>107282.94</v>
      </c>
      <c r="AT55">
        <f>IF(SUMIF('Benefits Backend'!$AG$1:$BU$1,AT$3,'Benefits Backend'!$AG54:$BU54)&gt;=1,1,0)*$H55</f>
        <v>107282.94</v>
      </c>
      <c r="AU55">
        <f>IF(SUMIF('Benefits Backend'!$AG$1:$BU$1,AU$3,'Benefits Backend'!$AG54:$BU54)&gt;=1,1,0)*$H55</f>
        <v>0</v>
      </c>
      <c r="AV55">
        <f>IF(SUMIF('Benefits Backend'!$AG$1:$BU$1,AV$3,'Benefits Backend'!$AG54:$BU54)&gt;=1,1,0)*$H55</f>
        <v>0</v>
      </c>
      <c r="AW55">
        <f>IF(SUMIF('Benefits Backend'!$AG$1:$BU$1,AW$3,'Benefits Backend'!$AG54:$BU54)&gt;=1,1,0)*$H55</f>
        <v>107282.94</v>
      </c>
      <c r="AX55">
        <f>IF(SUMIF('Benefits Backend'!$AG$1:$BU$1,AX$3,'Benefits Backend'!$AG54:$BU54)&gt;=1,1,0)*$H55</f>
        <v>0</v>
      </c>
      <c r="AY55">
        <f>IF(SUMIF('Benefits Backend'!$AG$1:$BU$1,AY$3,'Benefits Backend'!$AG54:$BU54)&gt;=1,1,0)*$H55</f>
        <v>0</v>
      </c>
      <c r="AZ55">
        <f>IF(SUMIF('Benefits Backend'!$AG$1:$BU$1,AZ$3,'Benefits Backend'!$AG54:$BU54)&gt;=1,1,0)*$H55</f>
        <v>0</v>
      </c>
      <c r="BA55">
        <f>IF(SUMIF('Benefits Backend'!$AG$1:$BU$1,BA$3,'Benefits Backend'!$AG54:$BU54)&gt;=1,1,0)*$H55</f>
        <v>0</v>
      </c>
      <c r="BB55">
        <f>IF(SUMIF('Benefits Backend'!$AG$1:$BU$1,BB$3,'Benefits Backend'!$AG54:$BU54)&gt;=1,1,0)*$H55</f>
        <v>0</v>
      </c>
      <c r="BC55">
        <f>IF(SUMIF('Benefits Backend'!$AG$1:$BU$1,BC$3,'Benefits Backend'!$AG54:$BU54)&gt;=1,1,0)*$H55</f>
        <v>0</v>
      </c>
      <c r="BD55">
        <f>IF(SUMIF('Benefits Backend'!$AG$1:$BU$1,BD$3,'Benefits Backend'!$AG54:$BU54)&gt;=1,1,0)*$H55</f>
        <v>107282.94</v>
      </c>
      <c r="BE55">
        <f>IF(SUMIF('Benefits Backend'!$AG$1:$BU$1,BE$3,'Benefits Backend'!$AG54:$BU54)&gt;=1,1,0)*$H55</f>
        <v>0</v>
      </c>
      <c r="BF55">
        <f>IF(SUMIF('Benefits Backend'!$AG$1:$BU$1,BF$3,'Benefits Backend'!$AG54:$BU54)&gt;=1,1,0)*$H55</f>
        <v>0</v>
      </c>
      <c r="BG55">
        <f>IF(SUMIF('Benefits Backend'!$AG$1:$BU$1,BG$3,'Benefits Backend'!$AG54:$BU54)&gt;=1,1,0)*$H55</f>
        <v>0</v>
      </c>
    </row>
    <row r="56" spans="1:59">
      <c r="A56" s="9" t="str">
        <f>_xlfn.XLOOKUP($E56,'Copy of Raw Data'!$E:$E,'Copy of Raw Data'!A:A,"ERROR",0,1)</f>
        <v>US</v>
      </c>
      <c r="B56" s="9" t="str">
        <f>_xlfn.XLOOKUP($E56,'Copy of Raw Data'!$E:$E,'Copy of Raw Data'!B:B,"ERROR",0,1)</f>
        <v>Hair Mousses</v>
      </c>
      <c r="C56" s="9" t="str">
        <f>_xlfn.XLOOKUP($E56,'Copy of Raw Data'!$E:$E,'Copy of Raw Data'!C:C,"ERROR",0,1)</f>
        <v>pantene</v>
      </c>
      <c r="D56" s="9" t="str">
        <f>_xlfn.XLOOKUP($E56,'Copy of Raw Data'!$E:$E,'Copy of Raw Data'!D:D,"ERROR",0,1)</f>
        <v>www.amazon.com/dp/B07N9K865G</v>
      </c>
      <c r="E56" s="9" t="s">
        <v>233</v>
      </c>
      <c r="F56" s="9" t="str">
        <f>_xlfn.XLOOKUP($E56,'Copy of Raw Data'!$E:$E,'Copy of Raw Data'!F:F,"ERROR",0,1)</f>
        <v>Pantene, Shampoo and Sulfate Free Conditioner Kit</v>
      </c>
      <c r="G56" s="9">
        <f>_xlfn.XLOOKUP($E56,'Copy of Raw Data'!$E:$E,'Copy of Raw Data'!G:G,"ERROR",0,1)</f>
        <v>5961</v>
      </c>
      <c r="H56" s="9">
        <f>_xlfn.XLOOKUP($E56,'Copy of Raw Data'!$E:$E,'Copy of Raw Data'!H:H,"ERROR",0,1)</f>
        <v>107277.06</v>
      </c>
      <c r="I56" s="9">
        <f>_xlfn.XLOOKUP($E56,'Copy of Raw Data'!$E:$E,'Copy of Raw Data'!I:I,"ERROR",0,1)</f>
        <v>0.0044894633851726</v>
      </c>
      <c r="J56" s="9" t="str">
        <f>_xlfn.XLOOKUP($E56,'Copy of Raw Data'!$E:$E,'Copy of 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_xlfn.XLOOKUP($E56,'Copy of Raw Data'!$E:$E,'Copy of Raw Data'!L:L,"ERROR",0,1)</f>
        <v>18.02</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_xlfn.XLOOKUP($E56,'Copy of Raw Data'!$E:$E,'Copy of Raw Data'!N:N,"ERROR",0,1)</f>
        <v>18.23</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0% to 2%</v>
      </c>
      <c r="P56" s="16">
        <f t="shared" si="1"/>
        <v>0.011519473395502</v>
      </c>
      <c r="Q56" s="9">
        <f>_xlfn.XLOOKUP($E56,'Copy of Raw Data'!$E:$E,'Copy of Raw Data'!Q:Q,"ERROR",0,1)</f>
        <v>20.4</v>
      </c>
      <c r="R56" s="9" t="str">
        <f>_xlfn.XLOOKUP($E56,'Copy of Raw Data'!$E:$E,'Copy of Raw Data'!R:R,"ERROR",0,1)</f>
        <v>fl oz</v>
      </c>
      <c r="S56" s="17">
        <f t="shared" si="2"/>
        <v>0.849358974358974</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0.75 to 1</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 to 0.05</v>
      </c>
      <c r="V56" s="17">
        <f t="shared" si="3"/>
        <v>0.0290584093474543</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 to 0.05</v>
      </c>
      <c r="X56" s="17">
        <f t="shared" si="4"/>
        <v>0.0287236717740607</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20 to 25</v>
      </c>
      <c r="Z56" s="17">
        <f t="array" ref="Z56">_xlfn.IFS(AA56="oz",_xlfn.IFS(R56="oz",Q56,R56="fl oz",Q56*1.04,R56="ml",Q56*0.0338),AA56="fl oz",_xlfn.IFS(R56="oz",Q56/1.04,R56="fl oz",Q56,R56="ml",Q56*0.0338/1.04),AA56="ml",_xlfn.IFS(R56="oz",Q56/0.0338,R56="fl oz",Q56*1.04/0.0338,R56="ml",Q56))</f>
        <v>21.216</v>
      </c>
      <c r="AA56" s="9" t="str">
        <f>_xlfn.XLOOKUP($E56,'Copy of Raw Data'!$E:$E,'Copy of Raw Data'!AA:AA,"ERROR",0,1)</f>
        <v>oz</v>
      </c>
      <c r="AB56" s="9" t="str">
        <f>_xlfn.XLOOKUP($E56,'Copy of Raw Data'!$E:$E,'Copy of Raw Data'!AB:AB,"ERROR",0,1)</f>
        <v>Tube</v>
      </c>
      <c r="AC56" s="9" t="str">
        <f>_xlfn.XLOOKUP($E56,'Copy of Raw Data'!$E:$E,'Copy of Raw Data'!AC:AC,"ERROR",0,1)</f>
        <v>Pack of 3</v>
      </c>
      <c r="AD56" s="9" t="str">
        <f>_xlfn.XLOOKUP($E56,'Copy of Raw Data'!$E:$E,'Copy of Raw Data'!AD:AD,"ERROR",0,1)</f>
        <v>Humidity Protection, Strengthening, Smoothening, Curl Enhancing, Frizz Control</v>
      </c>
      <c r="AE56" s="9" t="str">
        <f>_xlfn.XLOOKUP($E56,'Copy of Raw Data'!$E:$E,'Copy of Raw Data'!AO:AO,"ERROR",0,1)</f>
        <v>Dairy Free</v>
      </c>
      <c r="AF56" s="9" t="str">
        <f>_xlfn.XLOOKUP($E56,'Copy of Raw Data'!$E:$E,'Copy of Raw Data'!AZ:AZ,"ERROR",0,1)</f>
        <v>Water, Acrylate Copolymer, Domethicone, Panthenol, Disodium edta</v>
      </c>
      <c r="AG56">
        <f>IF(SUMIF('Benefits Backend'!$AG$1:$BU$1,AG$3,'Benefits Backend'!$AG55:$BU55)&gt;=1,1,0)*$H56</f>
        <v>0</v>
      </c>
      <c r="AH56">
        <f>IF(SUMIF('Benefits Backend'!$AG$1:$BU$1,AH$3,'Benefits Backend'!$AG55:$BU55)&gt;=1,1,0)*$H56</f>
        <v>0</v>
      </c>
      <c r="AI56">
        <f>IF(SUMIF('Benefits Backend'!$AG$1:$BU$1,AI$3,'Benefits Backend'!$AG55:$BU55)&gt;=1,1,0)*$H56</f>
        <v>0</v>
      </c>
      <c r="AJ56">
        <f>IF(SUMIF('Benefits Backend'!$AG$1:$BU$1,AJ$3,'Benefits Backend'!$AG55:$BU55)&gt;=1,1,0)*$H56</f>
        <v>107277.06</v>
      </c>
      <c r="AK56">
        <f>IF(SUMIF('Benefits Backend'!$AG$1:$BU$1,AK$3,'Benefits Backend'!$AG55:$BU55)&gt;=1,1,0)*$H56</f>
        <v>0</v>
      </c>
      <c r="AL56">
        <f>IF(SUMIF('Benefits Backend'!$AG$1:$BU$1,AL$3,'Benefits Backend'!$AG55:$BU55)&gt;=1,1,0)*$H56</f>
        <v>0</v>
      </c>
      <c r="AM56">
        <f>IF(SUMIF('Benefits Backend'!$AG$1:$BU$1,AM$3,'Benefits Backend'!$AG55:$BU55)&gt;=1,1,0)*$H56</f>
        <v>0</v>
      </c>
      <c r="AN56">
        <f>IF(SUMIF('Benefits Backend'!$AG$1:$BU$1,AN$3,'Benefits Backend'!$AG55:$BU55)&gt;=1,1,0)*$H56</f>
        <v>0</v>
      </c>
      <c r="AO56">
        <f>IF(SUMIF('Benefits Backend'!$AG$1:$BU$1,AO$3,'Benefits Backend'!$AG55:$BU55)&gt;=1,1,0)*$H56</f>
        <v>0</v>
      </c>
      <c r="AP56">
        <f>IF(SUMIF('Benefits Backend'!$AG$1:$BU$1,AP$3,'Benefits Backend'!$AG55:$BU55)&gt;=1,1,0)*$H56</f>
        <v>0</v>
      </c>
      <c r="AQ56">
        <f>IF(SUMIF('Benefits Backend'!$AG$1:$BU$1,AQ$3,'Benefits Backend'!$AG55:$BU55)&gt;=1,1,0)*$H56</f>
        <v>107277.06</v>
      </c>
      <c r="AR56">
        <f>IF(SUMIF('Benefits Backend'!$AG$1:$BU$1,AR$3,'Benefits Backend'!$AG55:$BU55)&gt;=1,1,0)*$H56</f>
        <v>0</v>
      </c>
      <c r="AS56">
        <f>IF(SUMIF('Benefits Backend'!$AG$1:$BU$1,AS$3,'Benefits Backend'!$AG55:$BU55)&gt;=1,1,0)*$H56</f>
        <v>0</v>
      </c>
      <c r="AT56">
        <f>IF(SUMIF('Benefits Backend'!$AG$1:$BU$1,AT$3,'Benefits Backend'!$AG55:$BU55)&gt;=1,1,0)*$H56</f>
        <v>107277.06</v>
      </c>
      <c r="AU56">
        <f>IF(SUMIF('Benefits Backend'!$AG$1:$BU$1,AU$3,'Benefits Backend'!$AG55:$BU55)&gt;=1,1,0)*$H56</f>
        <v>0</v>
      </c>
      <c r="AV56">
        <f>IF(SUMIF('Benefits Backend'!$AG$1:$BU$1,AV$3,'Benefits Backend'!$AG55:$BU55)&gt;=1,1,0)*$H56</f>
        <v>0</v>
      </c>
      <c r="AW56">
        <f>IF(SUMIF('Benefits Backend'!$AG$1:$BU$1,AW$3,'Benefits Backend'!$AG55:$BU55)&gt;=1,1,0)*$H56</f>
        <v>0</v>
      </c>
      <c r="AX56">
        <f>IF(SUMIF('Benefits Backend'!$AG$1:$BU$1,AX$3,'Benefits Backend'!$AG55:$BU55)&gt;=1,1,0)*$H56</f>
        <v>0</v>
      </c>
      <c r="AY56">
        <f>IF(SUMIF('Benefits Backend'!$AG$1:$BU$1,AY$3,'Benefits Backend'!$AG55:$BU55)&gt;=1,1,0)*$H56</f>
        <v>0</v>
      </c>
      <c r="AZ56">
        <f>IF(SUMIF('Benefits Backend'!$AG$1:$BU$1,AZ$3,'Benefits Backend'!$AG55:$BU55)&gt;=1,1,0)*$H56</f>
        <v>0</v>
      </c>
      <c r="BA56">
        <f>IF(SUMIF('Benefits Backend'!$AG$1:$BU$1,BA$3,'Benefits Backend'!$AG55:$BU55)&gt;=1,1,0)*$H56</f>
        <v>0</v>
      </c>
      <c r="BB56">
        <f>IF(SUMIF('Benefits Backend'!$AG$1:$BU$1,BB$3,'Benefits Backend'!$AG55:$BU55)&gt;=1,1,0)*$H56</f>
        <v>107277.06</v>
      </c>
      <c r="BC56">
        <f>IF(SUMIF('Benefits Backend'!$AG$1:$BU$1,BC$3,'Benefits Backend'!$AG55:$BU55)&gt;=1,1,0)*$H56</f>
        <v>0</v>
      </c>
      <c r="BD56">
        <f>IF(SUMIF('Benefits Backend'!$AG$1:$BU$1,BD$3,'Benefits Backend'!$AG55:$BU55)&gt;=1,1,0)*$H56</f>
        <v>0</v>
      </c>
      <c r="BE56">
        <f>IF(SUMIF('Benefits Backend'!$AG$1:$BU$1,BE$3,'Benefits Backend'!$AG55:$BU55)&gt;=1,1,0)*$H56</f>
        <v>107277.06</v>
      </c>
      <c r="BF56">
        <f>IF(SUMIF('Benefits Backend'!$AG$1:$BU$1,BF$3,'Benefits Backend'!$AG55:$BU55)&gt;=1,1,0)*$H56</f>
        <v>0</v>
      </c>
      <c r="BG56">
        <f>IF(SUMIF('Benefits Backend'!$AG$1:$BU$1,BG$3,'Benefits Backend'!$AG55:$BU55)&gt;=1,1,0)*$H56</f>
        <v>0</v>
      </c>
    </row>
    <row r="57" spans="1:59">
      <c r="A57" s="9" t="str">
        <f>_xlfn.XLOOKUP($E57,'Copy of Raw Data'!$E:$E,'Copy of Raw Data'!A:A,"ERROR",0,1)</f>
        <v>US</v>
      </c>
      <c r="B57" s="9" t="str">
        <f>_xlfn.XLOOKUP($E57,'Copy of Raw Data'!$E:$E,'Copy of Raw Data'!B:B,"ERROR",0,1)</f>
        <v>Hair Mousses</v>
      </c>
      <c r="C57" s="9" t="str">
        <f>_xlfn.XLOOKUP($E57,'Copy of Raw Data'!$E:$E,'Copy of Raw Data'!C:C,"ERROR",0,1)</f>
        <v>sebastian</v>
      </c>
      <c r="D57" s="9" t="str">
        <f>_xlfn.XLOOKUP($E57,'Copy of Raw Data'!$E:$E,'Copy of Raw Data'!D:D,"ERROR",0,1)</f>
        <v>www.amazon.com/dp/B002RS6KQG</v>
      </c>
      <c r="E57" s="9" t="s">
        <v>237</v>
      </c>
      <c r="F57" s="9" t="str">
        <f>_xlfn.XLOOKUP($E57,'Copy of Raw Data'!$E:$E,'Copy of Raw Data'!F:F,"ERROR",0,1)</f>
        <v>Sebastian Professional Mousse Forte, Strong-Hold Mousse for Professional Hair Styling, 7 oz</v>
      </c>
      <c r="G57" s="9">
        <f>_xlfn.XLOOKUP($E57,'Copy of Raw Data'!$E:$E,'Copy of Raw Data'!G:G,"ERROR",0,1)</f>
        <v>5280</v>
      </c>
      <c r="H57" s="9">
        <f>_xlfn.XLOOKUP($E57,'Copy of Raw Data'!$E:$E,'Copy of Raw Data'!H:H,"ERROR",0,1)</f>
        <v>105598.28</v>
      </c>
      <c r="I57" s="9">
        <f>_xlfn.XLOOKUP($E57,'Copy of Raw Data'!$E:$E,'Copy of Raw Data'!I:I,"ERROR",0,1)</f>
        <v>0.00439279252529584</v>
      </c>
      <c r="J57" s="9" t="str">
        <f>_xlfn.XLOOKUP($E57,'Copy of Raw Data'!$E:$E,'Copy of 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15 to 20</v>
      </c>
      <c r="L57" s="9">
        <f>_xlfn.XLOOKUP($E57,'Copy of Raw Data'!$E:$E,'Copy of Raw Data'!L:L,"ERROR",0,1)</f>
        <v>20</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15 to 20</v>
      </c>
      <c r="N57" s="9">
        <f>_xlfn.XLOOKUP($E57,'Copy of Raw Data'!$E:$E,'Copy of Raw Data'!N:N,"ERROR",0,1)</f>
        <v>20</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No Discount</v>
      </c>
      <c r="P57" s="16">
        <f t="shared" si="1"/>
        <v>0</v>
      </c>
      <c r="Q57" s="9">
        <f>_xlfn.XLOOKUP($E57,'Copy of Raw Data'!$E:$E,'Copy of Raw Data'!Q:Q,"ERROR",0,1)</f>
        <v>7</v>
      </c>
      <c r="R57" s="9" t="str">
        <f>_xlfn.XLOOKUP($E57,'Copy of Raw Data'!$E:$E,'Copy of Raw Data'!R:R,"ERROR",0,1)</f>
        <v>oz</v>
      </c>
      <c r="S57" s="17">
        <f t="shared" ref="S57:S120" si="5">L57/Z57</f>
        <v>2.85714285714286</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2 to 3</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7">
        <f t="shared" si="3"/>
        <v>0.0966230252669211</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7">
        <f t="shared" si="4"/>
        <v>0.0966230252669211</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17">
        <f t="array" ref="Z57">_xlfn.IFS(AA57="oz",_xlfn.IFS(R57="oz",Q57,R57="fl oz",Q57*1.04,R57="ml",Q57*0.0338),AA57="fl oz",_xlfn.IFS(R57="oz",Q57/1.04,R57="fl oz",Q57,R57="ml",Q57*0.0338/1.04),AA57="ml",_xlfn.IFS(R57="oz",Q57/0.0338,R57="fl oz",Q57*1.04/0.0338,R57="ml",Q57))</f>
        <v>7</v>
      </c>
      <c r="AA57" s="9" t="str">
        <f>_xlfn.XLOOKUP($E57,'Copy of Raw Data'!$E:$E,'Copy of Raw Data'!AA:AA,"ERROR",0,1)</f>
        <v>oz</v>
      </c>
      <c r="AB57" s="9" t="str">
        <f>_xlfn.XLOOKUP($E57,'Copy of Raw Data'!$E:$E,'Copy of Raw Data'!AB:AB,"ERROR",0,1)</f>
        <v>Pump Bottle</v>
      </c>
      <c r="AC57" s="9" t="str">
        <f>_xlfn.XLOOKUP($E57,'Copy of Raw Data'!$E:$E,'Copy of Raw Data'!AC:AC,"ERROR",0,1)</f>
        <v>Pack of 1</v>
      </c>
      <c r="AD57" s="9" t="str">
        <f>_xlfn.XLOOKUP($E57,'Copy of Raw Data'!$E:$E,'Copy of Raw Data'!AD:AD,"ERROR",0,1)</f>
        <v>Heat Protection, Hold, Frizz Control, UV Protection, Softening, Volumizing</v>
      </c>
      <c r="AE57" s="9" t="str">
        <f>_xlfn.XLOOKUP($E57,'Copy of Raw Data'!$E:$E,'Copy of Raw Data'!AO:AO,"ERROR",0,1)</f>
        <v>Dairy Free</v>
      </c>
      <c r="AF57" s="9" t="str">
        <f>_xlfn.XLOOKUP($E57,'Copy of Raw Data'!$E:$E,'Copy of Raw Data'!AZ:AZ,"ERROR",0,1)</f>
        <v>Water, Panthenol, Cetrimonium Choride, Disodium edta</v>
      </c>
      <c r="AG57">
        <f>IF(SUMIF('Benefits Backend'!$AG$1:$BU$1,AG$3,'Benefits Backend'!$AG56:$BU56)&gt;=1,1,0)*$H57</f>
        <v>0</v>
      </c>
      <c r="AH57">
        <f>IF(SUMIF('Benefits Backend'!$AG$1:$BU$1,AH$3,'Benefits Backend'!$AG56:$BU56)&gt;=1,1,0)*$H57</f>
        <v>0</v>
      </c>
      <c r="AI57">
        <f>IF(SUMIF('Benefits Backend'!$AG$1:$BU$1,AI$3,'Benefits Backend'!$AG56:$BU56)&gt;=1,1,0)*$H57</f>
        <v>0</v>
      </c>
      <c r="AJ57">
        <f>IF(SUMIF('Benefits Backend'!$AG$1:$BU$1,AJ$3,'Benefits Backend'!$AG56:$BU56)&gt;=1,1,0)*$H57</f>
        <v>0</v>
      </c>
      <c r="AK57">
        <f>IF(SUMIF('Benefits Backend'!$AG$1:$BU$1,AK$3,'Benefits Backend'!$AG56:$BU56)&gt;=1,1,0)*$H57</f>
        <v>0</v>
      </c>
      <c r="AL57">
        <f>IF(SUMIF('Benefits Backend'!$AG$1:$BU$1,AL$3,'Benefits Backend'!$AG56:$BU56)&gt;=1,1,0)*$H57</f>
        <v>0</v>
      </c>
      <c r="AM57">
        <f>IF(SUMIF('Benefits Backend'!$AG$1:$BU$1,AM$3,'Benefits Backend'!$AG56:$BU56)&gt;=1,1,0)*$H57</f>
        <v>0</v>
      </c>
      <c r="AN57">
        <f>IF(SUMIF('Benefits Backend'!$AG$1:$BU$1,AN$3,'Benefits Backend'!$AG56:$BU56)&gt;=1,1,0)*$H57</f>
        <v>0</v>
      </c>
      <c r="AO57">
        <f>IF(SUMIF('Benefits Backend'!$AG$1:$BU$1,AO$3,'Benefits Backend'!$AG56:$BU56)&gt;=1,1,0)*$H57</f>
        <v>0</v>
      </c>
      <c r="AP57">
        <f>IF(SUMIF('Benefits Backend'!$AG$1:$BU$1,AP$3,'Benefits Backend'!$AG56:$BU56)&gt;=1,1,0)*$H57</f>
        <v>0</v>
      </c>
      <c r="AQ57">
        <f>IF(SUMIF('Benefits Backend'!$AG$1:$BU$1,AQ$3,'Benefits Backend'!$AG56:$BU56)&gt;=1,1,0)*$H57</f>
        <v>105598.28</v>
      </c>
      <c r="AR57">
        <f>IF(SUMIF('Benefits Backend'!$AG$1:$BU$1,AR$3,'Benefits Backend'!$AG56:$BU56)&gt;=1,1,0)*$H57</f>
        <v>105598.28</v>
      </c>
      <c r="AS57">
        <f>IF(SUMIF('Benefits Backend'!$AG$1:$BU$1,AS$3,'Benefits Backend'!$AG56:$BU56)&gt;=1,1,0)*$H57</f>
        <v>105598.28</v>
      </c>
      <c r="AT57">
        <f>IF(SUMIF('Benefits Backend'!$AG$1:$BU$1,AT$3,'Benefits Backend'!$AG56:$BU56)&gt;=1,1,0)*$H57</f>
        <v>0</v>
      </c>
      <c r="AU57">
        <f>IF(SUMIF('Benefits Backend'!$AG$1:$BU$1,AU$3,'Benefits Backend'!$AG56:$BU56)&gt;=1,1,0)*$H57</f>
        <v>0</v>
      </c>
      <c r="AV57">
        <f>IF(SUMIF('Benefits Backend'!$AG$1:$BU$1,AV$3,'Benefits Backend'!$AG56:$BU56)&gt;=1,1,0)*$H57</f>
        <v>0</v>
      </c>
      <c r="AW57">
        <f>IF(SUMIF('Benefits Backend'!$AG$1:$BU$1,AW$3,'Benefits Backend'!$AG56:$BU56)&gt;=1,1,0)*$H57</f>
        <v>0</v>
      </c>
      <c r="AX57">
        <f>IF(SUMIF('Benefits Backend'!$AG$1:$BU$1,AX$3,'Benefits Backend'!$AG56:$BU56)&gt;=1,1,0)*$H57</f>
        <v>0</v>
      </c>
      <c r="AY57">
        <f>IF(SUMIF('Benefits Backend'!$AG$1:$BU$1,AY$3,'Benefits Backend'!$AG56:$BU56)&gt;=1,1,0)*$H57</f>
        <v>0</v>
      </c>
      <c r="AZ57">
        <f>IF(SUMIF('Benefits Backend'!$AG$1:$BU$1,AZ$3,'Benefits Backend'!$AG56:$BU56)&gt;=1,1,0)*$H57</f>
        <v>0</v>
      </c>
      <c r="BA57">
        <f>IF(SUMIF('Benefits Backend'!$AG$1:$BU$1,BA$3,'Benefits Backend'!$AG56:$BU56)&gt;=1,1,0)*$H57</f>
        <v>0</v>
      </c>
      <c r="BB57">
        <f>IF(SUMIF('Benefits Backend'!$AG$1:$BU$1,BB$3,'Benefits Backend'!$AG56:$BU56)&gt;=1,1,0)*$H57</f>
        <v>0</v>
      </c>
      <c r="BC57">
        <f>IF(SUMIF('Benefits Backend'!$AG$1:$BU$1,BC$3,'Benefits Backend'!$AG56:$BU56)&gt;=1,1,0)*$H57</f>
        <v>105598.28</v>
      </c>
      <c r="BD57">
        <f>IF(SUMIF('Benefits Backend'!$AG$1:$BU$1,BD$3,'Benefits Backend'!$AG56:$BU56)&gt;=1,1,0)*$H57</f>
        <v>0</v>
      </c>
      <c r="BE57">
        <f>IF(SUMIF('Benefits Backend'!$AG$1:$BU$1,BE$3,'Benefits Backend'!$AG56:$BU56)&gt;=1,1,0)*$H57</f>
        <v>0</v>
      </c>
      <c r="BF57">
        <f>IF(SUMIF('Benefits Backend'!$AG$1:$BU$1,BF$3,'Benefits Backend'!$AG56:$BU56)&gt;=1,1,0)*$H57</f>
        <v>105598.28</v>
      </c>
      <c r="BG57">
        <f>IF(SUMIF('Benefits Backend'!$AG$1:$BU$1,BG$3,'Benefits Backend'!$AG56:$BU56)&gt;=1,1,0)*$H57</f>
        <v>105598.28</v>
      </c>
    </row>
    <row r="58" spans="1:59">
      <c r="A58" s="9" t="str">
        <f>_xlfn.XLOOKUP($E58,'Copy of Raw Data'!$E:$E,'Copy of Raw Data'!A:A,"ERROR",0,1)</f>
        <v>US</v>
      </c>
      <c r="B58" s="9" t="str">
        <f>_xlfn.XLOOKUP($E58,'Copy of Raw Data'!$E:$E,'Copy of Raw Data'!B:B,"ERROR",0,1)</f>
        <v>Hair Mousses</v>
      </c>
      <c r="C58" s="9" t="str">
        <f>_xlfn.XLOOKUP($E58,'Copy of Raw Data'!$E:$E,'Copy of Raw Data'!C:C,"ERROR",0,1)</f>
        <v>L'Oreal Paris</v>
      </c>
      <c r="D58" s="9" t="str">
        <f>_xlfn.XLOOKUP($E58,'Copy of Raw Data'!$E:$E,'Copy of Raw Data'!D:D,"ERROR",0,1)</f>
        <v>www.amazon.com/dp/B00ID10NYQ</v>
      </c>
      <c r="E58" s="9" t="s">
        <v>241</v>
      </c>
      <c r="F58" s="9" t="str">
        <f>_xlfn.XLOOKUP($E58,'Copy of Raw Data'!$E:$E,'Copy of Raw Data'!F:F,"ERROR",0,1)</f>
        <v>L'Oréal Paris Advanced Hairstyle CURVE IT Curl Elastic Mousse, 8.3 oz. (Packaging May Vary)</v>
      </c>
      <c r="G58" s="9">
        <f>_xlfn.XLOOKUP($E58,'Copy of Raw Data'!$E:$E,'Copy of Raw Data'!G:G,"ERROR",0,1)</f>
        <v>14715</v>
      </c>
      <c r="H58" s="9">
        <f>_xlfn.XLOOKUP($E58,'Copy of Raw Data'!$E:$E,'Copy of Raw Data'!H:H,"ERROR",0,1)</f>
        <v>103324.45</v>
      </c>
      <c r="I58" s="9">
        <f>_xlfn.XLOOKUP($E58,'Copy of Raw Data'!$E:$E,'Copy of Raw Data'!I:I,"ERROR",0,1)</f>
        <v>0.00427366930626755</v>
      </c>
      <c r="J58" s="9" t="str">
        <f>_xlfn.XLOOKUP($E58,'Copy of Raw Data'!$E:$E,'Copy of 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5 to 10</v>
      </c>
      <c r="L58" s="9">
        <f>_xlfn.XLOOKUP($E58,'Copy of Raw Data'!$E:$E,'Copy of Raw Data'!L:L,"ERROR",0,1)</f>
        <v>7.53</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5 to 10</v>
      </c>
      <c r="N58" s="9">
        <f>_xlfn.XLOOKUP($E58,'Copy of Raw Data'!$E:$E,'Copy of Raw Data'!N:N,"ERROR",0,1)</f>
        <v>8.05</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6% to 8%</v>
      </c>
      <c r="P58" s="16">
        <f t="shared" si="1"/>
        <v>0.0645962732919255</v>
      </c>
      <c r="Q58" s="9">
        <f>_xlfn.XLOOKUP($E58,'Copy of Raw Data'!$E:$E,'Copy of Raw Data'!Q:Q,"ERROR",0,1)</f>
        <v>8.3</v>
      </c>
      <c r="R58" s="9" t="str">
        <f>_xlfn.XLOOKUP($E58,'Copy of Raw Data'!$E:$E,'Copy of Raw Data'!R:R,"ERROR",0,1)</f>
        <v>oz</v>
      </c>
      <c r="S58" s="17">
        <f t="shared" si="5"/>
        <v>0.907228915662651</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0.75 to 1</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 to 0.05</v>
      </c>
      <c r="V58" s="17">
        <f t="shared" si="3"/>
        <v>0.0327994426131988</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 to 0.05</v>
      </c>
      <c r="X58" s="17">
        <f t="shared" si="4"/>
        <v>0.0306807208543338</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8 to 10</v>
      </c>
      <c r="Z58" s="17">
        <f t="array" ref="Z58">_xlfn.IFS(AA58="oz",_xlfn.IFS(R58="oz",Q58,R58="fl oz",Q58*1.04,R58="ml",Q58*0.0338),AA58="fl oz",_xlfn.IFS(R58="oz",Q58/1.04,R58="fl oz",Q58,R58="ml",Q58*0.0338/1.04),AA58="ml",_xlfn.IFS(R58="oz",Q58/0.0338,R58="fl oz",Q58*1.04/0.0338,R58="ml",Q58))</f>
        <v>8.3</v>
      </c>
      <c r="AA58" s="9" t="str">
        <f>_xlfn.XLOOKUP($E58,'Copy of Raw Data'!$E:$E,'Copy of Raw Data'!AA:AA,"ERROR",0,1)</f>
        <v>oz</v>
      </c>
      <c r="AB58" s="9" t="str">
        <f>_xlfn.XLOOKUP($E58,'Copy of Raw Data'!$E:$E,'Copy of Raw Data'!AB:AB,"ERROR",0,1)</f>
        <v>Spray Can</v>
      </c>
      <c r="AC58" s="9" t="str">
        <f>_xlfn.XLOOKUP($E58,'Copy of Raw Data'!$E:$E,'Copy of Raw Data'!AC:AC,"ERROR",0,1)</f>
        <v>Pack of 1</v>
      </c>
      <c r="AD58" s="9" t="str">
        <f>_xlfn.XLOOKUP($E58,'Copy of Raw Data'!$E:$E,'Copy of Raw Data'!AD:AD,"ERROR",0,1)</f>
        <v>Long Lasting, Hold, Heat Protection, Curl Enhancing</v>
      </c>
      <c r="AE58" s="9" t="str">
        <f>_xlfn.XLOOKUP($E58,'Copy of Raw Data'!$E:$E,'Copy of Raw Data'!AO:AO,"ERROR",0,1)</f>
        <v>Gluten Free</v>
      </c>
      <c r="AF58" s="9" t="str">
        <f>_xlfn.XLOOKUP($E58,'Copy of Raw Data'!$E:$E,'Copy of Raw Data'!AZ:AZ,"ERROR",0,1)</f>
        <v>Water, Acrylate Copolymer, Castor Oil, Arginine, Cetrimonium Choride</v>
      </c>
      <c r="AG58">
        <f>IF(SUMIF('Benefits Backend'!$AG$1:$BU$1,AG$3,'Benefits Backend'!$AG57:$BU57)&gt;=1,1,0)*$H58</f>
        <v>0</v>
      </c>
      <c r="AH58">
        <f>IF(SUMIF('Benefits Backend'!$AG$1:$BU$1,AH$3,'Benefits Backend'!$AG57:$BU57)&gt;=1,1,0)*$H58</f>
        <v>0</v>
      </c>
      <c r="AI58">
        <f>IF(SUMIF('Benefits Backend'!$AG$1:$BU$1,AI$3,'Benefits Backend'!$AG57:$BU57)&gt;=1,1,0)*$H58</f>
        <v>0</v>
      </c>
      <c r="AJ58">
        <f>IF(SUMIF('Benefits Backend'!$AG$1:$BU$1,AJ$3,'Benefits Backend'!$AG57:$BU57)&gt;=1,1,0)*$H58</f>
        <v>103324.45</v>
      </c>
      <c r="AK58">
        <f>IF(SUMIF('Benefits Backend'!$AG$1:$BU$1,AK$3,'Benefits Backend'!$AG57:$BU57)&gt;=1,1,0)*$H58</f>
        <v>0</v>
      </c>
      <c r="AL58">
        <f>IF(SUMIF('Benefits Backend'!$AG$1:$BU$1,AL$3,'Benefits Backend'!$AG57:$BU57)&gt;=1,1,0)*$H58</f>
        <v>0</v>
      </c>
      <c r="AM58">
        <f>IF(SUMIF('Benefits Backend'!$AG$1:$BU$1,AM$3,'Benefits Backend'!$AG57:$BU57)&gt;=1,1,0)*$H58</f>
        <v>0</v>
      </c>
      <c r="AN58">
        <f>IF(SUMIF('Benefits Backend'!$AG$1:$BU$1,AN$3,'Benefits Backend'!$AG57:$BU57)&gt;=1,1,0)*$H58</f>
        <v>0</v>
      </c>
      <c r="AO58">
        <f>IF(SUMIF('Benefits Backend'!$AG$1:$BU$1,AO$3,'Benefits Backend'!$AG57:$BU57)&gt;=1,1,0)*$H58</f>
        <v>0</v>
      </c>
      <c r="AP58">
        <f>IF(SUMIF('Benefits Backend'!$AG$1:$BU$1,AP$3,'Benefits Backend'!$AG57:$BU57)&gt;=1,1,0)*$H58</f>
        <v>0</v>
      </c>
      <c r="AQ58">
        <f>IF(SUMIF('Benefits Backend'!$AG$1:$BU$1,AQ$3,'Benefits Backend'!$AG57:$BU57)&gt;=1,1,0)*$H58</f>
        <v>0</v>
      </c>
      <c r="AR58">
        <f>IF(SUMIF('Benefits Backend'!$AG$1:$BU$1,AR$3,'Benefits Backend'!$AG57:$BU57)&gt;=1,1,0)*$H58</f>
        <v>103324.45</v>
      </c>
      <c r="AS58">
        <f>IF(SUMIF('Benefits Backend'!$AG$1:$BU$1,AS$3,'Benefits Backend'!$AG57:$BU57)&gt;=1,1,0)*$H58</f>
        <v>103324.45</v>
      </c>
      <c r="AT58">
        <f>IF(SUMIF('Benefits Backend'!$AG$1:$BU$1,AT$3,'Benefits Backend'!$AG57:$BU57)&gt;=1,1,0)*$H58</f>
        <v>0</v>
      </c>
      <c r="AU58">
        <f>IF(SUMIF('Benefits Backend'!$AG$1:$BU$1,AU$3,'Benefits Backend'!$AG57:$BU57)&gt;=1,1,0)*$H58</f>
        <v>0</v>
      </c>
      <c r="AV58">
        <f>IF(SUMIF('Benefits Backend'!$AG$1:$BU$1,AV$3,'Benefits Backend'!$AG57:$BU57)&gt;=1,1,0)*$H58</f>
        <v>0</v>
      </c>
      <c r="AW58">
        <f>IF(SUMIF('Benefits Backend'!$AG$1:$BU$1,AW$3,'Benefits Backend'!$AG57:$BU57)&gt;=1,1,0)*$H58</f>
        <v>103324.45</v>
      </c>
      <c r="AX58">
        <f>IF(SUMIF('Benefits Backend'!$AG$1:$BU$1,AX$3,'Benefits Backend'!$AG57:$BU57)&gt;=1,1,0)*$H58</f>
        <v>0</v>
      </c>
      <c r="AY58">
        <f>IF(SUMIF('Benefits Backend'!$AG$1:$BU$1,AY$3,'Benefits Backend'!$AG57:$BU57)&gt;=1,1,0)*$H58</f>
        <v>0</v>
      </c>
      <c r="AZ58">
        <f>IF(SUMIF('Benefits Backend'!$AG$1:$BU$1,AZ$3,'Benefits Backend'!$AG57:$BU57)&gt;=1,1,0)*$H58</f>
        <v>0</v>
      </c>
      <c r="BA58">
        <f>IF(SUMIF('Benefits Backend'!$AG$1:$BU$1,BA$3,'Benefits Backend'!$AG57:$BU57)&gt;=1,1,0)*$H58</f>
        <v>0</v>
      </c>
      <c r="BB58">
        <f>IF(SUMIF('Benefits Backend'!$AG$1:$BU$1,BB$3,'Benefits Backend'!$AG57:$BU57)&gt;=1,1,0)*$H58</f>
        <v>0</v>
      </c>
      <c r="BC58">
        <f>IF(SUMIF('Benefits Backend'!$AG$1:$BU$1,BC$3,'Benefits Backend'!$AG57:$BU57)&gt;=1,1,0)*$H58</f>
        <v>0</v>
      </c>
      <c r="BD58">
        <f>IF(SUMIF('Benefits Backend'!$AG$1:$BU$1,BD$3,'Benefits Backend'!$AG57:$BU57)&gt;=1,1,0)*$H58</f>
        <v>0</v>
      </c>
      <c r="BE58">
        <f>IF(SUMIF('Benefits Backend'!$AG$1:$BU$1,BE$3,'Benefits Backend'!$AG57:$BU57)&gt;=1,1,0)*$H58</f>
        <v>0</v>
      </c>
      <c r="BF58">
        <f>IF(SUMIF('Benefits Backend'!$AG$1:$BU$1,BF$3,'Benefits Backend'!$AG57:$BU57)&gt;=1,1,0)*$H58</f>
        <v>0</v>
      </c>
      <c r="BG58">
        <f>IF(SUMIF('Benefits Backend'!$AG$1:$BU$1,BG$3,'Benefits Backend'!$AG57:$BU57)&gt;=1,1,0)*$H58</f>
        <v>0</v>
      </c>
    </row>
    <row r="59" spans="1:59">
      <c r="A59" s="9" t="str">
        <f>_xlfn.XLOOKUP($E59,'Copy of Raw Data'!$E:$E,'Copy of Raw Data'!A:A,"ERROR",0,1)</f>
        <v>US</v>
      </c>
      <c r="B59" s="9" t="str">
        <f>_xlfn.XLOOKUP($E59,'Copy of Raw Data'!$E:$E,'Copy of Raw Data'!B:B,"ERROR",0,1)</f>
        <v>Hair Mousses</v>
      </c>
      <c r="C59" s="9" t="str">
        <f>_xlfn.XLOOKUP($E59,'Copy of Raw Data'!$E:$E,'Copy of Raw Data'!C:C,"ERROR",0,1)</f>
        <v>ag care</v>
      </c>
      <c r="D59" s="9" t="str">
        <f>_xlfn.XLOOKUP($E59,'Copy of Raw Data'!$E:$E,'Copy of Raw Data'!D:D,"ERROR",0,1)</f>
        <v>www.amazon.com/dp/B0B9T753LG</v>
      </c>
      <c r="E59" s="9" t="s">
        <v>245</v>
      </c>
      <c r="F59" s="9" t="str">
        <f>_xlfn.XLOOKUP($E59,'Copy of Raw Data'!$E:$E,'Copy of Raw Data'!F:F,"ERROR",0,1)</f>
        <v>AG Care Mousse Gel Extra-Firm Curl Retention, 10 Fl Oz</v>
      </c>
      <c r="G59" s="9">
        <f>_xlfn.XLOOKUP($E59,'Copy of Raw Data'!$E:$E,'Copy of Raw Data'!G:G,"ERROR",0,1)</f>
        <v>3879</v>
      </c>
      <c r="H59" s="9">
        <f>_xlfn.XLOOKUP($E59,'Copy of Raw Data'!$E:$E,'Copy of Raw Data'!H:H,"ERROR",0,1)</f>
        <v>100522.51</v>
      </c>
      <c r="I59" s="9">
        <f>_xlfn.XLOOKUP($E59,'Copy of Raw Data'!$E:$E,'Copy of Raw Data'!I:I,"ERROR",0,1)</f>
        <v>0.00415831457697661</v>
      </c>
      <c r="J59" s="9" t="str">
        <f>_xlfn.XLOOKUP($E59,'Copy of Raw Data'!$E:$E,'Copy of Raw Data'!J:J,"ERROR",0,1)</f>
        <v>Yes</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 to 30</v>
      </c>
      <c r="L59" s="9">
        <f>_xlfn.XLOOKUP($E59,'Copy of Raw Data'!$E:$E,'Copy of Raw Data'!L:L,"ERROR",0,1)</f>
        <v>26.9</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 to 30</v>
      </c>
      <c r="N59" s="9">
        <f>_xlfn.XLOOKUP($E59,'Copy of Raw Data'!$E:$E,'Copy of Raw Data'!N:N,"ERROR",0,1)</f>
        <v>28</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6">
        <f t="shared" si="1"/>
        <v>0.0392857142857143</v>
      </c>
      <c r="Q59" s="9">
        <f>_xlfn.XLOOKUP($E59,'Copy of Raw Data'!$E:$E,'Copy of Raw Data'!Q:Q,"ERROR",0,1)</f>
        <v>10</v>
      </c>
      <c r="R59" s="9" t="str">
        <f>_xlfn.XLOOKUP($E59,'Copy of Raw Data'!$E:$E,'Copy of Raw Data'!R:R,"ERROR",0,1)</f>
        <v>fl oz</v>
      </c>
      <c r="S59" s="17">
        <f t="shared" si="5"/>
        <v>2.58653846153846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3"/>
        <v>0.0910486199630603</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4"/>
        <v>0.0874717098930829</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17">
        <f t="array" ref="Z59">_xlfn.IFS(AA59="oz",_xlfn.IFS(R59="oz",Q59,R59="fl oz",Q59*1.04,R59="ml",Q59*0.0338),AA59="fl oz",_xlfn.IFS(R59="oz",Q59/1.04,R59="fl oz",Q59,R59="ml",Q59*0.0338/1.04),AA59="ml",_xlfn.IFS(R59="oz",Q59/0.0338,R59="fl oz",Q59*1.04/0.0338,R59="ml",Q59))</f>
        <v>10.4</v>
      </c>
      <c r="AA59" s="9" t="str">
        <f>_xlfn.XLOOKUP($E59,'Copy of Raw Data'!$E:$E,'Copy of Raw Data'!AA:AA,"ERROR",0,1)</f>
        <v>oz</v>
      </c>
      <c r="AB59" s="9" t="str">
        <f>_xlfn.XLOOKUP($E59,'Copy of Raw Data'!$E:$E,'Copy of Raw Data'!AB:AB,"ERROR",0,1)</f>
        <v>Spray Can</v>
      </c>
      <c r="AC59" s="9" t="str">
        <f>_xlfn.XLOOKUP($E59,'Copy of Raw Data'!$E:$E,'Copy of Raw Data'!AC:AC,"ERROR",0,1)</f>
        <v>Pack of 1</v>
      </c>
      <c r="AD59" s="9" t="str">
        <f>_xlfn.XLOOKUP($E59,'Copy of Raw Data'!$E:$E,'Copy of Raw Data'!AD:AD,"ERROR",0,1)</f>
        <v>Lightweight, Hold, Volumizing, Shine, Protection, Nourishing</v>
      </c>
      <c r="AE59" s="9" t="str">
        <f>_xlfn.XLOOKUP($E59,'Copy of Raw Data'!$E:$E,'Copy of Raw Data'!AO:AO,"ERROR",0,1)</f>
        <v>Sulfate Free, Cruelty Free, Gluten Free, Paraben Free, Vegan, Silicone Free</v>
      </c>
      <c r="AF59" s="9" t="str">
        <f>_xlfn.XLOOKUP($E59,'Copy of Raw Data'!$E:$E,'Copy of Raw Data'!AZ:AZ,"ERROR",0,1)</f>
        <v>Tomato, Rice, Chamomile, Glycerin, Panthenol, Fennel, Water</v>
      </c>
      <c r="AG59">
        <f>IF(SUMIF('Benefits Backend'!$AG$1:$BU$1,AG$3,'Benefits Backend'!$AG58:$BU58)&gt;=1,1,0)*$H59</f>
        <v>0</v>
      </c>
      <c r="AH59">
        <f>IF(SUMIF('Benefits Backend'!$AG$1:$BU$1,AH$3,'Benefits Backend'!$AG58:$BU58)&gt;=1,1,0)*$H59</f>
        <v>0</v>
      </c>
      <c r="AI59">
        <f>IF(SUMIF('Benefits Backend'!$AG$1:$BU$1,AI$3,'Benefits Backend'!$AG58:$BU58)&gt;=1,1,0)*$H59</f>
        <v>0</v>
      </c>
      <c r="AJ59">
        <f>IF(SUMIF('Benefits Backend'!$AG$1:$BU$1,AJ$3,'Benefits Backend'!$AG58:$BU58)&gt;=1,1,0)*$H59</f>
        <v>0</v>
      </c>
      <c r="AK59">
        <f>IF(SUMIF('Benefits Backend'!$AG$1:$BU$1,AK$3,'Benefits Backend'!$AG58:$BU58)&gt;=1,1,0)*$H59</f>
        <v>0</v>
      </c>
      <c r="AL59">
        <f>IF(SUMIF('Benefits Backend'!$AG$1:$BU$1,AL$3,'Benefits Backend'!$AG58:$BU58)&gt;=1,1,0)*$H59</f>
        <v>100522.51</v>
      </c>
      <c r="AM59">
        <f>IF(SUMIF('Benefits Backend'!$AG$1:$BU$1,AM$3,'Benefits Backend'!$AG58:$BU58)&gt;=1,1,0)*$H59</f>
        <v>0</v>
      </c>
      <c r="AN59">
        <f>IF(SUMIF('Benefits Backend'!$AG$1:$BU$1,AN$3,'Benefits Backend'!$AG58:$BU58)&gt;=1,1,0)*$H59</f>
        <v>0</v>
      </c>
      <c r="AO59">
        <f>IF(SUMIF('Benefits Backend'!$AG$1:$BU$1,AO$3,'Benefits Backend'!$AG58:$BU58)&gt;=1,1,0)*$H59</f>
        <v>0</v>
      </c>
      <c r="AP59">
        <f>IF(SUMIF('Benefits Backend'!$AG$1:$BU$1,AP$3,'Benefits Backend'!$AG58:$BU58)&gt;=1,1,0)*$H59</f>
        <v>0</v>
      </c>
      <c r="AQ59">
        <f>IF(SUMIF('Benefits Backend'!$AG$1:$BU$1,AQ$3,'Benefits Backend'!$AG58:$BU58)&gt;=1,1,0)*$H59</f>
        <v>0</v>
      </c>
      <c r="AR59">
        <f>IF(SUMIF('Benefits Backend'!$AG$1:$BU$1,AR$3,'Benefits Backend'!$AG58:$BU58)&gt;=1,1,0)*$H59</f>
        <v>0</v>
      </c>
      <c r="AS59">
        <f>IF(SUMIF('Benefits Backend'!$AG$1:$BU$1,AS$3,'Benefits Backend'!$AG58:$BU58)&gt;=1,1,0)*$H59</f>
        <v>100522.51</v>
      </c>
      <c r="AT59">
        <f>IF(SUMIF('Benefits Backend'!$AG$1:$BU$1,AT$3,'Benefits Backend'!$AG58:$BU58)&gt;=1,1,0)*$H59</f>
        <v>0</v>
      </c>
      <c r="AU59">
        <f>IF(SUMIF('Benefits Backend'!$AG$1:$BU$1,AU$3,'Benefits Backend'!$AG58:$BU58)&gt;=1,1,0)*$H59</f>
        <v>0</v>
      </c>
      <c r="AV59">
        <f>IF(SUMIF('Benefits Backend'!$AG$1:$BU$1,AV$3,'Benefits Backend'!$AG58:$BU58)&gt;=1,1,0)*$H59</f>
        <v>100522.51</v>
      </c>
      <c r="AW59">
        <f>IF(SUMIF('Benefits Backend'!$AG$1:$BU$1,AW$3,'Benefits Backend'!$AG58:$BU58)&gt;=1,1,0)*$H59</f>
        <v>0</v>
      </c>
      <c r="AX59">
        <f>IF(SUMIF('Benefits Backend'!$AG$1:$BU$1,AX$3,'Benefits Backend'!$AG58:$BU58)&gt;=1,1,0)*$H59</f>
        <v>0</v>
      </c>
      <c r="AY59">
        <f>IF(SUMIF('Benefits Backend'!$AG$1:$BU$1,AY$3,'Benefits Backend'!$AG58:$BU58)&gt;=1,1,0)*$H59</f>
        <v>100522.51</v>
      </c>
      <c r="AZ59">
        <f>IF(SUMIF('Benefits Backend'!$AG$1:$BU$1,AZ$3,'Benefits Backend'!$AG58:$BU58)&gt;=1,1,0)*$H59</f>
        <v>0</v>
      </c>
      <c r="BA59">
        <f>IF(SUMIF('Benefits Backend'!$AG$1:$BU$1,BA$3,'Benefits Backend'!$AG58:$BU58)&gt;=1,1,0)*$H59</f>
        <v>100522.51</v>
      </c>
      <c r="BB59">
        <f>IF(SUMIF('Benefits Backend'!$AG$1:$BU$1,BB$3,'Benefits Backend'!$AG58:$BU58)&gt;=1,1,0)*$H59</f>
        <v>0</v>
      </c>
      <c r="BC59">
        <f>IF(SUMIF('Benefits Backend'!$AG$1:$BU$1,BC$3,'Benefits Backend'!$AG58:$BU58)&gt;=1,1,0)*$H59</f>
        <v>0</v>
      </c>
      <c r="BD59">
        <f>IF(SUMIF('Benefits Backend'!$AG$1:$BU$1,BD$3,'Benefits Backend'!$AG58:$BU58)&gt;=1,1,0)*$H59</f>
        <v>0</v>
      </c>
      <c r="BE59">
        <f>IF(SUMIF('Benefits Backend'!$AG$1:$BU$1,BE$3,'Benefits Backend'!$AG58:$BU58)&gt;=1,1,0)*$H59</f>
        <v>0</v>
      </c>
      <c r="BF59">
        <f>IF(SUMIF('Benefits Backend'!$AG$1:$BU$1,BF$3,'Benefits Backend'!$AG58:$BU58)&gt;=1,1,0)*$H59</f>
        <v>0</v>
      </c>
      <c r="BG59">
        <f>IF(SUMIF('Benefits Backend'!$AG$1:$BU$1,BG$3,'Benefits Backend'!$AG58:$BU58)&gt;=1,1,0)*$H59</f>
        <v>100522.51</v>
      </c>
    </row>
    <row r="60" hidden="1" spans="1:32">
      <c r="A60" s="9" t="str">
        <f>_xlfn.XLOOKUP($E60,'Copy of Raw Data'!$E:$E,'Copy of Raw Data'!A:A,"ERROR",0,1)</f>
        <v>US</v>
      </c>
      <c r="B60" s="9" t="str">
        <f>_xlfn.XLOOKUP($E60,'Copy of Raw Data'!$E:$E,'Copy of Raw Data'!B:B,"ERROR",0,1)</f>
        <v>Hair Mousses</v>
      </c>
      <c r="C60" s="9" t="str">
        <f>_xlfn.XLOOKUP($E60,'Copy of Raw Data'!$E:$E,'Copy of Raw Data'!C:C,"ERROR",0,1)</f>
        <v>thedoux</v>
      </c>
      <c r="D60" s="9" t="str">
        <f>_xlfn.XLOOKUP($E60,'Copy of Raw Data'!$E:$E,'Copy of Raw Data'!D:D,"ERROR",0,1)</f>
        <v>www.amazon.com/dp/B079F4YNMS</v>
      </c>
      <c r="E60" s="9" t="s">
        <v>249</v>
      </c>
      <c r="F60" s="9" t="str">
        <f>_xlfn.XLOOKUP($E60,'Copy of Raw Data'!$E:$E,'Copy of Raw Data'!F:F,"ERROR",0,1)</f>
        <v>The Doux Mousse Def Texture Foam, Multi-Use Mousse Hair Foam to Style, Condition, Define, Volumize, and Add Shine - 7oz</v>
      </c>
      <c r="G60" s="9">
        <f>_xlfn.XLOOKUP($E60,'Copy of Raw Data'!$E:$E,'Copy of Raw Data'!G:G,"ERROR",0,1)</f>
        <v>6464</v>
      </c>
      <c r="H60" s="9">
        <f>_xlfn.XLOOKUP($E60,'Copy of Raw Data'!$E:$E,'Copy of Raw Data'!H:H,"ERROR",0,1)</f>
        <v>97809.21</v>
      </c>
      <c r="I60" s="9">
        <f>_xlfn.XLOOKUP($E60,'Copy of Raw Data'!$E:$E,'Copy of Raw Data'!I:I,"ERROR",0,1)</f>
        <v>0.0041442188778293</v>
      </c>
      <c r="J60" s="9" t="str">
        <f>_xlfn.XLOOKUP($E60,'Copy of Raw Data'!$E:$E,'Copy of 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15 to 20</v>
      </c>
      <c r="L60" s="9">
        <f>_xlfn.XLOOKUP($E60,'Copy of Raw Data'!$E:$E,'Copy of Raw Data'!L:L,"ERROR",0,1)</f>
        <v>15.12</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15 to 20</v>
      </c>
      <c r="N60" s="9">
        <f>_xlfn.XLOOKUP($E60,'Copy of Raw Data'!$E:$E,'Copy of Raw Data'!N:N,"ERROR",0,1)</f>
        <v>16.46</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8% to 10%</v>
      </c>
      <c r="P60" s="16">
        <f t="shared" si="1"/>
        <v>0.0814094775212638</v>
      </c>
      <c r="Q60" s="9">
        <f>_xlfn.XLOOKUP($E60,'Copy of Raw Data'!$E:$E,'Copy of Raw Data'!Q:Q,"ERROR",0,1)</f>
        <v>7</v>
      </c>
      <c r="R60" s="9" t="str">
        <f>_xlfn.XLOOKUP($E60,'Copy of Raw Data'!$E:$E,'Copy of Raw Data'!R:R,"ERROR",0,1)</f>
        <v>oz</v>
      </c>
      <c r="S60" s="17">
        <f t="shared" si="5"/>
        <v>2.16</v>
      </c>
      <c r="T60" s="9" t="str">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2 to 3</v>
      </c>
      <c r="U60" s="17"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0.05 to 0.1</v>
      </c>
      <c r="V60" s="17">
        <f t="shared" si="3"/>
        <v>0.0795207497946761</v>
      </c>
      <c r="W60" s="17"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0.05 to 0.1</v>
      </c>
      <c r="X60" s="17">
        <f t="shared" si="4"/>
        <v>0.0730470071017923</v>
      </c>
      <c r="Y60" s="9"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17">
        <f t="array" ref="Z60">_xlfn.IFS(AA60="oz",_xlfn.IFS(R60="oz",Q60,R60="fl oz",Q60*1.04,R60="ml",Q60*0.0338),AA60="fl oz",_xlfn.IFS(R60="oz",Q60/1.04,R60="fl oz",Q60,R60="ml",Q60*0.0338/1.04),AA60="ml",_xlfn.IFS(R60="oz",Q60/0.0338,R60="fl oz",Q60*1.04/0.0338,R60="ml",Q60))</f>
        <v>7</v>
      </c>
      <c r="AA60" s="9" t="str">
        <f>_xlfn.XLOOKUP($E60,'Copy of Raw Data'!$E:$E,'Copy of Raw Data'!AA:AA,"ERROR",0,1)</f>
        <v>oz</v>
      </c>
      <c r="AB60" s="9"/>
      <c r="AC60" s="9"/>
      <c r="AD60" s="9"/>
      <c r="AE60" s="9"/>
      <c r="AF60" s="9"/>
    </row>
    <row r="61" hidden="1" spans="1:32">
      <c r="A61" s="9" t="str">
        <f>_xlfn.XLOOKUP($E61,'Copy of Raw Data'!$E:$E,'Copy of Raw Data'!A:A,"ERROR",0,1)</f>
        <v>US</v>
      </c>
      <c r="B61" s="9" t="str">
        <f>_xlfn.XLOOKUP($E61,'Copy of Raw Data'!$E:$E,'Copy of Raw Data'!B:B,"ERROR",0,1)</f>
        <v>Hair Mousses</v>
      </c>
      <c r="C61" s="9" t="str">
        <f>_xlfn.XLOOKUP($E61,'Copy of Raw Data'!$E:$E,'Copy of Raw Data'!C:C,"ERROR",0,1)</f>
        <v>moroccanoil</v>
      </c>
      <c r="D61" s="9" t="str">
        <f>_xlfn.XLOOKUP($E61,'Copy of Raw Data'!$E:$E,'Copy of Raw Data'!D:D,"ERROR",0,1)</f>
        <v>www.amazon.com/dp/B07MR4FLCZ</v>
      </c>
      <c r="E61" s="9" t="s">
        <v>253</v>
      </c>
      <c r="F61" s="9" t="str">
        <f>_xlfn.XLOOKUP($E61,'Copy of Raw Data'!$E:$E,'Copy of Raw Data'!F:F,"ERROR",0,1)</f>
        <v>Moroccanoil Root Boost</v>
      </c>
      <c r="G61" s="9">
        <f>_xlfn.XLOOKUP($E61,'Copy of Raw Data'!$E:$E,'Copy of Raw Data'!G:G,"ERROR",0,1)</f>
        <v>6963</v>
      </c>
      <c r="H61" s="9">
        <f>_xlfn.XLOOKUP($E61,'Copy of Raw Data'!$E:$E,'Copy of Raw Data'!H:H,"ERROR",0,1)</f>
        <v>97477.66</v>
      </c>
      <c r="I61" s="9">
        <f>_xlfn.XLOOKUP($E61,'Copy of Raw Data'!$E:$E,'Copy of Raw Data'!I:I,"ERROR",0,1)</f>
        <v>0.00413927826194056</v>
      </c>
      <c r="J61" s="9" t="str">
        <f>_xlfn.XLOOKUP($E61,'Copy of Raw Data'!$E:$E,'Copy of 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_xlfn.XLOOKUP($E61,'Copy of Raw Data'!$E:$E,'Copy of Raw Data'!L:L,"ERROR",0,1)</f>
        <v>14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 to 15</v>
      </c>
      <c r="N61" s="9">
        <f>_xlfn.XLOOKUP($E61,'Copy of Raw Data'!$E:$E,'Copy of Raw Data'!N:N,"ERROR",0,1)</f>
        <v>14</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No Discount</v>
      </c>
      <c r="P61" s="16">
        <f t="shared" si="1"/>
        <v>0</v>
      </c>
      <c r="Q61" s="9">
        <f>_xlfn.XLOOKUP($E61,'Copy of Raw Data'!$E:$E,'Copy of Raw Data'!Q:Q,"ERROR",0,1)</f>
        <v>0</v>
      </c>
      <c r="R61" s="9">
        <f>_xlfn.XLOOKUP($E61,'Copy of Raw Data'!$E:$E,'Copy of Raw Data'!R:R,"ERROR",0,1)</f>
        <v>0</v>
      </c>
      <c r="S61" s="17" t="e">
        <f t="shared" si="5"/>
        <v>#N/A</v>
      </c>
      <c r="T61" s="9" t="e">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#N/A</v>
      </c>
      <c r="U61" s="17" t="e">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#N/A</v>
      </c>
      <c r="V61" s="17" t="e">
        <f t="shared" si="3"/>
        <v>#N/A</v>
      </c>
      <c r="W61" s="17" t="e">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#N/A</v>
      </c>
      <c r="X61" s="17" t="e">
        <f t="shared" si="4"/>
        <v>#N/A</v>
      </c>
      <c r="Y61" s="9" t="e">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#N/A</v>
      </c>
      <c r="Z61" s="17" t="e">
        <f t="array" ref="Z61">_xlfn.IFS(AA61="oz",_xlfn.IFS(R61="oz",Q61,R61="fl oz",Q61*1.04,R61="ml",Q61*0.0338),AA61="fl oz",_xlfn.IFS(R61="oz",Q61/1.04,R61="fl oz",Q61,R61="ml",Q61*0.0338/1.04),AA61="ml",_xlfn.IFS(R61="oz",Q61/0.0338,R61="fl oz",Q61*1.04/0.0338,R61="ml",Q61))</f>
        <v>#N/A</v>
      </c>
      <c r="AA61" s="9" t="str">
        <f>_xlfn.XLOOKUP($E61,'Copy of Raw Data'!$E:$E,'Copy of Raw Data'!AA:AA,"ERROR",0,1)</f>
        <v>oz</v>
      </c>
      <c r="AB61" s="9"/>
      <c r="AC61" s="9"/>
      <c r="AD61" s="9"/>
      <c r="AE61" s="9"/>
      <c r="AF61" s="9"/>
    </row>
    <row r="62" hidden="1" spans="1:32">
      <c r="A62" s="9" t="str">
        <f>_xlfn.XLOOKUP($E62,'Copy of Raw Data'!$E:$E,'Copy of Raw Data'!A:A,"ERROR",0,1)</f>
        <v>US</v>
      </c>
      <c r="B62" s="9" t="str">
        <f>_xlfn.XLOOKUP($E62,'Copy of Raw Data'!$E:$E,'Copy of Raw Data'!B:B,"ERROR",0,1)</f>
        <v>Hair Mousses</v>
      </c>
      <c r="C62" s="9" t="str">
        <f>_xlfn.XLOOKUP($E62,'Copy of Raw Data'!$E:$E,'Copy of Raw Data'!C:C,"ERROR",0,1)</f>
        <v>The Doux</v>
      </c>
      <c r="D62" s="9" t="str">
        <f>_xlfn.XLOOKUP($E62,'Copy of Raw Data'!$E:$E,'Copy of Raw Data'!D:D,"ERROR",0,1)</f>
        <v>www.amazon.com/dp/B08J4GB7YG</v>
      </c>
      <c r="E62" s="9" t="s">
        <v>257</v>
      </c>
      <c r="F62" s="9" t="str">
        <f>_xlfn.XLOOKUP($E62,'Copy of Raw Data'!$E:$E,'Copy of Raw Data'!F:F,"ERROR",0,1)</f>
        <v>The Doux Mousse Define Texture Foam 7 Oz.</v>
      </c>
      <c r="G62" s="9">
        <f>_xlfn.XLOOKUP($E62,'Copy of Raw Data'!$E:$E,'Copy of Raw Data'!G:G,"ERROR",0,1)</f>
        <v>6556</v>
      </c>
      <c r="H62" s="9">
        <f>_xlfn.XLOOKUP($E62,'Copy of Raw Data'!$E:$E,'Copy of Raw Data'!H:H,"ERROR",0,1)</f>
        <v>97361.45</v>
      </c>
      <c r="I62" s="9">
        <f>_xlfn.XLOOKUP($E62,'Copy of Raw Data'!$E:$E,'Copy of Raw Data'!I:I,"ERROR",0,1)</f>
        <v>0.00404955938132657</v>
      </c>
      <c r="J62" s="9" t="str">
        <f>_xlfn.XLOOKUP($E62,'Copy of Raw Data'!$E:$E,'Copy of 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_xlfn.XLOOKUP($E62,'Copy of Raw Data'!$E:$E,'Copy of Raw Data'!L:L,"ERROR",0,1)</f>
        <v>14.74</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15 to 20</v>
      </c>
      <c r="N62" s="9">
        <f>_xlfn.XLOOKUP($E62,'Copy of Raw Data'!$E:$E,'Copy of Raw Data'!N:N,"ERROR",0,1)</f>
        <v>15.42</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6">
        <f t="shared" si="1"/>
        <v>0.0440985732814526</v>
      </c>
      <c r="Q62" s="9">
        <f>_xlfn.XLOOKUP($E62,'Copy of Raw Data'!$E:$E,'Copy of Raw Data'!Q:Q,"ERROR",0,1)</f>
        <v>7</v>
      </c>
      <c r="R62" s="9" t="str">
        <f>_xlfn.XLOOKUP($E62,'Copy of Raw Data'!$E:$E,'Copy of Raw Data'!R:R,"ERROR",0,1)</f>
        <v>oz</v>
      </c>
      <c r="S62" s="17">
        <f t="shared" si="5"/>
        <v>2.10571428571429</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2 to 3</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3"/>
        <v>0.0744963524807962</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4"/>
        <v>0.0712111696217209</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6 to 8</v>
      </c>
      <c r="Z62" s="17">
        <f t="array" ref="Z62">_xlfn.IFS(AA62="oz",_xlfn.IFS(R62="oz",Q62,R62="fl oz",Q62*1.04,R62="ml",Q62*0.0338),AA62="fl oz",_xlfn.IFS(R62="oz",Q62/1.04,R62="fl oz",Q62,R62="ml",Q62*0.0338/1.04),AA62="ml",_xlfn.IFS(R62="oz",Q62/0.0338,R62="fl oz",Q62*1.04/0.0338,R62="ml",Q62))</f>
        <v>7</v>
      </c>
      <c r="AA62" s="9" t="str">
        <f>_xlfn.XLOOKUP($E62,'Copy of Raw Data'!$E:$E,'Copy of Raw Data'!AA:AA,"ERROR",0,1)</f>
        <v>oz</v>
      </c>
      <c r="AB62" s="9"/>
      <c r="AC62" s="9"/>
      <c r="AD62" s="9"/>
      <c r="AE62" s="9"/>
      <c r="AF62" s="9"/>
    </row>
    <row r="63" hidden="1" spans="1:32">
      <c r="A63" s="9" t="str">
        <f>_xlfn.XLOOKUP($E63,'Copy of Raw Data'!$E:$E,'Copy of Raw Data'!A:A,"ERROR",0,1)</f>
        <v>US</v>
      </c>
      <c r="B63" s="9" t="str">
        <f>_xlfn.XLOOKUP($E63,'Copy of Raw Data'!$E:$E,'Copy of Raw Data'!B:B,"ERROR",0,1)</f>
        <v>Hair Mousses</v>
      </c>
      <c r="C63" s="9" t="str">
        <f>_xlfn.XLOOKUP($E63,'Copy of Raw Data'!$E:$E,'Copy of Raw Data'!C:C,"ERROR",0,1)</f>
        <v>Carol's Daughter</v>
      </c>
      <c r="D63" s="9" t="str">
        <f>_xlfn.XLOOKUP($E63,'Copy of Raw Data'!$E:$E,'Copy of Raw Data'!D:D,"ERROR",0,1)</f>
        <v>www.amazon.com/dp/B09HX1S83D</v>
      </c>
      <c r="E63" s="9" t="s">
        <v>261</v>
      </c>
      <c r="F63" s="9" t="str">
        <f>_xlfn.XLOOKUP($E63,'Copy of Raw Data'!$E:$E,'Copy of Raw Data'!F:F,"ERROR",0,1)</f>
        <v>Carol's Daughter Wash Day Delight Hair Gel to Foam Mousse Styler and Hair Detangler for Curly Hair with Aloe, Natural-looking Hold 8.5 fl oz</v>
      </c>
      <c r="G63" s="9">
        <f>_xlfn.XLOOKUP($E63,'Copy of Raw Data'!$E:$E,'Copy of Raw Data'!G:G,"ERROR",0,1)</f>
        <v>7383</v>
      </c>
      <c r="H63" s="9">
        <f>_xlfn.XLOOKUP($E63,'Copy of Raw Data'!$E:$E,'Copy of Raw Data'!H:H,"ERROR",0,1)</f>
        <v>95251.14</v>
      </c>
      <c r="I63" s="9">
        <f>_xlfn.XLOOKUP($E63,'Copy of Raw Data'!$E:$E,'Copy of Raw Data'!I:I,"ERROR",0,1)</f>
        <v>0.00393334458268334</v>
      </c>
      <c r="J63" s="9" t="str">
        <f>_xlfn.XLOOKUP($E63,'Copy of Raw Data'!$E:$E,'Copy of 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10 to 15</v>
      </c>
      <c r="L63" s="9">
        <f>_xlfn.XLOOKUP($E63,'Copy of Raw Data'!$E:$E,'Copy of Raw Data'!L:L,"ERROR",0,1)</f>
        <v>13.07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10 to 15</v>
      </c>
      <c r="N63" s="9">
        <f>_xlfn.XLOOKUP($E63,'Copy of Raw Data'!$E:$E,'Copy of Raw Data'!N:N,"ERROR",0,1)</f>
        <v>14.08</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6% to 8%</v>
      </c>
      <c r="P63" s="16">
        <f t="shared" si="1"/>
        <v>0.0717329545454545</v>
      </c>
      <c r="Q63" s="9">
        <f>_xlfn.XLOOKUP($E63,'Copy of Raw Data'!$E:$E,'Copy of Raw Data'!Q:Q,"ERROR",0,1)</f>
        <v>8.5</v>
      </c>
      <c r="R63" s="9" t="str">
        <f>_xlfn.XLOOKUP($E63,'Copy of Raw Data'!$E:$E,'Copy of Raw Data'!R:R,"ERROR",0,1)</f>
        <v>fl oz</v>
      </c>
      <c r="S63" s="17">
        <f t="shared" si="5"/>
        <v>1.47850678733032</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7">
        <f t="shared" si="3"/>
        <v>0.0538640575243651</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7">
        <f t="shared" si="4"/>
        <v>0.050000229534336</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8 to 10</v>
      </c>
      <c r="Z63" s="17">
        <f t="array" ref="Z63">_xlfn.IFS(AA63="oz",_xlfn.IFS(R63="oz",Q63,R63="fl oz",Q63*1.04,R63="ml",Q63*0.0338),AA63="fl oz",_xlfn.IFS(R63="oz",Q63/1.04,R63="fl oz",Q63,R63="ml",Q63*0.0338/1.04),AA63="ml",_xlfn.IFS(R63="oz",Q63/0.0338,R63="fl oz",Q63*1.04/0.0338,R63="ml",Q63))</f>
        <v>8.84</v>
      </c>
      <c r="AA63" s="9" t="str">
        <f>_xlfn.XLOOKUP($E63,'Copy of Raw Data'!$E:$E,'Copy of Raw Data'!AA:AA,"ERROR",0,1)</f>
        <v>oz</v>
      </c>
      <c r="AB63" s="9"/>
      <c r="AC63" s="9"/>
      <c r="AD63" s="9"/>
      <c r="AE63" s="9"/>
      <c r="AF63" s="9"/>
    </row>
    <row r="64" hidden="1" spans="1:32">
      <c r="A64" s="9" t="str">
        <f>_xlfn.XLOOKUP($E64,'Copy of Raw Data'!$E:$E,'Copy of Raw Data'!A:A,"ERROR",0,1)</f>
        <v>US</v>
      </c>
      <c r="B64" s="9" t="str">
        <f>_xlfn.XLOOKUP($E64,'Copy of Raw Data'!$E:$E,'Copy of Raw Data'!B:B,"ERROR",0,1)</f>
        <v>Hair Mousses</v>
      </c>
      <c r="C64" s="9" t="str">
        <f>_xlfn.XLOOKUP($E64,'Copy of Raw Data'!$E:$E,'Copy of Raw Data'!C:C,"ERROR",0,1)</f>
        <v>giovanni</v>
      </c>
      <c r="D64" s="9" t="str">
        <f>_xlfn.XLOOKUP($E64,'Copy of Raw Data'!$E:$E,'Copy of Raw Data'!D:D,"ERROR",0,1)</f>
        <v>www.amazon.com/dp/B00FYD32HG</v>
      </c>
      <c r="E64" s="9" t="s">
        <v>265</v>
      </c>
      <c r="F64" s="9" t="str">
        <f>_xlfn.XLOOKUP($E64,'Copy of Raw Data'!$E:$E,'Copy of Raw Data'!F:F,"ERROR",0,1)</f>
        <v>GIOVANNI 2chic Ultra-Volume Foam Styling Mousse - Daily Volumizing Formula with Papaya &amp; Tangerine Butter, Promotes Weightless Control for Fine Limp Thin Hair, No Parabens, Color Safe - 7 oz</v>
      </c>
      <c r="G64" s="9">
        <f>_xlfn.XLOOKUP($E64,'Copy of Raw Data'!$E:$E,'Copy of Raw Data'!G:G,"ERROR",0,1)</f>
        <v>9480</v>
      </c>
      <c r="H64" s="9">
        <f>_xlfn.XLOOKUP($E64,'Copy of Raw Data'!$E:$E,'Copy of Raw Data'!H:H,"ERROR",0,1)</f>
        <v>92517.61</v>
      </c>
      <c r="I64" s="9">
        <f>_xlfn.XLOOKUP($E64,'Copy of Raw Data'!$E:$E,'Copy of Raw Data'!I:I,"ERROR",0,1)</f>
        <v>0.00388605054665421</v>
      </c>
      <c r="J64" s="9" t="str">
        <f>_xlfn.XLOOKUP($E64,'Copy of Raw Data'!$E:$E,'Copy of 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 to 10</v>
      </c>
      <c r="L64" s="9">
        <f>_xlfn.XLOOKUP($E64,'Copy of Raw Data'!$E:$E,'Copy of Raw Data'!L:L,"ERROR",0,1)</f>
        <v>9.67</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 to 10</v>
      </c>
      <c r="N64" s="9">
        <f>_xlfn.XLOOKUP($E64,'Copy of Raw Data'!$E:$E,'Copy of Raw Data'!N:N,"ERROR",0,1)</f>
        <v>9.92</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 to 4%</v>
      </c>
      <c r="P64" s="16">
        <f t="shared" si="1"/>
        <v>0.0252016129032258</v>
      </c>
      <c r="Q64" s="9">
        <f>_xlfn.XLOOKUP($E64,'Copy of Raw Data'!$E:$E,'Copy of Raw Data'!Q:Q,"ERROR",0,1)</f>
        <v>7</v>
      </c>
      <c r="R64" s="9" t="str">
        <f>_xlfn.XLOOKUP($E64,'Copy of Raw Data'!$E:$E,'Copy of Raw Data'!R:R,"ERROR",0,1)</f>
        <v>oz</v>
      </c>
      <c r="S64" s="17">
        <f t="shared" si="5"/>
        <v>1.38142857142857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1 to 2</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3"/>
        <v>0.0479250205323929</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4"/>
        <v>0.0467172327165564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6 to 8</v>
      </c>
      <c r="Z64" s="17">
        <f t="array" ref="Z64">_xlfn.IFS(AA64="oz",_xlfn.IFS(R64="oz",Q64,R64="fl oz",Q64*1.04,R64="ml",Q64*0.0338),AA64="fl oz",_xlfn.IFS(R64="oz",Q64/1.04,R64="fl oz",Q64,R64="ml",Q64*0.0338/1.04),AA64="ml",_xlfn.IFS(R64="oz",Q64/0.0338,R64="fl oz",Q64*1.04/0.0338,R64="ml",Q64))</f>
        <v>7</v>
      </c>
      <c r="AA64" s="9" t="str">
        <f>_xlfn.XLOOKUP($E64,'Copy of Raw Data'!$E:$E,'Copy of Raw Data'!AA:AA,"ERROR",0,1)</f>
        <v>oz</v>
      </c>
      <c r="AB64" s="9"/>
      <c r="AC64" s="9"/>
      <c r="AD64" s="9"/>
      <c r="AE64" s="9"/>
      <c r="AF64" s="9"/>
    </row>
    <row r="65" hidden="1" spans="1:32">
      <c r="A65" s="9" t="str">
        <f>_xlfn.XLOOKUP($E65,'Copy of Raw Data'!$E:$E,'Copy of Raw Data'!A:A,"ERROR",0,1)</f>
        <v>US</v>
      </c>
      <c r="B65" s="9" t="str">
        <f>_xlfn.XLOOKUP($E65,'Copy of Raw Data'!$E:$E,'Copy of Raw Data'!B:B,"ERROR",0,1)</f>
        <v>Hair Mousses</v>
      </c>
      <c r="C65" s="9" t="str">
        <f>_xlfn.XLOOKUP($E65,'Copy of Raw Data'!$E:$E,'Copy of Raw Data'!C:C,"ERROR",0,1)</f>
        <v>TRESemmé</v>
      </c>
      <c r="D65" s="9" t="str">
        <f>_xlfn.XLOOKUP($E65,'Copy of Raw Data'!$E:$E,'Copy of Raw Data'!D:D,"ERROR",0,1)</f>
        <v>www.amazon.com/dp/B09HKWMQSD</v>
      </c>
      <c r="E65" s="9" t="s">
        <v>268</v>
      </c>
      <c r="F65" s="9" t="str">
        <f>_xlfn.XLOOKUP($E65,'Copy of Raw Data'!$E:$E,'Copy of Raw Data'!F:F,"ERROR",0,1)</f>
        <v>TRESemmé Mousse Tres Extra Hold, Extra Firm Control Mousse, Frizz Control with Flexible Feel, Hair Styling Mousse, Styling Foam for All Hair Types, Humidity Resistant, 2 pack - 10.5 oz each</v>
      </c>
      <c r="G65" s="9">
        <f>_xlfn.XLOOKUP($E65,'Copy of Raw Data'!$E:$E,'Copy of Raw Data'!G:G,"ERROR",0,1)</f>
        <v>5972</v>
      </c>
      <c r="H65" s="9">
        <f>_xlfn.XLOOKUP($E65,'Copy of Raw Data'!$E:$E,'Copy of Raw Data'!H:H,"ERROR",0,1)</f>
        <v>91405.19</v>
      </c>
      <c r="I65" s="9">
        <f>_xlfn.XLOOKUP($E65,'Copy of Raw Data'!$E:$E,'Copy of Raw Data'!I:I,"ERROR",0,1)</f>
        <v>0.00380346305670519</v>
      </c>
      <c r="J65" s="9" t="str">
        <f>_xlfn.XLOOKUP($E65,'Copy of Raw Data'!$E:$E,'Copy of 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15 to 20</v>
      </c>
      <c r="L65" s="9">
        <f>_xlfn.XLOOKUP($E65,'Copy of Raw Data'!$E:$E,'Copy of Raw Data'!L:L,"ERROR",0,1)</f>
        <v>15.68</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20 to 30</v>
      </c>
      <c r="N65" s="9">
        <f>_xlfn.XLOOKUP($E65,'Copy of Raw Data'!$E:$E,'Copy of Raw Data'!N:N,"ERROR",0,1)</f>
        <v>21.14</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25% to 30%</v>
      </c>
      <c r="P65" s="16">
        <f t="shared" si="1"/>
        <v>0.258278145695364</v>
      </c>
      <c r="Q65" s="9">
        <f>_xlfn.XLOOKUP($E65,'Copy of Raw Data'!$E:$E,'Copy of Raw Data'!Q:Q,"ERROR",0,1)</f>
        <v>21</v>
      </c>
      <c r="R65" s="9" t="str">
        <f>_xlfn.XLOOKUP($E65,'Copy of Raw Data'!$E:$E,'Copy of Raw Data'!R:R,"ERROR",0,1)</f>
        <v>oz</v>
      </c>
      <c r="S65" s="17">
        <f t="shared" si="5"/>
        <v>0.746666666666667</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0.5 to 0.75</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3"/>
        <v>0.0340435125690452</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4"/>
        <v>0.0252508172697554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20 to 25</v>
      </c>
      <c r="Z65" s="17">
        <f t="array" ref="Z65">_xlfn.IFS(AA65="oz",_xlfn.IFS(R65="oz",Q65,R65="fl oz",Q65*1.04,R65="ml",Q65*0.0338),AA65="fl oz",_xlfn.IFS(R65="oz",Q65/1.04,R65="fl oz",Q65,R65="ml",Q65*0.0338/1.04),AA65="ml",_xlfn.IFS(R65="oz",Q65/0.0338,R65="fl oz",Q65*1.04/0.0338,R65="ml",Q65))</f>
        <v>21</v>
      </c>
      <c r="AA65" s="9" t="str">
        <f>_xlfn.XLOOKUP($E65,'Copy of Raw Data'!$E:$E,'Copy of Raw Data'!AA:AA,"ERROR",0,1)</f>
        <v>oz</v>
      </c>
      <c r="AB65" s="9"/>
      <c r="AC65" s="9"/>
      <c r="AD65" s="9"/>
      <c r="AE65" s="9"/>
      <c r="AF65" s="9"/>
    </row>
    <row r="66" hidden="1" spans="1:32">
      <c r="A66" s="9" t="str">
        <f>_xlfn.XLOOKUP($E66,'Copy of Raw Data'!$E:$E,'Copy of Raw Data'!A:A,"ERROR",0,1)</f>
        <v>US</v>
      </c>
      <c r="B66" s="9" t="str">
        <f>_xlfn.XLOOKUP($E66,'Copy of Raw Data'!$E:$E,'Copy of Raw Data'!B:B,"ERROR",0,1)</f>
        <v>Hair Mousses</v>
      </c>
      <c r="C66" s="9" t="str">
        <f>_xlfn.XLOOKUP($E66,'Copy of Raw Data'!$E:$E,'Copy of Raw Data'!C:C,"ERROR",0,1)</f>
        <v>Dove</v>
      </c>
      <c r="D66" s="9" t="str">
        <f>_xlfn.XLOOKUP($E66,'Copy of Raw Data'!$E:$E,'Copy of Raw Data'!D:D,"ERROR",0,1)</f>
        <v>www.amazon.com/dp/B006T8BYAM</v>
      </c>
      <c r="E66" s="9" t="s">
        <v>272</v>
      </c>
      <c r="F66" s="9" t="str">
        <f>_xlfn.XLOOKUP($E66,'Copy of Raw Data'!$E:$E,'Copy of Raw Data'!F:F,"ERROR",0,1)</f>
        <v>Dove STYLE+care Curls Defining Mousse, Soft Hold 7 oz</v>
      </c>
      <c r="G66" s="9">
        <f>_xlfn.XLOOKUP($E66,'Copy of Raw Data'!$E:$E,'Copy of Raw Data'!G:G,"ERROR",0,1)</f>
        <v>12989</v>
      </c>
      <c r="H66" s="9">
        <f>_xlfn.XLOOKUP($E66,'Copy of Raw Data'!$E:$E,'Copy of Raw Data'!H:H,"ERROR",0,1)</f>
        <v>89462.62</v>
      </c>
      <c r="I66" s="9">
        <f>_xlfn.XLOOKUP($E66,'Copy of Raw Data'!$E:$E,'Copy of Raw Data'!I:I,"ERROR",0,1)</f>
        <v>0.00379673512912243</v>
      </c>
      <c r="J66" s="9" t="str">
        <f>_xlfn.XLOOKUP($E66,'Copy of Raw Data'!$E:$E,'Copy of 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_xlfn.XLOOKUP($E66,'Copy of Raw Data'!$E:$E,'Copy of Raw Data'!L:L,"ERROR",0,1)</f>
        <v>6.87</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_xlfn.XLOOKUP($E66,'Copy of Raw Data'!$E:$E,'Copy of Raw Data'!N:N,"ERROR",0,1)</f>
        <v>6.99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0% to 2%</v>
      </c>
      <c r="P66" s="16">
        <f t="shared" si="1"/>
        <v>0.0171673819742489</v>
      </c>
      <c r="Q66" s="9">
        <f>_xlfn.XLOOKUP($E66,'Copy of Raw Data'!$E:$E,'Copy of Raw Data'!Q:Q,"ERROR",0,1)</f>
        <v>7</v>
      </c>
      <c r="R66" s="9" t="str">
        <f>_xlfn.XLOOKUP($E66,'Copy of Raw Data'!$E:$E,'Copy of Raw Data'!R:R,"ERROR",0,1)</f>
        <v>oz</v>
      </c>
      <c r="S66" s="17">
        <f t="shared" si="5"/>
        <v>0.981428571428571</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0.75 to 1</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7">
        <f t="shared" si="3"/>
        <v>0.0337697473307889</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7">
        <f t="shared" si="4"/>
        <v>0.0331900091791874</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6 to 8</v>
      </c>
      <c r="Z66" s="17">
        <f t="array" ref="Z66">_xlfn.IFS(AA66="oz",_xlfn.IFS(R66="oz",Q66,R66="fl oz",Q66*1.04,R66="ml",Q66*0.0338),AA66="fl oz",_xlfn.IFS(R66="oz",Q66/1.04,R66="fl oz",Q66,R66="ml",Q66*0.0338/1.04),AA66="ml",_xlfn.IFS(R66="oz",Q66/0.0338,R66="fl oz",Q66*1.04/0.0338,R66="ml",Q66))</f>
        <v>7</v>
      </c>
      <c r="AA66" s="9" t="str">
        <f>_xlfn.XLOOKUP($E66,'Copy of Raw Data'!$E:$E,'Copy of Raw Data'!AA:AA,"ERROR",0,1)</f>
        <v>oz</v>
      </c>
      <c r="AB66" s="9"/>
      <c r="AC66" s="9"/>
      <c r="AD66" s="9"/>
      <c r="AE66" s="9"/>
      <c r="AF66" s="9"/>
    </row>
    <row r="67" hidden="1" spans="1:32">
      <c r="A67" s="9" t="str">
        <f>_xlfn.XLOOKUP($E67,'Copy of Raw Data'!$E:$E,'Copy of Raw Data'!A:A,"ERROR",0,1)</f>
        <v>US</v>
      </c>
      <c r="B67" s="9" t="str">
        <f>_xlfn.XLOOKUP($E67,'Copy of Raw Data'!$E:$E,'Copy of Raw Data'!B:B,"ERROR",0,1)</f>
        <v>Hair Mousses</v>
      </c>
      <c r="C67" s="9" t="str">
        <f>_xlfn.XLOOKUP($E67,'Copy of Raw Data'!$E:$E,'Copy of Raw Data'!C:C,"ERROR",0,1)</f>
        <v>Fantasia IC</v>
      </c>
      <c r="D67" s="9" t="str">
        <f>_xlfn.XLOOKUP($E67,'Copy of Raw Data'!$E:$E,'Copy of Raw Data'!D:D,"ERROR",0,1)</f>
        <v>www.amazon.com/dp/B000O9L682</v>
      </c>
      <c r="E67" s="9" t="s">
        <v>276</v>
      </c>
      <c r="F67" s="9" t="str">
        <f>_xlfn.XLOOKUP($E67,'Copy of Raw Data'!$E:$E,'Copy of Raw Data'!F:F,"ERROR",0,1)</f>
        <v>Fantasia Liquid Mousse Spritz 2 oz. Super</v>
      </c>
      <c r="G67" s="9">
        <f>_xlfn.XLOOKUP($E67,'Copy of Raw Data'!$E:$E,'Copy of Raw Data'!G:G,"ERROR",0,1)</f>
        <v>13764</v>
      </c>
      <c r="H67" s="9">
        <f>_xlfn.XLOOKUP($E67,'Copy of Raw Data'!$E:$E,'Copy of Raw Data'!H:H,"ERROR",0,1)</f>
        <v>89304.37</v>
      </c>
      <c r="I67" s="9">
        <f>_xlfn.XLOOKUP($E67,'Copy of Raw Data'!$E:$E,'Copy of Raw Data'!I:I,"ERROR",0,1)</f>
        <v>0.00372371808958828</v>
      </c>
      <c r="J67" s="9" t="str">
        <f>_xlfn.XLOOKUP($E67,'Copy of Raw Data'!$E:$E,'Copy of 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5 to 10</v>
      </c>
      <c r="L67" s="9">
        <f>_xlfn.XLOOKUP($E67,'Copy of Raw Data'!$E:$E,'Copy of Raw Data'!L:L,"ERROR",0,1)</f>
        <v>6.48</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5 to 10</v>
      </c>
      <c r="N67" s="9">
        <f>_xlfn.XLOOKUP($E67,'Copy of Raw Data'!$E:$E,'Copy of Raw Data'!N:N,"ERROR",0,1)</f>
        <v>7.49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10% to 15%</v>
      </c>
      <c r="P67" s="16">
        <f t="shared" si="1"/>
        <v>0.134846461949266</v>
      </c>
      <c r="Q67" s="9">
        <f>_xlfn.XLOOKUP($E67,'Copy of Raw Data'!$E:$E,'Copy of Raw Data'!Q:Q,"ERROR",0,1)</f>
        <v>2</v>
      </c>
      <c r="R67" s="9" t="str">
        <f>_xlfn.XLOOKUP($E67,'Copy of Raw Data'!$E:$E,'Copy of Raw Data'!R:R,"ERROR",0,1)</f>
        <v>oz</v>
      </c>
      <c r="S67" s="17">
        <f t="shared" si="5"/>
        <v>3.24</v>
      </c>
      <c r="T67" s="9" t="str">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3 to 4</v>
      </c>
      <c r="U67" s="17"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7">
        <f t="shared" si="3"/>
        <v>0.126648630368617</v>
      </c>
      <c r="W67" s="17"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7">
        <f t="shared" si="4"/>
        <v>0.109570510652689</v>
      </c>
      <c r="Y67" s="9"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 to 2</v>
      </c>
      <c r="Z67" s="17">
        <f t="array" ref="Z67">_xlfn.IFS(AA67="oz",_xlfn.IFS(R67="oz",Q67,R67="fl oz",Q67*1.04,R67="ml",Q67*0.0338),AA67="fl oz",_xlfn.IFS(R67="oz",Q67/1.04,R67="fl oz",Q67,R67="ml",Q67*0.0338/1.04),AA67="ml",_xlfn.IFS(R67="oz",Q67/0.0338,R67="fl oz",Q67*1.04/0.0338,R67="ml",Q67))</f>
        <v>2</v>
      </c>
      <c r="AA67" s="9" t="str">
        <f>_xlfn.XLOOKUP($E67,'Copy of Raw Data'!$E:$E,'Copy of Raw Data'!AA:AA,"ERROR",0,1)</f>
        <v>oz</v>
      </c>
      <c r="AB67" s="9"/>
      <c r="AC67" s="9"/>
      <c r="AD67" s="9"/>
      <c r="AE67" s="9"/>
      <c r="AF67" s="9"/>
    </row>
    <row r="68" hidden="1" spans="1:32">
      <c r="A68" s="9" t="str">
        <f>_xlfn.XLOOKUP($E68,'Copy of Raw Data'!$E:$E,'Copy of Raw Data'!A:A,"ERROR",0,1)</f>
        <v>US</v>
      </c>
      <c r="B68" s="9" t="str">
        <f>_xlfn.XLOOKUP($E68,'Copy of Raw Data'!$E:$E,'Copy of Raw Data'!B:B,"ERROR",0,1)</f>
        <v>Hair Mousses</v>
      </c>
      <c r="C68" s="9" t="str">
        <f>_xlfn.XLOOKUP($E68,'Copy of Raw Data'!$E:$E,'Copy of Raw Data'!C:C,"ERROR",0,1)</f>
        <v>redken</v>
      </c>
      <c r="D68" s="9" t="str">
        <f>_xlfn.XLOOKUP($E68,'Copy of Raw Data'!$E:$E,'Copy of Raw Data'!D:D,"ERROR",0,1)</f>
        <v>www.amazon.com/dp/B00IVX5T54</v>
      </c>
      <c r="E68" s="9" t="s">
        <v>280</v>
      </c>
      <c r="F68" s="9" t="str">
        <f>_xlfn.XLOOKUP($E68,'Copy of Raw Data'!$E:$E,'Copy of Raw Data'!F:F,"ERROR",0,1)</f>
        <v>Redken Root Lifter  Volumizing  Spray Foam | For All Hair Types | Provides Body, Volume &amp; Anti-Frizz Protection | Medium Control</v>
      </c>
      <c r="G68" s="9">
        <f>_xlfn.XLOOKUP($E68,'Copy of Raw Data'!$E:$E,'Copy of Raw Data'!G:G,"ERROR",0,1)</f>
        <v>3473</v>
      </c>
      <c r="H68" s="9">
        <f>_xlfn.XLOOKUP($E68,'Copy of Raw Data'!$E:$E,'Copy of Raw Data'!H:H,"ERROR",0,1)</f>
        <v>87586.91</v>
      </c>
      <c r="I68" s="9">
        <f>_xlfn.XLOOKUP($E68,'Copy of Raw Data'!$E:$E,'Copy of Raw Data'!I:I,"ERROR",0,1)</f>
        <v>0.00360054323391774</v>
      </c>
      <c r="J68" s="9" t="str">
        <f>_xlfn.XLOOKUP($E68,'Copy of Raw Data'!$E:$E,'Copy of 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_xlfn.XLOOKUP($E68,'Copy of Raw Data'!$E:$E,'Copy of Raw Data'!L:L,"ERROR",0,1)</f>
        <v>25.35</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20 to 30</v>
      </c>
      <c r="N68" s="9">
        <f>_xlfn.XLOOKUP($E68,'Copy of Raw Data'!$E:$E,'Copy of Raw Data'!N:N,"ERROR",0,1)</f>
        <v>25.9</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2% to 4%</v>
      </c>
      <c r="P68" s="16">
        <f t="shared" si="1"/>
        <v>0.0212355212355211</v>
      </c>
      <c r="Q68" s="9">
        <f>_xlfn.XLOOKUP($E68,'Copy of Raw Data'!$E:$E,'Copy of Raw Data'!Q:Q,"ERROR",0,1)</f>
        <v>0</v>
      </c>
      <c r="R68" s="9">
        <f>_xlfn.XLOOKUP($E68,'Copy of Raw Data'!$E:$E,'Copy of Raw Data'!R:R,"ERROR",0,1)</f>
        <v>0</v>
      </c>
      <c r="S68" s="17" t="e">
        <f t="shared" si="5"/>
        <v>#N/A</v>
      </c>
      <c r="T68" s="9" t="e">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#N/A</v>
      </c>
      <c r="U68" s="17" t="e">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#N/A</v>
      </c>
      <c r="V68" s="17" t="e">
        <f t="shared" si="3"/>
        <v>#N/A</v>
      </c>
      <c r="W68" s="17" t="e">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#N/A</v>
      </c>
      <c r="X68" s="17" t="e">
        <f t="shared" si="4"/>
        <v>#N/A</v>
      </c>
      <c r="Y68" s="9" t="e">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#N/A</v>
      </c>
      <c r="Z68" s="17" t="e">
        <f t="array" ref="Z68">_xlfn.IFS(AA68="oz",_xlfn.IFS(R68="oz",Q68,R68="fl oz",Q68*1.04,R68="ml",Q68*0.0338),AA68="fl oz",_xlfn.IFS(R68="oz",Q68/1.04,R68="fl oz",Q68,R68="ml",Q68*0.0338/1.04),AA68="ml",_xlfn.IFS(R68="oz",Q68/0.0338,R68="fl oz",Q68*1.04/0.0338,R68="ml",Q68))</f>
        <v>#N/A</v>
      </c>
      <c r="AA68" s="9" t="str">
        <f>_xlfn.XLOOKUP($E68,'Copy of Raw Data'!$E:$E,'Copy of Raw Data'!AA:AA,"ERROR",0,1)</f>
        <v>oz</v>
      </c>
      <c r="AB68" s="9"/>
      <c r="AC68" s="9"/>
      <c r="AD68" s="9"/>
      <c r="AE68" s="9"/>
      <c r="AF68" s="9"/>
    </row>
    <row r="69" hidden="1" spans="1:32">
      <c r="A69" s="9" t="str">
        <f>_xlfn.XLOOKUP($E69,'Copy of Raw Data'!$E:$E,'Copy of Raw Data'!A:A,"ERROR",0,1)</f>
        <v>US</v>
      </c>
      <c r="B69" s="9" t="str">
        <f>_xlfn.XLOOKUP($E69,'Copy of Raw Data'!$E:$E,'Copy of Raw Data'!B:B,"ERROR",0,1)</f>
        <v>Hair Mousses</v>
      </c>
      <c r="C69" s="9" t="str">
        <f>_xlfn.XLOOKUP($E69,'Copy of Raw Data'!$E:$E,'Copy of Raw Data'!C:C,"ERROR",0,1)</f>
        <v>alterna</v>
      </c>
      <c r="D69" s="9" t="str">
        <f>_xlfn.XLOOKUP($E69,'Copy of Raw Data'!$E:$E,'Copy of Raw Data'!D:D,"ERROR",0,1)</f>
        <v>www.amazon.com/dp/B07FW6D1F9</v>
      </c>
      <c r="E69" s="9" t="s">
        <v>284</v>
      </c>
      <c r="F69" s="9" t="str">
        <f>_xlfn.XLOOKUP($E69,'Copy of Raw Data'!$E:$E,'Copy of Raw Data'!F:F,"ERROR",0,1)</f>
        <v>Alterna Caviar Anti-Aging Multiplying Volume Styling Mousse, 8.2 Ounce | For Fine, Thin Hair | Medium Hold | Sulfate Free , 8.2 Fl Oz (Pack of 1)</v>
      </c>
      <c r="G69" s="9">
        <f>_xlfn.XLOOKUP($E69,'Copy of Raw Data'!$E:$E,'Copy of Raw Data'!G:G,"ERROR",0,1)</f>
        <v>3116</v>
      </c>
      <c r="H69" s="9">
        <f>_xlfn.XLOOKUP($E69,'Copy of Raw Data'!$E:$E,'Copy of Raw Data'!H:H,"ERROR",0,1)</f>
        <v>84689.67</v>
      </c>
      <c r="I69" s="9">
        <f>_xlfn.XLOOKUP($E69,'Copy of Raw Data'!$E:$E,'Copy of Raw Data'!I:I,"ERROR",0,1)</f>
        <v>0.00352933858966227</v>
      </c>
      <c r="J69" s="9" t="str">
        <f>_xlfn.XLOOKUP($E69,'Copy of Raw Data'!$E:$E,'Copy of 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20 to 30</v>
      </c>
      <c r="L69" s="9">
        <f>_xlfn.XLOOKUP($E69,'Copy of Raw Data'!$E:$E,'Copy of Raw Data'!L:L,"ERROR",0,1)</f>
        <v>27.68</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_xlfn.XLOOKUP($E69,'Copy of Raw Data'!$E:$E,'Copy of Raw Data'!N:N,"ERROR",0,1)</f>
        <v>32.62</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15% to 20%</v>
      </c>
      <c r="P69" s="16">
        <f t="shared" ref="P69:P132" si="6">(N69-L69)/N69</f>
        <v>0.151440833844267</v>
      </c>
      <c r="Q69" s="9">
        <f>_xlfn.XLOOKUP($E69,'Copy of Raw Data'!$E:$E,'Copy of Raw Data'!Q:Q,"ERROR",0,1)</f>
        <v>8.2</v>
      </c>
      <c r="R69" s="9" t="str">
        <f>_xlfn.XLOOKUP($E69,'Copy of Raw Data'!$E:$E,'Copy of Raw Data'!R:R,"ERROR",0,1)</f>
        <v>oz</v>
      </c>
      <c r="S69" s="17">
        <f t="shared" si="5"/>
        <v>3.37560975609756</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ref="V69:V132" si="7">N69/($Z69*29.57)</f>
        <v>0.134529887740541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ref="X69:X132" si="8">L69/($Z69*29.57)</f>
        <v>0.114156569364138</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8.2</v>
      </c>
      <c r="AA69" s="9" t="str">
        <f>_xlfn.XLOOKUP($E69,'Copy of Raw Data'!$E:$E,'Copy of Raw Data'!AA:AA,"ERROR",0,1)</f>
        <v>oz</v>
      </c>
      <c r="AB69" s="9"/>
      <c r="AC69" s="9"/>
      <c r="AD69" s="9"/>
      <c r="AE69" s="9"/>
      <c r="AF69" s="9"/>
    </row>
    <row r="70" hidden="1" spans="1:32">
      <c r="A70" s="9" t="str">
        <f>_xlfn.XLOOKUP($E70,'Copy of Raw Data'!$E:$E,'Copy of Raw Data'!A:A,"ERROR",0,1)</f>
        <v>US</v>
      </c>
      <c r="B70" s="9" t="str">
        <f>_xlfn.XLOOKUP($E70,'Copy of Raw Data'!$E:$E,'Copy of Raw Data'!B:B,"ERROR",0,1)</f>
        <v>Hair Mousses</v>
      </c>
      <c r="C70" s="9" t="str">
        <f>_xlfn.XLOOKUP($E70,'Copy of Raw Data'!$E:$E,'Copy of Raw Data'!C:C,"ERROR",0,1)</f>
        <v>davines</v>
      </c>
      <c r="D70" s="9" t="str">
        <f>_xlfn.XLOOKUP($E70,'Copy of Raw Data'!$E:$E,'Copy of Raw Data'!D:D,"ERROR",0,1)</f>
        <v>www.amazon.com/dp/B0130KXHW4</v>
      </c>
      <c r="E70" s="9" t="s">
        <v>287</v>
      </c>
      <c r="F70" s="9" t="str">
        <f>_xlfn.XLOOKUP($E70,'Copy of Raw Data'!$E:$E,'Copy of Raw Data'!F:F,"ERROR",0,1)</f>
        <v>Davines This Is A Curl Moisturizing Mousse, Volumizing, Paraben Free Formula For Bouncy And Defined Curls And Waves, 8.53 Fl. Oz. Davines This Is A Curl Moisturizing Mousse, Volumizing, Paraben Free Formula For Bouncy And Defined Curls And Waves, 8.53 Fl. Oz.</v>
      </c>
      <c r="G70" s="9">
        <f>_xlfn.XLOOKUP($E70,'Copy of Raw Data'!$E:$E,'Copy of Raw Data'!G:G,"ERROR",0,1)</f>
        <v>2395</v>
      </c>
      <c r="H70" s="9">
        <f>_xlfn.XLOOKUP($E70,'Copy of Raw Data'!$E:$E,'Copy of Raw Data'!H:H,"ERROR",0,1)</f>
        <v>83014.84</v>
      </c>
      <c r="I70" s="9">
        <f>_xlfn.XLOOKUP($E70,'Copy of Raw Data'!$E:$E,'Copy of Raw Data'!I:I,"ERROR",0,1)</f>
        <v>0.00351183577445504</v>
      </c>
      <c r="J70" s="9" t="str">
        <f>_xlfn.XLOOKUP($E70,'Copy of Raw Data'!$E:$E,'Copy of 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30 to 40</v>
      </c>
      <c r="L70" s="9">
        <f>_xlfn.XLOOKUP($E70,'Copy of Raw Data'!$E:$E,'Copy of Raw Data'!L:L,"ERROR",0,1)</f>
        <v>34.49</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30 to 40</v>
      </c>
      <c r="N70" s="9">
        <f>_xlfn.XLOOKUP($E70,'Copy of Raw Data'!$E:$E,'Copy of Raw Data'!N:N,"ERROR",0,1)</f>
        <v>34.83</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6"/>
        <v>0.0097616996841802</v>
      </c>
      <c r="Q70" s="9">
        <f>_xlfn.XLOOKUP($E70,'Copy of Raw Data'!$E:$E,'Copy of Raw Data'!Q:Q,"ERROR",0,1)</f>
        <v>8.53</v>
      </c>
      <c r="R70" s="9" t="str">
        <f>_xlfn.XLOOKUP($E70,'Copy of Raw Data'!$E:$E,'Copy of Raw Data'!R:R,"ERROR",0,1)</f>
        <v>fl oz</v>
      </c>
      <c r="S70" s="17">
        <f t="shared" si="5"/>
        <v>3.88786184507169</v>
      </c>
      <c r="T70" s="9" t="str">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3 to 4</v>
      </c>
      <c r="U70" s="17"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0.1 to 0.2</v>
      </c>
      <c r="V70" s="17">
        <f t="shared" si="7"/>
        <v>0.132776060681351</v>
      </c>
      <c r="W70" s="17"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0.1 to 0.2</v>
      </c>
      <c r="X70" s="17">
        <f t="shared" si="8"/>
        <v>0.131479940651731</v>
      </c>
      <c r="Y70" s="9"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17">
        <f t="array" ref="Z70">_xlfn.IFS(AA70="oz",_xlfn.IFS(R70="oz",Q70,R70="fl oz",Q70*1.04,R70="ml",Q70*0.0338),AA70="fl oz",_xlfn.IFS(R70="oz",Q70/1.04,R70="fl oz",Q70,R70="ml",Q70*0.0338/1.04),AA70="ml",_xlfn.IFS(R70="oz",Q70/0.0338,R70="fl oz",Q70*1.04/0.0338,R70="ml",Q70))</f>
        <v>8.8712</v>
      </c>
      <c r="AA70" s="9" t="str">
        <f>_xlfn.XLOOKUP($E70,'Copy of Raw Data'!$E:$E,'Copy of Raw Data'!AA:AA,"ERROR",0,1)</f>
        <v>oz</v>
      </c>
      <c r="AB70" s="9"/>
      <c r="AC70" s="9"/>
      <c r="AD70" s="9"/>
      <c r="AE70" s="9"/>
      <c r="AF70" s="9"/>
    </row>
    <row r="71" hidden="1" spans="1:32">
      <c r="A71" s="9" t="str">
        <f>_xlfn.XLOOKUP($E71,'Copy of Raw Data'!$E:$E,'Copy of Raw Data'!A:A,"ERROR",0,1)</f>
        <v>US</v>
      </c>
      <c r="B71" s="9" t="str">
        <f>_xlfn.XLOOKUP($E71,'Copy of Raw Data'!$E:$E,'Copy of Raw Data'!B:B,"ERROR",0,1)</f>
        <v>Hair Mousses</v>
      </c>
      <c r="C71" s="9" t="str">
        <f>_xlfn.XLOOKUP($E71,'Copy of Raw Data'!$E:$E,'Copy of Raw Data'!C:C,"ERROR",0,1)</f>
        <v>drybar</v>
      </c>
      <c r="D71" s="9" t="str">
        <f>_xlfn.XLOOKUP($E71,'Copy of Raw Data'!$E:$E,'Copy of Raw Data'!D:D,"ERROR",0,1)</f>
        <v>www.amazon.com/dp/B07RDMVS36</v>
      </c>
      <c r="E71" s="9" t="s">
        <v>291</v>
      </c>
      <c r="F71" s="9" t="str">
        <f>_xlfn.XLOOKUP($E71,'Copy of Raw Data'!$E:$E,'Copy of Raw Data'!F:F,"ERROR",0,1)</f>
        <v>Drybar Southern Belle Volume-Boosting Mousse</v>
      </c>
      <c r="G71" s="9">
        <f>_xlfn.XLOOKUP($E71,'Copy of Raw Data'!$E:$E,'Copy of Raw Data'!G:G,"ERROR",0,1)</f>
        <v>2872</v>
      </c>
      <c r="H71" s="9">
        <f>_xlfn.XLOOKUP($E71,'Copy of Raw Data'!$E:$E,'Copy of Raw Data'!H:H,"ERROR",0,1)</f>
        <v>82603.15</v>
      </c>
      <c r="I71" s="9">
        <f>_xlfn.XLOOKUP($E71,'Copy of Raw Data'!$E:$E,'Copy of Raw Data'!I:I,"ERROR",0,1)</f>
        <v>0.00337010204214816</v>
      </c>
      <c r="J71" s="9" t="str">
        <f>_xlfn.XLOOKUP($E71,'Copy of Raw Data'!$E:$E,'Copy of 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20 to 30</v>
      </c>
      <c r="L71" s="9">
        <f>_xlfn.XLOOKUP($E71,'Copy of Raw Data'!$E:$E,'Copy of Raw Data'!L:L,"ERROR",0,1)</f>
        <v>28.92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20 to 30</v>
      </c>
      <c r="N71" s="9">
        <f>_xlfn.XLOOKUP($E71,'Copy of Raw Data'!$E:$E,'Copy of Raw Data'!N:N,"ERROR",0,1)</f>
        <v>29</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0% to 2%</v>
      </c>
      <c r="P71" s="16">
        <f t="shared" si="6"/>
        <v>0.00275862068965511</v>
      </c>
      <c r="Q71" s="9">
        <f>_xlfn.XLOOKUP($E71,'Copy of Raw Data'!$E:$E,'Copy of Raw Data'!Q:Q,"ERROR",0,1)</f>
        <v>0</v>
      </c>
      <c r="R71" s="9">
        <f>_xlfn.XLOOKUP($E71,'Copy of Raw Data'!$E:$E,'Copy of Raw Data'!R:R,"ERROR",0,1)</f>
        <v>0</v>
      </c>
      <c r="S71" s="17" t="e">
        <f t="shared" si="5"/>
        <v>#N/A</v>
      </c>
      <c r="T71" s="9" t="e">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#N/A</v>
      </c>
      <c r="U71" s="17" t="e">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#N/A</v>
      </c>
      <c r="V71" s="17" t="e">
        <f t="shared" si="7"/>
        <v>#N/A</v>
      </c>
      <c r="W71" s="17" t="e">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#N/A</v>
      </c>
      <c r="X71" s="17" t="e">
        <f t="shared" si="8"/>
        <v>#N/A</v>
      </c>
      <c r="Y71" s="9" t="e">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#N/A</v>
      </c>
      <c r="Z71" s="17" t="e">
        <f t="array" ref="Z71">_xlfn.IFS(AA71="oz",_xlfn.IFS(R71="oz",Q71,R71="fl oz",Q71*1.04,R71="ml",Q71*0.0338),AA71="fl oz",_xlfn.IFS(R71="oz",Q71/1.04,R71="fl oz",Q71,R71="ml",Q71*0.0338/1.04),AA71="ml",_xlfn.IFS(R71="oz",Q71/0.0338,R71="fl oz",Q71*1.04/0.0338,R71="ml",Q71))</f>
        <v>#N/A</v>
      </c>
      <c r="AA71" s="9" t="str">
        <f>_xlfn.XLOOKUP($E71,'Copy of Raw Data'!$E:$E,'Copy of Raw Data'!AA:AA,"ERROR",0,1)</f>
        <v>oz</v>
      </c>
      <c r="AB71" s="9"/>
      <c r="AC71" s="9"/>
      <c r="AD71" s="9"/>
      <c r="AE71" s="9"/>
      <c r="AF71" s="9"/>
    </row>
    <row r="72" hidden="1" spans="1:32">
      <c r="A72" s="9" t="str">
        <f>_xlfn.XLOOKUP($E72,'Copy of Raw Data'!$E:$E,'Copy of Raw Data'!A:A,"ERROR",0,1)</f>
        <v>US</v>
      </c>
      <c r="B72" s="9" t="str">
        <f>_xlfn.XLOOKUP($E72,'Copy of Raw Data'!$E:$E,'Copy of Raw Data'!B:B,"ERROR",0,1)</f>
        <v>Hair Mousses</v>
      </c>
      <c r="C72" s="9" t="str">
        <f>_xlfn.XLOOKUP($E72,'Copy of Raw Data'!$E:$E,'Copy of Raw Data'!C:C,"ERROR",0,1)</f>
        <v>roux</v>
      </c>
      <c r="D72" s="9" t="str">
        <f>_xlfn.XLOOKUP($E72,'Copy of Raw Data'!$E:$E,'Copy of Raw Data'!D:D,"ERROR",0,1)</f>
        <v>www.amazon.com/dp/B003UFE6FM</v>
      </c>
      <c r="E72" s="9" t="s">
        <v>295</v>
      </c>
      <c r="F72" s="9" t="str">
        <f>_xlfn.XLOOKUP($E72,'Copy of Raw Data'!$E:$E,'Copy of Raw Data'!F:F,"ERROR",0,1)</f>
        <v>Roux Fanci-Full Instant Color Mousse Enriches Light to Medium Brown Hair, 13 Chocolate Kiss, 6 Fl Oz (Pack of 1)</v>
      </c>
      <c r="G72" s="9">
        <f>_xlfn.XLOOKUP($E72,'Copy of Raw Data'!$E:$E,'Copy of Raw Data'!G:G,"ERROR",0,1)</f>
        <v>2006</v>
      </c>
      <c r="H72" s="9">
        <f>_xlfn.XLOOKUP($E72,'Copy of Raw Data'!$E:$E,'Copy of Raw Data'!H:H,"ERROR",0,1)</f>
        <v>79269.38</v>
      </c>
      <c r="I72" s="9">
        <f>_xlfn.XLOOKUP($E72,'Copy of Raw Data'!$E:$E,'Copy of Raw Data'!I:I,"ERROR",0,1)</f>
        <v>0.00336188355443238</v>
      </c>
      <c r="J72" s="9" t="str">
        <f>_xlfn.XLOOKUP($E72,'Copy of Raw Data'!$E:$E,'Copy of 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30 to 40</v>
      </c>
      <c r="L72" s="9">
        <f>_xlfn.XLOOKUP($E72,'Copy of Raw Data'!$E:$E,'Copy of Raw Data'!L:L,"ERROR",0,1)</f>
        <v>39.02</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30 to 40</v>
      </c>
      <c r="N72" s="9">
        <f>_xlfn.XLOOKUP($E72,'Copy of Raw Data'!$E:$E,'Copy of Raw Data'!N:N,"ERROR",0,1)</f>
        <v>39.02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No Discount</v>
      </c>
      <c r="P72" s="16">
        <f t="shared" si="6"/>
        <v>0</v>
      </c>
      <c r="Q72" s="9">
        <f>_xlfn.XLOOKUP($E72,'Copy of Raw Data'!$E:$E,'Copy of Raw Data'!Q:Q,"ERROR",0,1)</f>
        <v>6</v>
      </c>
      <c r="R72" s="9" t="str">
        <f>_xlfn.XLOOKUP($E72,'Copy of Raw Data'!$E:$E,'Copy of Raw Data'!R:R,"ERROR",0,1)</f>
        <v>fl oz</v>
      </c>
      <c r="S72" s="17">
        <f t="shared" si="5"/>
        <v>6.25320512820513</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5 to 10</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0.2 to 0.3</v>
      </c>
      <c r="V72" s="17">
        <f t="shared" si="7"/>
        <v>0.211471258985632</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0.2 to 0.3</v>
      </c>
      <c r="X72" s="17">
        <f t="shared" si="8"/>
        <v>0.211471258985632</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6.24</v>
      </c>
      <c r="AA72" s="9" t="str">
        <f>_xlfn.XLOOKUP($E72,'Copy of Raw Data'!$E:$E,'Copy of Raw Data'!AA:AA,"ERROR",0,1)</f>
        <v>oz</v>
      </c>
      <c r="AB72" s="9"/>
      <c r="AC72" s="9"/>
      <c r="AD72" s="9"/>
      <c r="AE72" s="9"/>
      <c r="AF72" s="9"/>
    </row>
    <row r="73" hidden="1" spans="1:32">
      <c r="A73" s="9" t="str">
        <f>_xlfn.XLOOKUP($E73,'Copy of Raw Data'!$E:$E,'Copy of Raw Data'!A:A,"ERROR",0,1)</f>
        <v>US</v>
      </c>
      <c r="B73" s="9" t="str">
        <f>_xlfn.XLOOKUP($E73,'Copy of Raw Data'!$E:$E,'Copy of Raw Data'!B:B,"ERROR",0,1)</f>
        <v>Hair Mousses</v>
      </c>
      <c r="C73" s="9" t="str">
        <f>_xlfn.XLOOKUP($E73,'Copy of Raw Data'!$E:$E,'Copy of Raw Data'!C:C,"ERROR",0,1)</f>
        <v>Not Your Mother's</v>
      </c>
      <c r="D73" s="9" t="str">
        <f>_xlfn.XLOOKUP($E73,'Copy of Raw Data'!$E:$E,'Copy of Raw Data'!D:D,"ERROR",0,1)</f>
        <v>www.amazon.com/dp/B07QD2L6BC</v>
      </c>
      <c r="E73" s="9" t="s">
        <v>299</v>
      </c>
      <c r="F73" s="9" t="str">
        <f>_xlfn.XLOOKUP($E73,'Copy of Raw Data'!$E:$E,'Copy of Raw Data'!F:F,"ERROR",0,1)</f>
        <v>Not Your Mother's Curl Talk Curl Activating Mousse - 7 oz</v>
      </c>
      <c r="G73" s="9">
        <f>_xlfn.XLOOKUP($E73,'Copy of Raw Data'!$E:$E,'Copy of Raw Data'!G:G,"ERROR",0,1)</f>
        <v>9885</v>
      </c>
      <c r="H73" s="9">
        <f>_xlfn.XLOOKUP($E73,'Copy of Raw Data'!$E:$E,'Copy of Raw Data'!H:H,"ERROR",0,1)</f>
        <v>79076.07</v>
      </c>
      <c r="I73" s="9">
        <f>_xlfn.XLOOKUP($E73,'Copy of Raw Data'!$E:$E,'Copy of Raw Data'!I:I,"ERROR",0,1)</f>
        <v>0.0032662649296752</v>
      </c>
      <c r="J73" s="9" t="str">
        <f>_xlfn.XLOOKUP($E73,'Copy of Raw Data'!$E:$E,'Copy of 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 to 10</v>
      </c>
      <c r="L73" s="9">
        <f>_xlfn.XLOOKUP($E73,'Copy of Raw Data'!$E:$E,'Copy of Raw Data'!L:L,"ERROR",0,1)</f>
        <v>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_xlfn.XLOOKUP($E73,'Copy of Raw Data'!$E:$E,'Copy of Raw Data'!N:N,"ERROR",0,1)</f>
        <v>12.52</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30% to 40%</v>
      </c>
      <c r="P73" s="16">
        <f t="shared" si="6"/>
        <v>0.361022364217252</v>
      </c>
      <c r="Q73" s="9">
        <f>_xlfn.XLOOKUP($E73,'Copy of Raw Data'!$E:$E,'Copy of Raw Data'!Q:Q,"ERROR",0,1)</f>
        <v>7</v>
      </c>
      <c r="R73" s="9" t="str">
        <f>_xlfn.XLOOKUP($E73,'Copy of Raw Data'!$E:$E,'Copy of Raw Data'!R:R,"ERROR",0,1)</f>
        <v>oz</v>
      </c>
      <c r="S73" s="17">
        <f t="shared" si="5"/>
        <v>1.14285714285714</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7">
        <f t="shared" si="7"/>
        <v>0.0604860138170926</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8"/>
        <v>0.0386492101067684</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17">
        <f t="array" ref="Z73">_xlfn.IFS(AA73="oz",_xlfn.IFS(R73="oz",Q73,R73="fl oz",Q73*1.04,R73="ml",Q73*0.0338),AA73="fl oz",_xlfn.IFS(R73="oz",Q73/1.04,R73="fl oz",Q73,R73="ml",Q73*0.0338/1.04),AA73="ml",_xlfn.IFS(R73="oz",Q73/0.0338,R73="fl oz",Q73*1.04/0.0338,R73="ml",Q73))</f>
        <v>7</v>
      </c>
      <c r="AA73" s="9" t="str">
        <f>_xlfn.XLOOKUP($E73,'Copy of Raw Data'!$E:$E,'Copy of Raw Data'!AA:AA,"ERROR",0,1)</f>
        <v>oz</v>
      </c>
      <c r="AB73" s="9"/>
      <c r="AC73" s="9"/>
      <c r="AD73" s="9"/>
      <c r="AE73" s="9"/>
      <c r="AF73" s="9"/>
    </row>
    <row r="74" hidden="1" spans="1:32">
      <c r="A74" s="9" t="str">
        <f>_xlfn.XLOOKUP($E74,'Copy of Raw Data'!$E:$E,'Copy of Raw Data'!A:A,"ERROR",0,1)</f>
        <v>US</v>
      </c>
      <c r="B74" s="9" t="str">
        <f>_xlfn.XLOOKUP($E74,'Copy of Raw Data'!$E:$E,'Copy of Raw Data'!B:B,"ERROR",0,1)</f>
        <v>Hair Mousses</v>
      </c>
      <c r="C74" s="9" t="str">
        <f>_xlfn.XLOOKUP($E74,'Copy of Raw Data'!$E:$E,'Copy of Raw Data'!C:C,"ERROR",0,1)</f>
        <v>Herbal Essences</v>
      </c>
      <c r="D74" s="9" t="str">
        <f>_xlfn.XLOOKUP($E74,'Copy of Raw Data'!$E:$E,'Copy of Raw Data'!D:D,"ERROR",0,1)</f>
        <v>www.amazon.com/dp/B0741GKYMS</v>
      </c>
      <c r="E74" s="9" t="s">
        <v>302</v>
      </c>
      <c r="F74" s="9" t="str">
        <f>_xlfn.XLOOKUP($E74,'Copy of Raw Data'!$E:$E,'Copy of Raw Data'!F:F,"ERROR",0,1)</f>
        <v>Herbal Essences Mousse 6.8 Ounce Totally Twisted Curl Boosting (201ml) (Pack of 2)</v>
      </c>
      <c r="G74" s="9">
        <f>_xlfn.XLOOKUP($E74,'Copy of Raw Data'!$E:$E,'Copy of Raw Data'!G:G,"ERROR",0,1)</f>
        <v>5824</v>
      </c>
      <c r="H74" s="9">
        <f>_xlfn.XLOOKUP($E74,'Copy of Raw Data'!$E:$E,'Copy of Raw Data'!H:H,"ERROR",0,1)</f>
        <v>76826.99</v>
      </c>
      <c r="I74" s="9">
        <f>_xlfn.XLOOKUP($E74,'Copy of Raw Data'!$E:$E,'Copy of Raw Data'!I:I,"ERROR",0,1)</f>
        <v>0.00310791523568005</v>
      </c>
      <c r="J74" s="9" t="str">
        <f>_xlfn.XLOOKUP($E74,'Copy of Raw Data'!$E:$E,'Copy of 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10 to 15</v>
      </c>
      <c r="L74" s="9">
        <f>_xlfn.XLOOKUP($E74,'Copy of Raw Data'!$E:$E,'Copy of Raw Data'!L:L,"ERROR",0,1)</f>
        <v>13.68</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10 to 15</v>
      </c>
      <c r="N74" s="9">
        <f>_xlfn.XLOOKUP($E74,'Copy of Raw Data'!$E:$E,'Copy of Raw Data'!N:N,"ERROR",0,1)</f>
        <v>14.44</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6"/>
        <v>0.0526315789473684</v>
      </c>
      <c r="Q74" s="9">
        <f>_xlfn.XLOOKUP($E74,'Copy of Raw Data'!$E:$E,'Copy of Raw Data'!Q:Q,"ERROR",0,1)</f>
        <v>13.6</v>
      </c>
      <c r="R74" s="9" t="str">
        <f>_xlfn.XLOOKUP($E74,'Copy of Raw Data'!$E:$E,'Copy of Raw Data'!R:R,"ERROR",0,1)</f>
        <v>oz</v>
      </c>
      <c r="S74" s="17">
        <f t="shared" si="5"/>
        <v>1.00588235294118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1 to 2</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 to 0.05</v>
      </c>
      <c r="V74" s="17">
        <f t="shared" si="7"/>
        <v>0.0359068213013985</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 to 0.05</v>
      </c>
      <c r="X74" s="17">
        <f t="shared" si="8"/>
        <v>0.0340169886013249</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10 to 15</v>
      </c>
      <c r="Z74" s="17">
        <f t="array" ref="Z74">_xlfn.IFS(AA74="oz",_xlfn.IFS(R74="oz",Q74,R74="fl oz",Q74*1.04,R74="ml",Q74*0.0338),AA74="fl oz",_xlfn.IFS(R74="oz",Q74/1.04,R74="fl oz",Q74,R74="ml",Q74*0.0338/1.04),AA74="ml",_xlfn.IFS(R74="oz",Q74/0.0338,R74="fl oz",Q74*1.04/0.0338,R74="ml",Q74))</f>
        <v>13.6</v>
      </c>
      <c r="AA74" s="9" t="str">
        <f>_xlfn.XLOOKUP($E74,'Copy of Raw Data'!$E:$E,'Copy of Raw Data'!AA:AA,"ERROR",0,1)</f>
        <v>oz</v>
      </c>
      <c r="AB74" s="9"/>
      <c r="AC74" s="9"/>
      <c r="AD74" s="9"/>
      <c r="AE74" s="9"/>
      <c r="AF74" s="9"/>
    </row>
    <row r="75" hidden="1" spans="1:32">
      <c r="A75" s="9" t="str">
        <f>_xlfn.XLOOKUP($E75,'Copy of Raw Data'!$E:$E,'Copy of Raw Data'!A:A,"ERROR",0,1)</f>
        <v>US</v>
      </c>
      <c r="B75" s="9" t="str">
        <f>_xlfn.XLOOKUP($E75,'Copy of Raw Data'!$E:$E,'Copy of Raw Data'!B:B,"ERROR",0,1)</f>
        <v>Hair Mousses</v>
      </c>
      <c r="C75" s="9" t="str">
        <f>_xlfn.XLOOKUP($E75,'Copy of Raw Data'!$E:$E,'Copy of Raw Data'!C:C,"ERROR",0,1)</f>
        <v>authentic beauty concepts</v>
      </c>
      <c r="D75" s="9" t="str">
        <f>_xlfn.XLOOKUP($E75,'Copy of Raw Data'!$E:$E,'Copy of Raw Data'!D:D,"ERROR",0,1)</f>
        <v>www.amazon.com/dp/B08N7XN28F</v>
      </c>
      <c r="E75" s="9" t="s">
        <v>306</v>
      </c>
      <c r="F75" s="9" t="str">
        <f>_xlfn.XLOOKUP($E75,'Copy of Raw Data'!$E:$E,'Copy of Raw Data'!F:F,"ERROR",0,1)</f>
        <v>Amplify Mousse | Volumizing Mousse | Lightweight Medium Hold Styling | Heat Protection | All Hair Types | Vegan &amp; Cruelty-free | Silicone-free | 6.7 oz. | Authentic Beauty Concept</v>
      </c>
      <c r="G75" s="9">
        <f>_xlfn.XLOOKUP($E75,'Copy of Raw Data'!$E:$E,'Copy of Raw Data'!G:G,"ERROR",0,1)</f>
        <v>2727</v>
      </c>
      <c r="H75" s="9">
        <f>_xlfn.XLOOKUP($E75,'Copy of Raw Data'!$E:$E,'Copy of Raw Data'!H:H,"ERROR",0,1)</f>
        <v>73102.39</v>
      </c>
      <c r="I75" s="9">
        <f>_xlfn.XLOOKUP($E75,'Copy of Raw Data'!$E:$E,'Copy of Raw Data'!I:I,"ERROR",0,1)</f>
        <v>0.00299379938038444</v>
      </c>
      <c r="J75" s="9" t="str">
        <f>_xlfn.XLOOKUP($E75,'Copy of Raw Data'!$E:$E,'Copy of 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20 to 30</v>
      </c>
      <c r="L75" s="9">
        <f>_xlfn.XLOOKUP($E75,'Copy of Raw Data'!$E:$E,'Copy of Raw Data'!L:L,"ERROR",0,1)</f>
        <v>26.61</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_xlfn.XLOOKUP($E75,'Copy of Raw Data'!$E:$E,'Copy of Raw Data'!N:N,"ERROR",0,1)</f>
        <v>27.96</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4% to 6%</v>
      </c>
      <c r="P75" s="16">
        <f t="shared" si="6"/>
        <v>0.0482832618025752</v>
      </c>
      <c r="Q75" s="9">
        <f>_xlfn.XLOOKUP($E75,'Copy of Raw Data'!$E:$E,'Copy of Raw Data'!Q:Q,"ERROR",0,1)</f>
        <v>6.7</v>
      </c>
      <c r="R75" s="9" t="str">
        <f>_xlfn.XLOOKUP($E75,'Copy of Raw Data'!$E:$E,'Copy of Raw Data'!R:R,"ERROR",0,1)</f>
        <v>oz</v>
      </c>
      <c r="S75" s="17">
        <f t="shared" si="5"/>
        <v>3.97164179104478</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3 to 4</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0.1 to 0.2</v>
      </c>
      <c r="V75" s="17">
        <f t="shared" si="7"/>
        <v>0.141127302277924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0.1 to 0.2</v>
      </c>
      <c r="X75" s="17">
        <f t="shared" si="8"/>
        <v>0.134313215794548</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6.7</v>
      </c>
      <c r="AA75" s="9" t="str">
        <f>_xlfn.XLOOKUP($E75,'Copy of Raw Data'!$E:$E,'Copy of Raw Data'!AA:AA,"ERROR",0,1)</f>
        <v>oz</v>
      </c>
      <c r="AB75" s="9"/>
      <c r="AC75" s="9"/>
      <c r="AD75" s="9"/>
      <c r="AE75" s="9"/>
      <c r="AF75" s="9"/>
    </row>
    <row r="76" hidden="1" spans="1:32">
      <c r="A76" s="9" t="str">
        <f>_xlfn.XLOOKUP($E76,'Copy of Raw Data'!$E:$E,'Copy of Raw Data'!A:A,"ERROR",0,1)</f>
        <v>US</v>
      </c>
      <c r="B76" s="9" t="str">
        <f>_xlfn.XLOOKUP($E76,'Copy of Raw Data'!$E:$E,'Copy of Raw Data'!B:B,"ERROR",0,1)</f>
        <v>Hair Mousses</v>
      </c>
      <c r="C76" s="9" t="str">
        <f>_xlfn.XLOOKUP($E76,'Copy of Raw Data'!$E:$E,'Copy of Raw Data'!C:C,"ERROR",0,1)</f>
        <v>Got2B</v>
      </c>
      <c r="D76" s="9" t="str">
        <f>_xlfn.XLOOKUP($E76,'Copy of Raw Data'!$E:$E,'Copy of Raw Data'!D:D,"ERROR",0,1)</f>
        <v>www.amazon.com/dp/B082NDT1YJ</v>
      </c>
      <c r="E76" s="9" t="s">
        <v>310</v>
      </c>
      <c r="F76" s="9" t="str">
        <f>_xlfn.XLOOKUP($E76,'Copy of Raw Data'!$E:$E,'Copy of Raw Data'!F:F,"ERROR",0,1)</f>
        <v>Got2b Volumaniac Bodifying Hair Mousse, 8 oz</v>
      </c>
      <c r="G76" s="9">
        <f>_xlfn.XLOOKUP($E76,'Copy of Raw Data'!$E:$E,'Copy of Raw Data'!G:G,"ERROR",0,1)</f>
        <v>3831</v>
      </c>
      <c r="H76" s="9">
        <f>_xlfn.XLOOKUP($E76,'Copy of Raw Data'!$E:$E,'Copy of Raw Data'!H:H,"ERROR",0,1)</f>
        <v>70418.23</v>
      </c>
      <c r="I76" s="9">
        <f>_xlfn.XLOOKUP($E76,'Copy of Raw Data'!$E:$E,'Copy of Raw Data'!I:I,"ERROR",0,1)</f>
        <v>0.00286906466586391</v>
      </c>
      <c r="J76" s="9" t="str">
        <f>_xlfn.XLOOKUP($E76,'Copy of Raw Data'!$E:$E,'Copy of 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_xlfn.XLOOKUP($E76,'Copy of Raw Data'!$E:$E,'Copy of Raw Data'!L:L,"ERROR",0,1)</f>
        <v>18.45</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20 to 30</v>
      </c>
      <c r="N76" s="9">
        <f>_xlfn.XLOOKUP($E76,'Copy of Raw Data'!$E:$E,'Copy of Raw Data'!N:N,"ERROR",0,1)</f>
        <v>20.23</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8% to 10%</v>
      </c>
      <c r="P76" s="16">
        <f t="shared" si="6"/>
        <v>0.0879881364310431</v>
      </c>
      <c r="Q76" s="9">
        <f>_xlfn.XLOOKUP($E76,'Copy of Raw Data'!$E:$E,'Copy of Raw Data'!Q:Q,"ERROR",0,1)</f>
        <v>8</v>
      </c>
      <c r="R76" s="9" t="str">
        <f>_xlfn.XLOOKUP($E76,'Copy of Raw Data'!$E:$E,'Copy of Raw Data'!R:R,"ERROR",0,1)</f>
        <v>oz</v>
      </c>
      <c r="S76" s="17">
        <f t="shared" si="5"/>
        <v>2.30625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2 to 3</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7"/>
        <v>0.0855174163003044</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8"/>
        <v>0.0779928982076429</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6 to 8</v>
      </c>
      <c r="Z76" s="17">
        <f t="array" ref="Z76">_xlfn.IFS(AA76="oz",_xlfn.IFS(R76="oz",Q76,R76="fl oz",Q76*1.04,R76="ml",Q76*0.0338),AA76="fl oz",_xlfn.IFS(R76="oz",Q76/1.04,R76="fl oz",Q76,R76="ml",Q76*0.0338/1.04),AA76="ml",_xlfn.IFS(R76="oz",Q76/0.0338,R76="fl oz",Q76*1.04/0.0338,R76="ml",Q76))</f>
        <v>8</v>
      </c>
      <c r="AA76" s="9" t="str">
        <f>_xlfn.XLOOKUP($E76,'Copy of Raw Data'!$E:$E,'Copy of Raw Data'!AA:AA,"ERROR",0,1)</f>
        <v>oz</v>
      </c>
      <c r="AB76" s="9"/>
      <c r="AC76" s="9"/>
      <c r="AD76" s="9"/>
      <c r="AE76" s="9"/>
      <c r="AF76" s="9"/>
    </row>
    <row r="77" hidden="1" spans="1:32">
      <c r="A77" s="9" t="str">
        <f>_xlfn.XLOOKUP($E77,'Copy of Raw Data'!$E:$E,'Copy of Raw Data'!A:A,"ERROR",0,1)</f>
        <v>US</v>
      </c>
      <c r="B77" s="9" t="str">
        <f>_xlfn.XLOOKUP($E77,'Copy of Raw Data'!$E:$E,'Copy of Raw Data'!B:B,"ERROR",0,1)</f>
        <v>Hair Mousses</v>
      </c>
      <c r="C77" s="9" t="str">
        <f>_xlfn.XLOOKUP($E77,'Copy of Raw Data'!$E:$E,'Copy of Raw Data'!C:C,"ERROR",0,1)</f>
        <v>rusk</v>
      </c>
      <c r="D77" s="9" t="str">
        <f>_xlfn.XLOOKUP($E77,'Copy of Raw Data'!$E:$E,'Copy of Raw Data'!D:D,"ERROR",0,1)</f>
        <v>www.amazon.com/dp/B002RS6J4E</v>
      </c>
      <c r="E77" s="9" t="s">
        <v>313</v>
      </c>
      <c r="F77" s="9" t="str">
        <f>_xlfn.XLOOKUP($E77,'Copy of Raw Data'!$E:$E,'Copy of Raw Data'!F:F,"ERROR",0,1)</f>
        <v>RUSK Designer Collection Mousse Maximum Volume and Control, Firm-Holding Styling Mousse, 8.8 Ounce</v>
      </c>
      <c r="G77" s="9">
        <f>_xlfn.XLOOKUP($E77,'Copy of Raw Data'!$E:$E,'Copy of Raw Data'!G:G,"ERROR",0,1)</f>
        <v>4688</v>
      </c>
      <c r="H77" s="9">
        <f>_xlfn.XLOOKUP($E77,'Copy of Raw Data'!$E:$E,'Copy of Raw Data'!H:H,"ERROR",0,1)</f>
        <v>67484.3</v>
      </c>
      <c r="I77" s="9">
        <f>_xlfn.XLOOKUP($E77,'Copy of Raw Data'!$E:$E,'Copy of Raw Data'!I:I,"ERROR",0,1)</f>
        <v>0.00282313237088044</v>
      </c>
      <c r="J77" s="9" t="str">
        <f>_xlfn.XLOOKUP($E77,'Copy of Raw Data'!$E:$E,'Copy of 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15 to 20</v>
      </c>
      <c r="L77" s="9">
        <f>_xlfn.XLOOKUP($E77,'Copy of Raw Data'!$E:$E,'Copy of Raw Data'!L:L,"ERROR",0,1)</f>
        <v>16.39</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15 to 20</v>
      </c>
      <c r="N77" s="9">
        <f>_xlfn.XLOOKUP($E77,'Copy of Raw Data'!$E:$E,'Copy of Raw Data'!N:N,"ERROR",0,1)</f>
        <v>17.44</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6% to 8%</v>
      </c>
      <c r="P77" s="16">
        <f t="shared" si="6"/>
        <v>0.0602064220183487</v>
      </c>
      <c r="Q77" s="9">
        <f>_xlfn.XLOOKUP($E77,'Copy of Raw Data'!$E:$E,'Copy of Raw Data'!Q:Q,"ERROR",0,1)</f>
        <v>8.8</v>
      </c>
      <c r="R77" s="9" t="str">
        <f>_xlfn.XLOOKUP($E77,'Copy of Raw Data'!$E:$E,'Copy of Raw Data'!R:R,"ERROR",0,1)</f>
        <v>oz</v>
      </c>
      <c r="S77" s="17">
        <f t="shared" si="5"/>
        <v>1.8625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1 to 2</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0.05 to 0.1</v>
      </c>
      <c r="V77" s="17">
        <f t="shared" si="7"/>
        <v>0.0670212438896916</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0.05 to 0.1</v>
      </c>
      <c r="X77" s="17">
        <f t="shared" si="8"/>
        <v>0.0629861345958742</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8 to 10</v>
      </c>
      <c r="Z77" s="17">
        <f t="array" ref="Z77">_xlfn.IFS(AA77="oz",_xlfn.IFS(R77="oz",Q77,R77="fl oz",Q77*1.04,R77="ml",Q77*0.0338),AA77="fl oz",_xlfn.IFS(R77="oz",Q77/1.04,R77="fl oz",Q77,R77="ml",Q77*0.0338/1.04),AA77="ml",_xlfn.IFS(R77="oz",Q77/0.0338,R77="fl oz",Q77*1.04/0.0338,R77="ml",Q77))</f>
        <v>8.8</v>
      </c>
      <c r="AA77" s="9" t="str">
        <f>_xlfn.XLOOKUP($E77,'Copy of Raw Data'!$E:$E,'Copy of Raw Data'!AA:AA,"ERROR",0,1)</f>
        <v>oz</v>
      </c>
      <c r="AB77" s="9"/>
      <c r="AC77" s="9"/>
      <c r="AD77" s="9"/>
      <c r="AE77" s="9"/>
      <c r="AF77" s="9"/>
    </row>
    <row r="78" hidden="1" spans="1:32">
      <c r="A78" s="9" t="str">
        <f>_xlfn.XLOOKUP($E78,'Copy of Raw Data'!$E:$E,'Copy of Raw Data'!A:A,"ERROR",0,1)</f>
        <v>US</v>
      </c>
      <c r="B78" s="9" t="str">
        <f>_xlfn.XLOOKUP($E78,'Copy of Raw Data'!$E:$E,'Copy of Raw Data'!B:B,"ERROR",0,1)</f>
        <v>Hair Mousses</v>
      </c>
      <c r="C78" s="9" t="str">
        <f>_xlfn.XLOOKUP($E78,'Copy of Raw Data'!$E:$E,'Copy of Raw Data'!C:C,"ERROR",0,1)</f>
        <v>Boldify</v>
      </c>
      <c r="D78" s="9" t="str">
        <f>_xlfn.XLOOKUP($E78,'Copy of Raw Data'!$E:$E,'Copy of Raw Data'!D:D,"ERROR",0,1)</f>
        <v>www.amazon.com/dp/B0739NH8XC</v>
      </c>
      <c r="E78" s="9" t="s">
        <v>317</v>
      </c>
      <c r="F78" s="9" t="str">
        <f>_xlfn.XLOOKUP($E78,'Copy of Raw Data'!$E:$E,'Copy of Raw Data'!F:F,"ERROR",0,1)</f>
        <v>Boldify Spray Root Booster - Volumizing Mousse for Fine Hair - Root Lifter Hair Products, Texture Spray Hair Styling Products for Root Boost &amp; Volume, Stylist Recommended - 8oz</v>
      </c>
      <c r="G78" s="9">
        <f>_xlfn.XLOOKUP($E78,'Copy of Raw Data'!$E:$E,'Copy of Raw Data'!G:G,"ERROR",0,1)</f>
        <v>2693</v>
      </c>
      <c r="H78" s="9">
        <f>_xlfn.XLOOKUP($E78,'Copy of Raw Data'!$E:$E,'Copy of Raw Data'!H:H,"ERROR",0,1)</f>
        <v>66403.91</v>
      </c>
      <c r="I78" s="9">
        <f>_xlfn.XLOOKUP($E78,'Copy of Raw Data'!$E:$E,'Copy of Raw Data'!I:I,"ERROR",0,1)</f>
        <v>0.0027706919485392</v>
      </c>
      <c r="J78" s="9" t="str">
        <f>_xlfn.XLOOKUP($E78,'Copy of Raw Data'!$E:$E,'Copy of 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_xlfn.XLOOKUP($E78,'Copy of Raw Data'!$E:$E,'Copy of Raw Data'!L:L,"ERROR",0,1)</f>
        <v>24.81</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_xlfn.XLOOKUP($E78,'Copy of Raw Data'!$E:$E,'Copy of Raw Data'!N:N,"ERROR",0,1)</f>
        <v>27.45</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8% to 10%</v>
      </c>
      <c r="P78" s="16">
        <f t="shared" si="6"/>
        <v>0.0961748633879782</v>
      </c>
      <c r="Q78" s="9">
        <f>_xlfn.XLOOKUP($E78,'Copy of Raw Data'!$E:$E,'Copy of Raw Data'!Q:Q,"ERROR",0,1)</f>
        <v>8</v>
      </c>
      <c r="R78" s="9" t="str">
        <f>_xlfn.XLOOKUP($E78,'Copy of Raw Data'!$E:$E,'Copy of Raw Data'!R:R,"ERROR",0,1)</f>
        <v>oz</v>
      </c>
      <c r="S78" s="17">
        <f t="shared" si="5"/>
        <v>3.10125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3 to 4</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0.1 to 0.2</v>
      </c>
      <c r="V78" s="17">
        <f t="shared" si="7"/>
        <v>0.116038214406493</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0.1 to 0.2</v>
      </c>
      <c r="X78" s="17">
        <f t="shared" si="8"/>
        <v>0.104878254988164</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6 to 8</v>
      </c>
      <c r="Z78" s="17">
        <f t="array" ref="Z78">_xlfn.IFS(AA78="oz",_xlfn.IFS(R78="oz",Q78,R78="fl oz",Q78*1.04,R78="ml",Q78*0.0338),AA78="fl oz",_xlfn.IFS(R78="oz",Q78/1.04,R78="fl oz",Q78,R78="ml",Q78*0.0338/1.04),AA78="ml",_xlfn.IFS(R78="oz",Q78/0.0338,R78="fl oz",Q78*1.04/0.0338,R78="ml",Q78))</f>
        <v>8</v>
      </c>
      <c r="AA78" s="9" t="str">
        <f>_xlfn.XLOOKUP($E78,'Copy of Raw Data'!$E:$E,'Copy of Raw Data'!AA:AA,"ERROR",0,1)</f>
        <v>oz</v>
      </c>
      <c r="AB78" s="9"/>
      <c r="AC78" s="9"/>
      <c r="AD78" s="9"/>
      <c r="AE78" s="9"/>
      <c r="AF78" s="9"/>
    </row>
    <row r="79" hidden="1" spans="1:32">
      <c r="A79" s="9" t="str">
        <f>_xlfn.XLOOKUP($E79,'Copy of Raw Data'!$E:$E,'Copy of Raw Data'!A:A,"ERROR",0,1)</f>
        <v>US</v>
      </c>
      <c r="B79" s="9" t="str">
        <f>_xlfn.XLOOKUP($E79,'Copy of Raw Data'!$E:$E,'Copy of Raw Data'!B:B,"ERROR",0,1)</f>
        <v>Hair Mousses</v>
      </c>
      <c r="C79" s="9" t="str">
        <f>_xlfn.XLOOKUP($E79,'Copy of Raw Data'!$E:$E,'Copy of Raw Data'!C:C,"ERROR",0,1)</f>
        <v>matrix</v>
      </c>
      <c r="D79" s="9" t="str">
        <f>_xlfn.XLOOKUP($E79,'Copy of Raw Data'!$E:$E,'Copy of Raw Data'!D:D,"ERROR",0,1)</f>
        <v>www.amazon.com/dp/B01540AD2U</v>
      </c>
      <c r="E79" s="9" t="s">
        <v>321</v>
      </c>
      <c r="F79" s="9" t="str">
        <f>_xlfn.XLOOKUP($E79,'Copy of Raw Data'!$E:$E,'Copy of Raw Data'!F:F,"ERROR",0,1)</f>
        <v>Matrix High Amplify Foam Volumizer Full Bodifying Mousse | Lightweight Lasting Volume | For Fine, Limp Hair | Conditioning Shine | Adds Thickness | Salon Hair Styling | Packaging May Vary | 8.3 Oz.</v>
      </c>
      <c r="G79" s="9">
        <f>_xlfn.XLOOKUP($E79,'Copy of Raw Data'!$E:$E,'Copy of Raw Data'!G:G,"ERROR",0,1)</f>
        <v>3160</v>
      </c>
      <c r="H79" s="9">
        <f>_xlfn.XLOOKUP($E79,'Copy of Raw Data'!$E:$E,'Copy of Raw Data'!H:H,"ERROR",0,1)</f>
        <v>65170.44</v>
      </c>
      <c r="I79" s="9">
        <f>_xlfn.XLOOKUP($E79,'Copy of Raw Data'!$E:$E,'Copy of Raw Data'!I:I,"ERROR",0,1)</f>
        <v>0.00271992872520674</v>
      </c>
      <c r="J79" s="9" t="str">
        <f>_xlfn.XLOOKUP($E79,'Copy of Raw Data'!$E:$E,'Copy of 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20 to 30</v>
      </c>
      <c r="L79" s="9">
        <f>_xlfn.XLOOKUP($E79,'Copy of Raw Data'!$E:$E,'Copy of Raw Data'!L:L,"ERROR",0,1)</f>
        <v>20.75</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20 to 30</v>
      </c>
      <c r="N79" s="9">
        <f>_xlfn.XLOOKUP($E79,'Copy of Raw Data'!$E:$E,'Copy of Raw Data'!N:N,"ERROR",0,1)</f>
        <v>22</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4% to 6%</v>
      </c>
      <c r="P79" s="16">
        <f t="shared" si="6"/>
        <v>0.0568181818181818</v>
      </c>
      <c r="Q79" s="9">
        <f>_xlfn.XLOOKUP($E79,'Copy of Raw Data'!$E:$E,'Copy of Raw Data'!Q:Q,"ERROR",0,1)</f>
        <v>8.3</v>
      </c>
      <c r="R79" s="9" t="str">
        <f>_xlfn.XLOOKUP($E79,'Copy of Raw Data'!$E:$E,'Copy of Raw Data'!R:R,"ERROR",0,1)</f>
        <v>oz</v>
      </c>
      <c r="S79" s="17">
        <f t="shared" si="5"/>
        <v>2.5</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2 to 3</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7">
        <f t="shared" si="7"/>
        <v>0.0896382282596738</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7">
        <f t="shared" si="8"/>
        <v>0.084545147108556</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8 to 10</v>
      </c>
      <c r="Z79" s="17">
        <f t="array" ref="Z79">_xlfn.IFS(AA79="oz",_xlfn.IFS(R79="oz",Q79,R79="fl oz",Q79*1.04,R79="ml",Q79*0.0338),AA79="fl oz",_xlfn.IFS(R79="oz",Q79/1.04,R79="fl oz",Q79,R79="ml",Q79*0.0338/1.04),AA79="ml",_xlfn.IFS(R79="oz",Q79/0.0338,R79="fl oz",Q79*1.04/0.0338,R79="ml",Q79))</f>
        <v>8.3</v>
      </c>
      <c r="AA79" s="9" t="str">
        <f>_xlfn.XLOOKUP($E79,'Copy of Raw Data'!$E:$E,'Copy of Raw Data'!AA:AA,"ERROR",0,1)</f>
        <v>oz</v>
      </c>
      <c r="AB79" s="9"/>
      <c r="AC79" s="9"/>
      <c r="AD79" s="9"/>
      <c r="AE79" s="9"/>
      <c r="AF79" s="9"/>
    </row>
    <row r="80" hidden="1" spans="1:32">
      <c r="A80" s="9" t="str">
        <f>_xlfn.XLOOKUP($E80,'Copy of Raw Data'!$E:$E,'Copy of Raw Data'!A:A,"ERROR",0,1)</f>
        <v>US</v>
      </c>
      <c r="B80" s="9" t="str">
        <f>_xlfn.XLOOKUP($E80,'Copy of Raw Data'!$E:$E,'Copy of Raw Data'!B:B,"ERROR",0,1)</f>
        <v>Hair Mousses</v>
      </c>
      <c r="C80" s="9" t="str">
        <f>_xlfn.XLOOKUP($E80,'Copy of Raw Data'!$E:$E,'Copy of Raw Data'!C:C,"ERROR",0,1)</f>
        <v>Suave</v>
      </c>
      <c r="D80" s="9" t="str">
        <f>_xlfn.XLOOKUP($E80,'Copy of Raw Data'!$E:$E,'Copy of Raw Data'!D:D,"ERROR",0,1)</f>
        <v>www.amazon.com/dp/B004DBXKWW</v>
      </c>
      <c r="E80" s="9" t="s">
        <v>325</v>
      </c>
      <c r="F80" s="9" t="str">
        <f>_xlfn.XLOOKUP($E80,'Copy of Raw Data'!$E:$E,'Copy of Raw Data'!F:F,"ERROR",0,1)</f>
        <v>Suave Professionals Mousse Captivating Curls 7 oz, Cream</v>
      </c>
      <c r="G80" s="9">
        <f>_xlfn.XLOOKUP($E80,'Copy of Raw Data'!$E:$E,'Copy of Raw Data'!G:G,"ERROR",0,1)</f>
        <v>16080</v>
      </c>
      <c r="H80" s="9">
        <f>_xlfn.XLOOKUP($E80,'Copy of Raw Data'!$E:$E,'Copy of Raw Data'!H:H,"ERROR",0,1)</f>
        <v>63976.42</v>
      </c>
      <c r="I80" s="9">
        <f>_xlfn.XLOOKUP($E80,'Copy of Raw Data'!$E:$E,'Copy of Raw Data'!I:I,"ERROR",0,1)</f>
        <v>0.00266449315279785</v>
      </c>
      <c r="J80" s="9" t="str">
        <f>_xlfn.XLOOKUP($E80,'Copy of Raw Data'!$E:$E,'Copy of 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0 to 5</v>
      </c>
      <c r="L80" s="9">
        <f>_xlfn.XLOOKUP($E80,'Copy of Raw Data'!$E:$E,'Copy of Raw Data'!L:L,"ERROR",0,1)</f>
        <v>3.98</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 to 10</v>
      </c>
      <c r="N80" s="9">
        <f>_xlfn.XLOOKUP($E80,'Copy of Raw Data'!$E:$E,'Copy of Raw Data'!N:N,"ERROR",0,1)</f>
        <v>5.37</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25% to 30%</v>
      </c>
      <c r="P80" s="16">
        <f t="shared" si="6"/>
        <v>0.258845437616387</v>
      </c>
      <c r="Q80" s="9">
        <f>_xlfn.XLOOKUP($E80,'Copy of Raw Data'!$E:$E,'Copy of Raw Data'!Q:Q,"ERROR",0,1)</f>
        <v>7</v>
      </c>
      <c r="R80" s="9" t="str">
        <f>_xlfn.XLOOKUP($E80,'Copy of Raw Data'!$E:$E,'Copy of Raw Data'!R:R,"ERROR",0,1)</f>
        <v>oz</v>
      </c>
      <c r="S80" s="17">
        <f t="shared" si="5"/>
        <v>0.568571428571429</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0.5 to 0.75</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7"/>
        <v>0.0259432822841683</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8"/>
        <v>0.0192279820281173</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6 to 8</v>
      </c>
      <c r="Z80" s="17">
        <f t="array" ref="Z80">_xlfn.IFS(AA80="oz",_xlfn.IFS(R80="oz",Q80,R80="fl oz",Q80*1.04,R80="ml",Q80*0.0338),AA80="fl oz",_xlfn.IFS(R80="oz",Q80/1.04,R80="fl oz",Q80,R80="ml",Q80*0.0338/1.04),AA80="ml",_xlfn.IFS(R80="oz",Q80/0.0338,R80="fl oz",Q80*1.04/0.0338,R80="ml",Q80))</f>
        <v>7</v>
      </c>
      <c r="AA80" s="9" t="str">
        <f>_xlfn.XLOOKUP($E80,'Copy of Raw Data'!$E:$E,'Copy of Raw Data'!AA:AA,"ERROR",0,1)</f>
        <v>oz</v>
      </c>
      <c r="AB80" s="9"/>
      <c r="AC80" s="9"/>
      <c r="AD80" s="9"/>
      <c r="AE80" s="9"/>
      <c r="AF80" s="9"/>
    </row>
    <row r="81" hidden="1" spans="1:32">
      <c r="A81" s="9" t="str">
        <f>_xlfn.XLOOKUP($E81,'Copy of Raw Data'!$E:$E,'Copy of Raw Data'!A:A,"ERROR",0,1)</f>
        <v>US</v>
      </c>
      <c r="B81" s="9" t="str">
        <f>_xlfn.XLOOKUP($E81,'Copy of Raw Data'!$E:$E,'Copy of Raw Data'!B:B,"ERROR",0,1)</f>
        <v>Hair Mousses</v>
      </c>
      <c r="C81" s="9" t="str">
        <f>_xlfn.XLOOKUP($E81,'Copy of Raw Data'!$E:$E,'Copy of Raw Data'!C:C,"ERROR",0,1)</f>
        <v>Camille Rose</v>
      </c>
      <c r="D81" s="9" t="str">
        <f>_xlfn.XLOOKUP($E81,'Copy of Raw Data'!$E:$E,'Copy of Raw Data'!D:D,"ERROR",0,1)</f>
        <v>www.amazon.com/dp/B0933PJLR3</v>
      </c>
      <c r="E81" s="9" t="s">
        <v>329</v>
      </c>
      <c r="F81" s="9" t="str">
        <f>_xlfn.XLOOKUP($E81,'Copy of Raw Data'!$E:$E,'Copy of Raw Data'!F:F,"ERROR",0,1)</f>
        <v>Camille Rose Spiked Honey Mousse 4-in-1 Hair Styler to Define Curls and Hold Styles Into Place while Nourishing and Adding Shine | With Honey and Nettle Root</v>
      </c>
      <c r="G81" s="9">
        <f>_xlfn.XLOOKUP($E81,'Copy of Raw Data'!$E:$E,'Copy of Raw Data'!G:G,"ERROR",0,1)</f>
        <v>5266</v>
      </c>
      <c r="H81" s="9">
        <f>_xlfn.XLOOKUP($E81,'Copy of Raw Data'!$E:$E,'Copy of Raw Data'!H:H,"ERROR",0,1)</f>
        <v>62672.5</v>
      </c>
      <c r="I81" s="9">
        <f>_xlfn.XLOOKUP($E81,'Copy of Raw Data'!$E:$E,'Copy of Raw Data'!I:I,"ERROR",0,1)</f>
        <v>0.00259056460130556</v>
      </c>
      <c r="J81" s="9" t="str">
        <f>_xlfn.XLOOKUP($E81,'Copy of Raw Data'!$E:$E,'Copy of 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 to 15</v>
      </c>
      <c r="L81" s="9">
        <f>_xlfn.XLOOKUP($E81,'Copy of Raw Data'!$E:$E,'Copy of Raw Data'!L:L,"ERROR",0,1)</f>
        <v>11.82</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10 to 15</v>
      </c>
      <c r="N81" s="9">
        <f>_xlfn.XLOOKUP($E81,'Copy of Raw Data'!$E:$E,'Copy of Raw Data'!N:N,"ERROR",0,1)</f>
        <v>12.21</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2% to 4%</v>
      </c>
      <c r="P81" s="16">
        <f t="shared" si="6"/>
        <v>0.031941031941032</v>
      </c>
      <c r="Q81" s="9">
        <f>_xlfn.XLOOKUP($E81,'Copy of Raw Data'!$E:$E,'Copy of Raw Data'!Q:Q,"ERROR",0,1)</f>
        <v>8</v>
      </c>
      <c r="R81" s="9" t="str">
        <f>_xlfn.XLOOKUP($E81,'Copy of Raw Data'!$E:$E,'Copy of Raw Data'!R:R,"ERROR",0,1)</f>
        <v>fl oz</v>
      </c>
      <c r="S81" s="17">
        <f t="shared" si="5"/>
        <v>1.42067307692308</v>
      </c>
      <c r="T81" s="9" t="str">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1 to 2</v>
      </c>
      <c r="U81" s="17"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 to 0.05</v>
      </c>
      <c r="V81" s="17">
        <f t="shared" si="7"/>
        <v>0.049629627220936</v>
      </c>
      <c r="W81" s="17"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 to 0.05</v>
      </c>
      <c r="X81" s="17">
        <f t="shared" si="8"/>
        <v>0.0480444057126506</v>
      </c>
      <c r="Y81" s="9"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8 to 10</v>
      </c>
      <c r="Z81" s="17">
        <f t="array" ref="Z81">_xlfn.IFS(AA81="oz",_xlfn.IFS(R81="oz",Q81,R81="fl oz",Q81*1.04,R81="ml",Q81*0.0338),AA81="fl oz",_xlfn.IFS(R81="oz",Q81/1.04,R81="fl oz",Q81,R81="ml",Q81*0.0338/1.04),AA81="ml",_xlfn.IFS(R81="oz",Q81/0.0338,R81="fl oz",Q81*1.04/0.0338,R81="ml",Q81))</f>
        <v>8.32</v>
      </c>
      <c r="AA81" s="9" t="str">
        <f>_xlfn.XLOOKUP($E81,'Copy of Raw Data'!$E:$E,'Copy of Raw Data'!AA:AA,"ERROR",0,1)</f>
        <v>oz</v>
      </c>
      <c r="AB81" s="9"/>
      <c r="AC81" s="9"/>
      <c r="AD81" s="9"/>
      <c r="AE81" s="9"/>
      <c r="AF81" s="9"/>
    </row>
    <row r="82" hidden="1" spans="1:32">
      <c r="A82" s="9" t="str">
        <f>_xlfn.XLOOKUP($E82,'Copy of Raw Data'!$E:$E,'Copy of Raw Data'!A:A,"ERROR",0,1)</f>
        <v>US</v>
      </c>
      <c r="B82" s="9" t="str">
        <f>_xlfn.XLOOKUP($E82,'Copy of Raw Data'!$E:$E,'Copy of Raw Data'!B:B,"ERROR",0,1)</f>
        <v>Hair Mousses</v>
      </c>
      <c r="C82" s="9" t="str">
        <f>_xlfn.XLOOKUP($E82,'Copy of Raw Data'!$E:$E,'Copy of Raw Data'!C:C,"ERROR",0,1)</f>
        <v>sexyhair</v>
      </c>
      <c r="D82" s="9" t="str">
        <f>_xlfn.XLOOKUP($E82,'Copy of Raw Data'!$E:$E,'Copy of Raw Data'!D:D,"ERROR",0,1)</f>
        <v>www.amazon.com/dp/B08D4P2VSH</v>
      </c>
      <c r="E82" s="9" t="s">
        <v>332</v>
      </c>
      <c r="F82" s="9" t="str">
        <f>_xlfn.XLOOKUP($E82,'Copy of Raw Data'!$E:$E,'Copy of Raw Data'!F:F,"ERROR",0,1)</f>
        <v>SexyHair Big Spray &amp; Play Volumizing Hairspray | Hold and Shine | Up to 72 Hour Humidity Resistance | All Hair Types</v>
      </c>
      <c r="G82" s="9">
        <f>_xlfn.XLOOKUP($E82,'Copy of Raw Data'!$E:$E,'Copy of Raw Data'!G:G,"ERROR",0,1)</f>
        <v>6669</v>
      </c>
      <c r="H82" s="9">
        <f>_xlfn.XLOOKUP($E82,'Copy of Raw Data'!$E:$E,'Copy of Raw Data'!H:H,"ERROR",0,1)</f>
        <v>60933.6</v>
      </c>
      <c r="I82" s="9">
        <f>_xlfn.XLOOKUP($E82,'Copy of Raw Data'!$E:$E,'Copy of Raw Data'!I:I,"ERROR",0,1)</f>
        <v>0.00247895965534985</v>
      </c>
      <c r="J82" s="9" t="str">
        <f>_xlfn.XLOOKUP($E82,'Copy of Raw Data'!$E:$E,'Copy of 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5 to 10</v>
      </c>
      <c r="L82" s="9">
        <f>_xlfn.XLOOKUP($E82,'Copy of Raw Data'!$E:$E,'Copy of Raw Data'!L:L,"ERROR",0,1)</f>
        <v>9.13</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5 to 10</v>
      </c>
      <c r="N82" s="9">
        <f>_xlfn.XLOOKUP($E82,'Copy of Raw Data'!$E:$E,'Copy of Raw Data'!N:N,"ERROR",0,1)</f>
        <v>9.13</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No Discount</v>
      </c>
      <c r="P82" s="16">
        <f t="shared" si="6"/>
        <v>0</v>
      </c>
      <c r="Q82" s="9">
        <f>_xlfn.XLOOKUP($E82,'Copy of Raw Data'!$E:$E,'Copy of Raw Data'!Q:Q,"ERROR",0,1)</f>
        <v>0</v>
      </c>
      <c r="R82" s="9">
        <f>_xlfn.XLOOKUP($E82,'Copy of Raw Data'!$E:$E,'Copy of Raw Data'!R:R,"ERROR",0,1)</f>
        <v>0</v>
      </c>
      <c r="S82" s="17" t="e">
        <f t="shared" si="5"/>
        <v>#N/A</v>
      </c>
      <c r="T82" s="9" t="e">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#N/A</v>
      </c>
      <c r="U82" s="17" t="e">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#N/A</v>
      </c>
      <c r="V82" s="17" t="e">
        <f t="shared" si="7"/>
        <v>#N/A</v>
      </c>
      <c r="W82" s="17" t="e">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#N/A</v>
      </c>
      <c r="X82" s="17" t="e">
        <f t="shared" si="8"/>
        <v>#N/A</v>
      </c>
      <c r="Y82" s="9" t="e">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#N/A</v>
      </c>
      <c r="Z82" s="17" t="e">
        <f t="array" ref="Z82">_xlfn.IFS(AA82="oz",_xlfn.IFS(R82="oz",Q82,R82="fl oz",Q82*1.04,R82="ml",Q82*0.0338),AA82="fl oz",_xlfn.IFS(R82="oz",Q82/1.04,R82="fl oz",Q82,R82="ml",Q82*0.0338/1.04),AA82="ml",_xlfn.IFS(R82="oz",Q82/0.0338,R82="fl oz",Q82*1.04/0.0338,R82="ml",Q82))</f>
        <v>#N/A</v>
      </c>
      <c r="AA82" s="9" t="str">
        <f>_xlfn.XLOOKUP($E82,'Copy of Raw Data'!$E:$E,'Copy of Raw Data'!AA:AA,"ERROR",0,1)</f>
        <v>oz</v>
      </c>
      <c r="AB82" s="9"/>
      <c r="AC82" s="9"/>
      <c r="AD82" s="9"/>
      <c r="AE82" s="9"/>
      <c r="AF82" s="9"/>
    </row>
    <row r="83" hidden="1" spans="1:32">
      <c r="A83" s="9" t="str">
        <f>_xlfn.XLOOKUP($E83,'Copy of Raw Data'!$E:$E,'Copy of Raw Data'!A:A,"ERROR",0,1)</f>
        <v>US</v>
      </c>
      <c r="B83" s="9" t="str">
        <f>_xlfn.XLOOKUP($E83,'Copy of Raw Data'!$E:$E,'Copy of Raw Data'!B:B,"ERROR",0,1)</f>
        <v>Hair Mousses</v>
      </c>
      <c r="C83" s="9" t="str">
        <f>_xlfn.XLOOKUP($E83,'Copy of Raw Data'!$E:$E,'Copy of Raw Data'!C:C,"ERROR",0,1)</f>
        <v>Unite </v>
      </c>
      <c r="D83" s="9" t="str">
        <f>_xlfn.XLOOKUP($E83,'Copy of Raw Data'!$E:$E,'Copy of Raw Data'!D:D,"ERROR",0,1)</f>
        <v>www.amazon.com/dp/B00Q923ZN2</v>
      </c>
      <c r="E83" s="9" t="s">
        <v>335</v>
      </c>
      <c r="F83" s="9" t="str">
        <f>_xlfn.XLOOKUP($E83,'Copy of Raw Data'!$E:$E,'Copy of Raw Data'!F:F,"ERROR",0,1)</f>
        <v>UNITE  Hair  ELEVATE  Mousse  - Volumizing Foam, 6 Oz (Pack of 1)</v>
      </c>
      <c r="G83" s="9">
        <f>_xlfn.XLOOKUP($E83,'Copy of Raw Data'!$E:$E,'Copy of Raw Data'!G:G,"ERROR",0,1)</f>
        <v>1967</v>
      </c>
      <c r="H83" s="9">
        <f>_xlfn.XLOOKUP($E83,'Copy of Raw Data'!$E:$E,'Copy of Raw Data'!H:H,"ERROR",0,1)</f>
        <v>58308.5</v>
      </c>
      <c r="I83" s="9">
        <f>_xlfn.XLOOKUP($E83,'Copy of Raw Data'!$E:$E,'Copy of Raw Data'!I:I,"ERROR",0,1)</f>
        <v>0.00244512530079576</v>
      </c>
      <c r="J83" s="9" t="str">
        <f>_xlfn.XLOOKUP($E83,'Copy of Raw Data'!$E:$E,'Copy of 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30 to 40</v>
      </c>
      <c r="L83" s="9">
        <f>_xlfn.XLOOKUP($E83,'Copy of Raw Data'!$E:$E,'Copy of Raw Data'!L:L,"ERROR",0,1)</f>
        <v>30.21</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30 to 40</v>
      </c>
      <c r="N83" s="9">
        <f>_xlfn.XLOOKUP($E83,'Copy of Raw Data'!$E:$E,'Copy of Raw Data'!N:N,"ERROR",0,1)</f>
        <v>30.58</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6">
        <f t="shared" si="6"/>
        <v>0.0120994113799868</v>
      </c>
      <c r="Q83" s="9">
        <f>_xlfn.XLOOKUP($E83,'Copy of Raw Data'!$E:$E,'Copy of Raw Data'!Q:Q,"ERROR",0,1)</f>
        <v>6</v>
      </c>
      <c r="R83" s="9" t="str">
        <f>_xlfn.XLOOKUP($E83,'Copy of Raw Data'!$E:$E,'Copy of Raw Data'!R:R,"ERROR",0,1)</f>
        <v>oz</v>
      </c>
      <c r="S83" s="17">
        <f t="shared" si="5"/>
        <v>5.035</v>
      </c>
      <c r="T83" s="9" t="str">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5 to 10</v>
      </c>
      <c r="U83" s="17"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0.1 to 0.2</v>
      </c>
      <c r="V83" s="17">
        <f t="shared" si="7"/>
        <v>0.172359373238643</v>
      </c>
      <c r="W83" s="17"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0.1 to 0.2</v>
      </c>
      <c r="X83" s="17">
        <f t="shared" si="8"/>
        <v>0.170273926276632</v>
      </c>
      <c r="Y83" s="9"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4 to 6</v>
      </c>
      <c r="Z83" s="17">
        <f t="array" ref="Z83">_xlfn.IFS(AA83="oz",_xlfn.IFS(R83="oz",Q83,R83="fl oz",Q83*1.04,R83="ml",Q83*0.0338),AA83="fl oz",_xlfn.IFS(R83="oz",Q83/1.04,R83="fl oz",Q83,R83="ml",Q83*0.0338/1.04),AA83="ml",_xlfn.IFS(R83="oz",Q83/0.0338,R83="fl oz",Q83*1.04/0.0338,R83="ml",Q83))</f>
        <v>6</v>
      </c>
      <c r="AA83" s="9" t="str">
        <f>_xlfn.XLOOKUP($E83,'Copy of Raw Data'!$E:$E,'Copy of Raw Data'!AA:AA,"ERROR",0,1)</f>
        <v>oz</v>
      </c>
      <c r="AB83" s="9"/>
      <c r="AC83" s="9"/>
      <c r="AD83" s="9"/>
      <c r="AE83" s="9"/>
      <c r="AF83" s="9"/>
    </row>
    <row r="84" hidden="1" spans="1:32">
      <c r="A84" s="9" t="str">
        <f>_xlfn.XLOOKUP($E84,'Copy of Raw Data'!$E:$E,'Copy of Raw Data'!A:A,"ERROR",0,1)</f>
        <v>US</v>
      </c>
      <c r="B84" s="9" t="str">
        <f>_xlfn.XLOOKUP($E84,'Copy of Raw Data'!$E:$E,'Copy of Raw Data'!B:B,"ERROR",0,1)</f>
        <v>Hair Mousses</v>
      </c>
      <c r="C84" s="9" t="str">
        <f>_xlfn.XLOOKUP($E84,'Copy of Raw Data'!$E:$E,'Copy of Raw Data'!C:C,"ERROR",0,1)</f>
        <v>redken</v>
      </c>
      <c r="D84" s="9" t="str">
        <f>_xlfn.XLOOKUP($E84,'Copy of Raw Data'!$E:$E,'Copy of Raw Data'!D:D,"ERROR",0,1)</f>
        <v>www.amazon.com/dp/B01GH1375K</v>
      </c>
      <c r="E84" s="9" t="s">
        <v>338</v>
      </c>
      <c r="F84" s="9" t="str">
        <f>_xlfn.XLOOKUP($E84,'Copy of Raw Data'!$E:$E,'Copy of Raw Data'!F:F,"ERROR",0,1)</f>
        <v>Redken Full Volume Mousse | For All Hair Types | Volumizing Hair Mousse | Adds Maximum Body &amp; Lift to Lengths and Ends | Moisturizes Hair and Protects Against Heat &amp; Damage | Medium Control</v>
      </c>
      <c r="G84" s="9">
        <f>_xlfn.XLOOKUP($E84,'Copy of Raw Data'!$E:$E,'Copy of Raw Data'!G:G,"ERROR",0,1)</f>
        <v>4424</v>
      </c>
      <c r="H84" s="9">
        <f>_xlfn.XLOOKUP($E84,'Copy of Raw Data'!$E:$E,'Copy of Raw Data'!H:H,"ERROR",0,1)</f>
        <v>57512.67</v>
      </c>
      <c r="I84" s="9">
        <f>_xlfn.XLOOKUP($E84,'Copy of Raw Data'!$E:$E,'Copy of Raw Data'!I:I,"ERROR",0,1)</f>
        <v>0.00243795522189003</v>
      </c>
      <c r="J84" s="9" t="str">
        <f>_xlfn.XLOOKUP($E84,'Copy of Raw Data'!$E:$E,'Copy of 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10 to 15</v>
      </c>
      <c r="L84" s="9">
        <f>_xlfn.XLOOKUP($E84,'Copy of Raw Data'!$E:$E,'Copy of Raw Data'!L:L,"ERROR",0,1)</f>
        <v>13</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10 to 15</v>
      </c>
      <c r="N84" s="9">
        <f>_xlfn.XLOOKUP($E84,'Copy of Raw Data'!$E:$E,'Copy of Raw Data'!N:N,"ERROR",0,1)</f>
        <v>13</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No Discount</v>
      </c>
      <c r="P84" s="16">
        <f t="shared" si="6"/>
        <v>0</v>
      </c>
      <c r="Q84" s="9">
        <f>_xlfn.XLOOKUP($E84,'Copy of Raw Data'!$E:$E,'Copy of Raw Data'!Q:Q,"ERROR",0,1)</f>
        <v>0</v>
      </c>
      <c r="R84" s="9">
        <f>_xlfn.XLOOKUP($E84,'Copy of Raw Data'!$E:$E,'Copy of Raw Data'!R:R,"ERROR",0,1)</f>
        <v>0</v>
      </c>
      <c r="S84" s="17" t="e">
        <f t="shared" si="5"/>
        <v>#N/A</v>
      </c>
      <c r="T84" s="9" t="e">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#N/A</v>
      </c>
      <c r="U84" s="17" t="e">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#N/A</v>
      </c>
      <c r="V84" s="17" t="e">
        <f t="shared" si="7"/>
        <v>#N/A</v>
      </c>
      <c r="W84" s="17" t="e">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#N/A</v>
      </c>
      <c r="X84" s="17" t="e">
        <f t="shared" si="8"/>
        <v>#N/A</v>
      </c>
      <c r="Y84" s="9" t="e">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#N/A</v>
      </c>
      <c r="Z84" s="17" t="e">
        <f t="array" ref="Z84">_xlfn.IFS(AA84="oz",_xlfn.IFS(R84="oz",Q84,R84="fl oz",Q84*1.04,R84="ml",Q84*0.0338),AA84="fl oz",_xlfn.IFS(R84="oz",Q84/1.04,R84="fl oz",Q84,R84="ml",Q84*0.0338/1.04),AA84="ml",_xlfn.IFS(R84="oz",Q84/0.0338,R84="fl oz",Q84*1.04/0.0338,R84="ml",Q84))</f>
        <v>#N/A</v>
      </c>
      <c r="AA84" s="9" t="str">
        <f>_xlfn.XLOOKUP($E84,'Copy of Raw Data'!$E:$E,'Copy of Raw Data'!AA:AA,"ERROR",0,1)</f>
        <v>oz</v>
      </c>
      <c r="AB84" s="9"/>
      <c r="AC84" s="9"/>
      <c r="AD84" s="9"/>
      <c r="AE84" s="9"/>
      <c r="AF84" s="9"/>
    </row>
    <row r="85" hidden="1" spans="1:32">
      <c r="A85" s="9" t="str">
        <f>_xlfn.XLOOKUP($E85,'Copy of Raw Data'!$E:$E,'Copy of Raw Data'!A:A,"ERROR",0,1)</f>
        <v>US</v>
      </c>
      <c r="B85" s="9" t="str">
        <f>_xlfn.XLOOKUP($E85,'Copy of Raw Data'!$E:$E,'Copy of Raw Data'!B:B,"ERROR",0,1)</f>
        <v>Hair Mousses</v>
      </c>
      <c r="C85" s="9" t="str">
        <f>_xlfn.XLOOKUP($E85,'Copy of Raw Data'!$E:$E,'Copy of Raw Data'!C:C,"ERROR",0,1)</f>
        <v>puff.me</v>
      </c>
      <c r="D85" s="9" t="str">
        <f>_xlfn.XLOOKUP($E85,'Copy of Raw Data'!$E:$E,'Copy of Raw Data'!D:D,"ERROR",0,1)</f>
        <v>www.amazon.com/dp/B0BDMYS6X3</v>
      </c>
      <c r="E85" s="9" t="s">
        <v>342</v>
      </c>
      <c r="F85" s="9" t="str">
        <f>_xlfn.XLOOKUP($E85,'Copy of Raw Data'!$E:$E,'Copy of Raw Data'!F:F,"ERROR",0,1)</f>
        <v>PUFF.ME Hair Volumizing Mousse | Lightweight &amp; Flexible Hold Hair Mousse for Curls, Waves, or Straight Hair | Paraben &amp; Sulfate-Free Hair Volumizer for Fine Hair with Vitamin B5 &amp; E, (250 mL) DesignMe</v>
      </c>
      <c r="G85" s="9">
        <f>_xlfn.XLOOKUP($E85,'Copy of Raw Data'!$E:$E,'Copy of Raw Data'!G:G,"ERROR",0,1)</f>
        <v>2083</v>
      </c>
      <c r="H85" s="9">
        <f>_xlfn.XLOOKUP($E85,'Copy of Raw Data'!$E:$E,'Copy of Raw Data'!H:H,"ERROR",0,1)</f>
        <v>57344.02</v>
      </c>
      <c r="I85" s="9">
        <f>_xlfn.XLOOKUP($E85,'Copy of Raw Data'!$E:$E,'Copy of Raw Data'!I:I,"ERROR",0,1)</f>
        <v>0.00239506441783402</v>
      </c>
      <c r="J85" s="9" t="str">
        <f>_xlfn.XLOOKUP($E85,'Copy of Raw Data'!$E:$E,'Copy of 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20 to 30</v>
      </c>
      <c r="L85" s="9">
        <f>_xlfn.XLOOKUP($E85,'Copy of Raw Data'!$E:$E,'Copy of Raw Data'!L:L,"ERROR",0,1)</f>
        <v>27.48</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20 to 30</v>
      </c>
      <c r="N85" s="9">
        <f>_xlfn.XLOOKUP($E85,'Copy of Raw Data'!$E:$E,'Copy of Raw Data'!N:N,"ERROR",0,1)</f>
        <v>27.58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0% to 2%</v>
      </c>
      <c r="P85" s="16">
        <f t="shared" si="6"/>
        <v>0.00362581580855685</v>
      </c>
      <c r="Q85" s="9">
        <f>_xlfn.XLOOKUP($E85,'Copy of Raw Data'!$E:$E,'Copy of Raw Data'!Q:Q,"ERROR",0,1)</f>
        <v>250</v>
      </c>
      <c r="R85" s="9" t="str">
        <f>_xlfn.XLOOKUP($E85,'Copy of Raw Data'!$E:$E,'Copy of Raw Data'!R:R,"ERROR",0,1)</f>
        <v>ml</v>
      </c>
      <c r="S85" s="17">
        <f t="shared" si="5"/>
        <v>3.25207100591716</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3 to 4</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0.1 to 0.2</v>
      </c>
      <c r="V85" s="17">
        <f t="shared" si="7"/>
        <v>0.110378942355218</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0.1 to 0.2</v>
      </c>
      <c r="X85" s="17">
        <f t="shared" si="8"/>
        <v>0.109978728641094</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8 to 10</v>
      </c>
      <c r="Z85" s="17">
        <f t="array" ref="Z85">_xlfn.IFS(AA85="oz",_xlfn.IFS(R85="oz",Q85,R85="fl oz",Q85*1.04,R85="ml",Q85*0.0338),AA85="fl oz",_xlfn.IFS(R85="oz",Q85/1.04,R85="fl oz",Q85,R85="ml",Q85*0.0338/1.04),AA85="ml",_xlfn.IFS(R85="oz",Q85/0.0338,R85="fl oz",Q85*1.04/0.0338,R85="ml",Q85))</f>
        <v>8.45</v>
      </c>
      <c r="AA85" s="9" t="str">
        <f>_xlfn.XLOOKUP($E85,'Copy of Raw Data'!$E:$E,'Copy of Raw Data'!AA:AA,"ERROR",0,1)</f>
        <v>oz</v>
      </c>
      <c r="AB85" s="9"/>
      <c r="AC85" s="9"/>
      <c r="AD85" s="9"/>
      <c r="AE85" s="9"/>
      <c r="AF85" s="9"/>
    </row>
    <row r="86" hidden="1" spans="1:32">
      <c r="A86" s="9" t="str">
        <f>_xlfn.XLOOKUP($E86,'Copy of Raw Data'!$E:$E,'Copy of Raw Data'!A:A,"ERROR",0,1)</f>
        <v>US</v>
      </c>
      <c r="B86" s="9" t="str">
        <f>_xlfn.XLOOKUP($E86,'Copy of Raw Data'!$E:$E,'Copy of Raw Data'!B:B,"ERROR",0,1)</f>
        <v>Hair Mousses</v>
      </c>
      <c r="C86" s="9" t="str">
        <f>_xlfn.XLOOKUP($E86,'Copy of Raw Data'!$E:$E,'Copy of Raw Data'!C:C,"ERROR",0,1)</f>
        <v>EBIN NEW YORK</v>
      </c>
      <c r="D86" s="9" t="str">
        <f>_xlfn.XLOOKUP($E86,'Copy of Raw Data'!$E:$E,'Copy of Raw Data'!D:D,"ERROR",0,1)</f>
        <v>www.amazon.com/dp/B0B61WPD46</v>
      </c>
      <c r="E86" s="9" t="s">
        <v>346</v>
      </c>
      <c r="F86" s="9" t="str">
        <f>_xlfn.XLOOKUP($E86,'Copy of Raw Data'!$E:$E,'Copy of Raw Data'!F:F,"ERROR",0,1)</f>
        <v>EBIN NEW YORK TINTED LACE MOUSSE - Medium Brown, 3.38oz/ 100ml | Lightweight Foam with Highly Pigmented, Perfect Matching with Flawless Finish</v>
      </c>
      <c r="G86" s="9">
        <f>_xlfn.XLOOKUP($E86,'Copy of Raw Data'!$E:$E,'Copy of Raw Data'!G:G,"ERROR",0,1)</f>
        <v>7404</v>
      </c>
      <c r="H86" s="9">
        <f>_xlfn.XLOOKUP($E86,'Copy of Raw Data'!$E:$E,'Copy of Raw Data'!H:H,"ERROR",0,1)</f>
        <v>56335.17</v>
      </c>
      <c r="I86" s="9">
        <f>_xlfn.XLOOKUP($E86,'Copy of Raw Data'!$E:$E,'Copy of Raw Data'!I:I,"ERROR",0,1)</f>
        <v>0.00235222420609285</v>
      </c>
      <c r="J86" s="9" t="str">
        <f>_xlfn.XLOOKUP($E86,'Copy of Raw Data'!$E:$E,'Copy of 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5 to 10</v>
      </c>
      <c r="L86" s="9">
        <f>_xlfn.XLOOKUP($E86,'Copy of Raw Data'!$E:$E,'Copy of Raw Data'!L:L,"ERROR",0,1)</f>
        <v>7.73</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5 to 10</v>
      </c>
      <c r="N86" s="9">
        <f>_xlfn.XLOOKUP($E86,'Copy of Raw Data'!$E:$E,'Copy of Raw Data'!N:N,"ERROR",0,1)</f>
        <v>8.18</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4% to 6%</v>
      </c>
      <c r="P86" s="16">
        <f t="shared" si="6"/>
        <v>0.0550122249388752</v>
      </c>
      <c r="Q86" s="9">
        <f>_xlfn.XLOOKUP($E86,'Copy of Raw Data'!$E:$E,'Copy of Raw Data'!Q:Q,"ERROR",0,1)</f>
        <v>3.38</v>
      </c>
      <c r="R86" s="9" t="str">
        <f>_xlfn.XLOOKUP($E86,'Copy of Raw Data'!$E:$E,'Copy of Raw Data'!R:R,"ERROR",0,1)</f>
        <v>fl oz</v>
      </c>
      <c r="S86" s="17">
        <f t="shared" si="5"/>
        <v>2.19902139280838</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2 to 3</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7"/>
        <v>0.0786958697482917</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8"/>
        <v>0.0743666348599383</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2 to 4</v>
      </c>
      <c r="Z86" s="17">
        <f t="array" ref="Z86">_xlfn.IFS(AA86="oz",_xlfn.IFS(R86="oz",Q86,R86="fl oz",Q86*1.04,R86="ml",Q86*0.0338),AA86="fl oz",_xlfn.IFS(R86="oz",Q86/1.04,R86="fl oz",Q86,R86="ml",Q86*0.0338/1.04),AA86="ml",_xlfn.IFS(R86="oz",Q86/0.0338,R86="fl oz",Q86*1.04/0.0338,R86="ml",Q86))</f>
        <v>3.5152</v>
      </c>
      <c r="AA86" s="9" t="str">
        <f>_xlfn.XLOOKUP($E86,'Copy of Raw Data'!$E:$E,'Copy of Raw Data'!AA:AA,"ERROR",0,1)</f>
        <v>oz</v>
      </c>
      <c r="AB86" s="9"/>
      <c r="AC86" s="9"/>
      <c r="AD86" s="9"/>
      <c r="AE86" s="9"/>
      <c r="AF86" s="9"/>
    </row>
    <row r="87" hidden="1" spans="1:32">
      <c r="A87" s="9" t="str">
        <f>_xlfn.XLOOKUP($E87,'Copy of Raw Data'!$E:$E,'Copy of Raw Data'!A:A,"ERROR",0,1)</f>
        <v>US</v>
      </c>
      <c r="B87" s="9" t="str">
        <f>_xlfn.XLOOKUP($E87,'Copy of Raw Data'!$E:$E,'Copy of Raw Data'!B:B,"ERROR",0,1)</f>
        <v>Hair Mousses</v>
      </c>
      <c r="C87" s="9" t="str">
        <f>_xlfn.XLOOKUP($E87,'Copy of Raw Data'!$E:$E,'Copy of Raw Data'!C:C,"ERROR",0,1)</f>
        <v>Thank God It's Natural</v>
      </c>
      <c r="D87" s="9" t="str">
        <f>_xlfn.XLOOKUP($E87,'Copy of Raw Data'!$E:$E,'Copy of Raw Data'!D:D,"ERROR",0,1)</f>
        <v>www.amazon.com/dp/B084SRGZLY</v>
      </c>
      <c r="E87" s="9" t="s">
        <v>350</v>
      </c>
      <c r="F87" s="9" t="str">
        <f>_xlfn.XLOOKUP($E87,'Copy of Raw Data'!$E:$E,'Copy of Raw Data'!F:F,"ERROR",0,1)</f>
        <v>tgin Rose Water Defining Mousse for Natural hair - Curls - Waves - Low Porosity Hair - Fine hair 8oz</v>
      </c>
      <c r="G87" s="9">
        <f>_xlfn.XLOOKUP($E87,'Copy of Raw Data'!$E:$E,'Copy of Raw Data'!G:G,"ERROR",0,1)</f>
        <v>4612</v>
      </c>
      <c r="H87" s="9">
        <f>_xlfn.XLOOKUP($E87,'Copy of Raw Data'!$E:$E,'Copy of Raw Data'!H:H,"ERROR",0,1)</f>
        <v>55327.51</v>
      </c>
      <c r="I87" s="9">
        <f>_xlfn.XLOOKUP($E87,'Copy of Raw Data'!$E:$E,'Copy of Raw Data'!I:I,"ERROR",0,1)</f>
        <v>0.00228174443491977</v>
      </c>
      <c r="J87" s="9" t="str">
        <f>_xlfn.XLOOKUP($E87,'Copy of Raw Data'!$E:$E,'Copy of 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10 to 15</v>
      </c>
      <c r="L87" s="9">
        <f>_xlfn.XLOOKUP($E87,'Copy of Raw Data'!$E:$E,'Copy of Raw Data'!L:L,"ERROR",0,1)</f>
        <v>12</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10 to 15</v>
      </c>
      <c r="N87" s="9">
        <f>_xlfn.XLOOKUP($E87,'Copy of Raw Data'!$E:$E,'Copy of Raw Data'!N:N,"ERROR",0,1)</f>
        <v>12.02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0% to 2%</v>
      </c>
      <c r="P87" s="16">
        <f t="shared" si="6"/>
        <v>0.00166389351081527</v>
      </c>
      <c r="Q87" s="9">
        <f>_xlfn.XLOOKUP($E87,'Copy of Raw Data'!$E:$E,'Copy of Raw Data'!Q:Q,"ERROR",0,1)</f>
        <v>8</v>
      </c>
      <c r="R87" s="9" t="str">
        <f>_xlfn.XLOOKUP($E87,'Copy of Raw Data'!$E:$E,'Copy of Raw Data'!R:R,"ERROR",0,1)</f>
        <v>oz</v>
      </c>
      <c r="S87" s="17">
        <f t="shared" si="5"/>
        <v>1.5</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1 to 2</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0.05 to 0.1</v>
      </c>
      <c r="V87" s="17">
        <f t="shared" si="7"/>
        <v>0.0508116334122421</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0.05 to 0.1</v>
      </c>
      <c r="X87" s="17">
        <f t="shared" si="8"/>
        <v>0.0507270882651336</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8</v>
      </c>
      <c r="AA87" s="9" t="str">
        <f>_xlfn.XLOOKUP($E87,'Copy of Raw Data'!$E:$E,'Copy of Raw Data'!AA:AA,"ERROR",0,1)</f>
        <v>oz</v>
      </c>
      <c r="AB87" s="9"/>
      <c r="AC87" s="9"/>
      <c r="AD87" s="9"/>
      <c r="AE87" s="9"/>
      <c r="AF87" s="9"/>
    </row>
    <row r="88" hidden="1" spans="1:32">
      <c r="A88" s="9" t="str">
        <f>_xlfn.XLOOKUP($E88,'Copy of Raw Data'!$E:$E,'Copy of Raw Data'!A:A,"ERROR",0,1)</f>
        <v>US</v>
      </c>
      <c r="B88" s="9" t="str">
        <f>_xlfn.XLOOKUP($E88,'Copy of Raw Data'!$E:$E,'Copy of Raw Data'!B:B,"ERROR",0,1)</f>
        <v>Hair Mousses</v>
      </c>
      <c r="C88" s="9" t="str">
        <f>_xlfn.XLOOKUP($E88,'Copy of Raw Data'!$E:$E,'Copy of Raw Data'!C:C,"ERROR",0,1)</f>
        <v>Organic Root Stimulator</v>
      </c>
      <c r="D88" s="9" t="str">
        <f>_xlfn.XLOOKUP($E88,'Copy of Raw Data'!$E:$E,'Copy of Raw Data'!D:D,"ERROR",0,1)</f>
        <v>www.amazon.com/dp/B00449Q4SU</v>
      </c>
      <c r="E88" s="9" t="s">
        <v>354</v>
      </c>
      <c r="F88" s="9" t="str">
        <f>_xlfn.XLOOKUP($E88,'Copy of Raw Data'!$E:$E,'Copy of Raw Data'!F:F,"ERROR",0,1)</f>
        <v>ORS Olive Oil Hold &amp; Shine Wrap/Set Mousse</v>
      </c>
      <c r="G88" s="9">
        <f>_xlfn.XLOOKUP($E88,'Copy of Raw Data'!$E:$E,'Copy of Raw Data'!G:G,"ERROR",0,1)</f>
        <v>8523</v>
      </c>
      <c r="H88" s="9">
        <f>_xlfn.XLOOKUP($E88,'Copy of Raw Data'!$E:$E,'Copy of Raw Data'!H:H,"ERROR",0,1)</f>
        <v>53669.73</v>
      </c>
      <c r="I88" s="9">
        <f>_xlfn.XLOOKUP($E88,'Copy of Raw Data'!$E:$E,'Copy of Raw Data'!I:I,"ERROR",0,1)</f>
        <v>0.0022026899040995</v>
      </c>
      <c r="J88" s="9" t="str">
        <f>_xlfn.XLOOKUP($E88,'Copy of Raw Data'!$E:$E,'Copy of 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_xlfn.XLOOKUP($E88,'Copy of Raw Data'!$E:$E,'Copy of Raw Data'!L:L,"ERROR",0,1)</f>
        <v>6.4</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5 to 10</v>
      </c>
      <c r="N88" s="9">
        <f>_xlfn.XLOOKUP($E88,'Copy of Raw Data'!$E:$E,'Copy of Raw Data'!N:N,"ERROR",0,1)</f>
        <v>7.22</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10% to 15%</v>
      </c>
      <c r="P88" s="16">
        <f t="shared" si="6"/>
        <v>0.113573407202216</v>
      </c>
      <c r="Q88" s="9">
        <f>_xlfn.XLOOKUP($E88,'Copy of Raw Data'!$E:$E,'Copy of Raw Data'!Q:Q,"ERROR",0,1)</f>
        <v>207</v>
      </c>
      <c r="R88" s="9" t="str">
        <f>_xlfn.XLOOKUP($E88,'Copy of Raw Data'!$E:$E,'Copy of Raw Data'!R:R,"ERROR",0,1)</f>
        <v>ml</v>
      </c>
      <c r="S88" s="17">
        <f t="shared" si="5"/>
        <v>0.914730011719978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0.75 to 1</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 to 0.05</v>
      </c>
      <c r="V88" s="17">
        <f t="shared" si="7"/>
        <v>0.0348978625117214</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8"/>
        <v>0.0309343933621907</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6.9966</v>
      </c>
      <c r="AA88" s="9" t="str">
        <f>_xlfn.XLOOKUP($E88,'Copy of Raw Data'!$E:$E,'Copy of Raw Data'!AA:AA,"ERROR",0,1)</f>
        <v>oz</v>
      </c>
      <c r="AB88" s="9"/>
      <c r="AC88" s="9"/>
      <c r="AD88" s="9"/>
      <c r="AE88" s="9"/>
      <c r="AF88" s="9"/>
    </row>
    <row r="89" hidden="1" spans="1:32">
      <c r="A89" s="9" t="str">
        <f>_xlfn.XLOOKUP($E89,'Copy of Raw Data'!$E:$E,'Copy of Raw Data'!A:A,"ERROR",0,1)</f>
        <v>US</v>
      </c>
      <c r="B89" s="9" t="str">
        <f>_xlfn.XLOOKUP($E89,'Copy of Raw Data'!$E:$E,'Copy of Raw Data'!B:B,"ERROR",0,1)</f>
        <v>Hair Mousses</v>
      </c>
      <c r="C89" s="9" t="str">
        <f>_xlfn.XLOOKUP($E89,'Copy of Raw Data'!$E:$E,'Copy of Raw Data'!C:C,"ERROR",0,1)</f>
        <v>Dippity Do</v>
      </c>
      <c r="D89" s="9" t="str">
        <f>_xlfn.XLOOKUP($E89,'Copy of Raw Data'!$E:$E,'Copy of Raw Data'!D:D,"ERROR",0,1)</f>
        <v>www.amazon.com/dp/B06XDS1WV5</v>
      </c>
      <c r="E89" s="9" t="s">
        <v>358</v>
      </c>
      <c r="F89" s="9" t="str">
        <f>_xlfn.XLOOKUP($E89,'Copy of Raw Data'!$E:$E,'Copy of Raw Data'!F:F,"ERROR",0,1)</f>
        <v>Dippity-Do Girls with Curls Enhancing Mousse</v>
      </c>
      <c r="G89" s="9">
        <f>_xlfn.XLOOKUP($E89,'Copy of Raw Data'!$E:$E,'Copy of Raw Data'!G:G,"ERROR",0,1)</f>
        <v>5214</v>
      </c>
      <c r="H89" s="9">
        <f>_xlfn.XLOOKUP($E89,'Copy of Raw Data'!$E:$E,'Copy of Raw Data'!H:H,"ERROR",0,1)</f>
        <v>51810.26</v>
      </c>
      <c r="I89" s="9">
        <f>_xlfn.XLOOKUP($E89,'Copy of Raw Data'!$E:$E,'Copy of Raw Data'!I:I,"ERROR",0,1)</f>
        <v>0.00215016997954923</v>
      </c>
      <c r="J89" s="9" t="str">
        <f>_xlfn.XLOOKUP($E89,'Copy of Raw Data'!$E:$E,'Copy of 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5 to 10</v>
      </c>
      <c r="L89" s="9">
        <f>_xlfn.XLOOKUP($E89,'Copy of Raw Data'!$E:$E,'Copy of Raw Data'!L:L,"ERROR",0,1)</f>
        <v>9.92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_xlfn.XLOOKUP($E89,'Copy of Raw Data'!$E:$E,'Copy of Raw Data'!N:N,"ERROR",0,1)</f>
        <v>10.31</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2% to 4%</v>
      </c>
      <c r="P89" s="16">
        <f t="shared" si="6"/>
        <v>0.0378273520853541</v>
      </c>
      <c r="Q89" s="9">
        <f>_xlfn.XLOOKUP($E89,'Copy of Raw Data'!$E:$E,'Copy of Raw Data'!Q:Q,"ERROR",0,1)</f>
        <v>200</v>
      </c>
      <c r="R89" s="9" t="str">
        <f>_xlfn.XLOOKUP($E89,'Copy of Raw Data'!$E:$E,'Copy of Raw Data'!R:R,"ERROR",0,1)</f>
        <v>ml</v>
      </c>
      <c r="S89" s="17">
        <f t="shared" si="5"/>
        <v>1.46745562130178</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7">
        <f t="shared" si="7"/>
        <v>0.0515775424076457</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8"/>
        <v>0.0496265005512944</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6.76</v>
      </c>
      <c r="AA89" s="9" t="str">
        <f>_xlfn.XLOOKUP($E89,'Copy of Raw Data'!$E:$E,'Copy of Raw Data'!AA:AA,"ERROR",0,1)</f>
        <v>oz</v>
      </c>
      <c r="AB89" s="9"/>
      <c r="AC89" s="9"/>
      <c r="AD89" s="9"/>
      <c r="AE89" s="9"/>
      <c r="AF89" s="9"/>
    </row>
    <row r="90" hidden="1" spans="1:32">
      <c r="A90" s="9" t="str">
        <f>_xlfn.XLOOKUP($E90,'Copy of Raw Data'!$E:$E,'Copy of Raw Data'!A:A,"ERROR",0,1)</f>
        <v>US</v>
      </c>
      <c r="B90" s="9" t="str">
        <f>_xlfn.XLOOKUP($E90,'Copy of Raw Data'!$E:$E,'Copy of Raw Data'!B:B,"ERROR",0,1)</f>
        <v>Hair Mousses</v>
      </c>
      <c r="C90" s="9" t="str">
        <f>_xlfn.XLOOKUP($E90,'Copy of Raw Data'!$E:$E,'Copy of Raw Data'!C:C,"ERROR",0,1)</f>
        <v>sheamoisture</v>
      </c>
      <c r="D90" s="9" t="str">
        <f>_xlfn.XLOOKUP($E90,'Copy of Raw Data'!$E:$E,'Copy of Raw Data'!D:D,"ERROR",0,1)</f>
        <v>www.amazon.com/dp/B0BS1PD93M</v>
      </c>
      <c r="E90" s="9" t="s">
        <v>362</v>
      </c>
      <c r="F90" s="9" t="str">
        <f>_xlfn.XLOOKUP($E90,'Copy of Raw Data'!$E:$E,'Copy of Raw Data'!F:F,"ERROR",0,1)</f>
        <v>SheaMoisture Manuka Honey &amp; Yogurt Smooth &amp; Hold Multi-Styling Hair Mousse For Nourishment 7.5 oz</v>
      </c>
      <c r="G90" s="9">
        <f>_xlfn.XLOOKUP($E90,'Copy of Raw Data'!$E:$E,'Copy of Raw Data'!G:G,"ERROR",0,1)</f>
        <v>4634</v>
      </c>
      <c r="H90" s="9">
        <f>_xlfn.XLOOKUP($E90,'Copy of Raw Data'!$E:$E,'Copy of Raw Data'!H:H,"ERROR",0,1)</f>
        <v>50574.92</v>
      </c>
      <c r="I90" s="9">
        <f>_xlfn.XLOOKUP($E90,'Copy of Raw Data'!$E:$E,'Copy of Raw Data'!I:I,"ERROR",0,1)</f>
        <v>0.00209105179679456</v>
      </c>
      <c r="J90" s="9" t="str">
        <f>_xlfn.XLOOKUP($E90,'Copy of Raw Data'!$E:$E,'Copy of 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10 to 15</v>
      </c>
      <c r="L90" s="9">
        <f>_xlfn.XLOOKUP($E90,'Copy of Raw Data'!$E:$E,'Copy of Raw Data'!L:L,"ERROR",0,1)</f>
        <v>11.02</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10 to 15</v>
      </c>
      <c r="N90" s="9">
        <f>_xlfn.XLOOKUP($E90,'Copy of Raw Data'!$E:$E,'Copy of Raw Data'!N:N,"ERROR",0,1)</f>
        <v>11.06</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6">
        <f t="shared" si="6"/>
        <v>0.00361663652802902</v>
      </c>
      <c r="Q90" s="9">
        <f>_xlfn.XLOOKUP($E90,'Copy of Raw Data'!$E:$E,'Copy of Raw Data'!Q:Q,"ERROR",0,1)</f>
        <v>7.5</v>
      </c>
      <c r="R90" s="9" t="str">
        <f>_xlfn.XLOOKUP($E90,'Copy of Raw Data'!$E:$E,'Copy of Raw Data'!R:R,"ERROR",0,1)</f>
        <v>fl oz</v>
      </c>
      <c r="S90" s="17">
        <f t="shared" si="5"/>
        <v>1.41282051282051</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1 to 2</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 to 0.05</v>
      </c>
      <c r="V90" s="17">
        <f t="shared" si="7"/>
        <v>0.0479522731805451</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 to 0.05</v>
      </c>
      <c r="X90" s="17">
        <f t="shared" si="8"/>
        <v>0.0477788472377583</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17">
        <f t="array" ref="Z90">_xlfn.IFS(AA90="oz",_xlfn.IFS(R90="oz",Q90,R90="fl oz",Q90*1.04,R90="ml",Q90*0.0338),AA90="fl oz",_xlfn.IFS(R90="oz",Q90/1.04,R90="fl oz",Q90,R90="ml",Q90*0.0338/1.04),AA90="ml",_xlfn.IFS(R90="oz",Q90/0.0338,R90="fl oz",Q90*1.04/0.0338,R90="ml",Q90))</f>
        <v>7.8</v>
      </c>
      <c r="AA90" s="9" t="str">
        <f>_xlfn.XLOOKUP($E90,'Copy of Raw Data'!$E:$E,'Copy of Raw Data'!AA:AA,"ERROR",0,1)</f>
        <v>oz</v>
      </c>
      <c r="AB90" s="9"/>
      <c r="AC90" s="9"/>
      <c r="AD90" s="9"/>
      <c r="AE90" s="9"/>
      <c r="AF90" s="9"/>
    </row>
    <row r="91" hidden="1" spans="1:32">
      <c r="A91" s="9" t="str">
        <f>_xlfn.XLOOKUP($E91,'Copy of Raw Data'!$E:$E,'Copy of Raw Data'!A:A,"ERROR",0,1)</f>
        <v>US</v>
      </c>
      <c r="B91" s="9" t="str">
        <f>_xlfn.XLOOKUP($E91,'Copy of Raw Data'!$E:$E,'Copy of Raw Data'!B:B,"ERROR",0,1)</f>
        <v>Hair Mousses</v>
      </c>
      <c r="C91" s="9" t="str">
        <f>_xlfn.XLOOKUP($E91,'Copy of Raw Data'!$E:$E,'Copy of Raw Data'!C:C,"ERROR",0,1)</f>
        <v>oribe</v>
      </c>
      <c r="D91" s="9" t="str">
        <f>_xlfn.XLOOKUP($E91,'Copy of Raw Data'!$E:$E,'Copy of Raw Data'!D:D,"ERROR",0,1)</f>
        <v>www.amazon.com/dp/B00DHONW8I</v>
      </c>
      <c r="E91" s="9" t="s">
        <v>366</v>
      </c>
      <c r="F91" s="9" t="str">
        <f>_xlfn.XLOOKUP($E91,'Copy of Raw Data'!$E:$E,'Copy of Raw Data'!F:F,"ERROR",0,1)</f>
        <v>Oribe Curl Shaping Mousse , 5.7 Fl Oz (Pack of 1)</v>
      </c>
      <c r="G91" s="9">
        <f>_xlfn.XLOOKUP($E91,'Copy of Raw Data'!$E:$E,'Copy of Raw Data'!G:G,"ERROR",0,1)</f>
        <v>1261</v>
      </c>
      <c r="H91" s="9">
        <f>_xlfn.XLOOKUP($E91,'Copy of Raw Data'!$E:$E,'Copy of Raw Data'!H:H,"ERROR",0,1)</f>
        <v>49184.38</v>
      </c>
      <c r="I91" s="9">
        <f>_xlfn.XLOOKUP($E91,'Copy of Raw Data'!$E:$E,'Copy of Raw Data'!I:I,"ERROR",0,1)</f>
        <v>0.00203896722123922</v>
      </c>
      <c r="J91" s="9" t="str">
        <f>_xlfn.XLOOKUP($E91,'Copy of Raw Data'!$E:$E,'Copy of 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30 to 40</v>
      </c>
      <c r="L91" s="9">
        <f>_xlfn.XLOOKUP($E91,'Copy of Raw Data'!$E:$E,'Copy of Raw Data'!L:L,"ERROR",0,1)</f>
        <v>39</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30 to 40</v>
      </c>
      <c r="N91" s="9">
        <f>_xlfn.XLOOKUP($E91,'Copy of Raw Data'!$E:$E,'Copy of Raw Data'!N:N,"ERROR",0,1)</f>
        <v>39</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No Discount</v>
      </c>
      <c r="P91" s="16">
        <f t="shared" si="6"/>
        <v>0</v>
      </c>
      <c r="Q91" s="9">
        <f>_xlfn.XLOOKUP($E91,'Copy of Raw Data'!$E:$E,'Copy of Raw Data'!Q:Q,"ERROR",0,1)</f>
        <v>5.7</v>
      </c>
      <c r="R91" s="9" t="str">
        <f>_xlfn.XLOOKUP($E91,'Copy of Raw Data'!$E:$E,'Copy of Raw Data'!R:R,"ERROR",0,1)</f>
        <v>fl oz</v>
      </c>
      <c r="S91" s="17">
        <f t="shared" si="5"/>
        <v>6.57894736842105</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5 to 10</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0.2 to 0.3</v>
      </c>
      <c r="V91" s="17">
        <f t="shared" si="7"/>
        <v>0.222487229233042</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0.2 to 0.3</v>
      </c>
      <c r="X91" s="17">
        <f t="shared" si="8"/>
        <v>0.222487229233042</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4 to 6</v>
      </c>
      <c r="Z91" s="17">
        <f t="array" ref="Z91">_xlfn.IFS(AA91="oz",_xlfn.IFS(R91="oz",Q91,R91="fl oz",Q91*1.04,R91="ml",Q91*0.0338),AA91="fl oz",_xlfn.IFS(R91="oz",Q91/1.04,R91="fl oz",Q91,R91="ml",Q91*0.0338/1.04),AA91="ml",_xlfn.IFS(R91="oz",Q91/0.0338,R91="fl oz",Q91*1.04/0.0338,R91="ml",Q91))</f>
        <v>5.928</v>
      </c>
      <c r="AA91" s="9" t="str">
        <f>_xlfn.XLOOKUP($E91,'Copy of Raw Data'!$E:$E,'Copy of Raw Data'!AA:AA,"ERROR",0,1)</f>
        <v>oz</v>
      </c>
      <c r="AB91" s="9"/>
      <c r="AC91" s="9"/>
      <c r="AD91" s="9"/>
      <c r="AE91" s="9"/>
      <c r="AF91" s="9"/>
    </row>
    <row r="92" hidden="1" spans="1:32">
      <c r="A92" s="9" t="str">
        <f>_xlfn.XLOOKUP($E92,'Copy of Raw Data'!$E:$E,'Copy of Raw Data'!A:A,"ERROR",0,1)</f>
        <v>US</v>
      </c>
      <c r="B92" s="9" t="str">
        <f>_xlfn.XLOOKUP($E92,'Copy of Raw Data'!$E:$E,'Copy of Raw Data'!B:B,"ERROR",0,1)</f>
        <v>Hair Mousses</v>
      </c>
      <c r="C92" s="9" t="str">
        <f>_xlfn.XLOOKUP($E92,'Copy of Raw Data'!$E:$E,'Copy of Raw Data'!C:C,"ERROR",0,1)</f>
        <v>K Kerotin</v>
      </c>
      <c r="D92" s="9" t="str">
        <f>_xlfn.XLOOKUP($E92,'Copy of Raw Data'!$E:$E,'Copy of Raw Data'!D:D,"ERROR",0,1)</f>
        <v>www.amazon.com/dp/B08P7TY2ZG</v>
      </c>
      <c r="E92" s="9" t="s">
        <v>370</v>
      </c>
      <c r="F92" s="9" t="str">
        <f>_xlfn.XLOOKUP($E92,'Copy of Raw Data'!$E:$E,'Copy of Raw Data'!F:F,"ERROR",0,1)</f>
        <v>Kerotin Volumizing Mousse, Root Volumizer, Hair Thickening Styling Foam for Volume, Texture &amp; Body, Tames Frizz &amp; Flyaways, Ideal for Fine and Thin Hair, Cruelty Free, Made in the USA</v>
      </c>
      <c r="G92" s="9">
        <f>_xlfn.XLOOKUP($E92,'Copy of Raw Data'!$E:$E,'Copy of Raw Data'!G:G,"ERROR",0,1)</f>
        <v>2096</v>
      </c>
      <c r="H92" s="9">
        <f>_xlfn.XLOOKUP($E92,'Copy of Raw Data'!$E:$E,'Copy of Raw Data'!H:H,"ERROR",0,1)</f>
        <v>47959.28</v>
      </c>
      <c r="I92" s="9">
        <f>_xlfn.XLOOKUP($E92,'Copy of Raw Data'!$E:$E,'Copy of Raw Data'!I:I,"ERROR",0,1)</f>
        <v>0.00199201797821291</v>
      </c>
      <c r="J92" s="9" t="str">
        <f>_xlfn.XLOOKUP($E92,'Copy of Raw Data'!$E:$E,'Copy of 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20 to 30</v>
      </c>
      <c r="L92" s="9">
        <f>_xlfn.XLOOKUP($E92,'Copy of Raw Data'!$E:$E,'Copy of Raw Data'!L:L,"ERROR",0,1)</f>
        <v>22.94</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20 to 30</v>
      </c>
      <c r="N92" s="9">
        <f>_xlfn.XLOOKUP($E92,'Copy of Raw Data'!$E:$E,'Copy of Raw Data'!N:N,"ERROR",0,1)</f>
        <v>23</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6"/>
        <v>0.00260869565217386</v>
      </c>
      <c r="Q92" s="9">
        <f>_xlfn.XLOOKUP($E92,'Copy of Raw Data'!$E:$E,'Copy of Raw Data'!Q:Q,"ERROR",0,1)</f>
        <v>200</v>
      </c>
      <c r="R92" s="9" t="str">
        <f>_xlfn.XLOOKUP($E92,'Copy of Raw Data'!$E:$E,'Copy of Raw Data'!R:R,"ERROR",0,1)</f>
        <v>ml</v>
      </c>
      <c r="S92" s="17">
        <f t="shared" si="5"/>
        <v>3.39349112426036</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3 to 4</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0.1 to 0.2</v>
      </c>
      <c r="V92" s="17">
        <f t="shared" si="7"/>
        <v>0.115061442810461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0.1 to 0.2</v>
      </c>
      <c r="X92" s="17">
        <f t="shared" si="8"/>
        <v>0.114761282524868</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6.76</v>
      </c>
      <c r="AA92" s="9" t="str">
        <f>_xlfn.XLOOKUP($E92,'Copy of Raw Data'!$E:$E,'Copy of Raw Data'!AA:AA,"ERROR",0,1)</f>
        <v>oz</v>
      </c>
      <c r="AB92" s="9"/>
      <c r="AC92" s="9"/>
      <c r="AD92" s="9"/>
      <c r="AE92" s="9"/>
      <c r="AF92" s="9"/>
    </row>
    <row r="93" hidden="1" spans="1:32">
      <c r="A93" s="9" t="str">
        <f>_xlfn.XLOOKUP($E93,'Copy of Raw Data'!$E:$E,'Copy of Raw Data'!A:A,"ERROR",0,1)</f>
        <v>US</v>
      </c>
      <c r="B93" s="9" t="str">
        <f>_xlfn.XLOOKUP($E93,'Copy of Raw Data'!$E:$E,'Copy of Raw Data'!B:B,"ERROR",0,1)</f>
        <v>Hair Mousses</v>
      </c>
      <c r="C93" s="9" t="str">
        <f>_xlfn.XLOOKUP($E93,'Copy of Raw Data'!$E:$E,'Copy of Raw Data'!C:C,"ERROR",0,1)</f>
        <v>Goiple</v>
      </c>
      <c r="D93" s="9" t="str">
        <f>_xlfn.XLOOKUP($E93,'Copy of Raw Data'!$E:$E,'Copy of Raw Data'!D:D,"ERROR",0,1)</f>
        <v>www.amazon.com/dp/B0BVQTP37R</v>
      </c>
      <c r="E93" s="9" t="s">
        <v>373</v>
      </c>
      <c r="F93" s="9" t="str">
        <f>_xlfn.XLOOKUP($E93,'Copy of Raw Data'!$E:$E,'Copy of Raw Data'!F:F,"ERROR",0,1)</f>
        <v>Lace Tint Melting Hair Mousse, 6.8 fl oz Lace Tint Mousse for Women Hair Wig Lace Wigs Toupees and Hairpieces Natural Finishing Lace Color, Lace Tint Mousse for Wigs Melts Lace Foam Tint (Medium Brown)</v>
      </c>
      <c r="G93" s="9">
        <f>_xlfn.XLOOKUP($E93,'Copy of Raw Data'!$E:$E,'Copy of Raw Data'!G:G,"ERROR",0,1)</f>
        <v>5231</v>
      </c>
      <c r="H93" s="9">
        <f>_xlfn.XLOOKUP($E93,'Copy of Raw Data'!$E:$E,'Copy of Raw Data'!H:H,"ERROR",0,1)</f>
        <v>46854.97</v>
      </c>
      <c r="I93" s="9">
        <f>_xlfn.XLOOKUP($E93,'Copy of Raw Data'!$E:$E,'Copy of Raw Data'!I:I,"ERROR",0,1)</f>
        <v>0.00199199629579226</v>
      </c>
      <c r="J93" s="9" t="str">
        <f>_xlfn.XLOOKUP($E93,'Copy of Raw Data'!$E:$E,'Copy of 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5 to 10</v>
      </c>
      <c r="L93" s="9">
        <f>_xlfn.XLOOKUP($E93,'Copy of Raw Data'!$E:$E,'Copy of Raw Data'!L:L,"ERROR",0,1)</f>
        <v>8.95</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_xlfn.XLOOKUP($E93,'Copy of Raw Data'!$E:$E,'Copy of Raw Data'!N:N,"ERROR",0,1)</f>
        <v>9</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0% to 2%</v>
      </c>
      <c r="P93" s="16">
        <f t="shared" si="6"/>
        <v>0.00555555555555563</v>
      </c>
      <c r="Q93" s="9">
        <f>_xlfn.XLOOKUP($E93,'Copy of Raw Data'!$E:$E,'Copy of Raw Data'!Q:Q,"ERROR",0,1)</f>
        <v>6.8</v>
      </c>
      <c r="R93" s="9" t="str">
        <f>_xlfn.XLOOKUP($E93,'Copy of Raw Data'!$E:$E,'Copy of Raw Data'!R:R,"ERROR",0,1)</f>
        <v>fl oz</v>
      </c>
      <c r="S93" s="17">
        <f t="shared" si="5"/>
        <v>1.26555429864253</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1 to 2</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7"/>
        <v>0.0430376880077491</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8"/>
        <v>0.0427985897410394</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6 to 8</v>
      </c>
      <c r="Z93" s="17">
        <f t="array" ref="Z93">_xlfn.IFS(AA93="oz",_xlfn.IFS(R93="oz",Q93,R93="fl oz",Q93*1.04,R93="ml",Q93*0.0338),AA93="fl oz",_xlfn.IFS(R93="oz",Q93/1.04,R93="fl oz",Q93,R93="ml",Q93*0.0338/1.04),AA93="ml",_xlfn.IFS(R93="oz",Q93/0.0338,R93="fl oz",Q93*1.04/0.0338,R93="ml",Q93))</f>
        <v>7.072</v>
      </c>
      <c r="AA93" s="9" t="str">
        <f>_xlfn.XLOOKUP($E93,'Copy of Raw Data'!$E:$E,'Copy of Raw Data'!AA:AA,"ERROR",0,1)</f>
        <v>oz</v>
      </c>
      <c r="AB93" s="9"/>
      <c r="AC93" s="9"/>
      <c r="AD93" s="9"/>
      <c r="AE93" s="9"/>
      <c r="AF93" s="9"/>
    </row>
    <row r="94" hidden="1" spans="1:32">
      <c r="A94" s="9" t="str">
        <f>_xlfn.XLOOKUP($E94,'Copy of Raw Data'!$E:$E,'Copy of Raw Data'!A:A,"ERROR",0,1)</f>
        <v>US</v>
      </c>
      <c r="B94" s="9" t="str">
        <f>_xlfn.XLOOKUP($E94,'Copy of Raw Data'!$E:$E,'Copy of Raw Data'!B:B,"ERROR",0,1)</f>
        <v>Hair Mousses</v>
      </c>
      <c r="C94" s="9" t="str">
        <f>_xlfn.XLOOKUP($E94,'Copy of Raw Data'!$E:$E,'Copy of Raw Data'!C:C,"ERROR",0,1)</f>
        <v>Garnier</v>
      </c>
      <c r="D94" s="9" t="str">
        <f>_xlfn.XLOOKUP($E94,'Copy of Raw Data'!$E:$E,'Copy of Raw Data'!D:D,"ERROR",0,1)</f>
        <v>www.amazon.com/dp/B00T6FNWLY</v>
      </c>
      <c r="E94" s="9" t="s">
        <v>376</v>
      </c>
      <c r="F94" s="9" t="str">
        <f>_xlfn.XLOOKUP($E94,'Copy of Raw Data'!$E:$E,'Copy of Raw Data'!F:F,"ERROR",0,1)</f>
        <v>Garnier Fructis Style Mega Full Thickening Lotion, 5.0 Oz, 1 Count (Packaging May Vary)</v>
      </c>
      <c r="G94" s="9">
        <f>_xlfn.XLOOKUP($E94,'Copy of Raw Data'!$E:$E,'Copy of Raw Data'!G:G,"ERROR",0,1)</f>
        <v>10128</v>
      </c>
      <c r="H94" s="9">
        <f>_xlfn.XLOOKUP($E94,'Copy of Raw Data'!$E:$E,'Copy of Raw Data'!H:H,"ERROR",0,1)</f>
        <v>46854.46</v>
      </c>
      <c r="I94" s="9">
        <f>_xlfn.XLOOKUP($E94,'Copy of Raw Data'!$E:$E,'Copy of Raw Data'!I:I,"ERROR",0,1)</f>
        <v>0.00190727287483687</v>
      </c>
      <c r="J94" s="9" t="str">
        <f>_xlfn.XLOOKUP($E94,'Copy of Raw Data'!$E:$E,'Copy of 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0 to 5</v>
      </c>
      <c r="L94" s="9">
        <f>_xlfn.XLOOKUP($E94,'Copy of Raw Data'!$E:$E,'Copy of Raw Data'!L:L,"ERROR",0,1)</f>
        <v>4.6</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_xlfn.XLOOKUP($E94,'Copy of Raw Data'!$E:$E,'Copy of Raw Data'!N:N,"ERROR",0,1)</f>
        <v>5.8</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20% to 25%</v>
      </c>
      <c r="P94" s="16">
        <f t="shared" si="6"/>
        <v>0.206896551724138</v>
      </c>
      <c r="Q94" s="9">
        <f>_xlfn.XLOOKUP($E94,'Copy of Raw Data'!$E:$E,'Copy of Raw Data'!Q:Q,"ERROR",0,1)</f>
        <v>5</v>
      </c>
      <c r="R94" s="9" t="str">
        <f>_xlfn.XLOOKUP($E94,'Copy of Raw Data'!$E:$E,'Copy of Raw Data'!R:R,"ERROR",0,1)</f>
        <v>oz</v>
      </c>
      <c r="S94" s="17">
        <f t="shared" si="5"/>
        <v>0.92</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0.75 to 1</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7"/>
        <v>0.03922894825837</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8"/>
        <v>0.0311126141359486</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4 to 6</v>
      </c>
      <c r="Z94" s="17">
        <f t="array" ref="Z94">_xlfn.IFS(AA94="oz",_xlfn.IFS(R94="oz",Q94,R94="fl oz",Q94*1.04,R94="ml",Q94*0.0338),AA94="fl oz",_xlfn.IFS(R94="oz",Q94/1.04,R94="fl oz",Q94,R94="ml",Q94*0.0338/1.04),AA94="ml",_xlfn.IFS(R94="oz",Q94/0.0338,R94="fl oz",Q94*1.04/0.0338,R94="ml",Q94))</f>
        <v>5</v>
      </c>
      <c r="AA94" s="9" t="str">
        <f>_xlfn.XLOOKUP($E94,'Copy of Raw Data'!$E:$E,'Copy of Raw Data'!AA:AA,"ERROR",0,1)</f>
        <v>oz</v>
      </c>
      <c r="AB94" s="9"/>
      <c r="AC94" s="9"/>
      <c r="AD94" s="9"/>
      <c r="AE94" s="9"/>
      <c r="AF94" s="9"/>
    </row>
    <row r="95" hidden="1" spans="1:32">
      <c r="A95" s="9" t="str">
        <f>_xlfn.XLOOKUP($E95,'Copy of Raw Data'!$E:$E,'Copy of Raw Data'!A:A,"ERROR",0,1)</f>
        <v>US</v>
      </c>
      <c r="B95" s="9" t="str">
        <f>_xlfn.XLOOKUP($E95,'Copy of Raw Data'!$E:$E,'Copy of Raw Data'!B:B,"ERROR",0,1)</f>
        <v>Hair Mousses</v>
      </c>
      <c r="C95" s="9" t="str">
        <f>_xlfn.XLOOKUP($E95,'Copy of Raw Data'!$E:$E,'Copy of Raw Data'!C:C,"ERROR",0,1)</f>
        <v>The MORE</v>
      </c>
      <c r="D95" s="9" t="str">
        <f>_xlfn.XLOOKUP($E95,'Copy of Raw Data'!$E:$E,'Copy of Raw Data'!D:D,"ERROR",0,1)</f>
        <v>www.amazon.com/dp/B0C1P7Z2C7</v>
      </c>
      <c r="E95" s="9" t="s">
        <v>380</v>
      </c>
      <c r="F95" s="9" t="str">
        <f>_xlfn.XLOOKUP($E95,'Copy of Raw Data'!$E:$E,'Copy of Raw Data'!F:F,"ERROR",0,1)</f>
        <v>The MORE Crazy 3 in 1 Lace Tint Mousse 6.76 fl oz | Concealer Lace Wig Hair Wigs Toupees and Hair Pieces Lace Tint Styling Foaming Mousse Colored Edge Tamer (6.76 Fl Oz, Medium Brown)</v>
      </c>
      <c r="G95" s="9">
        <f>_xlfn.XLOOKUP($E95,'Copy of Raw Data'!$E:$E,'Copy of Raw Data'!G:G,"ERROR",0,1)</f>
        <v>4720</v>
      </c>
      <c r="H95" s="9">
        <f>_xlfn.XLOOKUP($E95,'Copy of Raw Data'!$E:$E,'Copy of Raw Data'!H:H,"ERROR",0,1)</f>
        <v>44861.65</v>
      </c>
      <c r="I95" s="9">
        <f>_xlfn.XLOOKUP($E95,'Copy of Raw Data'!$E:$E,'Copy of Raw Data'!I:I,"ERROR",0,1)</f>
        <v>0.00183509549767086</v>
      </c>
      <c r="J95" s="9" t="str">
        <f>_xlfn.XLOOKUP($E95,'Copy of Raw Data'!$E:$E,'Copy of 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5 to 10</v>
      </c>
      <c r="L95" s="9">
        <f>_xlfn.XLOOKUP($E95,'Copy of Raw Data'!$E:$E,'Copy of Raw Data'!L:L,"ERROR",0,1)</f>
        <v>9.47</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5 to 10</v>
      </c>
      <c r="N95" s="9">
        <f>_xlfn.XLOOKUP($E95,'Copy of Raw Data'!$E:$E,'Copy of Raw Data'!N:N,"ERROR",0,1)</f>
        <v>9.61</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0% to 2%</v>
      </c>
      <c r="P95" s="16">
        <f t="shared" si="6"/>
        <v>0.0145681581685743</v>
      </c>
      <c r="Q95" s="9">
        <f>_xlfn.XLOOKUP($E95,'Copy of Raw Data'!$E:$E,'Copy of Raw Data'!Q:Q,"ERROR",0,1)</f>
        <v>6.76</v>
      </c>
      <c r="R95" s="9" t="str">
        <f>_xlfn.XLOOKUP($E95,'Copy of Raw Data'!$E:$E,'Copy of Raw Data'!R:R,"ERROR",0,1)</f>
        <v>fl oz</v>
      </c>
      <c r="S95" s="17">
        <f t="shared" si="5"/>
        <v>1.34700728265817</v>
      </c>
      <c r="T95" s="9" t="str">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1 to 2</v>
      </c>
      <c r="U95" s="17"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 to 0.05</v>
      </c>
      <c r="V95" s="17">
        <f t="shared" si="7"/>
        <v>0.0462266080856408</v>
      </c>
      <c r="W95" s="17"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 to 0.05</v>
      </c>
      <c r="X95" s="17">
        <f t="shared" si="8"/>
        <v>0.0455531715474525</v>
      </c>
      <c r="Y95" s="9"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6 to 8</v>
      </c>
      <c r="Z95" s="17">
        <f t="array" ref="Z95">_xlfn.IFS(AA95="oz",_xlfn.IFS(R95="oz",Q95,R95="fl oz",Q95*1.04,R95="ml",Q95*0.0338),AA95="fl oz",_xlfn.IFS(R95="oz",Q95/1.04,R95="fl oz",Q95,R95="ml",Q95*0.0338/1.04),AA95="ml",_xlfn.IFS(R95="oz",Q95/0.0338,R95="fl oz",Q95*1.04/0.0338,R95="ml",Q95))</f>
        <v>7.0304</v>
      </c>
      <c r="AA95" s="9" t="str">
        <f>_xlfn.XLOOKUP($E95,'Copy of Raw Data'!$E:$E,'Copy of Raw Data'!AA:AA,"ERROR",0,1)</f>
        <v>oz</v>
      </c>
      <c r="AB95" s="9"/>
      <c r="AC95" s="9"/>
      <c r="AD95" s="9"/>
      <c r="AE95" s="9"/>
      <c r="AF95" s="9"/>
    </row>
    <row r="96" hidden="1" spans="1:32">
      <c r="A96" s="9" t="str">
        <f>_xlfn.XLOOKUP($E96,'Copy of Raw Data'!$E:$E,'Copy of Raw Data'!A:A,"ERROR",0,1)</f>
        <v>US</v>
      </c>
      <c r="B96" s="9" t="str">
        <f>_xlfn.XLOOKUP($E96,'Copy of Raw Data'!$E:$E,'Copy of Raw Data'!B:B,"ERROR",0,1)</f>
        <v>Hair Mousses</v>
      </c>
      <c r="C96" s="9" t="str">
        <f>_xlfn.XLOOKUP($E96,'Copy of Raw Data'!$E:$E,'Copy of Raw Data'!C:C,"ERROR",0,1)</f>
        <v>rusk</v>
      </c>
      <c r="D96" s="9" t="str">
        <f>_xlfn.XLOOKUP($E96,'Copy of Raw Data'!$E:$E,'Copy of Raw Data'!D:D,"ERROR",0,1)</f>
        <v>www.amazon.com/dp/B001ATQXWY</v>
      </c>
      <c r="E96" s="9" t="s">
        <v>383</v>
      </c>
      <c r="F96" s="9" t="str">
        <f>_xlfn.XLOOKUP($E96,'Copy of Raw Data'!$E:$E,'Copy of Raw Data'!F:F,"ERROR",0,1)</f>
        <v>RUSK Designer Collection Thick Body and Texture Amplifier, Gives Hair Incredible Body, Creates Texture and Volume, Anyone with Fine, Limp, Lazy Hair</v>
      </c>
      <c r="G96" s="9">
        <f>_xlfn.XLOOKUP($E96,'Copy of Raw Data'!$E:$E,'Copy of Raw Data'!G:G,"ERROR",0,1)</f>
        <v>2008</v>
      </c>
      <c r="H96" s="9">
        <f>_xlfn.XLOOKUP($E96,'Copy of Raw Data'!$E:$E,'Copy of Raw Data'!H:H,"ERROR",0,1)</f>
        <v>43163.94</v>
      </c>
      <c r="I96" s="9">
        <f>_xlfn.XLOOKUP($E96,'Copy of Raw Data'!$E:$E,'Copy of Raw Data'!I:I,"ERROR",0,1)</f>
        <v>0.00175630753308089</v>
      </c>
      <c r="J96" s="9" t="str">
        <f>_xlfn.XLOOKUP($E96,'Copy of Raw Data'!$E:$E,'Copy of 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20 to 30</v>
      </c>
      <c r="L96" s="9">
        <f>_xlfn.XLOOKUP($E96,'Copy of Raw Data'!$E:$E,'Copy of Raw Data'!L:L,"ERROR",0,1)</f>
        <v>21.5</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20 to 30</v>
      </c>
      <c r="N96" s="9">
        <f>_xlfn.XLOOKUP($E96,'Copy of Raw Data'!$E:$E,'Copy of Raw Data'!N:N,"ERROR",0,1)</f>
        <v>21.5</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6">
        <f t="shared" si="6"/>
        <v>0</v>
      </c>
      <c r="Q96" s="9">
        <f>_xlfn.XLOOKUP($E96,'Copy of Raw Data'!$E:$E,'Copy of Raw Data'!Q:Q,"ERROR",0,1)</f>
        <v>0</v>
      </c>
      <c r="R96" s="9">
        <f>_xlfn.XLOOKUP($E96,'Copy of Raw Data'!$E:$E,'Copy of Raw Data'!R:R,"ERROR",0,1)</f>
        <v>0</v>
      </c>
      <c r="S96" s="17" t="e">
        <f t="shared" si="5"/>
        <v>#N/A</v>
      </c>
      <c r="T96" s="9" t="e">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#N/A</v>
      </c>
      <c r="U96" s="17" t="e">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#N/A</v>
      </c>
      <c r="V96" s="17" t="e">
        <f t="shared" si="7"/>
        <v>#N/A</v>
      </c>
      <c r="W96" s="17" t="e">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#N/A</v>
      </c>
      <c r="X96" s="17" t="e">
        <f t="shared" si="8"/>
        <v>#N/A</v>
      </c>
      <c r="Y96" s="9" t="e">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#N/A</v>
      </c>
      <c r="Z96" s="17" t="e">
        <f t="array" ref="Z96">_xlfn.IFS(AA96="oz",_xlfn.IFS(R96="oz",Q96,R96="fl oz",Q96*1.04,R96="ml",Q96*0.0338),AA96="fl oz",_xlfn.IFS(R96="oz",Q96/1.04,R96="fl oz",Q96,R96="ml",Q96*0.0338/1.04),AA96="ml",_xlfn.IFS(R96="oz",Q96/0.0338,R96="fl oz",Q96*1.04/0.0338,R96="ml",Q96))</f>
        <v>#N/A</v>
      </c>
      <c r="AA96" s="9" t="str">
        <f>_xlfn.XLOOKUP($E96,'Copy of Raw Data'!$E:$E,'Copy of Raw Data'!AA:AA,"ERROR",0,1)</f>
        <v>oz</v>
      </c>
      <c r="AB96" s="9"/>
      <c r="AC96" s="9"/>
      <c r="AD96" s="9"/>
      <c r="AE96" s="9"/>
      <c r="AF96" s="9"/>
    </row>
    <row r="97" hidden="1" spans="1:32">
      <c r="A97" s="9" t="str">
        <f>_xlfn.XLOOKUP($E97,'Copy of Raw Data'!$E:$E,'Copy of Raw Data'!A:A,"ERROR",0,1)</f>
        <v>US</v>
      </c>
      <c r="B97" s="9" t="str">
        <f>_xlfn.XLOOKUP($E97,'Copy of Raw Data'!$E:$E,'Copy of Raw Data'!B:B,"ERROR",0,1)</f>
        <v>Hair Mousses</v>
      </c>
      <c r="C97" s="9" t="str">
        <f>_xlfn.XLOOKUP($E97,'Copy of Raw Data'!$E:$E,'Copy of Raw Data'!C:C,"ERROR",0,1)</f>
        <v>garnier</v>
      </c>
      <c r="D97" s="9" t="str">
        <f>_xlfn.XLOOKUP($E97,'Copy of Raw Data'!$E:$E,'Copy of Raw Data'!D:D,"ERROR",0,1)</f>
        <v>www.amazon.com/dp/B0177F8G42</v>
      </c>
      <c r="E97" s="9" t="s">
        <v>387</v>
      </c>
      <c r="F97" s="9" t="str">
        <f>_xlfn.XLOOKUP($E97,'Copy of Raw Data'!$E:$E,'Copy of Raw Data'!F:F,"ERROR",0,1)</f>
        <v>Garnier Fructis Style Curl Renew Reactivating Milk Spray, for Naturally Curly Hair, 5.0 Fl Oz, 1 Count (Packaging May Vary)</v>
      </c>
      <c r="G97" s="9">
        <f>_xlfn.XLOOKUP($E97,'Copy of Raw Data'!$E:$E,'Copy of Raw Data'!G:G,"ERROR",0,1)</f>
        <v>6926</v>
      </c>
      <c r="H97" s="9">
        <f>_xlfn.XLOOKUP($E97,'Copy of Raw Data'!$E:$E,'Copy of Raw Data'!H:H,"ERROR",0,1)</f>
        <v>41310.74</v>
      </c>
      <c r="I97" s="9">
        <f>_xlfn.XLOOKUP($E97,'Copy of Raw Data'!$E:$E,'Copy of Raw Data'!I:I,"ERROR",0,1)</f>
        <v>0.00166234995180338</v>
      </c>
      <c r="J97" s="9" t="str">
        <f>_xlfn.XLOOKUP($E97,'Copy of Raw Data'!$E:$E,'Copy of 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5 to 10</v>
      </c>
      <c r="L97" s="9">
        <f>_xlfn.XLOOKUP($E97,'Copy of Raw Data'!$E:$E,'Copy of Raw Data'!L:L,"ERROR",0,1)</f>
        <v>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5 to 10</v>
      </c>
      <c r="N97" s="9">
        <f>_xlfn.XLOOKUP($E97,'Copy of Raw Data'!$E:$E,'Copy of Raw Data'!N:N,"ERROR",0,1)</f>
        <v>6.53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8% to 10%</v>
      </c>
      <c r="P97" s="16">
        <f t="shared" si="6"/>
        <v>0.0811638591117918</v>
      </c>
      <c r="Q97" s="9">
        <f>_xlfn.XLOOKUP($E97,'Copy of Raw Data'!$E:$E,'Copy of Raw Data'!Q:Q,"ERROR",0,1)</f>
        <v>5</v>
      </c>
      <c r="R97" s="9" t="str">
        <f>_xlfn.XLOOKUP($E97,'Copy of Raw Data'!$E:$E,'Copy of Raw Data'!R:R,"ERROR",0,1)</f>
        <v>fl oz</v>
      </c>
      <c r="S97" s="17">
        <f t="shared" si="5"/>
        <v>1.15384615384615</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1 to 2</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7"/>
        <v>0.0424676777399131</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8"/>
        <v>0.0390208371270258</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4 to 6</v>
      </c>
      <c r="Z97" s="17">
        <f t="array" ref="Z97">_xlfn.IFS(AA97="oz",_xlfn.IFS(R97="oz",Q97,R97="fl oz",Q97*1.04,R97="ml",Q97*0.0338),AA97="fl oz",_xlfn.IFS(R97="oz",Q97/1.04,R97="fl oz",Q97,R97="ml",Q97*0.0338/1.04),AA97="ml",_xlfn.IFS(R97="oz",Q97/0.0338,R97="fl oz",Q97*1.04/0.0338,R97="ml",Q97))</f>
        <v>5.2</v>
      </c>
      <c r="AA97" s="9" t="str">
        <f>_xlfn.XLOOKUP($E97,'Copy of Raw Data'!$E:$E,'Copy of Raw Data'!AA:AA,"ERROR",0,1)</f>
        <v>oz</v>
      </c>
      <c r="AB97" s="9"/>
      <c r="AC97" s="9"/>
      <c r="AD97" s="9"/>
      <c r="AE97" s="9"/>
      <c r="AF97" s="9"/>
    </row>
    <row r="98" hidden="1" spans="1:32">
      <c r="A98" s="9" t="str">
        <f>_xlfn.XLOOKUP($E98,'Copy of Raw Data'!$E:$E,'Copy of Raw Data'!A:A,"ERROR",0,1)</f>
        <v>US</v>
      </c>
      <c r="B98" s="9" t="str">
        <f>_xlfn.XLOOKUP($E98,'Copy of Raw Data'!$E:$E,'Copy of Raw Data'!B:B,"ERROR",0,1)</f>
        <v>Hair Mousses</v>
      </c>
      <c r="C98" s="9" t="str">
        <f>_xlfn.XLOOKUP($E98,'Copy of Raw Data'!$E:$E,'Copy of Raw Data'!C:C,"ERROR",0,1)</f>
        <v>Fantasia IC</v>
      </c>
      <c r="D98" s="9" t="str">
        <f>_xlfn.XLOOKUP($E98,'Copy of Raw Data'!$E:$E,'Copy of Raw Data'!D:D,"ERROR",0,1)</f>
        <v>www.amazon.com/dp/B001DTWX66</v>
      </c>
      <c r="E98" s="9" t="s">
        <v>390</v>
      </c>
      <c r="F98" s="9" t="str">
        <f>_xlfn.XLOOKUP($E98,'Copy of Raw Data'!$E:$E,'Copy of Raw Data'!F:F,"ERROR",0,1)</f>
        <v>Fantasia Liquid Mousse Spray, 16.0 Fl Oz</v>
      </c>
      <c r="G98" s="9">
        <f>_xlfn.XLOOKUP($E98,'Copy of Raw Data'!$E:$E,'Copy of Raw Data'!G:G,"ERROR",0,1)</f>
        <v>2602</v>
      </c>
      <c r="H98" s="9">
        <f>_xlfn.XLOOKUP($E98,'Copy of Raw Data'!$E:$E,'Copy of Raw Data'!H:H,"ERROR",0,1)</f>
        <v>39100.73</v>
      </c>
      <c r="I98" s="9">
        <f>_xlfn.XLOOKUP($E98,'Copy of Raw Data'!$E:$E,'Copy of Raw Data'!I:I,"ERROR",0,1)</f>
        <v>0.00165517051969659</v>
      </c>
      <c r="J98" s="9" t="str">
        <f>_xlfn.XLOOKUP($E98,'Copy of Raw Data'!$E:$E,'Copy of 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10 to 15</v>
      </c>
      <c r="L98" s="9">
        <f>_xlfn.XLOOKUP($E98,'Copy of Raw Data'!$E:$E,'Copy of Raw Data'!L:L,"ERROR",0,1)</f>
        <v>14.96</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 to 20</v>
      </c>
      <c r="N98" s="9">
        <f>_xlfn.XLOOKUP($E98,'Copy of Raw Data'!$E:$E,'Copy of Raw Data'!N:N,"ERROR",0,1)</f>
        <v>15.33</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6"/>
        <v>0.0241356816699282</v>
      </c>
      <c r="Q98" s="9">
        <f>_xlfn.XLOOKUP($E98,'Copy of Raw Data'!$E:$E,'Copy of Raw Data'!Q:Q,"ERROR",0,1)</f>
        <v>16</v>
      </c>
      <c r="R98" s="9" t="str">
        <f>_xlfn.XLOOKUP($E98,'Copy of Raw Data'!$E:$E,'Copy of Raw Data'!R:R,"ERROR",0,1)</f>
        <v>fl oz</v>
      </c>
      <c r="S98" s="17">
        <f t="shared" si="5"/>
        <v>0.899038461538462</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0.75 to 1</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 to 0.05</v>
      </c>
      <c r="V98" s="17">
        <f t="shared" si="7"/>
        <v>0.0311556996436097</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 to 0.05</v>
      </c>
      <c r="X98" s="17">
        <f t="shared" si="8"/>
        <v>0.0304037355948076</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15 to 20</v>
      </c>
      <c r="Z98" s="17">
        <f t="array" ref="Z98">_xlfn.IFS(AA98="oz",_xlfn.IFS(R98="oz",Q98,R98="fl oz",Q98*1.04,R98="ml",Q98*0.0338),AA98="fl oz",_xlfn.IFS(R98="oz",Q98/1.04,R98="fl oz",Q98,R98="ml",Q98*0.0338/1.04),AA98="ml",_xlfn.IFS(R98="oz",Q98/0.0338,R98="fl oz",Q98*1.04/0.0338,R98="ml",Q98))</f>
        <v>16.64</v>
      </c>
      <c r="AA98" s="9" t="str">
        <f>_xlfn.XLOOKUP($E98,'Copy of Raw Data'!$E:$E,'Copy of Raw Data'!AA:AA,"ERROR",0,1)</f>
        <v>oz</v>
      </c>
      <c r="AB98" s="9"/>
      <c r="AC98" s="9"/>
      <c r="AD98" s="9"/>
      <c r="AE98" s="9"/>
      <c r="AF98" s="9"/>
    </row>
    <row r="99" hidden="1" spans="1:32">
      <c r="A99" s="9" t="str">
        <f>_xlfn.XLOOKUP($E99,'Copy of Raw Data'!$E:$E,'Copy of Raw Data'!A:A,"ERROR",0,1)</f>
        <v>US</v>
      </c>
      <c r="B99" s="9" t="str">
        <f>_xlfn.XLOOKUP($E99,'Copy of Raw Data'!$E:$E,'Copy of Raw Data'!B:B,"ERROR",0,1)</f>
        <v>Hair Mousses</v>
      </c>
      <c r="C99" s="9" t="str">
        <f>_xlfn.XLOOKUP($E99,'Copy of Raw Data'!$E:$E,'Copy of Raw Data'!C:C,"ERROR",0,1)</f>
        <v>Kafune Amor Hair Care</v>
      </c>
      <c r="D99" s="9" t="str">
        <f>_xlfn.XLOOKUP($E99,'Copy of Raw Data'!$E:$E,'Copy of Raw Data'!D:D,"ERROR",0,1)</f>
        <v>www.amazon.com/dp/B096LBQ274</v>
      </c>
      <c r="E99" s="9" t="s">
        <v>394</v>
      </c>
      <c r="F99" s="9" t="str">
        <f>_xlfn.XLOOKUP($E99,'Copy of Raw Data'!$E:$E,'Copy of Raw Data'!F:F,"ERROR",0,1)</f>
        <v>Kafune Tint Melting Mousse – Concealer for Lace Wigs, Hair Wigs, Toupees and Hair Pieces – Natural Finishing Edge Control – Melt and Form Hair – Quick Drying – 6.8 Fl oz – Mocha Medium Brown</v>
      </c>
      <c r="G99" s="9">
        <f>_xlfn.XLOOKUP($E99,'Copy of Raw Data'!$E:$E,'Copy of Raw Data'!G:G,"ERROR",0,1)</f>
        <v>1703</v>
      </c>
      <c r="H99" s="9">
        <f>_xlfn.XLOOKUP($E99,'Copy of Raw Data'!$E:$E,'Copy of Raw Data'!H:H,"ERROR",0,1)</f>
        <v>38931.86</v>
      </c>
      <c r="I99" s="9">
        <f>_xlfn.XLOOKUP($E99,'Copy of Raw Data'!$E:$E,'Copy of Raw Data'!I:I,"ERROR",0,1)</f>
        <v>0.00163801037176466</v>
      </c>
      <c r="J99" s="9" t="str">
        <f>_xlfn.XLOOKUP($E99,'Copy of Raw Data'!$E:$E,'Copy of 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20 to 30</v>
      </c>
      <c r="L99" s="9">
        <f>_xlfn.XLOOKUP($E99,'Copy of Raw Data'!$E:$E,'Copy of Raw Data'!L:L,"ERROR",0,1)</f>
        <v>23.11</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20 to 30</v>
      </c>
      <c r="N99" s="9">
        <f>_xlfn.XLOOKUP($E99,'Copy of Raw Data'!$E:$E,'Copy of Raw Data'!N:N,"ERROR",0,1)</f>
        <v>23.97</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2% to 4%</v>
      </c>
      <c r="P99" s="16">
        <f t="shared" si="6"/>
        <v>0.0358781810596579</v>
      </c>
      <c r="Q99" s="9">
        <f>_xlfn.XLOOKUP($E99,'Copy of Raw Data'!$E:$E,'Copy of Raw Data'!Q:Q,"ERROR",0,1)</f>
        <v>6.8</v>
      </c>
      <c r="R99" s="9" t="str">
        <f>_xlfn.XLOOKUP($E99,'Copy of Raw Data'!$E:$E,'Copy of Raw Data'!R:R,"ERROR",0,1)</f>
        <v>fl oz</v>
      </c>
      <c r="S99" s="17">
        <f t="shared" si="5"/>
        <v>3.26781674208145</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3 to 4</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0.1 to 0.2</v>
      </c>
      <c r="V99" s="17">
        <f t="shared" si="7"/>
        <v>0.114623709060638</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0.1 to 0.2</v>
      </c>
      <c r="X99" s="17">
        <f t="shared" si="8"/>
        <v>0.110511218873231</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7.072</v>
      </c>
      <c r="AA99" s="9" t="str">
        <f>_xlfn.XLOOKUP($E99,'Copy of Raw Data'!$E:$E,'Copy of Raw Data'!AA:AA,"ERROR",0,1)</f>
        <v>oz</v>
      </c>
      <c r="AB99" s="9"/>
      <c r="AC99" s="9"/>
      <c r="AD99" s="9"/>
      <c r="AE99" s="9"/>
      <c r="AF99" s="9"/>
    </row>
    <row r="100" hidden="1" spans="1:32">
      <c r="A100" s="9" t="str">
        <f>_xlfn.XLOOKUP($E100,'Copy of Raw Data'!$E:$E,'Copy of Raw Data'!A:A,"ERROR",0,1)</f>
        <v>US</v>
      </c>
      <c r="B100" s="9" t="str">
        <f>_xlfn.XLOOKUP($E100,'Copy of Raw Data'!$E:$E,'Copy of Raw Data'!B:B,"ERROR",0,1)</f>
        <v>Hair Mousses</v>
      </c>
      <c r="C100" s="9" t="str">
        <f>_xlfn.XLOOKUP($E100,'Copy of Raw Data'!$E:$E,'Copy of Raw Data'!C:C,"ERROR",0,1)</f>
        <v>schwarzkopf</v>
      </c>
      <c r="D100" s="9" t="str">
        <f>_xlfn.XLOOKUP($E100,'Copy of Raw Data'!$E:$E,'Copy of Raw Data'!D:D,"ERROR",0,1)</f>
        <v>www.amazon.com/dp/B01CGSZIZK</v>
      </c>
      <c r="E100" s="9" t="s">
        <v>398</v>
      </c>
      <c r="F100" s="9" t="str">
        <f>_xlfn.XLOOKUP($E100,'Copy of Raw Data'!$E:$E,'Copy of Raw Data'!F:F,"ERROR",0,1)</f>
        <v>OSiS+ Grip Extreme Hold Mousse – Extra Strong Control and Volume with Lasting Definition and Natural Shine – Volumizing Formula Protects Against Blow Dry Damage, 7 oz</v>
      </c>
      <c r="G100" s="9">
        <f>_xlfn.XLOOKUP($E100,'Copy of Raw Data'!$E:$E,'Copy of Raw Data'!G:G,"ERROR",0,1)</f>
        <v>3099</v>
      </c>
      <c r="H100" s="9">
        <f>_xlfn.XLOOKUP($E100,'Copy of Raw Data'!$E:$E,'Copy of Raw Data'!H:H,"ERROR",0,1)</f>
        <v>38528.23</v>
      </c>
      <c r="I100" s="9">
        <f>_xlfn.XLOOKUP($E100,'Copy of Raw Data'!$E:$E,'Copy of Raw Data'!I:I,"ERROR",0,1)</f>
        <v>0.00161367674376298</v>
      </c>
      <c r="J100" s="9" t="str">
        <f>_xlfn.XLOOKUP($E100,'Copy of Raw Data'!$E:$E,'Copy of 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10 to 15</v>
      </c>
      <c r="L100" s="9">
        <f>_xlfn.XLOOKUP($E100,'Copy of Raw Data'!$E:$E,'Copy of Raw Data'!L:L,"ERROR",0,1)</f>
        <v>12.88</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15 to 20</v>
      </c>
      <c r="N100" s="9">
        <f>_xlfn.XLOOKUP($E100,'Copy of Raw Data'!$E:$E,'Copy of Raw Data'!N:N,"ERROR",0,1)</f>
        <v>19.92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30% to 40%</v>
      </c>
      <c r="P100" s="16">
        <f t="shared" si="6"/>
        <v>0.353413654618474</v>
      </c>
      <c r="Q100" s="9">
        <f>_xlfn.XLOOKUP($E100,'Copy of Raw Data'!$E:$E,'Copy of Raw Data'!Q:Q,"ERROR",0,1)</f>
        <v>7</v>
      </c>
      <c r="R100" s="9" t="str">
        <f>_xlfn.XLOOKUP($E100,'Copy of Raw Data'!$E:$E,'Copy of Raw Data'!R:R,"ERROR",0,1)</f>
        <v>oz</v>
      </c>
      <c r="S100" s="17">
        <f t="shared" si="5"/>
        <v>1.84</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1 to 2</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0.05 to 0.1</v>
      </c>
      <c r="V100" s="17">
        <f t="shared" si="7"/>
        <v>0.0962365331658534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0.05 to 0.1</v>
      </c>
      <c r="X100" s="17">
        <f t="shared" si="8"/>
        <v>0.0622252282718972</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6 to 8</v>
      </c>
      <c r="Z100" s="17">
        <f t="array" ref="Z100">_xlfn.IFS(AA100="oz",_xlfn.IFS(R100="oz",Q100,R100="fl oz",Q100*1.04,R100="ml",Q100*0.0338),AA100="fl oz",_xlfn.IFS(R100="oz",Q100/1.04,R100="fl oz",Q100,R100="ml",Q100*0.0338/1.04),AA100="ml",_xlfn.IFS(R100="oz",Q100/0.0338,R100="fl oz",Q100*1.04/0.0338,R100="ml",Q100))</f>
        <v>7</v>
      </c>
      <c r="AA100" s="9" t="str">
        <f>_xlfn.XLOOKUP($E100,'Copy of Raw Data'!$E:$E,'Copy of Raw Data'!AA:AA,"ERROR",0,1)</f>
        <v>oz</v>
      </c>
      <c r="AB100" s="9"/>
      <c r="AC100" s="9"/>
      <c r="AD100" s="9"/>
      <c r="AE100" s="9"/>
      <c r="AF100" s="9"/>
    </row>
    <row r="101" hidden="1" spans="1:32">
      <c r="A101" s="9" t="str">
        <f>_xlfn.XLOOKUP($E101,'Copy of Raw Data'!$E:$E,'Copy of Raw Data'!A:A,"ERROR",0,1)</f>
        <v>US</v>
      </c>
      <c r="B101" s="9" t="str">
        <f>_xlfn.XLOOKUP($E101,'Copy of Raw Data'!$E:$E,'Copy of Raw Data'!B:B,"ERROR",0,1)</f>
        <v>Hair Mousses</v>
      </c>
      <c r="C101" s="9" t="str">
        <f>_xlfn.XLOOKUP($E101,'Copy of Raw Data'!$E:$E,'Copy of Raw Data'!C:C,"ERROR",0,1)</f>
        <v>AmPro</v>
      </c>
      <c r="D101" s="9" t="str">
        <f>_xlfn.XLOOKUP($E101,'Copy of Raw Data'!$E:$E,'Copy of Raw Data'!D:D,"ERROR",0,1)</f>
        <v>www.amazon.com/dp/B08MBD47TX</v>
      </c>
      <c r="E101" s="9" t="s">
        <v>402</v>
      </c>
      <c r="F101" s="9" t="str">
        <f>_xlfn.XLOOKUP($E101,'Copy of Raw Data'!$E:$E,'Copy of Raw Data'!F:F,"ERROR",0,1)</f>
        <v>Shine N Jam Magic Fingers For Braiders Setting Mousse 12 Ounce (354ml)</v>
      </c>
      <c r="G101" s="9">
        <f>_xlfn.XLOOKUP($E101,'Copy of Raw Data'!$E:$E,'Copy of Raw Data'!G:G,"ERROR",0,1)</f>
        <v>4965</v>
      </c>
      <c r="H101" s="9">
        <f>_xlfn.XLOOKUP($E101,'Copy of Raw Data'!$E:$E,'Copy of Raw Data'!H:H,"ERROR",0,1)</f>
        <v>37955.87</v>
      </c>
      <c r="I101" s="9">
        <f>_xlfn.XLOOKUP($E101,'Copy of Raw Data'!$E:$E,'Copy of Raw Data'!I:I,"ERROR",0,1)</f>
        <v>0.00160764733024142</v>
      </c>
      <c r="J101" s="9" t="str">
        <f>_xlfn.XLOOKUP($E101,'Copy of Raw Data'!$E:$E,'Copy of 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5 to 10</v>
      </c>
      <c r="L101" s="9">
        <f>_xlfn.XLOOKUP($E101,'Copy of Raw Data'!$E:$E,'Copy of Raw Data'!L:L,"ERROR",0,1)</f>
        <v>7.61</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5 to 10</v>
      </c>
      <c r="N101" s="9">
        <f>_xlfn.XLOOKUP($E101,'Copy of Raw Data'!$E:$E,'Copy of Raw Data'!N:N,"ERROR",0,1)</f>
        <v>8.42</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8% to 10%</v>
      </c>
      <c r="P101" s="16">
        <f t="shared" si="6"/>
        <v>0.0961995249406175</v>
      </c>
      <c r="Q101" s="9">
        <f>_xlfn.XLOOKUP($E101,'Copy of Raw Data'!$E:$E,'Copy of Raw Data'!Q:Q,"ERROR",0,1)</f>
        <v>12</v>
      </c>
      <c r="R101" s="9" t="str">
        <f>_xlfn.XLOOKUP($E101,'Copy of Raw Data'!$E:$E,'Copy of Raw Data'!R:R,"ERROR",0,1)</f>
        <v>oz</v>
      </c>
      <c r="S101" s="17">
        <f t="shared" si="5"/>
        <v>0.634166666666667</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0.5 to 0.75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 to 0.05</v>
      </c>
      <c r="V101" s="17">
        <f t="shared" si="7"/>
        <v>0.0237290046218014</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 to 0.05</v>
      </c>
      <c r="X101" s="17">
        <f t="shared" si="8"/>
        <v>0.0214462856498704</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10 to 15</v>
      </c>
      <c r="Z101" s="17">
        <f t="array" ref="Z101">_xlfn.IFS(AA101="oz",_xlfn.IFS(R101="oz",Q101,R101="fl oz",Q101*1.04,R101="ml",Q101*0.0338),AA101="fl oz",_xlfn.IFS(R101="oz",Q101/1.04,R101="fl oz",Q101,R101="ml",Q101*0.0338/1.04),AA101="ml",_xlfn.IFS(R101="oz",Q101/0.0338,R101="fl oz",Q101*1.04/0.0338,R101="ml",Q101))</f>
        <v>12</v>
      </c>
      <c r="AA101" s="9" t="str">
        <f>_xlfn.XLOOKUP($E101,'Copy of Raw Data'!$E:$E,'Copy of Raw Data'!AA:AA,"ERROR",0,1)</f>
        <v>oz</v>
      </c>
      <c r="AB101" s="9"/>
      <c r="AC101" s="9"/>
      <c r="AD101" s="9"/>
      <c r="AE101" s="9"/>
      <c r="AF101" s="9"/>
    </row>
    <row r="102" hidden="1" spans="1:32">
      <c r="A102" s="9" t="str">
        <f>_xlfn.XLOOKUP($E102,'Copy of Raw Data'!$E:$E,'Copy of Raw Data'!A:A,"ERROR",0,1)</f>
        <v>US</v>
      </c>
      <c r="B102" s="9" t="str">
        <f>_xlfn.XLOOKUP($E102,'Copy of Raw Data'!$E:$E,'Copy of Raw Data'!B:B,"ERROR",0,1)</f>
        <v>Hair Mousses</v>
      </c>
      <c r="C102" s="9" t="str">
        <f>_xlfn.XLOOKUP($E102,'Copy of Raw Data'!$E:$E,'Copy of Raw Data'!C:C,"ERROR",0,1)</f>
        <v>others</v>
      </c>
      <c r="D102" s="9" t="str">
        <f>_xlfn.XLOOKUP($E102,'Copy of Raw Data'!$E:$E,'Copy of Raw Data'!D:D,"ERROR",0,1)</f>
        <v>www.amazon.com/dp/B07HHN1864</v>
      </c>
      <c r="E102" s="9" t="s">
        <v>405</v>
      </c>
      <c r="F102" s="9" t="str">
        <f>_xlfn.XLOOKUP($E102,'Copy of Raw Data'!$E:$E,'Copy of Raw Data'!F:F,"ERROR",0,1)</f>
        <v>OUIDAD Vitalcurl+ Soft Defining Mousse, 5.7 oz (Pack of 1) OUIDAD Vitalcurl+ Soft Defining Mousse, 5.7 oz (Pack of 1)</v>
      </c>
      <c r="G102" s="9">
        <f>_xlfn.XLOOKUP($E102,'Copy of Raw Data'!$E:$E,'Copy of Raw Data'!G:G,"ERROR",0,1)</f>
        <v>1639</v>
      </c>
      <c r="H102" s="9">
        <f>_xlfn.XLOOKUP($E102,'Copy of Raw Data'!$E:$E,'Copy of Raw Data'!H:H,"ERROR",0,1)</f>
        <v>37814.05</v>
      </c>
      <c r="I102" s="9">
        <f>_xlfn.XLOOKUP($E102,'Copy of Raw Data'!$E:$E,'Copy of Raw Data'!I:I,"ERROR",0,1)</f>
        <v>0.00159084302909539</v>
      </c>
      <c r="J102" s="9" t="str">
        <f>_xlfn.XLOOKUP($E102,'Copy of Raw Data'!$E:$E,'Copy of 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_xlfn.XLOOKUP($E102,'Copy of Raw Data'!$E:$E,'Copy of Raw Data'!L:L,"ERROR",0,1)</f>
        <v>23.04</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_xlfn.XLOOKUP($E102,'Copy of Raw Data'!$E:$E,'Copy of Raw Data'!N:N,"ERROR",0,1)</f>
        <v>26</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10% to 15%</v>
      </c>
      <c r="P102" s="16">
        <f t="shared" si="6"/>
        <v>0.113846153846154</v>
      </c>
      <c r="Q102" s="9">
        <f>_xlfn.XLOOKUP($E102,'Copy of Raw Data'!$E:$E,'Copy of Raw Data'!Q:Q,"ERROR",0,1)</f>
        <v>5.7</v>
      </c>
      <c r="R102" s="9" t="str">
        <f>_xlfn.XLOOKUP($E102,'Copy of Raw Data'!$E:$E,'Copy of Raw Data'!R:R,"ERROR",0,1)</f>
        <v>oz</v>
      </c>
      <c r="S102" s="17">
        <f t="shared" si="5"/>
        <v>4.04210526315789</v>
      </c>
      <c r="T102" s="9" t="str">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4 to 5</v>
      </c>
      <c r="U102" s="17"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0.1 to 0.2</v>
      </c>
      <c r="V102" s="17">
        <f t="shared" si="7"/>
        <v>0.154257812268242</v>
      </c>
      <c r="W102" s="17"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0.1 to 0.2</v>
      </c>
      <c r="X102" s="17">
        <f t="shared" si="8"/>
        <v>0.136696153640781</v>
      </c>
      <c r="Y102" s="9"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4 to 6</v>
      </c>
      <c r="Z102" s="17">
        <f t="array" ref="Z102">_xlfn.IFS(AA102="oz",_xlfn.IFS(R102="oz",Q102,R102="fl oz",Q102*1.04,R102="ml",Q102*0.0338),AA102="fl oz",_xlfn.IFS(R102="oz",Q102/1.04,R102="fl oz",Q102,R102="ml",Q102*0.0338/1.04),AA102="ml",_xlfn.IFS(R102="oz",Q102/0.0338,R102="fl oz",Q102*1.04/0.0338,R102="ml",Q102))</f>
        <v>5.7</v>
      </c>
      <c r="AA102" s="9" t="str">
        <f>_xlfn.XLOOKUP($E102,'Copy of Raw Data'!$E:$E,'Copy of Raw Data'!AA:AA,"ERROR",0,1)</f>
        <v>oz</v>
      </c>
      <c r="AB102" s="9"/>
      <c r="AC102" s="9"/>
      <c r="AD102" s="9"/>
      <c r="AE102" s="9"/>
      <c r="AF102" s="9"/>
    </row>
    <row r="103" hidden="1" spans="1:32">
      <c r="A103" s="9" t="str">
        <f>_xlfn.XLOOKUP($E103,'Copy of Raw Data'!$E:$E,'Copy of Raw Data'!A:A,"ERROR",0,1)</f>
        <v>US</v>
      </c>
      <c r="B103" s="9" t="str">
        <f>_xlfn.XLOOKUP($E103,'Copy of Raw Data'!$E:$E,'Copy of Raw Data'!B:B,"ERROR",0,1)</f>
        <v>Hair Mousses</v>
      </c>
      <c r="C103" s="9" t="str">
        <f>_xlfn.XLOOKUP($E103,'Copy of Raw Data'!$E:$E,'Copy of Raw Data'!C:C,"ERROR",0,1)</f>
        <v>others</v>
      </c>
      <c r="D103" s="9" t="str">
        <f>_xlfn.XLOOKUP($E103,'Copy of Raw Data'!$E:$E,'Copy of Raw Data'!D:D,"ERROR",0,1)</f>
        <v>www.amazon.com/dp/B01C502ISE</v>
      </c>
      <c r="E103" s="9" t="s">
        <v>408</v>
      </c>
      <c r="F103" s="9" t="str">
        <f>_xlfn.XLOOKUP($E103,'Copy of Raw Data'!$E:$E,'Copy of Raw Data'!F:F,"ERROR",0,1)</f>
        <v>Moroccanoil Beach Wave Mousse</v>
      </c>
      <c r="G103" s="9">
        <f>_xlfn.XLOOKUP($E103,'Copy of Raw Data'!$E:$E,'Copy of Raw Data'!G:G,"ERROR",0,1)</f>
        <v>1247</v>
      </c>
      <c r="H103" s="9">
        <f>_xlfn.XLOOKUP($E103,'Copy of Raw Data'!$E:$E,'Copy of Raw Data'!H:H,"ERROR",0,1)</f>
        <v>37418.79</v>
      </c>
      <c r="I103" s="9">
        <f>_xlfn.XLOOKUP($E103,'Copy of Raw Data'!$E:$E,'Copy of Raw Data'!I:I,"ERROR",0,1)</f>
        <v>0.00153435607185792</v>
      </c>
      <c r="J103" s="9" t="str">
        <f>_xlfn.XLOOKUP($E103,'Copy of Raw Data'!$E:$E,'Copy of 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20 to 30</v>
      </c>
      <c r="L103" s="9">
        <f>_xlfn.XLOOKUP($E103,'Copy of Raw Data'!$E:$E,'Copy of Raw Data'!L:L,"ERROR",0,1)</f>
        <v>30</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20 to 30</v>
      </c>
      <c r="N103" s="9">
        <f>_xlfn.XLOOKUP($E103,'Copy of Raw Data'!$E:$E,'Copy of Raw Data'!N:N,"ERROR",0,1)</f>
        <v>30</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No Discount</v>
      </c>
      <c r="P103" s="16">
        <f t="shared" si="6"/>
        <v>0</v>
      </c>
      <c r="Q103" s="9">
        <f>_xlfn.XLOOKUP($E103,'Copy of Raw Data'!$E:$E,'Copy of Raw Data'!Q:Q,"ERROR",0,1)</f>
        <v>0</v>
      </c>
      <c r="R103" s="9">
        <f>_xlfn.XLOOKUP($E103,'Copy of Raw Data'!$E:$E,'Copy of Raw Data'!R:R,"ERROR",0,1)</f>
        <v>0</v>
      </c>
      <c r="S103" s="17" t="e">
        <f t="shared" si="5"/>
        <v>#N/A</v>
      </c>
      <c r="T103" s="9" t="e">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#N/A</v>
      </c>
      <c r="U103" s="17" t="e">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#N/A</v>
      </c>
      <c r="V103" s="17" t="e">
        <f t="shared" si="7"/>
        <v>#N/A</v>
      </c>
      <c r="W103" s="17" t="e">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#N/A</v>
      </c>
      <c r="X103" s="17" t="e">
        <f t="shared" si="8"/>
        <v>#N/A</v>
      </c>
      <c r="Y103" s="9" t="e">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#N/A</v>
      </c>
      <c r="Z103" s="17" t="e">
        <f t="array" ref="Z103">_xlfn.IFS(AA103="oz",_xlfn.IFS(R103="oz",Q103,R103="fl oz",Q103*1.04,R103="ml",Q103*0.0338),AA103="fl oz",_xlfn.IFS(R103="oz",Q103/1.04,R103="fl oz",Q103,R103="ml",Q103*0.0338/1.04),AA103="ml",_xlfn.IFS(R103="oz",Q103/0.0338,R103="fl oz",Q103*1.04/0.0338,R103="ml",Q103))</f>
        <v>#N/A</v>
      </c>
      <c r="AA103" s="9" t="str">
        <f>_xlfn.XLOOKUP($E103,'Copy of Raw Data'!$E:$E,'Copy of Raw Data'!AA:AA,"ERROR",0,1)</f>
        <v>oz</v>
      </c>
      <c r="AB103" s="9"/>
      <c r="AC103" s="9"/>
      <c r="AD103" s="9"/>
      <c r="AE103" s="9"/>
      <c r="AF103" s="9"/>
    </row>
    <row r="104" hidden="1" spans="1:32">
      <c r="A104" s="9" t="str">
        <f>_xlfn.XLOOKUP($E104,'Copy of Raw Data'!$E:$E,'Copy of Raw Data'!A:A,"ERROR",0,1)</f>
        <v>US</v>
      </c>
      <c r="B104" s="9" t="str">
        <f>_xlfn.XLOOKUP($E104,'Copy of Raw Data'!$E:$E,'Copy of Raw Data'!B:B,"ERROR",0,1)</f>
        <v>Hair Mousses</v>
      </c>
      <c r="C104" s="9" t="str">
        <f>_xlfn.XLOOKUP($E104,'Copy of Raw Data'!$E:$E,'Copy of Raw Data'!C:C,"ERROR",0,1)</f>
        <v>others</v>
      </c>
      <c r="D104" s="9" t="str">
        <f>_xlfn.XLOOKUP($E104,'Copy of Raw Data'!$E:$E,'Copy of Raw Data'!D:D,"ERROR",0,1)</f>
        <v>www.amazon.com/dp/B003JMYB7Y</v>
      </c>
      <c r="E104" s="9" t="s">
        <v>411</v>
      </c>
      <c r="F104" s="9" t="str">
        <f>_xlfn.XLOOKUP($E104,'Copy of Raw Data'!$E:$E,'Copy of Raw Data'!F:F,"ERROR",0,1)</f>
        <v>Roux, Argan Oil Keratin Repair &amp; Shine Leave in Treatment, Rejuvinating Formula for Damaged Hair, 8.45 Fl Oz</v>
      </c>
      <c r="G104" s="9">
        <f>_xlfn.XLOOKUP($E104,'Copy of Raw Data'!$E:$E,'Copy of Raw Data'!G:G,"ERROR",0,1)</f>
        <v>2969</v>
      </c>
      <c r="H104" s="9">
        <f>_xlfn.XLOOKUP($E104,'Copy of Raw Data'!$E:$E,'Copy of Raw Data'!H:H,"ERROR",0,1)</f>
        <v>36090.14</v>
      </c>
      <c r="I104" s="9">
        <f>_xlfn.XLOOKUP($E104,'Copy of Raw Data'!$E:$E,'Copy of Raw Data'!I:I,"ERROR",0,1)</f>
        <v>0.0015197837846019</v>
      </c>
      <c r="J104" s="9" t="str">
        <f>_xlfn.XLOOKUP($E104,'Copy of Raw Data'!$E:$E,'Copy of 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10 to 15</v>
      </c>
      <c r="L104" s="9">
        <f>_xlfn.XLOOKUP($E104,'Copy of Raw Data'!$E:$E,'Copy of Raw Data'!L:L,"ERROR",0,1)</f>
        <v>12.32</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10 to 15</v>
      </c>
      <c r="N104" s="9">
        <f>_xlfn.XLOOKUP($E104,'Copy of Raw Data'!$E:$E,'Copy of Raw Data'!N:N,"ERROR",0,1)</f>
        <v>13.74</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10% to 15%</v>
      </c>
      <c r="P104" s="16">
        <f t="shared" si="6"/>
        <v>0.10334788937409</v>
      </c>
      <c r="Q104" s="9">
        <f>_xlfn.XLOOKUP($E104,'Copy of Raw Data'!$E:$E,'Copy of Raw Data'!Q:Q,"ERROR",0,1)</f>
        <v>8.45</v>
      </c>
      <c r="R104" s="9" t="str">
        <f>_xlfn.XLOOKUP($E104,'Copy of Raw Data'!$E:$E,'Copy of Raw Data'!R:R,"ERROR",0,1)</f>
        <v>fl oz</v>
      </c>
      <c r="S104" s="17">
        <f t="shared" si="5"/>
        <v>1.40191169776969</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1 to 2</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0.05 to 0.1</v>
      </c>
      <c r="V104" s="17">
        <f t="shared" si="7"/>
        <v>0.0528743887697569</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 to 0.05</v>
      </c>
      <c r="X104" s="17">
        <f t="shared" si="8"/>
        <v>0.0474099322884574</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8 to 10</v>
      </c>
      <c r="Z104" s="17">
        <f t="array" ref="Z104">_xlfn.IFS(AA104="oz",_xlfn.IFS(R104="oz",Q104,R104="fl oz",Q104*1.04,R104="ml",Q104*0.0338),AA104="fl oz",_xlfn.IFS(R104="oz",Q104/1.04,R104="fl oz",Q104,R104="ml",Q104*0.0338/1.04),AA104="ml",_xlfn.IFS(R104="oz",Q104/0.0338,R104="fl oz",Q104*1.04/0.0338,R104="ml",Q104))</f>
        <v>8.788</v>
      </c>
      <c r="AA104" s="9" t="str">
        <f>_xlfn.XLOOKUP($E104,'Copy of Raw Data'!$E:$E,'Copy of Raw Data'!AA:AA,"ERROR",0,1)</f>
        <v>oz</v>
      </c>
      <c r="AB104" s="9"/>
      <c r="AC104" s="9"/>
      <c r="AD104" s="9"/>
      <c r="AE104" s="9"/>
      <c r="AF104" s="9"/>
    </row>
    <row r="105" hidden="1" spans="1:32">
      <c r="A105" s="9" t="str">
        <f>_xlfn.XLOOKUP($E105,'Copy of Raw Data'!$E:$E,'Copy of Raw Data'!A:A,"ERROR",0,1)</f>
        <v>US</v>
      </c>
      <c r="B105" s="9" t="str">
        <f>_xlfn.XLOOKUP($E105,'Copy of Raw Data'!$E:$E,'Copy of Raw Data'!B:B,"ERROR",0,1)</f>
        <v>Hair Mousses</v>
      </c>
      <c r="C105" s="9" t="str">
        <f>_xlfn.XLOOKUP($E105,'Copy of Raw Data'!$E:$E,'Copy of Raw Data'!C:C,"ERROR",0,1)</f>
        <v>bumble and bumble</v>
      </c>
      <c r="D105" s="9" t="str">
        <f>_xlfn.XLOOKUP($E105,'Copy of Raw Data'!$E:$E,'Copy of Raw Data'!D:D,"ERROR",0,1)</f>
        <v>www.amazon.com/dp/B07JDW29Y2</v>
      </c>
      <c r="E105" s="9" t="s">
        <v>414</v>
      </c>
      <c r="F105" s="9" t="str">
        <f>_xlfn.XLOOKUP($E105,'Copy of Raw Data'!$E:$E,'Copy of Raw Data'!F:F,"ERROR",0,1)</f>
        <v>Bumble and Bumble Full Form Mousse, 5 ounce (pack of 1)</v>
      </c>
      <c r="G105" s="9">
        <f>_xlfn.XLOOKUP($E105,'Copy of Raw Data'!$E:$E,'Copy of Raw Data'!G:G,"ERROR",0,1)</f>
        <v>1247</v>
      </c>
      <c r="H105" s="9">
        <f>_xlfn.XLOOKUP($E105,'Copy of Raw Data'!$E:$E,'Copy of Raw Data'!H:H,"ERROR",0,1)</f>
        <v>35747.38</v>
      </c>
      <c r="I105" s="9">
        <f>_xlfn.XLOOKUP($E105,'Copy of Raw Data'!$E:$E,'Copy of Raw Data'!I:I,"ERROR",0,1)</f>
        <v>0.00149433840111024</v>
      </c>
      <c r="J105" s="9" t="str">
        <f>_xlfn.XLOOKUP($E105,'Copy of Raw Data'!$E:$E,'Copy of 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20 to 30</v>
      </c>
      <c r="L105" s="9">
        <f>_xlfn.XLOOKUP($E105,'Copy of Raw Data'!$E:$E,'Copy of Raw Data'!L:L,"ERROR",0,1)</f>
        <v>28.89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_xlfn.XLOOKUP($E105,'Copy of Raw Data'!$E:$E,'Copy of Raw Data'!N:N,"ERROR",0,1)</f>
        <v>30.99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6% to 8%</v>
      </c>
      <c r="P105" s="16">
        <f t="shared" si="6"/>
        <v>0.0677637947725072</v>
      </c>
      <c r="Q105" s="9">
        <f>_xlfn.XLOOKUP($E105,'Copy of Raw Data'!$E:$E,'Copy of Raw Data'!Q:Q,"ERROR",0,1)</f>
        <v>5</v>
      </c>
      <c r="R105" s="9" t="str">
        <f>_xlfn.XLOOKUP($E105,'Copy of Raw Data'!$E:$E,'Copy of Raw Data'!R:R,"ERROR",0,1)</f>
        <v>oz</v>
      </c>
      <c r="S105" s="17">
        <f t="shared" si="5"/>
        <v>5.778</v>
      </c>
      <c r="T105" s="9" t="str">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5 to 10</v>
      </c>
      <c r="U105" s="17"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0.2 to 0.3</v>
      </c>
      <c r="V105" s="17">
        <f t="shared" si="7"/>
        <v>0.209604328711532</v>
      </c>
      <c r="W105" s="17"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0.1 to 0.2</v>
      </c>
      <c r="X105" s="17">
        <f t="shared" si="8"/>
        <v>0.195400743997295</v>
      </c>
      <c r="Y105" s="9"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4 to 6</v>
      </c>
      <c r="Z105" s="17">
        <f t="array" ref="Z105">_xlfn.IFS(AA105="oz",_xlfn.IFS(R105="oz",Q105,R105="fl oz",Q105*1.04,R105="ml",Q105*0.0338),AA105="fl oz",_xlfn.IFS(R105="oz",Q105/1.04,R105="fl oz",Q105,R105="ml",Q105*0.0338/1.04),AA105="ml",_xlfn.IFS(R105="oz",Q105/0.0338,R105="fl oz",Q105*1.04/0.0338,R105="ml",Q105))</f>
        <v>5</v>
      </c>
      <c r="AA105" s="9" t="str">
        <f>_xlfn.XLOOKUP($E105,'Copy of Raw Data'!$E:$E,'Copy of Raw Data'!AA:AA,"ERROR",0,1)</f>
        <v>oz</v>
      </c>
      <c r="AB105" s="9"/>
      <c r="AC105" s="9"/>
      <c r="AD105" s="9"/>
      <c r="AE105" s="9"/>
      <c r="AF105" s="9"/>
    </row>
    <row r="106" hidden="1" spans="1:32">
      <c r="A106" s="9" t="str">
        <f>_xlfn.XLOOKUP($E106,'Copy of Raw Data'!$E:$E,'Copy of Raw Data'!A:A,"ERROR",0,1)</f>
        <v>US</v>
      </c>
      <c r="B106" s="9" t="str">
        <f>_xlfn.XLOOKUP($E106,'Copy of Raw Data'!$E:$E,'Copy of Raw Data'!B:B,"ERROR",0,1)</f>
        <v>Hair Mousses</v>
      </c>
      <c r="C106" s="9" t="str">
        <f>_xlfn.XLOOKUP($E106,'Copy of Raw Data'!$E:$E,'Copy of Raw Data'!C:C,"ERROR",0,1)</f>
        <v>elizabeth arden</v>
      </c>
      <c r="D106" s="9" t="str">
        <f>_xlfn.XLOOKUP($E106,'Copy of Raw Data'!$E:$E,'Copy of Raw Data'!D:D,"ERROR",0,1)</f>
        <v>www.amazon.com/dp/B001BEMDJ0</v>
      </c>
      <c r="E106" s="9" t="s">
        <v>418</v>
      </c>
      <c r="F106" s="9" t="str">
        <f>_xlfn.XLOOKUP($E106,'Copy of Raw Data'!$E:$E,'Copy of Raw Data'!F:F,"ERROR",0,1)</f>
        <v>Elizabeth Arden Flawless Finish Mousse Makeup</v>
      </c>
      <c r="G106" s="9">
        <f>_xlfn.XLOOKUP($E106,'Copy of Raw Data'!$E:$E,'Copy of Raw Data'!G:G,"ERROR",0,1)</f>
        <v>1011</v>
      </c>
      <c r="H106" s="9">
        <f>_xlfn.XLOOKUP($E106,'Copy of Raw Data'!$E:$E,'Copy of Raw Data'!H:H,"ERROR",0,1)</f>
        <v>35148.87</v>
      </c>
      <c r="I106" s="9">
        <f>_xlfn.XLOOKUP($E106,'Copy of Raw Data'!$E:$E,'Copy of Raw Data'!I:I,"ERROR",0,1)</f>
        <v>0.00147046945714319</v>
      </c>
      <c r="J106" s="9" t="str">
        <f>_xlfn.XLOOKUP($E106,'Copy of Raw Data'!$E:$E,'Copy of 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30 to 40</v>
      </c>
      <c r="L106" s="9">
        <f>_xlfn.XLOOKUP($E106,'Copy of Raw Data'!$E:$E,'Copy of Raw Data'!L:L,"ERROR",0,1)</f>
        <v>34.69</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30 to 40</v>
      </c>
      <c r="N106" s="9">
        <f>_xlfn.XLOOKUP($E106,'Copy of Raw Data'!$E:$E,'Copy of Raw Data'!N:N,"ERROR",0,1)</f>
        <v>34.69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No Discount</v>
      </c>
      <c r="P106" s="16">
        <f t="shared" si="6"/>
        <v>0</v>
      </c>
      <c r="Q106" s="9">
        <f>_xlfn.XLOOKUP($E106,'Copy of Raw Data'!$E:$E,'Copy of Raw Data'!Q:Q,"ERROR",0,1)</f>
        <v>0</v>
      </c>
      <c r="R106" s="9">
        <f>_xlfn.XLOOKUP($E106,'Copy of Raw Data'!$E:$E,'Copy of Raw Data'!R:R,"ERROR",0,1)</f>
        <v>0</v>
      </c>
      <c r="S106" s="17" t="e">
        <f t="shared" si="5"/>
        <v>#N/A</v>
      </c>
      <c r="T106" s="9" t="e">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#N/A</v>
      </c>
      <c r="U106" s="17" t="e">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#N/A</v>
      </c>
      <c r="V106" s="17" t="e">
        <f t="shared" si="7"/>
        <v>#N/A</v>
      </c>
      <c r="W106" s="17" t="e">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#N/A</v>
      </c>
      <c r="X106" s="17" t="e">
        <f t="shared" si="8"/>
        <v>#N/A</v>
      </c>
      <c r="Y106" s="9" t="e">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#N/A</v>
      </c>
      <c r="Z106" s="17" t="e">
        <f t="array" ref="Z106">_xlfn.IFS(AA106="oz",_xlfn.IFS(R106="oz",Q106,R106="fl oz",Q106*1.04,R106="ml",Q106*0.0338),AA106="fl oz",_xlfn.IFS(R106="oz",Q106/1.04,R106="fl oz",Q106,R106="ml",Q106*0.0338/1.04),AA106="ml",_xlfn.IFS(R106="oz",Q106/0.0338,R106="fl oz",Q106*1.04/0.0338,R106="ml",Q106))</f>
        <v>#N/A</v>
      </c>
      <c r="AA106" s="9" t="str">
        <f>_xlfn.XLOOKUP($E106,'Copy of Raw Data'!$E:$E,'Copy of Raw Data'!AA:AA,"ERROR",0,1)</f>
        <v>oz</v>
      </c>
      <c r="AB106" s="9"/>
      <c r="AC106" s="9"/>
      <c r="AD106" s="9"/>
      <c r="AE106" s="9"/>
      <c r="AF106" s="9"/>
    </row>
    <row r="107" hidden="1" spans="1:32">
      <c r="A107" s="9" t="str">
        <f>_xlfn.XLOOKUP($E107,'Copy of Raw Data'!$E:$E,'Copy of Raw Data'!A:A,"ERROR",0,1)</f>
        <v>US</v>
      </c>
      <c r="B107" s="9" t="str">
        <f>_xlfn.XLOOKUP($E107,'Copy of Raw Data'!$E:$E,'Copy of Raw Data'!B:B,"ERROR",0,1)</f>
        <v>Hair Mousses</v>
      </c>
      <c r="C107" s="9" t="str">
        <f>_xlfn.XLOOKUP($E107,'Copy of Raw Data'!$E:$E,'Copy of Raw Data'!C:C,"ERROR",0,1)</f>
        <v>Garnier</v>
      </c>
      <c r="D107" s="9" t="str">
        <f>_xlfn.XLOOKUP($E107,'Copy of Raw Data'!$E:$E,'Copy of Raw Data'!D:D,"ERROR",0,1)</f>
        <v>www.amazon.com/dp/B07BYD3TBN</v>
      </c>
      <c r="E107" s="9" t="s">
        <v>421</v>
      </c>
      <c r="F107" s="9" t="str">
        <f>_xlfn.XLOOKUP($E107,'Copy of Raw Data'!$E:$E,'Copy of Raw Data'!F:F,"ERROR",0,1)</f>
        <v>Garnier Fructis Style Mega Full Thickening Lotion, 5.0 Oz, 3 Count (Packaging May Vary)</v>
      </c>
      <c r="G107" s="9">
        <f>_xlfn.XLOOKUP($E107,'Copy of Raw Data'!$E:$E,'Copy of Raw Data'!G:G,"ERROR",0,1)</f>
        <v>2332</v>
      </c>
      <c r="H107" s="9">
        <f>_xlfn.XLOOKUP($E107,'Copy of Raw Data'!$E:$E,'Copy of Raw Data'!H:H,"ERROR",0,1)</f>
        <v>34587.44</v>
      </c>
      <c r="I107" s="9">
        <f>_xlfn.XLOOKUP($E107,'Copy of Raw Data'!$E:$E,'Copy of Raw Data'!I:I,"ERROR",0,1)</f>
        <v>0.00144289281924569</v>
      </c>
      <c r="J107" s="9" t="str">
        <f>_xlfn.XLOOKUP($E107,'Copy of Raw Data'!$E:$E,'Copy of 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10 to 15</v>
      </c>
      <c r="L107" s="9">
        <f>_xlfn.XLOOKUP($E107,'Copy of Raw Data'!$E:$E,'Copy of Raw Data'!L:L,"ERROR",0,1)</f>
        <v>14.88</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15 to 20</v>
      </c>
      <c r="N107" s="9">
        <f>_xlfn.XLOOKUP($E107,'Copy of Raw Data'!$E:$E,'Copy of Raw Data'!N:N,"ERROR",0,1)</f>
        <v>16.49</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8% to 10%</v>
      </c>
      <c r="P107" s="16">
        <f t="shared" si="6"/>
        <v>0.097634930260764</v>
      </c>
      <c r="Q107" s="9">
        <f>_xlfn.XLOOKUP($E107,'Copy of Raw Data'!$E:$E,'Copy of Raw Data'!Q:Q,"ERROR",0,1)</f>
        <v>15</v>
      </c>
      <c r="R107" s="9" t="str">
        <f>_xlfn.XLOOKUP($E107,'Copy of Raw Data'!$E:$E,'Copy of Raw Data'!R:R,"ERROR",0,1)</f>
        <v>fl oz</v>
      </c>
      <c r="S107" s="17">
        <f t="shared" si="5"/>
        <v>0.953846153846154</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0.75 to 1</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 to 0.05</v>
      </c>
      <c r="V107" s="17">
        <f t="shared" si="7"/>
        <v>0.0357474224569253</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 to 0.05</v>
      </c>
      <c r="X107" s="17">
        <f t="shared" si="8"/>
        <v>0.0322572253583414</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15 to 20</v>
      </c>
      <c r="Z107" s="17">
        <f t="array" ref="Z107">_xlfn.IFS(AA107="oz",_xlfn.IFS(R107="oz",Q107,R107="fl oz",Q107*1.04,R107="ml",Q107*0.0338),AA107="fl oz",_xlfn.IFS(R107="oz",Q107/1.04,R107="fl oz",Q107,R107="ml",Q107*0.0338/1.04),AA107="ml",_xlfn.IFS(R107="oz",Q107/0.0338,R107="fl oz",Q107*1.04/0.0338,R107="ml",Q107))</f>
        <v>15.6</v>
      </c>
      <c r="AA107" s="9" t="str">
        <f>_xlfn.XLOOKUP($E107,'Copy of Raw Data'!$E:$E,'Copy of Raw Data'!AA:AA,"ERROR",0,1)</f>
        <v>oz</v>
      </c>
      <c r="AB107" s="9"/>
      <c r="AC107" s="9"/>
      <c r="AD107" s="9"/>
      <c r="AE107" s="9"/>
      <c r="AF107" s="9"/>
    </row>
    <row r="108" hidden="1" spans="1:32">
      <c r="A108" s="9" t="str">
        <f>_xlfn.XLOOKUP($E108,'Copy of Raw Data'!$E:$E,'Copy of Raw Data'!A:A,"ERROR",0,1)</f>
        <v>US</v>
      </c>
      <c r="B108" s="9" t="str">
        <f>_xlfn.XLOOKUP($E108,'Copy of Raw Data'!$E:$E,'Copy of Raw Data'!B:B,"ERROR",0,1)</f>
        <v>Hair Mousses</v>
      </c>
      <c r="C108" s="9" t="str">
        <f>_xlfn.XLOOKUP($E108,'Copy of Raw Data'!$E:$E,'Copy of Raw Data'!C:C,"ERROR",0,1)</f>
        <v>surface</v>
      </c>
      <c r="D108" s="9" t="str">
        <f>_xlfn.XLOOKUP($E108,'Copy of Raw Data'!$E:$E,'Copy of Raw Data'!D:D,"ERROR",0,1)</f>
        <v>www.amazon.com/dp/B008RYKDN0</v>
      </c>
      <c r="E108" s="9" t="s">
        <v>425</v>
      </c>
      <c r="F108" s="9" t="str">
        <f>_xlfn.XLOOKUP($E108,'Copy of Raw Data'!$E:$E,'Copy of Raw Data'!F:F,"ERROR",0,1)</f>
        <v>Surface Hair Awaken Mousse: Color Safe, Volumizing, Firm Hold Hair Mousse to Thicken Hair, Sulfate-Free, Paraben-Free, 8.8 oz</v>
      </c>
      <c r="G108" s="9">
        <f>_xlfn.XLOOKUP($E108,'Copy of Raw Data'!$E:$E,'Copy of Raw Data'!G:G,"ERROR",0,1)</f>
        <v>989</v>
      </c>
      <c r="H108" s="9">
        <f>_xlfn.XLOOKUP($E108,'Copy of Raw Data'!$E:$E,'Copy of Raw Data'!H:H,"ERROR",0,1)</f>
        <v>33938.8</v>
      </c>
      <c r="I108" s="9">
        <f>_xlfn.XLOOKUP($E108,'Copy of Raw Data'!$E:$E,'Copy of Raw Data'!I:I,"ERROR",0,1)</f>
        <v>0.00143705642178243</v>
      </c>
      <c r="J108" s="9" t="str">
        <f>_xlfn.XLOOKUP($E108,'Copy of Raw Data'!$E:$E,'Copy of 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30 to 40</v>
      </c>
      <c r="L108" s="9">
        <f>_xlfn.XLOOKUP($E108,'Copy of Raw Data'!$E:$E,'Copy of Raw Data'!L:L,"ERROR",0,1)</f>
        <v>34.24</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30 to 40</v>
      </c>
      <c r="N108" s="9">
        <f>_xlfn.XLOOKUP($E108,'Copy of Raw Data'!$E:$E,'Copy of Raw Data'!N:N,"ERROR",0,1)</f>
        <v>36.3</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4% to 6%</v>
      </c>
      <c r="P108" s="16">
        <f t="shared" si="6"/>
        <v>0.0567493112947657</v>
      </c>
      <c r="Q108" s="9">
        <f>_xlfn.XLOOKUP($E108,'Copy of Raw Data'!$E:$E,'Copy of Raw Data'!Q:Q,"ERROR",0,1)</f>
        <v>8.8</v>
      </c>
      <c r="R108" s="9" t="str">
        <f>_xlfn.XLOOKUP($E108,'Copy of Raw Data'!$E:$E,'Copy of Raw Data'!R:R,"ERROR",0,1)</f>
        <v>oz</v>
      </c>
      <c r="S108" s="17">
        <f t="shared" si="5"/>
        <v>3.89090909090909</v>
      </c>
      <c r="T108" s="9" t="str">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3 to 4</v>
      </c>
      <c r="U108" s="17"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0.1 to 0.2</v>
      </c>
      <c r="V108" s="17">
        <f t="shared" si="7"/>
        <v>0.139499492729117</v>
      </c>
      <c r="W108" s="17"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0.1 to 0.2</v>
      </c>
      <c r="X108" s="17">
        <f t="shared" si="8"/>
        <v>0.131582992590771</v>
      </c>
      <c r="Y108" s="9"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8 to 10</v>
      </c>
      <c r="Z108" s="17">
        <f t="array" ref="Z108">_xlfn.IFS(AA108="oz",_xlfn.IFS(R108="oz",Q108,R108="fl oz",Q108*1.04,R108="ml",Q108*0.0338),AA108="fl oz",_xlfn.IFS(R108="oz",Q108/1.04,R108="fl oz",Q108,R108="ml",Q108*0.0338/1.04),AA108="ml",_xlfn.IFS(R108="oz",Q108/0.0338,R108="fl oz",Q108*1.04/0.0338,R108="ml",Q108))</f>
        <v>8.8</v>
      </c>
      <c r="AA108" s="9" t="str">
        <f>_xlfn.XLOOKUP($E108,'Copy of Raw Data'!$E:$E,'Copy of Raw Data'!AA:AA,"ERROR",0,1)</f>
        <v>oz</v>
      </c>
      <c r="AB108" s="9"/>
      <c r="AC108" s="9"/>
      <c r="AD108" s="9"/>
      <c r="AE108" s="9"/>
      <c r="AF108" s="9"/>
    </row>
    <row r="109" hidden="1" spans="1:32">
      <c r="A109" s="9" t="str">
        <f>_xlfn.XLOOKUP($E109,'Copy of Raw Data'!$E:$E,'Copy of Raw Data'!A:A,"ERROR",0,1)</f>
        <v>US</v>
      </c>
      <c r="B109" s="9" t="str">
        <f>_xlfn.XLOOKUP($E109,'Copy of Raw Data'!$E:$E,'Copy of Raw Data'!B:B,"ERROR",0,1)</f>
        <v>Hair Mousses</v>
      </c>
      <c r="C109" s="9" t="str">
        <f>_xlfn.XLOOKUP($E109,'Copy of Raw Data'!$E:$E,'Copy of Raw Data'!C:C,"ERROR",0,1)</f>
        <v>r+co</v>
      </c>
      <c r="D109" s="9" t="str">
        <f>_xlfn.XLOOKUP($E109,'Copy of Raw Data'!$E:$E,'Copy of Raw Data'!D:D,"ERROR",0,1)</f>
        <v>www.amazon.com/dp/B01BQH7PU8</v>
      </c>
      <c r="E109" s="9" t="s">
        <v>428</v>
      </c>
      <c r="F109" s="9" t="str">
        <f>_xlfn.XLOOKUP($E109,'Copy of Raw Data'!$E:$E,'Copy of Raw Data'!F:F,"ERROR",0,1)</f>
        <v>R+Co Aircraft Pomade Mousse Travel + Little Kit</v>
      </c>
      <c r="G109" s="9">
        <f>_xlfn.XLOOKUP($E109,'Copy of Raw Data'!$E:$E,'Copy of Raw Data'!G:G,"ERROR",0,1)</f>
        <v>1878</v>
      </c>
      <c r="H109" s="9">
        <f>_xlfn.XLOOKUP($E109,'Copy of Raw Data'!$E:$E,'Copy of Raw Data'!H:H,"ERROR",0,1)</f>
        <v>33801.52</v>
      </c>
      <c r="I109" s="9">
        <f>_xlfn.XLOOKUP($E109,'Copy of Raw Data'!$E:$E,'Copy of Raw Data'!I:I,"ERROR",0,1)</f>
        <v>0.00141524135573969</v>
      </c>
      <c r="J109" s="9" t="str">
        <f>_xlfn.XLOOKUP($E109,'Copy of Raw Data'!$E:$E,'Copy of 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_xlfn.XLOOKUP($E109,'Copy of Raw Data'!$E:$E,'Copy of Raw Data'!L:L,"ERROR",0,1)</f>
        <v>18</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 to 20</v>
      </c>
      <c r="N109" s="9">
        <f>_xlfn.XLOOKUP($E109,'Copy of Raw Data'!$E:$E,'Copy of Raw Data'!N:N,"ERROR",0,1)</f>
        <v>18</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No Discount</v>
      </c>
      <c r="P109" s="16">
        <f t="shared" si="6"/>
        <v>0</v>
      </c>
      <c r="Q109" s="9">
        <f>_xlfn.XLOOKUP($E109,'Copy of Raw Data'!$E:$E,'Copy of Raw Data'!Q:Q,"ERROR",0,1)</f>
        <v>0</v>
      </c>
      <c r="R109" s="9">
        <f>_xlfn.XLOOKUP($E109,'Copy of Raw Data'!$E:$E,'Copy of Raw Data'!R:R,"ERROR",0,1)</f>
        <v>0</v>
      </c>
      <c r="S109" s="17" t="e">
        <f t="shared" si="5"/>
        <v>#N/A</v>
      </c>
      <c r="T109" s="9" t="e">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#N/A</v>
      </c>
      <c r="U109" s="17" t="e">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#N/A</v>
      </c>
      <c r="V109" s="17" t="e">
        <f t="shared" si="7"/>
        <v>#N/A</v>
      </c>
      <c r="W109" s="17" t="e">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#N/A</v>
      </c>
      <c r="X109" s="17" t="e">
        <f t="shared" si="8"/>
        <v>#N/A</v>
      </c>
      <c r="Y109" s="9" t="e">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#N/A</v>
      </c>
      <c r="Z109" s="17" t="e">
        <f t="array" ref="Z109">_xlfn.IFS(AA109="oz",_xlfn.IFS(R109="oz",Q109,R109="fl oz",Q109*1.04,R109="ml",Q109*0.0338),AA109="fl oz",_xlfn.IFS(R109="oz",Q109/1.04,R109="fl oz",Q109,R109="ml",Q109*0.0338/1.04),AA109="ml",_xlfn.IFS(R109="oz",Q109/0.0338,R109="fl oz",Q109*1.04/0.0338,R109="ml",Q109))</f>
        <v>#N/A</v>
      </c>
      <c r="AA109" s="9" t="str">
        <f>_xlfn.XLOOKUP($E109,'Copy of Raw Data'!$E:$E,'Copy of Raw Data'!AA:AA,"ERROR",0,1)</f>
        <v>oz</v>
      </c>
      <c r="AB109" s="9"/>
      <c r="AC109" s="9"/>
      <c r="AD109" s="9"/>
      <c r="AE109" s="9"/>
      <c r="AF109" s="9"/>
    </row>
    <row r="110" hidden="1" spans="1:32">
      <c r="A110" s="9" t="str">
        <f>_xlfn.XLOOKUP($E110,'Copy of Raw Data'!$E:$E,'Copy of Raw Data'!A:A,"ERROR",0,1)</f>
        <v>US</v>
      </c>
      <c r="B110" s="9" t="str">
        <f>_xlfn.XLOOKUP($E110,'Copy of Raw Data'!$E:$E,'Copy of Raw Data'!B:B,"ERROR",0,1)</f>
        <v>Hair Mousses</v>
      </c>
      <c r="C110" s="9" t="str">
        <f>_xlfn.XLOOKUP($E110,'Copy of Raw Data'!$E:$E,'Copy of Raw Data'!C:C,"ERROR",0,1)</f>
        <v>Design Essentials</v>
      </c>
      <c r="D110" s="9" t="str">
        <f>_xlfn.XLOOKUP($E110,'Copy of Raw Data'!$E:$E,'Copy of Raw Data'!D:D,"ERROR",0,1)</f>
        <v>www.amazon.com/dp/B008074JOI</v>
      </c>
      <c r="E110" s="9" t="s">
        <v>431</v>
      </c>
      <c r="F110" s="9" t="str">
        <f>_xlfn.XLOOKUP($E110,'Copy of Raw Data'!$E:$E,'Copy of Raw Data'!F:F,"ERROR",0,1)</f>
        <v>Design Essentials Curl Enhancing Mousse, Almond and Avocado Collection, 7.5 Ounces</v>
      </c>
      <c r="G110" s="9">
        <f>_xlfn.XLOOKUP($E110,'Copy of Raw Data'!$E:$E,'Copy of Raw Data'!G:G,"ERROR",0,1)</f>
        <v>1743</v>
      </c>
      <c r="H110" s="9">
        <f>_xlfn.XLOOKUP($E110,'Copy of Raw Data'!$E:$E,'Copy of Raw Data'!H:H,"ERROR",0,1)</f>
        <v>33288.4</v>
      </c>
      <c r="I110" s="9">
        <f>_xlfn.XLOOKUP($E110,'Copy of Raw Data'!$E:$E,'Copy of Raw Data'!I:I,"ERROR",0,1)</f>
        <v>0.00138362158411</v>
      </c>
      <c r="J110" s="9" t="str">
        <f>_xlfn.XLOOKUP($E110,'Copy of Raw Data'!$E:$E,'Copy of 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15 to 20</v>
      </c>
      <c r="L110" s="9">
        <f>_xlfn.XLOOKUP($E110,'Copy of Raw Data'!$E:$E,'Copy of Raw Data'!L:L,"ERROR",0,1)</f>
        <v>19.05</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20 to 30</v>
      </c>
      <c r="N110" s="9">
        <f>_xlfn.XLOOKUP($E110,'Copy of Raw Data'!$E:$E,'Copy of Raw Data'!N:N,"ERROR",0,1)</f>
        <v>20.55</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6% to 8%</v>
      </c>
      <c r="P110" s="16">
        <f t="shared" si="6"/>
        <v>0.072992700729927</v>
      </c>
      <c r="Q110" s="9">
        <f>_xlfn.XLOOKUP($E110,'Copy of Raw Data'!$E:$E,'Copy of Raw Data'!Q:Q,"ERROR",0,1)</f>
        <v>7.5</v>
      </c>
      <c r="R110" s="9" t="str">
        <f>_xlfn.XLOOKUP($E110,'Copy of Raw Data'!$E:$E,'Copy of Raw Data'!R:R,"ERROR",0,1)</f>
        <v>oz</v>
      </c>
      <c r="S110" s="17">
        <f t="shared" si="5"/>
        <v>2.54</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2 to 3</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0.05 to 0.1</v>
      </c>
      <c r="V110" s="17">
        <f t="shared" si="7"/>
        <v>0.0926614812309773</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0.05 to 0.1</v>
      </c>
      <c r="X110" s="17">
        <f t="shared" si="8"/>
        <v>0.0858978694622929</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6 to 8</v>
      </c>
      <c r="Z110" s="17">
        <f t="array" ref="Z110">_xlfn.IFS(AA110="oz",_xlfn.IFS(R110="oz",Q110,R110="fl oz",Q110*1.04,R110="ml",Q110*0.0338),AA110="fl oz",_xlfn.IFS(R110="oz",Q110/1.04,R110="fl oz",Q110,R110="ml",Q110*0.0338/1.04),AA110="ml",_xlfn.IFS(R110="oz",Q110/0.0338,R110="fl oz",Q110*1.04/0.0338,R110="ml",Q110))</f>
        <v>7.5</v>
      </c>
      <c r="AA110" s="9" t="str">
        <f>_xlfn.XLOOKUP($E110,'Copy of Raw Data'!$E:$E,'Copy of Raw Data'!AA:AA,"ERROR",0,1)</f>
        <v>oz</v>
      </c>
      <c r="AB110" s="9"/>
      <c r="AC110" s="9"/>
      <c r="AD110" s="9"/>
      <c r="AE110" s="9"/>
      <c r="AF110" s="9"/>
    </row>
    <row r="111" hidden="1" spans="1:32">
      <c r="A111" s="9" t="str">
        <f>_xlfn.XLOOKUP($E111,'Copy of Raw Data'!$E:$E,'Copy of Raw Data'!A:A,"ERROR",0,1)</f>
        <v>US</v>
      </c>
      <c r="B111" s="9" t="str">
        <f>_xlfn.XLOOKUP($E111,'Copy of Raw Data'!$E:$E,'Copy of Raw Data'!B:B,"ERROR",0,1)</f>
        <v>Hair Mousses</v>
      </c>
      <c r="C111" s="9" t="str">
        <f>_xlfn.XLOOKUP($E111,'Copy of Raw Data'!$E:$E,'Copy of Raw Data'!C:C,"ERROR",0,1)</f>
        <v>others</v>
      </c>
      <c r="D111" s="9" t="str">
        <f>_xlfn.XLOOKUP($E111,'Copy of Raw Data'!$E:$E,'Copy of Raw Data'!D:D,"ERROR",0,1)</f>
        <v>www.amazon.com/dp/B0178H2LK4</v>
      </c>
      <c r="E111" s="9" t="s">
        <v>434</v>
      </c>
      <c r="F111" s="9" t="str">
        <f>_xlfn.XLOOKUP($E111,'Copy of Raw Data'!$E:$E,'Copy of Raw Data'!F:F,"ERROR",0,1)</f>
        <v>Cantu Wave Whip Curling Mousse with Shea Butter for Natural Hair, 8.4 oz (Packaging May Vary)</v>
      </c>
      <c r="G111" s="9">
        <f>_xlfn.XLOOKUP($E111,'Copy of Raw Data'!$E:$E,'Copy of Raw Data'!G:G,"ERROR",0,1)</f>
        <v>4710</v>
      </c>
      <c r="H111" s="9">
        <f>_xlfn.XLOOKUP($E111,'Copy of Raw Data'!$E:$E,'Copy of Raw Data'!H:H,"ERROR",0,1)</f>
        <v>32544.66</v>
      </c>
      <c r="I111" s="9">
        <f>_xlfn.XLOOKUP($E111,'Copy of Raw Data'!$E:$E,'Copy of Raw Data'!I:I,"ERROR",0,1)</f>
        <v>0.00131901392262241</v>
      </c>
      <c r="J111" s="9" t="str">
        <f>_xlfn.XLOOKUP($E111,'Copy of Raw Data'!$E:$E,'Copy of 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5 to 10</v>
      </c>
      <c r="L111" s="9">
        <f>_xlfn.XLOOKUP($E111,'Copy of Raw Data'!$E:$E,'Copy of Raw Data'!L:L,"ERROR",0,1)</f>
        <v>7.02</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5 to 10</v>
      </c>
      <c r="N111" s="9">
        <f>_xlfn.XLOOKUP($E111,'Copy of Raw Data'!$E:$E,'Copy of Raw Data'!N:N,"ERROR",0,1)</f>
        <v>8.37</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15% to 20%</v>
      </c>
      <c r="P111" s="16">
        <f t="shared" si="6"/>
        <v>0.161290322580645</v>
      </c>
      <c r="Q111" s="9">
        <f>_xlfn.XLOOKUP($E111,'Copy of Raw Data'!$E:$E,'Copy of Raw Data'!Q:Q,"ERROR",0,1)</f>
        <v>8.4</v>
      </c>
      <c r="R111" s="9" t="str">
        <f>_xlfn.XLOOKUP($E111,'Copy of Raw Data'!$E:$E,'Copy of Raw Data'!R:R,"ERROR",0,1)</f>
        <v>oz</v>
      </c>
      <c r="S111" s="17">
        <f t="shared" si="5"/>
        <v>0.835714285714286</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0.75 to 1</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 to 0.05</v>
      </c>
      <c r="V111" s="17">
        <f t="shared" si="7"/>
        <v>0.0336972800618387</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 to 0.05</v>
      </c>
      <c r="X111" s="17">
        <f t="shared" si="8"/>
        <v>0.0282622348905744</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8 to 10</v>
      </c>
      <c r="Z111" s="17">
        <f t="array" ref="Z111">_xlfn.IFS(AA111="oz",_xlfn.IFS(R111="oz",Q111,R111="fl oz",Q111*1.04,R111="ml",Q111*0.0338),AA111="fl oz",_xlfn.IFS(R111="oz",Q111/1.04,R111="fl oz",Q111,R111="ml",Q111*0.0338/1.04),AA111="ml",_xlfn.IFS(R111="oz",Q111/0.0338,R111="fl oz",Q111*1.04/0.0338,R111="ml",Q111))</f>
        <v>8.4</v>
      </c>
      <c r="AA111" s="9" t="str">
        <f>_xlfn.XLOOKUP($E111,'Copy of Raw Data'!$E:$E,'Copy of Raw Data'!AA:AA,"ERROR",0,1)</f>
        <v>oz</v>
      </c>
      <c r="AB111" s="9"/>
      <c r="AC111" s="9"/>
      <c r="AD111" s="9"/>
      <c r="AE111" s="9"/>
      <c r="AF111" s="9"/>
    </row>
    <row r="112" hidden="1" spans="1:32">
      <c r="A112" s="9" t="str">
        <f>_xlfn.XLOOKUP($E112,'Copy of Raw Data'!$E:$E,'Copy of Raw Data'!A:A,"ERROR",0,1)</f>
        <v>US</v>
      </c>
      <c r="B112" s="9" t="str">
        <f>_xlfn.XLOOKUP($E112,'Copy of Raw Data'!$E:$E,'Copy of Raw Data'!B:B,"ERROR",0,1)</f>
        <v>Hair Mousses</v>
      </c>
      <c r="C112" s="9" t="str">
        <f>_xlfn.XLOOKUP($E112,'Copy of Raw Data'!$E:$E,'Copy of Raw Data'!C:C,"ERROR",0,1)</f>
        <v>Calista</v>
      </c>
      <c r="D112" s="9" t="str">
        <f>_xlfn.XLOOKUP($E112,'Copy of Raw Data'!$E:$E,'Copy of Raw Data'!D:D,"ERROR",0,1)</f>
        <v>www.amazon.com/dp/B095ZS61DY</v>
      </c>
      <c r="E112" s="9" t="s">
        <v>438</v>
      </c>
      <c r="F112" s="9" t="str">
        <f>_xlfn.XLOOKUP($E112,'Copy of Raw Data'!$E:$E,'Copy of Raw Data'!F:F,"ERROR",0,1)</f>
        <v>Calista Embellish Texturizing Foam, Salon Quality Lightweight Styling Mousse for All Hair Types, Styling Volumizer, 7 oz</v>
      </c>
      <c r="G112" s="9">
        <f>_xlfn.XLOOKUP($E112,'Copy of Raw Data'!$E:$E,'Copy of Raw Data'!G:G,"ERROR",0,1)</f>
        <v>1070</v>
      </c>
      <c r="H112" s="9">
        <f>_xlfn.XLOOKUP($E112,'Copy of Raw Data'!$E:$E,'Copy of Raw Data'!H:H,"ERROR",0,1)</f>
        <v>31025</v>
      </c>
      <c r="I112" s="9">
        <f>_xlfn.XLOOKUP($E112,'Copy of Raw Data'!$E:$E,'Copy of Raw Data'!I:I,"ERROR",0,1)</f>
        <v>0.00125116580211203</v>
      </c>
      <c r="J112" s="9" t="str">
        <f>_xlfn.XLOOKUP($E112,'Copy of Raw Data'!$E:$E,'Copy of 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20 to 30</v>
      </c>
      <c r="L112" s="9">
        <f>_xlfn.XLOOKUP($E112,'Copy of Raw Data'!$E:$E,'Copy of Raw Data'!L:L,"ERROR",0,1)</f>
        <v>29</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20 to 30</v>
      </c>
      <c r="N112" s="9">
        <f>_xlfn.XLOOKUP($E112,'Copy of Raw Data'!$E:$E,'Copy of Raw Data'!N:N,"ERROR",0,1)</f>
        <v>29</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No Discount</v>
      </c>
      <c r="P112" s="16">
        <f t="shared" si="6"/>
        <v>0</v>
      </c>
      <c r="Q112" s="9">
        <f>_xlfn.XLOOKUP($E112,'Copy of Raw Data'!$E:$E,'Copy of Raw Data'!Q:Q,"ERROR",0,1)</f>
        <v>7</v>
      </c>
      <c r="R112" s="9" t="str">
        <f>_xlfn.XLOOKUP($E112,'Copy of Raw Data'!$E:$E,'Copy of Raw Data'!R:R,"ERROR",0,1)</f>
        <v>oz</v>
      </c>
      <c r="S112" s="17">
        <f t="shared" si="5"/>
        <v>4.14285714285714</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4 to 5</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0.1 to 0.2</v>
      </c>
      <c r="V112" s="17">
        <f t="shared" si="7"/>
        <v>0.140103386637036</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0.1 to 0.2</v>
      </c>
      <c r="X112" s="17">
        <f t="shared" si="8"/>
        <v>0.140103386637036</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v>
      </c>
      <c r="AA112" s="9" t="str">
        <f>_xlfn.XLOOKUP($E112,'Copy of Raw Data'!$E:$E,'Copy of Raw Data'!AA:AA,"ERROR",0,1)</f>
        <v>oz</v>
      </c>
      <c r="AB112" s="9"/>
      <c r="AC112" s="9"/>
      <c r="AD112" s="9"/>
      <c r="AE112" s="9"/>
      <c r="AF112" s="9"/>
    </row>
    <row r="113" hidden="1" spans="1:32">
      <c r="A113" s="9" t="str">
        <f>_xlfn.XLOOKUP($E113,'Copy of Raw Data'!$E:$E,'Copy of Raw Data'!A:A,"ERROR",0,1)</f>
        <v>US</v>
      </c>
      <c r="B113" s="9" t="str">
        <f>_xlfn.XLOOKUP($E113,'Copy of Raw Data'!$E:$E,'Copy of Raw Data'!B:B,"ERROR",0,1)</f>
        <v>Hair Mousses</v>
      </c>
      <c r="C113" s="9" t="str">
        <f>_xlfn.XLOOKUP($E113,'Copy of Raw Data'!$E:$E,'Copy of Raw Data'!C:C,"ERROR",0,1)</f>
        <v>others</v>
      </c>
      <c r="D113" s="9" t="str">
        <f>_xlfn.XLOOKUP($E113,'Copy of Raw Data'!$E:$E,'Copy of Raw Data'!D:D,"ERROR",0,1)</f>
        <v>www.amazon.com/dp/B07JGGS6QG</v>
      </c>
      <c r="E113" s="9" t="s">
        <v>441</v>
      </c>
      <c r="F113" s="9" t="str">
        <f>_xlfn.XLOOKUP($E113,'Copy of Raw Data'!$E:$E,'Copy of Raw Data'!F:F,"ERROR",0,1)</f>
        <v>Lottabody, Refine Me Curl Defining Mousse, Medium Hold for Soft Curls, Moisturizes, Controls Frizz, 7 Fl Oz</v>
      </c>
      <c r="G113" s="9">
        <f>_xlfn.XLOOKUP($E113,'Copy of Raw Data'!$E:$E,'Copy of Raw Data'!G:G,"ERROR",0,1)</f>
        <v>5225</v>
      </c>
      <c r="H113" s="9">
        <f>_xlfn.XLOOKUP($E113,'Copy of Raw Data'!$E:$E,'Copy of Raw Data'!H:H,"ERROR",0,1)</f>
        <v>29429.12</v>
      </c>
      <c r="I113" s="9">
        <f>_xlfn.XLOOKUP($E113,'Copy of Raw Data'!$E:$E,'Copy of Raw Data'!I:I,"ERROR",0,1)</f>
        <v>0.0012443375401906</v>
      </c>
      <c r="J113" s="9" t="str">
        <f>_xlfn.XLOOKUP($E113,'Copy of Raw Data'!$E:$E,'Copy of 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5 to 10</v>
      </c>
      <c r="L113" s="9">
        <f>_xlfn.XLOOKUP($E113,'Copy of Raw Data'!$E:$E,'Copy of Raw Data'!L:L,"ERROR",0,1)</f>
        <v>5.88</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5 to 10</v>
      </c>
      <c r="N113" s="9">
        <f>_xlfn.XLOOKUP($E113,'Copy of Raw Data'!$E:$E,'Copy of Raw Data'!N:N,"ERROR",0,1)</f>
        <v>6.78</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10% to 15%</v>
      </c>
      <c r="P113" s="16">
        <f t="shared" si="6"/>
        <v>0.132743362831858</v>
      </c>
      <c r="Q113" s="9">
        <f>_xlfn.XLOOKUP($E113,'Copy of Raw Data'!$E:$E,'Copy of Raw Data'!Q:Q,"ERROR",0,1)</f>
        <v>7</v>
      </c>
      <c r="R113" s="9" t="str">
        <f>_xlfn.XLOOKUP($E113,'Copy of Raw Data'!$E:$E,'Copy of Raw Data'!R:R,"ERROR",0,1)</f>
        <v>fl oz</v>
      </c>
      <c r="S113" s="17">
        <f t="shared" si="5"/>
        <v>0.807692307692308</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0.75 to 1</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 to 0.05</v>
      </c>
      <c r="V113" s="17">
        <f t="shared" si="7"/>
        <v>0.0314953899668137</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8"/>
        <v>0.0273145859889181</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7.28</v>
      </c>
      <c r="AA113" s="9" t="str">
        <f>_xlfn.XLOOKUP($E113,'Copy of Raw Data'!$E:$E,'Copy of Raw Data'!AA:AA,"ERROR",0,1)</f>
        <v>oz</v>
      </c>
      <c r="AB113" s="9"/>
      <c r="AC113" s="9"/>
      <c r="AD113" s="9"/>
      <c r="AE113" s="9"/>
      <c r="AF113" s="9"/>
    </row>
    <row r="114" hidden="1" spans="1:32">
      <c r="A114" s="9" t="str">
        <f>_xlfn.XLOOKUP($E114,'Copy of Raw Data'!$E:$E,'Copy of Raw Data'!A:A,"ERROR",0,1)</f>
        <v>US</v>
      </c>
      <c r="B114" s="9" t="str">
        <f>_xlfn.XLOOKUP($E114,'Copy of Raw Data'!$E:$E,'Copy of Raw Data'!B:B,"ERROR",0,1)</f>
        <v>Hair Mousses</v>
      </c>
      <c r="C114" s="9" t="str">
        <f>_xlfn.XLOOKUP($E114,'Copy of Raw Data'!$E:$E,'Copy of Raw Data'!C:C,"ERROR",0,1)</f>
        <v>Mielle Organics</v>
      </c>
      <c r="D114" s="9" t="str">
        <f>_xlfn.XLOOKUP($E114,'Copy of Raw Data'!$E:$E,'Copy of Raw Data'!D:D,"ERROR",0,1)</f>
        <v>www.amazon.com/dp/B08TB9NSHQ</v>
      </c>
      <c r="E114" s="9" t="s">
        <v>444</v>
      </c>
      <c r="F114" s="9" t="str">
        <f>_xlfn.XLOOKUP($E114,'Copy of Raw Data'!$E:$E,'Copy of Raw Data'!F:F,"ERROR",0,1)</f>
        <v>Mielle Pomegranate &amp; Honey Curl Defining Mousse w/hold</v>
      </c>
      <c r="G114" s="9">
        <f>_xlfn.XLOOKUP($E114,'Copy of Raw Data'!$E:$E,'Copy of Raw Data'!G:G,"ERROR",0,1)</f>
        <v>2738</v>
      </c>
      <c r="H114" s="9">
        <f>_xlfn.XLOOKUP($E114,'Copy of Raw Data'!$E:$E,'Copy of Raw Data'!H:H,"ERROR",0,1)</f>
        <v>29268.51</v>
      </c>
      <c r="I114" s="9">
        <f>_xlfn.XLOOKUP($E114,'Copy of Raw Data'!$E:$E,'Copy of Raw Data'!I:I,"ERROR",0,1)</f>
        <v>0.00124103203390586</v>
      </c>
      <c r="J114" s="9" t="str">
        <f>_xlfn.XLOOKUP($E114,'Copy of Raw Data'!$E:$E,'Copy of 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10 to 15</v>
      </c>
      <c r="L114" s="9">
        <f>_xlfn.XLOOKUP($E114,'Copy of Raw Data'!$E:$E,'Copy of Raw Data'!L:L,"ERROR",0,1)</f>
        <v>11</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10 to 15</v>
      </c>
      <c r="N114" s="9">
        <f>_xlfn.XLOOKUP($E114,'Copy of Raw Data'!$E:$E,'Copy of Raw Data'!N:N,"ERROR",0,1)</f>
        <v>12.12</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8% to 10%</v>
      </c>
      <c r="P114" s="16">
        <f t="shared" si="6"/>
        <v>0.0924092409240923</v>
      </c>
      <c r="Q114" s="9">
        <f>_xlfn.XLOOKUP($E114,'Copy of Raw Data'!$E:$E,'Copy of Raw Data'!Q:Q,"ERROR",0,1)</f>
        <v>7.5</v>
      </c>
      <c r="R114" s="9" t="str">
        <f>_xlfn.XLOOKUP($E114,'Copy of Raw Data'!$E:$E,'Copy of Raw Data'!R:R,"ERROR",0,1)</f>
        <v>fl oz</v>
      </c>
      <c r="S114" s="17">
        <f t="shared" si="5"/>
        <v>1.41025641025641</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1 to 2</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0.05 to 0.1</v>
      </c>
      <c r="V114" s="17">
        <f t="shared" si="7"/>
        <v>0.0525480606643948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8"/>
        <v>0.0476921342663649</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6 to 8</v>
      </c>
      <c r="Z114" s="17">
        <f t="array" ref="Z114">_xlfn.IFS(AA114="oz",_xlfn.IFS(R114="oz",Q114,R114="fl oz",Q114*1.04,R114="ml",Q114*0.0338),AA114="fl oz",_xlfn.IFS(R114="oz",Q114/1.04,R114="fl oz",Q114,R114="ml",Q114*0.0338/1.04),AA114="ml",_xlfn.IFS(R114="oz",Q114/0.0338,R114="fl oz",Q114*1.04/0.0338,R114="ml",Q114))</f>
        <v>7.8</v>
      </c>
      <c r="AA114" s="9" t="str">
        <f>_xlfn.XLOOKUP($E114,'Copy of Raw Data'!$E:$E,'Copy of Raw Data'!AA:AA,"ERROR",0,1)</f>
        <v>oz</v>
      </c>
      <c r="AB114" s="9"/>
      <c r="AC114" s="9"/>
      <c r="AD114" s="9"/>
      <c r="AE114" s="9"/>
      <c r="AF114" s="9"/>
    </row>
    <row r="115" hidden="1" spans="1:32">
      <c r="A115" s="9" t="str">
        <f>_xlfn.XLOOKUP($E115,'Copy of Raw Data'!$E:$E,'Copy of Raw Data'!A:A,"ERROR",0,1)</f>
        <v>US</v>
      </c>
      <c r="B115" s="9" t="str">
        <f>_xlfn.XLOOKUP($E115,'Copy of Raw Data'!$E:$E,'Copy of Raw Data'!B:B,"ERROR",0,1)</f>
        <v>Hair Mousses</v>
      </c>
      <c r="C115" s="9" t="str">
        <f>_xlfn.XLOOKUP($E115,'Copy of Raw Data'!$E:$E,'Copy of Raw Data'!C:C,"ERROR",0,1)</f>
        <v>herbal essences</v>
      </c>
      <c r="D115" s="9" t="str">
        <f>_xlfn.XLOOKUP($E115,'Copy of Raw Data'!$E:$E,'Copy of Raw Data'!D:D,"ERROR",0,1)</f>
        <v>www.amazon.com/dp/B0028K3JUS</v>
      </c>
      <c r="E115" s="9" t="s">
        <v>448</v>
      </c>
      <c r="F115" s="9" t="str">
        <f>_xlfn.XLOOKUP($E115,'Copy of Raw Data'!$E:$E,'Copy of Raw Data'!F:F,"ERROR",0,1)</f>
        <v>Herbal Essences Tousle Me Softly Tousling Hair Mousse 6.8 Fl Oz (Pack of 12)</v>
      </c>
      <c r="G115" s="9">
        <f>_xlfn.XLOOKUP($E115,'Copy of Raw Data'!$E:$E,'Copy of Raw Data'!G:G,"ERROR",0,1)</f>
        <v>657</v>
      </c>
      <c r="H115" s="9">
        <f>_xlfn.XLOOKUP($E115,'Copy of Raw Data'!$E:$E,'Copy of Raw Data'!H:H,"ERROR",0,1)</f>
        <v>29190.76</v>
      </c>
      <c r="I115" s="9">
        <f>_xlfn.XLOOKUP($E115,'Copy of Raw Data'!$E:$E,'Copy of Raw Data'!I:I,"ERROR",0,1)</f>
        <v>0.00118453784919485</v>
      </c>
      <c r="J115" s="9" t="str">
        <f>_xlfn.XLOOKUP($E115,'Copy of Raw Data'!$E:$E,'Copy of 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40 to 50</v>
      </c>
      <c r="L115" s="9">
        <f>_xlfn.XLOOKUP($E115,'Copy of Raw Data'!$E:$E,'Copy of Raw Data'!L:L,"ERROR",0,1)</f>
        <v>46.12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50 to 75</v>
      </c>
      <c r="N115" s="9">
        <f>_xlfn.XLOOKUP($E115,'Copy of Raw Data'!$E:$E,'Copy of Raw Data'!N:N,"ERROR",0,1)</f>
        <v>59.88</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20% to 25%</v>
      </c>
      <c r="P115" s="16">
        <f t="shared" si="6"/>
        <v>0.229792919171677</v>
      </c>
      <c r="Q115" s="9">
        <f>_xlfn.XLOOKUP($E115,'Copy of Raw Data'!$E:$E,'Copy of Raw Data'!Q:Q,"ERROR",0,1)</f>
        <v>81.6</v>
      </c>
      <c r="R115" s="9" t="str">
        <f>_xlfn.XLOOKUP($E115,'Copy of Raw Data'!$E:$E,'Copy of Raw Data'!R:R,"ERROR",0,1)</f>
        <v>fl oz</v>
      </c>
      <c r="S115" s="17">
        <f t="shared" si="5"/>
        <v>0.543457767722474</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0.5 to 0.75</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 to 0.05</v>
      </c>
      <c r="V115" s="17">
        <f t="shared" si="7"/>
        <v>0.0238620070176298</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 to 0.05</v>
      </c>
      <c r="X115" s="17">
        <f t="shared" si="8"/>
        <v>0.0183786867677536</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50+</v>
      </c>
      <c r="Z115" s="17">
        <f t="array" ref="Z115">_xlfn.IFS(AA115="oz",_xlfn.IFS(R115="oz",Q115,R115="fl oz",Q115*1.04,R115="ml",Q115*0.0338),AA115="fl oz",_xlfn.IFS(R115="oz",Q115/1.04,R115="fl oz",Q115,R115="ml",Q115*0.0338/1.04),AA115="ml",_xlfn.IFS(R115="oz",Q115/0.0338,R115="fl oz",Q115*1.04/0.0338,R115="ml",Q115))</f>
        <v>84.864</v>
      </c>
      <c r="AA115" s="9" t="str">
        <f>_xlfn.XLOOKUP($E115,'Copy of Raw Data'!$E:$E,'Copy of Raw Data'!AA:AA,"ERROR",0,1)</f>
        <v>oz</v>
      </c>
      <c r="AB115" s="9"/>
      <c r="AC115" s="9"/>
      <c r="AD115" s="9"/>
      <c r="AE115" s="9"/>
      <c r="AF115" s="9"/>
    </row>
    <row r="116" hidden="1" spans="1:32">
      <c r="A116" s="9" t="str">
        <f>_xlfn.XLOOKUP($E116,'Copy of Raw Data'!$E:$E,'Copy of Raw Data'!A:A,"ERROR",0,1)</f>
        <v>US</v>
      </c>
      <c r="B116" s="9" t="str">
        <f>_xlfn.XLOOKUP($E116,'Copy of Raw Data'!$E:$E,'Copy of Raw Data'!B:B,"ERROR",0,1)</f>
        <v>Hair Mousses</v>
      </c>
      <c r="C116" s="9" t="str">
        <f>_xlfn.XLOOKUP($E116,'Copy of Raw Data'!$E:$E,'Copy of Raw Data'!C:C,"ERROR",0,1)</f>
        <v>shea moisture</v>
      </c>
      <c r="D116" s="9" t="str">
        <f>_xlfn.XLOOKUP($E116,'Copy of Raw Data'!$E:$E,'Copy of Raw Data'!D:D,"ERROR",0,1)</f>
        <v>www.amazon.com/dp/B01CTBEIRS</v>
      </c>
      <c r="E116" s="9" t="s">
        <v>452</v>
      </c>
      <c r="F116" s="9" t="str">
        <f>_xlfn.XLOOKUP($E116,'Copy of Raw Data'!$E:$E,'Copy of Raw Data'!F:F,"ERROR",0,1)</f>
        <v>SheaMoisture Curly Hair Products, Coconut &amp; Hibiscus Curl Mousse, Frizz Free Hair with Silk Protein &amp; Neem Oil, Pack of 2-7.5 Oz Each</v>
      </c>
      <c r="G116" s="9">
        <f>_xlfn.XLOOKUP($E116,'Copy of Raw Data'!$E:$E,'Copy of Raw Data'!G:G,"ERROR",0,1)</f>
        <v>1257</v>
      </c>
      <c r="H116" s="9">
        <f>_xlfn.XLOOKUP($E116,'Copy of Raw Data'!$E:$E,'Copy of Raw Data'!H:H,"ERROR",0,1)</f>
        <v>27861.94</v>
      </c>
      <c r="I116" s="9">
        <f>_xlfn.XLOOKUP($E116,'Copy of Raw Data'!$E:$E,'Copy of Raw Data'!I:I,"ERROR",0,1)</f>
        <v>0.0011685043368455</v>
      </c>
      <c r="J116" s="9" t="str">
        <f>_xlfn.XLOOKUP($E116,'Copy of Raw Data'!$E:$E,'Copy of 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20 to 30</v>
      </c>
      <c r="L116" s="9">
        <f>_xlfn.XLOOKUP($E116,'Copy of Raw Data'!$E:$E,'Copy of Raw Data'!L:L,"ERROR",0,1)</f>
        <v>22.32</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20 to 30</v>
      </c>
      <c r="N116" s="9">
        <f>_xlfn.XLOOKUP($E116,'Copy of Raw Data'!$E:$E,'Copy of Raw Data'!N:N,"ERROR",0,1)</f>
        <v>25.93</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6"/>
        <v>0.139220979560355</v>
      </c>
      <c r="Q116" s="9">
        <f>_xlfn.XLOOKUP($E116,'Copy of Raw Data'!$E:$E,'Copy of Raw Data'!Q:Q,"ERROR",0,1)</f>
        <v>15</v>
      </c>
      <c r="R116" s="9" t="str">
        <f>_xlfn.XLOOKUP($E116,'Copy of Raw Data'!$E:$E,'Copy of Raw Data'!R:R,"ERROR",0,1)</f>
        <v>oz</v>
      </c>
      <c r="S116" s="17">
        <f t="shared" si="5"/>
        <v>1.488</v>
      </c>
      <c r="T116" s="9" t="str">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1 to 2</v>
      </c>
      <c r="U116" s="17" t="str">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0.05 to 0.1</v>
      </c>
      <c r="V116" s="17">
        <f t="shared" si="7"/>
        <v>0.0584601510539962</v>
      </c>
      <c r="W116" s="17" t="str">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0.05 to 0.1</v>
      </c>
      <c r="X116" s="17">
        <f t="shared" si="8"/>
        <v>0.0503212715590125</v>
      </c>
      <c r="Y116" s="9" t="str">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10 to 15</v>
      </c>
      <c r="Z116" s="17">
        <f t="array" ref="Z116">_xlfn.IFS(AA116="oz",_xlfn.IFS(R116="oz",Q116,R116="fl oz",Q116*1.04,R116="ml",Q116*0.0338),AA116="fl oz",_xlfn.IFS(R116="oz",Q116/1.04,R116="fl oz",Q116,R116="ml",Q116*0.0338/1.04),AA116="ml",_xlfn.IFS(R116="oz",Q116/0.0338,R116="fl oz",Q116*1.04/0.0338,R116="ml",Q116))</f>
        <v>15</v>
      </c>
      <c r="AA116" s="9" t="str">
        <f>_xlfn.XLOOKUP($E116,'Copy of Raw Data'!$E:$E,'Copy of Raw Data'!AA:AA,"ERROR",0,1)</f>
        <v>oz</v>
      </c>
      <c r="AB116" s="9"/>
      <c r="AC116" s="9"/>
      <c r="AD116" s="9"/>
      <c r="AE116" s="9"/>
      <c r="AF116" s="9"/>
    </row>
    <row r="117" hidden="1" spans="1:32">
      <c r="A117" s="9" t="str">
        <f>_xlfn.XLOOKUP($E117,'Copy of Raw Data'!$E:$E,'Copy of Raw Data'!A:A,"ERROR",0,1)</f>
        <v>US</v>
      </c>
      <c r="B117" s="9" t="str">
        <f>_xlfn.XLOOKUP($E117,'Copy of Raw Data'!$E:$E,'Copy of Raw Data'!B:B,"ERROR",0,1)</f>
        <v>Hair Mousses</v>
      </c>
      <c r="C117" s="9" t="str">
        <f>_xlfn.XLOOKUP($E117,'Copy of Raw Data'!$E:$E,'Copy of Raw Data'!C:C,"ERROR",0,1)</f>
        <v>Goiple</v>
      </c>
      <c r="D117" s="9" t="str">
        <f>_xlfn.XLOOKUP($E117,'Copy of Raw Data'!$E:$E,'Copy of Raw Data'!D:D,"ERROR",0,1)</f>
        <v>www.amazon.com/dp/B0BHQZ5SMK</v>
      </c>
      <c r="E117" s="9" t="s">
        <v>455</v>
      </c>
      <c r="F117" s="9" t="str">
        <f>_xlfn.XLOOKUP($E117,'Copy of Raw Data'!$E:$E,'Copy of Raw Data'!F:F,"ERROR",0,1)</f>
        <v>Hair Mousse Foaming Mousse, Hair Mousse for Curly Hair Wig, Melting and Holding Spray Hair Adhesive for Wigs, Extensions, Toupees and Hairpieces, Strong Natural Finishing Hold with Control Wig Kit</v>
      </c>
      <c r="G117" s="9">
        <f>_xlfn.XLOOKUP($E117,'Copy of Raw Data'!$E:$E,'Copy of Raw Data'!G:G,"ERROR",0,1)</f>
        <v>2807</v>
      </c>
      <c r="H117" s="9">
        <f>_xlfn.XLOOKUP($E117,'Copy of Raw Data'!$E:$E,'Copy of Raw Data'!H:H,"ERROR",0,1)</f>
        <v>27484.81</v>
      </c>
      <c r="I117" s="9">
        <f>_xlfn.XLOOKUP($E117,'Copy of Raw Data'!$E:$E,'Copy of Raw Data'!I:I,"ERROR",0,1)</f>
        <v>0.00114120276808836</v>
      </c>
      <c r="J117" s="9" t="str">
        <f>_xlfn.XLOOKUP($E117,'Copy of Raw Data'!$E:$E,'Copy of 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 to 15</v>
      </c>
      <c r="L117" s="9">
        <f>_xlfn.XLOOKUP($E117,'Copy of Raw Data'!$E:$E,'Copy of Raw Data'!L:L,"ERROR",0,1)</f>
        <v>10.06</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10 to 15</v>
      </c>
      <c r="N117" s="9">
        <f>_xlfn.XLOOKUP($E117,'Copy of Raw Data'!$E:$E,'Copy of Raw Data'!N:N,"ERROR",0,1)</f>
        <v>11.41</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10% to 15%</v>
      </c>
      <c r="P117" s="16">
        <f t="shared" si="6"/>
        <v>0.118317265556529</v>
      </c>
      <c r="Q117" s="9">
        <f>_xlfn.XLOOKUP($E117,'Copy of Raw Data'!$E:$E,'Copy of Raw Data'!Q:Q,"ERROR",0,1)</f>
        <v>0</v>
      </c>
      <c r="R117" s="9">
        <f>_xlfn.XLOOKUP($E117,'Copy of Raw Data'!$E:$E,'Copy of Raw Data'!R:R,"ERROR",0,1)</f>
        <v>0</v>
      </c>
      <c r="S117" s="17" t="e">
        <f t="shared" si="5"/>
        <v>#N/A</v>
      </c>
      <c r="T117" s="9" t="e">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#N/A</v>
      </c>
      <c r="U117" s="17" t="e">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#N/A</v>
      </c>
      <c r="V117" s="17" t="e">
        <f t="shared" si="7"/>
        <v>#N/A</v>
      </c>
      <c r="W117" s="17" t="e">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#N/A</v>
      </c>
      <c r="X117" s="17" t="e">
        <f t="shared" si="8"/>
        <v>#N/A</v>
      </c>
      <c r="Y117" s="9" t="e">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#N/A</v>
      </c>
      <c r="Z117" s="17" t="e">
        <f t="array" ref="Z117">_xlfn.IFS(AA117="oz",_xlfn.IFS(R117="oz",Q117,R117="fl oz",Q117*1.04,R117="ml",Q117*0.0338),AA117="fl oz",_xlfn.IFS(R117="oz",Q117/1.04,R117="fl oz",Q117,R117="ml",Q117*0.0338/1.04),AA117="ml",_xlfn.IFS(R117="oz",Q117/0.0338,R117="fl oz",Q117*1.04/0.0338,R117="ml",Q117))</f>
        <v>#N/A</v>
      </c>
      <c r="AA117" s="9" t="str">
        <f>_xlfn.XLOOKUP($E117,'Copy of Raw Data'!$E:$E,'Copy of Raw Data'!AA:AA,"ERROR",0,1)</f>
        <v>oz</v>
      </c>
      <c r="AB117" s="9"/>
      <c r="AC117" s="9"/>
      <c r="AD117" s="9"/>
      <c r="AE117" s="9"/>
      <c r="AF117" s="9"/>
    </row>
    <row r="118" hidden="1" spans="1:32">
      <c r="A118" s="9" t="str">
        <f>_xlfn.XLOOKUP($E118,'Copy of Raw Data'!$E:$E,'Copy of Raw Data'!A:A,"ERROR",0,1)</f>
        <v>US</v>
      </c>
      <c r="B118" s="9" t="str">
        <f>_xlfn.XLOOKUP($E118,'Copy of Raw Data'!$E:$E,'Copy of Raw Data'!B:B,"ERROR",0,1)</f>
        <v>Hair Mousses</v>
      </c>
      <c r="C118" s="9" t="str">
        <f>_xlfn.XLOOKUP($E118,'Copy of Raw Data'!$E:$E,'Copy of Raw Data'!C:C,"ERROR",0,1)</f>
        <v>OSiS+</v>
      </c>
      <c r="D118" s="9" t="str">
        <f>_xlfn.XLOOKUP($E118,'Copy of Raw Data'!$E:$E,'Copy of Raw Data'!D:D,"ERROR",0,1)</f>
        <v>www.amazon.com/dp/B07116PWV3</v>
      </c>
      <c r="E118" s="9" t="s">
        <v>459</v>
      </c>
      <c r="F118" s="9" t="str">
        <f>_xlfn.XLOOKUP($E118,'Copy of Raw Data'!$E:$E,'Copy of Raw Data'!F:F,"ERROR",0,1)</f>
        <v>OSiS+ GRIP Extreme Hold Mousse, 7 Ounce (Pack of 3)</v>
      </c>
      <c r="G118" s="9">
        <f>_xlfn.XLOOKUP($E118,'Copy of Raw Data'!$E:$E,'Copy of Raw Data'!G:G,"ERROR",0,1)</f>
        <v>1014</v>
      </c>
      <c r="H118" s="9">
        <f>_xlfn.XLOOKUP($E118,'Copy of Raw Data'!$E:$E,'Copy of Raw Data'!H:H,"ERROR",0,1)</f>
        <v>26842.64</v>
      </c>
      <c r="I118" s="9">
        <f>_xlfn.XLOOKUP($E118,'Copy of Raw Data'!$E:$E,'Copy of Raw Data'!I:I,"ERROR",0,1)</f>
        <v>0.00113827819217419</v>
      </c>
      <c r="J118" s="9" t="str">
        <f>_xlfn.XLOOKUP($E118,'Copy of Raw Data'!$E:$E,'Copy of 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9">
        <f>_xlfn.XLOOKUP($E118,'Copy of Raw Data'!$E:$E,'Copy of Raw Data'!L:L,"ERROR",0,1)</f>
        <v>26.52</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30 to 40</v>
      </c>
      <c r="N118" s="9">
        <f>_xlfn.XLOOKUP($E118,'Copy of Raw Data'!$E:$E,'Copy of Raw Data'!N:N,"ERROR",0,1)</f>
        <v>32.16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15% to 20%</v>
      </c>
      <c r="P118" s="16">
        <f t="shared" si="6"/>
        <v>0.175373134328358</v>
      </c>
      <c r="Q118" s="9">
        <f>_xlfn.XLOOKUP($E118,'Copy of Raw Data'!$E:$E,'Copy of Raw Data'!Q:Q,"ERROR",0,1)</f>
        <v>21</v>
      </c>
      <c r="R118" s="9" t="str">
        <f>_xlfn.XLOOKUP($E118,'Copy of Raw Data'!$E:$E,'Copy of Raw Data'!R:R,"ERROR",0,1)</f>
        <v>fl oz</v>
      </c>
      <c r="S118" s="17">
        <f t="shared" si="5"/>
        <v>1.21428571428571</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1 to 2</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7"/>
        <v>0.0497980207144901</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8"/>
        <v>0.0410647857384415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20 to 25</v>
      </c>
      <c r="Z118" s="17">
        <f t="array" ref="Z118">_xlfn.IFS(AA118="oz",_xlfn.IFS(R118="oz",Q118,R118="fl oz",Q118*1.04,R118="ml",Q118*0.0338),AA118="fl oz",_xlfn.IFS(R118="oz",Q118/1.04,R118="fl oz",Q118,R118="ml",Q118*0.0338/1.04),AA118="ml",_xlfn.IFS(R118="oz",Q118/0.0338,R118="fl oz",Q118*1.04/0.0338,R118="ml",Q118))</f>
        <v>21.84</v>
      </c>
      <c r="AA118" s="9" t="str">
        <f>_xlfn.XLOOKUP($E118,'Copy of Raw Data'!$E:$E,'Copy of Raw Data'!AA:AA,"ERROR",0,1)</f>
        <v>oz</v>
      </c>
      <c r="AB118" s="9"/>
      <c r="AC118" s="9"/>
      <c r="AD118" s="9"/>
      <c r="AE118" s="9"/>
      <c r="AF118" s="9"/>
    </row>
    <row r="119" hidden="1" spans="1:32">
      <c r="A119" s="9" t="str">
        <f>_xlfn.XLOOKUP($E119,'Copy of Raw Data'!$E:$E,'Copy of Raw Data'!A:A,"ERROR",0,1)</f>
        <v>US</v>
      </c>
      <c r="B119" s="9" t="str">
        <f>_xlfn.XLOOKUP($E119,'Copy of Raw Data'!$E:$E,'Copy of Raw Data'!B:B,"ERROR",0,1)</f>
        <v>Hair Mousses</v>
      </c>
      <c r="C119" s="9" t="str">
        <f>_xlfn.XLOOKUP($E119,'Copy of Raw Data'!$E:$E,'Copy of Raw Data'!C:C,"ERROR",0,1)</f>
        <v>garnier</v>
      </c>
      <c r="D119" s="9" t="str">
        <f>_xlfn.XLOOKUP($E119,'Copy of Raw Data'!$E:$E,'Copy of Raw Data'!D:D,"ERROR",0,1)</f>
        <v>www.amazon.com/dp/B07BY8NKM2</v>
      </c>
      <c r="E119" s="9" t="s">
        <v>462</v>
      </c>
      <c r="F119" s="9" t="str">
        <f>_xlfn.XLOOKUP($E119,'Copy of Raw Data'!$E:$E,'Copy of Raw Data'!F:F,"ERROR",0,1)</f>
        <v>Garnier Fructis Style Curl Renew Reactivating Milk Spray, for Naturally Curly Hair, 5.0 Fl Oz, 3 Count (Packaging May Vary)</v>
      </c>
      <c r="G119" s="9">
        <f>_xlfn.XLOOKUP($E119,'Copy of Raw Data'!$E:$E,'Copy of Raw Data'!G:G,"ERROR",0,1)</f>
        <v>1789</v>
      </c>
      <c r="H119" s="9">
        <f>_xlfn.XLOOKUP($E119,'Copy of Raw Data'!$E:$E,'Copy of Raw Data'!H:H,"ERROR",0,1)</f>
        <v>26773.85</v>
      </c>
      <c r="I119" s="9">
        <f>_xlfn.XLOOKUP($E119,'Copy of Raw Data'!$E:$E,'Copy of Raw Data'!I:I,"ERROR",0,1)</f>
        <v>0.00110075867640131</v>
      </c>
      <c r="J119" s="9" t="str">
        <f>_xlfn.XLOOKUP($E119,'Copy of Raw Data'!$E:$E,'Copy of 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10 to 15</v>
      </c>
      <c r="L119" s="9">
        <f>_xlfn.XLOOKUP($E119,'Copy of Raw Data'!$E:$E,'Copy of Raw Data'!L:L,"ERROR",0,1)</f>
        <v>14.97</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15 to 20</v>
      </c>
      <c r="N119" s="9">
        <f>_xlfn.XLOOKUP($E119,'Copy of Raw Data'!$E:$E,'Copy of Raw Data'!N:N,"ERROR",0,1)</f>
        <v>16.06</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6% to 8%</v>
      </c>
      <c r="P119" s="16">
        <f t="shared" si="6"/>
        <v>0.0678704856787047</v>
      </c>
      <c r="Q119" s="9">
        <f>_xlfn.XLOOKUP($E119,'Copy of Raw Data'!$E:$E,'Copy of Raw Data'!Q:Q,"ERROR",0,1)</f>
        <v>15</v>
      </c>
      <c r="R119" s="9" t="str">
        <f>_xlfn.XLOOKUP($E119,'Copy of Raw Data'!$E:$E,'Copy of Raw Data'!R:R,"ERROR",0,1)</f>
        <v>fl oz</v>
      </c>
      <c r="S119" s="17">
        <f t="shared" si="5"/>
        <v>0.959615384615385</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0.75 to 1</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 to 0.05</v>
      </c>
      <c r="V119" s="17">
        <f t="shared" si="7"/>
        <v>0.0348152580144464</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 to 0.05</v>
      </c>
      <c r="X119" s="17">
        <f t="shared" si="8"/>
        <v>0.0324523295439765</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15 to 20</v>
      </c>
      <c r="Z119" s="17">
        <f t="array" ref="Z119">_xlfn.IFS(AA119="oz",_xlfn.IFS(R119="oz",Q119,R119="fl oz",Q119*1.04,R119="ml",Q119*0.0338),AA119="fl oz",_xlfn.IFS(R119="oz",Q119/1.04,R119="fl oz",Q119,R119="ml",Q119*0.0338/1.04),AA119="ml",_xlfn.IFS(R119="oz",Q119/0.0338,R119="fl oz",Q119*1.04/0.0338,R119="ml",Q119))</f>
        <v>15.6</v>
      </c>
      <c r="AA119" s="9" t="str">
        <f>_xlfn.XLOOKUP($E119,'Copy of Raw Data'!$E:$E,'Copy of Raw Data'!AA:AA,"ERROR",0,1)</f>
        <v>oz</v>
      </c>
      <c r="AB119" s="9"/>
      <c r="AC119" s="9"/>
      <c r="AD119" s="9"/>
      <c r="AE119" s="9"/>
      <c r="AF119" s="9"/>
    </row>
    <row r="120" hidden="1" spans="1:32">
      <c r="A120" s="9" t="str">
        <f>_xlfn.XLOOKUP($E120,'Copy of Raw Data'!$E:$E,'Copy of Raw Data'!A:A,"ERROR",0,1)</f>
        <v>US</v>
      </c>
      <c r="B120" s="9" t="str">
        <f>_xlfn.XLOOKUP($E120,'Copy of Raw Data'!$E:$E,'Copy of Raw Data'!B:B,"ERROR",0,1)</f>
        <v>Hair Mousses</v>
      </c>
      <c r="C120" s="9" t="str">
        <f>_xlfn.XLOOKUP($E120,'Copy of Raw Data'!$E:$E,'Copy of Raw Data'!C:C,"ERROR",0,1)</f>
        <v>l'oreal</v>
      </c>
      <c r="D120" s="9" t="str">
        <f>_xlfn.XLOOKUP($E120,'Copy of Raw Data'!$E:$E,'Copy of Raw Data'!D:D,"ERROR",0,1)</f>
        <v>www.amazon.com/dp/B07PFNS9LX</v>
      </c>
      <c r="E120" s="9" t="s">
        <v>465</v>
      </c>
      <c r="F120" s="9" t="str">
        <f>_xlfn.XLOOKUP($E120,'Copy of Raw Data'!$E:$E,'Copy of Raw Data'!F:F,"ERROR",0,1)</f>
        <v>L'Oreal Professionnel Full Volume Extra | For All Hair Types | Styling Mousse | Provides Strong Hold | 8.454 Fl. Oz.</v>
      </c>
      <c r="G120" s="9">
        <f>_xlfn.XLOOKUP($E120,'Copy of Raw Data'!$E:$E,'Copy of Raw Data'!G:G,"ERROR",0,1)</f>
        <v>890</v>
      </c>
      <c r="H120" s="9">
        <f>_xlfn.XLOOKUP($E120,'Copy of Raw Data'!$E:$E,'Copy of Raw Data'!H:H,"ERROR",0,1)</f>
        <v>25891.34</v>
      </c>
      <c r="I120" s="9">
        <f>_xlfn.XLOOKUP($E120,'Copy of Raw Data'!$E:$E,'Copy of Raw Data'!I:I,"ERROR",0,1)</f>
        <v>0.00109735411121441</v>
      </c>
      <c r="J120" s="9" t="str">
        <f>_xlfn.XLOOKUP($E120,'Copy of Raw Data'!$E:$E,'Copy of 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20 to 30</v>
      </c>
      <c r="L120" s="9">
        <f>_xlfn.XLOOKUP($E120,'Copy of Raw Data'!$E:$E,'Copy of Raw Data'!L:L,"ERROR",0,1)</f>
        <v>28.63</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20 to 30</v>
      </c>
      <c r="N120" s="9">
        <f>_xlfn.XLOOKUP($E120,'Copy of Raw Data'!$E:$E,'Copy of Raw Data'!N:N,"ERROR",0,1)</f>
        <v>29.99</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4% to 6%</v>
      </c>
      <c r="P120" s="16">
        <f t="shared" si="6"/>
        <v>0.045348449483161</v>
      </c>
      <c r="Q120" s="9">
        <f>_xlfn.XLOOKUP($E120,'Copy of Raw Data'!$E:$E,'Copy of Raw Data'!Q:Q,"ERROR",0,1)</f>
        <v>8.454</v>
      </c>
      <c r="R120" s="9" t="str">
        <f>_xlfn.XLOOKUP($E120,'Copy of Raw Data'!$E:$E,'Copy of Raw Data'!R:R,"ERROR",0,1)</f>
        <v>fl oz</v>
      </c>
      <c r="S120" s="17">
        <f t="shared" si="5"/>
        <v>3.2563101672399</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3 to 4</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0.1 to 0.2</v>
      </c>
      <c r="V120" s="17">
        <f t="shared" si="7"/>
        <v>0.115353176547542</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0.1 to 0.2</v>
      </c>
      <c r="X120" s="17">
        <f t="shared" si="8"/>
        <v>0.110122088848154</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8 to 10</v>
      </c>
      <c r="Z120" s="17">
        <f t="array" ref="Z120">_xlfn.IFS(AA120="oz",_xlfn.IFS(R120="oz",Q120,R120="fl oz",Q120*1.04,R120="ml",Q120*0.0338),AA120="fl oz",_xlfn.IFS(R120="oz",Q120/1.04,R120="fl oz",Q120,R120="ml",Q120*0.0338/1.04),AA120="ml",_xlfn.IFS(R120="oz",Q120/0.0338,R120="fl oz",Q120*1.04/0.0338,R120="ml",Q120))</f>
        <v>8.79216</v>
      </c>
      <c r="AA120" s="9" t="str">
        <f>_xlfn.XLOOKUP($E120,'Copy of Raw Data'!$E:$E,'Copy of Raw Data'!AA:AA,"ERROR",0,1)</f>
        <v>oz</v>
      </c>
      <c r="AB120" s="9"/>
      <c r="AC120" s="9"/>
      <c r="AD120" s="9"/>
      <c r="AE120" s="9"/>
      <c r="AF120" s="9"/>
    </row>
    <row r="121" hidden="1" spans="1:32">
      <c r="A121" s="9" t="str">
        <f>_xlfn.XLOOKUP($E121,'Copy of Raw Data'!$E:$E,'Copy of Raw Data'!A:A,"ERROR",0,1)</f>
        <v>US</v>
      </c>
      <c r="B121" s="9" t="str">
        <f>_xlfn.XLOOKUP($E121,'Copy of Raw Data'!$E:$E,'Copy of Raw Data'!B:B,"ERROR",0,1)</f>
        <v>Hair Mousses</v>
      </c>
      <c r="C121" s="9" t="str">
        <f>_xlfn.XLOOKUP($E121,'Copy of Raw Data'!$E:$E,'Copy of Raw Data'!C:C,"ERROR",0,1)</f>
        <v>herbal essences</v>
      </c>
      <c r="D121" s="9" t="str">
        <f>_xlfn.XLOOKUP($E121,'Copy of Raw Data'!$E:$E,'Copy of Raw Data'!D:D,"ERROR",0,1)</f>
        <v>www.amazon.com/dp/B011Z9VHG0</v>
      </c>
      <c r="E121" s="9" t="s">
        <v>468</v>
      </c>
      <c r="F121" s="9" t="str">
        <f>_xlfn.XLOOKUP($E121,'Copy of Raw Data'!$E:$E,'Copy of Raw Data'!F:F,"ERROR",0,1)</f>
        <v>Herbal Essences Totally Twisted Curl Boosting Hair Mousse, 6.8 Ounce (Pack of 3)</v>
      </c>
      <c r="G121" s="9">
        <f>_xlfn.XLOOKUP($E121,'Copy of Raw Data'!$E:$E,'Copy of Raw Data'!G:G,"ERROR",0,1)</f>
        <v>1503</v>
      </c>
      <c r="H121" s="9">
        <f>_xlfn.XLOOKUP($E121,'Copy of Raw Data'!$E:$E,'Copy of Raw Data'!H:H,"ERROR",0,1)</f>
        <v>25811.26</v>
      </c>
      <c r="I121" s="9">
        <f>_xlfn.XLOOKUP($E121,'Copy of Raw Data'!$E:$E,'Copy of Raw Data'!I:I,"ERROR",0,1)</f>
        <v>0.00107080292426981</v>
      </c>
      <c r="J121" s="9" t="str">
        <f>_xlfn.XLOOKUP($E121,'Copy of Raw Data'!$E:$E,'Copy of 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15 to 20</v>
      </c>
      <c r="L121" s="9">
        <f>_xlfn.XLOOKUP($E121,'Copy of Raw Data'!$E:$E,'Copy of Raw Data'!L:L,"ERROR",0,1)</f>
        <v>17.35</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15 to 20</v>
      </c>
      <c r="N121" s="9">
        <f>_xlfn.XLOOKUP($E121,'Copy of Raw Data'!$E:$E,'Copy of Raw Data'!N:N,"ERROR",0,1)</f>
        <v>19.15</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8% to 10%</v>
      </c>
      <c r="P121" s="16">
        <f t="shared" si="6"/>
        <v>0.093994778067885</v>
      </c>
      <c r="Q121" s="9">
        <f>_xlfn.XLOOKUP($E121,'Copy of Raw Data'!$E:$E,'Copy of Raw Data'!Q:Q,"ERROR",0,1)</f>
        <v>19.2</v>
      </c>
      <c r="R121" s="9" t="str">
        <f>_xlfn.XLOOKUP($E121,'Copy of Raw Data'!$E:$E,'Copy of Raw Data'!R:R,"ERROR",0,1)</f>
        <v>oz</v>
      </c>
      <c r="S121" s="17">
        <f t="shared" ref="S121:S184" si="9">L121/Z121</f>
        <v>0.903645833333333</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0.75 to 1</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7"/>
        <v>0.033729990981851</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8"/>
        <v>0.0305595479652801</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15 to 20</v>
      </c>
      <c r="Z121" s="17">
        <f t="array" ref="Z121">_xlfn.IFS(AA121="oz",_xlfn.IFS(R121="oz",Q121,R121="fl oz",Q121*1.04,R121="ml",Q121*0.0338),AA121="fl oz",_xlfn.IFS(R121="oz",Q121/1.04,R121="fl oz",Q121,R121="ml",Q121*0.0338/1.04),AA121="ml",_xlfn.IFS(R121="oz",Q121/0.0338,R121="fl oz",Q121*1.04/0.0338,R121="ml",Q121))</f>
        <v>19.2</v>
      </c>
      <c r="AA121" s="9" t="str">
        <f>_xlfn.XLOOKUP($E121,'Copy of Raw Data'!$E:$E,'Copy of Raw Data'!AA:AA,"ERROR",0,1)</f>
        <v>oz</v>
      </c>
      <c r="AB121" s="9"/>
      <c r="AC121" s="9"/>
      <c r="AD121" s="9"/>
      <c r="AE121" s="9"/>
      <c r="AF121" s="9"/>
    </row>
    <row r="122" hidden="1" spans="1:32">
      <c r="A122" s="9" t="str">
        <f>_xlfn.XLOOKUP($E122,'Copy of Raw Data'!$E:$E,'Copy of Raw Data'!A:A,"ERROR",0,1)</f>
        <v>US</v>
      </c>
      <c r="B122" s="9" t="str">
        <f>_xlfn.XLOOKUP($E122,'Copy of Raw Data'!$E:$E,'Copy of Raw Data'!B:B,"ERROR",0,1)</f>
        <v>Hair Mousses</v>
      </c>
      <c r="C122" s="9" t="str">
        <f>_xlfn.XLOOKUP($E122,'Copy of Raw Data'!$E:$E,'Copy of Raw Data'!C:C,"ERROR",0,1)</f>
        <v>garnier</v>
      </c>
      <c r="D122" s="9" t="str">
        <f>_xlfn.XLOOKUP($E122,'Copy of Raw Data'!$E:$E,'Copy of Raw Data'!D:D,"ERROR",0,1)</f>
        <v>www.amazon.com/dp/B078PGSYGC</v>
      </c>
      <c r="E122" s="9" t="s">
        <v>471</v>
      </c>
      <c r="F122" s="9" t="str">
        <f>_xlfn.XLOOKUP($E122,'Copy of Raw Data'!$E:$E,'Copy of Raw Data'!F:F,"ERROR",0,1)</f>
        <v>Garnier Fructis Style Texture Tease Dry Touch Finishing Spray, 3.8 Oz, 2 Count (Packaging May Vary)</v>
      </c>
      <c r="G122" s="9">
        <f>_xlfn.XLOOKUP($E122,'Copy of Raw Data'!$E:$E,'Copy of Raw Data'!G:G,"ERROR",0,1)</f>
        <v>2946</v>
      </c>
      <c r="H122" s="9">
        <f>_xlfn.XLOOKUP($E122,'Copy of Raw Data'!$E:$E,'Copy of Raw Data'!H:H,"ERROR",0,1)</f>
        <v>25186.74</v>
      </c>
      <c r="I122" s="9">
        <f>_xlfn.XLOOKUP($E122,'Copy of Raw Data'!$E:$E,'Copy of Raw Data'!I:I,"ERROR",0,1)</f>
        <v>0.00106729972532625</v>
      </c>
      <c r="J122" s="9" t="str">
        <f>_xlfn.XLOOKUP($E122,'Copy of Raw Data'!$E:$E,'Copy of 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_xlfn.XLOOKUP($E122,'Copy of Raw Data'!$E:$E,'Copy of Raw Data'!L:L,"ERROR",0,1)</f>
        <v>8.64</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10 to 15</v>
      </c>
      <c r="N122" s="9">
        <f>_xlfn.XLOOKUP($E122,'Copy of Raw Data'!$E:$E,'Copy of Raw Data'!N:N,"ERROR",0,1)</f>
        <v>10.91</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20% to 25%</v>
      </c>
      <c r="P122" s="16">
        <f t="shared" si="6"/>
        <v>0.208065994500458</v>
      </c>
      <c r="Q122" s="9">
        <f>_xlfn.XLOOKUP($E122,'Copy of Raw Data'!$E:$E,'Copy of Raw Data'!Q:Q,"ERROR",0,1)</f>
        <v>7.6</v>
      </c>
      <c r="R122" s="9" t="str">
        <f>_xlfn.XLOOKUP($E122,'Copy of Raw Data'!$E:$E,'Copy of Raw Data'!R:R,"ERROR",0,1)</f>
        <v>oz</v>
      </c>
      <c r="S122" s="17">
        <f t="shared" si="9"/>
        <v>1.13684210526316</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1 to 2</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7"/>
        <v>0.0485467134186498</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8"/>
        <v>0.0384457932114697</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7.6</v>
      </c>
      <c r="AA122" s="9" t="str">
        <f>_xlfn.XLOOKUP($E122,'Copy of Raw Data'!$E:$E,'Copy of Raw Data'!AA:AA,"ERROR",0,1)</f>
        <v>oz</v>
      </c>
      <c r="AB122" s="9"/>
      <c r="AC122" s="9"/>
      <c r="AD122" s="9"/>
      <c r="AE122" s="9"/>
      <c r="AF122" s="9"/>
    </row>
    <row r="123" hidden="1" spans="1:32">
      <c r="A123" s="9" t="str">
        <f>_xlfn.XLOOKUP($E123,'Copy of Raw Data'!$E:$E,'Copy of Raw Data'!A:A,"ERROR",0,1)</f>
        <v>US</v>
      </c>
      <c r="B123" s="9" t="str">
        <f>_xlfn.XLOOKUP($E123,'Copy of Raw Data'!$E:$E,'Copy of Raw Data'!B:B,"ERROR",0,1)</f>
        <v>Hair Mousses</v>
      </c>
      <c r="C123" s="9" t="str">
        <f>_xlfn.XLOOKUP($E123,'Copy of Raw Data'!$E:$E,'Copy of Raw Data'!C:C,"ERROR",0,1)</f>
        <v>crÃ¨me of nature</v>
      </c>
      <c r="D123" s="9" t="str">
        <f>_xlfn.XLOOKUP($E123,'Copy of Raw Data'!$E:$E,'Copy of Raw Data'!D:D,"ERROR",0,1)</f>
        <v>www.amazon.com/dp/B003Y5FHAQ</v>
      </c>
      <c r="E123" s="9" t="s">
        <v>475</v>
      </c>
      <c r="F123" s="9" t="str">
        <f>_xlfn.XLOOKUP($E123,'Copy of Raw Data'!$E:$E,'Copy of Raw Data'!F:F,"ERROR",0,1)</f>
        <v>Argan Oil Foaming Mousse by Creme of Nature, Style &amp; Shine, Creates Soft Wraps, Defines Curls, Prevents Frizz &amp; Adds Exotic Shine, 7 Fl Oz</v>
      </c>
      <c r="G123" s="9">
        <f>_xlfn.XLOOKUP($E123,'Copy of Raw Data'!$E:$E,'Copy of Raw Data'!G:G,"ERROR",0,1)</f>
        <v>3953</v>
      </c>
      <c r="H123" s="9">
        <f>_xlfn.XLOOKUP($E123,'Copy of Raw Data'!$E:$E,'Copy of Raw Data'!H:H,"ERROR",0,1)</f>
        <v>25104.34</v>
      </c>
      <c r="I123" s="9">
        <f>_xlfn.XLOOKUP($E123,'Copy of Raw Data'!$E:$E,'Copy of Raw Data'!I:I,"ERROR",0,1)</f>
        <v>0.00105711196364122</v>
      </c>
      <c r="J123" s="9" t="str">
        <f>_xlfn.XLOOKUP($E123,'Copy of Raw Data'!$E:$E,'Copy of 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5 to 10</v>
      </c>
      <c r="L123" s="9">
        <f>_xlfn.XLOOKUP($E123,'Copy of Raw Data'!$E:$E,'Copy of Raw Data'!L:L,"ERROR",0,1)</f>
        <v>6.48</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5 to 10</v>
      </c>
      <c r="N123" s="9">
        <f>_xlfn.XLOOKUP($E123,'Copy of Raw Data'!$E:$E,'Copy of Raw Data'!N:N,"ERROR",0,1)</f>
        <v>9.99</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30% to 40%</v>
      </c>
      <c r="P123" s="16">
        <f t="shared" si="6"/>
        <v>0.351351351351351</v>
      </c>
      <c r="Q123" s="9">
        <f>_xlfn.XLOOKUP($E123,'Copy of Raw Data'!$E:$E,'Copy of Raw Data'!Q:Q,"ERROR",0,1)</f>
        <v>7</v>
      </c>
      <c r="R123" s="9" t="str">
        <f>_xlfn.XLOOKUP($E123,'Copy of Raw Data'!$E:$E,'Copy of Raw Data'!R:R,"ERROR",0,1)</f>
        <v>fl oz</v>
      </c>
      <c r="S123" s="17">
        <f t="shared" si="9"/>
        <v>0.89010989010989</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0.75 to 1</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7"/>
        <v>0.0464069241546414</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8"/>
        <v>0.0301017886408485</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17">
        <f t="array" ref="Z123">_xlfn.IFS(AA123="oz",_xlfn.IFS(R123="oz",Q123,R123="fl oz",Q123*1.04,R123="ml",Q123*0.0338),AA123="fl oz",_xlfn.IFS(R123="oz",Q123/1.04,R123="fl oz",Q123,R123="ml",Q123*0.0338/1.04),AA123="ml",_xlfn.IFS(R123="oz",Q123/0.0338,R123="fl oz",Q123*1.04/0.0338,R123="ml",Q123))</f>
        <v>7.28</v>
      </c>
      <c r="AA123" s="9" t="str">
        <f>_xlfn.XLOOKUP($E123,'Copy of Raw Data'!$E:$E,'Copy of Raw Data'!AA:AA,"ERROR",0,1)</f>
        <v>oz</v>
      </c>
      <c r="AB123" s="9"/>
      <c r="AC123" s="9"/>
      <c r="AD123" s="9"/>
      <c r="AE123" s="9"/>
      <c r="AF123" s="9"/>
    </row>
    <row r="124" hidden="1" spans="1:32">
      <c r="A124" s="9" t="str">
        <f>_xlfn.XLOOKUP($E124,'Copy of Raw Data'!$E:$E,'Copy of Raw Data'!A:A,"ERROR",0,1)</f>
        <v>US</v>
      </c>
      <c r="B124" s="9" t="str">
        <f>_xlfn.XLOOKUP($E124,'Copy of Raw Data'!$E:$E,'Copy of Raw Data'!B:B,"ERROR",0,1)</f>
        <v>Hair Mousses</v>
      </c>
      <c r="C124" s="9" t="str">
        <f>_xlfn.XLOOKUP($E124,'Copy of Raw Data'!$E:$E,'Copy of Raw Data'!C:C,"ERROR",0,1)</f>
        <v>giovanni</v>
      </c>
      <c r="D124" s="9" t="str">
        <f>_xlfn.XLOOKUP($E124,'Copy of Raw Data'!$E:$E,'Copy of Raw Data'!D:D,"ERROR",0,1)</f>
        <v>www.amazon.com/dp/B001ET789M</v>
      </c>
      <c r="E124" s="9" t="s">
        <v>478</v>
      </c>
      <c r="F124" s="9" t="str">
        <f>_xlfn.XLOOKUP($E124,'Copy of Raw Data'!$E:$E,'Copy of Raw Data'!F:F,"ERROR",0,1)</f>
        <v>GIOVANNI Mousse Air-Turbo Charged, Hair Styling Foam - Lightweight for Natural Curls, Medium to Firm Hold, Add Texture &amp; Shine, Curly Hair Products, No Parabens, Color Safe - 7 oz (Pack of 3)</v>
      </c>
      <c r="G124" s="9">
        <f>_xlfn.XLOOKUP($E124,'Copy of Raw Data'!$E:$E,'Copy of Raw Data'!G:G,"ERROR",0,1)</f>
        <v>1037</v>
      </c>
      <c r="H124" s="9">
        <f>_xlfn.XLOOKUP($E124,'Copy of Raw Data'!$E:$E,'Copy of Raw Data'!H:H,"ERROR",0,1)</f>
        <v>24864.71</v>
      </c>
      <c r="I124" s="9">
        <f>_xlfn.XLOOKUP($E124,'Copy of Raw Data'!$E:$E,'Copy of Raw Data'!I:I,"ERROR",0,1)</f>
        <v>0.00104947422468234</v>
      </c>
      <c r="J124" s="9" t="str">
        <f>_xlfn.XLOOKUP($E124,'Copy of Raw Data'!$E:$E,'Copy of 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20 to 30</v>
      </c>
      <c r="L124" s="9">
        <f>_xlfn.XLOOKUP($E124,'Copy of Raw Data'!$E:$E,'Copy of Raw Data'!L:L,"ERROR",0,1)</f>
        <v>24.34</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20 to 30</v>
      </c>
      <c r="N124" s="9">
        <f>_xlfn.XLOOKUP($E124,'Copy of Raw Data'!$E:$E,'Copy of Raw Data'!N:N,"ERROR",0,1)</f>
        <v>29.97</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15% to 20%</v>
      </c>
      <c r="P124" s="16">
        <f t="shared" si="6"/>
        <v>0.187854521187855</v>
      </c>
      <c r="Q124" s="9">
        <f>_xlfn.XLOOKUP($E124,'Copy of Raw Data'!$E:$E,'Copy of Raw Data'!Q:Q,"ERROR",0,1)</f>
        <v>21</v>
      </c>
      <c r="R124" s="9" t="str">
        <f>_xlfn.XLOOKUP($E124,'Copy of Raw Data'!$E:$E,'Copy of Raw Data'!R:R,"ERROR",0,1)</f>
        <v>oz</v>
      </c>
      <c r="S124" s="17">
        <f t="shared" si="9"/>
        <v>1.15904761904762</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1 to 2</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7"/>
        <v>0.0482632011208271</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8"/>
        <v>0.039196740583281</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20 to 25</v>
      </c>
      <c r="Z124" s="17">
        <f t="array" ref="Z124">_xlfn.IFS(AA124="oz",_xlfn.IFS(R124="oz",Q124,R124="fl oz",Q124*1.04,R124="ml",Q124*0.0338),AA124="fl oz",_xlfn.IFS(R124="oz",Q124/1.04,R124="fl oz",Q124,R124="ml",Q124*0.0338/1.04),AA124="ml",_xlfn.IFS(R124="oz",Q124/0.0338,R124="fl oz",Q124*1.04/0.0338,R124="ml",Q124))</f>
        <v>21</v>
      </c>
      <c r="AA124" s="9" t="str">
        <f>_xlfn.XLOOKUP($E124,'Copy of Raw Data'!$E:$E,'Copy of Raw Data'!AA:AA,"ERROR",0,1)</f>
        <v>oz</v>
      </c>
      <c r="AB124" s="9"/>
      <c r="AC124" s="9"/>
      <c r="AD124" s="9"/>
      <c r="AE124" s="9"/>
      <c r="AF124" s="9"/>
    </row>
    <row r="125" hidden="1" spans="1:32">
      <c r="A125" s="9" t="str">
        <f>_xlfn.XLOOKUP($E125,'Copy of Raw Data'!$E:$E,'Copy of Raw Data'!A:A,"ERROR",0,1)</f>
        <v>US</v>
      </c>
      <c r="B125" s="9" t="str">
        <f>_xlfn.XLOOKUP($E125,'Copy of Raw Data'!$E:$E,'Copy of Raw Data'!B:B,"ERROR",0,1)</f>
        <v>Hair Mousses</v>
      </c>
      <c r="C125" s="9" t="str">
        <f>_xlfn.XLOOKUP($E125,'Copy of Raw Data'!$E:$E,'Copy of Raw Data'!C:C,"ERROR",0,1)</f>
        <v>Goiple</v>
      </c>
      <c r="D125" s="9" t="str">
        <f>_xlfn.XLOOKUP($E125,'Copy of Raw Data'!$E:$E,'Copy of Raw Data'!D:D,"ERROR",0,1)</f>
        <v>www.amazon.com/dp/B0BLNMZR33</v>
      </c>
      <c r="E125" s="9" t="s">
        <v>481</v>
      </c>
      <c r="F125" s="9" t="str">
        <f>_xlfn.XLOOKUP($E125,'Copy of Raw Data'!$E:$E,'Copy of Raw Data'!F:F,"ERROR",0,1)</f>
        <v>Braid Mousse Hair Mousse Braiding Mousse for Braids Twist, Locs, No Flake Extra Hold High Shine and Moisturizes, Frizz Control, High Shine, Lightweight Easy to Apply Hair Brush Silky Du-rag 8.4 fl oz</v>
      </c>
      <c r="G125" s="9">
        <f>_xlfn.XLOOKUP($E125,'Copy of Raw Data'!$E:$E,'Copy of Raw Data'!G:G,"ERROR",0,1)</f>
        <v>2468</v>
      </c>
      <c r="H125" s="9">
        <f>_xlfn.XLOOKUP($E125,'Copy of Raw Data'!$E:$E,'Copy of Raw Data'!H:H,"ERROR",0,1)</f>
        <v>24685.06</v>
      </c>
      <c r="I125" s="9">
        <f>_xlfn.XLOOKUP($E125,'Copy of Raw Data'!$E:$E,'Copy of Raw Data'!I:I,"ERROR",0,1)</f>
        <v>0.00104551271888669</v>
      </c>
      <c r="J125" s="9" t="str">
        <f>_xlfn.XLOOKUP($E125,'Copy of Raw Data'!$E:$E,'Copy of 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10 to 15</v>
      </c>
      <c r="L125" s="9">
        <f>_xlfn.XLOOKUP($E125,'Copy of Raw Data'!$E:$E,'Copy of Raw Data'!L:L,"ERROR",0,1)</f>
        <v>10.09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10 to 15</v>
      </c>
      <c r="N125" s="9">
        <f>_xlfn.XLOOKUP($E125,'Copy of Raw Data'!$E:$E,'Copy of Raw Data'!N:N,"ERROR",0,1)</f>
        <v>10.86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6% to 8%</v>
      </c>
      <c r="P125" s="16">
        <f t="shared" si="6"/>
        <v>0.070902394106814</v>
      </c>
      <c r="Q125" s="9">
        <f>_xlfn.XLOOKUP($E125,'Copy of Raw Data'!$E:$E,'Copy of Raw Data'!Q:Q,"ERROR",0,1)</f>
        <v>16.9</v>
      </c>
      <c r="R125" s="9" t="str">
        <f>_xlfn.XLOOKUP($E125,'Copy of Raw Data'!$E:$E,'Copy of Raw Data'!R:R,"ERROR",0,1)</f>
        <v>fl oz</v>
      </c>
      <c r="S125" s="17">
        <f t="shared" si="9"/>
        <v>0.57407828857533</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0.5 to 0.75</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7"/>
        <v>0.020895773727786</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8"/>
        <v>0.0194142133437717</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15 to 20</v>
      </c>
      <c r="Z125" s="17">
        <f t="array" ref="Z125">_xlfn.IFS(AA125="oz",_xlfn.IFS(R125="oz",Q125,R125="fl oz",Q125*1.04,R125="ml",Q125*0.0338),AA125="fl oz",_xlfn.IFS(R125="oz",Q125/1.04,R125="fl oz",Q125,R125="ml",Q125*0.0338/1.04),AA125="ml",_xlfn.IFS(R125="oz",Q125/0.0338,R125="fl oz",Q125*1.04/0.0338,R125="ml",Q125))</f>
        <v>17.576</v>
      </c>
      <c r="AA125" s="9" t="str">
        <f>_xlfn.XLOOKUP($E125,'Copy of Raw Data'!$E:$E,'Copy of Raw Data'!AA:AA,"ERROR",0,1)</f>
        <v>oz</v>
      </c>
      <c r="AB125" s="9"/>
      <c r="AC125" s="9"/>
      <c r="AD125" s="9"/>
      <c r="AE125" s="9"/>
      <c r="AF125" s="9"/>
    </row>
    <row r="126" hidden="1" spans="1:32">
      <c r="A126" s="9" t="str">
        <f>_xlfn.XLOOKUP($E126,'Copy of Raw Data'!$E:$E,'Copy of Raw Data'!A:A,"ERROR",0,1)</f>
        <v>US</v>
      </c>
      <c r="B126" s="9" t="str">
        <f>_xlfn.XLOOKUP($E126,'Copy of Raw Data'!$E:$E,'Copy of Raw Data'!B:B,"ERROR",0,1)</f>
        <v>Hair Mousses</v>
      </c>
      <c r="C126" s="9" t="str">
        <f>_xlfn.XLOOKUP($E126,'Copy of Raw Data'!$E:$E,'Copy of Raw Data'!C:C,"ERROR",0,1)</f>
        <v>Herbal Essences</v>
      </c>
      <c r="D126" s="9" t="str">
        <f>_xlfn.XLOOKUP($E126,'Copy of Raw Data'!$E:$E,'Copy of Raw Data'!D:D,"ERROR",0,1)</f>
        <v>www.amazon.com/dp/B008Y9Y7UI</v>
      </c>
      <c r="E126" s="9" t="s">
        <v>484</v>
      </c>
      <c r="F126" s="9" t="str">
        <f>_xlfn.XLOOKUP($E126,'Copy of Raw Data'!$E:$E,'Copy of Raw Data'!F:F,"ERROR",0,1)</f>
        <v>Herbal Essences Totally Twisted Curl-Boosting Mousse with Berry Essences, 6.8 oz</v>
      </c>
      <c r="G126" s="9">
        <f>_xlfn.XLOOKUP($E126,'Copy of Raw Data'!$E:$E,'Copy of Raw Data'!G:G,"ERROR",0,1)</f>
        <v>2978</v>
      </c>
      <c r="H126" s="9">
        <f>_xlfn.XLOOKUP($E126,'Copy of Raw Data'!$E:$E,'Copy of Raw Data'!H:H,"ERROR",0,1)</f>
        <v>24591.88</v>
      </c>
      <c r="I126" s="9">
        <f>_xlfn.XLOOKUP($E126,'Copy of Raw Data'!$E:$E,'Copy of Raw Data'!I:I,"ERROR",0,1)</f>
        <v>0.00102770720008142</v>
      </c>
      <c r="J126" s="9" t="str">
        <f>_xlfn.XLOOKUP($E126,'Copy of Raw Data'!$E:$E,'Copy of 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5 to 10</v>
      </c>
      <c r="L126" s="9">
        <f>_xlfn.XLOOKUP($E126,'Copy of Raw Data'!$E:$E,'Copy of Raw Data'!L:L,"ERROR",0,1)</f>
        <v>8.09</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5 to 10</v>
      </c>
      <c r="N126" s="9">
        <f>_xlfn.XLOOKUP($E126,'Copy of Raw Data'!$E:$E,'Copy of Raw Data'!N:N,"ERROR",0,1)</f>
        <v>8.56</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4% to 6%</v>
      </c>
      <c r="P126" s="16">
        <f t="shared" si="6"/>
        <v>0.0549065420560748</v>
      </c>
      <c r="Q126" s="9">
        <f>_xlfn.XLOOKUP($E126,'Copy of Raw Data'!$E:$E,'Copy of Raw Data'!Q:Q,"ERROR",0,1)</f>
        <v>6.8</v>
      </c>
      <c r="R126" s="9" t="str">
        <f>_xlfn.XLOOKUP($E126,'Copy of Raw Data'!$E:$E,'Copy of Raw Data'!R:R,"ERROR",0,1)</f>
        <v>oz</v>
      </c>
      <c r="S126" s="17">
        <f t="shared" si="9"/>
        <v>1.18970588235294</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1 to 2</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 to 0.05</v>
      </c>
      <c r="V126" s="17">
        <f t="shared" si="7"/>
        <v>0.0425709681911317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 to 0.05</v>
      </c>
      <c r="X126" s="17">
        <f t="shared" si="8"/>
        <v>0.0402335435357775</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6 to 8</v>
      </c>
      <c r="Z126" s="17">
        <f t="array" ref="Z126">_xlfn.IFS(AA126="oz",_xlfn.IFS(R126="oz",Q126,R126="fl oz",Q126*1.04,R126="ml",Q126*0.0338),AA126="fl oz",_xlfn.IFS(R126="oz",Q126/1.04,R126="fl oz",Q126,R126="ml",Q126*0.0338/1.04),AA126="ml",_xlfn.IFS(R126="oz",Q126/0.0338,R126="fl oz",Q126*1.04/0.0338,R126="ml",Q126))</f>
        <v>6.8</v>
      </c>
      <c r="AA126" s="9" t="str">
        <f>_xlfn.XLOOKUP($E126,'Copy of Raw Data'!$E:$E,'Copy of Raw Data'!AA:AA,"ERROR",0,1)</f>
        <v>oz</v>
      </c>
      <c r="AB126" s="9"/>
      <c r="AC126" s="9"/>
      <c r="AD126" s="9"/>
      <c r="AE126" s="9"/>
      <c r="AF126" s="9"/>
    </row>
    <row r="127" hidden="1" spans="1:32">
      <c r="A127" s="9" t="str">
        <f>_xlfn.XLOOKUP($E127,'Copy of Raw Data'!$E:$E,'Copy of Raw Data'!A:A,"ERROR",0,1)</f>
        <v>US</v>
      </c>
      <c r="B127" s="9" t="str">
        <f>_xlfn.XLOOKUP($E127,'Copy of Raw Data'!$E:$E,'Copy of Raw Data'!B:B,"ERROR",0,1)</f>
        <v>Hair Mousses</v>
      </c>
      <c r="C127" s="9" t="str">
        <f>_xlfn.XLOOKUP($E127,'Copy of Raw Data'!$E:$E,'Copy of Raw Data'!C:C,"ERROR",0,1)</f>
        <v>ORIBE</v>
      </c>
      <c r="D127" s="9" t="str">
        <f>_xlfn.XLOOKUP($E127,'Copy of Raw Data'!$E:$E,'Copy of Raw Data'!D:D,"ERROR",0,1)</f>
        <v>www.amazon.com/dp/B00J9PYDZ0</v>
      </c>
      <c r="E127" s="9" t="s">
        <v>487</v>
      </c>
      <c r="F127" s="9" t="str">
        <f>_xlfn.XLOOKUP($E127,'Copy of Raw Data'!$E:$E,'Copy of Raw Data'!F:F,"ERROR",0,1)</f>
        <v>Oribe Grandiose Hair Plumping Mousse, 2.5 oz</v>
      </c>
      <c r="G127" s="9">
        <f>_xlfn.XLOOKUP($E127,'Copy of Raw Data'!$E:$E,'Copy of Raw Data'!G:G,"ERROR",0,1)</f>
        <v>1099</v>
      </c>
      <c r="H127" s="9">
        <f>_xlfn.XLOOKUP($E127,'Copy of Raw Data'!$E:$E,'Copy of Raw Data'!H:H,"ERROR",0,1)</f>
        <v>24173.07</v>
      </c>
      <c r="I127" s="9">
        <f>_xlfn.XLOOKUP($E127,'Copy of Raw Data'!$E:$E,'Copy of Raw Data'!I:I,"ERROR",0,1)</f>
        <v>0.00102444293291047</v>
      </c>
      <c r="J127" s="9" t="str">
        <f>_xlfn.XLOOKUP($E127,'Copy of Raw Data'!$E:$E,'Copy of 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20 to 30</v>
      </c>
      <c r="L127" s="9">
        <f>_xlfn.XLOOKUP($E127,'Copy of Raw Data'!$E:$E,'Copy of Raw Data'!L:L,"ERROR",0,1)</f>
        <v>22</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20 to 30</v>
      </c>
      <c r="N127" s="9">
        <f>_xlfn.XLOOKUP($E127,'Copy of Raw Data'!$E:$E,'Copy of Raw Data'!N:N,"ERROR",0,1)</f>
        <v>22</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6"/>
        <v>0</v>
      </c>
      <c r="Q127" s="9">
        <f>_xlfn.XLOOKUP($E127,'Copy of Raw Data'!$E:$E,'Copy of Raw Data'!Q:Q,"ERROR",0,1)</f>
        <v>2.5</v>
      </c>
      <c r="R127" s="9" t="str">
        <f>_xlfn.XLOOKUP($E127,'Copy of Raw Data'!$E:$E,'Copy of Raw Data'!R:R,"ERROR",0,1)</f>
        <v>oz</v>
      </c>
      <c r="S127" s="17">
        <f t="shared" si="9"/>
        <v>8.8</v>
      </c>
      <c r="T127" s="9" t="str">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5 to 10</v>
      </c>
      <c r="U127" s="17"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0.2 to 0.3</v>
      </c>
      <c r="V127" s="17">
        <f t="shared" si="7"/>
        <v>0.297598917822117</v>
      </c>
      <c r="W127" s="17"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0.2 to 0.3</v>
      </c>
      <c r="X127" s="17">
        <f t="shared" si="8"/>
        <v>0.297598917822117</v>
      </c>
      <c r="Y127" s="9"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2 to 4</v>
      </c>
      <c r="Z127" s="17">
        <f t="array" ref="Z127">_xlfn.IFS(AA127="oz",_xlfn.IFS(R127="oz",Q127,R127="fl oz",Q127*1.04,R127="ml",Q127*0.0338),AA127="fl oz",_xlfn.IFS(R127="oz",Q127/1.04,R127="fl oz",Q127,R127="ml",Q127*0.0338/1.04),AA127="ml",_xlfn.IFS(R127="oz",Q127/0.0338,R127="fl oz",Q127*1.04/0.0338,R127="ml",Q127))</f>
        <v>2.5</v>
      </c>
      <c r="AA127" s="9" t="str">
        <f>_xlfn.XLOOKUP($E127,'Copy of Raw Data'!$E:$E,'Copy of Raw Data'!AA:AA,"ERROR",0,1)</f>
        <v>oz</v>
      </c>
      <c r="AB127" s="9"/>
      <c r="AC127" s="9"/>
      <c r="AD127" s="9"/>
      <c r="AE127" s="9"/>
      <c r="AF127" s="9"/>
    </row>
    <row r="128" hidden="1" spans="1:32">
      <c r="A128" s="9" t="str">
        <f>_xlfn.XLOOKUP($E128,'Copy of Raw Data'!$E:$E,'Copy of Raw Data'!A:A,"ERROR",0,1)</f>
        <v>US</v>
      </c>
      <c r="B128" s="9" t="str">
        <f>_xlfn.XLOOKUP($E128,'Copy of Raw Data'!$E:$E,'Copy of Raw Data'!B:B,"ERROR",0,1)</f>
        <v>Hair Mousses</v>
      </c>
      <c r="C128" s="9" t="str">
        <f>_xlfn.XLOOKUP($E128,'Copy of Raw Data'!$E:$E,'Copy of Raw Data'!C:C,"ERROR",0,1)</f>
        <v>elizabeth arden</v>
      </c>
      <c r="D128" s="9" t="str">
        <f>_xlfn.XLOOKUP($E128,'Copy of Raw Data'!$E:$E,'Copy of Raw Data'!D:D,"ERROR",0,1)</f>
        <v>www.amazon.com/dp/B001BEL7IS</v>
      </c>
      <c r="E128" s="9" t="s">
        <v>490</v>
      </c>
      <c r="F128" s="9" t="str">
        <f>_xlfn.XLOOKUP($E128,'Copy of Raw Data'!$E:$E,'Copy of Raw Data'!F:F,"ERROR",0,1)</f>
        <v>Elizabeth Arden Flawless Finish Mousse Makeup</v>
      </c>
      <c r="G128" s="9">
        <f>_xlfn.XLOOKUP($E128,'Copy of Raw Data'!$E:$E,'Copy of Raw Data'!G:G,"ERROR",0,1)</f>
        <v>688</v>
      </c>
      <c r="H128" s="9">
        <f>_xlfn.XLOOKUP($E128,'Copy of Raw Data'!$E:$E,'Copy of Raw Data'!H:H,"ERROR",0,1)</f>
        <v>24096.29</v>
      </c>
      <c r="I128" s="9">
        <f>_xlfn.XLOOKUP($E128,'Copy of Raw Data'!$E:$E,'Copy of Raw Data'!I:I,"ERROR",0,1)</f>
        <v>0.00101838886094974</v>
      </c>
      <c r="J128" s="9" t="str">
        <f>_xlfn.XLOOKUP($E128,'Copy of Raw Data'!$E:$E,'Copy of 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30 to 40</v>
      </c>
      <c r="L128" s="9">
        <f>_xlfn.XLOOKUP($E128,'Copy of Raw Data'!$E:$E,'Copy of Raw Data'!L:L,"ERROR",0,1)</f>
        <v>35</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30 to 40</v>
      </c>
      <c r="N128" s="9">
        <f>_xlfn.XLOOKUP($E128,'Copy of Raw Data'!$E:$E,'Copy of Raw Data'!N:N,"ERROR",0,1)</f>
        <v>35</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No Discount</v>
      </c>
      <c r="P128" s="16">
        <f t="shared" si="6"/>
        <v>0</v>
      </c>
      <c r="Q128" s="9">
        <f>_xlfn.XLOOKUP($E128,'Copy of Raw Data'!$E:$E,'Copy of Raw Data'!Q:Q,"ERROR",0,1)</f>
        <v>0</v>
      </c>
      <c r="R128" s="9">
        <f>_xlfn.XLOOKUP($E128,'Copy of Raw Data'!$E:$E,'Copy of Raw Data'!R:R,"ERROR",0,1)</f>
        <v>0</v>
      </c>
      <c r="S128" s="17" t="e">
        <f t="shared" si="9"/>
        <v>#N/A</v>
      </c>
      <c r="T128" s="9" t="e">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#N/A</v>
      </c>
      <c r="U128" s="17" t="e">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#N/A</v>
      </c>
      <c r="V128" s="17" t="e">
        <f t="shared" si="7"/>
        <v>#N/A</v>
      </c>
      <c r="W128" s="17" t="e">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#N/A</v>
      </c>
      <c r="X128" s="17" t="e">
        <f t="shared" si="8"/>
        <v>#N/A</v>
      </c>
      <c r="Y128" s="9" t="e">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#N/A</v>
      </c>
      <c r="Z128" s="17" t="e">
        <f t="array" ref="Z128">_xlfn.IFS(AA128="oz",_xlfn.IFS(R128="oz",Q128,R128="fl oz",Q128*1.04,R128="ml",Q128*0.0338),AA128="fl oz",_xlfn.IFS(R128="oz",Q128/1.04,R128="fl oz",Q128,R128="ml",Q128*0.0338/1.04),AA128="ml",_xlfn.IFS(R128="oz",Q128/0.0338,R128="fl oz",Q128*1.04/0.0338,R128="ml",Q128))</f>
        <v>#N/A</v>
      </c>
      <c r="AA128" s="9" t="str">
        <f>_xlfn.XLOOKUP($E128,'Copy of Raw Data'!$E:$E,'Copy of Raw Data'!AA:AA,"ERROR",0,1)</f>
        <v>oz</v>
      </c>
      <c r="AB128" s="9"/>
      <c r="AC128" s="9"/>
      <c r="AD128" s="9"/>
      <c r="AE128" s="9"/>
      <c r="AF128" s="9"/>
    </row>
    <row r="129" hidden="1" spans="1:32">
      <c r="A129" s="9" t="str">
        <f>_xlfn.XLOOKUP($E129,'Copy of Raw Data'!$E:$E,'Copy of Raw Data'!A:A,"ERROR",0,1)</f>
        <v>US</v>
      </c>
      <c r="B129" s="9" t="str">
        <f>_xlfn.XLOOKUP($E129,'Copy of Raw Data'!$E:$E,'Copy of Raw Data'!B:B,"ERROR",0,1)</f>
        <v>Hair Mousses</v>
      </c>
      <c r="C129" s="9" t="str">
        <f>_xlfn.XLOOKUP($E129,'Copy of Raw Data'!$E:$E,'Copy of Raw Data'!C:C,"ERROR",0,1)</f>
        <v>design essentials</v>
      </c>
      <c r="D129" s="9" t="str">
        <f>_xlfn.XLOOKUP($E129,'Copy of Raw Data'!$E:$E,'Copy of Raw Data'!D:D,"ERROR",0,1)</f>
        <v>www.amazon.com/dp/B07BBG1ZWT</v>
      </c>
      <c r="E129" s="9" t="s">
        <v>493</v>
      </c>
      <c r="F129" s="9" t="str">
        <f>_xlfn.XLOOKUP($E129,'Copy of Raw Data'!$E:$E,'Copy of Raw Data'!F:F,"ERROR",0,1)</f>
        <v>Design Essentials Curl Enhancing Mousse, Almond and Avocado Collection, 2.3 Ounces</v>
      </c>
      <c r="G129" s="9">
        <f>_xlfn.XLOOKUP($E129,'Copy of Raw Data'!$E:$E,'Copy of Raw Data'!G:G,"ERROR",0,1)</f>
        <v>4800</v>
      </c>
      <c r="H129" s="9">
        <f>_xlfn.XLOOKUP($E129,'Copy of Raw Data'!$E:$E,'Copy of Raw Data'!H:H,"ERROR",0,1)</f>
        <v>23953.89</v>
      </c>
      <c r="I129" s="9">
        <f>_xlfn.XLOOKUP($E129,'Copy of Raw Data'!$E:$E,'Copy of Raw Data'!I:I,"ERROR",0,1)</f>
        <v>0.00101753729450752</v>
      </c>
      <c r="J129" s="9" t="str">
        <f>_xlfn.XLOOKUP($E129,'Copy of Raw Data'!$E:$E,'Copy of 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0 to 5</v>
      </c>
      <c r="L129" s="9">
        <f>_xlfn.XLOOKUP($E129,'Copy of Raw Data'!$E:$E,'Copy of Raw Data'!L:L,"ERROR",0,1)</f>
        <v>4.99</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5 to 10</v>
      </c>
      <c r="N129" s="9">
        <f>_xlfn.XLOOKUP($E129,'Copy of Raw Data'!$E:$E,'Copy of Raw Data'!N:N,"ERROR",0,1)</f>
        <v>5.36</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6% to 8%</v>
      </c>
      <c r="P129" s="16">
        <f t="shared" si="6"/>
        <v>0.0690298507462687</v>
      </c>
      <c r="Q129" s="9">
        <f>_xlfn.XLOOKUP($E129,'Copy of Raw Data'!$E:$E,'Copy of Raw Data'!Q:Q,"ERROR",0,1)</f>
        <v>2.3</v>
      </c>
      <c r="R129" s="9" t="str">
        <f>_xlfn.XLOOKUP($E129,'Copy of Raw Data'!$E:$E,'Copy of Raw Data'!R:R,"ERROR",0,1)</f>
        <v>oz</v>
      </c>
      <c r="S129" s="17">
        <f t="shared" si="9"/>
        <v>2.1695652173913</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2 to 3</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0.05 to 0.1</v>
      </c>
      <c r="V129" s="17">
        <f t="shared" si="7"/>
        <v>0.0788107806090191</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0.05 to 0.1</v>
      </c>
      <c r="X129" s="17">
        <f t="shared" si="8"/>
        <v>0.0733704841863816</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2 to 4</v>
      </c>
      <c r="Z129" s="17">
        <f t="array" ref="Z129">_xlfn.IFS(AA129="oz",_xlfn.IFS(R129="oz",Q129,R129="fl oz",Q129*1.04,R129="ml",Q129*0.0338),AA129="fl oz",_xlfn.IFS(R129="oz",Q129/1.04,R129="fl oz",Q129,R129="ml",Q129*0.0338/1.04),AA129="ml",_xlfn.IFS(R129="oz",Q129/0.0338,R129="fl oz",Q129*1.04/0.0338,R129="ml",Q129))</f>
        <v>2.3</v>
      </c>
      <c r="AA129" s="9" t="str">
        <f>_xlfn.XLOOKUP($E129,'Copy of Raw Data'!$E:$E,'Copy of Raw Data'!AA:AA,"ERROR",0,1)</f>
        <v>oz</v>
      </c>
      <c r="AB129" s="9"/>
      <c r="AC129" s="9"/>
      <c r="AD129" s="9"/>
      <c r="AE129" s="9"/>
      <c r="AF129" s="9"/>
    </row>
    <row r="130" hidden="1" spans="1:32">
      <c r="A130" s="9" t="str">
        <f>_xlfn.XLOOKUP($E130,'Copy of Raw Data'!$E:$E,'Copy of Raw Data'!A:A,"ERROR",0,1)</f>
        <v>US</v>
      </c>
      <c r="B130" s="9" t="str">
        <f>_xlfn.XLOOKUP($E130,'Copy of Raw Data'!$E:$E,'Copy of Raw Data'!B:B,"ERROR",0,1)</f>
        <v>Hair Mousses</v>
      </c>
      <c r="C130" s="9" t="str">
        <f>_xlfn.XLOOKUP($E130,'Copy of Raw Data'!$E:$E,'Copy of Raw Data'!C:C,"ERROR",0,1)</f>
        <v>aunt jackie's</v>
      </c>
      <c r="D130" s="9" t="str">
        <f>_xlfn.XLOOKUP($E130,'Copy of Raw Data'!$E:$E,'Copy of Raw Data'!D:D,"ERROR",0,1)</f>
        <v>www.amazon.com/dp/B07V6JVBSM</v>
      </c>
      <c r="E130" s="9" t="s">
        <v>497</v>
      </c>
      <c r="F130" s="9" t="str">
        <f>_xlfn.XLOOKUP($E130,'Copy of Raw Data'!$E:$E,'Copy of Raw Data'!F:F,"ERROR",0,1)</f>
        <v>Aunt Jackie's Grapeseed Style and Shine Recipes Power Wash Intense Moisture Clarifying Hair Shampoo, 12oz.</v>
      </c>
      <c r="G130" s="9">
        <f>_xlfn.XLOOKUP($E130,'Copy of Raw Data'!$E:$E,'Copy of Raw Data'!G:G,"ERROR",0,1)</f>
        <v>1780</v>
      </c>
      <c r="H130" s="9">
        <f>_xlfn.XLOOKUP($E130,'Copy of Raw Data'!$E:$E,'Copy of Raw Data'!H:H,"ERROR",0,1)</f>
        <v>23933.86</v>
      </c>
      <c r="I130" s="9">
        <f>_xlfn.XLOOKUP($E130,'Copy of Raw Data'!$E:$E,'Copy of Raw Data'!I:I,"ERROR",0,1)</f>
        <v>0.00101153168913412</v>
      </c>
      <c r="J130" s="9" t="str">
        <f>_xlfn.XLOOKUP($E130,'Copy of Raw Data'!$E:$E,'Copy of 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_xlfn.XLOOKUP($E130,'Copy of Raw Data'!$E:$E,'Copy of Raw Data'!L:L,"ERROR",0,1)</f>
        <v>12.5</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_xlfn.XLOOKUP($E130,'Copy of Raw Data'!$E:$E,'Copy of Raw Data'!N:N,"ERROR",0,1)</f>
        <v>12.5</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No Discount</v>
      </c>
      <c r="P130" s="16">
        <f t="shared" si="6"/>
        <v>0</v>
      </c>
      <c r="Q130" s="9">
        <f>_xlfn.XLOOKUP($E130,'Copy of Raw Data'!$E:$E,'Copy of Raw Data'!Q:Q,"ERROR",0,1)</f>
        <v>12</v>
      </c>
      <c r="R130" s="9" t="str">
        <f>_xlfn.XLOOKUP($E130,'Copy of Raw Data'!$E:$E,'Copy of Raw Data'!R:R,"ERROR",0,1)</f>
        <v>oz</v>
      </c>
      <c r="S130" s="17">
        <f t="shared" si="9"/>
        <v>1.04166666666667</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 to 0.05</v>
      </c>
      <c r="V130" s="17">
        <f t="shared" si="7"/>
        <v>0.035227144628565</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 to 0.05</v>
      </c>
      <c r="X130" s="17">
        <f t="shared" si="8"/>
        <v>0.035227144628565</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10 to 15</v>
      </c>
      <c r="Z130" s="17">
        <f t="array" ref="Z130">_xlfn.IFS(AA130="oz",_xlfn.IFS(R130="oz",Q130,R130="fl oz",Q130*1.04,R130="ml",Q130*0.0338),AA130="fl oz",_xlfn.IFS(R130="oz",Q130/1.04,R130="fl oz",Q130,R130="ml",Q130*0.0338/1.04),AA130="ml",_xlfn.IFS(R130="oz",Q130/0.0338,R130="fl oz",Q130*1.04/0.0338,R130="ml",Q130))</f>
        <v>12</v>
      </c>
      <c r="AA130" s="9" t="str">
        <f>_xlfn.XLOOKUP($E130,'Copy of Raw Data'!$E:$E,'Copy of Raw Data'!AA:AA,"ERROR",0,1)</f>
        <v>oz</v>
      </c>
      <c r="AB130" s="9"/>
      <c r="AC130" s="9"/>
      <c r="AD130" s="9"/>
      <c r="AE130" s="9"/>
      <c r="AF130" s="9"/>
    </row>
    <row r="131" hidden="1" spans="1:32">
      <c r="A131" s="9" t="str">
        <f>_xlfn.XLOOKUP($E131,'Copy of Raw Data'!$E:$E,'Copy of Raw Data'!A:A,"ERROR",0,1)</f>
        <v>US</v>
      </c>
      <c r="B131" s="9" t="str">
        <f>_xlfn.XLOOKUP($E131,'Copy of Raw Data'!$E:$E,'Copy of Raw Data'!B:B,"ERROR",0,1)</f>
        <v>Hair Mousses</v>
      </c>
      <c r="C131" s="9" t="str">
        <f>_xlfn.XLOOKUP($E131,'Copy of Raw Data'!$E:$E,'Copy of Raw Data'!C:C,"ERROR",0,1)</f>
        <v>IWELL Signature</v>
      </c>
      <c r="D131" s="9" t="str">
        <f>_xlfn.XLOOKUP($E131,'Copy of Raw Data'!$E:$E,'Copy of Raw Data'!D:D,"ERROR",0,1)</f>
        <v>www.amazon.com/dp/B0BB3C6CLK</v>
      </c>
      <c r="E131" s="9" t="s">
        <v>501</v>
      </c>
      <c r="F131" s="9" t="str">
        <f>_xlfn.XLOOKUP($E131,'Copy of Raw Data'!$E:$E,'Copy of Raw Data'!F:F,"ERROR",0,1)</f>
        <v>IWELL Signature Lace Tint Mousse (200ml) | Concealer for Lace Wigs Hair Wigs | Perfect Match Your Skin Tone | Easy Tinting | Quick-Drying | Safe and Convenient | Value Size 7 fl oz (Medium Dark Brown)</v>
      </c>
      <c r="G131" s="9">
        <f>_xlfn.XLOOKUP($E131,'Copy of Raw Data'!$E:$E,'Copy of Raw Data'!G:G,"ERROR",0,1)</f>
        <v>2302</v>
      </c>
      <c r="H131" s="9">
        <f>_xlfn.XLOOKUP($E131,'Copy of Raw Data'!$E:$E,'Copy of Raw Data'!H:H,"ERROR",0,1)</f>
        <v>23792.6</v>
      </c>
      <c r="I131" s="9">
        <f>_xlfn.XLOOKUP($E131,'Copy of Raw Data'!$E:$E,'Copy of Raw Data'!I:I,"ERROR",0,1)</f>
        <v>0.000976403616814828</v>
      </c>
      <c r="J131" s="9" t="str">
        <f>_xlfn.XLOOKUP($E131,'Copy of Raw Data'!$E:$E,'Copy of 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10 to 15</v>
      </c>
      <c r="L131" s="9">
        <f>_xlfn.XLOOKUP($E131,'Copy of Raw Data'!$E:$E,'Copy of Raw Data'!L:L,"ERROR",0,1)</f>
        <v>10.49</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_xlfn.XLOOKUP($E131,'Copy of Raw Data'!$E:$E,'Copy of Raw Data'!N:N,"ERROR",0,1)</f>
        <v>11.83</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6">
        <f t="shared" si="6"/>
        <v>0.113271344040575</v>
      </c>
      <c r="Q131" s="9">
        <f>_xlfn.XLOOKUP($E131,'Copy of Raw Data'!$E:$E,'Copy of Raw Data'!Q:Q,"ERROR",0,1)</f>
        <v>200</v>
      </c>
      <c r="R131" s="9" t="str">
        <f>_xlfn.XLOOKUP($E131,'Copy of Raw Data'!$E:$E,'Copy of Raw Data'!R:R,"ERROR",0,1)</f>
        <v>ml</v>
      </c>
      <c r="S131" s="17">
        <f t="shared" si="9"/>
        <v>1.55177514792899</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0.05 to 0.1</v>
      </c>
      <c r="V131" s="17">
        <f t="shared" si="7"/>
        <v>0.0591816029759892</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0.05 to 0.1</v>
      </c>
      <c r="X131" s="17">
        <f t="shared" si="8"/>
        <v>0.0524780232644232</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17">
        <f t="array" ref="Z131">_xlfn.IFS(AA131="oz",_xlfn.IFS(R131="oz",Q131,R131="fl oz",Q131*1.04,R131="ml",Q131*0.0338),AA131="fl oz",_xlfn.IFS(R131="oz",Q131/1.04,R131="fl oz",Q131,R131="ml",Q131*0.0338/1.04),AA131="ml",_xlfn.IFS(R131="oz",Q131/0.0338,R131="fl oz",Q131*1.04/0.0338,R131="ml",Q131))</f>
        <v>6.76</v>
      </c>
      <c r="AA131" s="9" t="str">
        <f>_xlfn.XLOOKUP($E131,'Copy of Raw Data'!$E:$E,'Copy of Raw Data'!AA:AA,"ERROR",0,1)</f>
        <v>oz</v>
      </c>
      <c r="AB131" s="9"/>
      <c r="AC131" s="9"/>
      <c r="AD131" s="9"/>
      <c r="AE131" s="9"/>
      <c r="AF131" s="9"/>
    </row>
    <row r="132" hidden="1" spans="1:32">
      <c r="A132" s="9" t="str">
        <f>_xlfn.XLOOKUP($E132,'Copy of Raw Data'!$E:$E,'Copy of Raw Data'!A:A,"ERROR",0,1)</f>
        <v>US</v>
      </c>
      <c r="B132" s="9" t="str">
        <f>_xlfn.XLOOKUP($E132,'Copy of Raw Data'!$E:$E,'Copy of Raw Data'!B:B,"ERROR",0,1)</f>
        <v>Hair Mousses</v>
      </c>
      <c r="C132" s="9" t="str">
        <f>_xlfn.XLOOKUP($E132,'Copy of Raw Data'!$E:$E,'Copy of Raw Data'!C:C,"ERROR",0,1)</f>
        <v>Aunt Jackie's</v>
      </c>
      <c r="D132" s="9" t="str">
        <f>_xlfn.XLOOKUP($E132,'Copy of Raw Data'!$E:$E,'Copy of Raw Data'!D:D,"ERROR",0,1)</f>
        <v>www.amazon.com/dp/B07V5K6LCT</v>
      </c>
      <c r="E132" s="9" t="s">
        <v>505</v>
      </c>
      <c r="F132" s="9" t="str">
        <f>_xlfn.XLOOKUP($E132,'Copy of Raw Data'!$E:$E,'Copy of Raw Data'!F:F,"ERROR",0,1)</f>
        <v>Aunt Jackie's Grapeseed Style and Shine Recipes Frizz Patrol Anti-Poof Setting Hair Mousse, Sets Curly Hair Styles in Place,Purple Fl.Oz 8.5 Ounce</v>
      </c>
      <c r="G132" s="9">
        <f>_xlfn.XLOOKUP($E132,'Copy of Raw Data'!$E:$E,'Copy of Raw Data'!G:G,"ERROR",0,1)</f>
        <v>2466</v>
      </c>
      <c r="H132" s="9">
        <f>_xlfn.XLOOKUP($E132,'Copy of Raw Data'!$E:$E,'Copy of Raw Data'!H:H,"ERROR",0,1)</f>
        <v>22966.34</v>
      </c>
      <c r="I132" s="9">
        <f>_xlfn.XLOOKUP($E132,'Copy of Raw Data'!$E:$E,'Copy of Raw Data'!I:I,"ERROR",0,1)</f>
        <v>0.000952280435837062</v>
      </c>
      <c r="J132" s="9" t="str">
        <f>_xlfn.XLOOKUP($E132,'Copy of Raw Data'!$E:$E,'Copy of 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5 to 10</v>
      </c>
      <c r="L132" s="9">
        <f>_xlfn.XLOOKUP($E132,'Copy of Raw Data'!$E:$E,'Copy of Raw Data'!L:L,"ERROR",0,1)</f>
        <v>9.3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10 to 15</v>
      </c>
      <c r="N132" s="9">
        <f>_xlfn.XLOOKUP($E132,'Copy of Raw Data'!$E:$E,'Copy of Raw Data'!N:N,"ERROR",0,1)</f>
        <v>11.12</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15% to 20%</v>
      </c>
      <c r="P132" s="16">
        <f t="shared" si="6"/>
        <v>0.163669064748201</v>
      </c>
      <c r="Q132" s="9">
        <f>_xlfn.XLOOKUP($E132,'Copy of Raw Data'!$E:$E,'Copy of Raw Data'!Q:Q,"ERROR",0,1)</f>
        <v>8.5</v>
      </c>
      <c r="R132" s="9" t="str">
        <f>_xlfn.XLOOKUP($E132,'Copy of Raw Data'!$E:$E,'Copy of Raw Data'!R:R,"ERROR",0,1)</f>
        <v>oz</v>
      </c>
      <c r="S132" s="17">
        <f t="shared" si="9"/>
        <v>1.09411764705882</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 to 0.05</v>
      </c>
      <c r="V132" s="17">
        <f t="shared" si="7"/>
        <v>0.0442419781575126</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 to 0.05</v>
      </c>
      <c r="X132" s="17">
        <f t="shared" si="8"/>
        <v>0.0370009349698621</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8 to 10</v>
      </c>
      <c r="Z132" s="17">
        <f t="array" ref="Z132">_xlfn.IFS(AA132="oz",_xlfn.IFS(R132="oz",Q132,R132="fl oz",Q132*1.04,R132="ml",Q132*0.0338),AA132="fl oz",_xlfn.IFS(R132="oz",Q132/1.04,R132="fl oz",Q132,R132="ml",Q132*0.0338/1.04),AA132="ml",_xlfn.IFS(R132="oz",Q132/0.0338,R132="fl oz",Q132*1.04/0.0338,R132="ml",Q132))</f>
        <v>8.5</v>
      </c>
      <c r="AA132" s="9" t="str">
        <f>_xlfn.XLOOKUP($E132,'Copy of Raw Data'!$E:$E,'Copy of Raw Data'!AA:AA,"ERROR",0,1)</f>
        <v>oz</v>
      </c>
      <c r="AB132" s="9"/>
      <c r="AC132" s="9"/>
      <c r="AD132" s="9"/>
      <c r="AE132" s="9"/>
      <c r="AF132" s="9"/>
    </row>
    <row r="133" hidden="1" spans="1:32">
      <c r="A133" s="9" t="str">
        <f>_xlfn.XLOOKUP($E133,'Copy of Raw Data'!$E:$E,'Copy of Raw Data'!A:A,"ERROR",0,1)</f>
        <v>US</v>
      </c>
      <c r="B133" s="9" t="str">
        <f>_xlfn.XLOOKUP($E133,'Copy of Raw Data'!$E:$E,'Copy of Raw Data'!B:B,"ERROR",0,1)</f>
        <v>Hair Mousses</v>
      </c>
      <c r="C133" s="9" t="str">
        <f>_xlfn.XLOOKUP($E133,'Copy of Raw Data'!$E:$E,'Copy of Raw Data'!C:C,"ERROR",0,1)</f>
        <v>got2b</v>
      </c>
      <c r="D133" s="9" t="str">
        <f>_xlfn.XLOOKUP($E133,'Copy of Raw Data'!$E:$E,'Copy of Raw Data'!D:D,"ERROR",0,1)</f>
        <v>www.amazon.com/dp/B01MD1XE7N</v>
      </c>
      <c r="E133" s="9" t="s">
        <v>509</v>
      </c>
      <c r="F133" s="9" t="str">
        <f>_xlfn.XLOOKUP($E133,'Copy of Raw Data'!$E:$E,'Copy of Raw Data'!F:F,"ERROR",0,1)</f>
        <v>Got2b Volumaniac Hair Mousse, 8 Ounce</v>
      </c>
      <c r="G133" s="9">
        <f>_xlfn.XLOOKUP($E133,'Copy of Raw Data'!$E:$E,'Copy of Raw Data'!G:G,"ERROR",0,1)</f>
        <v>1505</v>
      </c>
      <c r="H133" s="9">
        <f>_xlfn.XLOOKUP($E133,'Copy of Raw Data'!$E:$E,'Copy of Raw Data'!H:H,"ERROR",0,1)</f>
        <v>22398.93</v>
      </c>
      <c r="I133" s="9">
        <f>_xlfn.XLOOKUP($E133,'Copy of Raw Data'!$E:$E,'Copy of Raw Data'!I:I,"ERROR",0,1)</f>
        <v>0.000949127131642351</v>
      </c>
      <c r="J133" s="9" t="str">
        <f>_xlfn.XLOOKUP($E133,'Copy of Raw Data'!$E:$E,'Copy of 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15 to 20</v>
      </c>
      <c r="L133" s="9">
        <f>_xlfn.XLOOKUP($E133,'Copy of Raw Data'!$E:$E,'Copy of Raw Data'!L:L,"ERROR",0,1)</f>
        <v>15.13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15 to 20</v>
      </c>
      <c r="N133" s="9">
        <f>_xlfn.XLOOKUP($E133,'Copy of Raw Data'!$E:$E,'Copy of Raw Data'!N:N,"ERROR",0,1)</f>
        <v>17.67</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10% to 15%</v>
      </c>
      <c r="P133" s="16">
        <f t="shared" ref="P133:P196" si="10">(N133-L133)/N133</f>
        <v>0.143746462931522</v>
      </c>
      <c r="Q133" s="9">
        <f>_xlfn.XLOOKUP($E133,'Copy of Raw Data'!$E:$E,'Copy of Raw Data'!Q:Q,"ERROR",0,1)</f>
        <v>8</v>
      </c>
      <c r="R133" s="9" t="str">
        <f>_xlfn.XLOOKUP($E133,'Copy of Raw Data'!$E:$E,'Copy of Raw Data'!R:R,"ERROR",0,1)</f>
        <v>oz</v>
      </c>
      <c r="S133" s="17">
        <f t="shared" si="9"/>
        <v>1.89125</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1 to 2</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0.05 to 0.1</v>
      </c>
      <c r="V133" s="17">
        <f t="shared" ref="V133:V196" si="11">N133/($Z133*29.57)</f>
        <v>0.0746956374704092</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0.05 to 0.1</v>
      </c>
      <c r="X133" s="17">
        <f t="shared" ref="X133:X196" si="12">L133/($Z133*29.57)</f>
        <v>0.0639584037876226</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6 to 8</v>
      </c>
      <c r="Z133" s="17">
        <f t="array" ref="Z133">_xlfn.IFS(AA133="oz",_xlfn.IFS(R133="oz",Q133,R133="fl oz",Q133*1.04,R133="ml",Q133*0.0338),AA133="fl oz",_xlfn.IFS(R133="oz",Q133/1.04,R133="fl oz",Q133,R133="ml",Q133*0.0338/1.04),AA133="ml",_xlfn.IFS(R133="oz",Q133/0.0338,R133="fl oz",Q133*1.04/0.0338,R133="ml",Q133))</f>
        <v>8</v>
      </c>
      <c r="AA133" s="9" t="str">
        <f>_xlfn.XLOOKUP($E133,'Copy of Raw Data'!$E:$E,'Copy of Raw Data'!AA:AA,"ERROR",0,1)</f>
        <v>oz</v>
      </c>
      <c r="AB133" s="9"/>
      <c r="AC133" s="9"/>
      <c r="AD133" s="9"/>
      <c r="AE133" s="9"/>
      <c r="AF133" s="9"/>
    </row>
    <row r="134" hidden="1" spans="1:32">
      <c r="A134" s="9" t="str">
        <f>_xlfn.XLOOKUP($E134,'Copy of Raw Data'!$E:$E,'Copy of Raw Data'!A:A,"ERROR",0,1)</f>
        <v>US</v>
      </c>
      <c r="B134" s="9" t="str">
        <f>_xlfn.XLOOKUP($E134,'Copy of Raw Data'!$E:$E,'Copy of Raw Data'!B:B,"ERROR",0,1)</f>
        <v>Hair Mousses</v>
      </c>
      <c r="C134" s="9" t="str">
        <f>_xlfn.XLOOKUP($E134,'Copy of Raw Data'!$E:$E,'Copy of Raw Data'!C:C,"ERROR",0,1)</f>
        <v>TRESemmé</v>
      </c>
      <c r="D134" s="9" t="str">
        <f>_xlfn.XLOOKUP($E134,'Copy of Raw Data'!$E:$E,'Copy of Raw Data'!D:D,"ERROR",0,1)</f>
        <v>www.amazon.com/dp/B098J83CGD</v>
      </c>
      <c r="E134" s="9" t="s">
        <v>512</v>
      </c>
      <c r="F134" s="9" t="str">
        <f>_xlfn.XLOOKUP($E134,'Copy of Raw Data'!$E:$E,'Copy of Raw Data'!F:F,"ERROR",0,1)</f>
        <v>TRESemmé Extra Hold Volumizing Mousse Pack of 6 For All-Day Humidity Resistance 10.5 oz</v>
      </c>
      <c r="G134" s="9">
        <f>_xlfn.XLOOKUP($E134,'Copy of Raw Data'!$E:$E,'Copy of Raw Data'!G:G,"ERROR",0,1)</f>
        <v>574</v>
      </c>
      <c r="H134" s="9">
        <f>_xlfn.XLOOKUP($E134,'Copy of Raw Data'!$E:$E,'Copy of Raw Data'!H:H,"ERROR",0,1)</f>
        <v>22324.76</v>
      </c>
      <c r="I134" s="9">
        <f>_xlfn.XLOOKUP($E134,'Copy of Raw Data'!$E:$E,'Copy of Raw Data'!I:I,"ERROR",0,1)</f>
        <v>0.000915978536784376</v>
      </c>
      <c r="J134" s="9" t="str">
        <f>_xlfn.XLOOKUP($E134,'Copy of Raw Data'!$E:$E,'Copy of 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30 to 40</v>
      </c>
      <c r="L134" s="9">
        <f>_xlfn.XLOOKUP($E134,'Copy of Raw Data'!$E:$E,'Copy of Raw Data'!L:L,"ERROR",0,1)</f>
        <v>38.53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40 to 50</v>
      </c>
      <c r="N134" s="9">
        <f>_xlfn.XLOOKUP($E134,'Copy of Raw Data'!$E:$E,'Copy of Raw Data'!N:N,"ERROR",0,1)</f>
        <v>47.6</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15% to 20%</v>
      </c>
      <c r="P134" s="16">
        <f t="shared" si="10"/>
        <v>0.190546218487395</v>
      </c>
      <c r="Q134" s="9">
        <f>_xlfn.XLOOKUP($E134,'Copy of Raw Data'!$E:$E,'Copy of Raw Data'!Q:Q,"ERROR",0,1)</f>
        <v>63</v>
      </c>
      <c r="R134" s="9" t="str">
        <f>_xlfn.XLOOKUP($E134,'Copy of Raw Data'!$E:$E,'Copy of Raw Data'!R:R,"ERROR",0,1)</f>
        <v>oz</v>
      </c>
      <c r="S134" s="17">
        <f t="shared" si="9"/>
        <v>0.611587301587302</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0.5 to 0.75</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11"/>
        <v>0.0255514222372525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12"/>
        <v>0.0206826953529693</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50+</v>
      </c>
      <c r="Z134" s="17">
        <f t="array" ref="Z134">_xlfn.IFS(AA134="oz",_xlfn.IFS(R134="oz",Q134,R134="fl oz",Q134*1.04,R134="ml",Q134*0.0338),AA134="fl oz",_xlfn.IFS(R134="oz",Q134/1.04,R134="fl oz",Q134,R134="ml",Q134*0.0338/1.04),AA134="ml",_xlfn.IFS(R134="oz",Q134/0.0338,R134="fl oz",Q134*1.04/0.0338,R134="ml",Q134))</f>
        <v>63</v>
      </c>
      <c r="AA134" s="9" t="str">
        <f>_xlfn.XLOOKUP($E134,'Copy of Raw Data'!$E:$E,'Copy of Raw Data'!AA:AA,"ERROR",0,1)</f>
        <v>oz</v>
      </c>
      <c r="AB134" s="9"/>
      <c r="AC134" s="9"/>
      <c r="AD134" s="9"/>
      <c r="AE134" s="9"/>
      <c r="AF134" s="9"/>
    </row>
    <row r="135" hidden="1" spans="1:32">
      <c r="A135" s="9" t="str">
        <f>_xlfn.XLOOKUP($E135,'Copy of Raw Data'!$E:$E,'Copy of Raw Data'!A:A,"ERROR",0,1)</f>
        <v>US</v>
      </c>
      <c r="B135" s="9" t="str">
        <f>_xlfn.XLOOKUP($E135,'Copy of Raw Data'!$E:$E,'Copy of Raw Data'!B:B,"ERROR",0,1)</f>
        <v>Hair Mousses</v>
      </c>
      <c r="C135" s="9" t="str">
        <f>_xlfn.XLOOKUP($E135,'Copy of Raw Data'!$E:$E,'Copy of Raw Data'!C:C,"ERROR",0,1)</f>
        <v>condition 3-in-1</v>
      </c>
      <c r="D135" s="9" t="str">
        <f>_xlfn.XLOOKUP($E135,'Copy of Raw Data'!$E:$E,'Copy of Raw Data'!D:D,"ERROR",0,1)</f>
        <v>www.amazon.com/dp/B01MTQ9TEP</v>
      </c>
      <c r="E135" s="9" t="s">
        <v>516</v>
      </c>
      <c r="F135" s="9" t="str">
        <f>_xlfn.XLOOKUP($E135,'Copy of Raw Data'!$E:$E,'Copy of Raw Data'!F:F,"ERROR",0,1)</f>
        <v>CONDITION 3 IN 1, Mousse, Maximum Hold, 6 oz, (3 Pack)</v>
      </c>
      <c r="G135" s="9">
        <f>_xlfn.XLOOKUP($E135,'Copy of Raw Data'!$E:$E,'Copy of Raw Data'!G:G,"ERROR",0,1)</f>
        <v>1145</v>
      </c>
      <c r="H135" s="9">
        <f>_xlfn.XLOOKUP($E135,'Copy of Raw Data'!$E:$E,'Copy of Raw Data'!H:H,"ERROR",0,1)</f>
        <v>21545.06</v>
      </c>
      <c r="I135" s="9">
        <f>_xlfn.XLOOKUP($E135,'Copy of Raw Data'!$E:$E,'Copy of Raw Data'!I:I,"ERROR",0,1)</f>
        <v>0.000893005799537348</v>
      </c>
      <c r="J135" s="9" t="str">
        <f>_xlfn.XLOOKUP($E135,'Copy of Raw Data'!$E:$E,'Copy of 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15 to 20</v>
      </c>
      <c r="L135" s="9">
        <f>_xlfn.XLOOKUP($E135,'Copy of Raw Data'!$E:$E,'Copy of Raw Data'!L:L,"ERROR",0,1)</f>
        <v>18.83</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15 to 20</v>
      </c>
      <c r="N135" s="9">
        <f>_xlfn.XLOOKUP($E135,'Copy of Raw Data'!$E:$E,'Copy of Raw Data'!N:N,"ERROR",0,1)</f>
        <v>19.78</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4% to 6%</v>
      </c>
      <c r="P135" s="16">
        <f t="shared" si="10"/>
        <v>0.0480283114256826</v>
      </c>
      <c r="Q135" s="9">
        <f>_xlfn.XLOOKUP($E135,'Copy of Raw Data'!$E:$E,'Copy of Raw Data'!Q:Q,"ERROR",0,1)</f>
        <v>18</v>
      </c>
      <c r="R135" s="9" t="str">
        <f>_xlfn.XLOOKUP($E135,'Copy of Raw Data'!$E:$E,'Copy of Raw Data'!R:R,"ERROR",0,1)</f>
        <v>oz</v>
      </c>
      <c r="S135" s="17">
        <f t="shared" si="9"/>
        <v>1.04611111111111</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1 to 2</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 to 0.05</v>
      </c>
      <c r="V135" s="17">
        <f t="shared" si="11"/>
        <v>0.0371622891068275</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 to 0.05</v>
      </c>
      <c r="X135" s="17">
        <f t="shared" si="12"/>
        <v>0.0353774471123135</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15 to 20</v>
      </c>
      <c r="Z135" s="17">
        <f t="array" ref="Z135">_xlfn.IFS(AA135="oz",_xlfn.IFS(R135="oz",Q135,R135="fl oz",Q135*1.04,R135="ml",Q135*0.0338),AA135="fl oz",_xlfn.IFS(R135="oz",Q135/1.04,R135="fl oz",Q135,R135="ml",Q135*0.0338/1.04),AA135="ml",_xlfn.IFS(R135="oz",Q135/0.0338,R135="fl oz",Q135*1.04/0.0338,R135="ml",Q135))</f>
        <v>18</v>
      </c>
      <c r="AA135" s="9" t="str">
        <f>_xlfn.XLOOKUP($E135,'Copy of Raw Data'!$E:$E,'Copy of Raw Data'!AA:AA,"ERROR",0,1)</f>
        <v>oz</v>
      </c>
      <c r="AB135" s="9"/>
      <c r="AC135" s="9"/>
      <c r="AD135" s="9"/>
      <c r="AE135" s="9"/>
      <c r="AF135" s="9"/>
    </row>
    <row r="136" hidden="1" spans="1:32">
      <c r="A136" s="9" t="str">
        <f>_xlfn.XLOOKUP($E136,'Copy of Raw Data'!$E:$E,'Copy of Raw Data'!A:A,"ERROR",0,1)</f>
        <v>US</v>
      </c>
      <c r="B136" s="9" t="str">
        <f>_xlfn.XLOOKUP($E136,'Copy of Raw Data'!$E:$E,'Copy of Raw Data'!B:B,"ERROR",0,1)</f>
        <v>Hair Mousses</v>
      </c>
      <c r="C136" s="9" t="str">
        <f>_xlfn.XLOOKUP($E136,'Copy of Raw Data'!$E:$E,'Copy of Raw Data'!C:C,"ERROR",0,1)</f>
        <v>aunt jackie's</v>
      </c>
      <c r="D136" s="9" t="str">
        <f>_xlfn.XLOOKUP($E136,'Copy of Raw Data'!$E:$E,'Copy of Raw Data'!D:D,"ERROR",0,1)</f>
        <v>www.amazon.com/dp/B07V4GNL7S</v>
      </c>
      <c r="E136" s="9" t="s">
        <v>519</v>
      </c>
      <c r="F136" s="9" t="str">
        <f>_xlfn.XLOOKUP($E136,'Copy of Raw Data'!$E:$E,'Copy of Raw Data'!F:F,"ERROR",0,1)</f>
        <v>Aunt Jackie's Grapeseed Style and Shine Recipes Slicked Flexible Hair Styling Glue, Superior Hold, 4 Ounce</v>
      </c>
      <c r="G136" s="9">
        <f>_xlfn.XLOOKUP($E136,'Copy of Raw Data'!$E:$E,'Copy of Raw Data'!G:G,"ERROR",0,1)</f>
        <v>2247</v>
      </c>
      <c r="H136" s="9">
        <f>_xlfn.XLOOKUP($E136,'Copy of Raw Data'!$E:$E,'Copy of Raw Data'!H:H,"ERROR",0,1)</f>
        <v>21004.71</v>
      </c>
      <c r="I136" s="9">
        <f>_xlfn.XLOOKUP($E136,'Copy of Raw Data'!$E:$E,'Copy of Raw Data'!I:I,"ERROR",0,1)</f>
        <v>0.00085706484901659</v>
      </c>
      <c r="J136" s="9" t="str">
        <f>_xlfn.XLOOKUP($E136,'Copy of Raw Data'!$E:$E,'Copy of 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5 to 10</v>
      </c>
      <c r="L136" s="9">
        <f>_xlfn.XLOOKUP($E136,'Copy of Raw Data'!$E:$E,'Copy of Raw Data'!L:L,"ERROR",0,1)</f>
        <v>9.34</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5 to 10</v>
      </c>
      <c r="N136" s="9">
        <f>_xlfn.XLOOKUP($E136,'Copy of Raw Data'!$E:$E,'Copy of Raw Data'!N:N,"ERROR",0,1)</f>
        <v>9.34</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No Discount</v>
      </c>
      <c r="P136" s="16">
        <f t="shared" si="10"/>
        <v>0</v>
      </c>
      <c r="Q136" s="9">
        <f>_xlfn.XLOOKUP($E136,'Copy of Raw Data'!$E:$E,'Copy of Raw Data'!Q:Q,"ERROR",0,1)</f>
        <v>4</v>
      </c>
      <c r="R136" s="9" t="str">
        <f>_xlfn.XLOOKUP($E136,'Copy of Raw Data'!$E:$E,'Copy of Raw Data'!R:R,"ERROR",0,1)</f>
        <v>oz</v>
      </c>
      <c r="S136" s="17">
        <f t="shared" si="9"/>
        <v>2.335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2 to 3</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0.05 to 0.1</v>
      </c>
      <c r="V136" s="17">
        <f t="shared" si="11"/>
        <v>0.0789651673993913</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0.05 to 0.1</v>
      </c>
      <c r="X136" s="17">
        <f t="shared" si="12"/>
        <v>0.0789651673993913</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tr">
        <f>_xlfn.XLOOKUP($E136,'Copy of Raw Data'!$E:$E,'Copy of Raw Data'!AA:AA,"ERROR",0,1)</f>
        <v>oz</v>
      </c>
      <c r="AB136" s="9"/>
      <c r="AC136" s="9"/>
      <c r="AD136" s="9"/>
      <c r="AE136" s="9"/>
      <c r="AF136" s="9"/>
    </row>
    <row r="137" hidden="1" spans="1:32">
      <c r="A137" s="9" t="str">
        <f>_xlfn.XLOOKUP($E137,'Copy of Raw Data'!$E:$E,'Copy of Raw Data'!A:A,"ERROR",0,1)</f>
        <v>US</v>
      </c>
      <c r="B137" s="9" t="str">
        <f>_xlfn.XLOOKUP($E137,'Copy of Raw Data'!$E:$E,'Copy of Raw Data'!B:B,"ERROR",0,1)</f>
        <v>Hair Mousses</v>
      </c>
      <c r="C137" s="9" t="str">
        <f>_xlfn.XLOOKUP($E137,'Copy of Raw Data'!$E:$E,'Copy of Raw Data'!C:C,"ERROR",0,1)</f>
        <v>PATTERN</v>
      </c>
      <c r="D137" s="9" t="str">
        <f>_xlfn.XLOOKUP($E137,'Copy of Raw Data'!$E:$E,'Copy of Raw Data'!D:D,"ERROR",0,1)</f>
        <v>www.amazon.com/dp/B0C1HFRJFJ</v>
      </c>
      <c r="E137" s="9" t="s">
        <v>522</v>
      </c>
      <c r="F137" s="9" t="str">
        <f>_xlfn.XLOOKUP($E137,'Copy of Raw Data'!$E:$E,'Copy of Raw Data'!F:F,"ERROR",0,1)</f>
        <v>PATTERN Beauty by Tracee Ellis Ross Mini Curl Mousse 4 oz. - Volume and Hold for Curly Hair 3a-4c, Travel Size</v>
      </c>
      <c r="G137" s="9">
        <f>_xlfn.XLOOKUP($E137,'Copy of Raw Data'!$E:$E,'Copy of Raw Data'!G:G,"ERROR",0,1)</f>
        <v>1503</v>
      </c>
      <c r="H137" s="9">
        <f>_xlfn.XLOOKUP($E137,'Copy of Raw Data'!$E:$E,'Copy of Raw Data'!H:H,"ERROR",0,1)</f>
        <v>20159.33</v>
      </c>
      <c r="I137" s="9">
        <f>_xlfn.XLOOKUP($E137,'Copy of Raw Data'!$E:$E,'Copy of Raw Data'!I:I,"ERROR",0,1)</f>
        <v>0.00079772984205547</v>
      </c>
      <c r="J137" s="9" t="str">
        <f>_xlfn.XLOOKUP($E137,'Copy of Raw Data'!$E:$E,'Copy of 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10 to 15</v>
      </c>
      <c r="L137" s="9">
        <f>_xlfn.XLOOKUP($E137,'Copy of Raw Data'!$E:$E,'Copy of Raw Data'!L:L,"ERROR",0,1)</f>
        <v>13.5</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10 to 15</v>
      </c>
      <c r="N137" s="9">
        <f>_xlfn.XLOOKUP($E137,'Copy of Raw Data'!$E:$E,'Copy of Raw Data'!N:N,"ERROR",0,1)</f>
        <v>13.63</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0% to 2%</v>
      </c>
      <c r="P137" s="16">
        <f t="shared" si="10"/>
        <v>0.00953778429933975</v>
      </c>
      <c r="Q137" s="9">
        <f>_xlfn.XLOOKUP($E137,'Copy of Raw Data'!$E:$E,'Copy of Raw Data'!Q:Q,"ERROR",0,1)</f>
        <v>4</v>
      </c>
      <c r="R137" s="9" t="str">
        <f>_xlfn.XLOOKUP($E137,'Copy of Raw Data'!$E:$E,'Copy of Raw Data'!R:R,"ERROR",0,1)</f>
        <v>oz</v>
      </c>
      <c r="S137" s="17">
        <f t="shared" si="9"/>
        <v>3.375</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3 to 4</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0.1 to 0.2</v>
      </c>
      <c r="V137" s="17">
        <f t="shared" si="11"/>
        <v>0.115235035508962</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0.1 to 0.2</v>
      </c>
      <c r="X137" s="17">
        <f t="shared" si="12"/>
        <v>0.114135948596551</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2 to 4</v>
      </c>
      <c r="Z137" s="17">
        <f t="array" ref="Z137">_xlfn.IFS(AA137="oz",_xlfn.IFS(R137="oz",Q137,R137="fl oz",Q137*1.04,R137="ml",Q137*0.0338),AA137="fl oz",_xlfn.IFS(R137="oz",Q137/1.04,R137="fl oz",Q137,R137="ml",Q137*0.0338/1.04),AA137="ml",_xlfn.IFS(R137="oz",Q137/0.0338,R137="fl oz",Q137*1.04/0.0338,R137="ml",Q137))</f>
        <v>4</v>
      </c>
      <c r="AA137" s="9" t="str">
        <f>_xlfn.XLOOKUP($E137,'Copy of Raw Data'!$E:$E,'Copy of Raw Data'!AA:AA,"ERROR",0,1)</f>
        <v>oz</v>
      </c>
      <c r="AB137" s="9"/>
      <c r="AC137" s="9"/>
      <c r="AD137" s="9"/>
      <c r="AE137" s="9"/>
      <c r="AF137" s="9"/>
    </row>
    <row r="138" hidden="1" spans="1:32">
      <c r="A138" s="9" t="str">
        <f>_xlfn.XLOOKUP($E138,'Copy of Raw Data'!$E:$E,'Copy of Raw Data'!A:A,"ERROR",0,1)</f>
        <v>US</v>
      </c>
      <c r="B138" s="9" t="str">
        <f>_xlfn.XLOOKUP($E138,'Copy of Raw Data'!$E:$E,'Copy of Raw Data'!B:B,"ERROR",0,1)</f>
        <v>Hair Mousses</v>
      </c>
      <c r="C138" s="9" t="str">
        <f>_xlfn.XLOOKUP($E138,'Copy of Raw Data'!$E:$E,'Copy of Raw Data'!C:C,"ERROR",0,1)</f>
        <v>Herbal Essences</v>
      </c>
      <c r="D138" s="9" t="str">
        <f>_xlfn.XLOOKUP($E138,'Copy of Raw Data'!$E:$E,'Copy of Raw Data'!D:D,"ERROR",0,1)</f>
        <v>www.amazon.com/dp/B00G4ELREY</v>
      </c>
      <c r="E138" s="9" t="s">
        <v>525</v>
      </c>
      <c r="F138" s="9" t="str">
        <f>_xlfn.XLOOKUP($E138,'Copy of Raw Data'!$E:$E,'Copy of Raw Data'!F:F,"ERROR",0,1)</f>
        <v>Herbal Essences Body Envy Volumizing Mousse 6.8 oz ( Pack of 3)</v>
      </c>
      <c r="G138" s="9">
        <f>_xlfn.XLOOKUP($E138,'Copy of Raw Data'!$E:$E,'Copy of Raw Data'!G:G,"ERROR",0,1)</f>
        <v>1259</v>
      </c>
      <c r="H138" s="9">
        <f>_xlfn.XLOOKUP($E138,'Copy of Raw Data'!$E:$E,'Copy of Raw Data'!H:H,"ERROR",0,1)</f>
        <v>18763.69</v>
      </c>
      <c r="I138" s="9">
        <f>_xlfn.XLOOKUP($E138,'Copy of Raw Data'!$E:$E,'Copy of Raw Data'!I:I,"ERROR",0,1)</f>
        <v>0.000780925115763932</v>
      </c>
      <c r="J138" s="9" t="str">
        <f>_xlfn.XLOOKUP($E138,'Copy of Raw Data'!$E:$E,'Copy of 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15 to 20</v>
      </c>
      <c r="L138" s="9">
        <f>_xlfn.XLOOKUP($E138,'Copy of Raw Data'!$E:$E,'Copy of Raw Data'!L:L,"ERROR",0,1)</f>
        <v>15.02</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_xlfn.XLOOKUP($E138,'Copy of Raw Data'!$E:$E,'Copy of Raw Data'!N:N,"ERROR",0,1)</f>
        <v>16.12</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6% to 8%</v>
      </c>
      <c r="P138" s="16">
        <f t="shared" si="10"/>
        <v>0.0682382133995038</v>
      </c>
      <c r="Q138" s="9">
        <f>_xlfn.XLOOKUP($E138,'Copy of Raw Data'!$E:$E,'Copy of Raw Data'!Q:Q,"ERROR",0,1)</f>
        <v>19.2</v>
      </c>
      <c r="R138" s="9" t="str">
        <f>_xlfn.XLOOKUP($E138,'Copy of Raw Data'!$E:$E,'Copy of Raw Data'!R:R,"ERROR",0,1)</f>
        <v>oz</v>
      </c>
      <c r="S138" s="17">
        <f t="shared" si="9"/>
        <v>0.782291666666666</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0.75 to 1</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 to 0.05</v>
      </c>
      <c r="V138" s="17">
        <f t="shared" si="11"/>
        <v>0.0283930785706234</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 to 0.05</v>
      </c>
      <c r="X138" s="17">
        <f t="shared" si="12"/>
        <v>0.0264555856160523</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15 to 20</v>
      </c>
      <c r="Z138" s="17">
        <f t="array" ref="Z138">_xlfn.IFS(AA138="oz",_xlfn.IFS(R138="oz",Q138,R138="fl oz",Q138*1.04,R138="ml",Q138*0.0338),AA138="fl oz",_xlfn.IFS(R138="oz",Q138/1.04,R138="fl oz",Q138,R138="ml",Q138*0.0338/1.04),AA138="ml",_xlfn.IFS(R138="oz",Q138/0.0338,R138="fl oz",Q138*1.04/0.0338,R138="ml",Q138))</f>
        <v>19.2</v>
      </c>
      <c r="AA138" s="9" t="str">
        <f>_xlfn.XLOOKUP($E138,'Copy of Raw Data'!$E:$E,'Copy of Raw Data'!AA:AA,"ERROR",0,1)</f>
        <v>oz</v>
      </c>
      <c r="AB138" s="9"/>
      <c r="AC138" s="9"/>
      <c r="AD138" s="9"/>
      <c r="AE138" s="9"/>
      <c r="AF138" s="9"/>
    </row>
    <row r="139" hidden="1" spans="1:32">
      <c r="A139" s="9" t="str">
        <f>_xlfn.XLOOKUP($E139,'Copy of Raw Data'!$E:$E,'Copy of Raw Data'!A:A,"ERROR",0,1)</f>
        <v>US</v>
      </c>
      <c r="B139" s="9" t="str">
        <f>_xlfn.XLOOKUP($E139,'Copy of Raw Data'!$E:$E,'Copy of Raw Data'!B:B,"ERROR",0,1)</f>
        <v>Hair Mousses</v>
      </c>
      <c r="C139" s="9" t="str">
        <f>_xlfn.XLOOKUP($E139,'Copy of Raw Data'!$E:$E,'Copy of Raw Data'!C:C,"ERROR",0,1)</f>
        <v>Kristin Ess</v>
      </c>
      <c r="D139" s="9" t="str">
        <f>_xlfn.XLOOKUP($E139,'Copy of Raw Data'!$E:$E,'Copy of Raw Data'!D:D,"ERROR",0,1)</f>
        <v>www.amazon.com/dp/B075RL4DLN</v>
      </c>
      <c r="E139" s="9" t="s">
        <v>529</v>
      </c>
      <c r="F139" s="9" t="str">
        <f>_xlfn.XLOOKUP($E139,'Copy of Raw Data'!$E:$E,'Copy of Raw Data'!F:F,"ERROR",0,1)</f>
        <v>Kristin Ess Hair Instant Lift Volumizing Mousse with Castor Oil - Boosts Volume + Thickens, Body Building, Lasting Hold, Non-Sticky, For Curly, Wavy + Straight Hair, 8.1 Oz (Pack of 1)</v>
      </c>
      <c r="G139" s="9">
        <f>_xlfn.XLOOKUP($E139,'Copy of Raw Data'!$E:$E,'Copy of Raw Data'!G:G,"ERROR",0,1)</f>
        <v>1230</v>
      </c>
      <c r="H139" s="9">
        <f>_xlfn.XLOOKUP($E139,'Copy of Raw Data'!$E:$E,'Copy of Raw Data'!H:H,"ERROR",0,1)</f>
        <v>18368.42</v>
      </c>
      <c r="I139" s="9">
        <f>_xlfn.XLOOKUP($E139,'Copy of Raw Data'!$E:$E,'Copy of Raw Data'!I:I,"ERROR",0,1)</f>
        <v>0.00076349542558319</v>
      </c>
      <c r="J139" s="9" t="str">
        <f>_xlfn.XLOOKUP($E139,'Copy of Raw Data'!$E:$E,'Copy of 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_xlfn.XLOOKUP($E139,'Copy of Raw Data'!$E:$E,'Copy of Raw Data'!L:L,"ERROR",0,1)</f>
        <v>14.94</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_xlfn.XLOOKUP($E139,'Copy of Raw Data'!$E:$E,'Copy of Raw Data'!N:N,"ERROR",0,1)</f>
        <v>15.17</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0% to 2%</v>
      </c>
      <c r="P139" s="16">
        <f t="shared" si="10"/>
        <v>0.015161502966381</v>
      </c>
      <c r="Q139" s="9">
        <f>_xlfn.XLOOKUP($E139,'Copy of Raw Data'!$E:$E,'Copy of Raw Data'!Q:Q,"ERROR",0,1)</f>
        <v>8.1</v>
      </c>
      <c r="R139" s="9" t="str">
        <f>_xlfn.XLOOKUP($E139,'Copy of Raw Data'!$E:$E,'Copy of Raw Data'!R:R,"ERROR",0,1)</f>
        <v>oz</v>
      </c>
      <c r="S139" s="17">
        <f t="shared" si="9"/>
        <v>1.84444444444444</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1 to 2</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0.05 to 0.1</v>
      </c>
      <c r="V139" s="17">
        <f t="shared" si="11"/>
        <v>0.0633357966240392</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0.05 to 0.1</v>
      </c>
      <c r="X139" s="17">
        <f t="shared" si="12"/>
        <v>0.0623755307556457</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8 to 10</v>
      </c>
      <c r="Z139" s="17">
        <f t="array" ref="Z139">_xlfn.IFS(AA139="oz",_xlfn.IFS(R139="oz",Q139,R139="fl oz",Q139*1.04,R139="ml",Q139*0.0338),AA139="fl oz",_xlfn.IFS(R139="oz",Q139/1.04,R139="fl oz",Q139,R139="ml",Q139*0.0338/1.04),AA139="ml",_xlfn.IFS(R139="oz",Q139/0.0338,R139="fl oz",Q139*1.04/0.0338,R139="ml",Q139))</f>
        <v>8.1</v>
      </c>
      <c r="AA139" s="9" t="str">
        <f>_xlfn.XLOOKUP($E139,'Copy of Raw Data'!$E:$E,'Copy of Raw Data'!AA:AA,"ERROR",0,1)</f>
        <v>oz</v>
      </c>
      <c r="AB139" s="9"/>
      <c r="AC139" s="9"/>
      <c r="AD139" s="9"/>
      <c r="AE139" s="9"/>
      <c r="AF139" s="9"/>
    </row>
    <row r="140" hidden="1" spans="1:32">
      <c r="A140" s="9" t="str">
        <f>_xlfn.XLOOKUP($E140,'Copy of Raw Data'!$E:$E,'Copy of Raw Data'!A:A,"ERROR",0,1)</f>
        <v>US</v>
      </c>
      <c r="B140" s="9" t="str">
        <f>_xlfn.XLOOKUP($E140,'Copy of Raw Data'!$E:$E,'Copy of Raw Data'!B:B,"ERROR",0,1)</f>
        <v>Hair Mousses</v>
      </c>
      <c r="C140" s="9" t="str">
        <f>_xlfn.XLOOKUP($E140,'Copy of Raw Data'!$E:$E,'Copy of Raw Data'!C:C,"ERROR",0,1)</f>
        <v>Aussie</v>
      </c>
      <c r="D140" s="9" t="str">
        <f>_xlfn.XLOOKUP($E140,'Copy of Raw Data'!$E:$E,'Copy of Raw Data'!D:D,"ERROR",0,1)</f>
        <v>www.amazon.com/dp/B003AYEFSG</v>
      </c>
      <c r="E140" s="9" t="s">
        <v>533</v>
      </c>
      <c r="F140" s="9" t="str">
        <f>_xlfn.XLOOKUP($E140,'Copy of Raw Data'!$E:$E,'Copy of Raw Data'!F:F,"ERROR",0,1)</f>
        <v>Aussie Sprunch Mousse 24 Hour Curl Lock, Flexible Hold 6.80 oz (Pack of 3)</v>
      </c>
      <c r="G140" s="9">
        <f>_xlfn.XLOOKUP($E140,'Copy of Raw Data'!$E:$E,'Copy of Raw Data'!G:G,"ERROR",0,1)</f>
        <v>1232</v>
      </c>
      <c r="H140" s="9">
        <f>_xlfn.XLOOKUP($E140,'Copy of Raw Data'!$E:$E,'Copy of Raw Data'!H:H,"ERROR",0,1)</f>
        <v>17958.45</v>
      </c>
      <c r="I140" s="9">
        <f>_xlfn.XLOOKUP($E140,'Copy of Raw Data'!$E:$E,'Copy of Raw Data'!I:I,"ERROR",0,1)</f>
        <v>0.000755274386994391</v>
      </c>
      <c r="J140" s="9" t="str">
        <f>_xlfn.XLOOKUP($E140,'Copy of Raw Data'!$E:$E,'Copy of 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10 to 15</v>
      </c>
      <c r="L140" s="9">
        <f>_xlfn.XLOOKUP($E140,'Copy of Raw Data'!$E:$E,'Copy of Raw Data'!L:L,"ERROR",0,1)</f>
        <v>14.76</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 to 20</v>
      </c>
      <c r="N140" s="9">
        <f>_xlfn.XLOOKUP($E140,'Copy of Raw Data'!$E:$E,'Copy of Raw Data'!N:N,"ERROR",0,1)</f>
        <v>18.49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20% to 25%</v>
      </c>
      <c r="P140" s="16">
        <f t="shared" si="10"/>
        <v>0.201730665224446</v>
      </c>
      <c r="Q140" s="9">
        <f>_xlfn.XLOOKUP($E140,'Copy of Raw Data'!$E:$E,'Copy of Raw Data'!Q:Q,"ERROR",0,1)</f>
        <v>19.2</v>
      </c>
      <c r="R140" s="9" t="str">
        <f>_xlfn.XLOOKUP($E140,'Copy of Raw Data'!$E:$E,'Copy of Raw Data'!R:R,"ERROR",0,1)</f>
        <v>oz</v>
      </c>
      <c r="S140" s="17">
        <f t="shared" si="9"/>
        <v>0.76875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0.75 to 1</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 to 0.05</v>
      </c>
      <c r="V140" s="17">
        <f t="shared" si="11"/>
        <v>0.0325674952091083</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 to 0.05</v>
      </c>
      <c r="X140" s="17">
        <f t="shared" si="12"/>
        <v>0.025997632735881</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15 to 20</v>
      </c>
      <c r="Z140" s="17">
        <f t="array" ref="Z140">_xlfn.IFS(AA140="oz",_xlfn.IFS(R140="oz",Q140,R140="fl oz",Q140*1.04,R140="ml",Q140*0.0338),AA140="fl oz",_xlfn.IFS(R140="oz",Q140/1.04,R140="fl oz",Q140,R140="ml",Q140*0.0338/1.04),AA140="ml",_xlfn.IFS(R140="oz",Q140/0.0338,R140="fl oz",Q140*1.04/0.0338,R140="ml",Q140))</f>
        <v>19.2</v>
      </c>
      <c r="AA140" s="9" t="str">
        <f>_xlfn.XLOOKUP($E140,'Copy of Raw Data'!$E:$E,'Copy of Raw Data'!AA:AA,"ERROR",0,1)</f>
        <v>oz</v>
      </c>
      <c r="AB140" s="9"/>
      <c r="AC140" s="9"/>
      <c r="AD140" s="9"/>
      <c r="AE140" s="9"/>
      <c r="AF140" s="9"/>
    </row>
    <row r="141" hidden="1" spans="1:32">
      <c r="A141" s="9" t="str">
        <f>_xlfn.XLOOKUP($E141,'Copy of Raw Data'!$E:$E,'Copy of Raw Data'!A:A,"ERROR",0,1)</f>
        <v>US</v>
      </c>
      <c r="B141" s="9" t="str">
        <f>_xlfn.XLOOKUP($E141,'Copy of Raw Data'!$E:$E,'Copy of Raw Data'!B:B,"ERROR",0,1)</f>
        <v>Hair Mousses</v>
      </c>
      <c r="C141" s="9" t="str">
        <f>_xlfn.XLOOKUP($E141,'Copy of Raw Data'!$E:$E,'Copy of Raw Data'!C:C,"ERROR",0,1)</f>
        <v>goldwell</v>
      </c>
      <c r="D141" s="9" t="str">
        <f>_xlfn.XLOOKUP($E141,'Copy of Raw Data'!$E:$E,'Copy of Raw Data'!D:D,"ERROR",0,1)</f>
        <v>www.amazon.com/dp/B007AKQMYQ</v>
      </c>
      <c r="E141" s="9" t="s">
        <v>537</v>
      </c>
      <c r="F141" s="9" t="str">
        <f>_xlfn.XLOOKUP($E141,'Copy of Raw Data'!$E:$E,'Copy of Raw Data'!F:F,"ERROR",0,1)</f>
        <v>Goldwell StyleSign Ultra Volume Top Whip Shaping Mousse 300mL</v>
      </c>
      <c r="G141" s="9">
        <f>_xlfn.XLOOKUP($E141,'Copy of Raw Data'!$E:$E,'Copy of Raw Data'!G:G,"ERROR",0,1)</f>
        <v>808</v>
      </c>
      <c r="H141" s="9">
        <f>_xlfn.XLOOKUP($E141,'Copy of Raw Data'!$E:$E,'Copy of Raw Data'!H:H,"ERROR",0,1)</f>
        <v>17765.08</v>
      </c>
      <c r="I141" s="9">
        <f>_xlfn.XLOOKUP($E141,'Copy of Raw Data'!$E:$E,'Copy of Raw Data'!I:I,"ERROR",0,1)</f>
        <v>0.000707728664827573</v>
      </c>
      <c r="J141" s="9" t="str">
        <f>_xlfn.XLOOKUP($E141,'Copy of Raw Data'!$E:$E,'Copy of 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20 to 30</v>
      </c>
      <c r="L141" s="9">
        <f>_xlfn.XLOOKUP($E141,'Copy of Raw Data'!$E:$E,'Copy of Raw Data'!L:L,"ERROR",0,1)</f>
        <v>21.98</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20 to 30</v>
      </c>
      <c r="N141" s="9">
        <f>_xlfn.XLOOKUP($E141,'Copy of Raw Data'!$E:$E,'Copy of Raw Data'!N:N,"ERROR",0,1)</f>
        <v>21.99</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0% to 2%</v>
      </c>
      <c r="P141" s="16">
        <f t="shared" si="10"/>
        <v>0.00045475216007267</v>
      </c>
      <c r="Q141" s="9">
        <f>_xlfn.XLOOKUP($E141,'Copy of Raw Data'!$E:$E,'Copy of Raw Data'!Q:Q,"ERROR",0,1)</f>
        <v>300</v>
      </c>
      <c r="R141" s="9" t="str">
        <f>_xlfn.XLOOKUP($E141,'Copy of Raw Data'!$E:$E,'Copy of Raw Data'!R:R,"ERROR",0,1)</f>
        <v>ml</v>
      </c>
      <c r="S141" s="17">
        <f t="shared" si="9"/>
        <v>2.16765285996055</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2 to 3</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0.05 to 0.1</v>
      </c>
      <c r="V141" s="17">
        <f t="shared" si="11"/>
        <v>0.0733391631131024</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0.05 to 0.1</v>
      </c>
      <c r="X141" s="17">
        <f t="shared" si="12"/>
        <v>0.0733058119702588</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10.14</v>
      </c>
      <c r="AA141" s="9" t="str">
        <f>_xlfn.XLOOKUP($E141,'Copy of Raw Data'!$E:$E,'Copy of Raw Data'!AA:AA,"ERROR",0,1)</f>
        <v>oz</v>
      </c>
      <c r="AB141" s="9"/>
      <c r="AC141" s="9"/>
      <c r="AD141" s="9"/>
      <c r="AE141" s="9"/>
      <c r="AF141" s="9"/>
    </row>
    <row r="142" hidden="1" spans="1:32">
      <c r="A142" s="9" t="str">
        <f>_xlfn.XLOOKUP($E142,'Copy of Raw Data'!$E:$E,'Copy of Raw Data'!A:A,"ERROR",0,1)</f>
        <v>US</v>
      </c>
      <c r="B142" s="9" t="str">
        <f>_xlfn.XLOOKUP($E142,'Copy of Raw Data'!$E:$E,'Copy of Raw Data'!B:B,"ERROR",0,1)</f>
        <v>Hair Mousses</v>
      </c>
      <c r="C142" s="9" t="str">
        <f>_xlfn.XLOOKUP($E142,'Copy of Raw Data'!$E:$E,'Copy of Raw Data'!C:C,"ERROR",0,1)</f>
        <v>Aunt Jackie's</v>
      </c>
      <c r="D142" s="9" t="str">
        <f>_xlfn.XLOOKUP($E142,'Copy of Raw Data'!$E:$E,'Copy of Raw Data'!D:D,"ERROR",0,1)</f>
        <v>www.amazon.com/dp/B07V3GGK3S</v>
      </c>
      <c r="E142" s="9" t="s">
        <v>540</v>
      </c>
      <c r="F142" s="9" t="str">
        <f>_xlfn.XLOOKUP($E142,'Copy of Raw Data'!$E:$E,'Copy of Raw Data'!F:F,"ERROR",0,1)</f>
        <v>Aunt Jackie's Grapeseed Style and Shine Recipes Ice Curls Glossy Curling Jelly, Hydrates, Softens, Makes Waves, Curls and Coils Easier to Style, 15 oz</v>
      </c>
      <c r="G142" s="9">
        <f>_xlfn.XLOOKUP($E142,'Copy of Raw Data'!$E:$E,'Copy of Raw Data'!G:G,"ERROR",0,1)</f>
        <v>1890</v>
      </c>
      <c r="H142" s="9">
        <f>_xlfn.XLOOKUP($E142,'Copy of Raw Data'!$E:$E,'Copy of Raw Data'!H:H,"ERROR",0,1)</f>
        <v>16646.74</v>
      </c>
      <c r="I142" s="9">
        <f>_xlfn.XLOOKUP($E142,'Copy of Raw Data'!$E:$E,'Copy of Raw Data'!I:I,"ERROR",0,1)</f>
        <v>0.000702193695525841</v>
      </c>
      <c r="J142" s="9" t="str">
        <f>_xlfn.XLOOKUP($E142,'Copy of Raw Data'!$E:$E,'Copy of 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5 to 10</v>
      </c>
      <c r="L142" s="9">
        <f>_xlfn.XLOOKUP($E142,'Copy of Raw Data'!$E:$E,'Copy of Raw Data'!L:L,"ERROR",0,1)</f>
        <v>8.81</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5 to 10</v>
      </c>
      <c r="N142" s="9">
        <f>_xlfn.XLOOKUP($E142,'Copy of Raw Data'!$E:$E,'Copy of Raw Data'!N:N,"ERROR",0,1)</f>
        <v>9.02</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2% to 4%</v>
      </c>
      <c r="P142" s="16">
        <f t="shared" si="10"/>
        <v>0.0232815964523281</v>
      </c>
      <c r="Q142" s="9">
        <f>_xlfn.XLOOKUP($E142,'Copy of Raw Data'!$E:$E,'Copy of Raw Data'!Q:Q,"ERROR",0,1)</f>
        <v>15</v>
      </c>
      <c r="R142" s="9" t="str">
        <f>_xlfn.XLOOKUP($E142,'Copy of Raw Data'!$E:$E,'Copy of Raw Data'!R:R,"ERROR",0,1)</f>
        <v>oz</v>
      </c>
      <c r="S142" s="17">
        <f t="shared" si="9"/>
        <v>0.587333333333333</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0.5 to 0.75</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11"/>
        <v>0.020335926051178</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12"/>
        <v>0.0198624732273701</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10 to 15</v>
      </c>
      <c r="Z142" s="17">
        <f t="array" ref="Z142">_xlfn.IFS(AA142="oz",_xlfn.IFS(R142="oz",Q142,R142="fl oz",Q142*1.04,R142="ml",Q142*0.0338),AA142="fl oz",_xlfn.IFS(R142="oz",Q142/1.04,R142="fl oz",Q142,R142="ml",Q142*0.0338/1.04),AA142="ml",_xlfn.IFS(R142="oz",Q142/0.0338,R142="fl oz",Q142*1.04/0.0338,R142="ml",Q142))</f>
        <v>15</v>
      </c>
      <c r="AA142" s="9" t="str">
        <f>_xlfn.XLOOKUP($E142,'Copy of Raw Data'!$E:$E,'Copy of Raw Data'!AA:AA,"ERROR",0,1)</f>
        <v>oz</v>
      </c>
      <c r="AB142" s="9"/>
      <c r="AC142" s="9"/>
      <c r="AD142" s="9"/>
      <c r="AE142" s="9"/>
      <c r="AF142" s="9"/>
    </row>
    <row r="143" hidden="1" spans="1:32">
      <c r="A143" s="9" t="str">
        <f>_xlfn.XLOOKUP($E143,'Copy of Raw Data'!$E:$E,'Copy of Raw Data'!A:A,"ERROR",0,1)</f>
        <v>US</v>
      </c>
      <c r="B143" s="9" t="str">
        <f>_xlfn.XLOOKUP($E143,'Copy of Raw Data'!$E:$E,'Copy of Raw Data'!B:B,"ERROR",0,1)</f>
        <v>Hair Mousses</v>
      </c>
      <c r="C143" s="9" t="str">
        <f>_xlfn.XLOOKUP($E143,'Copy of Raw Data'!$E:$E,'Copy of Raw Data'!C:C,"ERROR",0,1)</f>
        <v>thank god it's natural</v>
      </c>
      <c r="D143" s="9" t="str">
        <f>_xlfn.XLOOKUP($E143,'Copy of Raw Data'!$E:$E,'Copy of Raw Data'!D:D,"ERROR",0,1)</f>
        <v>www.amazon.com/dp/B07NSFFBFD</v>
      </c>
      <c r="E143" s="9" t="s">
        <v>544</v>
      </c>
      <c r="F143" s="9" t="str">
        <f>_xlfn.XLOOKUP($E143,'Copy of Raw Data'!$E:$E,'Copy of Raw Data'!F:F,"ERROR",0,1)</f>
        <v>tgin Honey Whip Hydrating Mousse For Natural Hair - Dry Hair - Curly Hair - Damaged Hair - 8 Oz</v>
      </c>
      <c r="G143" s="9">
        <f>_xlfn.XLOOKUP($E143,'Copy of Raw Data'!$E:$E,'Copy of Raw Data'!G:G,"ERROR",0,1)</f>
        <v>1595</v>
      </c>
      <c r="H143" s="9">
        <f>_xlfn.XLOOKUP($E143,'Copy of Raw Data'!$E:$E,'Copy of Raw Data'!H:H,"ERROR",0,1)</f>
        <v>16516.55</v>
      </c>
      <c r="I143" s="9">
        <f>_xlfn.XLOOKUP($E143,'Copy of Raw Data'!$E:$E,'Copy of Raw Data'!I:I,"ERROR",0,1)</f>
        <v>0.000696696139028362</v>
      </c>
      <c r="J143" s="9" t="str">
        <f>_xlfn.XLOOKUP($E143,'Copy of Raw Data'!$E:$E,'Copy of 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10 to 15</v>
      </c>
      <c r="L143" s="9">
        <f>_xlfn.XLOOKUP($E143,'Copy of Raw Data'!$E:$E,'Copy of Raw Data'!L:L,"ERROR",0,1)</f>
        <v>10.43</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10 to 15</v>
      </c>
      <c r="N143" s="9">
        <f>_xlfn.XLOOKUP($E143,'Copy of Raw Data'!$E:$E,'Copy of Raw Data'!N:N,"ERROR",0,1)</f>
        <v>10.95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4% to 6%</v>
      </c>
      <c r="P143" s="16">
        <f t="shared" si="10"/>
        <v>0.0474885844748858</v>
      </c>
      <c r="Q143" s="9">
        <f>_xlfn.XLOOKUP($E143,'Copy of Raw Data'!$E:$E,'Copy of Raw Data'!Q:Q,"ERROR",0,1)</f>
        <v>8</v>
      </c>
      <c r="R143" s="9" t="str">
        <f>_xlfn.XLOOKUP($E143,'Copy of Raw Data'!$E:$E,'Copy of Raw Data'!R:R,"ERROR",0,1)</f>
        <v>oz</v>
      </c>
      <c r="S143" s="17">
        <f t="shared" si="9"/>
        <v>1.30375</v>
      </c>
      <c r="T143" s="9" t="str">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1 to 2</v>
      </c>
      <c r="U143" s="17" t="str">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 to 0.05</v>
      </c>
      <c r="V143" s="17">
        <f t="shared" si="11"/>
        <v>0.0462884680419344</v>
      </c>
      <c r="W143" s="17" t="str">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 to 0.05</v>
      </c>
      <c r="X143" s="17">
        <f t="shared" si="12"/>
        <v>0.0440902942171119</v>
      </c>
      <c r="Y143" s="9" t="str">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6 to 8</v>
      </c>
      <c r="Z143" s="17">
        <f t="array" ref="Z143">_xlfn.IFS(AA143="oz",_xlfn.IFS(R143="oz",Q143,R143="fl oz",Q143*1.04,R143="ml",Q143*0.0338),AA143="fl oz",_xlfn.IFS(R143="oz",Q143/1.04,R143="fl oz",Q143,R143="ml",Q143*0.0338/1.04),AA143="ml",_xlfn.IFS(R143="oz",Q143/0.0338,R143="fl oz",Q143*1.04/0.0338,R143="ml",Q143))</f>
        <v>8</v>
      </c>
      <c r="AA143" s="9" t="str">
        <f>_xlfn.XLOOKUP($E143,'Copy of Raw Data'!$E:$E,'Copy of Raw Data'!AA:AA,"ERROR",0,1)</f>
        <v>oz</v>
      </c>
      <c r="AB143" s="9"/>
      <c r="AC143" s="9"/>
      <c r="AD143" s="9"/>
      <c r="AE143" s="9"/>
      <c r="AF143" s="9"/>
    </row>
    <row r="144" hidden="1" spans="1:32">
      <c r="A144" s="9" t="str">
        <f>_xlfn.XLOOKUP($E144,'Copy of Raw Data'!$E:$E,'Copy of Raw Data'!A:A,"ERROR",0,1)</f>
        <v>US</v>
      </c>
      <c r="B144" s="9" t="str">
        <f>_xlfn.XLOOKUP($E144,'Copy of Raw Data'!$E:$E,'Copy of Raw Data'!B:B,"ERROR",0,1)</f>
        <v>Hair Mousses</v>
      </c>
      <c r="C144" s="9" t="str">
        <f>_xlfn.XLOOKUP($E144,'Copy of Raw Data'!$E:$E,'Copy of Raw Data'!C:C,"ERROR",0,1)</f>
        <v>elizabeth arden</v>
      </c>
      <c r="D144" s="9" t="str">
        <f>_xlfn.XLOOKUP($E144,'Copy of Raw Data'!$E:$E,'Copy of Raw Data'!D:D,"ERROR",0,1)</f>
        <v>www.amazon.com/dp/B006N5P1P0</v>
      </c>
      <c r="E144" s="9" t="s">
        <v>547</v>
      </c>
      <c r="F144" s="9" t="str">
        <f>_xlfn.XLOOKUP($E144,'Copy of Raw Data'!$E:$E,'Copy of Raw Data'!F:F,"ERROR",0,1)</f>
        <v>Elizabeth Arden Flawless Finish Mousse Makeup</v>
      </c>
      <c r="G144" s="9">
        <f>_xlfn.XLOOKUP($E144,'Copy of Raw Data'!$E:$E,'Copy of Raw Data'!G:G,"ERROR",0,1)</f>
        <v>468</v>
      </c>
      <c r="H144" s="9">
        <f>_xlfn.XLOOKUP($E144,'Copy of Raw Data'!$E:$E,'Copy of Raw Data'!H:H,"ERROR",0,1)</f>
        <v>16387.24</v>
      </c>
      <c r="I144" s="9">
        <f>_xlfn.XLOOKUP($E144,'Copy of Raw Data'!$E:$E,'Copy of Raw Data'!I:I,"ERROR",0,1)</f>
        <v>0.000686743482806415</v>
      </c>
      <c r="J144" s="9" t="str">
        <f>_xlfn.XLOOKUP($E144,'Copy of Raw Data'!$E:$E,'Copy of 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30 to 40</v>
      </c>
      <c r="L144" s="9">
        <f>_xlfn.XLOOKUP($E144,'Copy of Raw Data'!$E:$E,'Copy of Raw Data'!L:L,"ERROR",0,1)</f>
        <v>35</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30 to 40</v>
      </c>
      <c r="N144" s="9">
        <f>_xlfn.XLOOKUP($E144,'Copy of Raw Data'!$E:$E,'Copy of Raw Data'!N:N,"ERROR",0,1)</f>
        <v>35</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10"/>
        <v>0</v>
      </c>
      <c r="Q144" s="9">
        <f>_xlfn.XLOOKUP($E144,'Copy of Raw Data'!$E:$E,'Copy of Raw Data'!Q:Q,"ERROR",0,1)</f>
        <v>0</v>
      </c>
      <c r="R144" s="9">
        <f>_xlfn.XLOOKUP($E144,'Copy of Raw Data'!$E:$E,'Copy of Raw Data'!R:R,"ERROR",0,1)</f>
        <v>0</v>
      </c>
      <c r="S144" s="17" t="e">
        <f t="shared" si="9"/>
        <v>#N/A</v>
      </c>
      <c r="T144" s="9" t="e">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#N/A</v>
      </c>
      <c r="U144" s="17" t="e">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#N/A</v>
      </c>
      <c r="V144" s="17" t="e">
        <f t="shared" si="11"/>
        <v>#N/A</v>
      </c>
      <c r="W144" s="17" t="e">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#N/A</v>
      </c>
      <c r="X144" s="17" t="e">
        <f t="shared" si="12"/>
        <v>#N/A</v>
      </c>
      <c r="Y144" s="9" t="e">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#N/A</v>
      </c>
      <c r="Z144" s="17" t="e">
        <f t="array" ref="Z144">_xlfn.IFS(AA144="oz",_xlfn.IFS(R144="oz",Q144,R144="fl oz",Q144*1.04,R144="ml",Q144*0.0338),AA144="fl oz",_xlfn.IFS(R144="oz",Q144/1.04,R144="fl oz",Q144,R144="ml",Q144*0.0338/1.04),AA144="ml",_xlfn.IFS(R144="oz",Q144/0.0338,R144="fl oz",Q144*1.04/0.0338,R144="ml",Q144))</f>
        <v>#N/A</v>
      </c>
      <c r="AA144" s="9" t="str">
        <f>_xlfn.XLOOKUP($E144,'Copy of Raw Data'!$E:$E,'Copy of Raw Data'!AA:AA,"ERROR",0,1)</f>
        <v>oz</v>
      </c>
      <c r="AB144" s="9"/>
      <c r="AC144" s="9"/>
      <c r="AD144" s="9"/>
      <c r="AE144" s="9"/>
      <c r="AF144" s="9"/>
    </row>
    <row r="145" hidden="1" spans="1:32">
      <c r="A145" s="9" t="str">
        <f>_xlfn.XLOOKUP($E145,'Copy of Raw Data'!$E:$E,'Copy of Raw Data'!A:A,"ERROR",0,1)</f>
        <v>US</v>
      </c>
      <c r="B145" s="9" t="str">
        <f>_xlfn.XLOOKUP($E145,'Copy of Raw Data'!$E:$E,'Copy of Raw Data'!B:B,"ERROR",0,1)</f>
        <v>Hair Mousses</v>
      </c>
      <c r="C145" s="9" t="str">
        <f>_xlfn.XLOOKUP($E145,'Copy of Raw Data'!$E:$E,'Copy of Raw Data'!C:C,"ERROR",0,1)</f>
        <v>r+co</v>
      </c>
      <c r="D145" s="9" t="str">
        <f>_xlfn.XLOOKUP($E145,'Copy of Raw Data'!$E:$E,'Copy of Raw Data'!D:D,"ERROR",0,1)</f>
        <v>www.amazon.com/dp/B01D3LDJQE</v>
      </c>
      <c r="E145" s="9" t="s">
        <v>549</v>
      </c>
      <c r="F145" s="9" t="str">
        <f>_xlfn.XLOOKUP($E145,'Copy of Raw Data'!$E:$E,'Copy of Raw Data'!F:F,"ERROR",0,1)</f>
        <v>R+Co Twister Curl Primer, Lightweight Styling Primer for Moisturized and Defined Curls, Packaging May Vary, 5 Fl Oz R+Co Twister Curl Primer, Lightweight Styling Primer for Moisturized and Defined Curls, Packaging May Vary, 5 Fl Oz</v>
      </c>
      <c r="G145" s="9">
        <f>_xlfn.XLOOKUP($E145,'Copy of Raw Data'!$E:$E,'Copy of Raw Data'!G:G,"ERROR",0,1)</f>
        <v>570</v>
      </c>
      <c r="H145" s="9">
        <f>_xlfn.XLOOKUP($E145,'Copy of Raw Data'!$E:$E,'Copy of Raw Data'!H:H,"ERROR",0,1)</f>
        <v>16153.14</v>
      </c>
      <c r="I145" s="9">
        <f>_xlfn.XLOOKUP($E145,'Copy of Raw Data'!$E:$E,'Copy of Raw Data'!I:I,"ERROR",0,1)</f>
        <v>0.000672146111965725</v>
      </c>
      <c r="J145" s="9" t="str">
        <f>_xlfn.XLOOKUP($E145,'Copy of Raw Data'!$E:$E,'Copy of 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20 to 30</v>
      </c>
      <c r="L145" s="9">
        <f>_xlfn.XLOOKUP($E145,'Copy of Raw Data'!$E:$E,'Copy of Raw Data'!L:L,"ERROR",0,1)</f>
        <v>28.33</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20 to 30</v>
      </c>
      <c r="N145" s="9">
        <f>_xlfn.XLOOKUP($E145,'Copy of Raw Data'!$E:$E,'Copy of Raw Data'!N:N,"ERROR",0,1)</f>
        <v>28.33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No Discount</v>
      </c>
      <c r="P145" s="16">
        <f t="shared" si="10"/>
        <v>0</v>
      </c>
      <c r="Q145" s="9">
        <f>_xlfn.XLOOKUP($E145,'Copy of Raw Data'!$E:$E,'Copy of Raw Data'!Q:Q,"ERROR",0,1)</f>
        <v>5</v>
      </c>
      <c r="R145" s="9" t="str">
        <f>_xlfn.XLOOKUP($E145,'Copy of Raw Data'!$E:$E,'Copy of Raw Data'!R:R,"ERROR",0,1)</f>
        <v>fl oz</v>
      </c>
      <c r="S145" s="17">
        <f t="shared" si="9"/>
        <v>5.44807692307692</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5 to 10</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0.1 to 0.2</v>
      </c>
      <c r="V145" s="17">
        <f t="shared" si="11"/>
        <v>0.184243385968107</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0.1 to 0.2</v>
      </c>
      <c r="X145" s="17">
        <f t="shared" si="12"/>
        <v>0.184243385968107</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4 to 6</v>
      </c>
      <c r="Z145" s="17">
        <f t="array" ref="Z145">_xlfn.IFS(AA145="oz",_xlfn.IFS(R145="oz",Q145,R145="fl oz",Q145*1.04,R145="ml",Q145*0.0338),AA145="fl oz",_xlfn.IFS(R145="oz",Q145/1.04,R145="fl oz",Q145,R145="ml",Q145*0.0338/1.04),AA145="ml",_xlfn.IFS(R145="oz",Q145/0.0338,R145="fl oz",Q145*1.04/0.0338,R145="ml",Q145))</f>
        <v>5.2</v>
      </c>
      <c r="AA145" s="9" t="str">
        <f>_xlfn.XLOOKUP($E145,'Copy of Raw Data'!$E:$E,'Copy of Raw Data'!AA:AA,"ERROR",0,1)</f>
        <v>oz</v>
      </c>
      <c r="AB145" s="9"/>
      <c r="AC145" s="9"/>
      <c r="AD145" s="9"/>
      <c r="AE145" s="9"/>
      <c r="AF145" s="9"/>
    </row>
    <row r="146" hidden="1" spans="1:32">
      <c r="A146" s="9" t="str">
        <f>_xlfn.XLOOKUP($E146,'Copy of Raw Data'!$E:$E,'Copy of Raw Data'!A:A,"ERROR",0,1)</f>
        <v>US</v>
      </c>
      <c r="B146" s="9" t="str">
        <f>_xlfn.XLOOKUP($E146,'Copy of Raw Data'!$E:$E,'Copy of Raw Data'!B:B,"ERROR",0,1)</f>
        <v>Hair Mousses</v>
      </c>
      <c r="C146" s="9" t="str">
        <f>_xlfn.XLOOKUP($E146,'Copy of Raw Data'!$E:$E,'Copy of Raw Data'!C:C,"ERROR",0,1)</f>
        <v>rusk</v>
      </c>
      <c r="D146" s="9" t="str">
        <f>_xlfn.XLOOKUP($E146,'Copy of Raw Data'!$E:$E,'Copy of Raw Data'!D:D,"ERROR",0,1)</f>
        <v>www.amazon.com/dp/B079KS8QCD</v>
      </c>
      <c r="E146" s="9" t="s">
        <v>552</v>
      </c>
      <c r="F146" s="9" t="str">
        <f>_xlfn.XLOOKUP($E146,'Copy of Raw Data'!$E:$E,'Copy of Raw Data'!F:F,"ERROR",0,1)</f>
        <v>RUSK Deepshine PlatinumX Mousse, 9 Oz, Lightweight, Alcohol-Free Styling Foam for Platinum, Blonde, Gray, and Silver Hair, Enhances Body and Volume While Restoring Brilliance to Haircolor</v>
      </c>
      <c r="G146" s="9">
        <f>_xlfn.XLOOKUP($E146,'Copy of Raw Data'!$E:$E,'Copy of Raw Data'!G:G,"ERROR",0,1)</f>
        <v>1017</v>
      </c>
      <c r="H146" s="9">
        <f>_xlfn.XLOOKUP($E146,'Copy of Raw Data'!$E:$E,'Copy of Raw Data'!H:H,"ERROR",0,1)</f>
        <v>15809.79</v>
      </c>
      <c r="I146" s="9">
        <f>_xlfn.XLOOKUP($E146,'Copy of Raw Data'!$E:$E,'Copy of Raw Data'!I:I,"ERROR",0,1)</f>
        <v>0.000669727459199955</v>
      </c>
      <c r="J146" s="9" t="str">
        <f>_xlfn.XLOOKUP($E146,'Copy of Raw Data'!$E:$E,'Copy of 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15 to 20</v>
      </c>
      <c r="L146" s="9">
        <f>_xlfn.XLOOKUP($E146,'Copy of Raw Data'!$E:$E,'Copy of Raw Data'!L:L,"ERROR",0,1)</f>
        <v>15.52</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15 to 20</v>
      </c>
      <c r="N146" s="9">
        <f>_xlfn.XLOOKUP($E146,'Copy of Raw Data'!$E:$E,'Copy of Raw Data'!N:N,"ERROR",0,1)</f>
        <v>15.73</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0% to 2%</v>
      </c>
      <c r="P146" s="16">
        <f t="shared" si="10"/>
        <v>0.0133502860775589</v>
      </c>
      <c r="Q146" s="9">
        <f>_xlfn.XLOOKUP($E146,'Copy of Raw Data'!$E:$E,'Copy of Raw Data'!Q:Q,"ERROR",0,1)</f>
        <v>9</v>
      </c>
      <c r="R146" s="9" t="str">
        <f>_xlfn.XLOOKUP($E146,'Copy of Raw Data'!$E:$E,'Copy of Raw Data'!R:R,"ERROR",0,1)</f>
        <v>oz</v>
      </c>
      <c r="S146" s="17">
        <f t="shared" si="9"/>
        <v>1.72444444444444</v>
      </c>
      <c r="T146" s="9" t="str">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1 to 2</v>
      </c>
      <c r="U146" s="17"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0.05 to 0.1</v>
      </c>
      <c r="V146" s="17">
        <f t="shared" si="11"/>
        <v>0.0591064517341149</v>
      </c>
      <c r="W146" s="17"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0.05 to 0.1</v>
      </c>
      <c r="X146" s="17">
        <f t="shared" si="12"/>
        <v>0.058317363694435</v>
      </c>
      <c r="Y146" s="9"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17">
        <f t="array" ref="Z146">_xlfn.IFS(AA146="oz",_xlfn.IFS(R146="oz",Q146,R146="fl oz",Q146*1.04,R146="ml",Q146*0.0338),AA146="fl oz",_xlfn.IFS(R146="oz",Q146/1.04,R146="fl oz",Q146,R146="ml",Q146*0.0338/1.04),AA146="ml",_xlfn.IFS(R146="oz",Q146/0.0338,R146="fl oz",Q146*1.04/0.0338,R146="ml",Q146))</f>
        <v>9</v>
      </c>
      <c r="AA146" s="9" t="str">
        <f>_xlfn.XLOOKUP($E146,'Copy of Raw Data'!$E:$E,'Copy of Raw Data'!AA:AA,"ERROR",0,1)</f>
        <v>oz</v>
      </c>
      <c r="AB146" s="9"/>
      <c r="AC146" s="9"/>
      <c r="AD146" s="9"/>
      <c r="AE146" s="9"/>
      <c r="AF146" s="9"/>
    </row>
    <row r="147" hidden="1" spans="1:32">
      <c r="A147" s="9" t="str">
        <f>_xlfn.XLOOKUP($E147,'Copy of Raw Data'!$E:$E,'Copy of Raw Data'!A:A,"ERROR",0,1)</f>
        <v>US</v>
      </c>
      <c r="B147" s="9" t="str">
        <f>_xlfn.XLOOKUP($E147,'Copy of Raw Data'!$E:$E,'Copy of Raw Data'!B:B,"ERROR",0,1)</f>
        <v>Hair Mousses</v>
      </c>
      <c r="C147" s="9" t="str">
        <f>_xlfn.XLOOKUP($E147,'Copy of Raw Data'!$E:$E,'Copy of Raw Data'!C:C,"ERROR",0,1)</f>
        <v>sebastian</v>
      </c>
      <c r="D147" s="9" t="str">
        <f>_xlfn.XLOOKUP($E147,'Copy of Raw Data'!$E:$E,'Copy of Raw Data'!D:D,"ERROR",0,1)</f>
        <v>www.amazon.com/dp/B01D3N19HS</v>
      </c>
      <c r="E147" s="9" t="s">
        <v>555</v>
      </c>
      <c r="F147" s="9" t="str">
        <f>_xlfn.XLOOKUP($E147,'Copy of Raw Data'!$E:$E,'Copy of Raw Data'!F:F,"ERROR",0,1)</f>
        <v>Sebastian Whipped CrÃ¨me, Light Conditioning-Style Whip</v>
      </c>
      <c r="G147" s="9">
        <f>_xlfn.XLOOKUP($E147,'Copy of Raw Data'!$E:$E,'Copy of Raw Data'!G:G,"ERROR",0,1)</f>
        <v>750</v>
      </c>
      <c r="H147" s="9">
        <f>_xlfn.XLOOKUP($E147,'Copy of Raw Data'!$E:$E,'Copy of Raw Data'!H:H,"ERROR",0,1)</f>
        <v>15752.9</v>
      </c>
      <c r="I147" s="9">
        <f>_xlfn.XLOOKUP($E147,'Copy of Raw Data'!$E:$E,'Copy of Raw Data'!I:I,"ERROR",0,1)</f>
        <v>0.000660823636933563</v>
      </c>
      <c r="J147" s="9" t="str">
        <f>_xlfn.XLOOKUP($E147,'Copy of Raw Data'!$E:$E,'Copy of 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20 to 30</v>
      </c>
      <c r="L147" s="9">
        <f>_xlfn.XLOOKUP($E147,'Copy of Raw Data'!$E:$E,'Copy of Raw Data'!L:L,"ERROR",0,1)</f>
        <v>21</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20 to 30</v>
      </c>
      <c r="N147" s="9">
        <f>_xlfn.XLOOKUP($E147,'Copy of Raw Data'!$E:$E,'Copy of Raw Data'!N:N,"ERROR",0,1)</f>
        <v>21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No Discount</v>
      </c>
      <c r="P147" s="16">
        <f t="shared" si="10"/>
        <v>0</v>
      </c>
      <c r="Q147" s="9">
        <f>_xlfn.XLOOKUP($E147,'Copy of Raw Data'!$E:$E,'Copy of Raw Data'!Q:Q,"ERROR",0,1)</f>
        <v>0</v>
      </c>
      <c r="R147" s="9">
        <f>_xlfn.XLOOKUP($E147,'Copy of Raw Data'!$E:$E,'Copy of Raw Data'!R:R,"ERROR",0,1)</f>
        <v>0</v>
      </c>
      <c r="S147" s="17" t="e">
        <f t="shared" si="9"/>
        <v>#N/A</v>
      </c>
      <c r="T147" s="9" t="e">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#N/A</v>
      </c>
      <c r="U147" s="17" t="e">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#N/A</v>
      </c>
      <c r="V147" s="17" t="e">
        <f t="shared" si="11"/>
        <v>#N/A</v>
      </c>
      <c r="W147" s="17" t="e">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#N/A</v>
      </c>
      <c r="X147" s="17" t="e">
        <f t="shared" si="12"/>
        <v>#N/A</v>
      </c>
      <c r="Y147" s="9" t="e">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#N/A</v>
      </c>
      <c r="Z147" s="17" t="e">
        <f t="array" ref="Z147">_xlfn.IFS(AA147="oz",_xlfn.IFS(R147="oz",Q147,R147="fl oz",Q147*1.04,R147="ml",Q147*0.0338),AA147="fl oz",_xlfn.IFS(R147="oz",Q147/1.04,R147="fl oz",Q147,R147="ml",Q147*0.0338/1.04),AA147="ml",_xlfn.IFS(R147="oz",Q147/0.0338,R147="fl oz",Q147*1.04/0.0338,R147="ml",Q147))</f>
        <v>#N/A</v>
      </c>
      <c r="AA147" s="9" t="str">
        <f>_xlfn.XLOOKUP($E147,'Copy of Raw Data'!$E:$E,'Copy of Raw Data'!AA:AA,"ERROR",0,1)</f>
        <v>oz</v>
      </c>
      <c r="AB147" s="9"/>
      <c r="AC147" s="9"/>
      <c r="AD147" s="9"/>
      <c r="AE147" s="9"/>
      <c r="AF147" s="9"/>
    </row>
    <row r="148" hidden="1" spans="1:32">
      <c r="A148" s="9" t="str">
        <f>_xlfn.XLOOKUP($E148,'Copy of Raw Data'!$E:$E,'Copy of Raw Data'!A:A,"ERROR",0,1)</f>
        <v>US</v>
      </c>
      <c r="B148" s="9" t="str">
        <f>_xlfn.XLOOKUP($E148,'Copy of Raw Data'!$E:$E,'Copy of Raw Data'!B:B,"ERROR",0,1)</f>
        <v>Hair Mousses</v>
      </c>
      <c r="C148" s="9" t="str">
        <f>_xlfn.XLOOKUP($E148,'Copy of Raw Data'!$E:$E,'Copy of Raw Data'!C:C,"ERROR",0,1)</f>
        <v>african pride</v>
      </c>
      <c r="D148" s="9" t="str">
        <f>_xlfn.XLOOKUP($E148,'Copy of Raw Data'!$E:$E,'Copy of Raw Data'!D:D,"ERROR",0,1)</f>
        <v>www.amazon.com/dp/B07T7864KV</v>
      </c>
      <c r="E148" s="9" t="s">
        <v>559</v>
      </c>
      <c r="F148" s="9" t="str">
        <f>_xlfn.XLOOKUP($E148,'Copy of Raw Data'!$E:$E,'Copy of Raw Data'!F:F,"ERROR",0,1)</f>
        <v>African Pride Moisture Miracle Rose Water &amp; Argan Oil Curl Hair Mousse, Flexible Hold, Enhances Curls, Creates Wave Patterns, No Residue, Deep Moisture, Adds Shine, Strengthens &amp; Protects Hair, 8.5 oz</v>
      </c>
      <c r="G148" s="9">
        <f>_xlfn.XLOOKUP($E148,'Copy of Raw Data'!$E:$E,'Copy of Raw Data'!G:G,"ERROR",0,1)</f>
        <v>1858</v>
      </c>
      <c r="H148" s="9">
        <f>_xlfn.XLOOKUP($E148,'Copy of Raw Data'!$E:$E,'Copy of Raw Data'!H:H,"ERROR",0,1)</f>
        <v>15543.47</v>
      </c>
      <c r="I148" s="9">
        <f>_xlfn.XLOOKUP($E148,'Copy of Raw Data'!$E:$E,'Copy of Raw Data'!I:I,"ERROR",0,1)</f>
        <v>0.000655881320462819</v>
      </c>
      <c r="J148" s="9" t="str">
        <f>_xlfn.XLOOKUP($E148,'Copy of Raw Data'!$E:$E,'Copy of 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5 to 10</v>
      </c>
      <c r="L148" s="9">
        <f>_xlfn.XLOOKUP($E148,'Copy of Raw Data'!$E:$E,'Copy of Raw Data'!L:L,"ERROR",0,1)</f>
        <v>8.4</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5 to 10</v>
      </c>
      <c r="N148" s="9">
        <f>_xlfn.XLOOKUP($E148,'Copy of Raw Data'!$E:$E,'Copy of Raw Data'!N:N,"ERROR",0,1)</f>
        <v>9.1</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10"/>
        <v>0.0769230769230768</v>
      </c>
      <c r="Q148" s="9">
        <f>_xlfn.XLOOKUP($E148,'Copy of Raw Data'!$E:$E,'Copy of Raw Data'!Q:Q,"ERROR",0,1)</f>
        <v>8.5</v>
      </c>
      <c r="R148" s="9" t="str">
        <f>_xlfn.XLOOKUP($E148,'Copy of Raw Data'!$E:$E,'Copy of Raw Data'!R:R,"ERROR",0,1)</f>
        <v>oz</v>
      </c>
      <c r="S148" s="17">
        <f t="shared" si="9"/>
        <v>0.988235294117647</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0.75 to 1</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 to 0.05</v>
      </c>
      <c r="V148" s="17">
        <f t="shared" si="11"/>
        <v>0.0362052159382522</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 to 0.05</v>
      </c>
      <c r="X148" s="17">
        <f t="shared" si="12"/>
        <v>0.0334201993276174</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8 to 10</v>
      </c>
      <c r="Z148" s="17">
        <f t="array" ref="Z148">_xlfn.IFS(AA148="oz",_xlfn.IFS(R148="oz",Q148,R148="fl oz",Q148*1.04,R148="ml",Q148*0.0338),AA148="fl oz",_xlfn.IFS(R148="oz",Q148/1.04,R148="fl oz",Q148,R148="ml",Q148*0.0338/1.04),AA148="ml",_xlfn.IFS(R148="oz",Q148/0.0338,R148="fl oz",Q148*1.04/0.0338,R148="ml",Q148))</f>
        <v>8.5</v>
      </c>
      <c r="AA148" s="9" t="str">
        <f>_xlfn.XLOOKUP($E148,'Copy of Raw Data'!$E:$E,'Copy of Raw Data'!AA:AA,"ERROR",0,1)</f>
        <v>oz</v>
      </c>
      <c r="AB148" s="9"/>
      <c r="AC148" s="9"/>
      <c r="AD148" s="9"/>
      <c r="AE148" s="9"/>
      <c r="AF148" s="9"/>
    </row>
    <row r="149" hidden="1" spans="1:32">
      <c r="A149" s="9" t="str">
        <f>_xlfn.XLOOKUP($E149,'Copy of Raw Data'!$E:$E,'Copy of Raw Data'!A:A,"ERROR",0,1)</f>
        <v>US</v>
      </c>
      <c r="B149" s="9" t="str">
        <f>_xlfn.XLOOKUP($E149,'Copy of Raw Data'!$E:$E,'Copy of Raw Data'!B:B,"ERROR",0,1)</f>
        <v>Hair Mousses</v>
      </c>
      <c r="C149" s="9" t="str">
        <f>_xlfn.XLOOKUP($E149,'Copy of Raw Data'!$E:$E,'Copy of Raw Data'!C:C,"ERROR",0,1)</f>
        <v>Clinique</v>
      </c>
      <c r="D149" s="9" t="str">
        <f>_xlfn.XLOOKUP($E149,'Copy of Raw Data'!$E:$E,'Copy of Raw Data'!D:D,"ERROR",0,1)</f>
        <v>www.amazon.com/dp/B005FD701O</v>
      </c>
      <c r="E149" s="9" t="s">
        <v>563</v>
      </c>
      <c r="F149" s="9" t="str">
        <f>_xlfn.XLOOKUP($E149,'Copy of Raw Data'!$E:$E,'Copy of Raw Data'!F:F,"ERROR",0,1)</f>
        <v>Rinse Off Foaming - Cleanser Mousse HydroDémaquillante, 5 Fl Oz (Pack of 1)</v>
      </c>
      <c r="G149" s="9">
        <f>_xlfn.XLOOKUP($E149,'Copy of Raw Data'!$E:$E,'Copy of Raw Data'!G:G,"ERROR",0,1)</f>
        <v>760</v>
      </c>
      <c r="H149" s="9">
        <f>_xlfn.XLOOKUP($E149,'Copy of Raw Data'!$E:$E,'Copy of Raw Data'!H:H,"ERROR",0,1)</f>
        <v>15427.22</v>
      </c>
      <c r="I149" s="9">
        <f>_xlfn.XLOOKUP($E149,'Copy of Raw Data'!$E:$E,'Copy of Raw Data'!I:I,"ERROR",0,1)</f>
        <v>0.000642383801038027</v>
      </c>
      <c r="J149" s="9" t="str">
        <f>_xlfn.XLOOKUP($E149,'Copy of Raw Data'!$E:$E,'Copy of 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20 to 30</v>
      </c>
      <c r="L149" s="9">
        <f>_xlfn.XLOOKUP($E149,'Copy of Raw Data'!$E:$E,'Copy of Raw Data'!L:L,"ERROR",0,1)</f>
        <v>20.23</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20 to 30</v>
      </c>
      <c r="N149" s="9">
        <f>_xlfn.XLOOKUP($E149,'Copy of Raw Data'!$E:$E,'Copy of Raw Data'!N:N,"ERROR",0,1)</f>
        <v>21.64</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6% to 8%</v>
      </c>
      <c r="P149" s="16">
        <f t="shared" si="10"/>
        <v>0.0651571164510166</v>
      </c>
      <c r="Q149" s="9">
        <f>_xlfn.XLOOKUP($E149,'Copy of Raw Data'!$E:$E,'Copy of Raw Data'!Q:Q,"ERROR",0,1)</f>
        <v>5</v>
      </c>
      <c r="R149" s="9" t="str">
        <f>_xlfn.XLOOKUP($E149,'Copy of Raw Data'!$E:$E,'Copy of Raw Data'!R:R,"ERROR",0,1)</f>
        <v>fl oz</v>
      </c>
      <c r="S149" s="17">
        <f t="shared" si="9"/>
        <v>3.89038461538462</v>
      </c>
      <c r="T149" s="9" t="str">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3 to 4</v>
      </c>
      <c r="U149" s="17" t="str">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0.1 to 0.2</v>
      </c>
      <c r="V149" s="17">
        <f t="shared" si="11"/>
        <v>0.140735152571473</v>
      </c>
      <c r="W149" s="17" t="str">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0.1 to 0.2</v>
      </c>
      <c r="X149" s="17">
        <f t="shared" si="12"/>
        <v>0.131565255846622</v>
      </c>
      <c r="Y149" s="9" t="str">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4 to 6</v>
      </c>
      <c r="Z149" s="17">
        <f t="array" ref="Z149">_xlfn.IFS(AA149="oz",_xlfn.IFS(R149="oz",Q149,R149="fl oz",Q149*1.04,R149="ml",Q149*0.0338),AA149="fl oz",_xlfn.IFS(R149="oz",Q149/1.04,R149="fl oz",Q149,R149="ml",Q149*0.0338/1.04),AA149="ml",_xlfn.IFS(R149="oz",Q149/0.0338,R149="fl oz",Q149*1.04/0.0338,R149="ml",Q149))</f>
        <v>5.2</v>
      </c>
      <c r="AA149" s="9" t="str">
        <f>_xlfn.XLOOKUP($E149,'Copy of Raw Data'!$E:$E,'Copy of Raw Data'!AA:AA,"ERROR",0,1)</f>
        <v>oz</v>
      </c>
      <c r="AB149" s="9"/>
      <c r="AC149" s="9"/>
      <c r="AD149" s="9"/>
      <c r="AE149" s="9"/>
      <c r="AF149" s="9"/>
    </row>
    <row r="150" hidden="1" spans="1:32">
      <c r="A150" s="9" t="str">
        <f>_xlfn.XLOOKUP($E150,'Copy of Raw Data'!$E:$E,'Copy of Raw Data'!A:A,"ERROR",0,1)</f>
        <v>US</v>
      </c>
      <c r="B150" s="9" t="str">
        <f>_xlfn.XLOOKUP($E150,'Copy of Raw Data'!$E:$E,'Copy of Raw Data'!B:B,"ERROR",0,1)</f>
        <v>Hair Mousses</v>
      </c>
      <c r="C150" s="9" t="str">
        <f>_xlfn.XLOOKUP($E150,'Copy of Raw Data'!$E:$E,'Copy of Raw Data'!C:C,"ERROR",0,1)</f>
        <v>elizabeth arden</v>
      </c>
      <c r="D150" s="9" t="str">
        <f>_xlfn.XLOOKUP($E150,'Copy of Raw Data'!$E:$E,'Copy of Raw Data'!D:D,"ERROR",0,1)</f>
        <v>www.amazon.com/dp/B002WO8X06</v>
      </c>
      <c r="E150" s="9" t="s">
        <v>566</v>
      </c>
      <c r="F150" s="9" t="str">
        <f>_xlfn.XLOOKUP($E150,'Copy of Raw Data'!$E:$E,'Copy of Raw Data'!F:F,"ERROR",0,1)</f>
        <v>Elizabeth Arden Flawless Finish Mousse Makeup</v>
      </c>
      <c r="G150" s="9">
        <f>_xlfn.XLOOKUP($E150,'Copy of Raw Data'!$E:$E,'Copy of Raw Data'!G:G,"ERROR",0,1)</f>
        <v>432</v>
      </c>
      <c r="H150" s="9">
        <f>_xlfn.XLOOKUP($E150,'Copy of Raw Data'!$E:$E,'Copy of Raw Data'!H:H,"ERROR",0,1)</f>
        <v>15109.74</v>
      </c>
      <c r="I150" s="9">
        <f>_xlfn.XLOOKUP($E150,'Copy of Raw Data'!$E:$E,'Copy of Raw Data'!I:I,"ERROR",0,1)</f>
        <v>0.000619535206277835</v>
      </c>
      <c r="J150" s="9" t="str">
        <f>_xlfn.XLOOKUP($E150,'Copy of Raw Data'!$E:$E,'Copy of 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30 to 40</v>
      </c>
      <c r="L150" s="9">
        <f>_xlfn.XLOOKUP($E150,'Copy of Raw Data'!$E:$E,'Copy of Raw Data'!L:L,"ERROR",0,1)</f>
        <v>35</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30 to 40</v>
      </c>
      <c r="N150" s="9">
        <f>_xlfn.XLOOKUP($E150,'Copy of Raw Data'!$E:$E,'Copy of Raw Data'!N:N,"ERROR",0,1)</f>
        <v>35</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10"/>
        <v>0</v>
      </c>
      <c r="Q150" s="9">
        <f>_xlfn.XLOOKUP($E150,'Copy of Raw Data'!$E:$E,'Copy of Raw Data'!Q:Q,"ERROR",0,1)</f>
        <v>0</v>
      </c>
      <c r="R150" s="9">
        <f>_xlfn.XLOOKUP($E150,'Copy of Raw Data'!$E:$E,'Copy of Raw Data'!R:R,"ERROR",0,1)</f>
        <v>0</v>
      </c>
      <c r="S150" s="17" t="e">
        <f t="shared" si="9"/>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11"/>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12"/>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tr">
        <f>_xlfn.XLOOKUP($E150,'Copy of Raw Data'!$E:$E,'Copy of Raw Data'!AA:AA,"ERROR",0,1)</f>
        <v>oz</v>
      </c>
      <c r="AB150" s="9"/>
      <c r="AC150" s="9"/>
      <c r="AD150" s="9"/>
      <c r="AE150" s="9"/>
      <c r="AF150" s="9"/>
    </row>
    <row r="151" hidden="1" spans="1:32">
      <c r="A151" s="9" t="str">
        <f>_xlfn.XLOOKUP($E151,'Copy of Raw Data'!$E:$E,'Copy of Raw Data'!A:A,"ERROR",0,1)</f>
        <v>US</v>
      </c>
      <c r="B151" s="9" t="str">
        <f>_xlfn.XLOOKUP($E151,'Copy of Raw Data'!$E:$E,'Copy of Raw Data'!B:B,"ERROR",0,1)</f>
        <v>Hair Mousses</v>
      </c>
      <c r="C151" s="9" t="str">
        <f>_xlfn.XLOOKUP($E151,'Copy of Raw Data'!$E:$E,'Copy of Raw Data'!C:C,"ERROR",0,1)</f>
        <v>moroccanoil</v>
      </c>
      <c r="D151" s="9" t="str">
        <f>_xlfn.XLOOKUP($E151,'Copy of Raw Data'!$E:$E,'Copy of Raw Data'!D:D,"ERROR",0,1)</f>
        <v>www.amazon.com/dp/B01C502P5U</v>
      </c>
      <c r="E151" s="9" t="s">
        <v>568</v>
      </c>
      <c r="F151" s="9" t="str">
        <f>_xlfn.XLOOKUP($E151,'Copy of Raw Data'!$E:$E,'Copy of Raw Data'!F:F,"ERROR",0,1)</f>
        <v>Moroccanoil Beach Wave Mousse</v>
      </c>
      <c r="G151" s="9">
        <f>_xlfn.XLOOKUP($E151,'Copy of Raw Data'!$E:$E,'Copy of Raw Data'!G:G,"ERROR",0,1)</f>
        <v>1041</v>
      </c>
      <c r="H151" s="9">
        <f>_xlfn.XLOOKUP($E151,'Copy of Raw Data'!$E:$E,'Copy of Raw Data'!H:H,"ERROR",0,1)</f>
        <v>14572.31</v>
      </c>
      <c r="I151" s="9">
        <f>_xlfn.XLOOKUP($E151,'Copy of Raw Data'!$E:$E,'Copy of Raw Data'!I:I,"ERROR",0,1)</f>
        <v>0.000609707542833728</v>
      </c>
      <c r="J151" s="9" t="str">
        <f>_xlfn.XLOOKUP($E151,'Copy of Raw Data'!$E:$E,'Copy of 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_xlfn.XLOOKUP($E151,'Copy of Raw Data'!$E:$E,'Copy of Raw Data'!L:L,"ERROR",0,1)</f>
        <v>14</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_xlfn.XLOOKUP($E151,'Copy of Raw Data'!$E:$E,'Copy of Raw Data'!N:N,"ERROR",0,1)</f>
        <v>14</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No Discount</v>
      </c>
      <c r="P151" s="16">
        <f t="shared" si="10"/>
        <v>0</v>
      </c>
      <c r="Q151" s="9">
        <f>_xlfn.XLOOKUP($E151,'Copy of Raw Data'!$E:$E,'Copy of Raw Data'!Q:Q,"ERROR",0,1)</f>
        <v>0</v>
      </c>
      <c r="R151" s="9">
        <f>_xlfn.XLOOKUP($E151,'Copy of Raw Data'!$E:$E,'Copy of Raw Data'!R:R,"ERROR",0,1)</f>
        <v>0</v>
      </c>
      <c r="S151" s="17" t="e">
        <f t="shared" si="9"/>
        <v>#N/A</v>
      </c>
      <c r="T151" s="9" t="e">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#N/A</v>
      </c>
      <c r="U151" s="17" t="e">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#N/A</v>
      </c>
      <c r="V151" s="17" t="e">
        <f t="shared" si="11"/>
        <v>#N/A</v>
      </c>
      <c r="W151" s="17" t="e">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#N/A</v>
      </c>
      <c r="X151" s="17" t="e">
        <f t="shared" si="12"/>
        <v>#N/A</v>
      </c>
      <c r="Y151" s="9" t="e">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#N/A</v>
      </c>
      <c r="Z151" s="17" t="e">
        <f t="array" ref="Z151">_xlfn.IFS(AA151="oz",_xlfn.IFS(R151="oz",Q151,R151="fl oz",Q151*1.04,R151="ml",Q151*0.0338),AA151="fl oz",_xlfn.IFS(R151="oz",Q151/1.04,R151="fl oz",Q151,R151="ml",Q151*0.0338/1.04),AA151="ml",_xlfn.IFS(R151="oz",Q151/0.0338,R151="fl oz",Q151*1.04/0.0338,R151="ml",Q151))</f>
        <v>#N/A</v>
      </c>
      <c r="AA151" s="9" t="str">
        <f>_xlfn.XLOOKUP($E151,'Copy of Raw Data'!$E:$E,'Copy of Raw Data'!AA:AA,"ERROR",0,1)</f>
        <v>oz</v>
      </c>
      <c r="AB151" s="9"/>
      <c r="AC151" s="9"/>
      <c r="AD151" s="9"/>
      <c r="AE151" s="9"/>
      <c r="AF151" s="9"/>
    </row>
    <row r="152" hidden="1" spans="1:32">
      <c r="A152" s="9" t="str">
        <f>_xlfn.XLOOKUP($E152,'Copy of Raw Data'!$E:$E,'Copy of Raw Data'!A:A,"ERROR",0,1)</f>
        <v>US</v>
      </c>
      <c r="B152" s="9" t="str">
        <f>_xlfn.XLOOKUP($E152,'Copy of Raw Data'!$E:$E,'Copy of Raw Data'!B:B,"ERROR",0,1)</f>
        <v>Hair Mousses</v>
      </c>
      <c r="C152" s="9" t="str">
        <f>_xlfn.XLOOKUP($E152,'Copy of Raw Data'!$E:$E,'Copy of Raw Data'!C:C,"ERROR",0,1)</f>
        <v>Mielle Organics</v>
      </c>
      <c r="D152" s="9" t="str">
        <f>_xlfn.XLOOKUP($E152,'Copy of Raw Data'!$E:$E,'Copy of Raw Data'!D:D,"ERROR",0,1)</f>
        <v>www.amazon.com/dp/B06XQ3X7C2</v>
      </c>
      <c r="E152" s="9" t="s">
        <v>570</v>
      </c>
      <c r="F152" s="9" t="str">
        <f>_xlfn.XLOOKUP($E152,'Copy of Raw Data'!$E:$E,'Copy of Raw Data'!F:F,"ERROR",0,1)</f>
        <v>Mielle Organics Brazilian Curly Cocktail Curl Cream (7.5 oz.)</v>
      </c>
      <c r="G152" s="9">
        <f>_xlfn.XLOOKUP($E152,'Copy of Raw Data'!$E:$E,'Copy of Raw Data'!G:G,"ERROR",0,1)</f>
        <v>1422</v>
      </c>
      <c r="H152" s="9">
        <f>_xlfn.XLOOKUP($E152,'Copy of Raw Data'!$E:$E,'Copy of Raw Data'!H:H,"ERROR",0,1)</f>
        <v>14341.15</v>
      </c>
      <c r="I152" s="9">
        <f>_xlfn.XLOOKUP($E152,'Copy of Raw Data'!$E:$E,'Copy of Raw Data'!I:I,"ERROR",0,1)</f>
        <v>0.000582662336814808</v>
      </c>
      <c r="J152" s="9" t="str">
        <f>_xlfn.XLOOKUP($E152,'Copy of Raw Data'!$E:$E,'Copy of 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_xlfn.XLOOKUP($E152,'Copy of Raw Data'!$E:$E,'Copy of Raw Data'!L:L,"ERROR",0,1)</f>
        <v>10.09</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_xlfn.XLOOKUP($E152,'Copy of Raw Data'!$E:$E,'Copy of Raw Data'!N:N,"ERROR",0,1)</f>
        <v>15</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30% to 40%</v>
      </c>
      <c r="P152" s="16">
        <f t="shared" si="10"/>
        <v>0.327333333333333</v>
      </c>
      <c r="Q152" s="9">
        <f>_xlfn.XLOOKUP($E152,'Copy of Raw Data'!$E:$E,'Copy of Raw Data'!Q:Q,"ERROR",0,1)</f>
        <v>7.5</v>
      </c>
      <c r="R152" s="9" t="str">
        <f>_xlfn.XLOOKUP($E152,'Copy of Raw Data'!$E:$E,'Copy of Raw Data'!R:R,"ERROR",0,1)</f>
        <v>oz</v>
      </c>
      <c r="S152" s="17">
        <f t="shared" si="9"/>
        <v>1.34533333333333</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0.05 to 0.1</v>
      </c>
      <c r="V152" s="17">
        <f t="shared" si="11"/>
        <v>0.0676361176868448</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12"/>
        <v>0.0454965618306842</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6 to 8</v>
      </c>
      <c r="Z152" s="17">
        <f t="array" ref="Z152">_xlfn.IFS(AA152="oz",_xlfn.IFS(R152="oz",Q152,R152="fl oz",Q152*1.04,R152="ml",Q152*0.0338),AA152="fl oz",_xlfn.IFS(R152="oz",Q152/1.04,R152="fl oz",Q152,R152="ml",Q152*0.0338/1.04),AA152="ml",_xlfn.IFS(R152="oz",Q152/0.0338,R152="fl oz",Q152*1.04/0.0338,R152="ml",Q152))</f>
        <v>7.5</v>
      </c>
      <c r="AA152" s="9" t="str">
        <f>_xlfn.XLOOKUP($E152,'Copy of Raw Data'!$E:$E,'Copy of Raw Data'!AA:AA,"ERROR",0,1)</f>
        <v>oz</v>
      </c>
      <c r="AB152" s="9"/>
      <c r="AC152" s="9"/>
      <c r="AD152" s="9"/>
      <c r="AE152" s="9"/>
      <c r="AF152" s="9"/>
    </row>
    <row r="153" hidden="1" spans="1:32">
      <c r="A153" s="9" t="str">
        <f>_xlfn.XLOOKUP($E153,'Copy of Raw Data'!$E:$E,'Copy of Raw Data'!A:A,"ERROR",0,1)</f>
        <v>US</v>
      </c>
      <c r="B153" s="9" t="str">
        <f>_xlfn.XLOOKUP($E153,'Copy of Raw Data'!$E:$E,'Copy of Raw Data'!B:B,"ERROR",0,1)</f>
        <v>Hair Mousses</v>
      </c>
      <c r="C153" s="9" t="str">
        <f>_xlfn.XLOOKUP($E153,'Copy of Raw Data'!$E:$E,'Copy of Raw Data'!C:C,"ERROR",0,1)</f>
        <v>garnier</v>
      </c>
      <c r="D153" s="9" t="str">
        <f>_xlfn.XLOOKUP($E153,'Copy of Raw Data'!$E:$E,'Copy of Raw Data'!D:D,"ERROR",0,1)</f>
        <v>www.amazon.com/dp/B07BYD3TBG</v>
      </c>
      <c r="E153" s="9" t="s">
        <v>573</v>
      </c>
      <c r="F153" s="9" t="str">
        <f>_xlfn.XLOOKUP($E153,'Copy of Raw Data'!$E:$E,'Copy of Raw Data'!F:F,"ERROR",0,1)</f>
        <v>Garnier Hair Care Fructis Style Texture Tease Dry Touch Finishing Spray, 3.8 Ounce (Pack of 3)</v>
      </c>
      <c r="G153" s="9">
        <f>_xlfn.XLOOKUP($E153,'Copy of Raw Data'!$E:$E,'Copy of Raw Data'!G:G,"ERROR",0,1)</f>
        <v>1008</v>
      </c>
      <c r="H153" s="9">
        <f>_xlfn.XLOOKUP($E153,'Copy of Raw Data'!$E:$E,'Copy of Raw Data'!H:H,"ERROR",0,1)</f>
        <v>13705.01</v>
      </c>
      <c r="I153" s="9">
        <f>_xlfn.XLOOKUP($E153,'Copy of Raw Data'!$E:$E,'Copy of Raw Data'!I:I,"ERROR",0,1)</f>
        <v>0.000574671301943055</v>
      </c>
      <c r="J153" s="9" t="str">
        <f>_xlfn.XLOOKUP($E153,'Copy of Raw Data'!$E:$E,'Copy of 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10 to 15</v>
      </c>
      <c r="L153" s="9">
        <f>_xlfn.XLOOKUP($E153,'Copy of Raw Data'!$E:$E,'Copy of Raw Data'!L:L,"ERROR",0,1)</f>
        <v>13.6</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 to 15</v>
      </c>
      <c r="N153" s="9">
        <f>_xlfn.XLOOKUP($E153,'Copy of Raw Data'!$E:$E,'Copy of Raw Data'!N:N,"ERROR",0,1)</f>
        <v>14.76</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6% to 8%</v>
      </c>
      <c r="P153" s="16">
        <f t="shared" si="10"/>
        <v>0.0785907859078591</v>
      </c>
      <c r="Q153" s="9">
        <f>_xlfn.XLOOKUP($E153,'Copy of Raw Data'!$E:$E,'Copy of Raw Data'!Q:Q,"ERROR",0,1)</f>
        <v>11.4</v>
      </c>
      <c r="R153" s="9" t="str">
        <f>_xlfn.XLOOKUP($E153,'Copy of Raw Data'!$E:$E,'Copy of Raw Data'!R:R,"ERROR",0,1)</f>
        <v>oz</v>
      </c>
      <c r="S153" s="17">
        <f t="shared" si="9"/>
        <v>1.19298245614035</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1 to 2</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 to 0.05</v>
      </c>
      <c r="V153" s="17">
        <f t="shared" si="11"/>
        <v>0.0437854867130627</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 to 0.05</v>
      </c>
      <c r="X153" s="17">
        <f t="shared" si="12"/>
        <v>0.040344350900925</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10 to 15</v>
      </c>
      <c r="Z153" s="17">
        <f t="array" ref="Z153">_xlfn.IFS(AA153="oz",_xlfn.IFS(R153="oz",Q153,R153="fl oz",Q153*1.04,R153="ml",Q153*0.0338),AA153="fl oz",_xlfn.IFS(R153="oz",Q153/1.04,R153="fl oz",Q153,R153="ml",Q153*0.0338/1.04),AA153="ml",_xlfn.IFS(R153="oz",Q153/0.0338,R153="fl oz",Q153*1.04/0.0338,R153="ml",Q153))</f>
        <v>11.4</v>
      </c>
      <c r="AA153" s="9" t="str">
        <f>_xlfn.XLOOKUP($E153,'Copy of Raw Data'!$E:$E,'Copy of Raw Data'!AA:AA,"ERROR",0,1)</f>
        <v>oz</v>
      </c>
      <c r="AB153" s="9"/>
      <c r="AC153" s="9"/>
      <c r="AD153" s="9"/>
      <c r="AE153" s="9"/>
      <c r="AF153" s="9"/>
    </row>
    <row r="154" hidden="1" spans="1:32">
      <c r="A154" s="9" t="str">
        <f>_xlfn.XLOOKUP($E154,'Copy of Raw Data'!$E:$E,'Copy of Raw Data'!A:A,"ERROR",0,1)</f>
        <v>US</v>
      </c>
      <c r="B154" s="9" t="str">
        <f>_xlfn.XLOOKUP($E154,'Copy of Raw Data'!$E:$E,'Copy of Raw Data'!B:B,"ERROR",0,1)</f>
        <v>Hair Mousses</v>
      </c>
      <c r="C154" s="9" t="str">
        <f>_xlfn.XLOOKUP($E154,'Copy of Raw Data'!$E:$E,'Copy of Raw Data'!C:C,"ERROR",0,1)</f>
        <v>Herbal Essences</v>
      </c>
      <c r="D154" s="9" t="str">
        <f>_xlfn.XLOOKUP($E154,'Copy of Raw Data'!$E:$E,'Copy of Raw Data'!D:D,"ERROR",0,1)</f>
        <v>www.amazon.com/dp/B0725R6WLQ</v>
      </c>
      <c r="E154" s="9" t="s">
        <v>576</v>
      </c>
      <c r="F154" s="9" t="str">
        <f>_xlfn.XLOOKUP($E154,'Copy of Raw Data'!$E:$E,'Copy of Raw Data'!F:F,"ERROR",0,1)</f>
        <v>Herb Ess Mousse Twst Size 6.8z Herbal Essences Totally Twisted Curl Boosting Mousse</v>
      </c>
      <c r="G154" s="9">
        <f>_xlfn.XLOOKUP($E154,'Copy of Raw Data'!$E:$E,'Copy of Raw Data'!G:G,"ERROR",0,1)</f>
        <v>488</v>
      </c>
      <c r="H154" s="9">
        <f>_xlfn.XLOOKUP($E154,'Copy of Raw Data'!$E:$E,'Copy of Raw Data'!H:H,"ERROR",0,1)</f>
        <v>13517.05</v>
      </c>
      <c r="I154" s="9">
        <f>_xlfn.XLOOKUP($E154,'Copy of Raw Data'!$E:$E,'Copy of Raw Data'!I:I,"ERROR",0,1)</f>
        <v>0.000554691163890658</v>
      </c>
      <c r="J154" s="9" t="str">
        <f>_xlfn.XLOOKUP($E154,'Copy of Raw Data'!$E:$E,'Copy of 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20 to 30</v>
      </c>
      <c r="L154" s="9">
        <f>_xlfn.XLOOKUP($E154,'Copy of Raw Data'!$E:$E,'Copy of Raw Data'!L:L,"ERROR",0,1)</f>
        <v>28.65</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30 to 40</v>
      </c>
      <c r="N154" s="9">
        <f>_xlfn.XLOOKUP($E154,'Copy of Raw Data'!$E:$E,'Copy of Raw Data'!N:N,"ERROR",0,1)</f>
        <v>34.85</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10"/>
        <v>0.177905308464849</v>
      </c>
      <c r="Q154" s="9">
        <f>_xlfn.XLOOKUP($E154,'Copy of Raw Data'!$E:$E,'Copy of Raw Data'!Q:Q,"ERROR",0,1)</f>
        <v>6.8</v>
      </c>
      <c r="R154" s="9" t="str">
        <f>_xlfn.XLOOKUP($E154,'Copy of Raw Data'!$E:$E,'Copy of Raw Data'!R:R,"ERROR",0,1)</f>
        <v>fl oz</v>
      </c>
      <c r="S154" s="17">
        <f t="shared" si="9"/>
        <v>4.05118778280543</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4 to 5</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0.1 to 0.2</v>
      </c>
      <c r="V154" s="17">
        <f t="shared" si="11"/>
        <v>0.166651491896673</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0.1 to 0.2</v>
      </c>
      <c r="X154" s="17">
        <f t="shared" si="12"/>
        <v>0.137003306824668</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7.072</v>
      </c>
      <c r="AA154" s="9" t="str">
        <f>_xlfn.XLOOKUP($E154,'Copy of Raw Data'!$E:$E,'Copy of Raw Data'!AA:AA,"ERROR",0,1)</f>
        <v>oz</v>
      </c>
      <c r="AB154" s="9"/>
      <c r="AC154" s="9"/>
      <c r="AD154" s="9"/>
      <c r="AE154" s="9"/>
      <c r="AF154" s="9"/>
    </row>
    <row r="155" hidden="1" spans="1:32">
      <c r="A155" s="9" t="str">
        <f>_xlfn.XLOOKUP($E155,'Copy of Raw Data'!$E:$E,'Copy of Raw Data'!A:A,"ERROR",0,1)</f>
        <v>US</v>
      </c>
      <c r="B155" s="9" t="str">
        <f>_xlfn.XLOOKUP($E155,'Copy of Raw Data'!$E:$E,'Copy of Raw Data'!B:B,"ERROR",0,1)</f>
        <v>Hair Mousses</v>
      </c>
      <c r="C155" s="9" t="str">
        <f>_xlfn.XLOOKUP($E155,'Copy of Raw Data'!$E:$E,'Copy of Raw Data'!C:C,"ERROR",0,1)</f>
        <v>IWELL Signature</v>
      </c>
      <c r="D155" s="9" t="str">
        <f>_xlfn.XLOOKUP($E155,'Copy of Raw Data'!$E:$E,'Copy of Raw Data'!D:D,"ERROR",0,1)</f>
        <v>www.amazon.com/dp/B0BB3CPRKH</v>
      </c>
      <c r="E155" s="9" t="s">
        <v>579</v>
      </c>
      <c r="F155" s="9" t="str">
        <f>_xlfn.XLOOKUP($E155,'Copy of Raw Data'!$E:$E,'Copy of Raw Data'!F:F,"ERROR",0,1)</f>
        <v>IWELL Signature Lace Tint Mousse 7 Fl oz (200ml) | Concealer Tinted Mousse for Lace Wigs Hair Wigs | Perfect Match Your Skin Tone | Easy Tinting | Quick-Drying | Safe and Convenient | Value Size 7 fl oz (Deep Dark Brown)</v>
      </c>
      <c r="G155" s="9">
        <f>_xlfn.XLOOKUP($E155,'Copy of Raw Data'!$E:$E,'Copy of Raw Data'!G:G,"ERROR",0,1)</f>
        <v>1488</v>
      </c>
      <c r="H155" s="9">
        <f>_xlfn.XLOOKUP($E155,'Copy of Raw Data'!$E:$E,'Copy of Raw Data'!H:H,"ERROR",0,1)</f>
        <v>13047.09</v>
      </c>
      <c r="I155" s="9">
        <f>_xlfn.XLOOKUP($E155,'Copy of Raw Data'!$E:$E,'Copy of Raw Data'!I:I,"ERROR",0,1)</f>
        <v>0.000541338193936839</v>
      </c>
      <c r="J155" s="9" t="str">
        <f>_xlfn.XLOOKUP($E155,'Copy of Raw Data'!$E:$E,'Copy of 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 to 10</v>
      </c>
      <c r="L155" s="9">
        <f>_xlfn.XLOOKUP($E155,'Copy of Raw Data'!$E:$E,'Copy of Raw Data'!L:L,"ERROR",0,1)</f>
        <v>9.01</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10 to 15</v>
      </c>
      <c r="N155" s="9">
        <f>_xlfn.XLOOKUP($E155,'Copy of Raw Data'!$E:$E,'Copy of Raw Data'!N:N,"ERROR",0,1)</f>
        <v>11.23</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15% to 20%</v>
      </c>
      <c r="P155" s="16">
        <f t="shared" si="10"/>
        <v>0.197684772929653</v>
      </c>
      <c r="Q155" s="9">
        <f>_xlfn.XLOOKUP($E155,'Copy of Raw Data'!$E:$E,'Copy of Raw Data'!Q:Q,"ERROR",0,1)</f>
        <v>7</v>
      </c>
      <c r="R155" s="9" t="str">
        <f>_xlfn.XLOOKUP($E155,'Copy of Raw Data'!$E:$E,'Copy of Raw Data'!R:R,"ERROR",0,1)</f>
        <v>fl oz</v>
      </c>
      <c r="S155" s="17">
        <f t="shared" si="9"/>
        <v>1.23763736263736</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1 to 2</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0.05 to 0.1</v>
      </c>
      <c r="V155" s="17">
        <f t="shared" si="11"/>
        <v>0.052167142968631</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12"/>
        <v>0.0418544931564884</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6 to 8</v>
      </c>
      <c r="Z155" s="17">
        <f t="array" ref="Z155">_xlfn.IFS(AA155="oz",_xlfn.IFS(R155="oz",Q155,R155="fl oz",Q155*1.04,R155="ml",Q155*0.0338),AA155="fl oz",_xlfn.IFS(R155="oz",Q155/1.04,R155="fl oz",Q155,R155="ml",Q155*0.0338/1.04),AA155="ml",_xlfn.IFS(R155="oz",Q155/0.0338,R155="fl oz",Q155*1.04/0.0338,R155="ml",Q155))</f>
        <v>7.28</v>
      </c>
      <c r="AA155" s="9" t="str">
        <f>_xlfn.XLOOKUP($E155,'Copy of Raw Data'!$E:$E,'Copy of Raw Data'!AA:AA,"ERROR",0,1)</f>
        <v>oz</v>
      </c>
      <c r="AB155" s="9"/>
      <c r="AC155" s="9"/>
      <c r="AD155" s="9"/>
      <c r="AE155" s="9"/>
      <c r="AF155" s="9"/>
    </row>
    <row r="156" hidden="1" spans="1:32">
      <c r="A156" s="9" t="str">
        <f>_xlfn.XLOOKUP($E156,'Copy of Raw Data'!$E:$E,'Copy of Raw Data'!A:A,"ERROR",0,1)</f>
        <v>US</v>
      </c>
      <c r="B156" s="9" t="str">
        <f>_xlfn.XLOOKUP($E156,'Copy of Raw Data'!$E:$E,'Copy of Raw Data'!B:B,"ERROR",0,1)</f>
        <v>Hair Mousses</v>
      </c>
      <c r="C156" s="9" t="str">
        <f>_xlfn.XLOOKUP($E156,'Copy of Raw Data'!$E:$E,'Copy of Raw Data'!C:C,"ERROR",0,1)</f>
        <v>L'Oreal Paris</v>
      </c>
      <c r="D156" s="9" t="str">
        <f>_xlfn.XLOOKUP($E156,'Copy of Raw Data'!$E:$E,'Copy of Raw Data'!D:D,"ERROR",0,1)</f>
        <v>www.amazon.com/dp/B00LXMDK42</v>
      </c>
      <c r="E156" s="9" t="s">
        <v>582</v>
      </c>
      <c r="F156" s="9" t="str">
        <f>_xlfn.XLOOKUP($E156,'Copy of Raw Data'!$E:$E,'Copy of Raw Data'!F:F,"ERROR",0,1)</f>
        <v>Loreal Advances Hair Style Curve It Curl Mousse 8.3z (Pack of 3)</v>
      </c>
      <c r="G156" s="9">
        <f>_xlfn.XLOOKUP($E156,'Copy of Raw Data'!$E:$E,'Copy of Raw Data'!G:G,"ERROR",0,1)</f>
        <v>569</v>
      </c>
      <c r="H156" s="9">
        <f>_xlfn.XLOOKUP($E156,'Copy of Raw Data'!$E:$E,'Copy of Raw Data'!H:H,"ERROR",0,1)</f>
        <v>12733.01</v>
      </c>
      <c r="I156" s="9">
        <f>_xlfn.XLOOKUP($E156,'Copy of Raw Data'!$E:$E,'Copy of Raw Data'!I:I,"ERROR",0,1)</f>
        <v>0.000533784208642026</v>
      </c>
      <c r="J156" s="9" t="str">
        <f>_xlfn.XLOOKUP($E156,'Copy of Raw Data'!$E:$E,'Copy of 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20 to 30</v>
      </c>
      <c r="L156" s="9">
        <f>_xlfn.XLOOKUP($E156,'Copy of Raw Data'!$E:$E,'Copy of Raw Data'!L:L,"ERROR",0,1)</f>
        <v>22.62</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20 to 30</v>
      </c>
      <c r="N156" s="9">
        <f>_xlfn.XLOOKUP($E156,'Copy of Raw Data'!$E:$E,'Copy of Raw Data'!N:N,"ERROR",0,1)</f>
        <v>24.32</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6% to 8%</v>
      </c>
      <c r="P156" s="16">
        <f t="shared" si="10"/>
        <v>0.0699013157894737</v>
      </c>
      <c r="Q156" s="9">
        <f>_xlfn.XLOOKUP($E156,'Copy of Raw Data'!$E:$E,'Copy of Raw Data'!Q:Q,"ERROR",0,1)</f>
        <v>24.9</v>
      </c>
      <c r="R156" s="9" t="str">
        <f>_xlfn.XLOOKUP($E156,'Copy of Raw Data'!$E:$E,'Copy of Raw Data'!R:R,"ERROR",0,1)</f>
        <v>oz</v>
      </c>
      <c r="S156" s="17">
        <f t="shared" si="9"/>
        <v>0.908433734939759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11"/>
        <v>0.0330303289587162</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12"/>
        <v>0.0307214655035427</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20 to 25</v>
      </c>
      <c r="Z156" s="17">
        <f t="array" ref="Z156">_xlfn.IFS(AA156="oz",_xlfn.IFS(R156="oz",Q156,R156="fl oz",Q156*1.04,R156="ml",Q156*0.0338),AA156="fl oz",_xlfn.IFS(R156="oz",Q156/1.04,R156="fl oz",Q156,R156="ml",Q156*0.0338/1.04),AA156="ml",_xlfn.IFS(R156="oz",Q156/0.0338,R156="fl oz",Q156*1.04/0.0338,R156="ml",Q156))</f>
        <v>24.9</v>
      </c>
      <c r="AA156" s="9" t="str">
        <f>_xlfn.XLOOKUP($E156,'Copy of Raw Data'!$E:$E,'Copy of Raw Data'!AA:AA,"ERROR",0,1)</f>
        <v>oz</v>
      </c>
      <c r="AB156" s="9"/>
      <c r="AC156" s="9"/>
      <c r="AD156" s="9"/>
      <c r="AE156" s="9"/>
      <c r="AF156" s="9"/>
    </row>
    <row r="157" hidden="1" spans="1:32">
      <c r="A157" s="9" t="str">
        <f>_xlfn.XLOOKUP($E157,'Copy of Raw Data'!$E:$E,'Copy of Raw Data'!A:A,"ERROR",0,1)</f>
        <v>US</v>
      </c>
      <c r="B157" s="9" t="str">
        <f>_xlfn.XLOOKUP($E157,'Copy of Raw Data'!$E:$E,'Copy of Raw Data'!B:B,"ERROR",0,1)</f>
        <v>Hair Mousses</v>
      </c>
      <c r="C157" s="9" t="str">
        <f>_xlfn.XLOOKUP($E157,'Copy of Raw Data'!$E:$E,'Copy of Raw Data'!C:C,"ERROR",0,1)</f>
        <v>Red by Kiss</v>
      </c>
      <c r="D157" s="9" t="str">
        <f>_xlfn.XLOOKUP($E157,'Copy of Raw Data'!$E:$E,'Copy of Raw Data'!D:D,"ERROR",0,1)</f>
        <v>www.amazon.com/dp/B0BWZQMPGL</v>
      </c>
      <c r="E157" s="9" t="s">
        <v>586</v>
      </c>
      <c r="F157" s="9" t="str">
        <f>_xlfn.XLOOKUP($E157,'Copy of Raw Data'!$E:$E,'Copy of Raw Data'!F:F,"ERROR",0,1)</f>
        <v>Red by Kiss Foaming Mousse, Maximum Shine Wrap Mousse – Reduces and Prevent Frizz, Define Curls, Hold Styles, Nourishes Dry and Crips Hair, Enriched with Certified Organic Jamaican Black Castor Oil</v>
      </c>
      <c r="G157" s="9">
        <f>_xlfn.XLOOKUP($E157,'Copy of Raw Data'!$E:$E,'Copy of Raw Data'!G:G,"ERROR",0,1)</f>
        <v>1586</v>
      </c>
      <c r="H157" s="9">
        <f>_xlfn.XLOOKUP($E157,'Copy of Raw Data'!$E:$E,'Copy of Raw Data'!H:H,"ERROR",0,1)</f>
        <v>12555.33</v>
      </c>
      <c r="I157" s="9">
        <f>_xlfn.XLOOKUP($E157,'Copy of Raw Data'!$E:$E,'Copy of Raw Data'!I:I,"ERROR",0,1)</f>
        <v>0.000531354502093183</v>
      </c>
      <c r="J157" s="9" t="str">
        <f>_xlfn.XLOOKUP($E157,'Copy of Raw Data'!$E:$E,'Copy of 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_xlfn.XLOOKUP($E157,'Copy of Raw Data'!$E:$E,'Copy of Raw Data'!L:L,"ERROR",0,1)</f>
        <v>7.91</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_xlfn.XLOOKUP($E157,'Copy of Raw Data'!$E:$E,'Copy of Raw Data'!N:N,"ERROR",0,1)</f>
        <v>7.99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0% to 2%</v>
      </c>
      <c r="P157" s="16">
        <f t="shared" si="10"/>
        <v>0.0100125156445557</v>
      </c>
      <c r="Q157" s="9">
        <f>_xlfn.XLOOKUP($E157,'Copy of Raw Data'!$E:$E,'Copy of Raw Data'!Q:Q,"ERROR",0,1)</f>
        <v>8.7</v>
      </c>
      <c r="R157" s="9" t="str">
        <f>_xlfn.XLOOKUP($E157,'Copy of Raw Data'!$E:$E,'Copy of Raw Data'!R:R,"ERROR",0,1)</f>
        <v>fl oz</v>
      </c>
      <c r="S157" s="17">
        <f t="shared" si="9"/>
        <v>0.874226348364279</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0.75 to 1</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11"/>
        <v>0.0298636483376376</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12"/>
        <v>0.0295646380914535</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9.048</v>
      </c>
      <c r="AA157" s="9" t="str">
        <f>_xlfn.XLOOKUP($E157,'Copy of Raw Data'!$E:$E,'Copy of Raw Data'!AA:AA,"ERROR",0,1)</f>
        <v>oz</v>
      </c>
      <c r="AB157" s="9"/>
      <c r="AC157" s="9"/>
      <c r="AD157" s="9"/>
      <c r="AE157" s="9"/>
      <c r="AF157" s="9"/>
    </row>
    <row r="158" hidden="1" spans="1:32">
      <c r="A158" s="9" t="str">
        <f>_xlfn.XLOOKUP($E158,'Copy of Raw Data'!$E:$E,'Copy of Raw Data'!A:A,"ERROR",0,1)</f>
        <v>US</v>
      </c>
      <c r="B158" s="9" t="str">
        <f>_xlfn.XLOOKUP($E158,'Copy of Raw Data'!$E:$E,'Copy of Raw Data'!B:B,"ERROR",0,1)</f>
        <v>Hair Mousses</v>
      </c>
      <c r="C158" s="9" t="str">
        <f>_xlfn.XLOOKUP($E158,'Copy of Raw Data'!$E:$E,'Copy of Raw Data'!C:C,"ERROR",0,1)</f>
        <v>Goiple</v>
      </c>
      <c r="D158" s="9" t="str">
        <f>_xlfn.XLOOKUP($E158,'Copy of Raw Data'!$E:$E,'Copy of Raw Data'!D:D,"ERROR",0,1)</f>
        <v>www.amazon.com/dp/B09DL9SPXZ</v>
      </c>
      <c r="E158" s="9" t="s">
        <v>589</v>
      </c>
      <c r="F158" s="9" t="str">
        <f>_xlfn.XLOOKUP($E158,'Copy of Raw Data'!$E:$E,'Copy of Raw Data'!F:F,"ERROR",0,1)</f>
        <v>Goiple Strong Hold Braid Gel Good for Twist, Locs, Braids, Edge No Flake Extra Hold High Shine Braiding Gel &amp; Edge Control 8.8oz with Hair Combs</v>
      </c>
      <c r="G158" s="9">
        <f>_xlfn.XLOOKUP($E158,'Copy of Raw Data'!$E:$E,'Copy of Raw Data'!G:G,"ERROR",0,1)</f>
        <v>1251</v>
      </c>
      <c r="H158" s="9">
        <f>_xlfn.XLOOKUP($E158,'Copy of Raw Data'!$E:$E,'Copy of Raw Data'!H:H,"ERROR",0,1)</f>
        <v>12498.18</v>
      </c>
      <c r="I158" s="9">
        <f>_xlfn.XLOOKUP($E158,'Copy of Raw Data'!$E:$E,'Copy of Raw Data'!I:I,"ERROR",0,1)</f>
        <v>0.00051748370491688</v>
      </c>
      <c r="J158" s="9" t="str">
        <f>_xlfn.XLOOKUP($E158,'Copy of Raw Data'!$E:$E,'Copy of 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5 to 10</v>
      </c>
      <c r="L158" s="9">
        <f>_xlfn.XLOOKUP($E158,'Copy of Raw Data'!$E:$E,'Copy of Raw Data'!L:L,"ERROR",0,1)</f>
        <v>9.99</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5 to 10</v>
      </c>
      <c r="N158" s="9">
        <f>_xlfn.XLOOKUP($E158,'Copy of Raw Data'!$E:$E,'Copy of Raw Data'!N:N,"ERROR",0,1)</f>
        <v>9.99</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No Discount</v>
      </c>
      <c r="P158" s="16">
        <f t="shared" si="10"/>
        <v>0</v>
      </c>
      <c r="Q158" s="9">
        <f>_xlfn.XLOOKUP($E158,'Copy of Raw Data'!$E:$E,'Copy of Raw Data'!Q:Q,"ERROR",0,1)</f>
        <v>8.8</v>
      </c>
      <c r="R158" s="9" t="str">
        <f>_xlfn.XLOOKUP($E158,'Copy of Raw Data'!$E:$E,'Copy of Raw Data'!R:R,"ERROR",0,1)</f>
        <v>oz</v>
      </c>
      <c r="S158" s="17">
        <f t="shared" si="9"/>
        <v>1.13522727272727</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11"/>
        <v>0.0383911827097488</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12"/>
        <v>0.0383911827097488</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8 to 10</v>
      </c>
      <c r="Z158" s="17">
        <f t="array" ref="Z158">_xlfn.IFS(AA158="oz",_xlfn.IFS(R158="oz",Q158,R158="fl oz",Q158*1.04,R158="ml",Q158*0.0338),AA158="fl oz",_xlfn.IFS(R158="oz",Q158/1.04,R158="fl oz",Q158,R158="ml",Q158*0.0338/1.04),AA158="ml",_xlfn.IFS(R158="oz",Q158/0.0338,R158="fl oz",Q158*1.04/0.0338,R158="ml",Q158))</f>
        <v>8.8</v>
      </c>
      <c r="AA158" s="9" t="str">
        <f>_xlfn.XLOOKUP($E158,'Copy of Raw Data'!$E:$E,'Copy of Raw Data'!AA:AA,"ERROR",0,1)</f>
        <v>oz</v>
      </c>
      <c r="AB158" s="9"/>
      <c r="AC158" s="9"/>
      <c r="AD158" s="9"/>
      <c r="AE158" s="9"/>
      <c r="AF158" s="9"/>
    </row>
    <row r="159" hidden="1" spans="1:32">
      <c r="A159" s="9" t="str">
        <f>_xlfn.XLOOKUP($E159,'Copy of Raw Data'!$E:$E,'Copy of Raw Data'!A:A,"ERROR",0,1)</f>
        <v>US</v>
      </c>
      <c r="B159" s="9" t="str">
        <f>_xlfn.XLOOKUP($E159,'Copy of Raw Data'!$E:$E,'Copy of Raw Data'!B:B,"ERROR",0,1)</f>
        <v>Hair Mousses</v>
      </c>
      <c r="C159" s="9" t="str">
        <f>_xlfn.XLOOKUP($E159,'Copy of Raw Data'!$E:$E,'Copy of Raw Data'!C:C,"ERROR",0,1)</f>
        <v>Aussie</v>
      </c>
      <c r="D159" s="9" t="str">
        <f>_xlfn.XLOOKUP($E159,'Copy of Raw Data'!$E:$E,'Copy of Raw Data'!D:D,"ERROR",0,1)</f>
        <v>www.amazon.com/dp/B07M7XR34H</v>
      </c>
      <c r="E159" s="9" t="s">
        <v>592</v>
      </c>
      <c r="F159" s="9" t="str">
        <f>_xlfn.XLOOKUP($E159,'Copy of Raw Data'!$E:$E,'Copy of Raw Data'!F:F,"ERROR",0,1)</f>
        <v>Aussie Mousse Volume 6 Ounce Head Strong (Max Hold) (2 Pack)</v>
      </c>
      <c r="G159" s="9">
        <f>_xlfn.XLOOKUP($E159,'Copy of Raw Data'!$E:$E,'Copy of Raw Data'!G:G,"ERROR",0,1)</f>
        <v>763</v>
      </c>
      <c r="H159" s="9">
        <f>_xlfn.XLOOKUP($E159,'Copy of Raw Data'!$E:$E,'Copy of Raw Data'!H:H,"ERROR",0,1)</f>
        <v>12171.92</v>
      </c>
      <c r="I159" s="9">
        <f>_xlfn.XLOOKUP($E159,'Copy of Raw Data'!$E:$E,'Copy of Raw Data'!I:I,"ERROR",0,1)</f>
        <v>0.0005002712640881</v>
      </c>
      <c r="J159" s="9" t="str">
        <f>_xlfn.XLOOKUP($E159,'Copy of Raw Data'!$E:$E,'Copy of 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15 to 20</v>
      </c>
      <c r="L159" s="9">
        <f>_xlfn.XLOOKUP($E159,'Copy of Raw Data'!$E:$E,'Copy of Raw Data'!L:L,"ERROR",0,1)</f>
        <v>16.12</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15 to 20</v>
      </c>
      <c r="N159" s="9">
        <f>_xlfn.XLOOKUP($E159,'Copy of Raw Data'!$E:$E,'Copy of Raw Data'!N:N,"ERROR",0,1)</f>
        <v>17.02</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4% to 6%</v>
      </c>
      <c r="P159" s="16">
        <f t="shared" si="10"/>
        <v>0.0528789659224441</v>
      </c>
      <c r="Q159" s="9">
        <f>_xlfn.XLOOKUP($E159,'Copy of Raw Data'!$E:$E,'Copy of Raw Data'!Q:Q,"ERROR",0,1)</f>
        <v>12</v>
      </c>
      <c r="R159" s="9" t="str">
        <f>_xlfn.XLOOKUP($E159,'Copy of Raw Data'!$E:$E,'Copy of Raw Data'!R:R,"ERROR",0,1)</f>
        <v>oz</v>
      </c>
      <c r="S159" s="17">
        <f t="shared" si="9"/>
        <v>1.34333333333333</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1 to 2</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11"/>
        <v>0.0479652801262541</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12"/>
        <v>0.0454289257129974</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10 to 15</v>
      </c>
      <c r="Z159" s="17">
        <f t="array" ref="Z159">_xlfn.IFS(AA159="oz",_xlfn.IFS(R159="oz",Q159,R159="fl oz",Q159*1.04,R159="ml",Q159*0.0338),AA159="fl oz",_xlfn.IFS(R159="oz",Q159/1.04,R159="fl oz",Q159,R159="ml",Q159*0.0338/1.04),AA159="ml",_xlfn.IFS(R159="oz",Q159/0.0338,R159="fl oz",Q159*1.04/0.0338,R159="ml",Q159))</f>
        <v>12</v>
      </c>
      <c r="AA159" s="9" t="str">
        <f>_xlfn.XLOOKUP($E159,'Copy of Raw Data'!$E:$E,'Copy of Raw Data'!AA:AA,"ERROR",0,1)</f>
        <v>oz</v>
      </c>
      <c r="AB159" s="9"/>
      <c r="AC159" s="9"/>
      <c r="AD159" s="9"/>
      <c r="AE159" s="9"/>
      <c r="AF159" s="9"/>
    </row>
    <row r="160" hidden="1" spans="1:32">
      <c r="A160" s="9" t="str">
        <f>_xlfn.XLOOKUP($E160,'Copy of Raw Data'!$E:$E,'Copy of Raw Data'!A:A,"ERROR",0,1)</f>
        <v>US</v>
      </c>
      <c r="B160" s="9" t="str">
        <f>_xlfn.XLOOKUP($E160,'Copy of Raw Data'!$E:$E,'Copy of Raw Data'!B:B,"ERROR",0,1)</f>
        <v>Hair Mousses</v>
      </c>
      <c r="C160" s="9" t="str">
        <f>_xlfn.XLOOKUP($E160,'Copy of Raw Data'!$E:$E,'Copy of Raw Data'!C:C,"ERROR",0,1)</f>
        <v>herbal essences</v>
      </c>
      <c r="D160" s="9" t="str">
        <f>_xlfn.XLOOKUP($E160,'Copy of Raw Data'!$E:$E,'Copy of Raw Data'!D:D,"ERROR",0,1)</f>
        <v>www.amazon.com/dp/B001E5E9UC</v>
      </c>
      <c r="E160" s="9" t="s">
        <v>595</v>
      </c>
      <c r="F160" s="9" t="str">
        <f>_xlfn.XLOOKUP($E160,'Copy of Raw Data'!$E:$E,'Copy of Raw Data'!F:F,"ERROR",0,1)</f>
        <v>Herbal Essences Body Envy Volumizing Mousse 6.8 oz ( Pack of 12)</v>
      </c>
      <c r="G160" s="9">
        <f>_xlfn.XLOOKUP($E160,'Copy of Raw Data'!$E:$E,'Copy of Raw Data'!G:G,"ERROR",0,1)</f>
        <v>250</v>
      </c>
      <c r="H160" s="9">
        <f>_xlfn.XLOOKUP($E160,'Copy of Raw Data'!$E:$E,'Copy of Raw Data'!H:H,"ERROR",0,1)</f>
        <v>11767.06</v>
      </c>
      <c r="I160" s="9">
        <f>_xlfn.XLOOKUP($E160,'Copy of Raw Data'!$E:$E,'Copy of Raw Data'!I:I,"ERROR",0,1)</f>
        <v>0.000489049123394614</v>
      </c>
      <c r="J160" s="9" t="str">
        <f>_xlfn.XLOOKUP($E160,'Copy of Raw Data'!$E:$E,'Copy of 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40 to 50</v>
      </c>
      <c r="L160" s="9">
        <f>_xlfn.XLOOKUP($E160,'Copy of Raw Data'!$E:$E,'Copy of Raw Data'!L:L,"ERROR",0,1)</f>
        <v>47.26</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50 to 75</v>
      </c>
      <c r="N160" s="9">
        <f>_xlfn.XLOOKUP($E160,'Copy of Raw Data'!$E:$E,'Copy of Raw Data'!N:N,"ERROR",0,1)</f>
        <v>55.97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15% to 20%</v>
      </c>
      <c r="P160" s="16">
        <f t="shared" si="10"/>
        <v>0.155619081650884</v>
      </c>
      <c r="Q160" s="9">
        <f>_xlfn.XLOOKUP($E160,'Copy of Raw Data'!$E:$E,'Copy of Raw Data'!Q:Q,"ERROR",0,1)</f>
        <v>81.6</v>
      </c>
      <c r="R160" s="9" t="str">
        <f>_xlfn.XLOOKUP($E160,'Copy of Raw Data'!$E:$E,'Copy of Raw Data'!R:R,"ERROR",0,1)</f>
        <v>fl oz</v>
      </c>
      <c r="S160" s="17">
        <f t="shared" si="9"/>
        <v>0.556891025641026</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0.5 to 0.75</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 to 0.05</v>
      </c>
      <c r="V160" s="17">
        <f t="shared" si="11"/>
        <v>0.0223038833129048</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12"/>
        <v>0.0188329734745021</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50+</v>
      </c>
      <c r="Z160" s="17">
        <f t="array" ref="Z160">_xlfn.IFS(AA160="oz",_xlfn.IFS(R160="oz",Q160,R160="fl oz",Q160*1.04,R160="ml",Q160*0.0338),AA160="fl oz",_xlfn.IFS(R160="oz",Q160/1.04,R160="fl oz",Q160,R160="ml",Q160*0.0338/1.04),AA160="ml",_xlfn.IFS(R160="oz",Q160/0.0338,R160="fl oz",Q160*1.04/0.0338,R160="ml",Q160))</f>
        <v>84.864</v>
      </c>
      <c r="AA160" s="9" t="str">
        <f>_xlfn.XLOOKUP($E160,'Copy of Raw Data'!$E:$E,'Copy of Raw Data'!AA:AA,"ERROR",0,1)</f>
        <v>oz</v>
      </c>
      <c r="AB160" s="9"/>
      <c r="AC160" s="9"/>
      <c r="AD160" s="9"/>
      <c r="AE160" s="9"/>
      <c r="AF160" s="9"/>
    </row>
    <row r="161" hidden="1" spans="1:32">
      <c r="A161" s="9" t="str">
        <f>_xlfn.XLOOKUP($E161,'Copy of Raw Data'!$E:$E,'Copy of Raw Data'!A:A,"ERROR",0,1)</f>
        <v>US</v>
      </c>
      <c r="B161" s="9" t="str">
        <f>_xlfn.XLOOKUP($E161,'Copy of Raw Data'!$E:$E,'Copy of Raw Data'!B:B,"ERROR",0,1)</f>
        <v>Hair Mousses</v>
      </c>
      <c r="C161" s="9" t="str">
        <f>_xlfn.XLOOKUP($E161,'Copy of Raw Data'!$E:$E,'Copy of Raw Data'!C:C,"ERROR",0,1)</f>
        <v>Got2B</v>
      </c>
      <c r="D161" s="9" t="str">
        <f>_xlfn.XLOOKUP($E161,'Copy of Raw Data'!$E:$E,'Copy of Raw Data'!D:D,"ERROR",0,1)</f>
        <v>www.amazon.com/dp/B01N4BHD1H</v>
      </c>
      <c r="E161" s="9" t="s">
        <v>598</v>
      </c>
      <c r="F161" s="9" t="str">
        <f>_xlfn.XLOOKUP($E161,'Copy of Raw Data'!$E:$E,'Copy of Raw Data'!F:F,"ERROR",0,1)</f>
        <v>Got 2B Volumaniac Mousse Bodifying 8 Ounce (Pack of 2)</v>
      </c>
      <c r="G161" s="9">
        <f>_xlfn.XLOOKUP($E161,'Copy of Raw Data'!$E:$E,'Copy of Raw Data'!G:G,"ERROR",0,1)</f>
        <v>544</v>
      </c>
      <c r="H161" s="9">
        <f>_xlfn.XLOOKUP($E161,'Copy of Raw Data'!$E:$E,'Copy of Raw Data'!H:H,"ERROR",0,1)</f>
        <v>11503.1</v>
      </c>
      <c r="I161" s="9">
        <f>_xlfn.XLOOKUP($E161,'Copy of Raw Data'!$E:$E,'Copy of Raw Data'!I:I,"ERROR",0,1)</f>
        <v>0.000485529343776438</v>
      </c>
      <c r="J161" s="9" t="str">
        <f>_xlfn.XLOOKUP($E161,'Copy of Raw Data'!$E:$E,'Copy of 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20 to 30</v>
      </c>
      <c r="L161" s="9">
        <f>_xlfn.XLOOKUP($E161,'Copy of Raw Data'!$E:$E,'Copy of Raw Data'!L:L,"ERROR",0,1)</f>
        <v>21.25</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30 to 40</v>
      </c>
      <c r="N161" s="9">
        <f>_xlfn.XLOOKUP($E161,'Copy of Raw Data'!$E:$E,'Copy of Raw Data'!N:N,"ERROR",0,1)</f>
        <v>31.17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30% to 40%</v>
      </c>
      <c r="P161" s="16">
        <f t="shared" si="10"/>
        <v>0.318254732114212</v>
      </c>
      <c r="Q161" s="9">
        <f>_xlfn.XLOOKUP($E161,'Copy of Raw Data'!$E:$E,'Copy of Raw Data'!Q:Q,"ERROR",0,1)</f>
        <v>16</v>
      </c>
      <c r="R161" s="9" t="str">
        <f>_xlfn.XLOOKUP($E161,'Copy of Raw Data'!$E:$E,'Copy of Raw Data'!R:R,"ERROR",0,1)</f>
        <v>oz</v>
      </c>
      <c r="S161" s="17">
        <f t="shared" si="9"/>
        <v>1.328125</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11"/>
        <v>0.0658818058843422</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 to 0.05</v>
      </c>
      <c r="X161" s="17">
        <f t="shared" si="12"/>
        <v>0.0449146094014204</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15 to 20</v>
      </c>
      <c r="Z161" s="17">
        <f t="array" ref="Z161">_xlfn.IFS(AA161="oz",_xlfn.IFS(R161="oz",Q161,R161="fl oz",Q161*1.04,R161="ml",Q161*0.0338),AA161="fl oz",_xlfn.IFS(R161="oz",Q161/1.04,R161="fl oz",Q161,R161="ml",Q161*0.0338/1.04),AA161="ml",_xlfn.IFS(R161="oz",Q161/0.0338,R161="fl oz",Q161*1.04/0.0338,R161="ml",Q161))</f>
        <v>16</v>
      </c>
      <c r="AA161" s="9" t="str">
        <f>_xlfn.XLOOKUP($E161,'Copy of Raw Data'!$E:$E,'Copy of Raw Data'!AA:AA,"ERROR",0,1)</f>
        <v>oz</v>
      </c>
      <c r="AB161" s="9"/>
      <c r="AC161" s="9"/>
      <c r="AD161" s="9"/>
      <c r="AE161" s="9"/>
      <c r="AF161" s="9"/>
    </row>
    <row r="162" hidden="1" spans="1:32">
      <c r="A162" s="9" t="str">
        <f>_xlfn.XLOOKUP($E162,'Copy of Raw Data'!$E:$E,'Copy of Raw Data'!A:A,"ERROR",0,1)</f>
        <v>US</v>
      </c>
      <c r="B162" s="9" t="str">
        <f>_xlfn.XLOOKUP($E162,'Copy of Raw Data'!$E:$E,'Copy of Raw Data'!B:B,"ERROR",0,1)</f>
        <v>Hair Mousses</v>
      </c>
      <c r="C162" s="9" t="str">
        <f>_xlfn.XLOOKUP($E162,'Copy of Raw Data'!$E:$E,'Copy of Raw Data'!C:C,"ERROR",0,1)</f>
        <v>it's a 10 haircare</v>
      </c>
      <c r="D162" s="9" t="str">
        <f>_xlfn.XLOOKUP($E162,'Copy of Raw Data'!$E:$E,'Copy of Raw Data'!D:D,"ERROR",0,1)</f>
        <v>www.amazon.com/dp/B005FQQSZA</v>
      </c>
      <c r="E162" s="9" t="s">
        <v>602</v>
      </c>
      <c r="F162" s="9" t="str">
        <f>_xlfn.XLOOKUP($E162,'Copy of Raw Data'!$E:$E,'Copy of Raw Data'!F:F,"ERROR",0,1)</f>
        <v>It's a 10 Miracle Styling Mousse for Unisex, 9 Ounce</v>
      </c>
      <c r="G162" s="9">
        <f>_xlfn.XLOOKUP($E162,'Copy of Raw Data'!$E:$E,'Copy of Raw Data'!G:G,"ERROR",0,1)</f>
        <v>706</v>
      </c>
      <c r="H162" s="9">
        <f>_xlfn.XLOOKUP($E162,'Copy of Raw Data'!$E:$E,'Copy of Raw Data'!H:H,"ERROR",0,1)</f>
        <v>11420.31</v>
      </c>
      <c r="I162" s="9">
        <f>_xlfn.XLOOKUP($E162,'Copy of Raw Data'!$E:$E,'Copy of Raw Data'!I:I,"ERROR",0,1)</f>
        <v>0.000483282449793824</v>
      </c>
      <c r="J162" s="9" t="str">
        <f>_xlfn.XLOOKUP($E162,'Copy of Raw Data'!$E:$E,'Copy of 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_xlfn.XLOOKUP($E162,'Copy of Raw Data'!$E:$E,'Copy of Raw Data'!L:L,"ERROR",0,1)</f>
        <v>16.18</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_xlfn.XLOOKUP($E162,'Copy of Raw Data'!$E:$E,'Copy of Raw Data'!N:N,"ERROR",0,1)</f>
        <v>18.07</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10% to 15%</v>
      </c>
      <c r="P162" s="16">
        <f t="shared" si="10"/>
        <v>0.104593248478141</v>
      </c>
      <c r="Q162" s="9">
        <f>_xlfn.XLOOKUP($E162,'Copy of Raw Data'!$E:$E,'Copy of Raw Data'!Q:Q,"ERROR",0,1)</f>
        <v>9</v>
      </c>
      <c r="R162" s="9" t="str">
        <f>_xlfn.XLOOKUP($E162,'Copy of Raw Data'!$E:$E,'Copy of Raw Data'!R:R,"ERROR",0,1)</f>
        <v>oz</v>
      </c>
      <c r="S162" s="17">
        <f t="shared" si="9"/>
        <v>1.79777777777778</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1 to 2</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11"/>
        <v>0.0678991470334047</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12"/>
        <v>0.060797354676286</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8 to 10</v>
      </c>
      <c r="Z162" s="17">
        <f t="array" ref="Z162">_xlfn.IFS(AA162="oz",_xlfn.IFS(R162="oz",Q162,R162="fl oz",Q162*1.04,R162="ml",Q162*0.0338),AA162="fl oz",_xlfn.IFS(R162="oz",Q162/1.04,R162="fl oz",Q162,R162="ml",Q162*0.0338/1.04),AA162="ml",_xlfn.IFS(R162="oz",Q162/0.0338,R162="fl oz",Q162*1.04/0.0338,R162="ml",Q162))</f>
        <v>9</v>
      </c>
      <c r="AA162" s="9" t="str">
        <f>_xlfn.XLOOKUP($E162,'Copy of Raw Data'!$E:$E,'Copy of Raw Data'!AA:AA,"ERROR",0,1)</f>
        <v>oz</v>
      </c>
      <c r="AB162" s="9"/>
      <c r="AC162" s="9"/>
      <c r="AD162" s="9"/>
      <c r="AE162" s="9"/>
      <c r="AF162" s="9"/>
    </row>
    <row r="163" hidden="1" spans="1:32">
      <c r="A163" s="9" t="str">
        <f>_xlfn.XLOOKUP($E163,'Copy of Raw Data'!$E:$E,'Copy of Raw Data'!A:A,"ERROR",0,1)</f>
        <v>US</v>
      </c>
      <c r="B163" s="9" t="str">
        <f>_xlfn.XLOOKUP($E163,'Copy of Raw Data'!$E:$E,'Copy of Raw Data'!B:B,"ERROR",0,1)</f>
        <v>Hair Mousses</v>
      </c>
      <c r="C163" s="9" t="str">
        <f>_xlfn.XLOOKUP($E163,'Copy of Raw Data'!$E:$E,'Copy of Raw Data'!C:C,"ERROR",0,1)</f>
        <v>Pond's</v>
      </c>
      <c r="D163" s="9" t="str">
        <f>_xlfn.XLOOKUP($E163,'Copy of Raw Data'!$E:$E,'Copy of Raw Data'!D:D,"ERROR",0,1)</f>
        <v>www.amazon.com/dp/B08T4BVJPT</v>
      </c>
      <c r="E163" s="9" t="s">
        <v>606</v>
      </c>
      <c r="F163" s="9" t="str">
        <f>_xlfn.XLOOKUP($E163,'Copy of Raw Data'!$E:$E,'Copy of Raw Data'!F:F,"ERROR",0,1)</f>
        <v>Kristin Ess Hair Sea Salt Air Dry Mousse for Volume + Texture - Styling Product For Wavy + Curly Hair, Light Hold, For Fine to Medium Hair, Non-Sticky, Vegan, 6.7 fl oz</v>
      </c>
      <c r="G163" s="9">
        <f>_xlfn.XLOOKUP($E163,'Copy of Raw Data'!$E:$E,'Copy of Raw Data'!G:G,"ERROR",0,1)</f>
        <v>739</v>
      </c>
      <c r="H163" s="9">
        <f>_xlfn.XLOOKUP($E163,'Copy of Raw Data'!$E:$E,'Copy of Raw Data'!H:H,"ERROR",0,1)</f>
        <v>11367.46</v>
      </c>
      <c r="I163" s="9">
        <f>_xlfn.XLOOKUP($E163,'Copy of Raw Data'!$E:$E,'Copy of Raw Data'!I:I,"ERROR",0,1)</f>
        <v>0.000471987609219348</v>
      </c>
      <c r="J163" s="9" t="str">
        <f>_xlfn.XLOOKUP($E163,'Copy of Raw Data'!$E:$E,'Copy of 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15 to 20</v>
      </c>
      <c r="L163" s="9">
        <f>_xlfn.XLOOKUP($E163,'Copy of Raw Data'!$E:$E,'Copy of Raw Data'!L:L,"ERROR",0,1)</f>
        <v>15.44</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15 to 20</v>
      </c>
      <c r="N163" s="9">
        <f>_xlfn.XLOOKUP($E163,'Copy of Raw Data'!$E:$E,'Copy of Raw Data'!N:N,"ERROR",0,1)</f>
        <v>16.25</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4% to 6%</v>
      </c>
      <c r="P163" s="16">
        <f t="shared" si="10"/>
        <v>0.0498461538461539</v>
      </c>
      <c r="Q163" s="9">
        <f>_xlfn.XLOOKUP($E163,'Copy of Raw Data'!$E:$E,'Copy of Raw Data'!Q:Q,"ERROR",0,1)</f>
        <v>6.7</v>
      </c>
      <c r="R163" s="9" t="str">
        <f>_xlfn.XLOOKUP($E163,'Copy of Raw Data'!$E:$E,'Copy of Raw Data'!R:R,"ERROR",0,1)</f>
        <v>fl oz</v>
      </c>
      <c r="S163" s="17">
        <f t="shared" si="9"/>
        <v>2.2158438576349</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11"/>
        <v>0.0788667417057425</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12"/>
        <v>0.0749355379653332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6 to 8</v>
      </c>
      <c r="Z163" s="17">
        <f t="array" ref="Z163">_xlfn.IFS(AA163="oz",_xlfn.IFS(R163="oz",Q163,R163="fl oz",Q163*1.04,R163="ml",Q163*0.0338),AA163="fl oz",_xlfn.IFS(R163="oz",Q163/1.04,R163="fl oz",Q163,R163="ml",Q163*0.0338/1.04),AA163="ml",_xlfn.IFS(R163="oz",Q163/0.0338,R163="fl oz",Q163*1.04/0.0338,R163="ml",Q163))</f>
        <v>6.968</v>
      </c>
      <c r="AA163" s="9" t="str">
        <f>_xlfn.XLOOKUP($E163,'Copy of Raw Data'!$E:$E,'Copy of Raw Data'!AA:AA,"ERROR",0,1)</f>
        <v>oz</v>
      </c>
      <c r="AB163" s="9"/>
      <c r="AC163" s="9"/>
      <c r="AD163" s="9"/>
      <c r="AE163" s="9"/>
      <c r="AF163" s="9"/>
    </row>
    <row r="164" hidden="1" spans="1:32">
      <c r="A164" s="9" t="str">
        <f>_xlfn.XLOOKUP($E164,'Copy of Raw Data'!$E:$E,'Copy of Raw Data'!A:A,"ERROR",0,1)</f>
        <v>US</v>
      </c>
      <c r="B164" s="9" t="str">
        <f>_xlfn.XLOOKUP($E164,'Copy of Raw Data'!$E:$E,'Copy of Raw Data'!B:B,"ERROR",0,1)</f>
        <v>Hair Mousses</v>
      </c>
      <c r="C164" s="9" t="str">
        <f>_xlfn.XLOOKUP($E164,'Copy of Raw Data'!$E:$E,'Copy of Raw Data'!C:C,"ERROR",0,1)</f>
        <v>ebin new york</v>
      </c>
      <c r="D164" s="9" t="str">
        <f>_xlfn.XLOOKUP($E164,'Copy of Raw Data'!$E:$E,'Copy of Raw Data'!D:D,"ERROR",0,1)</f>
        <v>www.amazon.com/dp/B0B61WLLX7</v>
      </c>
      <c r="E164" s="9" t="s">
        <v>610</v>
      </c>
      <c r="F164" s="9" t="str">
        <f>_xlfn.XLOOKUP($E164,'Copy of Raw Data'!$E:$E,'Copy of Raw Data'!F:F,"ERROR",0,1)</f>
        <v>EBIN NEW YORK TINTED LACE MOUSSE - Light Warm Brown, 3.38oz/ 100ml | Lightweight Foam with Highly Pigmented, Perfect Matching with Flawless Finish</v>
      </c>
      <c r="G164" s="9">
        <f>_xlfn.XLOOKUP($E164,'Copy of Raw Data'!$E:$E,'Copy of Raw Data'!G:G,"ERROR",0,1)</f>
        <v>1558</v>
      </c>
      <c r="H164" s="9">
        <f>_xlfn.XLOOKUP($E164,'Copy of Raw Data'!$E:$E,'Copy of Raw Data'!H:H,"ERROR",0,1)</f>
        <v>11101.79</v>
      </c>
      <c r="I164" s="9">
        <f>_xlfn.XLOOKUP($E164,'Copy of Raw Data'!$E:$E,'Copy of Raw Data'!I:I,"ERROR",0,1)</f>
        <v>0.000471698510277404</v>
      </c>
      <c r="J164" s="9" t="str">
        <f>_xlfn.XLOOKUP($E164,'Copy of Raw Data'!$E:$E,'Copy of 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5 to 10</v>
      </c>
      <c r="L164" s="9">
        <f>_xlfn.XLOOKUP($E164,'Copy of Raw Data'!$E:$E,'Copy of Raw Data'!L:L,"ERROR",0,1)</f>
        <v>7.22</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5 to 10</v>
      </c>
      <c r="N164" s="9">
        <f>_xlfn.XLOOKUP($E164,'Copy of Raw Data'!$E:$E,'Copy of Raw Data'!N:N,"ERROR",0,1)</f>
        <v>8.58</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15% to 20%</v>
      </c>
      <c r="P164" s="16">
        <f t="shared" si="10"/>
        <v>0.158508158508159</v>
      </c>
      <c r="Q164" s="9">
        <f>_xlfn.XLOOKUP($E164,'Copy of Raw Data'!$E:$E,'Copy of Raw Data'!Q:Q,"ERROR",0,1)</f>
        <v>3.38</v>
      </c>
      <c r="R164" s="9" t="str">
        <f>_xlfn.XLOOKUP($E164,'Copy of Raw Data'!$E:$E,'Copy of Raw Data'!R:R,"ERROR",0,1)</f>
        <v>oz</v>
      </c>
      <c r="S164" s="17">
        <f t="shared" si="9"/>
        <v>2.13609467455621</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2 to 3</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0.05 to 0.1</v>
      </c>
      <c r="V164" s="17">
        <f t="shared" si="11"/>
        <v>0.0858458416794568</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0.05 to 0.1</v>
      </c>
      <c r="X164" s="17">
        <f t="shared" si="12"/>
        <v>0.0722385753992632</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2 to 4</v>
      </c>
      <c r="Z164" s="17">
        <f t="array" ref="Z164">_xlfn.IFS(AA164="oz",_xlfn.IFS(R164="oz",Q164,R164="fl oz",Q164*1.04,R164="ml",Q164*0.0338),AA164="fl oz",_xlfn.IFS(R164="oz",Q164/1.04,R164="fl oz",Q164,R164="ml",Q164*0.0338/1.04),AA164="ml",_xlfn.IFS(R164="oz",Q164/0.0338,R164="fl oz",Q164*1.04/0.0338,R164="ml",Q164))</f>
        <v>3.38</v>
      </c>
      <c r="AA164" s="9" t="str">
        <f>_xlfn.XLOOKUP($E164,'Copy of Raw Data'!$E:$E,'Copy of Raw Data'!AA:AA,"ERROR",0,1)</f>
        <v>oz</v>
      </c>
      <c r="AB164" s="9"/>
      <c r="AC164" s="9"/>
      <c r="AD164" s="9"/>
      <c r="AE164" s="9"/>
      <c r="AF164" s="9"/>
    </row>
    <row r="165" hidden="1" spans="1:32">
      <c r="A165" s="9" t="str">
        <f>_xlfn.XLOOKUP($E165,'Copy of Raw Data'!$E:$E,'Copy of Raw Data'!A:A,"ERROR",0,1)</f>
        <v>US</v>
      </c>
      <c r="B165" s="9" t="str">
        <f>_xlfn.XLOOKUP($E165,'Copy of Raw Data'!$E:$E,'Copy of Raw Data'!B:B,"ERROR",0,1)</f>
        <v>Hair Mousses</v>
      </c>
      <c r="C165" s="9" t="str">
        <f>_xlfn.XLOOKUP($E165,'Copy of Raw Data'!$E:$E,'Copy of Raw Data'!C:C,"ERROR",0,1)</f>
        <v>aunt jackie's</v>
      </c>
      <c r="D165" s="9" t="str">
        <f>_xlfn.XLOOKUP($E165,'Copy of Raw Data'!$E:$E,'Copy of Raw Data'!D:D,"ERROR",0,1)</f>
        <v>www.amazon.com/dp/B08WHB8W48</v>
      </c>
      <c r="E165" s="9" t="s">
        <v>613</v>
      </c>
      <c r="F165" s="9" t="str">
        <f>_xlfn.XLOOKUP($E165,'Copy of Raw Data'!$E:$E,'Copy of Raw Data'!F:F,"ERROR",0,1)</f>
        <v>Aunt Jackie's Grapeseed Style and Shine Recipes Ice Curls Glossy Curling Jelly, Hydrates, Softens, Makes Waves, Curls and Coils Easier to Style, 18 oz</v>
      </c>
      <c r="G165" s="9">
        <f>_xlfn.XLOOKUP($E165,'Copy of Raw Data'!$E:$E,'Copy of Raw Data'!G:G,"ERROR",0,1)</f>
        <v>851</v>
      </c>
      <c r="H165" s="9">
        <f>_xlfn.XLOOKUP($E165,'Copy of Raw Data'!$E:$E,'Copy of Raw Data'!H:H,"ERROR",0,1)</f>
        <v>11094.99</v>
      </c>
      <c r="I165" s="9">
        <f>_xlfn.XLOOKUP($E165,'Copy of Raw Data'!$E:$E,'Copy of Raw Data'!I:I,"ERROR",0,1)</f>
        <v>0.000469386994178355</v>
      </c>
      <c r="J165" s="9" t="str">
        <f>_xlfn.XLOOKUP($E165,'Copy of Raw Data'!$E:$E,'Copy of 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10 to 15</v>
      </c>
      <c r="L165" s="9">
        <f>_xlfn.XLOOKUP($E165,'Copy of Raw Data'!$E:$E,'Copy of Raw Data'!L:L,"ERROR",0,1)</f>
        <v>13.3</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10 to 15</v>
      </c>
      <c r="N165" s="9">
        <f>_xlfn.XLOOKUP($E165,'Copy of Raw Data'!$E:$E,'Copy of Raw Data'!N:N,"ERROR",0,1)</f>
        <v>13.3</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10"/>
        <v>0</v>
      </c>
      <c r="Q165" s="9">
        <f>_xlfn.XLOOKUP($E165,'Copy of Raw Data'!$E:$E,'Copy of Raw Data'!Q:Q,"ERROR",0,1)</f>
        <v>18</v>
      </c>
      <c r="R165" s="9" t="str">
        <f>_xlfn.XLOOKUP($E165,'Copy of Raw Data'!$E:$E,'Copy of Raw Data'!R:R,"ERROR",0,1)</f>
        <v>oz</v>
      </c>
      <c r="S165" s="17">
        <f t="shared" si="9"/>
        <v>0.738888888888889</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0.5 to 0.75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 to 0.05</v>
      </c>
      <c r="V165" s="17">
        <f t="shared" si="11"/>
        <v>0.0249877879231954</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 to 0.05</v>
      </c>
      <c r="X165" s="17">
        <f t="shared" si="12"/>
        <v>0.0249877879231954</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15 to 20</v>
      </c>
      <c r="Z165" s="17">
        <f t="array" ref="Z165">_xlfn.IFS(AA165="oz",_xlfn.IFS(R165="oz",Q165,R165="fl oz",Q165*1.04,R165="ml",Q165*0.0338),AA165="fl oz",_xlfn.IFS(R165="oz",Q165/1.04,R165="fl oz",Q165,R165="ml",Q165*0.0338/1.04),AA165="ml",_xlfn.IFS(R165="oz",Q165/0.0338,R165="fl oz",Q165*1.04/0.0338,R165="ml",Q165))</f>
        <v>18</v>
      </c>
      <c r="AA165" s="9" t="str">
        <f>_xlfn.XLOOKUP($E165,'Copy of Raw Data'!$E:$E,'Copy of Raw Data'!AA:AA,"ERROR",0,1)</f>
        <v>oz</v>
      </c>
      <c r="AB165" s="9"/>
      <c r="AC165" s="9"/>
      <c r="AD165" s="9"/>
      <c r="AE165" s="9"/>
      <c r="AF165" s="9"/>
    </row>
    <row r="166" hidden="1" spans="1:32">
      <c r="A166" s="9" t="str">
        <f>_xlfn.XLOOKUP($E166,'Copy of Raw Data'!$E:$E,'Copy of Raw Data'!A:A,"ERROR",0,1)</f>
        <v>US</v>
      </c>
      <c r="B166" s="9" t="str">
        <f>_xlfn.XLOOKUP($E166,'Copy of Raw Data'!$E:$E,'Copy of Raw Data'!B:B,"ERROR",0,1)</f>
        <v>Hair Mousses</v>
      </c>
      <c r="C166" s="9" t="str">
        <f>_xlfn.XLOOKUP($E166,'Copy of Raw Data'!$E:$E,'Copy of Raw Data'!C:C,"ERROR",0,1)</f>
        <v>l'oreal</v>
      </c>
      <c r="D166" s="9" t="str">
        <f>_xlfn.XLOOKUP($E166,'Copy of Raw Data'!$E:$E,'Copy of Raw Data'!D:D,"ERROR",0,1)</f>
        <v>www.amazon.com/dp/B09YDJNDPJ</v>
      </c>
      <c r="E166" s="9" t="s">
        <v>616</v>
      </c>
      <c r="F166" s="9" t="str">
        <f>_xlfn.XLOOKUP($E166,'Copy of Raw Data'!$E:$E,'Copy of Raw Data'!F:F,"ERROR",0,1)</f>
        <v>L'Oréal Professionnel Hair Mousse, With Heat Protection, For All Curly &amp; Coily Hair, 10-in-1 Multi-Benefit, With Glycerin, Urea H and Hibiscus Seed Extract, Serie Expert Curl Expression, 250 ml</v>
      </c>
      <c r="G166" s="9">
        <f>_xlfn.XLOOKUP($E166,'Copy of Raw Data'!$E:$E,'Copy of Raw Data'!G:G,"ERROR",0,1)</f>
        <v>325</v>
      </c>
      <c r="H166" s="9">
        <f>_xlfn.XLOOKUP($E166,'Copy of Raw Data'!$E:$E,'Copy of Raw Data'!H:H,"ERROR",0,1)</f>
        <v>11040.62</v>
      </c>
      <c r="I166" s="9">
        <f>_xlfn.XLOOKUP($E166,'Copy of Raw Data'!$E:$E,'Copy of Raw Data'!I:I,"ERROR",0,1)</f>
        <v>0.000466636727920355</v>
      </c>
      <c r="J166" s="9" t="str">
        <f>_xlfn.XLOOKUP($E166,'Copy of Raw Data'!$E:$E,'Copy of 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30 to 40</v>
      </c>
      <c r="L166" s="9">
        <f>_xlfn.XLOOKUP($E166,'Copy of Raw Data'!$E:$E,'Copy of Raw Data'!L:L,"ERROR",0,1)</f>
        <v>34</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30 to 40</v>
      </c>
      <c r="N166" s="9">
        <f>_xlfn.XLOOKUP($E166,'Copy of Raw Data'!$E:$E,'Copy of Raw Data'!N:N,"ERROR",0,1)</f>
        <v>34</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No Discount</v>
      </c>
      <c r="P166" s="16">
        <f t="shared" si="10"/>
        <v>0</v>
      </c>
      <c r="Q166" s="9">
        <f>_xlfn.XLOOKUP($E166,'Copy of Raw Data'!$E:$E,'Copy of Raw Data'!Q:Q,"ERROR",0,1)</f>
        <v>250</v>
      </c>
      <c r="R166" s="9" t="str">
        <f>_xlfn.XLOOKUP($E166,'Copy of Raw Data'!$E:$E,'Copy of Raw Data'!R:R,"ERROR",0,1)</f>
        <v>ml</v>
      </c>
      <c r="S166" s="17">
        <f t="shared" si="9"/>
        <v>4.02366863905325</v>
      </c>
      <c r="T166" s="9" t="str">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4 to 5</v>
      </c>
      <c r="U166" s="17"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0.1 to 0.2</v>
      </c>
      <c r="V166" s="17">
        <f t="shared" si="11"/>
        <v>0.136072662801936</v>
      </c>
      <c r="W166" s="17"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0.1 to 0.2</v>
      </c>
      <c r="X166" s="17">
        <f t="shared" si="12"/>
        <v>0.136072662801936</v>
      </c>
      <c r="Y166" s="9"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8 to 10</v>
      </c>
      <c r="Z166" s="17">
        <f t="array" ref="Z166">_xlfn.IFS(AA166="oz",_xlfn.IFS(R166="oz",Q166,R166="fl oz",Q166*1.04,R166="ml",Q166*0.0338),AA166="fl oz",_xlfn.IFS(R166="oz",Q166/1.04,R166="fl oz",Q166,R166="ml",Q166*0.0338/1.04),AA166="ml",_xlfn.IFS(R166="oz",Q166/0.0338,R166="fl oz",Q166*1.04/0.0338,R166="ml",Q166))</f>
        <v>8.45</v>
      </c>
      <c r="AA166" s="9" t="str">
        <f>_xlfn.XLOOKUP($E166,'Copy of Raw Data'!$E:$E,'Copy of Raw Data'!AA:AA,"ERROR",0,1)</f>
        <v>oz</v>
      </c>
      <c r="AB166" s="9"/>
      <c r="AC166" s="9"/>
      <c r="AD166" s="9"/>
      <c r="AE166" s="9"/>
      <c r="AF166" s="9"/>
    </row>
    <row r="167" hidden="1" spans="1:32">
      <c r="A167" s="9" t="str">
        <f>_xlfn.XLOOKUP($E167,'Copy of Raw Data'!$E:$E,'Copy of Raw Data'!A:A,"ERROR",0,1)</f>
        <v>US</v>
      </c>
      <c r="B167" s="9" t="str">
        <f>_xlfn.XLOOKUP($E167,'Copy of Raw Data'!$E:$E,'Copy of Raw Data'!B:B,"ERROR",0,1)</f>
        <v>Hair Mousses</v>
      </c>
      <c r="C167" s="9" t="str">
        <f>_xlfn.XLOOKUP($E167,'Copy of Raw Data'!$E:$E,'Copy of Raw Data'!C:C,"ERROR",0,1)</f>
        <v>ag care</v>
      </c>
      <c r="D167" s="9" t="str">
        <f>_xlfn.XLOOKUP($E167,'Copy of Raw Data'!$E:$E,'Copy of Raw Data'!D:D,"ERROR",0,1)</f>
        <v>www.amazon.com/dp/B0B8GXYNJC</v>
      </c>
      <c r="E167" s="9" t="s">
        <v>619</v>
      </c>
      <c r="F167" s="9" t="str">
        <f>_xlfn.XLOOKUP($E167,'Copy of Raw Data'!$E:$E,'Copy of Raw Data'!F:F,"ERROR",0,1)</f>
        <v>AG Care Natural Cloud Airlight Volumizing Mousse</v>
      </c>
      <c r="G167" s="9">
        <f>_xlfn.XLOOKUP($E167,'Copy of Raw Data'!$E:$E,'Copy of Raw Data'!G:G,"ERROR",0,1)</f>
        <v>439</v>
      </c>
      <c r="H167" s="9">
        <f>_xlfn.XLOOKUP($E167,'Copy of Raw Data'!$E:$E,'Copy of Raw Data'!H:H,"ERROR",0,1)</f>
        <v>10975.93</v>
      </c>
      <c r="I167" s="9">
        <f>_xlfn.XLOOKUP($E167,'Copy of Raw Data'!$E:$E,'Copy of Raw Data'!I:I,"ERROR",0,1)</f>
        <v>0.00046289247147667</v>
      </c>
      <c r="J167" s="9" t="str">
        <f>_xlfn.XLOOKUP($E167,'Copy of Raw Data'!$E:$E,'Copy of 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20 to 30</v>
      </c>
      <c r="L167" s="9">
        <f>_xlfn.XLOOKUP($E167,'Copy of Raw Data'!$E:$E,'Copy of Raw Data'!L:L,"ERROR",0,1)</f>
        <v>25.46</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20 to 30</v>
      </c>
      <c r="N167" s="9">
        <f>_xlfn.XLOOKUP($E167,'Copy of Raw Data'!$E:$E,'Copy of Raw Data'!N:N,"ERROR",0,1)</f>
        <v>28</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8% to 10%</v>
      </c>
      <c r="P167" s="16">
        <f t="shared" si="10"/>
        <v>0.0907142857142857</v>
      </c>
      <c r="Q167" s="9">
        <f>_xlfn.XLOOKUP($E167,'Copy of Raw Data'!$E:$E,'Copy of Raw Data'!Q:Q,"ERROR",0,1)</f>
        <v>0</v>
      </c>
      <c r="R167" s="9">
        <f>_xlfn.XLOOKUP($E167,'Copy of Raw Data'!$E:$E,'Copy of Raw Data'!R:R,"ERROR",0,1)</f>
        <v>0</v>
      </c>
      <c r="S167" s="17" t="e">
        <f t="shared" si="9"/>
        <v>#N/A</v>
      </c>
      <c r="T167" s="9" t="e">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#N/A</v>
      </c>
      <c r="U167" s="17" t="e">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#N/A</v>
      </c>
      <c r="V167" s="17" t="e">
        <f t="shared" si="11"/>
        <v>#N/A</v>
      </c>
      <c r="W167" s="17" t="e">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#N/A</v>
      </c>
      <c r="X167" s="17" t="e">
        <f t="shared" si="12"/>
        <v>#N/A</v>
      </c>
      <c r="Y167" s="9" t="e">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#N/A</v>
      </c>
      <c r="Z167" s="17" t="e">
        <f t="array" ref="Z167">_xlfn.IFS(AA167="oz",_xlfn.IFS(R167="oz",Q167,R167="fl oz",Q167*1.04,R167="ml",Q167*0.0338),AA167="fl oz",_xlfn.IFS(R167="oz",Q167/1.04,R167="fl oz",Q167,R167="ml",Q167*0.0338/1.04),AA167="ml",_xlfn.IFS(R167="oz",Q167/0.0338,R167="fl oz",Q167*1.04/0.0338,R167="ml",Q167))</f>
        <v>#N/A</v>
      </c>
      <c r="AA167" s="9" t="str">
        <f>_xlfn.XLOOKUP($E167,'Copy of Raw Data'!$E:$E,'Copy of Raw Data'!AA:AA,"ERROR",0,1)</f>
        <v>oz</v>
      </c>
      <c r="AB167" s="9"/>
      <c r="AC167" s="9"/>
      <c r="AD167" s="9"/>
      <c r="AE167" s="9"/>
      <c r="AF167" s="9"/>
    </row>
    <row r="168" hidden="1" spans="1:32">
      <c r="A168" s="9" t="str">
        <f>_xlfn.XLOOKUP($E168,'Copy of Raw Data'!$E:$E,'Copy of Raw Data'!A:A,"ERROR",0,1)</f>
        <v>US</v>
      </c>
      <c r="B168" s="9" t="str">
        <f>_xlfn.XLOOKUP($E168,'Copy of Raw Data'!$E:$E,'Copy of Raw Data'!B:B,"ERROR",0,1)</f>
        <v>Hair Mousses</v>
      </c>
      <c r="C168" s="9" t="str">
        <f>_xlfn.XLOOKUP($E168,'Copy of Raw Data'!$E:$E,'Copy of Raw Data'!C:C,"ERROR",0,1)</f>
        <v>Wood</v>
      </c>
      <c r="D168" s="9" t="str">
        <f>_xlfn.XLOOKUP($E168,'Copy of Raw Data'!$E:$E,'Copy of Raw Data'!D:D,"ERROR",0,1)</f>
        <v>www.amazon.com/dp/B0009VS7O6</v>
      </c>
      <c r="E168" s="9" t="s">
        <v>623</v>
      </c>
      <c r="F168" s="9" t="str">
        <f>_xlfn.XLOOKUP($E168,'Copy of Raw Data'!$E:$E,'Copy of Raw Data'!F:F,"ERROR",0,1)</f>
        <v>Fantasia Liquid Mousse Spritz Super Hold, 12 Fl Oz</v>
      </c>
      <c r="G168" s="9">
        <f>_xlfn.XLOOKUP($E168,'Copy of Raw Data'!$E:$E,'Copy of Raw Data'!G:G,"ERROR",0,1)</f>
        <v>1076</v>
      </c>
      <c r="H168" s="9">
        <f>_xlfn.XLOOKUP($E168,'Copy of Raw Data'!$E:$E,'Copy of Raw Data'!H:H,"ERROR",0,1)</f>
        <v>10887.86</v>
      </c>
      <c r="I168" s="9">
        <f>_xlfn.XLOOKUP($E168,'Copy of Raw Data'!$E:$E,'Copy of Raw Data'!I:I,"ERROR",0,1)</f>
        <v>0.000458278367334133</v>
      </c>
      <c r="J168" s="9" t="str">
        <f>_xlfn.XLOOKUP($E168,'Copy of Raw Data'!$E:$E,'Copy of 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_xlfn.XLOOKUP($E168,'Copy of Raw Data'!$E:$E,'Copy of Raw Data'!L:L,"ERROR",0,1)</f>
        <v>10.28</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_xlfn.XLOOKUP($E168,'Copy of Raw Data'!$E:$E,'Copy of Raw Data'!N:N,"ERROR",0,1)</f>
        <v>12.61</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15% to 20%</v>
      </c>
      <c r="P168" s="16">
        <f t="shared" si="10"/>
        <v>0.1847739888977</v>
      </c>
      <c r="Q168" s="9">
        <f>_xlfn.XLOOKUP($E168,'Copy of Raw Data'!$E:$E,'Copy of Raw Data'!Q:Q,"ERROR",0,1)</f>
        <v>12</v>
      </c>
      <c r="R168" s="9" t="str">
        <f>_xlfn.XLOOKUP($E168,'Copy of Raw Data'!$E:$E,'Copy of Raw Data'!R:R,"ERROR",0,1)</f>
        <v>fl oz</v>
      </c>
      <c r="S168" s="17">
        <f t="shared" si="9"/>
        <v>0.823717948717949</v>
      </c>
      <c r="T168" s="9" t="str">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0.75 to 1</v>
      </c>
      <c r="U168" s="17"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 to 0.05</v>
      </c>
      <c r="V168" s="17">
        <f t="shared" si="11"/>
        <v>0.034170330289708</v>
      </c>
      <c r="W168" s="17"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 to 0.05</v>
      </c>
      <c r="X168" s="17">
        <f t="shared" si="12"/>
        <v>0.0278565420601268</v>
      </c>
      <c r="Y168" s="9"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10 to 15</v>
      </c>
      <c r="Z168" s="17">
        <f t="array" ref="Z168">_xlfn.IFS(AA168="oz",_xlfn.IFS(R168="oz",Q168,R168="fl oz",Q168*1.04,R168="ml",Q168*0.0338),AA168="fl oz",_xlfn.IFS(R168="oz",Q168/1.04,R168="fl oz",Q168,R168="ml",Q168*0.0338/1.04),AA168="ml",_xlfn.IFS(R168="oz",Q168/0.0338,R168="fl oz",Q168*1.04/0.0338,R168="ml",Q168))</f>
        <v>12.48</v>
      </c>
      <c r="AA168" s="9" t="str">
        <f>_xlfn.XLOOKUP($E168,'Copy of Raw Data'!$E:$E,'Copy of Raw Data'!AA:AA,"ERROR",0,1)</f>
        <v>oz</v>
      </c>
      <c r="AB168" s="9"/>
      <c r="AC168" s="9"/>
      <c r="AD168" s="9"/>
      <c r="AE168" s="9"/>
      <c r="AF168" s="9"/>
    </row>
    <row r="169" hidden="1" spans="1:32">
      <c r="A169" s="9" t="str">
        <f>_xlfn.XLOOKUP($E169,'Copy of Raw Data'!$E:$E,'Copy of Raw Data'!A:A,"ERROR",0,1)</f>
        <v>US</v>
      </c>
      <c r="B169" s="9" t="str">
        <f>_xlfn.XLOOKUP($E169,'Copy of Raw Data'!$E:$E,'Copy of Raw Data'!B:B,"ERROR",0,1)</f>
        <v>Hair Mousses</v>
      </c>
      <c r="C169" s="9" t="str">
        <f>_xlfn.XLOOKUP($E169,'Copy of Raw Data'!$E:$E,'Copy of Raw Data'!C:C,"ERROR",0,1)</f>
        <v>biotera</v>
      </c>
      <c r="D169" s="9" t="str">
        <f>_xlfn.XLOOKUP($E169,'Copy of Raw Data'!$E:$E,'Copy of Raw Data'!D:D,"ERROR",0,1)</f>
        <v>www.amazon.com/dp/B0BP5P2NSC</v>
      </c>
      <c r="E169" s="9" t="s">
        <v>627</v>
      </c>
      <c r="F169" s="9" t="str">
        <f>_xlfn.XLOOKUP($E169,'Copy of Raw Data'!$E:$E,'Copy of Raw Data'!F:F,"ERROR",0,1)</f>
        <v>BIOTERA Styling Mousse Lightweight Alcohol-Free | Instant Texture | Promotes Body &amp; Bounce | Microbiome Friendly | Vegan &amp; Cruelty Free | Paraben Free | Color-Safe</v>
      </c>
      <c r="G169" s="9">
        <f>_xlfn.XLOOKUP($E169,'Copy of Raw Data'!$E:$E,'Copy of Raw Data'!G:G,"ERROR",0,1)</f>
        <v>933</v>
      </c>
      <c r="H169" s="9">
        <f>_xlfn.XLOOKUP($E169,'Copy of Raw Data'!$E:$E,'Copy of Raw Data'!H:H,"ERROR",0,1)</f>
        <v>10779.33</v>
      </c>
      <c r="I169" s="9">
        <f>_xlfn.XLOOKUP($E169,'Copy of Raw Data'!$E:$E,'Copy of Raw Data'!I:I,"ERROR",0,1)</f>
        <v>0.000451940723323002</v>
      </c>
      <c r="J169" s="9" t="str">
        <f>_xlfn.XLOOKUP($E169,'Copy of Raw Data'!$E:$E,'Copy of 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10 to 15</v>
      </c>
      <c r="L169" s="9">
        <f>_xlfn.XLOOKUP($E169,'Copy of Raw Data'!$E:$E,'Copy of Raw Data'!L:L,"ERROR",0,1)</f>
        <v>11.76</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_xlfn.XLOOKUP($E169,'Copy of Raw Data'!$E:$E,'Copy of Raw Data'!N:N,"ERROR",0,1)</f>
        <v>12</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0% to 2%</v>
      </c>
      <c r="P169" s="16">
        <f t="shared" si="10"/>
        <v>0.02</v>
      </c>
      <c r="Q169" s="9">
        <f>_xlfn.XLOOKUP($E169,'Copy of Raw Data'!$E:$E,'Copy of Raw Data'!Q:Q,"ERROR",0,1)</f>
        <v>0</v>
      </c>
      <c r="R169" s="9">
        <f>_xlfn.XLOOKUP($E169,'Copy of Raw Data'!$E:$E,'Copy of Raw Data'!R:R,"ERROR",0,1)</f>
        <v>0</v>
      </c>
      <c r="S169" s="17" t="e">
        <f t="shared" si="9"/>
        <v>#N/A</v>
      </c>
      <c r="T169" s="9" t="e">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#N/A</v>
      </c>
      <c r="U169" s="17" t="e">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#N/A</v>
      </c>
      <c r="V169" s="17" t="e">
        <f t="shared" si="11"/>
        <v>#N/A</v>
      </c>
      <c r="W169" s="17" t="e">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#N/A</v>
      </c>
      <c r="X169" s="17" t="e">
        <f t="shared" si="12"/>
        <v>#N/A</v>
      </c>
      <c r="Y169" s="9" t="e">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#N/A</v>
      </c>
      <c r="Z169" s="17" t="e">
        <f t="array" ref="Z169">_xlfn.IFS(AA169="oz",_xlfn.IFS(R169="oz",Q169,R169="fl oz",Q169*1.04,R169="ml",Q169*0.0338),AA169="fl oz",_xlfn.IFS(R169="oz",Q169/1.04,R169="fl oz",Q169,R169="ml",Q169*0.0338/1.04),AA169="ml",_xlfn.IFS(R169="oz",Q169/0.0338,R169="fl oz",Q169*1.04/0.0338,R169="ml",Q169))</f>
        <v>#N/A</v>
      </c>
      <c r="AA169" s="9" t="str">
        <f>_xlfn.XLOOKUP($E169,'Copy of Raw Data'!$E:$E,'Copy of Raw Data'!AA:AA,"ERROR",0,1)</f>
        <v>oz</v>
      </c>
      <c r="AB169" s="9"/>
      <c r="AC169" s="9"/>
      <c r="AD169" s="9"/>
      <c r="AE169" s="9"/>
      <c r="AF169" s="9"/>
    </row>
    <row r="170" hidden="1" spans="1:32">
      <c r="A170" s="9" t="str">
        <f>_xlfn.XLOOKUP($E170,'Copy of Raw Data'!$E:$E,'Copy of Raw Data'!A:A,"ERROR",0,1)</f>
        <v>US</v>
      </c>
      <c r="B170" s="9" t="str">
        <f>_xlfn.XLOOKUP($E170,'Copy of Raw Data'!$E:$E,'Copy of Raw Data'!B:B,"ERROR",0,1)</f>
        <v>Hair Mousses</v>
      </c>
      <c r="C170" s="9" t="str">
        <f>_xlfn.XLOOKUP($E170,'Copy of Raw Data'!$E:$E,'Copy of Raw Data'!C:C,"ERROR",0,1)</f>
        <v>garnier</v>
      </c>
      <c r="D170" s="9" t="str">
        <f>_xlfn.XLOOKUP($E170,'Copy of Raw Data'!$E:$E,'Copy of Raw Data'!D:D,"ERROR",0,1)</f>
        <v>www.amazon.com/dp/B07BY94NJ3</v>
      </c>
      <c r="E170" s="9" t="s">
        <v>630</v>
      </c>
      <c r="F170" s="9" t="str">
        <f>_xlfn.XLOOKUP($E170,'Copy of Raw Data'!$E:$E,'Copy of Raw Data'!F:F,"ERROR",0,1)</f>
        <v>Garnier Fructis Style Mega Full Thickening Lotion for All Hair Types, 5 Ounce (2 Count) (Packaging May Vary)</v>
      </c>
      <c r="G170" s="9">
        <f>_xlfn.XLOOKUP($E170,'Copy of Raw Data'!$E:$E,'Copy of Raw Data'!G:G,"ERROR",0,1)</f>
        <v>1120</v>
      </c>
      <c r="H170" s="9">
        <f>_xlfn.XLOOKUP($E170,'Copy of Raw Data'!$E:$E,'Copy of Raw Data'!H:H,"ERROR",0,1)</f>
        <v>10630.26</v>
      </c>
      <c r="I170" s="9">
        <f>_xlfn.XLOOKUP($E170,'Copy of Raw Data'!$E:$E,'Copy of Raw Data'!I:I,"ERROR",0,1)</f>
        <v>0.000450427630478324</v>
      </c>
      <c r="J170" s="9" t="str">
        <f>_xlfn.XLOOKUP($E170,'Copy of Raw Data'!$E:$E,'Copy of 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5 to 10</v>
      </c>
      <c r="L170" s="9">
        <f>_xlfn.XLOOKUP($E170,'Copy of Raw Data'!$E:$E,'Copy of Raw Data'!L:L,"ERROR",0,1)</f>
        <v>9.52</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10 to 15</v>
      </c>
      <c r="N170" s="9">
        <f>_xlfn.XLOOKUP($E170,'Copy of Raw Data'!$E:$E,'Copy of Raw Data'!N:N,"ERROR",0,1)</f>
        <v>11.75</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15% to 20%</v>
      </c>
      <c r="P170" s="16">
        <f t="shared" si="10"/>
        <v>0.189787234042553</v>
      </c>
      <c r="Q170" s="9">
        <f>_xlfn.XLOOKUP($E170,'Copy of Raw Data'!$E:$E,'Copy of Raw Data'!Q:Q,"ERROR",0,1)</f>
        <v>10</v>
      </c>
      <c r="R170" s="9" t="str">
        <f>_xlfn.XLOOKUP($E170,'Copy of Raw Data'!$E:$E,'Copy of Raw Data'!R:R,"ERROR",0,1)</f>
        <v>oz</v>
      </c>
      <c r="S170" s="17">
        <f t="shared" si="9"/>
        <v>0.952</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0.75 to 1</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 to 0.05</v>
      </c>
      <c r="V170" s="17">
        <f t="shared" si="11"/>
        <v>0.0397362191410213</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 to 0.05</v>
      </c>
      <c r="X170" s="17">
        <f t="shared" si="12"/>
        <v>0.0321947920189381</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8 to 10</v>
      </c>
      <c r="Z170" s="17">
        <f t="array" ref="Z170">_xlfn.IFS(AA170="oz",_xlfn.IFS(R170="oz",Q170,R170="fl oz",Q170*1.04,R170="ml",Q170*0.0338),AA170="fl oz",_xlfn.IFS(R170="oz",Q170/1.04,R170="fl oz",Q170,R170="ml",Q170*0.0338/1.04),AA170="ml",_xlfn.IFS(R170="oz",Q170/0.0338,R170="fl oz",Q170*1.04/0.0338,R170="ml",Q170))</f>
        <v>10</v>
      </c>
      <c r="AA170" s="9" t="str">
        <f>_xlfn.XLOOKUP($E170,'Copy of Raw Data'!$E:$E,'Copy of Raw Data'!AA:AA,"ERROR",0,1)</f>
        <v>oz</v>
      </c>
      <c r="AB170" s="9"/>
      <c r="AC170" s="9"/>
      <c r="AD170" s="9"/>
      <c r="AE170" s="9"/>
      <c r="AF170" s="9"/>
    </row>
    <row r="171" hidden="1" spans="1:32">
      <c r="A171" s="9" t="str">
        <f>_xlfn.XLOOKUP($E171,'Copy of Raw Data'!$E:$E,'Copy of Raw Data'!A:A,"ERROR",0,1)</f>
        <v>US</v>
      </c>
      <c r="B171" s="9" t="str">
        <f>_xlfn.XLOOKUP($E171,'Copy of Raw Data'!$E:$E,'Copy of Raw Data'!B:B,"ERROR",0,1)</f>
        <v>Hair Mousses</v>
      </c>
      <c r="C171" s="9" t="str">
        <f>_xlfn.XLOOKUP($E171,'Copy of Raw Data'!$E:$E,'Copy of Raw Data'!C:C,"ERROR",0,1)</f>
        <v>HASK</v>
      </c>
      <c r="D171" s="9" t="str">
        <f>_xlfn.XLOOKUP($E171,'Copy of Raw Data'!$E:$E,'Copy of Raw Data'!D:D,"ERROR",0,1)</f>
        <v>www.amazon.com/dp/B08NV3HGMS</v>
      </c>
      <c r="E171" s="9" t="s">
        <v>634</v>
      </c>
      <c r="F171" s="9" t="str">
        <f>_xlfn.XLOOKUP($E171,'Copy of Raw Data'!$E:$E,'Copy of Raw Data'!F:F,"ERROR",0,1)</f>
        <v>HASK CURL CARE Curl Enhancing Mousse 2 Piece Bundle- vegan formula, cruelty free, color safe, gluten-free, sulfate-free, paraben-free</v>
      </c>
      <c r="G171" s="9">
        <f>_xlfn.XLOOKUP($E171,'Copy of Raw Data'!$E:$E,'Copy of Raw Data'!G:G,"ERROR",0,1)</f>
        <v>730</v>
      </c>
      <c r="H171" s="9">
        <f>_xlfn.XLOOKUP($E171,'Copy of Raw Data'!$E:$E,'Copy of Raw Data'!H:H,"ERROR",0,1)</f>
        <v>10594.67</v>
      </c>
      <c r="I171" s="9">
        <f>_xlfn.XLOOKUP($E171,'Copy of Raw Data'!$E:$E,'Copy of Raw Data'!I:I,"ERROR",0,1)</f>
        <v>0.000413712489996858</v>
      </c>
      <c r="J171" s="9" t="str">
        <f>_xlfn.XLOOKUP($E171,'Copy of Raw Data'!$E:$E,'Copy of 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10 to 15</v>
      </c>
      <c r="L171" s="9">
        <f>_xlfn.XLOOKUP($E171,'Copy of Raw Data'!$E:$E,'Copy of Raw Data'!L:L,"ERROR",0,1)</f>
        <v>14.6</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15 to 20</v>
      </c>
      <c r="N171" s="9">
        <f>_xlfn.XLOOKUP($E171,'Copy of Raw Data'!$E:$E,'Copy of Raw Data'!N:N,"ERROR",0,1)</f>
        <v>15.19</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2% to 4%</v>
      </c>
      <c r="P171" s="16">
        <f t="shared" si="10"/>
        <v>0.0388413429888084</v>
      </c>
      <c r="Q171" s="9">
        <f>_xlfn.XLOOKUP($E171,'Copy of Raw Data'!$E:$E,'Copy of Raw Data'!Q:Q,"ERROR",0,1)</f>
        <v>7</v>
      </c>
      <c r="R171" s="9" t="str">
        <f>_xlfn.XLOOKUP($E171,'Copy of Raw Data'!$E:$E,'Copy of Raw Data'!R:R,"ERROR",0,1)</f>
        <v>fl oz</v>
      </c>
      <c r="S171" s="17">
        <f t="shared" si="9"/>
        <v>2.00549450549451</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2 to 3</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0.05 to 0.1</v>
      </c>
      <c r="V171" s="17">
        <f t="shared" si="11"/>
        <v>0.0705626804713717</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0.05 to 0.1</v>
      </c>
      <c r="X171" s="17">
        <f t="shared" si="12"/>
        <v>0.0678219311969735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6 to 8</v>
      </c>
      <c r="Z171" s="17">
        <f t="array" ref="Z171">_xlfn.IFS(AA171="oz",_xlfn.IFS(R171="oz",Q171,R171="fl oz",Q171*1.04,R171="ml",Q171*0.0338),AA171="fl oz",_xlfn.IFS(R171="oz",Q171/1.04,R171="fl oz",Q171,R171="ml",Q171*0.0338/1.04),AA171="ml",_xlfn.IFS(R171="oz",Q171/0.0338,R171="fl oz",Q171*1.04/0.0338,R171="ml",Q171))</f>
        <v>7.28</v>
      </c>
      <c r="AA171" s="9" t="str">
        <f>_xlfn.XLOOKUP($E171,'Copy of Raw Data'!$E:$E,'Copy of Raw Data'!AA:AA,"ERROR",0,1)</f>
        <v>oz</v>
      </c>
      <c r="AB171" s="9"/>
      <c r="AC171" s="9"/>
      <c r="AD171" s="9"/>
      <c r="AE171" s="9"/>
      <c r="AF171" s="9"/>
    </row>
    <row r="172" hidden="1" spans="1:32">
      <c r="A172" s="9" t="str">
        <f>_xlfn.XLOOKUP($E172,'Copy of Raw Data'!$E:$E,'Copy of Raw Data'!A:A,"ERROR",0,1)</f>
        <v>US</v>
      </c>
      <c r="B172" s="9" t="str">
        <f>_xlfn.XLOOKUP($E172,'Copy of Raw Data'!$E:$E,'Copy of Raw Data'!B:B,"ERROR",0,1)</f>
        <v>Hair Mousses</v>
      </c>
      <c r="C172" s="9" t="str">
        <f>_xlfn.XLOOKUP($E172,'Copy of Raw Data'!$E:$E,'Copy of Raw Data'!C:C,"ERROR",0,1)</f>
        <v>fantasia</v>
      </c>
      <c r="D172" s="9" t="str">
        <f>_xlfn.XLOOKUP($E172,'Copy of Raw Data'!$E:$E,'Copy of Raw Data'!D:D,"ERROR",0,1)</f>
        <v>www.amazon.com/dp/B001553RS6</v>
      </c>
      <c r="E172" s="9" t="s">
        <v>638</v>
      </c>
      <c r="F172" s="9" t="str">
        <f>_xlfn.XLOOKUP($E172,'Copy of Raw Data'!$E:$E,'Copy of Raw Data'!F:F,"ERROR",0,1)</f>
        <v>Fantasia Liquid Mousse Spritz Spray, 12 Fl Oz (Pack of 1)</v>
      </c>
      <c r="G172" s="9">
        <f>_xlfn.XLOOKUP($E172,'Copy of Raw Data'!$E:$E,'Copy of Raw Data'!G:G,"ERROR",0,1)</f>
        <v>1042</v>
      </c>
      <c r="H172" s="9">
        <f>_xlfn.XLOOKUP($E172,'Copy of Raw Data'!$E:$E,'Copy of Raw Data'!H:H,"ERROR",0,1)</f>
        <v>9731.08</v>
      </c>
      <c r="I172" s="9">
        <f>_xlfn.XLOOKUP($E172,'Copy of Raw Data'!$E:$E,'Copy of Raw Data'!I:I,"ERROR",0,1)</f>
        <v>0.000408984872005057</v>
      </c>
      <c r="J172" s="9" t="str">
        <f>_xlfn.XLOOKUP($E172,'Copy of Raw Data'!$E:$E,'Copy of 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 to 10</v>
      </c>
      <c r="L172" s="9">
        <f>_xlfn.XLOOKUP($E172,'Copy of Raw Data'!$E:$E,'Copy of Raw Data'!L:L,"ERROR",0,1)</f>
        <v>9.33</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10 to 15</v>
      </c>
      <c r="N172" s="9">
        <f>_xlfn.XLOOKUP($E172,'Copy of Raw Data'!$E:$E,'Copy of Raw Data'!N:N,"ERROR",0,1)</f>
        <v>10.15</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8% to 10%</v>
      </c>
      <c r="P172" s="16">
        <f t="shared" si="10"/>
        <v>0.0807881773399015</v>
      </c>
      <c r="Q172" s="9">
        <f>_xlfn.XLOOKUP($E172,'Copy of Raw Data'!$E:$E,'Copy of Raw Data'!Q:Q,"ERROR",0,1)</f>
        <v>12</v>
      </c>
      <c r="R172" s="9" t="str">
        <f>_xlfn.XLOOKUP($E172,'Copy of Raw Data'!$E:$E,'Copy of Raw Data'!R:R,"ERROR",0,1)</f>
        <v>fl oz</v>
      </c>
      <c r="S172" s="17">
        <f t="shared" si="9"/>
        <v>0.747596153846154</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0.5 to 0.75</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17">
        <f t="shared" si="11"/>
        <v>0.0275042706138411</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17">
        <f t="shared" si="12"/>
        <v>0.0252822507218855</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10 to 15</v>
      </c>
      <c r="Z172" s="17">
        <f t="array" ref="Z172">_xlfn.IFS(AA172="oz",_xlfn.IFS(R172="oz",Q172,R172="fl oz",Q172*1.04,R172="ml",Q172*0.0338),AA172="fl oz",_xlfn.IFS(R172="oz",Q172/1.04,R172="fl oz",Q172,R172="ml",Q172*0.0338/1.04),AA172="ml",_xlfn.IFS(R172="oz",Q172/0.0338,R172="fl oz",Q172*1.04/0.0338,R172="ml",Q172))</f>
        <v>12.48</v>
      </c>
      <c r="AA172" s="9" t="str">
        <f>_xlfn.XLOOKUP($E172,'Copy of Raw Data'!$E:$E,'Copy of Raw Data'!AA:AA,"ERROR",0,1)</f>
        <v>oz</v>
      </c>
      <c r="AB172" s="9"/>
      <c r="AC172" s="9"/>
      <c r="AD172" s="9"/>
      <c r="AE172" s="9"/>
      <c r="AF172" s="9"/>
    </row>
    <row r="173" hidden="1" spans="1:32">
      <c r="A173" s="9" t="str">
        <f>_xlfn.XLOOKUP($E173,'Copy of Raw Data'!$E:$E,'Copy of Raw Data'!A:A,"ERROR",0,1)</f>
        <v>US</v>
      </c>
      <c r="B173" s="9" t="str">
        <f>_xlfn.XLOOKUP($E173,'Copy of Raw Data'!$E:$E,'Copy of Raw Data'!B:B,"ERROR",0,1)</f>
        <v>Hair Mousses</v>
      </c>
      <c r="C173" s="9" t="str">
        <f>_xlfn.XLOOKUP($E173,'Copy of Raw Data'!$E:$E,'Copy of Raw Data'!C:C,"ERROR",0,1)</f>
        <v>Kafune Amor Hair Care</v>
      </c>
      <c r="D173" s="9" t="str">
        <f>_xlfn.XLOOKUP($E173,'Copy of Raw Data'!$E:$E,'Copy of Raw Data'!D:D,"ERROR",0,1)</f>
        <v>www.amazon.com/dp/B096H7BJRL</v>
      </c>
      <c r="E173" s="9" t="s">
        <v>641</v>
      </c>
      <c r="F173" s="9" t="str">
        <f>_xlfn.XLOOKUP($E173,'Copy of Raw Data'!$E:$E,'Copy of Raw Data'!F:F,"ERROR",0,1)</f>
        <v>Lace Tint Melting Hair Mousse for Human Hair Wigs Lace Wigs Toupees and Hairpieces Natural Finishing Lace Color Edge Control Men and Women 3.4 oz by KAFUNE (Beige - Latte)</v>
      </c>
      <c r="G173" s="9">
        <f>_xlfn.XLOOKUP($E173,'Copy of Raw Data'!$E:$E,'Copy of Raw Data'!G:G,"ERROR",0,1)</f>
        <v>418</v>
      </c>
      <c r="H173" s="9">
        <f>_xlfn.XLOOKUP($E173,'Copy of Raw Data'!$E:$E,'Copy of Raw Data'!H:H,"ERROR",0,1)</f>
        <v>9619.88</v>
      </c>
      <c r="I173" s="9">
        <f>_xlfn.XLOOKUP($E173,'Copy of Raw Data'!$E:$E,'Copy of Raw Data'!I:I,"ERROR",0,1)</f>
        <v>0.000405931051858016</v>
      </c>
      <c r="J173" s="9" t="str">
        <f>_xlfn.XLOOKUP($E173,'Copy of Raw Data'!$E:$E,'Copy of 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20 to 30</v>
      </c>
      <c r="L173" s="9">
        <f>_xlfn.XLOOKUP($E173,'Copy of Raw Data'!$E:$E,'Copy of Raw Data'!L:L,"ERROR",0,1)</f>
        <v>23.27</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20 to 30</v>
      </c>
      <c r="N173" s="9">
        <f>_xlfn.XLOOKUP($E173,'Copy of Raw Data'!$E:$E,'Copy of Raw Data'!N:N,"ERROR",0,1)</f>
        <v>24</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2% to 4%</v>
      </c>
      <c r="P173" s="16">
        <f t="shared" si="10"/>
        <v>0.0304166666666667</v>
      </c>
      <c r="Q173" s="9">
        <f>_xlfn.XLOOKUP($E173,'Copy of Raw Data'!$E:$E,'Copy of Raw Data'!Q:Q,"ERROR",0,1)</f>
        <v>3.4</v>
      </c>
      <c r="R173" s="9" t="str">
        <f>_xlfn.XLOOKUP($E173,'Copy of Raw Data'!$E:$E,'Copy of Raw Data'!R:R,"ERROR",0,1)</f>
        <v>oz</v>
      </c>
      <c r="S173" s="17">
        <f t="shared" si="9"/>
        <v>6.84411764705882</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5 to 10</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0.2 to 0.3</v>
      </c>
      <c r="V173" s="17">
        <f t="shared" si="11"/>
        <v>0.238715709482982</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0.2 to 0.3</v>
      </c>
      <c r="X173" s="17">
        <f t="shared" si="12"/>
        <v>0.231454773319541</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2 to 4</v>
      </c>
      <c r="Z173" s="17">
        <f t="array" ref="Z173">_xlfn.IFS(AA173="oz",_xlfn.IFS(R173="oz",Q173,R173="fl oz",Q173*1.04,R173="ml",Q173*0.0338),AA173="fl oz",_xlfn.IFS(R173="oz",Q173/1.04,R173="fl oz",Q173,R173="ml",Q173*0.0338/1.04),AA173="ml",_xlfn.IFS(R173="oz",Q173/0.0338,R173="fl oz",Q173*1.04/0.0338,R173="ml",Q173))</f>
        <v>3.4</v>
      </c>
      <c r="AA173" s="9" t="str">
        <f>_xlfn.XLOOKUP($E173,'Copy of Raw Data'!$E:$E,'Copy of Raw Data'!AA:AA,"ERROR",0,1)</f>
        <v>oz</v>
      </c>
      <c r="AB173" s="9"/>
      <c r="AC173" s="9"/>
      <c r="AD173" s="9"/>
      <c r="AE173" s="9"/>
      <c r="AF173" s="9"/>
    </row>
    <row r="174" hidden="1" spans="1:32">
      <c r="A174" s="9" t="str">
        <f>_xlfn.XLOOKUP($E174,'Copy of Raw Data'!$E:$E,'Copy of Raw Data'!A:A,"ERROR",0,1)</f>
        <v>US</v>
      </c>
      <c r="B174" s="9" t="str">
        <f>_xlfn.XLOOKUP($E174,'Copy of Raw Data'!$E:$E,'Copy of Raw Data'!B:B,"ERROR",0,1)</f>
        <v>Hair Mousses</v>
      </c>
      <c r="C174" s="9" t="str">
        <f>_xlfn.XLOOKUP($E174,'Copy of Raw Data'!$E:$E,'Copy of Raw Data'!C:C,"ERROR",0,1)</f>
        <v>john frieda</v>
      </c>
      <c r="D174" s="9" t="str">
        <f>_xlfn.XLOOKUP($E174,'Copy of Raw Data'!$E:$E,'Copy of Raw Data'!D:D,"ERROR",0,1)</f>
        <v>www.amazon.com/dp/B006OHM1M8</v>
      </c>
      <c r="E174" s="9" t="s">
        <v>645</v>
      </c>
      <c r="F174" s="9" t="str">
        <f>_xlfn.XLOOKUP($E174,'Copy of Raw Data'!$E:$E,'Copy of Raw Data'!F:F,"ERROR",0,1)</f>
        <v>John Frieda Frizz Ease Curl Reviver Mousse, Enhances Curls, Soft Flexible Hold, Mousse for Curly or Frizzy Hair, 7.2 Ounces, Alcohol-Free</v>
      </c>
      <c r="G174" s="9">
        <f>_xlfn.XLOOKUP($E174,'Copy of Raw Data'!$E:$E,'Copy of Raw Data'!G:G,"ERROR",0,1)</f>
        <v>1216</v>
      </c>
      <c r="H174" s="9">
        <f>_xlfn.XLOOKUP($E174,'Copy of Raw Data'!$E:$E,'Copy of Raw Data'!H:H,"ERROR",0,1)</f>
        <v>9548.05</v>
      </c>
      <c r="I174" s="9">
        <f>_xlfn.XLOOKUP($E174,'Copy of Raw Data'!$E:$E,'Copy of Raw Data'!I:I,"ERROR",0,1)</f>
        <v>0.000405619420204419</v>
      </c>
      <c r="J174" s="9" t="str">
        <f>_xlfn.XLOOKUP($E174,'Copy of Raw Data'!$E:$E,'Copy of 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5 to 10</v>
      </c>
      <c r="L174" s="9">
        <f>_xlfn.XLOOKUP($E174,'Copy of Raw Data'!$E:$E,'Copy of Raw Data'!L:L,"ERROR",0,1)</f>
        <v>7.86</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5 to 10</v>
      </c>
      <c r="N174" s="9">
        <f>_xlfn.XLOOKUP($E174,'Copy of Raw Data'!$E:$E,'Copy of Raw Data'!N:N,"ERROR",0,1)</f>
        <v>9.49</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15% to 20%</v>
      </c>
      <c r="P174" s="16">
        <f t="shared" si="10"/>
        <v>0.171759747102213</v>
      </c>
      <c r="Q174" s="9">
        <f>_xlfn.XLOOKUP($E174,'Copy of Raw Data'!$E:$E,'Copy of Raw Data'!Q:Q,"ERROR",0,1)</f>
        <v>7.2</v>
      </c>
      <c r="R174" s="9" t="str">
        <f>_xlfn.XLOOKUP($E174,'Copy of Raw Data'!$E:$E,'Copy of Raw Data'!R:R,"ERROR",0,1)</f>
        <v>fl oz</v>
      </c>
      <c r="S174" s="17">
        <f t="shared" si="9"/>
        <v>1.04967948717949</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1 to 2</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 to 0.05</v>
      </c>
      <c r="V174" s="17">
        <f t="shared" si="11"/>
        <v>0.0428596926314207</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 to 0.05</v>
      </c>
      <c r="X174" s="17">
        <f t="shared" si="12"/>
        <v>0.0354981226641693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7.488</v>
      </c>
      <c r="AA174" s="9" t="str">
        <f>_xlfn.XLOOKUP($E174,'Copy of Raw Data'!$E:$E,'Copy of Raw Data'!AA:AA,"ERROR",0,1)</f>
        <v>oz</v>
      </c>
      <c r="AB174" s="9"/>
      <c r="AC174" s="9"/>
      <c r="AD174" s="9"/>
      <c r="AE174" s="9"/>
      <c r="AF174" s="9"/>
    </row>
    <row r="175" hidden="1" spans="1:32">
      <c r="A175" s="9" t="str">
        <f>_xlfn.XLOOKUP($E175,'Copy of Raw Data'!$E:$E,'Copy of Raw Data'!A:A,"ERROR",0,1)</f>
        <v>US</v>
      </c>
      <c r="B175" s="9" t="str">
        <f>_xlfn.XLOOKUP($E175,'Copy of Raw Data'!$E:$E,'Copy of Raw Data'!B:B,"ERROR",0,1)</f>
        <v>Hair Mousses</v>
      </c>
      <c r="C175" s="9" t="str">
        <f>_xlfn.XLOOKUP($E175,'Copy of Raw Data'!$E:$E,'Copy of Raw Data'!C:C,"ERROR",0,1)</f>
        <v>wella</v>
      </c>
      <c r="D175" s="9" t="str">
        <f>_xlfn.XLOOKUP($E175,'Copy of Raw Data'!$E:$E,'Copy of Raw Data'!D:D,"ERROR",0,1)</f>
        <v>www.amazon.com/dp/B016AVH0HI</v>
      </c>
      <c r="E175" s="9" t="s">
        <v>649</v>
      </c>
      <c r="F175" s="9" t="str">
        <f>_xlfn.XLOOKUP($E175,'Copy of Raw Data'!$E:$E,'Copy of Raw Data'!F:F,"ERROR",0,1)</f>
        <v>Wella EIMI Root Shoot Mousse, For a Precise Root Lift, Added Volume, And A Light Hold, 6.8 oz</v>
      </c>
      <c r="G175" s="9">
        <f>_xlfn.XLOOKUP($E175,'Copy of Raw Data'!$E:$E,'Copy of Raw Data'!G:G,"ERROR",0,1)</f>
        <v>432</v>
      </c>
      <c r="H175" s="9">
        <f>_xlfn.XLOOKUP($E175,'Copy of Raw Data'!$E:$E,'Copy of Raw Data'!H:H,"ERROR",0,1)</f>
        <v>9540.72</v>
      </c>
      <c r="I175" s="9">
        <f>_xlfn.XLOOKUP($E175,'Copy of Raw Data'!$E:$E,'Copy of Raw Data'!I:I,"ERROR",0,1)</f>
        <v>0.000399300057449912</v>
      </c>
      <c r="J175" s="9" t="str">
        <f>_xlfn.XLOOKUP($E175,'Copy of Raw Data'!$E:$E,'Copy of 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20 to 30</v>
      </c>
      <c r="L175" s="9">
        <f>_xlfn.XLOOKUP($E175,'Copy of Raw Data'!$E:$E,'Copy of Raw Data'!L:L,"ERROR",0,1)</f>
        <v>22.1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20 to 30</v>
      </c>
      <c r="N175" s="9">
        <f>_xlfn.XLOOKUP($E175,'Copy of Raw Data'!$E:$E,'Copy of Raw Data'!N:N,"ERROR",0,1)</f>
        <v>22.1</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No Discount</v>
      </c>
      <c r="P175" s="16">
        <f t="shared" si="10"/>
        <v>0</v>
      </c>
      <c r="Q175" s="9">
        <f>_xlfn.XLOOKUP($E175,'Copy of Raw Data'!$E:$E,'Copy of Raw Data'!Q:Q,"ERROR",0,1)</f>
        <v>6.8</v>
      </c>
      <c r="R175" s="9" t="str">
        <f>_xlfn.XLOOKUP($E175,'Copy of Raw Data'!$E:$E,'Copy of Raw Data'!R:R,"ERROR",0,1)</f>
        <v>oz</v>
      </c>
      <c r="S175" s="17">
        <f t="shared" si="9"/>
        <v>3.25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11"/>
        <v>0.109908691241123</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12"/>
        <v>0.109908691241123</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6 to 8</v>
      </c>
      <c r="Z175" s="17">
        <f t="array" ref="Z175">_xlfn.IFS(AA175="oz",_xlfn.IFS(R175="oz",Q175,R175="fl oz",Q175*1.04,R175="ml",Q175*0.0338),AA175="fl oz",_xlfn.IFS(R175="oz",Q175/1.04,R175="fl oz",Q175,R175="ml",Q175*0.0338/1.04),AA175="ml",_xlfn.IFS(R175="oz",Q175/0.0338,R175="fl oz",Q175*1.04/0.0338,R175="ml",Q175))</f>
        <v>6.8</v>
      </c>
      <c r="AA175" s="9" t="str">
        <f>_xlfn.XLOOKUP($E175,'Copy of Raw Data'!$E:$E,'Copy of Raw Data'!AA:AA,"ERROR",0,1)</f>
        <v>oz</v>
      </c>
      <c r="AB175" s="9"/>
      <c r="AC175" s="9"/>
      <c r="AD175" s="9"/>
      <c r="AE175" s="9"/>
      <c r="AF175" s="9"/>
    </row>
    <row r="176" hidden="1" spans="1:32">
      <c r="A176" s="9" t="str">
        <f>_xlfn.XLOOKUP($E176,'Copy of Raw Data'!$E:$E,'Copy of Raw Data'!A:A,"ERROR",0,1)</f>
        <v>US</v>
      </c>
      <c r="B176" s="9" t="str">
        <f>_xlfn.XLOOKUP($E176,'Copy of Raw Data'!$E:$E,'Copy of Raw Data'!B:B,"ERROR",0,1)</f>
        <v>Hair Mousses</v>
      </c>
      <c r="C176" s="9" t="str">
        <f>_xlfn.XLOOKUP($E176,'Copy of Raw Data'!$E:$E,'Copy of Raw Data'!C:C,"ERROR",0,1)</f>
        <v>TRESemmé</v>
      </c>
      <c r="D176" s="9" t="str">
        <f>_xlfn.XLOOKUP($E176,'Copy of Raw Data'!$E:$E,'Copy of Raw Data'!D:D,"ERROR",0,1)</f>
        <v>www.amazon.com/dp/B01BVIOD6G</v>
      </c>
      <c r="E176" s="9" t="s">
        <v>652</v>
      </c>
      <c r="F176" s="9" t="str">
        <f>_xlfn.XLOOKUP($E176,'Copy of Raw Data'!$E:$E,'Copy of Raw Data'!F:F,"ERROR",0,1)</f>
        <v>TRESemmé Hair Mousse Extra Hold, White, 2 Oz</v>
      </c>
      <c r="G176" s="9">
        <f>_xlfn.XLOOKUP($E176,'Copy of Raw Data'!$E:$E,'Copy of Raw Data'!G:G,"ERROR",0,1)</f>
        <v>1270</v>
      </c>
      <c r="H176" s="9">
        <f>_xlfn.XLOOKUP($E176,'Copy of Raw Data'!$E:$E,'Copy of Raw Data'!H:H,"ERROR",0,1)</f>
        <v>9392.08</v>
      </c>
      <c r="I176" s="9">
        <f>_xlfn.XLOOKUP($E176,'Copy of Raw Data'!$E:$E,'Copy of Raw Data'!I:I,"ERROR",0,1)</f>
        <v>0.000395170194035132</v>
      </c>
      <c r="J176" s="9" t="str">
        <f>_xlfn.XLOOKUP($E176,'Copy of Raw Data'!$E:$E,'Copy of 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5 to 10</v>
      </c>
      <c r="L176" s="9">
        <f>_xlfn.XLOOKUP($E176,'Copy of Raw Data'!$E:$E,'Copy of Raw Data'!L:L,"ERROR",0,1)</f>
        <v>7.01</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5 to 10</v>
      </c>
      <c r="N176" s="9">
        <f>_xlfn.XLOOKUP($E176,'Copy of Raw Data'!$E:$E,'Copy of Raw Data'!N:N,"ERROR",0,1)</f>
        <v>9.05</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20% to 25%</v>
      </c>
      <c r="P176" s="16">
        <f t="shared" si="10"/>
        <v>0.225414364640884</v>
      </c>
      <c r="Q176" s="9">
        <f>_xlfn.XLOOKUP($E176,'Copy of Raw Data'!$E:$E,'Copy of Raw Data'!Q:Q,"ERROR",0,1)</f>
        <v>2</v>
      </c>
      <c r="R176" s="9" t="str">
        <f>_xlfn.XLOOKUP($E176,'Copy of Raw Data'!$E:$E,'Copy of Raw Data'!R:R,"ERROR",0,1)</f>
        <v>oz</v>
      </c>
      <c r="S176" s="17">
        <f t="shared" si="9"/>
        <v>3.505</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3 to 4</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0.1 to 0.2</v>
      </c>
      <c r="V176" s="17">
        <f t="shared" si="11"/>
        <v>0.153026716266486</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0.1 to 0.2</v>
      </c>
      <c r="X176" s="17">
        <f t="shared" si="12"/>
        <v>0.118532296246195</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1 to 2</v>
      </c>
      <c r="Z176" s="17">
        <f t="array" ref="Z176">_xlfn.IFS(AA176="oz",_xlfn.IFS(R176="oz",Q176,R176="fl oz",Q176*1.04,R176="ml",Q176*0.0338),AA176="fl oz",_xlfn.IFS(R176="oz",Q176/1.04,R176="fl oz",Q176,R176="ml",Q176*0.0338/1.04),AA176="ml",_xlfn.IFS(R176="oz",Q176/0.0338,R176="fl oz",Q176*1.04/0.0338,R176="ml",Q176))</f>
        <v>2</v>
      </c>
      <c r="AA176" s="9" t="str">
        <f>_xlfn.XLOOKUP($E176,'Copy of Raw Data'!$E:$E,'Copy of Raw Data'!AA:AA,"ERROR",0,1)</f>
        <v>oz</v>
      </c>
      <c r="AB176" s="9"/>
      <c r="AC176" s="9"/>
      <c r="AD176" s="9"/>
      <c r="AE176" s="9"/>
      <c r="AF176" s="9"/>
    </row>
    <row r="177" hidden="1" spans="1:32">
      <c r="A177" s="9" t="str">
        <f>_xlfn.XLOOKUP($E177,'Copy of Raw Data'!$E:$E,'Copy of Raw Data'!A:A,"ERROR",0,1)</f>
        <v>US</v>
      </c>
      <c r="B177" s="9" t="str">
        <f>_xlfn.XLOOKUP($E177,'Copy of Raw Data'!$E:$E,'Copy of Raw Data'!B:B,"ERROR",0,1)</f>
        <v>Hair Mousses</v>
      </c>
      <c r="C177" s="9" t="str">
        <f>_xlfn.XLOOKUP($E177,'Copy of Raw Data'!$E:$E,'Copy of Raw Data'!C:C,"ERROR",0,1)</f>
        <v>SheaMoisture</v>
      </c>
      <c r="D177" s="9" t="str">
        <f>_xlfn.XLOOKUP($E177,'Copy of Raw Data'!$E:$E,'Copy of Raw Data'!D:D,"ERROR",0,1)</f>
        <v>www.amazon.com/dp/B0BS1SW4K1</v>
      </c>
      <c r="E177" s="9" t="s">
        <v>655</v>
      </c>
      <c r="F177" s="9" t="str">
        <f>_xlfn.XLOOKUP($E177,'Copy of Raw Data'!$E:$E,'Copy of Raw Data'!F:F,"ERROR",0,1)</f>
        <v>SheaMoisture Manuka Honey &amp; Mafura Oil Wrap &amp; Set Mousse Hydrating Made For Hold, Body, &amp; Shine 7.5oz</v>
      </c>
      <c r="G177" s="9">
        <f>_xlfn.XLOOKUP($E177,'Copy of Raw Data'!$E:$E,'Copy of Raw Data'!G:G,"ERROR",0,1)</f>
        <v>846</v>
      </c>
      <c r="H177" s="9">
        <f>_xlfn.XLOOKUP($E177,'Copy of Raw Data'!$E:$E,'Copy of Raw Data'!H:H,"ERROR",0,1)</f>
        <v>9294.94</v>
      </c>
      <c r="I177" s="9">
        <f>_xlfn.XLOOKUP($E177,'Copy of Raw Data'!$E:$E,'Copy of Raw Data'!I:I,"ERROR",0,1)</f>
        <v>0.000390386881982457</v>
      </c>
      <c r="J177" s="9" t="str">
        <f>_xlfn.XLOOKUP($E177,'Copy of Raw Data'!$E:$E,'Copy of 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10 to 15</v>
      </c>
      <c r="L177" s="9">
        <f>_xlfn.XLOOKUP($E177,'Copy of Raw Data'!$E:$E,'Copy of Raw Data'!L:L,"ERROR",0,1)</f>
        <v>10.99</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10 to 15</v>
      </c>
      <c r="N177" s="9">
        <f>_xlfn.XLOOKUP($E177,'Copy of Raw Data'!$E:$E,'Copy of Raw Data'!N:N,"ERROR",0,1)</f>
        <v>10.99</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6">
        <f t="shared" si="10"/>
        <v>0</v>
      </c>
      <c r="Q177" s="9">
        <f>_xlfn.XLOOKUP($E177,'Copy of Raw Data'!$E:$E,'Copy of Raw Data'!Q:Q,"ERROR",0,1)</f>
        <v>7.5</v>
      </c>
      <c r="R177" s="9" t="str">
        <f>_xlfn.XLOOKUP($E177,'Copy of Raw Data'!$E:$E,'Copy of Raw Data'!R:R,"ERROR",0,1)</f>
        <v>oz</v>
      </c>
      <c r="S177" s="17">
        <f t="shared" si="9"/>
        <v>1.46533333333333</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11"/>
        <v>0.0495547288918949</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12"/>
        <v>0.0495547288918949</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7.5</v>
      </c>
      <c r="AA177" s="9" t="str">
        <f>_xlfn.XLOOKUP($E177,'Copy of Raw Data'!$E:$E,'Copy of Raw Data'!AA:AA,"ERROR",0,1)</f>
        <v>oz</v>
      </c>
      <c r="AB177" s="9"/>
      <c r="AC177" s="9"/>
      <c r="AD177" s="9"/>
      <c r="AE177" s="9"/>
      <c r="AF177" s="9"/>
    </row>
    <row r="178" hidden="1" spans="1:32">
      <c r="A178" s="9" t="str">
        <f>_xlfn.XLOOKUP($E178,'Copy of Raw Data'!$E:$E,'Copy of Raw Data'!A:A,"ERROR",0,1)</f>
        <v>US</v>
      </c>
      <c r="B178" s="9" t="str">
        <f>_xlfn.XLOOKUP($E178,'Copy of Raw Data'!$E:$E,'Copy of Raw Data'!B:B,"ERROR",0,1)</f>
        <v>Hair Mousses</v>
      </c>
      <c r="C178" s="9" t="str">
        <f>_xlfn.XLOOKUP($E178,'Copy of Raw Data'!$E:$E,'Copy of Raw Data'!C:C,"ERROR",0,1)</f>
        <v>Goiple</v>
      </c>
      <c r="D178" s="9" t="str">
        <f>_xlfn.XLOOKUP($E178,'Copy of Raw Data'!$E:$E,'Copy of Raw Data'!D:D,"ERROR",0,1)</f>
        <v>www.amazon.com/dp/B0C4SGWVJ8</v>
      </c>
      <c r="E178" s="9" t="s">
        <v>658</v>
      </c>
      <c r="F178" s="9" t="str">
        <f>_xlfn.XLOOKUP($E178,'Copy of Raw Data'!$E:$E,'Copy of Raw Data'!F:F,"ERROR",0,1)</f>
        <v>Lace Tint Melting Hair Mousse, 6.8 fl oz Lace Tint Mousse for Women Hair Wigs Lace Wigs Toupees and Hairpieces Natural Finishing Lace Color, Lace Tint Mousse for Wigs Tool Set (Dark Brown)</v>
      </c>
      <c r="G178" s="9">
        <f>_xlfn.XLOOKUP($E178,'Copy of Raw Data'!$E:$E,'Copy of Raw Data'!G:G,"ERROR",0,1)</f>
        <v>1003</v>
      </c>
      <c r="H178" s="9">
        <f>_xlfn.XLOOKUP($E178,'Copy of Raw Data'!$E:$E,'Copy of Raw Data'!H:H,"ERROR",0,1)</f>
        <v>9182.43</v>
      </c>
      <c r="I178" s="9">
        <f>_xlfn.XLOOKUP($E178,'Copy of Raw Data'!$E:$E,'Copy of Raw Data'!I:I,"ERROR",0,1)</f>
        <v>0.000356837374915285</v>
      </c>
      <c r="J178" s="9" t="str">
        <f>_xlfn.XLOOKUP($E178,'Copy of Raw Data'!$E:$E,'Copy of 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5 to 10</v>
      </c>
      <c r="L178" s="9">
        <f>_xlfn.XLOOKUP($E178,'Copy of Raw Data'!$E:$E,'Copy of Raw Data'!L:L,"ERROR",0,1)</f>
        <v>9.17</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5 to 10</v>
      </c>
      <c r="N178" s="9">
        <f>_xlfn.XLOOKUP($E178,'Copy of Raw Data'!$E:$E,'Copy of Raw Data'!N:N,"ERROR",0,1)</f>
        <v>9.47</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2% to 4%</v>
      </c>
      <c r="P178" s="16">
        <f t="shared" si="10"/>
        <v>0.0316789862724394</v>
      </c>
      <c r="Q178" s="9">
        <f>_xlfn.XLOOKUP($E178,'Copy of Raw Data'!$E:$E,'Copy of Raw Data'!Q:Q,"ERROR",0,1)</f>
        <v>6.8</v>
      </c>
      <c r="R178" s="9" t="str">
        <f>_xlfn.XLOOKUP($E178,'Copy of Raw Data'!$E:$E,'Copy of Raw Data'!R:R,"ERROR",0,1)</f>
        <v>fl oz</v>
      </c>
      <c r="S178" s="17">
        <f t="shared" si="9"/>
        <v>1.2966628959276</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1 to 2</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11"/>
        <v>0.0452852117148204</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12"/>
        <v>0.0438506221145621</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6 to 8</v>
      </c>
      <c r="Z178" s="17">
        <f t="array" ref="Z178">_xlfn.IFS(AA178="oz",_xlfn.IFS(R178="oz",Q178,R178="fl oz",Q178*1.04,R178="ml",Q178*0.0338),AA178="fl oz",_xlfn.IFS(R178="oz",Q178/1.04,R178="fl oz",Q178,R178="ml",Q178*0.0338/1.04),AA178="ml",_xlfn.IFS(R178="oz",Q178/0.0338,R178="fl oz",Q178*1.04/0.0338,R178="ml",Q178))</f>
        <v>7.072</v>
      </c>
      <c r="AA178" s="9" t="str">
        <f>_xlfn.XLOOKUP($E178,'Copy of Raw Data'!$E:$E,'Copy of Raw Data'!AA:AA,"ERROR",0,1)</f>
        <v>oz</v>
      </c>
      <c r="AB178" s="9"/>
      <c r="AC178" s="9"/>
      <c r="AD178" s="9"/>
      <c r="AE178" s="9"/>
      <c r="AF178" s="9"/>
    </row>
    <row r="179" hidden="1" spans="1:32">
      <c r="A179" s="9" t="str">
        <f>_xlfn.XLOOKUP($E179,'Copy of Raw Data'!$E:$E,'Copy of Raw Data'!A:A,"ERROR",0,1)</f>
        <v>US</v>
      </c>
      <c r="B179" s="9" t="str">
        <f>_xlfn.XLOOKUP($E179,'Copy of Raw Data'!$E:$E,'Copy of Raw Data'!B:B,"ERROR",0,1)</f>
        <v>Hair Mousses</v>
      </c>
      <c r="C179" s="9" t="str">
        <f>_xlfn.XLOOKUP($E179,'Copy of Raw Data'!$E:$E,'Copy of Raw Data'!C:C,"ERROR",0,1)</f>
        <v>Roux Lottabody</v>
      </c>
      <c r="D179" s="9" t="str">
        <f>_xlfn.XLOOKUP($E179,'Copy of Raw Data'!$E:$E,'Copy of Raw Data'!D:D,"ERROR",0,1)</f>
        <v>www.amazon.com/dp/B09K4H5148</v>
      </c>
      <c r="E179" s="9" t="s">
        <v>662</v>
      </c>
      <c r="F179" s="9" t="str">
        <f>_xlfn.XLOOKUP($E179,'Copy of Raw Data'!$E:$E,'Copy of Raw Data'!F:F,"ERROR",0,1)</f>
        <v>Roux Lottabody Lotta Body Wrap Me Foaming Mousse Coconut and Shea Oils 7 Ounce (207ml) (Pack of 3)</v>
      </c>
      <c r="G179" s="9">
        <f>_xlfn.XLOOKUP($E179,'Copy of Raw Data'!$E:$E,'Copy of Raw Data'!G:G,"ERROR",0,1)</f>
        <v>604</v>
      </c>
      <c r="H179" s="9">
        <f>_xlfn.XLOOKUP($E179,'Copy of Raw Data'!$E:$E,'Copy of Raw Data'!H:H,"ERROR",0,1)</f>
        <v>8393.3</v>
      </c>
      <c r="I179" s="9">
        <f>_xlfn.XLOOKUP($E179,'Copy of Raw Data'!$E:$E,'Copy of Raw Data'!I:I,"ERROR",0,1)</f>
        <v>0.000352963449093226</v>
      </c>
      <c r="J179" s="9" t="str">
        <f>_xlfn.XLOOKUP($E179,'Copy of Raw Data'!$E:$E,'Copy of 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15 to 20</v>
      </c>
      <c r="L179" s="9">
        <f>_xlfn.XLOOKUP($E179,'Copy of Raw Data'!$E:$E,'Copy of Raw Data'!L:L,"ERROR",0,1)</f>
        <v>15.01</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20 to 30</v>
      </c>
      <c r="N179" s="9">
        <f>_xlfn.XLOOKUP($E179,'Copy of Raw Data'!$E:$E,'Copy of Raw Data'!N:N,"ERROR",0,1)</f>
        <v>22.59</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30% to 40%</v>
      </c>
      <c r="P179" s="16">
        <f t="shared" si="10"/>
        <v>0.335546702080567</v>
      </c>
      <c r="Q179" s="9">
        <f>_xlfn.XLOOKUP($E179,'Copy of Raw Data'!$E:$E,'Copy of Raw Data'!Q:Q,"ERROR",0,1)</f>
        <v>21</v>
      </c>
      <c r="R179" s="9" t="str">
        <f>_xlfn.XLOOKUP($E179,'Copy of Raw Data'!$E:$E,'Copy of Raw Data'!R:R,"ERROR",0,1)</f>
        <v>oz</v>
      </c>
      <c r="S179" s="17">
        <f t="shared" si="9"/>
        <v>0.714761904761905</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0.5 to 0.75</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 to 0.05</v>
      </c>
      <c r="V179" s="17">
        <f t="shared" si="11"/>
        <v>0.0363785690129958</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12"/>
        <v>0.0241718601542748</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20 to 25</v>
      </c>
      <c r="Z179" s="17">
        <f t="array" ref="Z179">_xlfn.IFS(AA179="oz",_xlfn.IFS(R179="oz",Q179,R179="fl oz",Q179*1.04,R179="ml",Q179*0.0338),AA179="fl oz",_xlfn.IFS(R179="oz",Q179/1.04,R179="fl oz",Q179,R179="ml",Q179*0.0338/1.04),AA179="ml",_xlfn.IFS(R179="oz",Q179/0.0338,R179="fl oz",Q179*1.04/0.0338,R179="ml",Q179))</f>
        <v>21</v>
      </c>
      <c r="AA179" s="9" t="str">
        <f>_xlfn.XLOOKUP($E179,'Copy of Raw Data'!$E:$E,'Copy of Raw Data'!AA:AA,"ERROR",0,1)</f>
        <v>oz</v>
      </c>
      <c r="AB179" s="9"/>
      <c r="AC179" s="9"/>
      <c r="AD179" s="9"/>
      <c r="AE179" s="9"/>
      <c r="AF179" s="9"/>
    </row>
    <row r="180" hidden="1" spans="1:32">
      <c r="A180" s="9" t="str">
        <f>_xlfn.XLOOKUP($E180,'Copy of Raw Data'!$E:$E,'Copy of Raw Data'!A:A,"ERROR",0,1)</f>
        <v>US</v>
      </c>
      <c r="B180" s="9" t="str">
        <f>_xlfn.XLOOKUP($E180,'Copy of Raw Data'!$E:$E,'Copy of Raw Data'!B:B,"ERROR",0,1)</f>
        <v>Hair Mousses</v>
      </c>
      <c r="C180" s="9" t="str">
        <f>_xlfn.XLOOKUP($E180,'Copy of Raw Data'!$E:$E,'Copy of Raw Data'!C:C,"ERROR",0,1)</f>
        <v>iwell signature</v>
      </c>
      <c r="D180" s="9" t="str">
        <f>_xlfn.XLOOKUP($E180,'Copy of Raw Data'!$E:$E,'Copy of Raw Data'!D:D,"ERROR",0,1)</f>
        <v>www.amazon.com/dp/B0BB3B13JW</v>
      </c>
      <c r="E180" s="9" t="s">
        <v>666</v>
      </c>
      <c r="F180" s="9" t="str">
        <f>_xlfn.XLOOKUP($E180,'Copy of Raw Data'!$E:$E,'Copy of Raw Data'!F:F,"ERROR",0,1)</f>
        <v>IWELL Signature Lace Tint Mousse 7 Fl oz (200ml) | Concealer Tinted Mousse for Lace Wigs Hair Wigs | Perfect Match Your Skin Tone | Easy Tinting | Quick-Drying | Safe and Convenient | Value Size 7 fl oz (Dark Brown)</v>
      </c>
      <c r="G180" s="9">
        <f>_xlfn.XLOOKUP($E180,'Copy of Raw Data'!$E:$E,'Copy of Raw Data'!G:G,"ERROR",0,1)</f>
        <v>850</v>
      </c>
      <c r="H180" s="9">
        <f>_xlfn.XLOOKUP($E180,'Copy of Raw Data'!$E:$E,'Copy of Raw Data'!H:H,"ERROR",0,1)</f>
        <v>8302.18</v>
      </c>
      <c r="I180" s="9">
        <f>_xlfn.XLOOKUP($E180,'Copy of Raw Data'!$E:$E,'Copy of Raw Data'!I:I,"ERROR",0,1)</f>
        <v>0.000335101811081579</v>
      </c>
      <c r="J180" s="9" t="str">
        <f>_xlfn.XLOOKUP($E180,'Copy of Raw Data'!$E:$E,'Copy of 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10 to 15</v>
      </c>
      <c r="L180" s="9">
        <f>_xlfn.XLOOKUP($E180,'Copy of Raw Data'!$E:$E,'Copy of Raw Data'!L:L,"ERROR",0,1)</f>
        <v>10.2</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10 to 15</v>
      </c>
      <c r="N180" s="9">
        <f>_xlfn.XLOOKUP($E180,'Copy of Raw Data'!$E:$E,'Copy of Raw Data'!N:N,"ERROR",0,1)</f>
        <v>12.17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15% to 20%</v>
      </c>
      <c r="P180" s="16">
        <f t="shared" si="10"/>
        <v>0.161873459326212</v>
      </c>
      <c r="Q180" s="9">
        <f>_xlfn.XLOOKUP($E180,'Copy of Raw Data'!$E:$E,'Copy of Raw Data'!Q:Q,"ERROR",0,1)</f>
        <v>7</v>
      </c>
      <c r="R180" s="9" t="str">
        <f>_xlfn.XLOOKUP($E180,'Copy of Raw Data'!$E:$E,'Copy of Raw Data'!R:R,"ERROR",0,1)</f>
        <v>fl oz</v>
      </c>
      <c r="S180" s="17">
        <f t="shared" si="9"/>
        <v>1.4010989010989</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11"/>
        <v>0.0565337604566553</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12"/>
        <v>0.0473824450828171</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7.28</v>
      </c>
      <c r="AA180" s="9" t="str">
        <f>_xlfn.XLOOKUP($E180,'Copy of Raw Data'!$E:$E,'Copy of Raw Data'!AA:AA,"ERROR",0,1)</f>
        <v>oz</v>
      </c>
      <c r="AB180" s="9"/>
      <c r="AC180" s="9"/>
      <c r="AD180" s="9"/>
      <c r="AE180" s="9"/>
      <c r="AF180" s="9"/>
    </row>
    <row r="181" hidden="1" spans="1:32">
      <c r="A181" s="9" t="str">
        <f>_xlfn.XLOOKUP($E181,'Copy of Raw Data'!$E:$E,'Copy of Raw Data'!A:A,"ERROR",0,1)</f>
        <v>US</v>
      </c>
      <c r="B181" s="9" t="str">
        <f>_xlfn.XLOOKUP($E181,'Copy of Raw Data'!$E:$E,'Copy of Raw Data'!B:B,"ERROR",0,1)</f>
        <v>Hair Mousses</v>
      </c>
      <c r="C181" s="9" t="str">
        <f>_xlfn.XLOOKUP($E181,'Copy of Raw Data'!$E:$E,'Copy of Raw Data'!C:C,"ERROR",0,1)</f>
        <v>Aussie</v>
      </c>
      <c r="D181" s="9" t="str">
        <f>_xlfn.XLOOKUP($E181,'Copy of Raw Data'!$E:$E,'Copy of Raw Data'!D:D,"ERROR",0,1)</f>
        <v>www.amazon.com/dp/B07M7XRF9Z</v>
      </c>
      <c r="E181" s="9" t="s">
        <v>669</v>
      </c>
      <c r="F181" s="9" t="str">
        <f>_xlfn.XLOOKUP($E181,'Copy of Raw Data'!$E:$E,'Copy of Raw Data'!F:F,"ERROR",0,1)</f>
        <v>Aussie Headstrong Volume With Bamboo &amp; Kakadu Plum Mousse, 6.0 Fl oz, 4.669 Fl oz</v>
      </c>
      <c r="G181" s="9">
        <f>_xlfn.XLOOKUP($E181,'Copy of Raw Data'!$E:$E,'Copy of Raw Data'!G:G,"ERROR",0,1)</f>
        <v>904</v>
      </c>
      <c r="H181" s="9">
        <f>_xlfn.XLOOKUP($E181,'Copy of Raw Data'!$E:$E,'Copy of Raw Data'!H:H,"ERROR",0,1)</f>
        <v>7882.05</v>
      </c>
      <c r="I181" s="9">
        <f>_xlfn.XLOOKUP($E181,'Copy of Raw Data'!$E:$E,'Copy of Raw Data'!I:I,"ERROR",0,1)</f>
        <v>0.000332902958540789</v>
      </c>
      <c r="J181" s="9" t="str">
        <f>_xlfn.XLOOKUP($E181,'Copy of Raw Data'!$E:$E,'Copy of 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5 to 10</v>
      </c>
      <c r="L181" s="9">
        <f>_xlfn.XLOOKUP($E181,'Copy of Raw Data'!$E:$E,'Copy of Raw Data'!L:L,"ERROR",0,1)</f>
        <v>8.84</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5 to 10</v>
      </c>
      <c r="N181" s="9">
        <f>_xlfn.XLOOKUP($E181,'Copy of Raw Data'!$E:$E,'Copy of Raw Data'!N:N,"ERROR",0,1)</f>
        <v>9.7</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8% to 10%</v>
      </c>
      <c r="P181" s="16">
        <f t="shared" si="10"/>
        <v>0.0886597938144329</v>
      </c>
      <c r="Q181" s="9">
        <f>_xlfn.XLOOKUP($E181,'Copy of Raw Data'!$E:$E,'Copy of Raw Data'!Q:Q,"ERROR",0,1)</f>
        <v>6</v>
      </c>
      <c r="R181" s="9" t="str">
        <f>_xlfn.XLOOKUP($E181,'Copy of Raw Data'!$E:$E,'Copy of Raw Data'!R:R,"ERROR",0,1)</f>
        <v>fl oz</v>
      </c>
      <c r="S181" s="17">
        <f t="shared" si="9"/>
        <v>1.41666666666667</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1 to 2</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0.05 to 0.1</v>
      </c>
      <c r="V181" s="17">
        <f t="shared" si="11"/>
        <v>0.0525697389072431</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12"/>
        <v>0.0479089166948484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6 to 8</v>
      </c>
      <c r="Z181" s="17">
        <f t="array" ref="Z181">_xlfn.IFS(AA181="oz",_xlfn.IFS(R181="oz",Q181,R181="fl oz",Q181*1.04,R181="ml",Q181*0.0338),AA181="fl oz",_xlfn.IFS(R181="oz",Q181/1.04,R181="fl oz",Q181,R181="ml",Q181*0.0338/1.04),AA181="ml",_xlfn.IFS(R181="oz",Q181/0.0338,R181="fl oz",Q181*1.04/0.0338,R181="ml",Q181))</f>
        <v>6.24</v>
      </c>
      <c r="AA181" s="9" t="str">
        <f>_xlfn.XLOOKUP($E181,'Copy of Raw Data'!$E:$E,'Copy of Raw Data'!AA:AA,"ERROR",0,1)</f>
        <v>oz</v>
      </c>
      <c r="AB181" s="9"/>
      <c r="AC181" s="9"/>
      <c r="AD181" s="9"/>
      <c r="AE181" s="9"/>
      <c r="AF181" s="9"/>
    </row>
    <row r="182" hidden="1" spans="1:32">
      <c r="A182" s="9" t="str">
        <f>_xlfn.XLOOKUP($E182,'Copy of Raw Data'!$E:$E,'Copy of Raw Data'!A:A,"ERROR",0,1)</f>
        <v>US</v>
      </c>
      <c r="B182" s="9" t="str">
        <f>_xlfn.XLOOKUP($E182,'Copy of Raw Data'!$E:$E,'Copy of Raw Data'!B:B,"ERROR",0,1)</f>
        <v>Hair Mousses</v>
      </c>
      <c r="C182" s="9" t="str">
        <f>_xlfn.XLOOKUP($E182,'Copy of Raw Data'!$E:$E,'Copy of Raw Data'!C:C,"ERROR",0,1)</f>
        <v>cantu</v>
      </c>
      <c r="D182" s="9" t="str">
        <f>_xlfn.XLOOKUP($E182,'Copy of Raw Data'!$E:$E,'Copy of Raw Data'!D:D,"ERROR",0,1)</f>
        <v>www.amazon.com/dp/B0B334FW6N</v>
      </c>
      <c r="E182" s="9" t="s">
        <v>673</v>
      </c>
      <c r="F182" s="9" t="str">
        <f>_xlfn.XLOOKUP($E182,'Copy of Raw Data'!$E:$E,'Copy of Raw Data'!F:F,"ERROR",0,1)</f>
        <v>Cantu Wave Whip Curling Mousse for Natural Hair with Pure Shea Butter, 8.4 fl oz (Pack of 2) (Packaging May Vary)</v>
      </c>
      <c r="G182" s="9">
        <f>_xlfn.XLOOKUP($E182,'Copy of Raw Data'!$E:$E,'Copy of Raw Data'!G:G,"ERROR",0,1)</f>
        <v>579</v>
      </c>
      <c r="H182" s="9">
        <f>_xlfn.XLOOKUP($E182,'Copy of Raw Data'!$E:$E,'Copy of Raw Data'!H:H,"ERROR",0,1)</f>
        <v>7830.33</v>
      </c>
      <c r="I182" s="9">
        <f>_xlfn.XLOOKUP($E182,'Copy of Raw Data'!$E:$E,'Copy of Raw Data'!I:I,"ERROR",0,1)</f>
        <v>0.00032829310585328</v>
      </c>
      <c r="J182" s="9" t="str">
        <f>_xlfn.XLOOKUP($E182,'Copy of Raw Data'!$E:$E,'Copy of 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10 to 15</v>
      </c>
      <c r="L182" s="9">
        <f>_xlfn.XLOOKUP($E182,'Copy of Raw Data'!$E:$E,'Copy of Raw Data'!L:L,"ERROR",0,1)</f>
        <v>13.51</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10 to 15</v>
      </c>
      <c r="N182" s="9">
        <f>_xlfn.XLOOKUP($E182,'Copy of Raw Data'!$E:$E,'Copy of Raw Data'!N:N,"ERROR",0,1)</f>
        <v>13.51</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No Discount</v>
      </c>
      <c r="P182" s="16">
        <f t="shared" si="10"/>
        <v>0</v>
      </c>
      <c r="Q182" s="9">
        <f>_xlfn.XLOOKUP($E182,'Copy of Raw Data'!$E:$E,'Copy of Raw Data'!Q:Q,"ERROR",0,1)</f>
        <v>16.8</v>
      </c>
      <c r="R182" s="9" t="str">
        <f>_xlfn.XLOOKUP($E182,'Copy of Raw Data'!$E:$E,'Copy of Raw Data'!R:R,"ERROR",0,1)</f>
        <v>fl oz</v>
      </c>
      <c r="S182" s="17">
        <f t="shared" si="9"/>
        <v>0.773237179487179</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0.75 to 1</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11"/>
        <v>0.0261493804358194</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12"/>
        <v>0.0261493804358194</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17.472</v>
      </c>
      <c r="AA182" s="9" t="str">
        <f>_xlfn.XLOOKUP($E182,'Copy of Raw Data'!$E:$E,'Copy of Raw Data'!AA:AA,"ERROR",0,1)</f>
        <v>oz</v>
      </c>
      <c r="AB182" s="9"/>
      <c r="AC182" s="9"/>
      <c r="AD182" s="9"/>
      <c r="AE182" s="9"/>
      <c r="AF182" s="9"/>
    </row>
    <row r="183" hidden="1" spans="1:32">
      <c r="A183" s="9" t="str">
        <f>_xlfn.XLOOKUP($E183,'Copy of Raw Data'!$E:$E,'Copy of Raw Data'!A:A,"ERROR",0,1)</f>
        <v>US</v>
      </c>
      <c r="B183" s="9" t="str">
        <f>_xlfn.XLOOKUP($E183,'Copy of Raw Data'!$E:$E,'Copy of Raw Data'!B:B,"ERROR",0,1)</f>
        <v>Hair Mousses</v>
      </c>
      <c r="C183" s="9" t="str">
        <f>_xlfn.XLOOKUP($E183,'Copy of Raw Data'!$E:$E,'Copy of Raw Data'!C:C,"ERROR",0,1)</f>
        <v>osis+</v>
      </c>
      <c r="D183" s="9" t="str">
        <f>_xlfn.XLOOKUP($E183,'Copy of Raw Data'!$E:$E,'Copy of Raw Data'!D:D,"ERROR",0,1)</f>
        <v>www.amazon.com/dp/B074PW3VZR</v>
      </c>
      <c r="E183" s="9" t="s">
        <v>677</v>
      </c>
      <c r="F183" s="9" t="str">
        <f>_xlfn.XLOOKUP($E183,'Copy of Raw Data'!$E:$E,'Copy of Raw Data'!F:F,"ERROR",0,1)</f>
        <v>OSiS+ ELASTIC FINISH Flexible Hold Light Control Hairspray,9.1 Ounce (Pack of 2)</v>
      </c>
      <c r="G183" s="9">
        <f>_xlfn.XLOOKUP($E183,'Copy of Raw Data'!$E:$E,'Copy of Raw Data'!G:G,"ERROR",0,1)</f>
        <v>402</v>
      </c>
      <c r="H183" s="9">
        <f>_xlfn.XLOOKUP($E183,'Copy of Raw Data'!$E:$E,'Copy of Raw Data'!H:H,"ERROR",0,1)</f>
        <v>7721.9</v>
      </c>
      <c r="I183" s="9">
        <f>_xlfn.XLOOKUP($E183,'Copy of Raw Data'!$E:$E,'Copy of Raw Data'!I:I,"ERROR",0,1)</f>
        <v>0.000317161521151903</v>
      </c>
      <c r="J183" s="9" t="str">
        <f>_xlfn.XLOOKUP($E183,'Copy of Raw Data'!$E:$E,'Copy of 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_xlfn.XLOOKUP($E183,'Copy of Raw Data'!$E:$E,'Copy of Raw Data'!L:L,"ERROR",0,1)</f>
        <v>19.17</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_xlfn.XLOOKUP($E183,'Copy of Raw Data'!$E:$E,'Copy of Raw Data'!N:N,"ERROR",0,1)</f>
        <v>24.3</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20% to 25%</v>
      </c>
      <c r="P183" s="16">
        <f t="shared" si="10"/>
        <v>0.211111111111111</v>
      </c>
      <c r="Q183" s="9">
        <f>_xlfn.XLOOKUP($E183,'Copy of Raw Data'!$E:$E,'Copy of Raw Data'!Q:Q,"ERROR",0,1)</f>
        <v>18.2</v>
      </c>
      <c r="R183" s="9" t="str">
        <f>_xlfn.XLOOKUP($E183,'Copy of Raw Data'!$E:$E,'Copy of Raw Data'!R:R,"ERROR",0,1)</f>
        <v>fl oz</v>
      </c>
      <c r="S183" s="17">
        <f t="shared" si="9"/>
        <v>1.01278529163145</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1 to 2</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 to 0.05</v>
      </c>
      <c r="V183" s="17">
        <f t="shared" si="11"/>
        <v>0.0434160413089161</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 to 0.05</v>
      </c>
      <c r="X183" s="17">
        <f t="shared" si="12"/>
        <v>0.0342504325881449</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15 to 20</v>
      </c>
      <c r="Z183" s="17">
        <f t="array" ref="Z183">_xlfn.IFS(AA183="oz",_xlfn.IFS(R183="oz",Q183,R183="fl oz",Q183*1.04,R183="ml",Q183*0.0338),AA183="fl oz",_xlfn.IFS(R183="oz",Q183/1.04,R183="fl oz",Q183,R183="ml",Q183*0.0338/1.04),AA183="ml",_xlfn.IFS(R183="oz",Q183/0.0338,R183="fl oz",Q183*1.04/0.0338,R183="ml",Q183))</f>
        <v>18.928</v>
      </c>
      <c r="AA183" s="9" t="str">
        <f>_xlfn.XLOOKUP($E183,'Copy of Raw Data'!$E:$E,'Copy of Raw Data'!AA:AA,"ERROR",0,1)</f>
        <v>oz</v>
      </c>
      <c r="AB183" s="9"/>
      <c r="AC183" s="9"/>
      <c r="AD183" s="9"/>
      <c r="AE183" s="9"/>
      <c r="AF183" s="9"/>
    </row>
    <row r="184" hidden="1" spans="1:32">
      <c r="A184" s="9" t="str">
        <f>_xlfn.XLOOKUP($E184,'Copy of Raw Data'!$E:$E,'Copy of Raw Data'!A:A,"ERROR",0,1)</f>
        <v>US</v>
      </c>
      <c r="B184" s="9" t="str">
        <f>_xlfn.XLOOKUP($E184,'Copy of Raw Data'!$E:$E,'Copy of Raw Data'!B:B,"ERROR",0,1)</f>
        <v>Hair Mousses</v>
      </c>
      <c r="C184" s="9" t="str">
        <f>_xlfn.XLOOKUP($E184,'Copy of Raw Data'!$E:$E,'Copy of Raw Data'!C:C,"ERROR",0,1)</f>
        <v>sexyhair</v>
      </c>
      <c r="D184" s="9" t="str">
        <f>_xlfn.XLOOKUP($E184,'Copy of Raw Data'!$E:$E,'Copy of Raw Data'!D:D,"ERROR",0,1)</f>
        <v>www.amazon.com/dp/B08N6H8BPC</v>
      </c>
      <c r="E184" s="9" t="s">
        <v>680</v>
      </c>
      <c r="F184" s="9" t="str">
        <f>_xlfn.XLOOKUP($E184,'Copy of Raw Data'!$E:$E,'Copy of Raw Data'!F:F,"ERROR",0,1)</f>
        <v>SexyHair Style Curl Power Curl Bounce Mousse, 8.5 Oz | Light Control | Tames Unruly Curls | Adds Definition and Controls Frizz</v>
      </c>
      <c r="G184" s="9">
        <f>_xlfn.XLOOKUP($E184,'Copy of Raw Data'!$E:$E,'Copy of Raw Data'!G:G,"ERROR",0,1)</f>
        <v>386</v>
      </c>
      <c r="H184" s="9">
        <f>_xlfn.XLOOKUP($E184,'Copy of Raw Data'!$E:$E,'Copy of Raw Data'!H:H,"ERROR",0,1)</f>
        <v>7460.07</v>
      </c>
      <c r="I184" s="9">
        <f>_xlfn.XLOOKUP($E184,'Copy of Raw Data'!$E:$E,'Copy of Raw Data'!I:I,"ERROR",0,1)</f>
        <v>0.000317160670860897</v>
      </c>
      <c r="J184" s="9" t="str">
        <f>_xlfn.XLOOKUP($E184,'Copy of Raw Data'!$E:$E,'Copy of 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 to 20</v>
      </c>
      <c r="L184" s="9">
        <f>_xlfn.XLOOKUP($E184,'Copy of Raw Data'!$E:$E,'Copy of Raw Data'!L:L,"ERROR",0,1)</f>
        <v>19.81</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20 to 30</v>
      </c>
      <c r="N184" s="9">
        <f>_xlfn.XLOOKUP($E184,'Copy of Raw Data'!$E:$E,'Copy of Raw Data'!N:N,"ERROR",0,1)</f>
        <v>20.27</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2% to 4%</v>
      </c>
      <c r="P184" s="16">
        <f t="shared" si="10"/>
        <v>0.0226936359151456</v>
      </c>
      <c r="Q184" s="9">
        <f>_xlfn.XLOOKUP($E184,'Copy of Raw Data'!$E:$E,'Copy of Raw Data'!Q:Q,"ERROR",0,1)</f>
        <v>8.5</v>
      </c>
      <c r="R184" s="9" t="str">
        <f>_xlfn.XLOOKUP($E184,'Copy of Raw Data'!$E:$E,'Copy of Raw Data'!R:R,"ERROR",0,1)</f>
        <v>oz</v>
      </c>
      <c r="S184" s="17">
        <f t="shared" si="9"/>
        <v>2.33058823529412</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0.05 to 0.1</v>
      </c>
      <c r="V184" s="17">
        <f t="shared" si="11"/>
        <v>0.0806461238536673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12"/>
        <v>0.0788159700809644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8 to 10</v>
      </c>
      <c r="Z184" s="17">
        <f t="array" ref="Z184">_xlfn.IFS(AA184="oz",_xlfn.IFS(R184="oz",Q184,R184="fl oz",Q184*1.04,R184="ml",Q184*0.0338),AA184="fl oz",_xlfn.IFS(R184="oz",Q184/1.04,R184="fl oz",Q184,R184="ml",Q184*0.0338/1.04),AA184="ml",_xlfn.IFS(R184="oz",Q184/0.0338,R184="fl oz",Q184*1.04/0.0338,R184="ml",Q184))</f>
        <v>8.5</v>
      </c>
      <c r="AA184" s="9" t="str">
        <f>_xlfn.XLOOKUP($E184,'Copy of Raw Data'!$E:$E,'Copy of Raw Data'!AA:AA,"ERROR",0,1)</f>
        <v>oz</v>
      </c>
      <c r="AB184" s="9"/>
      <c r="AC184" s="9"/>
      <c r="AD184" s="9"/>
      <c r="AE184" s="9"/>
      <c r="AF184" s="9"/>
    </row>
    <row r="185" hidden="1" spans="1:32">
      <c r="A185" s="9" t="str">
        <f>_xlfn.XLOOKUP($E185,'Copy of Raw Data'!$E:$E,'Copy of Raw Data'!A:A,"ERROR",0,1)</f>
        <v>US</v>
      </c>
      <c r="B185" s="9" t="str">
        <f>_xlfn.XLOOKUP($E185,'Copy of Raw Data'!$E:$E,'Copy of Raw Data'!B:B,"ERROR",0,1)</f>
        <v>Hair Mousses</v>
      </c>
      <c r="C185" s="9" t="str">
        <f>_xlfn.XLOOKUP($E185,'Copy of Raw Data'!$E:$E,'Copy of Raw Data'!C:C,"ERROR",0,1)</f>
        <v>WOZUTUNT</v>
      </c>
      <c r="D185" s="9" t="str">
        <f>_xlfn.XLOOKUP($E185,'Copy of Raw Data'!$E:$E,'Copy of Raw Data'!D:D,"ERROR",0,1)</f>
        <v>www.amazon.com/dp/B0C4T61T84</v>
      </c>
      <c r="E185" s="9" t="s">
        <v>684</v>
      </c>
      <c r="F185" s="9" t="str">
        <f>_xlfn.XLOOKUP($E185,'Copy of Raw Data'!$E:$E,'Copy of Raw Data'!F:F,"ERROR",0,1)</f>
        <v>Lace Tint Hair Mousse, 3.4 fl oz Lace Tint Mousse for Women Wigs Lace Wigs Toupees Hairpieces Natural Finishing Lace Color, Lace Tint for Wig Melts Lace Foam Tint with Hair Wax Stick(Medium Brown)</v>
      </c>
      <c r="G185" s="9">
        <f>_xlfn.XLOOKUP($E185,'Copy of Raw Data'!$E:$E,'Copy of Raw Data'!G:G,"ERROR",0,1)</f>
        <v>731</v>
      </c>
      <c r="H185" s="9">
        <f>_xlfn.XLOOKUP($E185,'Copy of Raw Data'!$E:$E,'Copy of Raw Data'!H:H,"ERROR",0,1)</f>
        <v>7460.05</v>
      </c>
      <c r="I185" s="9">
        <f>_xlfn.XLOOKUP($E185,'Copy of Raw Data'!$E:$E,'Copy of Raw Data'!I:I,"ERROR",0,1)</f>
        <v>0.000314924830661358</v>
      </c>
      <c r="J185" s="9" t="str">
        <f>_xlfn.XLOOKUP($E185,'Copy of Raw Data'!$E:$E,'Copy of 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10 to 15</v>
      </c>
      <c r="L185" s="9">
        <f>_xlfn.XLOOKUP($E185,'Copy of Raw Data'!$E:$E,'Copy of Raw Data'!L:L,"ERROR",0,1)</f>
        <v>10.22</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10 to 15</v>
      </c>
      <c r="N185" s="9">
        <f>_xlfn.XLOOKUP($E185,'Copy of Raw Data'!$E:$E,'Copy of Raw Data'!N:N,"ERROR",0,1)</f>
        <v>10.71</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4% to 6%</v>
      </c>
      <c r="P185" s="16">
        <f t="shared" si="10"/>
        <v>0.0457516339869281</v>
      </c>
      <c r="Q185" s="9">
        <f>_xlfn.XLOOKUP($E185,'Copy of Raw Data'!$E:$E,'Copy of Raw Data'!Q:Q,"ERROR",0,1)</f>
        <v>3.4</v>
      </c>
      <c r="R185" s="9" t="str">
        <f>_xlfn.XLOOKUP($E185,'Copy of Raw Data'!$E:$E,'Copy of Raw Data'!R:R,"ERROR",0,1)</f>
        <v>fl oz</v>
      </c>
      <c r="S185" s="17">
        <f t="shared" ref="S185:S248" si="13">L185/Z185</f>
        <v>2.89027149321267</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2 to 3</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11"/>
        <v>0.102429697458443</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0.05 to 0.1</v>
      </c>
      <c r="X185" s="17">
        <f t="shared" si="12"/>
        <v>0.0977433714309324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2 to 4</v>
      </c>
      <c r="Z185" s="17">
        <f t="array" ref="Z185">_xlfn.IFS(AA185="oz",_xlfn.IFS(R185="oz",Q185,R185="fl oz",Q185*1.04,R185="ml",Q185*0.0338),AA185="fl oz",_xlfn.IFS(R185="oz",Q185/1.04,R185="fl oz",Q185,R185="ml",Q185*0.0338/1.04),AA185="ml",_xlfn.IFS(R185="oz",Q185/0.0338,R185="fl oz",Q185*1.04/0.0338,R185="ml",Q185))</f>
        <v>3.536</v>
      </c>
      <c r="AA185" s="9" t="str">
        <f>_xlfn.XLOOKUP($E185,'Copy of Raw Data'!$E:$E,'Copy of Raw Data'!AA:AA,"ERROR",0,1)</f>
        <v>oz</v>
      </c>
      <c r="AB185" s="9"/>
      <c r="AC185" s="9"/>
      <c r="AD185" s="9"/>
      <c r="AE185" s="9"/>
      <c r="AF185" s="9"/>
    </row>
    <row r="186" hidden="1" spans="1:32">
      <c r="A186" s="9" t="str">
        <f>_xlfn.XLOOKUP($E186,'Copy of Raw Data'!$E:$E,'Copy of Raw Data'!A:A,"ERROR",0,1)</f>
        <v>US</v>
      </c>
      <c r="B186" s="9" t="str">
        <f>_xlfn.XLOOKUP($E186,'Copy of Raw Data'!$E:$E,'Copy of Raw Data'!B:B,"ERROR",0,1)</f>
        <v>Hair Mousses</v>
      </c>
      <c r="C186" s="9" t="str">
        <f>_xlfn.XLOOKUP($E186,'Copy of Raw Data'!$E:$E,'Copy of Raw Data'!C:C,"ERROR",0,1)</f>
        <v>Garnier</v>
      </c>
      <c r="D186" s="9" t="str">
        <f>_xlfn.XLOOKUP($E186,'Copy of Raw Data'!$E:$E,'Copy of Raw Data'!D:D,"ERROR",0,1)</f>
        <v>www.amazon.com/dp/B00TQ2M5ME</v>
      </c>
      <c r="E186" s="9" t="s">
        <v>687</v>
      </c>
      <c r="F186" s="9" t="str">
        <f>_xlfn.XLOOKUP($E186,'Copy of Raw Data'!$E:$E,'Copy of Raw Data'!F:F,"ERROR",0,1)</f>
        <v>Garnier Fructis Style Root Amp Lifting Spray Mousse, Extreme Hold, 5.0 Oz, 1 Count (Packaging May Vary)</v>
      </c>
      <c r="G186" s="9">
        <f>_xlfn.XLOOKUP($E186,'Copy of Raw Data'!$E:$E,'Copy of Raw Data'!G:G,"ERROR",0,1)</f>
        <v>402</v>
      </c>
      <c r="H186" s="9">
        <f>_xlfn.XLOOKUP($E186,'Copy of Raw Data'!$E:$E,'Copy of Raw Data'!H:H,"ERROR",0,1)</f>
        <v>7407.46</v>
      </c>
      <c r="I186" s="9">
        <f>_xlfn.XLOOKUP($E186,'Copy of Raw Data'!$E:$E,'Copy of Raw Data'!I:I,"ERROR",0,1)</f>
        <v>0.000312764241215824</v>
      </c>
      <c r="J186" s="9" t="str">
        <f>_xlfn.XLOOKUP($E186,'Copy of Raw Data'!$E:$E,'Copy of 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15 to 20</v>
      </c>
      <c r="L186" s="9">
        <f>_xlfn.XLOOKUP($E186,'Copy of Raw Data'!$E:$E,'Copy of Raw Data'!L:L,"ERROR",0,1)</f>
        <v>17.23</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15 to 20</v>
      </c>
      <c r="N186" s="9">
        <f>_xlfn.XLOOKUP($E186,'Copy of Raw Data'!$E:$E,'Copy of Raw Data'!N:N,"ERROR",0,1)</f>
        <v>17.23</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10"/>
        <v>0</v>
      </c>
      <c r="Q186" s="9">
        <f>_xlfn.XLOOKUP($E186,'Copy of Raw Data'!$E:$E,'Copy of Raw Data'!Q:Q,"ERROR",0,1)</f>
        <v>5</v>
      </c>
      <c r="R186" s="9" t="str">
        <f>_xlfn.XLOOKUP($E186,'Copy of Raw Data'!$E:$E,'Copy of Raw Data'!R:R,"ERROR",0,1)</f>
        <v>oz</v>
      </c>
      <c r="S186" s="17">
        <f t="shared" si="13"/>
        <v>3.446</v>
      </c>
      <c r="T186" s="9" t="str">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3 to 4</v>
      </c>
      <c r="U186" s="17"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0.1 to 0.2</v>
      </c>
      <c r="V186" s="17">
        <f t="shared" si="11"/>
        <v>0.116537030774434</v>
      </c>
      <c r="W186" s="17"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0.1 to 0.2</v>
      </c>
      <c r="X186" s="17">
        <f t="shared" si="12"/>
        <v>0.116537030774434</v>
      </c>
      <c r="Y186" s="9"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4 to 6</v>
      </c>
      <c r="Z186" s="17">
        <f t="array" ref="Z186">_xlfn.IFS(AA186="oz",_xlfn.IFS(R186="oz",Q186,R186="fl oz",Q186*1.04,R186="ml",Q186*0.0338),AA186="fl oz",_xlfn.IFS(R186="oz",Q186/1.04,R186="fl oz",Q186,R186="ml",Q186*0.0338/1.04),AA186="ml",_xlfn.IFS(R186="oz",Q186/0.0338,R186="fl oz",Q186*1.04/0.0338,R186="ml",Q186))</f>
        <v>5</v>
      </c>
      <c r="AA186" s="9" t="str">
        <f>_xlfn.XLOOKUP($E186,'Copy of Raw Data'!$E:$E,'Copy of Raw Data'!AA:AA,"ERROR",0,1)</f>
        <v>oz</v>
      </c>
      <c r="AB186" s="9"/>
      <c r="AC186" s="9"/>
      <c r="AD186" s="9"/>
      <c r="AE186" s="9"/>
      <c r="AF186" s="9"/>
    </row>
    <row r="187" hidden="1" spans="1:32">
      <c r="A187" s="9" t="str">
        <f>_xlfn.XLOOKUP($E187,'Copy of Raw Data'!$E:$E,'Copy of Raw Data'!A:A,"ERROR",0,1)</f>
        <v>US</v>
      </c>
      <c r="B187" s="9" t="str">
        <f>_xlfn.XLOOKUP($E187,'Copy of Raw Data'!$E:$E,'Copy of Raw Data'!B:B,"ERROR",0,1)</f>
        <v>Hair Mousses</v>
      </c>
      <c r="C187" s="9" t="str">
        <f>_xlfn.XLOOKUP($E187,'Copy of Raw Data'!$E:$E,'Copy of Raw Data'!C:C,"ERROR",0,1)</f>
        <v>elizabeth arden</v>
      </c>
      <c r="D187" s="9" t="str">
        <f>_xlfn.XLOOKUP($E187,'Copy of Raw Data'!$E:$E,'Copy of Raw Data'!D:D,"ERROR",0,1)</f>
        <v>www.amazon.com/dp/B002WO7230</v>
      </c>
      <c r="E187" s="9" t="s">
        <v>690</v>
      </c>
      <c r="F187" s="9" t="str">
        <f>_xlfn.XLOOKUP($E187,'Copy of Raw Data'!$E:$E,'Copy of Raw Data'!F:F,"ERROR",0,1)</f>
        <v>Elizabeth Arden Flawless Finish Mousse Makeup</v>
      </c>
      <c r="G187" s="9">
        <f>_xlfn.XLOOKUP($E187,'Copy of Raw Data'!$E:$E,'Copy of Raw Data'!G:G,"ERROR",0,1)</f>
        <v>210</v>
      </c>
      <c r="H187" s="9">
        <f>_xlfn.XLOOKUP($E187,'Copy of Raw Data'!$E:$E,'Copy of Raw Data'!H:H,"ERROR",0,1)</f>
        <v>7356.64</v>
      </c>
      <c r="I187" s="9">
        <f>_xlfn.XLOOKUP($E187,'Copy of Raw Data'!$E:$E,'Copy of Raw Data'!I:I,"ERROR",0,1)</f>
        <v>0.000308495355221609</v>
      </c>
      <c r="J187" s="9" t="str">
        <f>_xlfn.XLOOKUP($E187,'Copy of Raw Data'!$E:$E,'Copy of 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30 to 40</v>
      </c>
      <c r="L187" s="9">
        <f>_xlfn.XLOOKUP($E187,'Copy of Raw Data'!$E:$E,'Copy of Raw Data'!L:L,"ERROR",0,1)</f>
        <v>35</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30 to 40</v>
      </c>
      <c r="N187" s="9">
        <f>_xlfn.XLOOKUP($E187,'Copy of Raw Data'!$E:$E,'Copy of Raw Data'!N:N,"ERROR",0,1)</f>
        <v>35</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No Discount</v>
      </c>
      <c r="P187" s="16">
        <f t="shared" si="10"/>
        <v>0</v>
      </c>
      <c r="Q187" s="9">
        <f>_xlfn.XLOOKUP($E187,'Copy of Raw Data'!$E:$E,'Copy of Raw Data'!Q:Q,"ERROR",0,1)</f>
        <v>0</v>
      </c>
      <c r="R187" s="9">
        <f>_xlfn.XLOOKUP($E187,'Copy of Raw Data'!$E:$E,'Copy of Raw Data'!R:R,"ERROR",0,1)</f>
        <v>0</v>
      </c>
      <c r="S187" s="17" t="e">
        <f t="shared" si="13"/>
        <v>#N/A</v>
      </c>
      <c r="T187" s="9" t="e">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#N/A</v>
      </c>
      <c r="U187" s="17" t="e">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#N/A</v>
      </c>
      <c r="V187" s="17" t="e">
        <f t="shared" si="11"/>
        <v>#N/A</v>
      </c>
      <c r="W187" s="17" t="e">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#N/A</v>
      </c>
      <c r="X187" s="17" t="e">
        <f t="shared" si="12"/>
        <v>#N/A</v>
      </c>
      <c r="Y187" s="9" t="e">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#N/A</v>
      </c>
      <c r="Z187" s="17" t="e">
        <f t="array" ref="Z187">_xlfn.IFS(AA187="oz",_xlfn.IFS(R187="oz",Q187,R187="fl oz",Q187*1.04,R187="ml",Q187*0.0338),AA187="fl oz",_xlfn.IFS(R187="oz",Q187/1.04,R187="fl oz",Q187,R187="ml",Q187*0.0338/1.04),AA187="ml",_xlfn.IFS(R187="oz",Q187/0.0338,R187="fl oz",Q187*1.04/0.0338,R187="ml",Q187))</f>
        <v>#N/A</v>
      </c>
      <c r="AA187" s="9" t="str">
        <f>_xlfn.XLOOKUP($E187,'Copy of Raw Data'!$E:$E,'Copy of Raw Data'!AA:AA,"ERROR",0,1)</f>
        <v>oz</v>
      </c>
      <c r="AB187" s="9"/>
      <c r="AC187" s="9"/>
      <c r="AD187" s="9"/>
      <c r="AE187" s="9"/>
      <c r="AF187" s="9"/>
    </row>
    <row r="188" hidden="1" spans="1:32">
      <c r="A188" s="9" t="str">
        <f>_xlfn.XLOOKUP($E188,'Copy of Raw Data'!$E:$E,'Copy of Raw Data'!A:A,"ERROR",0,1)</f>
        <v>US</v>
      </c>
      <c r="B188" s="9" t="str">
        <f>_xlfn.XLOOKUP($E188,'Copy of Raw Data'!$E:$E,'Copy of Raw Data'!B:B,"ERROR",0,1)</f>
        <v>Hair Mousses</v>
      </c>
      <c r="C188" s="9" t="str">
        <f>_xlfn.XLOOKUP($E188,'Copy of Raw Data'!$E:$E,'Copy of Raw Data'!C:C,"ERROR",0,1)</f>
        <v>Goiple</v>
      </c>
      <c r="D188" s="9" t="str">
        <f>_xlfn.XLOOKUP($E188,'Copy of Raw Data'!$E:$E,'Copy of Raw Data'!D:D,"ERROR",0,1)</f>
        <v>www.amazon.com/dp/B09QMS66BF</v>
      </c>
      <c r="E188" s="9" t="s">
        <v>692</v>
      </c>
      <c r="F188" s="9" t="str">
        <f>_xlfn.XLOOKUP($E188,'Copy of Raw Data'!$E:$E,'Copy of Raw Data'!F:F,"ERROR",0,1)</f>
        <v>Hair Mousse Wrap Me Foaming Mousse Hair Wax Stick, Mousse for Curly Hair Wig, Melting and Holding Spray Hair Adhesive for Wigs, Extensions, Toupees and Hairpieces, Strong Natural Finishing Hold 6.8oz</v>
      </c>
      <c r="G188" s="9">
        <f>_xlfn.XLOOKUP($E188,'Copy of Raw Data'!$E:$E,'Copy of Raw Data'!G:G,"ERROR",0,1)</f>
        <v>602</v>
      </c>
      <c r="H188" s="9">
        <f>_xlfn.XLOOKUP($E188,'Copy of Raw Data'!$E:$E,'Copy of Raw Data'!H:H,"ERROR",0,1)</f>
        <v>7256.23</v>
      </c>
      <c r="I188" s="9">
        <f>_xlfn.XLOOKUP($E188,'Copy of Raw Data'!$E:$E,'Copy of Raw Data'!I:I,"ERROR",0,1)</f>
        <v>0.000306137923408252</v>
      </c>
      <c r="J188" s="9" t="str">
        <f>_xlfn.XLOOKUP($E188,'Copy of Raw Data'!$E:$E,'Copy of 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10 to 15</v>
      </c>
      <c r="L188" s="9">
        <f>_xlfn.XLOOKUP($E188,'Copy of Raw Data'!$E:$E,'Copy of Raw Data'!L:L,"ERROR",0,1)</f>
        <v>12.18</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10 to 15</v>
      </c>
      <c r="N188" s="9">
        <f>_xlfn.XLOOKUP($E188,'Copy of Raw Data'!$E:$E,'Copy of Raw Data'!N:N,"ERROR",0,1)</f>
        <v>14.43</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15% to 20%</v>
      </c>
      <c r="P188" s="16">
        <f t="shared" si="10"/>
        <v>0.155925155925156</v>
      </c>
      <c r="Q188" s="9">
        <f>_xlfn.XLOOKUP($E188,'Copy of Raw Data'!$E:$E,'Copy of Raw Data'!Q:Q,"ERROR",0,1)</f>
        <v>6.8</v>
      </c>
      <c r="R188" s="9" t="str">
        <f>_xlfn.XLOOKUP($E188,'Copy of Raw Data'!$E:$E,'Copy of Raw Data'!R:R,"ERROR",0,1)</f>
        <v>oz</v>
      </c>
      <c r="S188" s="17">
        <f t="shared" si="13"/>
        <v>1.79117647058824</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1 to 2</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0.05 to 0.1</v>
      </c>
      <c r="V188" s="17">
        <f t="shared" si="11"/>
        <v>0.0717639101633213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0.05 to 0.1</v>
      </c>
      <c r="X188" s="17">
        <f t="shared" si="12"/>
        <v>0.0605741112813066</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6 to 8</v>
      </c>
      <c r="Z188" s="17">
        <f t="array" ref="Z188">_xlfn.IFS(AA188="oz",_xlfn.IFS(R188="oz",Q188,R188="fl oz",Q188*1.04,R188="ml",Q188*0.0338),AA188="fl oz",_xlfn.IFS(R188="oz",Q188/1.04,R188="fl oz",Q188,R188="ml",Q188*0.0338/1.04),AA188="ml",_xlfn.IFS(R188="oz",Q188/0.0338,R188="fl oz",Q188*1.04/0.0338,R188="ml",Q188))</f>
        <v>6.8</v>
      </c>
      <c r="AA188" s="9" t="str">
        <f>_xlfn.XLOOKUP($E188,'Copy of Raw Data'!$E:$E,'Copy of Raw Data'!AA:AA,"ERROR",0,1)</f>
        <v>oz</v>
      </c>
      <c r="AB188" s="9"/>
      <c r="AC188" s="9"/>
      <c r="AD188" s="9"/>
      <c r="AE188" s="9"/>
      <c r="AF188" s="9"/>
    </row>
    <row r="189" hidden="1" spans="1:32">
      <c r="A189" s="9" t="str">
        <f>_xlfn.XLOOKUP($E189,'Copy of Raw Data'!$E:$E,'Copy of Raw Data'!A:A,"ERROR",0,1)</f>
        <v>US</v>
      </c>
      <c r="B189" s="9" t="str">
        <f>_xlfn.XLOOKUP($E189,'Copy of Raw Data'!$E:$E,'Copy of Raw Data'!B:B,"ERROR",0,1)</f>
        <v>Hair Mousses</v>
      </c>
      <c r="C189" s="9" t="str">
        <f>_xlfn.XLOOKUP($E189,'Copy of Raw Data'!$E:$E,'Copy of Raw Data'!C:C,"ERROR",0,1)</f>
        <v>Suave</v>
      </c>
      <c r="D189" s="9" t="str">
        <f>_xlfn.XLOOKUP($E189,'Copy of Raw Data'!$E:$E,'Copy of Raw Data'!D:D,"ERROR",0,1)</f>
        <v>www.amazon.com/dp/B00EZWRSMW</v>
      </c>
      <c r="E189" s="9" t="s">
        <v>695</v>
      </c>
      <c r="F189" s="9" t="str">
        <f>_xlfn.XLOOKUP($E189,'Copy of Raw Data'!$E:$E,'Copy of Raw Data'!F:F,"ERROR",0,1)</f>
        <v>Suave Professionals Firm Control Boosting Mousse 7 oz (Pack of 3)</v>
      </c>
      <c r="G189" s="9">
        <f>_xlfn.XLOOKUP($E189,'Copy of Raw Data'!$E:$E,'Copy of Raw Data'!G:G,"ERROR",0,1)</f>
        <v>357</v>
      </c>
      <c r="H189" s="9">
        <f>_xlfn.XLOOKUP($E189,'Copy of Raw Data'!$E:$E,'Copy of Raw Data'!H:H,"ERROR",0,1)</f>
        <v>7200.78</v>
      </c>
      <c r="I189" s="9">
        <f>_xlfn.XLOOKUP($E189,'Copy of Raw Data'!$E:$E,'Copy of Raw Data'!I:I,"ERROR",0,1)</f>
        <v>0.000298194079687318</v>
      </c>
      <c r="J189" s="9" t="str">
        <f>_xlfn.XLOOKUP($E189,'Copy of Raw Data'!$E:$E,'Copy of 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20 to 30</v>
      </c>
      <c r="L189" s="9">
        <f>_xlfn.XLOOKUP($E189,'Copy of Raw Data'!$E:$E,'Copy of Raw Data'!L:L,"ERROR",0,1)</f>
        <v>20.76</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20 to 30</v>
      </c>
      <c r="N189" s="9">
        <f>_xlfn.XLOOKUP($E189,'Copy of Raw Data'!$E:$E,'Copy of Raw Data'!N:N,"ERROR",0,1)</f>
        <v>22.6</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8% to 10%</v>
      </c>
      <c r="P189" s="16">
        <f t="shared" si="10"/>
        <v>0.0814159292035398</v>
      </c>
      <c r="Q189" s="9">
        <f>_xlfn.XLOOKUP($E189,'Copy of Raw Data'!$E:$E,'Copy of Raw Data'!Q:Q,"ERROR",0,1)</f>
        <v>21</v>
      </c>
      <c r="R189" s="9" t="str">
        <f>_xlfn.XLOOKUP($E189,'Copy of Raw Data'!$E:$E,'Copy of Raw Data'!R:R,"ERROR",0,1)</f>
        <v>oz</v>
      </c>
      <c r="S189" s="17">
        <f t="shared" si="13"/>
        <v>0.988571428571429</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0.75 to 1</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11"/>
        <v>0.0363946728505403</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12"/>
        <v>0.0334315667423547</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20 to 25</v>
      </c>
      <c r="Z189" s="17">
        <f t="array" ref="Z189">_xlfn.IFS(AA189="oz",_xlfn.IFS(R189="oz",Q189,R189="fl oz",Q189*1.04,R189="ml",Q189*0.0338),AA189="fl oz",_xlfn.IFS(R189="oz",Q189/1.04,R189="fl oz",Q189,R189="ml",Q189*0.0338/1.04),AA189="ml",_xlfn.IFS(R189="oz",Q189/0.0338,R189="fl oz",Q189*1.04/0.0338,R189="ml",Q189))</f>
        <v>21</v>
      </c>
      <c r="AA189" s="9" t="str">
        <f>_xlfn.XLOOKUP($E189,'Copy of Raw Data'!$E:$E,'Copy of Raw Data'!AA:AA,"ERROR",0,1)</f>
        <v>oz</v>
      </c>
      <c r="AB189" s="9"/>
      <c r="AC189" s="9"/>
      <c r="AD189" s="9"/>
      <c r="AE189" s="9"/>
      <c r="AF189" s="9"/>
    </row>
    <row r="190" hidden="1" spans="1:32">
      <c r="A190" s="9" t="str">
        <f>_xlfn.XLOOKUP($E190,'Copy of Raw Data'!$E:$E,'Copy of Raw Data'!A:A,"ERROR",0,1)</f>
        <v>US</v>
      </c>
      <c r="B190" s="9" t="str">
        <f>_xlfn.XLOOKUP($E190,'Copy of Raw Data'!$E:$E,'Copy of Raw Data'!B:B,"ERROR",0,1)</f>
        <v>Hair Mousses</v>
      </c>
      <c r="C190" s="9" t="str">
        <f>_xlfn.XLOOKUP($E190,'Copy of Raw Data'!$E:$E,'Copy of Raw Data'!C:C,"ERROR",0,1)</f>
        <v>Goiple</v>
      </c>
      <c r="D190" s="9" t="str">
        <f>_xlfn.XLOOKUP($E190,'Copy of Raw Data'!$E:$E,'Copy of Raw Data'!D:D,"ERROR",0,1)</f>
        <v>www.amazon.com/dp/B0C9DHWQ3X</v>
      </c>
      <c r="E190" s="9" t="s">
        <v>698</v>
      </c>
      <c r="F190" s="9" t="str">
        <f>_xlfn.XLOOKUP($E190,'Copy of Raw Data'!$E:$E,'Copy of Raw Data'!F:F,"ERROR",0,1)</f>
        <v>Strong Hold Braid Gel Tames Frizz Smoothing Gel Good for Twist, Locs, Braids, Edge, Cornrows No Flake Extra Hold High Shine Braiding Gel &amp; Edge Control Easy to Use for Braids Set(8.8oz &amp; 4oz)</v>
      </c>
      <c r="G190" s="9">
        <f>_xlfn.XLOOKUP($E190,'Copy of Raw Data'!$E:$E,'Copy of Raw Data'!G:G,"ERROR",0,1)</f>
        <v>540</v>
      </c>
      <c r="H190" s="9">
        <f>_xlfn.XLOOKUP($E190,'Copy of Raw Data'!$E:$E,'Copy of Raw Data'!H:H,"ERROR",0,1)</f>
        <v>7013.93</v>
      </c>
      <c r="I190" s="9">
        <f>_xlfn.XLOOKUP($E190,'Copy of Raw Data'!$E:$E,'Copy of Raw Data'!I:I,"ERROR",0,1)</f>
        <v>0.000294681102397187</v>
      </c>
      <c r="J190" s="9" t="str">
        <f>_xlfn.XLOOKUP($E190,'Copy of Raw Data'!$E:$E,'Copy of 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_xlfn.XLOOKUP($E190,'Copy of Raw Data'!$E:$E,'Copy of Raw Data'!L:L,"ERROR",0,1)</f>
        <v>12.99</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_xlfn.XLOOKUP($E190,'Copy of Raw Data'!$E:$E,'Copy of Raw Data'!N:N,"ERROR",0,1)</f>
        <v>12.99</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No Discount</v>
      </c>
      <c r="P190" s="16">
        <f t="shared" si="10"/>
        <v>0</v>
      </c>
      <c r="Q190" s="9">
        <f>_xlfn.XLOOKUP($E190,'Copy of Raw Data'!$E:$E,'Copy of Raw Data'!Q:Q,"ERROR",0,1)</f>
        <v>12.8</v>
      </c>
      <c r="R190" s="9" t="str">
        <f>_xlfn.XLOOKUP($E190,'Copy of Raw Data'!$E:$E,'Copy of Raw Data'!R:R,"ERROR",0,1)</f>
        <v>oz</v>
      </c>
      <c r="S190" s="17">
        <f t="shared" si="13"/>
        <v>1.01484375</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 to 0.05</v>
      </c>
      <c r="V190" s="17">
        <f t="shared" si="11"/>
        <v>0.0343200456543794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 to 0.05</v>
      </c>
      <c r="X190" s="17">
        <f t="shared" si="12"/>
        <v>0.0343200456543794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10 to 15</v>
      </c>
      <c r="Z190" s="17">
        <f t="array" ref="Z190">_xlfn.IFS(AA190="oz",_xlfn.IFS(R190="oz",Q190,R190="fl oz",Q190*1.04,R190="ml",Q190*0.0338),AA190="fl oz",_xlfn.IFS(R190="oz",Q190/1.04,R190="fl oz",Q190,R190="ml",Q190*0.0338/1.04),AA190="ml",_xlfn.IFS(R190="oz",Q190/0.0338,R190="fl oz",Q190*1.04/0.0338,R190="ml",Q190))</f>
        <v>12.8</v>
      </c>
      <c r="AA190" s="9" t="str">
        <f>_xlfn.XLOOKUP($E190,'Copy of Raw Data'!$E:$E,'Copy of Raw Data'!AA:AA,"ERROR",0,1)</f>
        <v>oz</v>
      </c>
      <c r="AB190" s="9"/>
      <c r="AC190" s="9"/>
      <c r="AD190" s="9"/>
      <c r="AE190" s="9"/>
      <c r="AF190" s="9"/>
    </row>
    <row r="191" hidden="1" spans="1:32">
      <c r="A191" s="9" t="str">
        <f>_xlfn.XLOOKUP($E191,'Copy of Raw Data'!$E:$E,'Copy of Raw Data'!A:A,"ERROR",0,1)</f>
        <v>US</v>
      </c>
      <c r="B191" s="9" t="str">
        <f>_xlfn.XLOOKUP($E191,'Copy of Raw Data'!$E:$E,'Copy of Raw Data'!B:B,"ERROR",0,1)</f>
        <v>Hair Mousses</v>
      </c>
      <c r="C191" s="9" t="str">
        <f>_xlfn.XLOOKUP($E191,'Copy of Raw Data'!$E:$E,'Copy of Raw Data'!C:C,"ERROR",0,1)</f>
        <v>Mut Dynasty</v>
      </c>
      <c r="D191" s="9" t="str">
        <f>_xlfn.XLOOKUP($E191,'Copy of Raw Data'!$E:$E,'Copy of Raw Data'!D:D,"ERROR",0,1)</f>
        <v>www.amazon.com/dp/B09QXSTSGQ</v>
      </c>
      <c r="E191" s="9" t="s">
        <v>702</v>
      </c>
      <c r="F191" s="9" t="str">
        <f>_xlfn.XLOOKUP($E191,'Copy of Raw Data'!$E:$E,'Copy of Raw Data'!F:F,"ERROR",0,1)</f>
        <v>Mut Dynasty Moose hair foam for Box Braids, hair setting lotion for Black women and men, braid mousse foam to hold, professional braiding sealer for long lasting, foam wrap for black hair 8.4oz /250ml</v>
      </c>
      <c r="G191" s="9">
        <f>_xlfn.XLOOKUP($E191,'Copy of Raw Data'!$E:$E,'Copy of Raw Data'!G:G,"ERROR",0,1)</f>
        <v>496</v>
      </c>
      <c r="H191" s="9">
        <f>_xlfn.XLOOKUP($E191,'Copy of Raw Data'!$E:$E,'Copy of Raw Data'!H:H,"ERROR",0,1)</f>
        <v>6931.3</v>
      </c>
      <c r="I191" s="9">
        <f>_xlfn.XLOOKUP($E191,'Copy of Raw Data'!$E:$E,'Copy of Raw Data'!I:I,"ERROR",0,1)</f>
        <v>0.000263367010384051</v>
      </c>
      <c r="J191" s="9" t="str">
        <f>_xlfn.XLOOKUP($E191,'Copy of Raw Data'!$E:$E,'Copy of 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10 to 15</v>
      </c>
      <c r="L191" s="9">
        <f>_xlfn.XLOOKUP($E191,'Copy of Raw Data'!$E:$E,'Copy of Raw Data'!L:L,"ERROR",0,1)</f>
        <v>13.96</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10 to 15</v>
      </c>
      <c r="N191" s="9">
        <f>_xlfn.XLOOKUP($E191,'Copy of Raw Data'!$E:$E,'Copy of Raw Data'!N:N,"ERROR",0,1)</f>
        <v>14.15</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0% to 2%</v>
      </c>
      <c r="P191" s="16">
        <f t="shared" si="10"/>
        <v>0.0134275618374558</v>
      </c>
      <c r="Q191" s="9">
        <f>_xlfn.XLOOKUP($E191,'Copy of Raw Data'!$E:$E,'Copy of Raw Data'!Q:Q,"ERROR",0,1)</f>
        <v>8.45</v>
      </c>
      <c r="R191" s="9" t="str">
        <f>_xlfn.XLOOKUP($E191,'Copy of Raw Data'!$E:$E,'Copy of Raw Data'!R:R,"ERROR",0,1)</f>
        <v>fl oz</v>
      </c>
      <c r="S191" s="17">
        <f t="shared" si="13"/>
        <v>1.58852981338188</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1 to 2</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11"/>
        <v>0.0544521543735124</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12"/>
        <v>0.0537209947034794</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8 to 10</v>
      </c>
      <c r="Z191" s="17">
        <f t="array" ref="Z191">_xlfn.IFS(AA191="oz",_xlfn.IFS(R191="oz",Q191,R191="fl oz",Q191*1.04,R191="ml",Q191*0.0338),AA191="fl oz",_xlfn.IFS(R191="oz",Q191/1.04,R191="fl oz",Q191,R191="ml",Q191*0.0338/1.04),AA191="ml",_xlfn.IFS(R191="oz",Q191/0.0338,R191="fl oz",Q191*1.04/0.0338,R191="ml",Q191))</f>
        <v>8.788</v>
      </c>
      <c r="AA191" s="9" t="str">
        <f>_xlfn.XLOOKUP($E191,'Copy of Raw Data'!$E:$E,'Copy of Raw Data'!AA:AA,"ERROR",0,1)</f>
        <v>oz</v>
      </c>
      <c r="AB191" s="9"/>
      <c r="AC191" s="9"/>
      <c r="AD191" s="9"/>
      <c r="AE191" s="9"/>
      <c r="AF191" s="9"/>
    </row>
    <row r="192" hidden="1" spans="1:32">
      <c r="A192" s="9" t="str">
        <f>_xlfn.XLOOKUP($E192,'Copy of Raw Data'!$E:$E,'Copy of Raw Data'!A:A,"ERROR",0,1)</f>
        <v>US</v>
      </c>
      <c r="B192" s="9" t="str">
        <f>_xlfn.XLOOKUP($E192,'Copy of Raw Data'!$E:$E,'Copy of Raw Data'!B:B,"ERROR",0,1)</f>
        <v>Hair Mousses</v>
      </c>
      <c r="C192" s="9" t="str">
        <f>_xlfn.XLOOKUP($E192,'Copy of Raw Data'!$E:$E,'Copy of Raw Data'!C:C,"ERROR",0,1)</f>
        <v>wella</v>
      </c>
      <c r="D192" s="9" t="str">
        <f>_xlfn.XLOOKUP($E192,'Copy of Raw Data'!$E:$E,'Copy of Raw Data'!D:D,"ERROR",0,1)</f>
        <v>www.amazon.com/dp/B07YQCZBH8</v>
      </c>
      <c r="E192" s="9" t="s">
        <v>705</v>
      </c>
      <c r="F192" s="9" t="str">
        <f>_xlfn.XLOOKUP($E192,'Copy of Raw Data'!$E:$E,'Copy of Raw Data'!F:F,"ERROR",0,1)</f>
        <v>Wella EIMI Nutricurls Boost Boz, Curl Enhancing Mousse with Frizz Reduction, 10.1 oz</v>
      </c>
      <c r="G192" s="9">
        <f>_xlfn.XLOOKUP($E192,'Copy of Raw Data'!$E:$E,'Copy of Raw Data'!G:G,"ERROR",0,1)</f>
        <v>293</v>
      </c>
      <c r="H192" s="9">
        <f>_xlfn.XLOOKUP($E192,'Copy of Raw Data'!$E:$E,'Copy of Raw Data'!H:H,"ERROR",0,1)</f>
        <v>6194.75</v>
      </c>
      <c r="I192" s="9">
        <f>_xlfn.XLOOKUP($E192,'Copy of Raw Data'!$E:$E,'Copy of Raw Data'!I:I,"ERROR",0,1)</f>
        <v>0.000254272722932378</v>
      </c>
      <c r="J192" s="9" t="str">
        <f>_xlfn.XLOOKUP($E192,'Copy of Raw Data'!$E:$E,'Copy of 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20 to 30</v>
      </c>
      <c r="L192" s="9">
        <f>_xlfn.XLOOKUP($E192,'Copy of Raw Data'!$E:$E,'Copy of Raw Data'!L:L,"ERROR",0,1)</f>
        <v>21.28</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20 to 30</v>
      </c>
      <c r="N192" s="9">
        <f>_xlfn.XLOOKUP($E192,'Copy of Raw Data'!$E:$E,'Copy of Raw Data'!N:N,"ERROR",0,1)</f>
        <v>22.1</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2% to 4%</v>
      </c>
      <c r="P192" s="16">
        <f t="shared" si="10"/>
        <v>0.0371040723981901</v>
      </c>
      <c r="Q192" s="9">
        <f>_xlfn.XLOOKUP($E192,'Copy of Raw Data'!$E:$E,'Copy of Raw Data'!Q:Q,"ERROR",0,1)</f>
        <v>10.1</v>
      </c>
      <c r="R192" s="9" t="str">
        <f>_xlfn.XLOOKUP($E192,'Copy of Raw Data'!$E:$E,'Copy of Raw Data'!R:R,"ERROR",0,1)</f>
        <v>oz</v>
      </c>
      <c r="S192" s="17">
        <f t="shared" si="13"/>
        <v>2.10693069306931</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2 to 3</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0.05 to 0.1</v>
      </c>
      <c r="V192" s="17">
        <f t="shared" si="11"/>
        <v>0.0739979307365975</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0.05 to 0.1</v>
      </c>
      <c r="X192" s="17">
        <f t="shared" si="12"/>
        <v>0.0712523061572305</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10 to 15</v>
      </c>
      <c r="Z192" s="17">
        <f t="array" ref="Z192">_xlfn.IFS(AA192="oz",_xlfn.IFS(R192="oz",Q192,R192="fl oz",Q192*1.04,R192="ml",Q192*0.0338),AA192="fl oz",_xlfn.IFS(R192="oz",Q192/1.04,R192="fl oz",Q192,R192="ml",Q192*0.0338/1.04),AA192="ml",_xlfn.IFS(R192="oz",Q192/0.0338,R192="fl oz",Q192*1.04/0.0338,R192="ml",Q192))</f>
        <v>10.1</v>
      </c>
      <c r="AA192" s="9" t="str">
        <f>_xlfn.XLOOKUP($E192,'Copy of Raw Data'!$E:$E,'Copy of Raw Data'!AA:AA,"ERROR",0,1)</f>
        <v>oz</v>
      </c>
      <c r="AB192" s="9"/>
      <c r="AC192" s="9"/>
      <c r="AD192" s="9"/>
      <c r="AE192" s="9"/>
      <c r="AF192" s="9"/>
    </row>
    <row r="193" hidden="1" spans="1:32">
      <c r="A193" s="9" t="str">
        <f>_xlfn.XLOOKUP($E193,'Copy of Raw Data'!$E:$E,'Copy of Raw Data'!A:A,"ERROR",0,1)</f>
        <v>US</v>
      </c>
      <c r="B193" s="9" t="str">
        <f>_xlfn.XLOOKUP($E193,'Copy of Raw Data'!$E:$E,'Copy of Raw Data'!B:B,"ERROR",0,1)</f>
        <v>Hair Mousses</v>
      </c>
      <c r="C193" s="9" t="str">
        <f>_xlfn.XLOOKUP($E193,'Copy of Raw Data'!$E:$E,'Copy of Raw Data'!C:C,"ERROR",0,1)</f>
        <v>tresemmÃ©</v>
      </c>
      <c r="D193" s="9" t="str">
        <f>_xlfn.XLOOKUP($E193,'Copy of Raw Data'!$E:$E,'Copy of Raw Data'!D:D,"ERROR",0,1)</f>
        <v>www.amazon.com/dp/B00FQRA3B8</v>
      </c>
      <c r="E193" s="9" t="s">
        <v>709</v>
      </c>
      <c r="F193" s="9" t="str">
        <f>_xlfn.XLOOKUP($E193,'Copy of Raw Data'!$E:$E,'Copy of Raw Data'!F:F,"ERROR",0,1)</f>
        <v>TRESemmé TRES Two Hair Mousse Extra Hold 10.5 oz(Pack of 6)</v>
      </c>
      <c r="G193" s="9">
        <f>_xlfn.XLOOKUP($E193,'Copy of Raw Data'!$E:$E,'Copy of Raw Data'!G:G,"ERROR",0,1)</f>
        <v>154</v>
      </c>
      <c r="H193" s="9">
        <f>_xlfn.XLOOKUP($E193,'Copy of Raw Data'!$E:$E,'Copy of Raw Data'!H:H,"ERROR",0,1)</f>
        <v>5980.84</v>
      </c>
      <c r="I193" s="9">
        <f>_xlfn.XLOOKUP($E193,'Copy of Raw Data'!$E:$E,'Copy of Raw Data'!I:I,"ERROR",0,1)</f>
        <v>0.000254016785339657</v>
      </c>
      <c r="J193" s="9" t="str">
        <f>_xlfn.XLOOKUP($E193,'Copy of Raw Data'!$E:$E,'Copy of 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30 to 40</v>
      </c>
      <c r="L193" s="9">
        <f>_xlfn.XLOOKUP($E193,'Copy of Raw Data'!$E:$E,'Copy of Raw Data'!L:L,"ERROR",0,1)</f>
        <v>38.95</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40 to 50</v>
      </c>
      <c r="N193" s="9">
        <f>_xlfn.XLOOKUP($E193,'Copy of Raw Data'!$E:$E,'Copy of Raw Data'!N:N,"ERROR",0,1)</f>
        <v>46.54</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15% to 20%</v>
      </c>
      <c r="P193" s="16">
        <f t="shared" si="10"/>
        <v>0.163085517834121</v>
      </c>
      <c r="Q193" s="9">
        <f>_xlfn.XLOOKUP($E193,'Copy of Raw Data'!$E:$E,'Copy of Raw Data'!Q:Q,"ERROR",0,1)</f>
        <v>63</v>
      </c>
      <c r="R193" s="9" t="str">
        <f>_xlfn.XLOOKUP($E193,'Copy of Raw Data'!$E:$E,'Copy of Raw Data'!R:R,"ERROR",0,1)</f>
        <v>oz</v>
      </c>
      <c r="S193" s="17">
        <f t="shared" si="13"/>
        <v>0.618253968253968</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0.5 to 0.75</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11"/>
        <v>0.0249824199773473</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12"/>
        <v>0.0209081490785921</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50+</v>
      </c>
      <c r="Z193" s="17">
        <f t="array" ref="Z193">_xlfn.IFS(AA193="oz",_xlfn.IFS(R193="oz",Q193,R193="fl oz",Q193*1.04,R193="ml",Q193*0.0338),AA193="fl oz",_xlfn.IFS(R193="oz",Q193/1.04,R193="fl oz",Q193,R193="ml",Q193*0.0338/1.04),AA193="ml",_xlfn.IFS(R193="oz",Q193/0.0338,R193="fl oz",Q193*1.04/0.0338,R193="ml",Q193))</f>
        <v>63</v>
      </c>
      <c r="AA193" s="9" t="str">
        <f>_xlfn.XLOOKUP($E193,'Copy of Raw Data'!$E:$E,'Copy of Raw Data'!AA:AA,"ERROR",0,1)</f>
        <v>oz</v>
      </c>
      <c r="AB193" s="9"/>
      <c r="AC193" s="9"/>
      <c r="AD193" s="9"/>
      <c r="AE193" s="9"/>
      <c r="AF193" s="9"/>
    </row>
    <row r="194" hidden="1" spans="1:32">
      <c r="A194" s="9" t="str">
        <f>_xlfn.XLOOKUP($E194,'Copy of Raw Data'!$E:$E,'Copy of Raw Data'!A:A,"ERROR",0,1)</f>
        <v>US</v>
      </c>
      <c r="B194" s="9" t="str">
        <f>_xlfn.XLOOKUP($E194,'Copy of Raw Data'!$E:$E,'Copy of Raw Data'!B:B,"ERROR",0,1)</f>
        <v>Hair Mousses</v>
      </c>
      <c r="C194" s="9" t="str">
        <f>_xlfn.XLOOKUP($E194,'Copy of Raw Data'!$E:$E,'Copy of Raw Data'!C:C,"ERROR",0,1)</f>
        <v>arhgoat</v>
      </c>
      <c r="D194" s="9" t="str">
        <f>_xlfn.XLOOKUP($E194,'Copy of Raw Data'!$E:$E,'Copy of Raw Data'!D:D,"ERROR",0,1)</f>
        <v>www.amazon.com/dp/B0B7HSKQK9</v>
      </c>
      <c r="E194" s="9" t="s">
        <v>713</v>
      </c>
      <c r="F194" s="9" t="str">
        <f>_xlfn.XLOOKUP($E194,'Copy of Raw Data'!$E:$E,'Copy of Raw Data'!F:F,"ERROR",0,1)</f>
        <v>ARHGOAT Premium Lace Tint Mousse Waterproof Fast Drying No Residues Tint Melting Hair Mousse High Viscosity for All of Hair Types included Wigs Lace Tint Foam, 7.06 Ounces (Dark Brown)</v>
      </c>
      <c r="G194" s="9">
        <f>_xlfn.XLOOKUP($E194,'Copy of Raw Data'!$E:$E,'Copy of Raw Data'!G:G,"ERROR",0,1)</f>
        <v>614</v>
      </c>
      <c r="H194" s="9">
        <f>_xlfn.XLOOKUP($E194,'Copy of Raw Data'!$E:$E,'Copy of Raw Data'!H:H,"ERROR",0,1)</f>
        <v>5974.82</v>
      </c>
      <c r="I194" s="9">
        <f>_xlfn.XLOOKUP($E194,'Copy of Raw Data'!$E:$E,'Copy of Raw Data'!I:I,"ERROR",0,1)</f>
        <v>0.000245738777253474</v>
      </c>
      <c r="J194" s="9" t="str">
        <f>_xlfn.XLOOKUP($E194,'Copy of Raw Data'!$E:$E,'Copy of 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5 to 10</v>
      </c>
      <c r="L194" s="9">
        <f>_xlfn.XLOOKUP($E194,'Copy of Raw Data'!$E:$E,'Copy of Raw Data'!L:L,"ERROR",0,1)</f>
        <v>9.74</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_xlfn.XLOOKUP($E194,'Copy of Raw Data'!$E:$E,'Copy of Raw Data'!N:N,"ERROR",0,1)</f>
        <v>10.05</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2% to 4%</v>
      </c>
      <c r="P194" s="16">
        <f t="shared" si="10"/>
        <v>0.0308457711442787</v>
      </c>
      <c r="Q194" s="9">
        <f>_xlfn.XLOOKUP($E194,'Copy of Raw Data'!$E:$E,'Copy of Raw Data'!Q:Q,"ERROR",0,1)</f>
        <v>7.06</v>
      </c>
      <c r="R194" s="9" t="str">
        <f>_xlfn.XLOOKUP($E194,'Copy of Raw Data'!$E:$E,'Copy of Raw Data'!R:R,"ERROR",0,1)</f>
        <v>oz</v>
      </c>
      <c r="S194" s="17">
        <f t="shared" si="13"/>
        <v>1.37960339943343</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1 to 2</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 to 0.05</v>
      </c>
      <c r="V194" s="17">
        <f t="shared" si="11"/>
        <v>0.0481404378720106</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 to 0.05</v>
      </c>
      <c r="X194" s="17">
        <f t="shared" si="12"/>
        <v>0.0466555089426252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17">
        <f t="array" ref="Z194">_xlfn.IFS(AA194="oz",_xlfn.IFS(R194="oz",Q194,R194="fl oz",Q194*1.04,R194="ml",Q194*0.0338),AA194="fl oz",_xlfn.IFS(R194="oz",Q194/1.04,R194="fl oz",Q194,R194="ml",Q194*0.0338/1.04),AA194="ml",_xlfn.IFS(R194="oz",Q194/0.0338,R194="fl oz",Q194*1.04/0.0338,R194="ml",Q194))</f>
        <v>7.06</v>
      </c>
      <c r="AA194" s="9" t="str">
        <f>_xlfn.XLOOKUP($E194,'Copy of Raw Data'!$E:$E,'Copy of Raw Data'!AA:AA,"ERROR",0,1)</f>
        <v>oz</v>
      </c>
      <c r="AB194" s="9"/>
      <c r="AC194" s="9"/>
      <c r="AD194" s="9"/>
      <c r="AE194" s="9"/>
      <c r="AF194" s="9"/>
    </row>
    <row r="195" hidden="1" spans="1:32">
      <c r="A195" s="9" t="str">
        <f>_xlfn.XLOOKUP($E195,'Copy of Raw Data'!$E:$E,'Copy of Raw Data'!A:A,"ERROR",0,1)</f>
        <v>US</v>
      </c>
      <c r="B195" s="9" t="str">
        <f>_xlfn.XLOOKUP($E195,'Copy of Raw Data'!$E:$E,'Copy of Raw Data'!B:B,"ERROR",0,1)</f>
        <v>Hair Mousses</v>
      </c>
      <c r="C195" s="9" t="str">
        <f>_xlfn.XLOOKUP($E195,'Copy of Raw Data'!$E:$E,'Copy of Raw Data'!C:C,"ERROR",0,1)</f>
        <v>nexxus</v>
      </c>
      <c r="D195" s="9" t="str">
        <f>_xlfn.XLOOKUP($E195,'Copy of Raw Data'!$E:$E,'Copy of Raw Data'!D:D,"ERROR",0,1)</f>
        <v>www.amazon.com/dp/B001LFGDUY</v>
      </c>
      <c r="E195" s="9" t="s">
        <v>717</v>
      </c>
      <c r="F195" s="9" t="str">
        <f>_xlfn.XLOOKUP($E195,'Copy of Raw Data'!$E:$E,'Copy of Raw Data'!F:F,"ERROR",0,1)</f>
        <v>Nexxus Mousse Plus Volumizing Mousse Professional 2 Oz</v>
      </c>
      <c r="G195" s="9">
        <f>_xlfn.XLOOKUP($E195,'Copy of Raw Data'!$E:$E,'Copy of Raw Data'!G:G,"ERROR",0,1)</f>
        <v>486</v>
      </c>
      <c r="H195" s="9">
        <f>_xlfn.XLOOKUP($E195,'Copy of Raw Data'!$E:$E,'Copy of Raw Data'!H:H,"ERROR",0,1)</f>
        <v>5780.11</v>
      </c>
      <c r="I195" s="9">
        <f>_xlfn.XLOOKUP($E195,'Copy of Raw Data'!$E:$E,'Copy of Raw Data'!I:I,"ERROR",0,1)</f>
        <v>0.000236573915648326</v>
      </c>
      <c r="J195" s="9" t="str">
        <f>_xlfn.XLOOKUP($E195,'Copy of Raw Data'!$E:$E,'Copy of 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10 to 15</v>
      </c>
      <c r="L195" s="9">
        <f>_xlfn.XLOOKUP($E195,'Copy of Raw Data'!$E:$E,'Copy of Raw Data'!L:L,"ERROR",0,1)</f>
        <v>12.05</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10 to 15</v>
      </c>
      <c r="N195" s="9">
        <f>_xlfn.XLOOKUP($E195,'Copy of Raw Data'!$E:$E,'Copy of Raw Data'!N:N,"ERROR",0,1)</f>
        <v>13.59</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10% to 15%</v>
      </c>
      <c r="P195" s="16">
        <f t="shared" si="10"/>
        <v>0.113318616629875</v>
      </c>
      <c r="Q195" s="9">
        <f>_xlfn.XLOOKUP($E195,'Copy of Raw Data'!$E:$E,'Copy of Raw Data'!Q:Q,"ERROR",0,1)</f>
        <v>2</v>
      </c>
      <c r="R195" s="9" t="str">
        <f>_xlfn.XLOOKUP($E195,'Copy of Raw Data'!$E:$E,'Copy of Raw Data'!R:R,"ERROR",0,1)</f>
        <v>oz</v>
      </c>
      <c r="S195" s="17">
        <f t="shared" si="13"/>
        <v>6.025</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5 to 10</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0.2 to 0.3</v>
      </c>
      <c r="V195" s="17">
        <f t="shared" si="11"/>
        <v>0.229793709841055</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0.2 to 0.3</v>
      </c>
      <c r="X195" s="17">
        <f t="shared" si="12"/>
        <v>0.20375380453162</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 to 2</v>
      </c>
      <c r="Z195" s="17">
        <f t="array" ref="Z195">_xlfn.IFS(AA195="oz",_xlfn.IFS(R195="oz",Q195,R195="fl oz",Q195*1.04,R195="ml",Q195*0.0338),AA195="fl oz",_xlfn.IFS(R195="oz",Q195/1.04,R195="fl oz",Q195,R195="ml",Q195*0.0338/1.04),AA195="ml",_xlfn.IFS(R195="oz",Q195/0.0338,R195="fl oz",Q195*1.04/0.0338,R195="ml",Q195))</f>
        <v>2</v>
      </c>
      <c r="AA195" s="9" t="str">
        <f>_xlfn.XLOOKUP($E195,'Copy of Raw Data'!$E:$E,'Copy of Raw Data'!AA:AA,"ERROR",0,1)</f>
        <v>oz</v>
      </c>
      <c r="AB195" s="9"/>
      <c r="AC195" s="9"/>
      <c r="AD195" s="9"/>
      <c r="AE195" s="9"/>
      <c r="AF195" s="9"/>
    </row>
    <row r="196" hidden="1" spans="1:32">
      <c r="A196" s="9" t="str">
        <f>_xlfn.XLOOKUP($E196,'Copy of Raw Data'!$E:$E,'Copy of Raw Data'!A:A,"ERROR",0,1)</f>
        <v>US</v>
      </c>
      <c r="B196" s="9" t="str">
        <f>_xlfn.XLOOKUP($E196,'Copy of Raw Data'!$E:$E,'Copy of Raw Data'!B:B,"ERROR",0,1)</f>
        <v>Hair Mousses</v>
      </c>
      <c r="C196" s="9" t="str">
        <f>_xlfn.XLOOKUP($E196,'Copy of Raw Data'!$E:$E,'Copy of Raw Data'!C:C,"ERROR",0,1)</f>
        <v>L'Oreal Paris</v>
      </c>
      <c r="D196" s="9" t="str">
        <f>_xlfn.XLOOKUP($E196,'Copy of Raw Data'!$E:$E,'Copy of Raw Data'!D:D,"ERROR",0,1)</f>
        <v>www.amazon.com/dp/B0BPLQ41VS</v>
      </c>
      <c r="E196" s="9" t="s">
        <v>720</v>
      </c>
      <c r="F196" s="9" t="str">
        <f>_xlfn.XLOOKUP($E196,'Copy of Raw Data'!$E:$E,'Copy of Raw Data'!F:F,"ERROR",0,1)</f>
        <v>L'Oréal Paris Advanced Hairstyle CURVE IT Curl Elastic Mousse, 8.3 oz. (Pack of 2)</v>
      </c>
      <c r="G196" s="9">
        <f>_xlfn.XLOOKUP($E196,'Copy of Raw Data'!$E:$E,'Copy of Raw Data'!G:G,"ERROR",0,1)</f>
        <v>558</v>
      </c>
      <c r="H196" s="9">
        <f>_xlfn.XLOOKUP($E196,'Copy of Raw Data'!$E:$E,'Copy of Raw Data'!H:H,"ERROR",0,1)</f>
        <v>5564.54</v>
      </c>
      <c r="I196" s="9">
        <f>_xlfn.XLOOKUP($E196,'Copy of Raw Data'!$E:$E,'Copy of Raw Data'!I:I,"ERROR",0,1)</f>
        <v>0.000228127975088514</v>
      </c>
      <c r="J196" s="9" t="str">
        <f>_xlfn.XLOOKUP($E196,'Copy of Raw Data'!$E:$E,'Copy of 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5 to 10</v>
      </c>
      <c r="L196" s="9">
        <f>_xlfn.XLOOKUP($E196,'Copy of Raw Data'!$E:$E,'Copy of Raw Data'!L:L,"ERROR",0,1)</f>
        <v>9.98</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5 to 10</v>
      </c>
      <c r="N196" s="9">
        <f>_xlfn.XLOOKUP($E196,'Copy of Raw Data'!$E:$E,'Copy of Raw Data'!N:N,"ERROR",0,1)</f>
        <v>9.98</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si="10"/>
        <v>0</v>
      </c>
      <c r="Q196" s="9">
        <f>_xlfn.XLOOKUP($E196,'Copy of Raw Data'!$E:$E,'Copy of Raw Data'!Q:Q,"ERROR",0,1)</f>
        <v>16.6</v>
      </c>
      <c r="R196" s="9" t="str">
        <f>_xlfn.XLOOKUP($E196,'Copy of Raw Data'!$E:$E,'Copy of Raw Data'!R:R,"ERROR",0,1)</f>
        <v>oz</v>
      </c>
      <c r="S196" s="17">
        <f t="shared" si="13"/>
        <v>0.601204819277108</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0.5 to 0.75</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si="11"/>
        <v>0.0203315799552624</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si="12"/>
        <v>0.0203315799552624</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16.6</v>
      </c>
      <c r="AA196" s="9" t="str">
        <f>_xlfn.XLOOKUP($E196,'Copy of Raw Data'!$E:$E,'Copy of Raw Data'!AA:AA,"ERROR",0,1)</f>
        <v>oz</v>
      </c>
      <c r="AB196" s="9"/>
      <c r="AC196" s="9"/>
      <c r="AD196" s="9"/>
      <c r="AE196" s="9"/>
      <c r="AF196" s="9"/>
    </row>
    <row r="197" hidden="1" spans="1:32">
      <c r="A197" s="9" t="str">
        <f>_xlfn.XLOOKUP($E197,'Copy of Raw Data'!$E:$E,'Copy of Raw Data'!A:A,"ERROR",0,1)</f>
        <v>US</v>
      </c>
      <c r="B197" s="9" t="str">
        <f>_xlfn.XLOOKUP($E197,'Copy of Raw Data'!$E:$E,'Copy of Raw Data'!B:B,"ERROR",0,1)</f>
        <v>Hair Mousses</v>
      </c>
      <c r="C197" s="9" t="str">
        <f>_xlfn.XLOOKUP($E197,'Copy of Raw Data'!$E:$E,'Copy of Raw Data'!C:C,"ERROR",0,1)</f>
        <v>Suave</v>
      </c>
      <c r="D197" s="9" t="str">
        <f>_xlfn.XLOOKUP($E197,'Copy of Raw Data'!$E:$E,'Copy of Raw Data'!D:D,"ERROR",0,1)</f>
        <v>www.amazon.com/dp/B0C4VV6DHS</v>
      </c>
      <c r="E197" s="9" t="s">
        <v>723</v>
      </c>
      <c r="F197" s="9" t="str">
        <f>_xlfn.XLOOKUP($E197,'Copy of Raw Data'!$E:$E,'Copy of Raw Data'!F:F,"ERROR",0,1)</f>
        <v>Suave Max Hold Hair Mousse - Vitamin-Enriched Styling Mousse for Hair Volume, Body, and Lift, Volumizing Hair Products, 9 Oz (Pack of 2)</v>
      </c>
      <c r="G197" s="9">
        <f>_xlfn.XLOOKUP($E197,'Copy of Raw Data'!$E:$E,'Copy of Raw Data'!G:G,"ERROR",0,1)</f>
        <v>365</v>
      </c>
      <c r="H197" s="9">
        <f>_xlfn.XLOOKUP($E197,'Copy of Raw Data'!$E:$E,'Copy of Raw Data'!H:H,"ERROR",0,1)</f>
        <v>5365.88</v>
      </c>
      <c r="I197" s="9">
        <f>_xlfn.XLOOKUP($E197,'Copy of Raw Data'!$E:$E,'Copy of Raw Data'!I:I,"ERROR",0,1)</f>
        <v>0.000220238549991946</v>
      </c>
      <c r="J197" s="9" t="str">
        <f>_xlfn.XLOOKUP($E197,'Copy of Raw Data'!$E:$E,'Copy of 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10 to 15</v>
      </c>
      <c r="L197" s="9">
        <f>_xlfn.XLOOKUP($E197,'Copy of Raw Data'!$E:$E,'Copy of Raw Data'!L:L,"ERROR",0,1)</f>
        <v>14.71</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10 to 15</v>
      </c>
      <c r="N197" s="9">
        <f>_xlfn.XLOOKUP($E197,'Copy of Raw Data'!$E:$E,'Copy of Raw Data'!N:N,"ERROR",0,1)</f>
        <v>14.71</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ref="P197:P260" si="14">(N197-L197)/N197</f>
        <v>0</v>
      </c>
      <c r="Q197" s="9">
        <f>_xlfn.XLOOKUP($E197,'Copy of Raw Data'!$E:$E,'Copy of Raw Data'!Q:Q,"ERROR",0,1)</f>
        <v>18</v>
      </c>
      <c r="R197" s="9" t="str">
        <f>_xlfn.XLOOKUP($E197,'Copy of Raw Data'!$E:$E,'Copy of Raw Data'!R:R,"ERROR",0,1)</f>
        <v>oz</v>
      </c>
      <c r="S197" s="17">
        <f t="shared" si="13"/>
        <v>0.817222222222222</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0.75 to 1</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 to 0.05</v>
      </c>
      <c r="V197" s="17">
        <f t="shared" ref="V197:V260" si="15">N197/($Z197*29.57)</f>
        <v>0.0276368691992635</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 to 0.05</v>
      </c>
      <c r="X197" s="17">
        <f t="shared" ref="X197:X260" si="16">L197/($Z197*29.57)</f>
        <v>0.0276368691992635</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15 to 20</v>
      </c>
      <c r="Z197" s="17">
        <f t="array" ref="Z197">_xlfn.IFS(AA197="oz",_xlfn.IFS(R197="oz",Q197,R197="fl oz",Q197*1.04,R197="ml",Q197*0.0338),AA197="fl oz",_xlfn.IFS(R197="oz",Q197/1.04,R197="fl oz",Q197,R197="ml",Q197*0.0338/1.04),AA197="ml",_xlfn.IFS(R197="oz",Q197/0.0338,R197="fl oz",Q197*1.04/0.0338,R197="ml",Q197))</f>
        <v>18</v>
      </c>
      <c r="AA197" s="9" t="str">
        <f>_xlfn.XLOOKUP($E197,'Copy of Raw Data'!$E:$E,'Copy of Raw Data'!AA:AA,"ERROR",0,1)</f>
        <v>oz</v>
      </c>
      <c r="AB197" s="9"/>
      <c r="AC197" s="9"/>
      <c r="AD197" s="9"/>
      <c r="AE197" s="9"/>
      <c r="AF197" s="9"/>
    </row>
    <row r="198" hidden="1" spans="1:32">
      <c r="A198" s="9" t="str">
        <f>_xlfn.XLOOKUP($E198,'Copy of Raw Data'!$E:$E,'Copy of Raw Data'!A:A,"ERROR",0,1)</f>
        <v>US</v>
      </c>
      <c r="B198" s="9" t="str">
        <f>_xlfn.XLOOKUP($E198,'Copy of Raw Data'!$E:$E,'Copy of Raw Data'!B:B,"ERROR",0,1)</f>
        <v>Hair Mousses</v>
      </c>
      <c r="C198" s="9" t="str">
        <f>_xlfn.XLOOKUP($E198,'Copy of Raw Data'!$E:$E,'Copy of Raw Data'!C:C,"ERROR",0,1)</f>
        <v>roux</v>
      </c>
      <c r="D198" s="9" t="str">
        <f>_xlfn.XLOOKUP($E198,'Copy of Raw Data'!$E:$E,'Copy of Raw Data'!D:D,"ERROR",0,1)</f>
        <v>www.amazon.com/dp/B00317E64U</v>
      </c>
      <c r="E198" s="9" t="s">
        <v>726</v>
      </c>
      <c r="F198" s="9" t="str">
        <f>_xlfn.XLOOKUP($E198,'Copy of Raw Data'!$E:$E,'Copy of Raw Data'!F:F,"ERROR",0,1)</f>
        <v>Roux Fanci-Full Instant Color Mousse Brightens Grays &amp; Tones Brassiness, 52 White Minx, 6 Fl Oz (Pack of 1)</v>
      </c>
      <c r="G198" s="9">
        <f>_xlfn.XLOOKUP($E198,'Copy of Raw Data'!$E:$E,'Copy of Raw Data'!G:G,"ERROR",0,1)</f>
        <v>330</v>
      </c>
      <c r="H198" s="9">
        <f>_xlfn.XLOOKUP($E198,'Copy of Raw Data'!$E:$E,'Copy of Raw Data'!H:H,"ERROR",0,1)</f>
        <v>5180.31</v>
      </c>
      <c r="I198" s="9">
        <f>_xlfn.XLOOKUP($E198,'Copy of Raw Data'!$E:$E,'Copy of Raw Data'!I:I,"ERROR",0,1)</f>
        <v>0.000207746499681417</v>
      </c>
      <c r="J198" s="9" t="str">
        <f>_xlfn.XLOOKUP($E198,'Copy of Raw Data'!$E:$E,'Copy of 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15 to 20</v>
      </c>
      <c r="L198" s="9">
        <f>_xlfn.XLOOKUP($E198,'Copy of Raw Data'!$E:$E,'Copy of Raw Data'!L:L,"ERROR",0,1)</f>
        <v>15.47</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15 to 20</v>
      </c>
      <c r="N198" s="9">
        <f>_xlfn.XLOOKUP($E198,'Copy of Raw Data'!$E:$E,'Copy of Raw Data'!N:N,"ERROR",0,1)</f>
        <v>15.47</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14"/>
        <v>0</v>
      </c>
      <c r="Q198" s="9">
        <f>_xlfn.XLOOKUP($E198,'Copy of Raw Data'!$E:$E,'Copy of Raw Data'!Q:Q,"ERROR",0,1)</f>
        <v>6</v>
      </c>
      <c r="R198" s="9" t="str">
        <f>_xlfn.XLOOKUP($E198,'Copy of Raw Data'!$E:$E,'Copy of Raw Data'!R:R,"ERROR",0,1)</f>
        <v>fl oz</v>
      </c>
      <c r="S198" s="17">
        <f t="shared" si="13"/>
        <v>2.47916666666667</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2 to 3</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0.05 to 0.1</v>
      </c>
      <c r="V198" s="17">
        <f t="shared" si="15"/>
        <v>0.0838406042159847</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0.05 to 0.1</v>
      </c>
      <c r="X198" s="17">
        <f t="shared" si="16"/>
        <v>0.0838406042159847</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6 to 8</v>
      </c>
      <c r="Z198" s="17">
        <f t="array" ref="Z198">_xlfn.IFS(AA198="oz",_xlfn.IFS(R198="oz",Q198,R198="fl oz",Q198*1.04,R198="ml",Q198*0.0338),AA198="fl oz",_xlfn.IFS(R198="oz",Q198/1.04,R198="fl oz",Q198,R198="ml",Q198*0.0338/1.04),AA198="ml",_xlfn.IFS(R198="oz",Q198/0.0338,R198="fl oz",Q198*1.04/0.0338,R198="ml",Q198))</f>
        <v>6.24</v>
      </c>
      <c r="AA198" s="9" t="str">
        <f>_xlfn.XLOOKUP($E198,'Copy of Raw Data'!$E:$E,'Copy of Raw Data'!AA:AA,"ERROR",0,1)</f>
        <v>oz</v>
      </c>
      <c r="AB198" s="9"/>
      <c r="AC198" s="9"/>
      <c r="AD198" s="9"/>
      <c r="AE198" s="9"/>
      <c r="AF198" s="9"/>
    </row>
    <row r="199" hidden="1" spans="1:32">
      <c r="A199" s="9" t="str">
        <f>_xlfn.XLOOKUP($E199,'Copy of Raw Data'!$E:$E,'Copy of Raw Data'!A:A,"ERROR",0,1)</f>
        <v>US</v>
      </c>
      <c r="B199" s="9" t="str">
        <f>_xlfn.XLOOKUP($E199,'Copy of Raw Data'!$E:$E,'Copy of Raw Data'!B:B,"ERROR",0,1)</f>
        <v>Hair Mousses</v>
      </c>
      <c r="C199" s="9" t="str">
        <f>_xlfn.XLOOKUP($E199,'Copy of Raw Data'!$E:$E,'Copy of Raw Data'!C:C,"ERROR",0,1)</f>
        <v>California Baby</v>
      </c>
      <c r="D199" s="9" t="str">
        <f>_xlfn.XLOOKUP($E199,'Copy of Raw Data'!$E:$E,'Copy of Raw Data'!D:D,"ERROR",0,1)</f>
        <v>www.amazon.com/dp/B007QVCLYO</v>
      </c>
      <c r="E199" s="9" t="s">
        <v>730</v>
      </c>
      <c r="F199" s="9" t="str">
        <f>_xlfn.XLOOKUP($E199,'Copy of Raw Data'!$E:$E,'Copy of Raw Data'!F:F,"ERROR",0,1)</f>
        <v>California Baby Overtired &amp; Cranky Jelly Mousse | Hair Gel For Kids | Medium-Hold | Plant-Based | Allergy Friendly | Non-Sticky Baby Hair Gel | 82 g / 2.9 oz.</v>
      </c>
      <c r="G199" s="9">
        <f>_xlfn.XLOOKUP($E199,'Copy of Raw Data'!$E:$E,'Copy of Raw Data'!G:G,"ERROR",0,1)</f>
        <v>326</v>
      </c>
      <c r="H199" s="9">
        <f>_xlfn.XLOOKUP($E199,'Copy of Raw Data'!$E:$E,'Copy of Raw Data'!H:H,"ERROR",0,1)</f>
        <v>4886.48</v>
      </c>
      <c r="I199" s="9">
        <f>_xlfn.XLOOKUP($E199,'Copy of Raw Data'!$E:$E,'Copy of Raw Data'!I:I,"ERROR",0,1)</f>
        <v>0.00020656502032897</v>
      </c>
      <c r="J199" s="9" t="str">
        <f>_xlfn.XLOOKUP($E199,'Copy of Raw Data'!$E:$E,'Copy of 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10 to 15</v>
      </c>
      <c r="L199" s="9">
        <f>_xlfn.XLOOKUP($E199,'Copy of Raw Data'!$E:$E,'Copy of Raw Data'!L:L,"ERROR",0,1)</f>
        <v>14.99</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_xlfn.XLOOKUP($E199,'Copy of Raw Data'!$E:$E,'Copy of Raw Data'!N:N,"ERROR",0,1)</f>
        <v>14.99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No Discount</v>
      </c>
      <c r="P199" s="16">
        <f t="shared" si="14"/>
        <v>0</v>
      </c>
      <c r="Q199" s="9">
        <f>_xlfn.XLOOKUP($E199,'Copy of Raw Data'!$E:$E,'Copy of Raw Data'!Q:Q,"ERROR",0,1)</f>
        <v>85</v>
      </c>
      <c r="R199" s="9" t="str">
        <f>_xlfn.XLOOKUP($E199,'Copy of Raw Data'!$E:$E,'Copy of Raw Data'!R:R,"ERROR",0,1)</f>
        <v>ml</v>
      </c>
      <c r="S199" s="17">
        <f t="shared" si="13"/>
        <v>5.21754263835712</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5 to 10</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0.1 to 0.2</v>
      </c>
      <c r="V199" s="17">
        <f t="shared" si="15"/>
        <v>0.176447163962026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0.1 to 0.2</v>
      </c>
      <c r="X199" s="17">
        <f t="shared" si="16"/>
        <v>0.176447163962026</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2 to 4</v>
      </c>
      <c r="Z199" s="17">
        <f t="array" ref="Z199">_xlfn.IFS(AA199="oz",_xlfn.IFS(R199="oz",Q199,R199="fl oz",Q199*1.04,R199="ml",Q199*0.0338),AA199="fl oz",_xlfn.IFS(R199="oz",Q199/1.04,R199="fl oz",Q199,R199="ml",Q199*0.0338/1.04),AA199="ml",_xlfn.IFS(R199="oz",Q199/0.0338,R199="fl oz",Q199*1.04/0.0338,R199="ml",Q199))</f>
        <v>2.873</v>
      </c>
      <c r="AA199" s="9" t="str">
        <f>_xlfn.XLOOKUP($E199,'Copy of Raw Data'!$E:$E,'Copy of Raw Data'!AA:AA,"ERROR",0,1)</f>
        <v>oz</v>
      </c>
      <c r="AB199" s="9"/>
      <c r="AC199" s="9"/>
      <c r="AD199" s="9"/>
      <c r="AE199" s="9"/>
      <c r="AF199" s="9"/>
    </row>
    <row r="200" hidden="1" spans="1:32">
      <c r="A200" s="9" t="str">
        <f>_xlfn.XLOOKUP($E200,'Copy of Raw Data'!$E:$E,'Copy of Raw Data'!A:A,"ERROR",0,1)</f>
        <v>US</v>
      </c>
      <c r="B200" s="9" t="str">
        <f>_xlfn.XLOOKUP($E200,'Copy of Raw Data'!$E:$E,'Copy of Raw Data'!B:B,"ERROR",0,1)</f>
        <v>Hair Mousses</v>
      </c>
      <c r="C200" s="9" t="str">
        <f>_xlfn.XLOOKUP($E200,'Copy of Raw Data'!$E:$E,'Copy of Raw Data'!C:C,"ERROR",0,1)</f>
        <v>goiple</v>
      </c>
      <c r="D200" s="9" t="str">
        <f>_xlfn.XLOOKUP($E200,'Copy of Raw Data'!$E:$E,'Copy of Raw Data'!D:D,"ERROR",0,1)</f>
        <v>www.amazon.com/dp/B0C3GH9TGY</v>
      </c>
      <c r="E200" s="9" t="s">
        <v>734</v>
      </c>
      <c r="F200" s="9" t="str">
        <f>_xlfn.XLOOKUP($E200,'Copy of Raw Data'!$E:$E,'Copy of Raw Data'!F:F,"ERROR",0,1)</f>
        <v>Braid Mousse Hair Braiding Mousse for Braids Twist, Locs, No Flake Extra Hold High Shine and Moisturizes, Frizz Control, High Shine, Lightweight Easy to Apply with Leopard Silky Du-rag 8.4 fl oz</v>
      </c>
      <c r="G200" s="9">
        <f>_xlfn.XLOOKUP($E200,'Copy of Raw Data'!$E:$E,'Copy of Raw Data'!G:G,"ERROR",0,1)</f>
        <v>503</v>
      </c>
      <c r="H200" s="9">
        <f>_xlfn.XLOOKUP($E200,'Copy of Raw Data'!$E:$E,'Copy of Raw Data'!H:H,"ERROR",0,1)</f>
        <v>4858.69</v>
      </c>
      <c r="I200" s="9">
        <f>_xlfn.XLOOKUP($E200,'Copy of Raw Data'!$E:$E,'Copy of Raw Data'!I:I,"ERROR",0,1)</f>
        <v>0.000206371579125169</v>
      </c>
      <c r="J200" s="9" t="str">
        <f>_xlfn.XLOOKUP($E200,'Copy of Raw Data'!$E:$E,'Copy of 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_xlfn.XLOOKUP($E200,'Copy of Raw Data'!$E:$E,'Copy of Raw Data'!L:L,"ERROR",0,1)</f>
        <v>9.66</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10 to 15</v>
      </c>
      <c r="N200" s="9">
        <f>_xlfn.XLOOKUP($E200,'Copy of Raw Data'!$E:$E,'Copy of Raw Data'!N:N,"ERROR",0,1)</f>
        <v>10.89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10% to 15%</v>
      </c>
      <c r="P200" s="16">
        <f t="shared" si="14"/>
        <v>0.112947658402204</v>
      </c>
      <c r="Q200" s="9">
        <f>_xlfn.XLOOKUP($E200,'Copy of Raw Data'!$E:$E,'Copy of Raw Data'!Q:Q,"ERROR",0,1)</f>
        <v>8.4</v>
      </c>
      <c r="R200" s="9" t="str">
        <f>_xlfn.XLOOKUP($E200,'Copy of Raw Data'!$E:$E,'Copy of Raw Data'!R:R,"ERROR",0,1)</f>
        <v>fl oz</v>
      </c>
      <c r="S200" s="17">
        <f t="shared" si="13"/>
        <v>1.10576923076923</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15"/>
        <v>0.0421564401104476</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16"/>
        <v>0.0373949689133998</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8 to 10</v>
      </c>
      <c r="Z200" s="17">
        <f t="array" ref="Z200">_xlfn.IFS(AA200="oz",_xlfn.IFS(R200="oz",Q200,R200="fl oz",Q200*1.04,R200="ml",Q200*0.0338),AA200="fl oz",_xlfn.IFS(R200="oz",Q200/1.04,R200="fl oz",Q200,R200="ml",Q200*0.0338/1.04),AA200="ml",_xlfn.IFS(R200="oz",Q200/0.0338,R200="fl oz",Q200*1.04/0.0338,R200="ml",Q200))</f>
        <v>8.736</v>
      </c>
      <c r="AA200" s="9" t="str">
        <f>_xlfn.XLOOKUP($E200,'Copy of Raw Data'!$E:$E,'Copy of Raw Data'!AA:AA,"ERROR",0,1)</f>
        <v>oz</v>
      </c>
      <c r="AB200" s="9"/>
      <c r="AC200" s="9"/>
      <c r="AD200" s="9"/>
      <c r="AE200" s="9"/>
      <c r="AF200" s="9"/>
    </row>
    <row r="201" hidden="1" spans="1:32">
      <c r="A201" s="9" t="str">
        <f>_xlfn.XLOOKUP($E201,'Copy of Raw Data'!$E:$E,'Copy of Raw Data'!A:A,"ERROR",0,1)</f>
        <v>US</v>
      </c>
      <c r="B201" s="9" t="str">
        <f>_xlfn.XLOOKUP($E201,'Copy of Raw Data'!$E:$E,'Copy of Raw Data'!B:B,"ERROR",0,1)</f>
        <v>Hair Mousses</v>
      </c>
      <c r="C201" s="9" t="str">
        <f>_xlfn.XLOOKUP($E201,'Copy of Raw Data'!$E:$E,'Copy of Raw Data'!C:C,"ERROR",0,1)</f>
        <v>goiple</v>
      </c>
      <c r="D201" s="9" t="str">
        <f>_xlfn.XLOOKUP($E201,'Copy of Raw Data'!$E:$E,'Copy of Raw Data'!D:D,"ERROR",0,1)</f>
        <v>www.amazon.com/dp/B0BVQSVXYD</v>
      </c>
      <c r="E201" s="9" t="s">
        <v>737</v>
      </c>
      <c r="F201" s="9" t="str">
        <f>_xlfn.XLOOKUP($E201,'Copy of Raw Data'!$E:$E,'Copy of Raw Data'!F:F,"ERROR",0,1)</f>
        <v>Lace Tint Melting Hair Mousse, 6.8 fl oz Lace Tint Mousse for Women Hair Wigs Lace Wigs Toupees and Hairpieces Natural Finishing Lace Color, Lace Tint Mousse for Wigs Melts Lace Foam Tint (Dark Brown)</v>
      </c>
      <c r="G201" s="9">
        <f>_xlfn.XLOOKUP($E201,'Copy of Raw Data'!$E:$E,'Copy of Raw Data'!G:G,"ERROR",0,1)</f>
        <v>540</v>
      </c>
      <c r="H201" s="9">
        <f>_xlfn.XLOOKUP($E201,'Copy of Raw Data'!$E:$E,'Copy of Raw Data'!H:H,"ERROR",0,1)</f>
        <v>4854.14</v>
      </c>
      <c r="I201" s="9">
        <f>_xlfn.XLOOKUP($E201,'Copy of Raw Data'!$E:$E,'Copy of Raw Data'!I:I,"ERROR",0,1)</f>
        <v>0.000193801302042114</v>
      </c>
      <c r="J201" s="9" t="str">
        <f>_xlfn.XLOOKUP($E201,'Copy of Raw Data'!$E:$E,'Copy of 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_xlfn.XLOOKUP($E201,'Copy of Raw Data'!$E:$E,'Copy of Raw Data'!L:L,"ERROR",0,1)</f>
        <v>8.99</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_xlfn.XLOOKUP($E201,'Copy of Raw Data'!$E:$E,'Copy of Raw Data'!N:N,"ERROR",0,1)</f>
        <v>8.99</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14"/>
        <v>0</v>
      </c>
      <c r="Q201" s="9">
        <f>_xlfn.XLOOKUP($E201,'Copy of Raw Data'!$E:$E,'Copy of Raw Data'!Q:Q,"ERROR",0,1)</f>
        <v>6.8</v>
      </c>
      <c r="R201" s="9" t="str">
        <f>_xlfn.XLOOKUP($E201,'Copy of Raw Data'!$E:$E,'Copy of Raw Data'!R:R,"ERROR",0,1)</f>
        <v>fl oz</v>
      </c>
      <c r="S201" s="17">
        <f t="shared" si="13"/>
        <v>1.27121040723982</v>
      </c>
      <c r="T201" s="9" t="str">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1 to 2</v>
      </c>
      <c r="U201" s="17"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 to 0.05</v>
      </c>
      <c r="V201" s="17">
        <f t="shared" si="15"/>
        <v>0.0429898683544071</v>
      </c>
      <c r="W201" s="17"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 to 0.05</v>
      </c>
      <c r="X201" s="17">
        <f t="shared" si="16"/>
        <v>0.0429898683544071</v>
      </c>
      <c r="Y201" s="9"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6 to 8</v>
      </c>
      <c r="Z201" s="17">
        <f t="array" ref="Z201">_xlfn.IFS(AA201="oz",_xlfn.IFS(R201="oz",Q201,R201="fl oz",Q201*1.04,R201="ml",Q201*0.0338),AA201="fl oz",_xlfn.IFS(R201="oz",Q201/1.04,R201="fl oz",Q201,R201="ml",Q201*0.0338/1.04),AA201="ml",_xlfn.IFS(R201="oz",Q201/0.0338,R201="fl oz",Q201*1.04/0.0338,R201="ml",Q201))</f>
        <v>7.072</v>
      </c>
      <c r="AA201" s="9" t="str">
        <f>_xlfn.XLOOKUP($E201,'Copy of Raw Data'!$E:$E,'Copy of Raw Data'!AA:AA,"ERROR",0,1)</f>
        <v>oz</v>
      </c>
      <c r="AB201" s="9"/>
      <c r="AC201" s="9"/>
      <c r="AD201" s="9"/>
      <c r="AE201" s="9"/>
      <c r="AF201" s="9"/>
    </row>
    <row r="202" hidden="1" spans="1:32">
      <c r="A202" s="9" t="str">
        <f>_xlfn.XLOOKUP($E202,'Copy of Raw Data'!$E:$E,'Copy of Raw Data'!A:A,"ERROR",0,1)</f>
        <v>US</v>
      </c>
      <c r="B202" s="9" t="str">
        <f>_xlfn.XLOOKUP($E202,'Copy of Raw Data'!$E:$E,'Copy of Raw Data'!B:B,"ERROR",0,1)</f>
        <v>Hair Mousses</v>
      </c>
      <c r="C202" s="9" t="str">
        <f>_xlfn.XLOOKUP($E202,'Copy of Raw Data'!$E:$E,'Copy of Raw Data'!C:C,"ERROR",0,1)</f>
        <v>Man Arden</v>
      </c>
      <c r="D202" s="9" t="str">
        <f>_xlfn.XLOOKUP($E202,'Copy of Raw Data'!$E:$E,'Copy of Raw Data'!D:D,"ERROR",0,1)</f>
        <v>www.amazon.com/dp/B07DKY51ND</v>
      </c>
      <c r="E202" s="9" t="s">
        <v>741</v>
      </c>
      <c r="F202" s="9" t="str">
        <f>_xlfn.XLOOKUP($E202,'Copy of Raw Data'!$E:$E,'Copy of Raw Data'!F:F,"ERROR",0,1)</f>
        <v>Goldwell Stylesign Ultra Volume Top Whip</v>
      </c>
      <c r="G202" s="9">
        <f>_xlfn.XLOOKUP($E202,'Copy of Raw Data'!$E:$E,'Copy of Raw Data'!G:G,"ERROR",0,1)</f>
        <v>501</v>
      </c>
      <c r="H202" s="9">
        <f>_xlfn.XLOOKUP($E202,'Copy of Raw Data'!$E:$E,'Copy of Raw Data'!H:H,"ERROR",0,1)</f>
        <v>4558.47</v>
      </c>
      <c r="I202" s="9">
        <f>_xlfn.XLOOKUP($E202,'Copy of Raw Data'!$E:$E,'Copy of Raw Data'!I:I,"ERROR",0,1)</f>
        <v>0.000192634702782267</v>
      </c>
      <c r="J202" s="9" t="str">
        <f>_xlfn.XLOOKUP($E202,'Copy of Raw Data'!$E:$E,'Copy of 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5 to 10</v>
      </c>
      <c r="L202" s="9">
        <f>_xlfn.XLOOKUP($E202,'Copy of Raw Data'!$E:$E,'Copy of Raw Data'!L:L,"ERROR",0,1)</f>
        <v>9.1</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5 to 10</v>
      </c>
      <c r="N202" s="9">
        <f>_xlfn.XLOOKUP($E202,'Copy of Raw Data'!$E:$E,'Copy of Raw Data'!N:N,"ERROR",0,1)</f>
        <v>9.1</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14"/>
        <v>0</v>
      </c>
      <c r="Q202" s="9">
        <f>_xlfn.XLOOKUP($E202,'Copy of Raw Data'!$E:$E,'Copy of Raw Data'!Q:Q,"ERROR",0,1)</f>
        <v>0</v>
      </c>
      <c r="R202" s="9">
        <f>_xlfn.XLOOKUP($E202,'Copy of Raw Data'!$E:$E,'Copy of Raw Data'!R:R,"ERROR",0,1)</f>
        <v>0</v>
      </c>
      <c r="S202" s="17" t="e">
        <f t="shared" si="13"/>
        <v>#N/A</v>
      </c>
      <c r="T202" s="9" t="e">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#N/A</v>
      </c>
      <c r="U202" s="17" t="e">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#N/A</v>
      </c>
      <c r="V202" s="17" t="e">
        <f t="shared" si="15"/>
        <v>#N/A</v>
      </c>
      <c r="W202" s="17" t="e">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#N/A</v>
      </c>
      <c r="X202" s="17" t="e">
        <f t="shared" si="16"/>
        <v>#N/A</v>
      </c>
      <c r="Y202" s="9" t="e">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#N/A</v>
      </c>
      <c r="Z202" s="17" t="e">
        <f t="array" ref="Z202">_xlfn.IFS(AA202="oz",_xlfn.IFS(R202="oz",Q202,R202="fl oz",Q202*1.04,R202="ml",Q202*0.0338),AA202="fl oz",_xlfn.IFS(R202="oz",Q202/1.04,R202="fl oz",Q202,R202="ml",Q202*0.0338/1.04),AA202="ml",_xlfn.IFS(R202="oz",Q202/0.0338,R202="fl oz",Q202*1.04/0.0338,R202="ml",Q202))</f>
        <v>#N/A</v>
      </c>
      <c r="AA202" s="9" t="str">
        <f>_xlfn.XLOOKUP($E202,'Copy of Raw Data'!$E:$E,'Copy of Raw Data'!AA:AA,"ERROR",0,1)</f>
        <v>oz</v>
      </c>
      <c r="AB202" s="9"/>
      <c r="AC202" s="9"/>
      <c r="AD202" s="9"/>
      <c r="AE202" s="9"/>
      <c r="AF202" s="9"/>
    </row>
    <row r="203" hidden="1" spans="1:32">
      <c r="A203" s="9" t="str">
        <f>_xlfn.XLOOKUP($E203,'Copy of Raw Data'!$E:$E,'Copy of Raw Data'!A:A,"ERROR",0,1)</f>
        <v>US</v>
      </c>
      <c r="B203" s="9" t="str">
        <f>_xlfn.XLOOKUP($E203,'Copy of Raw Data'!$E:$E,'Copy of Raw Data'!B:B,"ERROR",0,1)</f>
        <v>Hair Mousses</v>
      </c>
      <c r="C203" s="9" t="str">
        <f>_xlfn.XLOOKUP($E203,'Copy of Raw Data'!$E:$E,'Copy of Raw Data'!C:C,"ERROR",0,1)</f>
        <v>paul mitchell</v>
      </c>
      <c r="D203" s="9" t="str">
        <f>_xlfn.XLOOKUP($E203,'Copy of Raw Data'!$E:$E,'Copy of Raw Data'!D:D,"ERROR",0,1)</f>
        <v>www.amazon.com/dp/B0752WCBCJ</v>
      </c>
      <c r="E203" s="9" t="s">
        <v>745</v>
      </c>
      <c r="F203" s="9" t="str">
        <f>_xlfn.XLOOKUP($E203,'Copy of Raw Data'!$E:$E,'Copy of Raw Data'!F:F,"ERROR",0,1)</f>
        <v>Paul Mitchell Invisiblewear Volume Whip Styling Foam, Humidity Resistance, Natural Hold, For Fine Hair, 6.8 fl. oz.</v>
      </c>
      <c r="G203" s="9">
        <f>_xlfn.XLOOKUP($E203,'Copy of Raw Data'!$E:$E,'Copy of Raw Data'!G:G,"ERROR",0,1)</f>
        <v>189</v>
      </c>
      <c r="H203" s="9">
        <f>_xlfn.XLOOKUP($E203,'Copy of Raw Data'!$E:$E,'Copy of Raw Data'!H:H,"ERROR",0,1)</f>
        <v>4531.03</v>
      </c>
      <c r="I203" s="9">
        <f>_xlfn.XLOOKUP($E203,'Copy of Raw Data'!$E:$E,'Copy of Raw Data'!I:I,"ERROR",0,1)</f>
        <v>0.000190789996445359</v>
      </c>
      <c r="J203" s="9" t="str">
        <f>_xlfn.XLOOKUP($E203,'Copy of Raw Data'!$E:$E,'Copy of 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20 to 30</v>
      </c>
      <c r="L203" s="9">
        <f>_xlfn.XLOOKUP($E203,'Copy of Raw Data'!$E:$E,'Copy of Raw Data'!L:L,"ERROR",0,1)</f>
        <v>24</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20 to 30</v>
      </c>
      <c r="N203" s="9">
        <f>_xlfn.XLOOKUP($E203,'Copy of Raw Data'!$E:$E,'Copy of Raw Data'!N:N,"ERROR",0,1)</f>
        <v>24</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No Discount</v>
      </c>
      <c r="P203" s="16">
        <f t="shared" si="14"/>
        <v>0</v>
      </c>
      <c r="Q203" s="9">
        <f>_xlfn.XLOOKUP($E203,'Copy of Raw Data'!$E:$E,'Copy of Raw Data'!Q:Q,"ERROR",0,1)</f>
        <v>6.8</v>
      </c>
      <c r="R203" s="9" t="str">
        <f>_xlfn.XLOOKUP($E203,'Copy of Raw Data'!$E:$E,'Copy of Raw Data'!R:R,"ERROR",0,1)</f>
        <v>fl oz</v>
      </c>
      <c r="S203" s="17">
        <f t="shared" si="13"/>
        <v>3.39366515837104</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3 to 4</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0.1 to 0.2</v>
      </c>
      <c r="V203" s="17">
        <f t="shared" si="15"/>
        <v>0.114767168020664</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0.1 to 0.2</v>
      </c>
      <c r="X203" s="17">
        <f t="shared" si="16"/>
        <v>0.114767168020664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6 to 8</v>
      </c>
      <c r="Z203" s="17">
        <f t="array" ref="Z203">_xlfn.IFS(AA203="oz",_xlfn.IFS(R203="oz",Q203,R203="fl oz",Q203*1.04,R203="ml",Q203*0.0338),AA203="fl oz",_xlfn.IFS(R203="oz",Q203/1.04,R203="fl oz",Q203,R203="ml",Q203*0.0338/1.04),AA203="ml",_xlfn.IFS(R203="oz",Q203/0.0338,R203="fl oz",Q203*1.04/0.0338,R203="ml",Q203))</f>
        <v>7.072</v>
      </c>
      <c r="AA203" s="9" t="str">
        <f>_xlfn.XLOOKUP($E203,'Copy of Raw Data'!$E:$E,'Copy of Raw Data'!AA:AA,"ERROR",0,1)</f>
        <v>oz</v>
      </c>
      <c r="AB203" s="9"/>
      <c r="AC203" s="9"/>
      <c r="AD203" s="9"/>
      <c r="AE203" s="9"/>
      <c r="AF203" s="9"/>
    </row>
    <row r="204" hidden="1" spans="1:32">
      <c r="A204" s="9" t="str">
        <f>_xlfn.XLOOKUP($E204,'Copy of Raw Data'!$E:$E,'Copy of Raw Data'!A:A,"ERROR",0,1)</f>
        <v>US</v>
      </c>
      <c r="B204" s="9" t="str">
        <f>_xlfn.XLOOKUP($E204,'Copy of Raw Data'!$E:$E,'Copy of Raw Data'!B:B,"ERROR",0,1)</f>
        <v>Hair Mousses</v>
      </c>
      <c r="C204" s="9" t="str">
        <f>_xlfn.XLOOKUP($E204,'Copy of Raw Data'!$E:$E,'Copy of Raw Data'!C:C,"ERROR",0,1)</f>
        <v>RUSK</v>
      </c>
      <c r="D204" s="9" t="str">
        <f>_xlfn.XLOOKUP($E204,'Copy of Raw Data'!$E:$E,'Copy of Raw Data'!D:D,"ERROR",0,1)</f>
        <v>www.amazon.com/dp/B003P65H1S</v>
      </c>
      <c r="E204" s="9" t="s">
        <v>749</v>
      </c>
      <c r="F204" s="9" t="str">
        <f>_xlfn.XLOOKUP($E204,'Copy of Raw Data'!$E:$E,'Copy of Raw Data'!F:F,"ERROR",0,1)</f>
        <v>RUSK Designer Collection Plumping Mousse, Firm-Hold, Provides Long-Lasting Body, Volume, and Hold, Ideal for Creating Defined and Bouncy Curls, 8.5 Fl Oz (Pack of 1)</v>
      </c>
      <c r="G204" s="9">
        <f>_xlfn.XLOOKUP($E204,'Copy of Raw Data'!$E:$E,'Copy of Raw Data'!G:G,"ERROR",0,1)</f>
        <v>261</v>
      </c>
      <c r="H204" s="9">
        <f>_xlfn.XLOOKUP($E204,'Copy of Raw Data'!$E:$E,'Copy of Raw Data'!H:H,"ERROR",0,1)</f>
        <v>4487.64</v>
      </c>
      <c r="I204" s="9">
        <f>_xlfn.XLOOKUP($E204,'Copy of Raw Data'!$E:$E,'Copy of Raw Data'!I:I,"ERROR",0,1)</f>
        <v>0.000189578756907711</v>
      </c>
      <c r="J204" s="9" t="str">
        <f>_xlfn.XLOOKUP($E204,'Copy of Raw Data'!$E:$E,'Copy of 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_xlfn.XLOOKUP($E204,'Copy of Raw Data'!$E:$E,'Copy of Raw Data'!L:L,"ERROR",0,1)</f>
        <v>17.15</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_xlfn.XLOOKUP($E204,'Copy of Raw Data'!$E:$E,'Copy of Raw Data'!N:N,"ERROR",0,1)</f>
        <v>17.36</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0% to 2%</v>
      </c>
      <c r="P204" s="16">
        <f t="shared" si="14"/>
        <v>0.0120967741935484</v>
      </c>
      <c r="Q204" s="9">
        <f>_xlfn.XLOOKUP($E204,'Copy of Raw Data'!$E:$E,'Copy of Raw Data'!Q:Q,"ERROR",0,1)</f>
        <v>8.5</v>
      </c>
      <c r="R204" s="9" t="str">
        <f>_xlfn.XLOOKUP($E204,'Copy of Raw Data'!$E:$E,'Copy of Raw Data'!R:R,"ERROR",0,1)</f>
        <v>fl oz</v>
      </c>
      <c r="S204" s="17">
        <f t="shared" si="13"/>
        <v>1.94004524886878</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1 to 2</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17">
        <f t="shared" si="15"/>
        <v>0.066411934561291</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17">
        <f t="shared" si="16"/>
        <v>0.0656085643851464</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8 to 10</v>
      </c>
      <c r="Z204" s="17">
        <f t="array" ref="Z204">_xlfn.IFS(AA204="oz",_xlfn.IFS(R204="oz",Q204,R204="fl oz",Q204*1.04,R204="ml",Q204*0.0338),AA204="fl oz",_xlfn.IFS(R204="oz",Q204/1.04,R204="fl oz",Q204,R204="ml",Q204*0.0338/1.04),AA204="ml",_xlfn.IFS(R204="oz",Q204/0.0338,R204="fl oz",Q204*1.04/0.0338,R204="ml",Q204))</f>
        <v>8.84</v>
      </c>
      <c r="AA204" s="9" t="str">
        <f>_xlfn.XLOOKUP($E204,'Copy of Raw Data'!$E:$E,'Copy of Raw Data'!AA:AA,"ERROR",0,1)</f>
        <v>oz</v>
      </c>
      <c r="AB204" s="9"/>
      <c r="AC204" s="9"/>
      <c r="AD204" s="9"/>
      <c r="AE204" s="9"/>
      <c r="AF204" s="9"/>
    </row>
    <row r="205" hidden="1" spans="1:32">
      <c r="A205" s="9" t="str">
        <f>_xlfn.XLOOKUP($E205,'Copy of Raw Data'!$E:$E,'Copy of Raw Data'!A:A,"ERROR",0,1)</f>
        <v>US</v>
      </c>
      <c r="B205" s="9" t="str">
        <f>_xlfn.XLOOKUP($E205,'Copy of Raw Data'!$E:$E,'Copy of Raw Data'!B:B,"ERROR",0,1)</f>
        <v>Hair Mousses</v>
      </c>
      <c r="C205" s="9" t="str">
        <f>_xlfn.XLOOKUP($E205,'Copy of Raw Data'!$E:$E,'Copy of Raw Data'!C:C,"ERROR",0,1)</f>
        <v>Goiple</v>
      </c>
      <c r="D205" s="9" t="str">
        <f>_xlfn.XLOOKUP($E205,'Copy of Raw Data'!$E:$E,'Copy of Raw Data'!D:D,"ERROR",0,1)</f>
        <v>www.amazon.com/dp/B0BZCPRJQ9</v>
      </c>
      <c r="E205" s="9" t="s">
        <v>752</v>
      </c>
      <c r="F205" s="9" t="str">
        <f>_xlfn.XLOOKUP($E205,'Copy of Raw Data'!$E:$E,'Copy of Raw Data'!F:F,"ERROR",0,1)</f>
        <v>Braid Foam Control Mousse Braiding Mousse for Braids Twist, Locs, No Flake Mousse for Braids Style and Moisturizes, Rosemary Oil for Hair Growth Hair Mousse for Braids Easy to Apply (3.4fl oz+1fl oz)</v>
      </c>
      <c r="G205" s="9">
        <f>_xlfn.XLOOKUP($E205,'Copy of Raw Data'!$E:$E,'Copy of Raw Data'!G:G,"ERROR",0,1)</f>
        <v>286</v>
      </c>
      <c r="H205" s="9">
        <f>_xlfn.XLOOKUP($E205,'Copy of Raw Data'!$E:$E,'Copy of Raw Data'!H:H,"ERROR",0,1)</f>
        <v>4459.15</v>
      </c>
      <c r="I205" s="9">
        <f>_xlfn.XLOOKUP($E205,'Copy of Raw Data'!$E:$E,'Copy of Raw Data'!I:I,"ERROR",0,1)</f>
        <v>0.000188079693864628</v>
      </c>
      <c r="J205" s="9" t="str">
        <f>_xlfn.XLOOKUP($E205,'Copy of Raw Data'!$E:$E,'Copy of 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_xlfn.XLOOKUP($E205,'Copy of Raw Data'!$E:$E,'Copy of Raw Data'!L:L,"ERROR",0,1)</f>
        <v>15.61</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_xlfn.XLOOKUP($E205,'Copy of Raw Data'!$E:$E,'Copy of Raw Data'!N:N,"ERROR",0,1)</f>
        <v>15.99</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2% to 4%</v>
      </c>
      <c r="P205" s="16">
        <f t="shared" si="14"/>
        <v>0.0237648530331458</v>
      </c>
      <c r="Q205" s="9">
        <f>_xlfn.XLOOKUP($E205,'Copy of Raw Data'!$E:$E,'Copy of Raw Data'!Q:Q,"ERROR",0,1)</f>
        <v>4.4</v>
      </c>
      <c r="R205" s="9" t="str">
        <f>_xlfn.XLOOKUP($E205,'Copy of Raw Data'!$E:$E,'Copy of Raw Data'!R:R,"ERROR",0,1)</f>
        <v>fl oz</v>
      </c>
      <c r="S205" s="17">
        <f t="shared" si="13"/>
        <v>3.41127622377622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3 to 4</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0.1 to 0.2</v>
      </c>
      <c r="V205" s="17">
        <f t="shared" si="15"/>
        <v>0.118171057890368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0.1 to 0.2</v>
      </c>
      <c r="X205" s="17">
        <f t="shared" si="16"/>
        <v>0.115362740066832</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4 to 6</v>
      </c>
      <c r="Z205" s="17">
        <f t="array" ref="Z205">_xlfn.IFS(AA205="oz",_xlfn.IFS(R205="oz",Q205,R205="fl oz",Q205*1.04,R205="ml",Q205*0.0338),AA205="fl oz",_xlfn.IFS(R205="oz",Q205/1.04,R205="fl oz",Q205,R205="ml",Q205*0.0338/1.04),AA205="ml",_xlfn.IFS(R205="oz",Q205/0.0338,R205="fl oz",Q205*1.04/0.0338,R205="ml",Q205))</f>
        <v>4.576</v>
      </c>
      <c r="AA205" s="9" t="str">
        <f>_xlfn.XLOOKUP($E205,'Copy of Raw Data'!$E:$E,'Copy of Raw Data'!AA:AA,"ERROR",0,1)</f>
        <v>oz</v>
      </c>
      <c r="AB205" s="9"/>
      <c r="AC205" s="9"/>
      <c r="AD205" s="9"/>
      <c r="AE205" s="9"/>
      <c r="AF205" s="9"/>
    </row>
    <row r="206" hidden="1" spans="1:32">
      <c r="A206" s="9" t="str">
        <f>_xlfn.XLOOKUP($E206,'Copy of Raw Data'!$E:$E,'Copy of Raw Data'!A:A,"ERROR",0,1)</f>
        <v>US</v>
      </c>
      <c r="B206" s="9" t="str">
        <f>_xlfn.XLOOKUP($E206,'Copy of Raw Data'!$E:$E,'Copy of Raw Data'!B:B,"ERROR",0,1)</f>
        <v>Hair Mousses</v>
      </c>
      <c r="C206" s="9" t="str">
        <f>_xlfn.XLOOKUP($E206,'Copy of Raw Data'!$E:$E,'Copy of Raw Data'!C:C,"ERROR",0,1)</f>
        <v>roux</v>
      </c>
      <c r="D206" s="9" t="str">
        <f>_xlfn.XLOOKUP($E206,'Copy of Raw Data'!$E:$E,'Copy of Raw Data'!D:D,"ERROR",0,1)</f>
        <v>www.amazon.com/dp/B000BPTEXS</v>
      </c>
      <c r="E206" s="9" t="s">
        <v>755</v>
      </c>
      <c r="F206" s="9" t="str">
        <f>_xlfn.XLOOKUP($E206,'Copy of Raw Data'!$E:$E,'Copy of Raw Data'!F:F,"ERROR",0,1)</f>
        <v>Roux Fanci-Full Instant Color Mousse Enriches Dark Blonde &amp; Light Brown Hair, 23 Frivolous Fawn, 6 Fl Oz (Pack of 1)</v>
      </c>
      <c r="G206" s="9">
        <f>_xlfn.XLOOKUP($E206,'Copy of Raw Data'!$E:$E,'Copy of Raw Data'!G:G,"ERROR",0,1)</f>
        <v>264</v>
      </c>
      <c r="H206" s="9">
        <f>_xlfn.XLOOKUP($E206,'Copy of Raw Data'!$E:$E,'Copy of Raw Data'!H:H,"ERROR",0,1)</f>
        <v>4423.89</v>
      </c>
      <c r="I206" s="9">
        <f>_xlfn.XLOOKUP($E206,'Copy of Raw Data'!$E:$E,'Copy of Raw Data'!I:I,"ERROR",0,1)</f>
        <v>0.000184555662791423</v>
      </c>
      <c r="J206" s="9" t="str">
        <f>_xlfn.XLOOKUP($E206,'Copy of Raw Data'!$E:$E,'Copy of 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_xlfn.XLOOKUP($E206,'Copy of Raw Data'!$E:$E,'Copy of Raw Data'!L:L,"ERROR",0,1)</f>
        <v>16.68</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_xlfn.XLOOKUP($E206,'Copy of Raw Data'!$E:$E,'Copy of Raw Data'!N:N,"ERROR",0,1)</f>
        <v>16.68</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No Discount</v>
      </c>
      <c r="P206" s="16">
        <f t="shared" si="14"/>
        <v>0</v>
      </c>
      <c r="Q206" s="9">
        <f>_xlfn.XLOOKUP($E206,'Copy of Raw Data'!$E:$E,'Copy of Raw Data'!Q:Q,"ERROR",0,1)</f>
        <v>6</v>
      </c>
      <c r="R206" s="9" t="str">
        <f>_xlfn.XLOOKUP($E206,'Copy of Raw Data'!$E:$E,'Copy of Raw Data'!R:R,"ERROR",0,1)</f>
        <v>fl oz</v>
      </c>
      <c r="S206" s="17">
        <f t="shared" si="13"/>
        <v>2.67307692307692</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2 to 3</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0.05 to 0.1</v>
      </c>
      <c r="V206" s="17">
        <f t="shared" si="15"/>
        <v>0.0903982726776098</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0.05 to 0.1</v>
      </c>
      <c r="X206" s="17">
        <f t="shared" si="16"/>
        <v>0.0903982726776098</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6 to 8</v>
      </c>
      <c r="Z206" s="17">
        <f t="array" ref="Z206">_xlfn.IFS(AA206="oz",_xlfn.IFS(R206="oz",Q206,R206="fl oz",Q206*1.04,R206="ml",Q206*0.0338),AA206="fl oz",_xlfn.IFS(R206="oz",Q206/1.04,R206="fl oz",Q206,R206="ml",Q206*0.0338/1.04),AA206="ml",_xlfn.IFS(R206="oz",Q206/0.0338,R206="fl oz",Q206*1.04/0.0338,R206="ml",Q206))</f>
        <v>6.24</v>
      </c>
      <c r="AA206" s="9" t="str">
        <f>_xlfn.XLOOKUP($E206,'Copy of Raw Data'!$E:$E,'Copy of Raw Data'!AA:AA,"ERROR",0,1)</f>
        <v>oz</v>
      </c>
      <c r="AB206" s="9"/>
      <c r="AC206" s="9"/>
      <c r="AD206" s="9"/>
      <c r="AE206" s="9"/>
      <c r="AF206" s="9"/>
    </row>
    <row r="207" hidden="1" spans="1:32">
      <c r="A207" s="9" t="str">
        <f>_xlfn.XLOOKUP($E207,'Copy of Raw Data'!$E:$E,'Copy of Raw Data'!A:A,"ERROR",0,1)</f>
        <v>US</v>
      </c>
      <c r="B207" s="9" t="str">
        <f>_xlfn.XLOOKUP($E207,'Copy of Raw Data'!$E:$E,'Copy of Raw Data'!B:B,"ERROR",0,1)</f>
        <v>Hair Mousses</v>
      </c>
      <c r="C207" s="9" t="str">
        <f>_xlfn.XLOOKUP($E207,'Copy of Raw Data'!$E:$E,'Copy of Raw Data'!C:C,"ERROR",0,1)</f>
        <v>aussie</v>
      </c>
      <c r="D207" s="9" t="str">
        <f>_xlfn.XLOOKUP($E207,'Copy of Raw Data'!$E:$E,'Copy of Raw Data'!D:D,"ERROR",0,1)</f>
        <v>www.amazon.com/dp/B07N9H2Y3W</v>
      </c>
      <c r="E207" s="9" t="s">
        <v>758</v>
      </c>
      <c r="F207" s="9" t="str">
        <f>_xlfn.XLOOKUP($E207,'Copy of Raw Data'!$E:$E,'Copy of Raw Data'!F:F,"ERROR",0,1)</f>
        <v>Aussie Hair Gel 7 fl oz, Triple Pack</v>
      </c>
      <c r="G207" s="9">
        <f>_xlfn.XLOOKUP($E207,'Copy of Raw Data'!$E:$E,'Copy of Raw Data'!G:G,"ERROR",0,1)</f>
        <v>272</v>
      </c>
      <c r="H207" s="9">
        <f>_xlfn.XLOOKUP($E207,'Copy of Raw Data'!$E:$E,'Copy of Raw Data'!H:H,"ERROR",0,1)</f>
        <v>4341</v>
      </c>
      <c r="I207" s="9">
        <f>_xlfn.XLOOKUP($E207,'Copy of Raw Data'!$E:$E,'Copy of Raw Data'!I:I,"ERROR",0,1)</f>
        <v>0.000184011476547762</v>
      </c>
      <c r="J207" s="9" t="str">
        <f>_xlfn.XLOOKUP($E207,'Copy of Raw Data'!$E:$E,'Copy of 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15 to 20</v>
      </c>
      <c r="L207" s="9">
        <f>_xlfn.XLOOKUP($E207,'Copy of Raw Data'!$E:$E,'Copy of Raw Data'!L:L,"ERROR",0,1)</f>
        <v>16.07</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15 to 20</v>
      </c>
      <c r="N207" s="9">
        <f>_xlfn.XLOOKUP($E207,'Copy of Raw Data'!$E:$E,'Copy of Raw Data'!N:N,"ERROR",0,1)</f>
        <v>17.49</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8% to 10%</v>
      </c>
      <c r="P207" s="16">
        <f t="shared" si="14"/>
        <v>0.0811892510005717</v>
      </c>
      <c r="Q207" s="9">
        <f>_xlfn.XLOOKUP($E207,'Copy of Raw Data'!$E:$E,'Copy of Raw Data'!Q:Q,"ERROR",0,1)</f>
        <v>21</v>
      </c>
      <c r="R207" s="9" t="str">
        <f>_xlfn.XLOOKUP($E207,'Copy of Raw Data'!$E:$E,'Copy of Raw Data'!R:R,"ERROR",0,1)</f>
        <v>fl oz</v>
      </c>
      <c r="S207" s="17">
        <f t="shared" si="13"/>
        <v>0.735805860805861</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15"/>
        <v>0.0270823191012572</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16"/>
        <v>0.0248835258980677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20 to 25</v>
      </c>
      <c r="Z207" s="17">
        <f t="array" ref="Z207">_xlfn.IFS(AA207="oz",_xlfn.IFS(R207="oz",Q207,R207="fl oz",Q207*1.04,R207="ml",Q207*0.0338),AA207="fl oz",_xlfn.IFS(R207="oz",Q207/1.04,R207="fl oz",Q207,R207="ml",Q207*0.0338/1.04),AA207="ml",_xlfn.IFS(R207="oz",Q207/0.0338,R207="fl oz",Q207*1.04/0.0338,R207="ml",Q207))</f>
        <v>21.84</v>
      </c>
      <c r="AA207" s="9" t="str">
        <f>_xlfn.XLOOKUP($E207,'Copy of Raw Data'!$E:$E,'Copy of Raw Data'!AA:AA,"ERROR",0,1)</f>
        <v>oz</v>
      </c>
      <c r="AB207" s="9"/>
      <c r="AC207" s="9"/>
      <c r="AD207" s="9"/>
      <c r="AE207" s="9"/>
      <c r="AF207" s="9"/>
    </row>
    <row r="208" hidden="1" spans="1:32">
      <c r="A208" s="9" t="str">
        <f>_xlfn.XLOOKUP($E208,'Copy of Raw Data'!$E:$E,'Copy of Raw Data'!A:A,"ERROR",0,1)</f>
        <v>US</v>
      </c>
      <c r="B208" s="9" t="str">
        <f>_xlfn.XLOOKUP($E208,'Copy of Raw Data'!$E:$E,'Copy of Raw Data'!B:B,"ERROR",0,1)</f>
        <v>Hair Mousses</v>
      </c>
      <c r="C208" s="9" t="str">
        <f>_xlfn.XLOOKUP($E208,'Copy of Raw Data'!$E:$E,'Copy of Raw Data'!C:C,"ERROR",0,1)</f>
        <v>Herbal Essences</v>
      </c>
      <c r="D208" s="9" t="str">
        <f>_xlfn.XLOOKUP($E208,'Copy of Raw Data'!$E:$E,'Copy of Raw Data'!D:D,"ERROR",0,1)</f>
        <v>www.amazon.com/dp/B001E5E9V6</v>
      </c>
      <c r="E208" s="9" t="s">
        <v>761</v>
      </c>
      <c r="F208" s="9" t="str">
        <f>_xlfn.XLOOKUP($E208,'Copy of Raw Data'!$E:$E,'Copy of Raw Data'!F:F,"ERROR",0,1)</f>
        <v>Herbal Essences Body Envy Va-Va-Volumizing Hairspray 8 Fl Oz (Pack of 12)</v>
      </c>
      <c r="G208" s="9">
        <f>_xlfn.XLOOKUP($E208,'Copy of Raw Data'!$E:$E,'Copy of Raw Data'!G:G,"ERROR",0,1)</f>
        <v>74</v>
      </c>
      <c r="H208" s="9">
        <f>_xlfn.XLOOKUP($E208,'Copy of Raw Data'!$E:$E,'Copy of Raw Data'!H:H,"ERROR",0,1)</f>
        <v>4328.2</v>
      </c>
      <c r="I208" s="9">
        <f>_xlfn.XLOOKUP($E208,'Copy of Raw Data'!$E:$E,'Copy of Raw Data'!I:I,"ERROR",0,1)</f>
        <v>0.00017904577707436</v>
      </c>
      <c r="J208" s="9" t="str">
        <f>_xlfn.XLOOKUP($E208,'Copy of Raw Data'!$E:$E,'Copy of 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50 to 75</v>
      </c>
      <c r="L208" s="9">
        <f>_xlfn.XLOOKUP($E208,'Copy of Raw Data'!$E:$E,'Copy of Raw Data'!L:L,"ERROR",0,1)</f>
        <v>58.3</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50 to 75</v>
      </c>
      <c r="N208" s="9">
        <f>_xlfn.XLOOKUP($E208,'Copy of Raw Data'!$E:$E,'Copy of Raw Data'!N:N,"ERROR",0,1)</f>
        <v>58.3</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14"/>
        <v>0</v>
      </c>
      <c r="Q208" s="9">
        <f>_xlfn.XLOOKUP($E208,'Copy of Raw Data'!$E:$E,'Copy of Raw Data'!Q:Q,"ERROR",0,1)</f>
        <v>96</v>
      </c>
      <c r="R208" s="9" t="str">
        <f>_xlfn.XLOOKUP($E208,'Copy of Raw Data'!$E:$E,'Copy of Raw Data'!R:R,"ERROR",0,1)</f>
        <v>fl oz</v>
      </c>
      <c r="S208" s="17">
        <f t="shared" si="13"/>
        <v>0.583934294871795</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0.5 to 0.75</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 to 0.05</v>
      </c>
      <c r="V208" s="17">
        <f t="shared" si="15"/>
        <v>0.0197475243446667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 to 0.05</v>
      </c>
      <c r="X208" s="17">
        <f t="shared" si="16"/>
        <v>0.0197475243446667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50+</v>
      </c>
      <c r="Z208" s="17">
        <f t="array" ref="Z208">_xlfn.IFS(AA208="oz",_xlfn.IFS(R208="oz",Q208,R208="fl oz",Q208*1.04,R208="ml",Q208*0.0338),AA208="fl oz",_xlfn.IFS(R208="oz",Q208/1.04,R208="fl oz",Q208,R208="ml",Q208*0.0338/1.04),AA208="ml",_xlfn.IFS(R208="oz",Q208/0.0338,R208="fl oz",Q208*1.04/0.0338,R208="ml",Q208))</f>
        <v>99.84</v>
      </c>
      <c r="AA208" s="9" t="str">
        <f>_xlfn.XLOOKUP($E208,'Copy of Raw Data'!$E:$E,'Copy of Raw Data'!AA:AA,"ERROR",0,1)</f>
        <v>oz</v>
      </c>
      <c r="AB208" s="9"/>
      <c r="AC208" s="9"/>
      <c r="AD208" s="9"/>
      <c r="AE208" s="9"/>
      <c r="AF208" s="9"/>
    </row>
    <row r="209" hidden="1" spans="1:32">
      <c r="A209" s="9" t="str">
        <f>_xlfn.XLOOKUP($E209,'Copy of Raw Data'!$E:$E,'Copy of Raw Data'!A:A,"ERROR",0,1)</f>
        <v>US</v>
      </c>
      <c r="B209" s="9" t="str">
        <f>_xlfn.XLOOKUP($E209,'Copy of Raw Data'!$E:$E,'Copy of Raw Data'!B:B,"ERROR",0,1)</f>
        <v>Hair Mousses</v>
      </c>
      <c r="C209" s="9" t="str">
        <f>_xlfn.XLOOKUP($E209,'Copy of Raw Data'!$E:$E,'Copy of Raw Data'!C:C,"ERROR",0,1)</f>
        <v>Goiple</v>
      </c>
      <c r="D209" s="9" t="str">
        <f>_xlfn.XLOOKUP($E209,'Copy of Raw Data'!$E:$E,'Copy of Raw Data'!D:D,"ERROR",0,1)</f>
        <v>www.amazon.com/dp/B0CCNRNJ2B</v>
      </c>
      <c r="E209" s="9" t="s">
        <v>764</v>
      </c>
      <c r="F209" s="9" t="str">
        <f>_xlfn.XLOOKUP($E209,'Copy of Raw Data'!$E:$E,'Copy of Raw Data'!F:F,"ERROR",0,1)</f>
        <v>Lace Tint Melting Hair Mousse, 200ML Lace Tint Mousse for Women Hair Wigs Lace Wigs Toupees and Hairpieces Natural Finishing Lace Color, Lace Tint Mousse for Wigs Lace Melting Spray Tool Set (Brown)</v>
      </c>
      <c r="G209" s="9">
        <f>_xlfn.XLOOKUP($E209,'Copy of Raw Data'!$E:$E,'Copy of Raw Data'!G:G,"ERROR",0,1)</f>
        <v>247</v>
      </c>
      <c r="H209" s="9">
        <f>_xlfn.XLOOKUP($E209,'Copy of Raw Data'!$E:$E,'Copy of Raw Data'!H:H,"ERROR",0,1)</f>
        <v>4211.4</v>
      </c>
      <c r="I209" s="9">
        <f>_xlfn.XLOOKUP($E209,'Copy of Raw Data'!$E:$E,'Copy of Raw Data'!I:I,"ERROR",0,1)</f>
        <v>0.000174437199823361</v>
      </c>
      <c r="J209" s="9" t="str">
        <f>_xlfn.XLOOKUP($E209,'Copy of Raw Data'!$E:$E,'Copy of 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15 to 20</v>
      </c>
      <c r="L209" s="9">
        <f>_xlfn.XLOOKUP($E209,'Copy of Raw Data'!$E:$E,'Copy of Raw Data'!L:L,"ERROR",0,1)</f>
        <v>16.99</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15 to 20</v>
      </c>
      <c r="N209" s="9">
        <f>_xlfn.XLOOKUP($E209,'Copy of Raw Data'!$E:$E,'Copy of Raw Data'!N:N,"ERROR",0,1)</f>
        <v>16.99</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14"/>
        <v>0</v>
      </c>
      <c r="Q209" s="9">
        <f>_xlfn.XLOOKUP($E209,'Copy of Raw Data'!$E:$E,'Copy of Raw Data'!Q:Q,"ERROR",0,1)</f>
        <v>200</v>
      </c>
      <c r="R209" s="9" t="str">
        <f>_xlfn.XLOOKUP($E209,'Copy of Raw Data'!$E:$E,'Copy of Raw Data'!R:R,"ERROR",0,1)</f>
        <v>ml</v>
      </c>
      <c r="S209" s="17">
        <f t="shared" si="13"/>
        <v>2.51331360946746</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2 to 3</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0.05 to 0.1</v>
      </c>
      <c r="V209" s="17">
        <f t="shared" si="15"/>
        <v>0.0849953875369447</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0.05 to 0.1</v>
      </c>
      <c r="X209" s="17">
        <f t="shared" si="16"/>
        <v>0.0849953875369447</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17">
        <f t="array" ref="Z209">_xlfn.IFS(AA209="oz",_xlfn.IFS(R209="oz",Q209,R209="fl oz",Q209*1.04,R209="ml",Q209*0.0338),AA209="fl oz",_xlfn.IFS(R209="oz",Q209/1.04,R209="fl oz",Q209,R209="ml",Q209*0.0338/1.04),AA209="ml",_xlfn.IFS(R209="oz",Q209/0.0338,R209="fl oz",Q209*1.04/0.0338,R209="ml",Q209))</f>
        <v>6.76</v>
      </c>
      <c r="AA209" s="9" t="str">
        <f>_xlfn.XLOOKUP($E209,'Copy of Raw Data'!$E:$E,'Copy of Raw Data'!AA:AA,"ERROR",0,1)</f>
        <v>oz</v>
      </c>
      <c r="AB209" s="9"/>
      <c r="AC209" s="9"/>
      <c r="AD209" s="9"/>
      <c r="AE209" s="9"/>
      <c r="AF209" s="9"/>
    </row>
    <row r="210" hidden="1" spans="1:32">
      <c r="A210" s="9" t="str">
        <f>_xlfn.XLOOKUP($E210,'Copy of Raw Data'!$E:$E,'Copy of Raw Data'!A:A,"ERROR",0,1)</f>
        <v>US</v>
      </c>
      <c r="B210" s="9" t="str">
        <f>_xlfn.XLOOKUP($E210,'Copy of Raw Data'!$E:$E,'Copy of Raw Data'!B:B,"ERROR",0,1)</f>
        <v>Hair Mousses</v>
      </c>
      <c r="C210" s="9" t="str">
        <f>_xlfn.XLOOKUP($E210,'Copy of Raw Data'!$E:$E,'Copy of Raw Data'!C:C,"ERROR",0,1)</f>
        <v>aussie</v>
      </c>
      <c r="D210" s="9" t="str">
        <f>_xlfn.XLOOKUP($E210,'Copy of Raw Data'!$E:$E,'Copy of Raw Data'!D:D,"ERROR",0,1)</f>
        <v>www.amazon.com/dp/B07NFSHCFB</v>
      </c>
      <c r="E210" s="9" t="s">
        <v>767</v>
      </c>
      <c r="F210" s="9" t="str">
        <f>_xlfn.XLOOKUP($E210,'Copy of Raw Data'!$E:$E,'Copy of Raw Data'!F:F,"ERROR",0,1)</f>
        <v>Aussie Mousse, with Jojoba &amp; Sea Kelp, Instant Freeze, 24 Hour Hold, 6 fl oz, Triple Pack</v>
      </c>
      <c r="G210" s="9">
        <f>_xlfn.XLOOKUP($E210,'Copy of Raw Data'!$E:$E,'Copy of Raw Data'!G:G,"ERROR",0,1)</f>
        <v>171</v>
      </c>
      <c r="H210" s="9">
        <f>_xlfn.XLOOKUP($E210,'Copy of Raw Data'!$E:$E,'Copy of Raw Data'!H:H,"ERROR",0,1)</f>
        <v>4103</v>
      </c>
      <c r="I210" s="9">
        <f>_xlfn.XLOOKUP($E210,'Copy of Raw Data'!$E:$E,'Copy of Raw Data'!I:I,"ERROR",0,1)</f>
        <v>0.000173598812891721</v>
      </c>
      <c r="J210" s="9" t="str">
        <f>_xlfn.XLOOKUP($E210,'Copy of Raw Data'!$E:$E,'Copy of 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20 to 30</v>
      </c>
      <c r="L210" s="9">
        <f>_xlfn.XLOOKUP($E210,'Copy of Raw Data'!$E:$E,'Copy of Raw Data'!L:L,"ERROR",0,1)</f>
        <v>23.97</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20 to 30</v>
      </c>
      <c r="N210" s="9">
        <f>_xlfn.XLOOKUP($E210,'Copy of Raw Data'!$E:$E,'Copy of Raw Data'!N:N,"ERROR",0,1)</f>
        <v>23.97</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No Discount</v>
      </c>
      <c r="P210" s="16">
        <f t="shared" si="14"/>
        <v>0</v>
      </c>
      <c r="Q210" s="9">
        <f>_xlfn.XLOOKUP($E210,'Copy of Raw Data'!$E:$E,'Copy of Raw Data'!Q:Q,"ERROR",0,1)</f>
        <v>18</v>
      </c>
      <c r="R210" s="9" t="str">
        <f>_xlfn.XLOOKUP($E210,'Copy of Raw Data'!$E:$E,'Copy of Raw Data'!R:R,"ERROR",0,1)</f>
        <v>fl oz</v>
      </c>
      <c r="S210" s="17">
        <f t="shared" si="13"/>
        <v>1.28044871794872</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1 to 2</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 to 0.05</v>
      </c>
      <c r="V210" s="17">
        <f t="shared" si="15"/>
        <v>0.0433022900895745</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 to 0.05</v>
      </c>
      <c r="X210" s="17">
        <f t="shared" si="16"/>
        <v>0.0433022900895745</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15 to 20</v>
      </c>
      <c r="Z210" s="17">
        <f t="array" ref="Z210">_xlfn.IFS(AA210="oz",_xlfn.IFS(R210="oz",Q210,R210="fl oz",Q210*1.04,R210="ml",Q210*0.0338),AA210="fl oz",_xlfn.IFS(R210="oz",Q210/1.04,R210="fl oz",Q210,R210="ml",Q210*0.0338/1.04),AA210="ml",_xlfn.IFS(R210="oz",Q210/0.0338,R210="fl oz",Q210*1.04/0.0338,R210="ml",Q210))</f>
        <v>18.72</v>
      </c>
      <c r="AA210" s="9" t="str">
        <f>_xlfn.XLOOKUP($E210,'Copy of Raw Data'!$E:$E,'Copy of Raw Data'!AA:AA,"ERROR",0,1)</f>
        <v>oz</v>
      </c>
      <c r="AB210" s="9"/>
      <c r="AC210" s="9"/>
      <c r="AD210" s="9"/>
      <c r="AE210" s="9"/>
      <c r="AF210" s="9"/>
    </row>
    <row r="211" hidden="1" spans="1:32">
      <c r="A211" s="9" t="str">
        <f>_xlfn.XLOOKUP($E211,'Copy of Raw Data'!$E:$E,'Copy of Raw Data'!A:A,"ERROR",0,1)</f>
        <v>US</v>
      </c>
      <c r="B211" s="9" t="str">
        <f>_xlfn.XLOOKUP($E211,'Copy of Raw Data'!$E:$E,'Copy of Raw Data'!B:B,"ERROR",0,1)</f>
        <v>Hair Mousses</v>
      </c>
      <c r="C211" s="9" t="str">
        <f>_xlfn.XLOOKUP($E211,'Copy of Raw Data'!$E:$E,'Copy of Raw Data'!C:C,"ERROR",0,1)</f>
        <v>tresemme</v>
      </c>
      <c r="D211" s="9" t="str">
        <f>_xlfn.XLOOKUP($E211,'Copy of Raw Data'!$E:$E,'Copy of Raw Data'!D:D,"ERROR",0,1)</f>
        <v>www.amazon.com/dp/B07DCTHW5L</v>
      </c>
      <c r="E211" s="9" t="s">
        <v>771</v>
      </c>
      <c r="F211" s="9" t="str">
        <f>_xlfn.XLOOKUP($E211,'Copy of Raw Data'!$E:$E,'Copy of Raw Data'!F:F,"ERROR",0,1)</f>
        <v>Tresemme Extra Hold Mousse, 2 oz, 2-Pack</v>
      </c>
      <c r="G211" s="9">
        <f>_xlfn.XLOOKUP($E211,'Copy of Raw Data'!$E:$E,'Copy of Raw Data'!G:G,"ERROR",0,1)</f>
        <v>296</v>
      </c>
      <c r="H211" s="9">
        <f>_xlfn.XLOOKUP($E211,'Copy of Raw Data'!$E:$E,'Copy of Raw Data'!H:H,"ERROR",0,1)</f>
        <v>4083.28</v>
      </c>
      <c r="I211" s="9">
        <f>_xlfn.XLOOKUP($E211,'Copy of Raw Data'!$E:$E,'Copy of Raw Data'!I:I,"ERROR",0,1)</f>
        <v>0.000157026216044745</v>
      </c>
      <c r="J211" s="9" t="str">
        <f>_xlfn.XLOOKUP($E211,'Copy of Raw Data'!$E:$E,'Copy of 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10 to 15</v>
      </c>
      <c r="L211" s="9">
        <f>_xlfn.XLOOKUP($E211,'Copy of Raw Data'!$E:$E,'Copy of Raw Data'!L:L,"ERROR",0,1)</f>
        <v>13.79</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_xlfn.XLOOKUP($E211,'Copy of Raw Data'!$E:$E,'Copy of Raw Data'!N:N,"ERROR",0,1)</f>
        <v>14.06</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0% to 2%</v>
      </c>
      <c r="P211" s="16">
        <f t="shared" si="14"/>
        <v>0.0192034139402561</v>
      </c>
      <c r="Q211" s="9">
        <f>_xlfn.XLOOKUP($E211,'Copy of Raw Data'!$E:$E,'Copy of Raw Data'!Q:Q,"ERROR",0,1)</f>
        <v>4</v>
      </c>
      <c r="R211" s="9" t="str">
        <f>_xlfn.XLOOKUP($E211,'Copy of Raw Data'!$E:$E,'Copy of Raw Data'!R:R,"ERROR",0,1)</f>
        <v>oz</v>
      </c>
      <c r="S211" s="17">
        <f t="shared" si="13"/>
        <v>3.4475</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3 to 4</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0.1 to 0.2</v>
      </c>
      <c r="V211" s="17">
        <f t="shared" si="15"/>
        <v>0.11887047683463</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0.1 to 0.2</v>
      </c>
      <c r="X211" s="17">
        <f t="shared" si="16"/>
        <v>0.116587757862699</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2 to 4</v>
      </c>
      <c r="Z211" s="17">
        <f t="array" ref="Z211">_xlfn.IFS(AA211="oz",_xlfn.IFS(R211="oz",Q211,R211="fl oz",Q211*1.04,R211="ml",Q211*0.0338),AA211="fl oz",_xlfn.IFS(R211="oz",Q211/1.04,R211="fl oz",Q211,R211="ml",Q211*0.0338/1.04),AA211="ml",_xlfn.IFS(R211="oz",Q211/0.0338,R211="fl oz",Q211*1.04/0.0338,R211="ml",Q211))</f>
        <v>4</v>
      </c>
      <c r="AA211" s="9" t="str">
        <f>_xlfn.XLOOKUP($E211,'Copy of Raw Data'!$E:$E,'Copy of Raw Data'!AA:AA,"ERROR",0,1)</f>
        <v>oz</v>
      </c>
      <c r="AB211" s="9"/>
      <c r="AC211" s="9"/>
      <c r="AD211" s="9"/>
      <c r="AE211" s="9"/>
      <c r="AF211" s="9"/>
    </row>
    <row r="212" hidden="1" spans="1:32">
      <c r="A212" s="9" t="str">
        <f>_xlfn.XLOOKUP($E212,'Copy of Raw Data'!$E:$E,'Copy of Raw Data'!A:A,"ERROR",0,1)</f>
        <v>US</v>
      </c>
      <c r="B212" s="9" t="str">
        <f>_xlfn.XLOOKUP($E212,'Copy of Raw Data'!$E:$E,'Copy of Raw Data'!B:B,"ERROR",0,1)</f>
        <v>Hair Mousses</v>
      </c>
      <c r="C212" s="9" t="str">
        <f>_xlfn.XLOOKUP($E212,'Copy of Raw Data'!$E:$E,'Copy of Raw Data'!C:C,"ERROR",0,1)</f>
        <v>Tresemme</v>
      </c>
      <c r="D212" s="9" t="str">
        <f>_xlfn.XLOOKUP($E212,'Copy of Raw Data'!$E:$E,'Copy of Raw Data'!D:D,"ERROR",0,1)</f>
        <v>www.amazon.com/dp/B0019J4R6Y</v>
      </c>
      <c r="E212" s="9" t="s">
        <v>775</v>
      </c>
      <c r="F212" s="9" t="str">
        <f>_xlfn.XLOOKUP($E212,'Copy of Raw Data'!$E:$E,'Copy of Raw Data'!F:F,"ERROR",0,1)</f>
        <v>Tresemme Thermal Creations Volumising Mousse, 6.5 Ounce</v>
      </c>
      <c r="G212" s="9">
        <f>_xlfn.XLOOKUP($E212,'Copy of Raw Data'!$E:$E,'Copy of Raw Data'!G:G,"ERROR",0,1)</f>
        <v>388</v>
      </c>
      <c r="H212" s="9">
        <f>_xlfn.XLOOKUP($E212,'Copy of Raw Data'!$E:$E,'Copy of Raw Data'!H:H,"ERROR",0,1)</f>
        <v>3693.47</v>
      </c>
      <c r="I212" s="9">
        <f>_xlfn.XLOOKUP($E212,'Copy of Raw Data'!$E:$E,'Copy of Raw Data'!I:I,"ERROR",0,1)</f>
        <v>0.000142312355336271</v>
      </c>
      <c r="J212" s="9" t="str">
        <f>_xlfn.XLOOKUP($E212,'Copy of Raw Data'!$E:$E,'Copy of 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5 to 10</v>
      </c>
      <c r="L212" s="9">
        <f>_xlfn.XLOOKUP($E212,'Copy of Raw Data'!$E:$E,'Copy of Raw Data'!L:L,"ERROR",0,1)</f>
        <v>9.5</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_xlfn.XLOOKUP($E212,'Copy of Raw Data'!$E:$E,'Copy of Raw Data'!N:N,"ERROR",0,1)</f>
        <v>10.28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6% to 8%</v>
      </c>
      <c r="P212" s="16">
        <f t="shared" si="14"/>
        <v>0.0758754863813229</v>
      </c>
      <c r="Q212" s="9">
        <f>_xlfn.XLOOKUP($E212,'Copy of Raw Data'!$E:$E,'Copy of Raw Data'!Q:Q,"ERROR",0,1)</f>
        <v>6.5</v>
      </c>
      <c r="R212" s="9" t="str">
        <f>_xlfn.XLOOKUP($E212,'Copy of Raw Data'!$E:$E,'Copy of Raw Data'!R:R,"ERROR",0,1)</f>
        <v>oz</v>
      </c>
      <c r="S212" s="17">
        <f t="shared" si="13"/>
        <v>1.46153846153846</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1 to 2</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0.05 to 0.1</v>
      </c>
      <c r="V212" s="17">
        <f t="shared" si="15"/>
        <v>0.0534845607554434</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16"/>
        <v>0.0494263936942327</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6 to 8</v>
      </c>
      <c r="Z212" s="17">
        <f t="array" ref="Z212">_xlfn.IFS(AA212="oz",_xlfn.IFS(R212="oz",Q212,R212="fl oz",Q212*1.04,R212="ml",Q212*0.0338),AA212="fl oz",_xlfn.IFS(R212="oz",Q212/1.04,R212="fl oz",Q212,R212="ml",Q212*0.0338/1.04),AA212="ml",_xlfn.IFS(R212="oz",Q212/0.0338,R212="fl oz",Q212*1.04/0.0338,R212="ml",Q212))</f>
        <v>6.5</v>
      </c>
      <c r="AA212" s="9" t="str">
        <f>_xlfn.XLOOKUP($E212,'Copy of Raw Data'!$E:$E,'Copy of Raw Data'!AA:AA,"ERROR",0,1)</f>
        <v>oz</v>
      </c>
      <c r="AB212" s="9"/>
      <c r="AC212" s="9"/>
      <c r="AD212" s="9"/>
      <c r="AE212" s="9"/>
      <c r="AF212" s="9"/>
    </row>
    <row r="213" hidden="1" spans="1:32">
      <c r="A213" s="9" t="str">
        <f>_xlfn.XLOOKUP($E213,'Copy of Raw Data'!$E:$E,'Copy of Raw Data'!A:A,"ERROR",0,1)</f>
        <v>US</v>
      </c>
      <c r="B213" s="9" t="str">
        <f>_xlfn.XLOOKUP($E213,'Copy of Raw Data'!$E:$E,'Copy of Raw Data'!B:B,"ERROR",0,1)</f>
        <v>Hair Mousses</v>
      </c>
      <c r="C213" s="9" t="str">
        <f>_xlfn.XLOOKUP($E213,'Copy of Raw Data'!$E:$E,'Copy of Raw Data'!C:C,"ERROR",0,1)</f>
        <v>Carol's Daughter</v>
      </c>
      <c r="D213" s="9" t="str">
        <f>_xlfn.XLOOKUP($E213,'Copy of Raw Data'!$E:$E,'Copy of Raw Data'!D:D,"ERROR",0,1)</f>
        <v>www.amazon.com/dp/B08KXFGQKK</v>
      </c>
      <c r="E213" s="9" t="s">
        <v>778</v>
      </c>
      <c r="F213" s="9" t="str">
        <f>_xlfn.XLOOKUP($E213,'Copy of Raw Data'!$E:$E,'Copy of Raw Data'!F:F,"ERROR",0,1)</f>
        <v>Carol’s Daughter Wash Day Delight Detangling Jelly-To-Cream Conditioner with Glycerin and Aloe, Paraben-Free for Moisture, Hydration and Shine, Moisturizing, Curly Hair , 20 Oz</v>
      </c>
      <c r="G213" s="9">
        <f>_xlfn.XLOOKUP($E213,'Copy of Raw Data'!$E:$E,'Copy of Raw Data'!G:G,"ERROR",0,1)</f>
        <v>279</v>
      </c>
      <c r="H213" s="9">
        <f>_xlfn.XLOOKUP($E213,'Copy of Raw Data'!$E:$E,'Copy of Raw Data'!H:H,"ERROR",0,1)</f>
        <v>3347.38</v>
      </c>
      <c r="I213" s="9">
        <f>_xlfn.XLOOKUP($E213,'Copy of Raw Data'!$E:$E,'Copy of Raw Data'!I:I,"ERROR",0,1)</f>
        <v>0.000141037769118698</v>
      </c>
      <c r="J213" s="9" t="str">
        <f>_xlfn.XLOOKUP($E213,'Copy of Raw Data'!$E:$E,'Copy of 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10 to 15</v>
      </c>
      <c r="L213" s="9">
        <f>_xlfn.XLOOKUP($E213,'Copy of Raw Data'!$E:$E,'Copy of Raw Data'!L:L,"ERROR",0,1)</f>
        <v>11.98</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10 to 15</v>
      </c>
      <c r="N213" s="9">
        <f>_xlfn.XLOOKUP($E213,'Copy of Raw Data'!$E:$E,'Copy of Raw Data'!N:N,"ERROR",0,1)</f>
        <v>11.98</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6">
        <f t="shared" si="14"/>
        <v>0</v>
      </c>
      <c r="Q213" s="9">
        <f>_xlfn.XLOOKUP($E213,'Copy of Raw Data'!$E:$E,'Copy of Raw Data'!Q:Q,"ERROR",0,1)</f>
        <v>20</v>
      </c>
      <c r="R213" s="9" t="str">
        <f>_xlfn.XLOOKUP($E213,'Copy of Raw Data'!$E:$E,'Copy of Raw Data'!R:R,"ERROR",0,1)</f>
        <v>oz</v>
      </c>
      <c r="S213" s="17">
        <f t="shared" si="13"/>
        <v>0.599</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0.5 to 0.75</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15"/>
        <v>0.02025701724721</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16"/>
        <v>0.02025701724721</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15 to 20</v>
      </c>
      <c r="Z213" s="17">
        <f t="array" ref="Z213">_xlfn.IFS(AA213="oz",_xlfn.IFS(R213="oz",Q213,R213="fl oz",Q213*1.04,R213="ml",Q213*0.0338),AA213="fl oz",_xlfn.IFS(R213="oz",Q213/1.04,R213="fl oz",Q213,R213="ml",Q213*0.0338/1.04),AA213="ml",_xlfn.IFS(R213="oz",Q213/0.0338,R213="fl oz",Q213*1.04/0.0338,R213="ml",Q213))</f>
        <v>20</v>
      </c>
      <c r="AA213" s="9" t="str">
        <f>_xlfn.XLOOKUP($E213,'Copy of Raw Data'!$E:$E,'Copy of Raw Data'!AA:AA,"ERROR",0,1)</f>
        <v>oz</v>
      </c>
      <c r="AB213" s="9"/>
      <c r="AC213" s="9"/>
      <c r="AD213" s="9"/>
      <c r="AE213" s="9"/>
      <c r="AF213" s="9"/>
    </row>
    <row r="214" hidden="1" spans="1:32">
      <c r="A214" s="9" t="str">
        <f>_xlfn.XLOOKUP($E214,'Copy of Raw Data'!$E:$E,'Copy of Raw Data'!A:A,"ERROR",0,1)</f>
        <v>US</v>
      </c>
      <c r="B214" s="9" t="str">
        <f>_xlfn.XLOOKUP($E214,'Copy of Raw Data'!$E:$E,'Copy of Raw Data'!B:B,"ERROR",0,1)</f>
        <v>Hair Mousses</v>
      </c>
      <c r="C214" s="9" t="str">
        <f>_xlfn.XLOOKUP($E214,'Copy of Raw Data'!$E:$E,'Copy of Raw Data'!C:C,"ERROR",0,1)</f>
        <v>garnier</v>
      </c>
      <c r="D214" s="9" t="str">
        <f>_xlfn.XLOOKUP($E214,'Copy of Raw Data'!$E:$E,'Copy of Raw Data'!D:D,"ERROR",0,1)</f>
        <v>www.amazon.com/dp/B01MFC0T0A</v>
      </c>
      <c r="E214" s="9" t="s">
        <v>781</v>
      </c>
      <c r="F214" s="9" t="str">
        <f>_xlfn.XLOOKUP($E214,'Copy of Raw Data'!$E:$E,'Copy of Raw Data'!F:F,"ERROR",0,1)</f>
        <v>Garnier Fructis Style Smooth Air Dry Anti-Frizz Cream, 5.1 fl. oz.</v>
      </c>
      <c r="G214" s="9">
        <f>_xlfn.XLOOKUP($E214,'Copy of Raw Data'!$E:$E,'Copy of Raw Data'!G:G,"ERROR",0,1)</f>
        <v>686</v>
      </c>
      <c r="H214" s="9">
        <f>_xlfn.XLOOKUP($E214,'Copy of Raw Data'!$E:$E,'Copy of Raw Data'!H:H,"ERROR",0,1)</f>
        <v>3317.4</v>
      </c>
      <c r="I214" s="9">
        <f>_xlfn.XLOOKUP($E214,'Copy of Raw Data'!$E:$E,'Copy of Raw Data'!I:I,"ERROR",0,1)</f>
        <v>0.000139146721921977</v>
      </c>
      <c r="J214" s="9" t="str">
        <f>_xlfn.XLOOKUP($E214,'Copy of Raw Data'!$E:$E,'Copy of 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0 to 5</v>
      </c>
      <c r="L214" s="9">
        <f>_xlfn.XLOOKUP($E214,'Copy of Raw Data'!$E:$E,'Copy of Raw Data'!L:L,"ERROR",0,1)</f>
        <v>4.84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_xlfn.XLOOKUP($E214,'Copy of Raw Data'!$E:$E,'Copy of Raw Data'!N:N,"ERROR",0,1)</f>
        <v>7.74</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30% to 40%</v>
      </c>
      <c r="P214" s="16">
        <f t="shared" si="14"/>
        <v>0.374677002583979</v>
      </c>
      <c r="Q214" s="9">
        <f>_xlfn.XLOOKUP($E214,'Copy of Raw Data'!$E:$E,'Copy of Raw Data'!Q:Q,"ERROR",0,1)</f>
        <v>5.1</v>
      </c>
      <c r="R214" s="9" t="str">
        <f>_xlfn.XLOOKUP($E214,'Copy of Raw Data'!$E:$E,'Copy of Raw Data'!R:R,"ERROR",0,1)</f>
        <v>fl oz</v>
      </c>
      <c r="S214" s="17">
        <f t="shared" si="13"/>
        <v>0.912518853695324</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0.75 to 1</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 to 0.05</v>
      </c>
      <c r="V214" s="17">
        <f t="shared" si="15"/>
        <v>0.0493498822488856</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 to 0.05</v>
      </c>
      <c r="X214" s="17">
        <f t="shared" si="16"/>
        <v>0.0308596162900008</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4 to 6</v>
      </c>
      <c r="Z214" s="17">
        <f t="array" ref="Z214">_xlfn.IFS(AA214="oz",_xlfn.IFS(R214="oz",Q214,R214="fl oz",Q214*1.04,R214="ml",Q214*0.0338),AA214="fl oz",_xlfn.IFS(R214="oz",Q214/1.04,R214="fl oz",Q214,R214="ml",Q214*0.0338/1.04),AA214="ml",_xlfn.IFS(R214="oz",Q214/0.0338,R214="fl oz",Q214*1.04/0.0338,R214="ml",Q214))</f>
        <v>5.304</v>
      </c>
      <c r="AA214" s="9" t="str">
        <f>_xlfn.XLOOKUP($E214,'Copy of Raw Data'!$E:$E,'Copy of Raw Data'!AA:AA,"ERROR",0,1)</f>
        <v>oz</v>
      </c>
      <c r="AB214" s="9"/>
      <c r="AC214" s="9"/>
      <c r="AD214" s="9"/>
      <c r="AE214" s="9"/>
      <c r="AF214" s="9"/>
    </row>
    <row r="215" hidden="1" spans="1:32">
      <c r="A215" s="9" t="str">
        <f>_xlfn.XLOOKUP($E215,'Copy of Raw Data'!$E:$E,'Copy of Raw Data'!A:A,"ERROR",0,1)</f>
        <v>US</v>
      </c>
      <c r="B215" s="9" t="str">
        <f>_xlfn.XLOOKUP($E215,'Copy of Raw Data'!$E:$E,'Copy of Raw Data'!B:B,"ERROR",0,1)</f>
        <v>Hair Mousses</v>
      </c>
      <c r="C215" s="9" t="str">
        <f>_xlfn.XLOOKUP($E215,'Copy of Raw Data'!$E:$E,'Copy of Raw Data'!C:C,"ERROR",0,1)</f>
        <v>fantasia</v>
      </c>
      <c r="D215" s="9" t="str">
        <f>_xlfn.XLOOKUP($E215,'Copy of Raw Data'!$E:$E,'Copy of Raw Data'!D:D,"ERROR",0,1)</f>
        <v>www.amazon.com/dp/B000O9L67S</v>
      </c>
      <c r="E215" s="9" t="s">
        <v>784</v>
      </c>
      <c r="F215" s="9" t="str">
        <f>_xlfn.XLOOKUP($E215,'Copy of Raw Data'!$E:$E,'Copy of Raw Data'!F:F,"ERROR",0,1)</f>
        <v>Fantasia Liquid Mousse Spritz 2 oz. Firm</v>
      </c>
      <c r="G215" s="9">
        <f>_xlfn.XLOOKUP($E215,'Copy of Raw Data'!$E:$E,'Copy of Raw Data'!G:G,"ERROR",0,1)</f>
        <v>539</v>
      </c>
      <c r="H215" s="9">
        <f>_xlfn.XLOOKUP($E215,'Copy of Raw Data'!$E:$E,'Copy of Raw Data'!H:H,"ERROR",0,1)</f>
        <v>3272.92</v>
      </c>
      <c r="I215" s="9">
        <f>_xlfn.XLOOKUP($E215,'Copy of Raw Data'!$E:$E,'Copy of Raw Data'!I:I,"ERROR",0,1)</f>
        <v>0.000133595171945635</v>
      </c>
      <c r="J215" s="9" t="str">
        <f>_xlfn.XLOOKUP($E215,'Copy of Raw Data'!$E:$E,'Copy of 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5 to 10</v>
      </c>
      <c r="L215" s="9">
        <f>_xlfn.XLOOKUP($E215,'Copy of Raw Data'!$E:$E,'Copy of Raw Data'!L:L,"ERROR",0,1)</f>
        <v>6.04</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5 to 10</v>
      </c>
      <c r="N215" s="9">
        <f>_xlfn.XLOOKUP($E215,'Copy of Raw Data'!$E:$E,'Copy of Raw Data'!N:N,"ERROR",0,1)</f>
        <v>6.36</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4% to 6%</v>
      </c>
      <c r="P215" s="16">
        <f t="shared" si="14"/>
        <v>0.0503144654088051</v>
      </c>
      <c r="Q215" s="9">
        <f>_xlfn.XLOOKUP($E215,'Copy of Raw Data'!$E:$E,'Copy of Raw Data'!Q:Q,"ERROR",0,1)</f>
        <v>2</v>
      </c>
      <c r="R215" s="9" t="str">
        <f>_xlfn.XLOOKUP($E215,'Copy of Raw Data'!$E:$E,'Copy of Raw Data'!R:R,"ERROR",0,1)</f>
        <v>oz</v>
      </c>
      <c r="S215" s="17">
        <f t="shared" si="13"/>
        <v>3.02</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3 to 4</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17">
        <f t="shared" si="15"/>
        <v>0.107541427122083</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17">
        <f t="shared" si="16"/>
        <v>0.102130537707136</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1 to 2</v>
      </c>
      <c r="Z215" s="17">
        <f t="array" ref="Z215">_xlfn.IFS(AA215="oz",_xlfn.IFS(R215="oz",Q215,R215="fl oz",Q215*1.04,R215="ml",Q215*0.0338),AA215="fl oz",_xlfn.IFS(R215="oz",Q215/1.04,R215="fl oz",Q215,R215="ml",Q215*0.0338/1.04),AA215="ml",_xlfn.IFS(R215="oz",Q215/0.0338,R215="fl oz",Q215*1.04/0.0338,R215="ml",Q215))</f>
        <v>2</v>
      </c>
      <c r="AA215" s="9" t="str">
        <f>_xlfn.XLOOKUP($E215,'Copy of Raw Data'!$E:$E,'Copy of Raw Data'!AA:AA,"ERROR",0,1)</f>
        <v>oz</v>
      </c>
      <c r="AB215" s="9"/>
      <c r="AC215" s="9"/>
      <c r="AD215" s="9"/>
      <c r="AE215" s="9"/>
      <c r="AF215" s="9"/>
    </row>
    <row r="216" hidden="1" spans="1:32">
      <c r="A216" s="9" t="str">
        <f>_xlfn.XLOOKUP($E216,'Copy of Raw Data'!$E:$E,'Copy of Raw Data'!A:A,"ERROR",0,1)</f>
        <v>US</v>
      </c>
      <c r="B216" s="9" t="str">
        <f>_xlfn.XLOOKUP($E216,'Copy of Raw Data'!$E:$E,'Copy of Raw Data'!B:B,"ERROR",0,1)</f>
        <v>Hair Mousses</v>
      </c>
      <c r="C216" s="9" t="str">
        <f>_xlfn.XLOOKUP($E216,'Copy of Raw Data'!$E:$E,'Copy of Raw Data'!C:C,"ERROR",0,1)</f>
        <v>Snip-its</v>
      </c>
      <c r="D216" s="9" t="str">
        <f>_xlfn.XLOOKUP($E216,'Copy of Raw Data'!$E:$E,'Copy of Raw Data'!D:D,"ERROR",0,1)</f>
        <v>www.amazon.com/dp/B079XVK94J</v>
      </c>
      <c r="E216" s="9" t="s">
        <v>788</v>
      </c>
      <c r="F216" s="9" t="str">
        <f>_xlfn.XLOOKUP($E216,'Copy of Raw Data'!$E:$E,'Copy of Raw Data'!F:F,"ERROR",0,1)</f>
        <v>Snip-its Morning Miracle Natural Hair Mousse Spray 10oz | Light Hold Kids Hair Products - Tropical Smelling Kids Hair Gel Alternative for Unruly Curly Hair - Made in USA | Salon Quality. Kid Friendly</v>
      </c>
      <c r="G216" s="9">
        <f>_xlfn.XLOOKUP($E216,'Copy of Raw Data'!$E:$E,'Copy of Raw Data'!G:G,"ERROR",0,1)</f>
        <v>210</v>
      </c>
      <c r="H216" s="9">
        <f>_xlfn.XLOOKUP($E216,'Copy of Raw Data'!$E:$E,'Copy of Raw Data'!H:H,"ERROR",0,1)</f>
        <v>3142.34</v>
      </c>
      <c r="I216" s="9">
        <f>_xlfn.XLOOKUP($E216,'Copy of Raw Data'!$E:$E,'Copy of Raw Data'!I:I,"ERROR",0,1)</f>
        <v>0.00013209738433906</v>
      </c>
      <c r="J216" s="9" t="str">
        <f>_xlfn.XLOOKUP($E216,'Copy of Raw Data'!$E:$E,'Copy of 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_xlfn.XLOOKUP($E216,'Copy of Raw Data'!$E:$E,'Copy of Raw Data'!L:L,"ERROR",0,1)</f>
        <v>14.95</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_xlfn.XLOOKUP($E216,'Copy of Raw Data'!$E:$E,'Copy of Raw Data'!N:N,"ERROR",0,1)</f>
        <v>14.95</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No Discount</v>
      </c>
      <c r="P216" s="16">
        <f t="shared" si="14"/>
        <v>0</v>
      </c>
      <c r="Q216" s="9">
        <f>_xlfn.XLOOKUP($E216,'Copy of Raw Data'!$E:$E,'Copy of Raw Data'!Q:Q,"ERROR",0,1)</f>
        <v>10</v>
      </c>
      <c r="R216" s="9" t="str">
        <f>_xlfn.XLOOKUP($E216,'Copy of Raw Data'!$E:$E,'Copy of Raw Data'!R:R,"ERROR",0,1)</f>
        <v>oz</v>
      </c>
      <c r="S216" s="17">
        <f t="shared" si="13"/>
        <v>1.495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1 to 2</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7">
        <f t="shared" si="15"/>
        <v>0.0505579979709165</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7">
        <f t="shared" si="16"/>
        <v>0.0505579979709165</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8 to 10</v>
      </c>
      <c r="Z216" s="17">
        <f t="array" ref="Z216">_xlfn.IFS(AA216="oz",_xlfn.IFS(R216="oz",Q216,R216="fl oz",Q216*1.04,R216="ml",Q216*0.0338),AA216="fl oz",_xlfn.IFS(R216="oz",Q216/1.04,R216="fl oz",Q216,R216="ml",Q216*0.0338/1.04),AA216="ml",_xlfn.IFS(R216="oz",Q216/0.0338,R216="fl oz",Q216*1.04/0.0338,R216="ml",Q216))</f>
        <v>10</v>
      </c>
      <c r="AA216" s="9" t="str">
        <f>_xlfn.XLOOKUP($E216,'Copy of Raw Data'!$E:$E,'Copy of Raw Data'!AA:AA,"ERROR",0,1)</f>
        <v>oz</v>
      </c>
      <c r="AB216" s="9"/>
      <c r="AC216" s="9"/>
      <c r="AD216" s="9"/>
      <c r="AE216" s="9"/>
      <c r="AF216" s="9"/>
    </row>
    <row r="217" hidden="1" spans="1:32">
      <c r="A217" s="9" t="str">
        <f>_xlfn.XLOOKUP($E217,'Copy of Raw Data'!$E:$E,'Copy of Raw Data'!A:A,"ERROR",0,1)</f>
        <v>US</v>
      </c>
      <c r="B217" s="9" t="str">
        <f>_xlfn.XLOOKUP($E217,'Copy of Raw Data'!$E:$E,'Copy of Raw Data'!B:B,"ERROR",0,1)</f>
        <v>Hair Mousses</v>
      </c>
      <c r="C217" s="9" t="str">
        <f>_xlfn.XLOOKUP($E217,'Copy of Raw Data'!$E:$E,'Copy of Raw Data'!C:C,"ERROR",0,1)</f>
        <v>Nexxus</v>
      </c>
      <c r="D217" s="9" t="str">
        <f>_xlfn.XLOOKUP($E217,'Copy of Raw Data'!$E:$E,'Copy of Raw Data'!D:D,"ERROR",0,1)</f>
        <v>www.amazon.com/dp/B07CLJT9HF</v>
      </c>
      <c r="E217" s="9" t="s">
        <v>792</v>
      </c>
      <c r="F217" s="9" t="str">
        <f>_xlfn.XLOOKUP($E217,'Copy of Raw Data'!$E:$E,'Copy of Raw Data'!F:F,"ERROR",0,1)</f>
        <v>Nexxus Light Hoild Hair Mousse + Volumizing Foam - 2oz</v>
      </c>
      <c r="G217" s="9">
        <f>_xlfn.XLOOKUP($E217,'Copy of Raw Data'!$E:$E,'Copy of Raw Data'!G:G,"ERROR",0,1)</f>
        <v>271</v>
      </c>
      <c r="H217" s="9">
        <f>_xlfn.XLOOKUP($E217,'Copy of Raw Data'!$E:$E,'Copy of Raw Data'!H:H,"ERROR",0,1)</f>
        <v>3107.11</v>
      </c>
      <c r="I217" s="9">
        <f>_xlfn.XLOOKUP($E217,'Copy of Raw Data'!$E:$E,'Copy of Raw Data'!I:I,"ERROR",0,1)</f>
        <v>0.00012890411646708</v>
      </c>
      <c r="J217" s="9" t="str">
        <f>_xlfn.XLOOKUP($E217,'Copy of Raw Data'!$E:$E,'Copy of 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10 to 15</v>
      </c>
      <c r="L217" s="9">
        <f>_xlfn.XLOOKUP($E217,'Copy of Raw Data'!$E:$E,'Copy of Raw Data'!L:L,"ERROR",0,1)</f>
        <v>11.59</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10 to 15</v>
      </c>
      <c r="N217" s="9">
        <f>_xlfn.XLOOKUP($E217,'Copy of Raw Data'!$E:$E,'Copy of Raw Data'!N:N,"ERROR",0,1)</f>
        <v>11.66</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0% to 2%</v>
      </c>
      <c r="P217" s="16">
        <f t="shared" si="14"/>
        <v>0.00600343053173244</v>
      </c>
      <c r="Q217" s="9">
        <f>_xlfn.XLOOKUP($E217,'Copy of Raw Data'!$E:$E,'Copy of Raw Data'!Q:Q,"ERROR",0,1)</f>
        <v>2</v>
      </c>
      <c r="R217" s="9" t="str">
        <f>_xlfn.XLOOKUP($E217,'Copy of Raw Data'!$E:$E,'Copy of Raw Data'!R:R,"ERROR",0,1)</f>
        <v>oz</v>
      </c>
      <c r="S217" s="17">
        <f t="shared" si="13"/>
        <v>5.795</v>
      </c>
      <c r="T217" s="9" t="str">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5 to 10</v>
      </c>
      <c r="U217" s="17"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0.1 to 0.2</v>
      </c>
      <c r="V217" s="17">
        <f t="shared" si="15"/>
        <v>0.197159283057153</v>
      </c>
      <c r="W217" s="17"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0.1 to 0.2</v>
      </c>
      <c r="X217" s="17">
        <f t="shared" si="16"/>
        <v>0.195975650997633</v>
      </c>
      <c r="Y217" s="9"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1 to 2</v>
      </c>
      <c r="Z217" s="17">
        <f t="array" ref="Z217">_xlfn.IFS(AA217="oz",_xlfn.IFS(R217="oz",Q217,R217="fl oz",Q217*1.04,R217="ml",Q217*0.0338),AA217="fl oz",_xlfn.IFS(R217="oz",Q217/1.04,R217="fl oz",Q217,R217="ml",Q217*0.0338/1.04),AA217="ml",_xlfn.IFS(R217="oz",Q217/0.0338,R217="fl oz",Q217*1.04/0.0338,R217="ml",Q217))</f>
        <v>2</v>
      </c>
      <c r="AA217" s="9" t="str">
        <f>_xlfn.XLOOKUP($E217,'Copy of Raw Data'!$E:$E,'Copy of Raw Data'!AA:AA,"ERROR",0,1)</f>
        <v>oz</v>
      </c>
      <c r="AB217" s="9"/>
      <c r="AC217" s="9"/>
      <c r="AD217" s="9"/>
      <c r="AE217" s="9"/>
      <c r="AF217" s="9"/>
    </row>
    <row r="218" hidden="1" spans="1:32">
      <c r="A218" s="9" t="str">
        <f>_xlfn.XLOOKUP($E218,'Copy of Raw Data'!$E:$E,'Copy of Raw Data'!A:A,"ERROR",0,1)</f>
        <v>US</v>
      </c>
      <c r="B218" s="9" t="str">
        <f>_xlfn.XLOOKUP($E218,'Copy of Raw Data'!$E:$E,'Copy of Raw Data'!B:B,"ERROR",0,1)</f>
        <v>Hair Mousses</v>
      </c>
      <c r="C218" s="9" t="str">
        <f>_xlfn.XLOOKUP($E218,'Copy of Raw Data'!$E:$E,'Copy of Raw Data'!C:C,"ERROR",0,1)</f>
        <v>Healium 5</v>
      </c>
      <c r="D218" s="9" t="str">
        <f>_xlfn.XLOOKUP($E218,'Copy of Raw Data'!$E:$E,'Copy of Raw Data'!D:D,"ERROR",0,1)</f>
        <v>www.amazon.com/dp/B003UNV10M</v>
      </c>
      <c r="E218" s="9" t="s">
        <v>796</v>
      </c>
      <c r="F218" s="9" t="str">
        <f>_xlfn.XLOOKUP($E218,'Copy of Raw Data'!$E:$E,'Copy of Raw Data'!F:F,"ERROR",0,1)</f>
        <v>aiHr Whipp Mousse for Volumizing Fine, Thin Hair Weightless Clean Volume Thickening Quick Fix Hair Styling Foam Fortified with Wheat Germ Oil, Sunscreen UV Protection by Healium Hair</v>
      </c>
      <c r="G218" s="9">
        <f>_xlfn.XLOOKUP($E218,'Copy of Raw Data'!$E:$E,'Copy of Raw Data'!G:G,"ERROR",0,1)</f>
        <v>150</v>
      </c>
      <c r="H218" s="9">
        <f>_xlfn.XLOOKUP($E218,'Copy of Raw Data'!$E:$E,'Copy of Raw Data'!H:H,"ERROR",0,1)</f>
        <v>3032</v>
      </c>
      <c r="I218" s="9">
        <f>_xlfn.XLOOKUP($E218,'Copy of Raw Data'!$E:$E,'Copy of Raw Data'!I:I,"ERROR",0,1)</f>
        <v>0.000126201891650903</v>
      </c>
      <c r="J218" s="9" t="str">
        <f>_xlfn.XLOOKUP($E218,'Copy of Raw Data'!$E:$E,'Copy of 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_xlfn.XLOOKUP($E218,'Copy of Raw Data'!$E:$E,'Copy of Raw Data'!L:L,"ERROR",0,1)</f>
        <v>20.28</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_xlfn.XLOOKUP($E218,'Copy of Raw Data'!$E:$E,'Copy of Raw Data'!N:N,"ERROR",0,1)</f>
        <v>21.71</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6% to 8%</v>
      </c>
      <c r="P218" s="16">
        <f t="shared" si="14"/>
        <v>0.0658682634730539</v>
      </c>
      <c r="Q218" s="9">
        <f>_xlfn.XLOOKUP($E218,'Copy of Raw Data'!$E:$E,'Copy of Raw Data'!Q:Q,"ERROR",0,1)</f>
        <v>0</v>
      </c>
      <c r="R218" s="9">
        <f>_xlfn.XLOOKUP($E218,'Copy of Raw Data'!$E:$E,'Copy of Raw Data'!R:R,"ERROR",0,1)</f>
        <v>0</v>
      </c>
      <c r="S218" s="17" t="e">
        <f t="shared" si="13"/>
        <v>#N/A</v>
      </c>
      <c r="T218" s="9" t="e">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#N/A</v>
      </c>
      <c r="U218" s="17" t="e">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#N/A</v>
      </c>
      <c r="V218" s="17" t="e">
        <f t="shared" si="15"/>
        <v>#N/A</v>
      </c>
      <c r="W218" s="17" t="e">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#N/A</v>
      </c>
      <c r="X218" s="17" t="e">
        <f t="shared" si="16"/>
        <v>#N/A</v>
      </c>
      <c r="Y218" s="9" t="e">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#N/A</v>
      </c>
      <c r="Z218" s="17" t="e">
        <f t="array" ref="Z218">_xlfn.IFS(AA218="oz",_xlfn.IFS(R218="oz",Q218,R218="fl oz",Q218*1.04,R218="ml",Q218*0.0338),AA218="fl oz",_xlfn.IFS(R218="oz",Q218/1.04,R218="fl oz",Q218,R218="ml",Q218*0.0338/1.04),AA218="ml",_xlfn.IFS(R218="oz",Q218/0.0338,R218="fl oz",Q218*1.04/0.0338,R218="ml",Q218))</f>
        <v>#N/A</v>
      </c>
      <c r="AA218" s="9" t="str">
        <f>_xlfn.XLOOKUP($E218,'Copy of Raw Data'!$E:$E,'Copy of Raw Data'!AA:AA,"ERROR",0,1)</f>
        <v>oz</v>
      </c>
      <c r="AB218" s="9"/>
      <c r="AC218" s="9"/>
      <c r="AD218" s="9"/>
      <c r="AE218" s="9"/>
      <c r="AF218" s="9"/>
    </row>
    <row r="219" hidden="1" spans="1:32">
      <c r="A219" s="9" t="str">
        <f>_xlfn.XLOOKUP($E219,'Copy of Raw Data'!$E:$E,'Copy of Raw Data'!A:A,"ERROR",0,1)</f>
        <v>US</v>
      </c>
      <c r="B219" s="9" t="str">
        <f>_xlfn.XLOOKUP($E219,'Copy of Raw Data'!$E:$E,'Copy of Raw Data'!B:B,"ERROR",0,1)</f>
        <v>Hair Mousses</v>
      </c>
      <c r="C219" s="9" t="str">
        <f>_xlfn.XLOOKUP($E219,'Copy of Raw Data'!$E:$E,'Copy of Raw Data'!C:C,"ERROR",0,1)</f>
        <v>L'Oreal Paris</v>
      </c>
      <c r="D219" s="9" t="str">
        <f>_xlfn.XLOOKUP($E219,'Copy of Raw Data'!$E:$E,'Copy of Raw Data'!D:D,"ERROR",0,1)</f>
        <v>www.amazon.com/dp/B00KXKYN0A</v>
      </c>
      <c r="E219" s="9" t="s">
        <v>799</v>
      </c>
      <c r="F219" s="9" t="str">
        <f>_xlfn.XLOOKUP($E219,'Copy of Raw Data'!$E:$E,'Copy of Raw Data'!F:F,"ERROR",0,1)</f>
        <v>L'Oreal Advanced Hairstyle Boost It Volume Inject Mousse, Extra Strong Hold 8.30 oz (Pack of 2)</v>
      </c>
      <c r="G219" s="9">
        <f>_xlfn.XLOOKUP($E219,'Copy of Raw Data'!$E:$E,'Copy of Raw Data'!G:G,"ERROR",0,1)</f>
        <v>132</v>
      </c>
      <c r="H219" s="9">
        <f>_xlfn.XLOOKUP($E219,'Copy of Raw Data'!$E:$E,'Copy of Raw Data'!H:H,"ERROR",0,1)</f>
        <v>2968.44</v>
      </c>
      <c r="I219" s="9">
        <f>_xlfn.XLOOKUP($E219,'Copy of Raw Data'!$E:$E,'Copy of Raw Data'!I:I,"ERROR",0,1)</f>
        <v>0.000124406502192327</v>
      </c>
      <c r="J219" s="9" t="str">
        <f>_xlfn.XLOOKUP($E219,'Copy of Raw Data'!$E:$E,'Copy of 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_xlfn.XLOOKUP($E219,'Copy of Raw Data'!$E:$E,'Copy of Raw Data'!L:L,"ERROR",0,1)</f>
        <v>22.59</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_xlfn.XLOOKUP($E219,'Copy of Raw Data'!$E:$E,'Copy of Raw Data'!N:N,"ERROR",0,1)</f>
        <v>23.49</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2% to 4%</v>
      </c>
      <c r="P219" s="16">
        <f t="shared" si="14"/>
        <v>0.0383141762452107</v>
      </c>
      <c r="Q219" s="9">
        <f>_xlfn.XLOOKUP($E219,'Copy of Raw Data'!$E:$E,'Copy of Raw Data'!Q:Q,"ERROR",0,1)</f>
        <v>16.6</v>
      </c>
      <c r="R219" s="9" t="str">
        <f>_xlfn.XLOOKUP($E219,'Copy of Raw Data'!$E:$E,'Copy of Raw Data'!R:R,"ERROR",0,1)</f>
        <v>oz</v>
      </c>
      <c r="S219" s="17">
        <f t="shared" si="13"/>
        <v>1.36084337349398</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1 to 2</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 to 0.05</v>
      </c>
      <c r="V219" s="17">
        <f t="shared" si="15"/>
        <v>0.0478545904959031</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 to 0.05</v>
      </c>
      <c r="X219" s="17">
        <f t="shared" si="16"/>
        <v>0.0460210812815007</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15 to 20</v>
      </c>
      <c r="Z219" s="17">
        <f t="array" ref="Z219">_xlfn.IFS(AA219="oz",_xlfn.IFS(R219="oz",Q219,R219="fl oz",Q219*1.04,R219="ml",Q219*0.0338),AA219="fl oz",_xlfn.IFS(R219="oz",Q219/1.04,R219="fl oz",Q219,R219="ml",Q219*0.0338/1.04),AA219="ml",_xlfn.IFS(R219="oz",Q219/0.0338,R219="fl oz",Q219*1.04/0.0338,R219="ml",Q219))</f>
        <v>16.6</v>
      </c>
      <c r="AA219" s="9" t="str">
        <f>_xlfn.XLOOKUP($E219,'Copy of Raw Data'!$E:$E,'Copy of Raw Data'!AA:AA,"ERROR",0,1)</f>
        <v>oz</v>
      </c>
      <c r="AB219" s="9"/>
      <c r="AC219" s="9"/>
      <c r="AD219" s="9"/>
      <c r="AE219" s="9"/>
      <c r="AF219" s="9"/>
    </row>
    <row r="220" hidden="1" spans="1:32">
      <c r="A220" s="9" t="str">
        <f>_xlfn.XLOOKUP($E220,'Copy of Raw Data'!$E:$E,'Copy of Raw Data'!A:A,"ERROR",0,1)</f>
        <v>US</v>
      </c>
      <c r="B220" s="9" t="str">
        <f>_xlfn.XLOOKUP($E220,'Copy of Raw Data'!$E:$E,'Copy of Raw Data'!B:B,"ERROR",0,1)</f>
        <v>Hair Mousses</v>
      </c>
      <c r="C220" s="9" t="str">
        <f>_xlfn.XLOOKUP($E220,'Copy of Raw Data'!$E:$E,'Copy of Raw Data'!C:C,"ERROR",0,1)</f>
        <v>Enjoy</v>
      </c>
      <c r="D220" s="9" t="str">
        <f>_xlfn.XLOOKUP($E220,'Copy of Raw Data'!$E:$E,'Copy of Raw Data'!D:D,"ERROR",0,1)</f>
        <v>www.amazon.com/dp/B0048NYHLS</v>
      </c>
      <c r="E220" s="9" t="s">
        <v>803</v>
      </c>
      <c r="F220" s="9" t="str">
        <f>_xlfn.XLOOKUP($E220,'Copy of Raw Data'!$E:$E,'Copy of Raw Data'!F:F,"ERROR",0,1)</f>
        <v>ENJOY Volumizing Mousse (6.8 OZ) Volume Building Mousse; Lightweight Ingredients add Extra Body</v>
      </c>
      <c r="G220" s="9">
        <f>_xlfn.XLOOKUP($E220,'Copy of Raw Data'!$E:$E,'Copy of Raw Data'!G:G,"ERROR",0,1)</f>
        <v>125</v>
      </c>
      <c r="H220" s="9">
        <f>_xlfn.XLOOKUP($E220,'Copy of Raw Data'!$E:$E,'Copy of Raw Data'!H:H,"ERROR",0,1)</f>
        <v>2926.21</v>
      </c>
      <c r="I220" s="9">
        <f>_xlfn.XLOOKUP($E220,'Copy of Raw Data'!$E:$E,'Copy of Raw Data'!I:I,"ERROR",0,1)</f>
        <v>0.000123869543422215</v>
      </c>
      <c r="J220" s="9" t="str">
        <f>_xlfn.XLOOKUP($E220,'Copy of Raw Data'!$E:$E,'Copy of 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20 to 30</v>
      </c>
      <c r="L220" s="9">
        <f>_xlfn.XLOOKUP($E220,'Copy of Raw Data'!$E:$E,'Copy of Raw Data'!L:L,"ERROR",0,1)</f>
        <v>23.28</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20 to 30</v>
      </c>
      <c r="N220" s="9">
        <f>_xlfn.XLOOKUP($E220,'Copy of Raw Data'!$E:$E,'Copy of Raw Data'!N:N,"ERROR",0,1)</f>
        <v>23.62</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0% to 2%</v>
      </c>
      <c r="P220" s="16">
        <f t="shared" si="14"/>
        <v>0.0143945808636748</v>
      </c>
      <c r="Q220" s="9">
        <f>_xlfn.XLOOKUP($E220,'Copy of Raw Data'!$E:$E,'Copy of Raw Data'!Q:Q,"ERROR",0,1)</f>
        <v>6.8</v>
      </c>
      <c r="R220" s="9" t="str">
        <f>_xlfn.XLOOKUP($E220,'Copy of Raw Data'!$E:$E,'Copy of Raw Data'!R:R,"ERROR",0,1)</f>
        <v>oz</v>
      </c>
      <c r="S220" s="17">
        <f t="shared" si="13"/>
        <v>3.42352941176471</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3 to 4</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0.1 to 0.2</v>
      </c>
      <c r="V220" s="17">
        <f t="shared" si="15"/>
        <v>0.117468022041417</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0.1 to 0.2</v>
      </c>
      <c r="X220" s="17">
        <f t="shared" si="16"/>
        <v>0.115777119099246</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6 to 8</v>
      </c>
      <c r="Z220" s="17">
        <f t="array" ref="Z220">_xlfn.IFS(AA220="oz",_xlfn.IFS(R220="oz",Q220,R220="fl oz",Q220*1.04,R220="ml",Q220*0.0338),AA220="fl oz",_xlfn.IFS(R220="oz",Q220/1.04,R220="fl oz",Q220,R220="ml",Q220*0.0338/1.04),AA220="ml",_xlfn.IFS(R220="oz",Q220/0.0338,R220="fl oz",Q220*1.04/0.0338,R220="ml",Q220))</f>
        <v>6.8</v>
      </c>
      <c r="AA220" s="9" t="str">
        <f>_xlfn.XLOOKUP($E220,'Copy of Raw Data'!$E:$E,'Copy of Raw Data'!AA:AA,"ERROR",0,1)</f>
        <v>oz</v>
      </c>
      <c r="AB220" s="9"/>
      <c r="AC220" s="9"/>
      <c r="AD220" s="9"/>
      <c r="AE220" s="9"/>
      <c r="AF220" s="9"/>
    </row>
    <row r="221" hidden="1" spans="1:32">
      <c r="A221" s="9" t="str">
        <f>_xlfn.XLOOKUP($E221,'Copy of Raw Data'!$E:$E,'Copy of Raw Data'!A:A,"ERROR",0,1)</f>
        <v>US</v>
      </c>
      <c r="B221" s="9" t="str">
        <f>_xlfn.XLOOKUP($E221,'Copy of Raw Data'!$E:$E,'Copy of Raw Data'!B:B,"ERROR",0,1)</f>
        <v>Hair Mousses</v>
      </c>
      <c r="C221" s="9" t="str">
        <f>_xlfn.XLOOKUP($E221,'Copy of Raw Data'!$E:$E,'Copy of Raw Data'!C:C,"ERROR",0,1)</f>
        <v>Vigorol</v>
      </c>
      <c r="D221" s="9" t="str">
        <f>_xlfn.XLOOKUP($E221,'Copy of Raw Data'!$E:$E,'Copy of Raw Data'!D:D,"ERROR",0,1)</f>
        <v>www.amazon.com/dp/B08J4BCTCC</v>
      </c>
      <c r="E221" s="9" t="s">
        <v>807</v>
      </c>
      <c r="F221" s="9" t="str">
        <f>_xlfn.XLOOKUP($E221,'Copy of Raw Data'!$E:$E,'Copy of Raw Data'!F:F,"ERROR",0,1)</f>
        <v>Vigorol Mousse Olive Oil 12 Oz.</v>
      </c>
      <c r="G221" s="9">
        <f>_xlfn.XLOOKUP($E221,'Copy of Raw Data'!$E:$E,'Copy of Raw Data'!G:G,"ERROR",0,1)</f>
        <v>249</v>
      </c>
      <c r="H221" s="9">
        <f>_xlfn.XLOOKUP($E221,'Copy of Raw Data'!$E:$E,'Copy of Raw Data'!H:H,"ERROR",0,1)</f>
        <v>2913.58</v>
      </c>
      <c r="I221" s="9">
        <f>_xlfn.XLOOKUP($E221,'Copy of Raw Data'!$E:$E,'Copy of Raw Data'!I:I,"ERROR",0,1)</f>
        <v>0.000122353049413514</v>
      </c>
      <c r="J221" s="9" t="str">
        <f>_xlfn.XLOOKUP($E221,'Copy of Raw Data'!$E:$E,'Copy of 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_xlfn.XLOOKUP($E221,'Copy of Raw Data'!$E:$E,'Copy of Raw Data'!L:L,"ERROR",0,1)</f>
        <v>11.7</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10 to 15</v>
      </c>
      <c r="N221" s="9">
        <f>_xlfn.XLOOKUP($E221,'Copy of Raw Data'!$E:$E,'Copy of Raw Data'!N:N,"ERROR",0,1)</f>
        <v>13.99</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15% to 20%</v>
      </c>
      <c r="P221" s="16">
        <f t="shared" si="14"/>
        <v>0.163688348820586</v>
      </c>
      <c r="Q221" s="9">
        <f>_xlfn.XLOOKUP($E221,'Copy of Raw Data'!$E:$E,'Copy of Raw Data'!Q:Q,"ERROR",0,1)</f>
        <v>12</v>
      </c>
      <c r="R221" s="9" t="str">
        <f>_xlfn.XLOOKUP($E221,'Copy of Raw Data'!$E:$E,'Copy of Raw Data'!R:R,"ERROR",0,1)</f>
        <v>oz</v>
      </c>
      <c r="S221" s="17">
        <f t="shared" si="13"/>
        <v>0.975</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0.75 to 1</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 to 0.05</v>
      </c>
      <c r="V221" s="17">
        <f t="shared" si="15"/>
        <v>0.0394262202682899</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16"/>
        <v>0.0329726073723368</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10 to 15</v>
      </c>
      <c r="Z221" s="17">
        <f t="array" ref="Z221">_xlfn.IFS(AA221="oz",_xlfn.IFS(R221="oz",Q221,R221="fl oz",Q221*1.04,R221="ml",Q221*0.0338),AA221="fl oz",_xlfn.IFS(R221="oz",Q221/1.04,R221="fl oz",Q221,R221="ml",Q221*0.0338/1.04),AA221="ml",_xlfn.IFS(R221="oz",Q221/0.0338,R221="fl oz",Q221*1.04/0.0338,R221="ml",Q221))</f>
        <v>12</v>
      </c>
      <c r="AA221" s="9" t="str">
        <f>_xlfn.XLOOKUP($E221,'Copy of Raw Data'!$E:$E,'Copy of Raw Data'!AA:AA,"ERROR",0,1)</f>
        <v>oz</v>
      </c>
      <c r="AB221" s="9"/>
      <c r="AC221" s="9"/>
      <c r="AD221" s="9"/>
      <c r="AE221" s="9"/>
      <c r="AF221" s="9"/>
    </row>
    <row r="222" hidden="1" spans="1:32">
      <c r="A222" s="9" t="str">
        <f>_xlfn.XLOOKUP($E222,'Copy of Raw Data'!$E:$E,'Copy of Raw Data'!A:A,"ERROR",0,1)</f>
        <v>US</v>
      </c>
      <c r="B222" s="9" t="str">
        <f>_xlfn.XLOOKUP($E222,'Copy of Raw Data'!$E:$E,'Copy of Raw Data'!B:B,"ERROR",0,1)</f>
        <v>Hair Mousses</v>
      </c>
      <c r="C222" s="9" t="str">
        <f>_xlfn.XLOOKUP($E222,'Copy of Raw Data'!$E:$E,'Copy of Raw Data'!C:C,"ERROR",0,1)</f>
        <v>tridesign</v>
      </c>
      <c r="D222" s="9" t="str">
        <f>_xlfn.XLOOKUP($E222,'Copy of Raw Data'!$E:$E,'Copy of Raw Data'!D:D,"ERROR",0,1)</f>
        <v>www.amazon.com/dp/B000KKU3ZM</v>
      </c>
      <c r="E222" s="9" t="s">
        <v>811</v>
      </c>
      <c r="F222" s="9" t="str">
        <f>_xlfn.XLOOKUP($E222,'Copy of Raw Data'!$E:$E,'Copy of Raw Data'!F:F,"ERROR",0,1)</f>
        <v>TRI Fashion Styling Mousse - Mousse for Wavy Hair, Mousse for Hair Volumizing &amp; Taming Curls, Frizz Control &amp; Shine, Styling Options for Women, Hair Foam Mousse - 10 Ounce</v>
      </c>
      <c r="G222" s="9">
        <f>_xlfn.XLOOKUP($E222,'Copy of Raw Data'!$E:$E,'Copy of Raw Data'!G:G,"ERROR",0,1)</f>
        <v>199</v>
      </c>
      <c r="H222" s="9">
        <f>_xlfn.XLOOKUP($E222,'Copy of Raw Data'!$E:$E,'Copy of Raw Data'!H:H,"ERROR",0,1)</f>
        <v>2877.91</v>
      </c>
      <c r="I222" s="9">
        <f>_xlfn.XLOOKUP($E222,'Copy of Raw Data'!$E:$E,'Copy of Raw Data'!I:I,"ERROR",0,1)</f>
        <v>0.000122146003553621</v>
      </c>
      <c r="J222" s="9" t="str">
        <f>_xlfn.XLOOKUP($E222,'Copy of Raw Data'!$E:$E,'Copy of 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10 to 15</v>
      </c>
      <c r="L222" s="9">
        <f>_xlfn.XLOOKUP($E222,'Copy of Raw Data'!$E:$E,'Copy of Raw Data'!L:L,"ERROR",0,1)</f>
        <v>14.71</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15 to 20</v>
      </c>
      <c r="N222" s="9">
        <f>_xlfn.XLOOKUP($E222,'Copy of Raw Data'!$E:$E,'Copy of Raw Data'!N:N,"ERROR",0,1)</f>
        <v>18.74</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20% to 25%</v>
      </c>
      <c r="P222" s="16">
        <f t="shared" si="14"/>
        <v>0.215048025613661</v>
      </c>
      <c r="Q222" s="9">
        <f>_xlfn.XLOOKUP($E222,'Copy of Raw Data'!$E:$E,'Copy of Raw Data'!Q:Q,"ERROR",0,1)</f>
        <v>10</v>
      </c>
      <c r="R222" s="9" t="str">
        <f>_xlfn.XLOOKUP($E222,'Copy of Raw Data'!$E:$E,'Copy of Raw Data'!R:R,"ERROR",0,1)</f>
        <v>oz</v>
      </c>
      <c r="S222" s="17">
        <f t="shared" si="13"/>
        <v>1.471</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0.05 to 0.1</v>
      </c>
      <c r="V222" s="17">
        <f t="shared" si="15"/>
        <v>0.0633750422725736</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16"/>
        <v>0.0497463645586743</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8 to 10</v>
      </c>
      <c r="Z222" s="17">
        <f t="array" ref="Z222">_xlfn.IFS(AA222="oz",_xlfn.IFS(R222="oz",Q222,R222="fl oz",Q222*1.04,R222="ml",Q222*0.0338),AA222="fl oz",_xlfn.IFS(R222="oz",Q222/1.04,R222="fl oz",Q222,R222="ml",Q222*0.0338/1.04),AA222="ml",_xlfn.IFS(R222="oz",Q222/0.0338,R222="fl oz",Q222*1.04/0.0338,R222="ml",Q222))</f>
        <v>10</v>
      </c>
      <c r="AA222" s="9" t="str">
        <f>_xlfn.XLOOKUP($E222,'Copy of Raw Data'!$E:$E,'Copy of Raw Data'!AA:AA,"ERROR",0,1)</f>
        <v>oz</v>
      </c>
      <c r="AB222" s="9"/>
      <c r="AC222" s="9"/>
      <c r="AD222" s="9"/>
      <c r="AE222" s="9"/>
      <c r="AF222" s="9"/>
    </row>
    <row r="223" hidden="1" spans="1:32">
      <c r="A223" s="9" t="str">
        <f>_xlfn.XLOOKUP($E223,'Copy of Raw Data'!$E:$E,'Copy of Raw Data'!A:A,"ERROR",0,1)</f>
        <v>US</v>
      </c>
      <c r="B223" s="9" t="str">
        <f>_xlfn.XLOOKUP($E223,'Copy of Raw Data'!$E:$E,'Copy of Raw Data'!B:B,"ERROR",0,1)</f>
        <v>Hair Mousses</v>
      </c>
      <c r="C223" s="9" t="str">
        <f>_xlfn.XLOOKUP($E223,'Copy of Raw Data'!$E:$E,'Copy of Raw Data'!C:C,"ERROR",0,1)</f>
        <v>arhgoat</v>
      </c>
      <c r="D223" s="9" t="str">
        <f>_xlfn.XLOOKUP($E223,'Copy of Raw Data'!$E:$E,'Copy of Raw Data'!D:D,"ERROR",0,1)</f>
        <v>www.amazon.com/dp/B0B7HSYQ82</v>
      </c>
      <c r="E223" s="9" t="s">
        <v>814</v>
      </c>
      <c r="F223" s="9" t="str">
        <f>_xlfn.XLOOKUP($E223,'Copy of Raw Data'!$E:$E,'Copy of Raw Data'!F:F,"ERROR",0,1)</f>
        <v>ARHGOAT Premium Lace Tint Mousse Waterproof Fast Drying No Residues Tint Melting Hair Mousse High Viscosity for All of Hair Types included Wigs Lace Tint Foam, 7.06 Oz (Medium Dark Brown)</v>
      </c>
      <c r="G223" s="9">
        <f>_xlfn.XLOOKUP($E223,'Copy of Raw Data'!$E:$E,'Copy of Raw Data'!G:G,"ERROR",0,1)</f>
        <v>291</v>
      </c>
      <c r="H223" s="9">
        <f>_xlfn.XLOOKUP($E223,'Copy of Raw Data'!$E:$E,'Copy of Raw Data'!H:H,"ERROR",0,1)</f>
        <v>2873.04</v>
      </c>
      <c r="I223" s="9">
        <f>_xlfn.XLOOKUP($E223,'Copy of Raw Data'!$E:$E,'Copy of Raw Data'!I:I,"ERROR",0,1)</f>
        <v>0.000117122059146327</v>
      </c>
      <c r="J223" s="9" t="str">
        <f>_xlfn.XLOOKUP($E223,'Copy of Raw Data'!$E:$E,'Copy of 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5 to 10</v>
      </c>
      <c r="L223" s="9">
        <f>_xlfn.XLOOKUP($E223,'Copy of Raw Data'!$E:$E,'Copy of Raw Data'!L:L,"ERROR",0,1)</f>
        <v>9.93</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5 to 10</v>
      </c>
      <c r="N223" s="9">
        <f>_xlfn.XLOOKUP($E223,'Copy of Raw Data'!$E:$E,'Copy of Raw Data'!N:N,"ERROR",0,1)</f>
        <v>9.99</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0% to 2%</v>
      </c>
      <c r="P223" s="16">
        <f t="shared" si="14"/>
        <v>0.00600600600600606</v>
      </c>
      <c r="Q223" s="9">
        <f>_xlfn.XLOOKUP($E223,'Copy of Raw Data'!$E:$E,'Copy of Raw Data'!Q:Q,"ERROR",0,1)</f>
        <v>7.06</v>
      </c>
      <c r="R223" s="9" t="str">
        <f>_xlfn.XLOOKUP($E223,'Copy of Raw Data'!$E:$E,'Copy of Raw Data'!R:R,"ERROR",0,1)</f>
        <v>oz</v>
      </c>
      <c r="S223" s="17">
        <f t="shared" si="13"/>
        <v>1.40651558073654</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1 to 2</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 to 0.05</v>
      </c>
      <c r="V223" s="17">
        <f t="shared" si="15"/>
        <v>0.0478530322727747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 to 0.05</v>
      </c>
      <c r="X223" s="17">
        <f t="shared" si="16"/>
        <v>0.0475656266735389</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17">
        <f t="array" ref="Z223">_xlfn.IFS(AA223="oz",_xlfn.IFS(R223="oz",Q223,R223="fl oz",Q223*1.04,R223="ml",Q223*0.0338),AA223="fl oz",_xlfn.IFS(R223="oz",Q223/1.04,R223="fl oz",Q223,R223="ml",Q223*0.0338/1.04),AA223="ml",_xlfn.IFS(R223="oz",Q223/0.0338,R223="fl oz",Q223*1.04/0.0338,R223="ml",Q223))</f>
        <v>7.06</v>
      </c>
      <c r="AA223" s="9" t="str">
        <f>_xlfn.XLOOKUP($E223,'Copy of Raw Data'!$E:$E,'Copy of Raw Data'!AA:AA,"ERROR",0,1)</f>
        <v>oz</v>
      </c>
      <c r="AB223" s="9"/>
      <c r="AC223" s="9"/>
      <c r="AD223" s="9"/>
      <c r="AE223" s="9"/>
      <c r="AF223" s="9"/>
    </row>
    <row r="224" hidden="1" spans="1:32">
      <c r="A224" s="9" t="str">
        <f>_xlfn.XLOOKUP($E224,'Copy of Raw Data'!$E:$E,'Copy of Raw Data'!A:A,"ERROR",0,1)</f>
        <v>US</v>
      </c>
      <c r="B224" s="9" t="str">
        <f>_xlfn.XLOOKUP($E224,'Copy of Raw Data'!$E:$E,'Copy of Raw Data'!B:B,"ERROR",0,1)</f>
        <v>Hair Mousses</v>
      </c>
      <c r="C224" s="9" t="str">
        <f>_xlfn.XLOOKUP($E224,'Copy of Raw Data'!$E:$E,'Copy of Raw Data'!C:C,"ERROR",0,1)</f>
        <v>others</v>
      </c>
      <c r="D224" s="9" t="str">
        <f>_xlfn.XLOOKUP($E224,'Copy of Raw Data'!$E:$E,'Copy of Raw Data'!D:D,"ERROR",0,1)</f>
        <v>www.amazon.com/dp/B07G56QS1Y</v>
      </c>
      <c r="E224" s="9" t="s">
        <v>817</v>
      </c>
      <c r="F224" s="9" t="str">
        <f>_xlfn.XLOOKUP($E224,'Copy of Raw Data'!$E:$E,'Copy of Raw Data'!F:F,"ERROR",0,1)</f>
        <v>Alterna Caviar Anti-Aging Clinical Densifying Styling Mousse, | Thickens &amp; Provides Hold For Thinning Hair | Sulfate Free , 5.1 Oz (Pack of 1)</v>
      </c>
      <c r="G224" s="9">
        <f>_xlfn.XLOOKUP($E224,'Copy of Raw Data'!$E:$E,'Copy of Raw Data'!G:G,"ERROR",0,1)</f>
        <v>83</v>
      </c>
      <c r="H224" s="9">
        <f>_xlfn.XLOOKUP($E224,'Copy of Raw Data'!$E:$E,'Copy of Raw Data'!H:H,"ERROR",0,1)</f>
        <v>2754.87</v>
      </c>
      <c r="I224" s="9">
        <f>_xlfn.XLOOKUP($E224,'Copy of Raw Data'!$E:$E,'Copy of Raw Data'!I:I,"ERROR",0,1)</f>
        <v>0.00011609958421195</v>
      </c>
      <c r="J224" s="9" t="str">
        <f>_xlfn.XLOOKUP($E224,'Copy of Raw Data'!$E:$E,'Copy of 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30 to 40</v>
      </c>
      <c r="L224" s="9">
        <f>_xlfn.XLOOKUP($E224,'Copy of Raw Data'!$E:$E,'Copy of Raw Data'!L:L,"ERROR",0,1)</f>
        <v>34.67</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30 to 40</v>
      </c>
      <c r="N224" s="9">
        <f>_xlfn.XLOOKUP($E224,'Copy of Raw Data'!$E:$E,'Copy of Raw Data'!N:N,"ERROR",0,1)</f>
        <v>38</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8% to 10%</v>
      </c>
      <c r="P224" s="16">
        <f t="shared" si="14"/>
        <v>0.0876315789473684</v>
      </c>
      <c r="Q224" s="9">
        <f>_xlfn.XLOOKUP($E224,'Copy of Raw Data'!$E:$E,'Copy of Raw Data'!Q:Q,"ERROR",0,1)</f>
        <v>5.1</v>
      </c>
      <c r="R224" s="9" t="str">
        <f>_xlfn.XLOOKUP($E224,'Copy of Raw Data'!$E:$E,'Copy of Raw Data'!R:R,"ERROR",0,1)</f>
        <v>oz</v>
      </c>
      <c r="S224" s="17">
        <f t="shared" si="13"/>
        <v>6.79803921568628</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5 to 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0.2 to 0.3</v>
      </c>
      <c r="V224" s="17">
        <f t="shared" si="15"/>
        <v>0.251977693343147</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0.2 to 0.3</v>
      </c>
      <c r="X224" s="17">
        <f t="shared" si="16"/>
        <v>0.229896490215971</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4 to 6</v>
      </c>
      <c r="Z224" s="17">
        <f t="array" ref="Z224">_xlfn.IFS(AA224="oz",_xlfn.IFS(R224="oz",Q224,R224="fl oz",Q224*1.04,R224="ml",Q224*0.0338),AA224="fl oz",_xlfn.IFS(R224="oz",Q224/1.04,R224="fl oz",Q224,R224="ml",Q224*0.0338/1.04),AA224="ml",_xlfn.IFS(R224="oz",Q224/0.0338,R224="fl oz",Q224*1.04/0.0338,R224="ml",Q224))</f>
        <v>5.1</v>
      </c>
      <c r="AA224" s="9" t="str">
        <f>_xlfn.XLOOKUP($E224,'Copy of Raw Data'!$E:$E,'Copy of Raw Data'!AA:AA,"ERROR",0,1)</f>
        <v>oz</v>
      </c>
      <c r="AB224" s="9"/>
      <c r="AC224" s="9"/>
      <c r="AD224" s="9"/>
      <c r="AE224" s="9"/>
      <c r="AF224" s="9"/>
    </row>
    <row r="225" hidden="1" spans="1:32">
      <c r="A225" s="9" t="str">
        <f>_xlfn.XLOOKUP($E225,'Copy of Raw Data'!$E:$E,'Copy of Raw Data'!A:A,"ERROR",0,1)</f>
        <v>US</v>
      </c>
      <c r="B225" s="9" t="str">
        <f>_xlfn.XLOOKUP($E225,'Copy of Raw Data'!$E:$E,'Copy of Raw Data'!B:B,"ERROR",0,1)</f>
        <v>Hair Mousses</v>
      </c>
      <c r="C225" s="9" t="str">
        <f>_xlfn.XLOOKUP($E225,'Copy of Raw Data'!$E:$E,'Copy of Raw Data'!C:C,"ERROR",0,1)</f>
        <v>roux</v>
      </c>
      <c r="D225" s="9" t="str">
        <f>_xlfn.XLOOKUP($E225,'Copy of Raw Data'!$E:$E,'Copy of Raw Data'!D:D,"ERROR",0,1)</f>
        <v>www.amazon.com/dp/B000BPYHCQ</v>
      </c>
      <c r="E225" s="9" t="s">
        <v>820</v>
      </c>
      <c r="F225" s="9" t="str">
        <f>_xlfn.XLOOKUP($E225,'Copy of Raw Data'!$E:$E,'Copy of Raw Data'!F:F,"ERROR",0,1)</f>
        <v>Roux Fanci-Full Instant Color Mousse Tones Pale Ash Blonde or Bleached Hair, 19 Sweet Cream, 6 Fl Oz (Pack of 1)</v>
      </c>
      <c r="G225" s="9">
        <f>_xlfn.XLOOKUP($E225,'Copy of Raw Data'!$E:$E,'Copy of Raw Data'!G:G,"ERROR",0,1)</f>
        <v>39</v>
      </c>
      <c r="H225" s="9">
        <f>_xlfn.XLOOKUP($E225,'Copy of Raw Data'!$E:$E,'Copy of Raw Data'!H:H,"ERROR",0,1)</f>
        <v>2730.82</v>
      </c>
      <c r="I225" s="9">
        <f>_xlfn.XLOOKUP($E225,'Copy of Raw Data'!$E:$E,'Copy of Raw Data'!I:I,"ERROR",0,1)</f>
        <v>0.000115580906698461</v>
      </c>
      <c r="J225" s="9" t="str">
        <f>_xlfn.XLOOKUP($E225,'Copy of Raw Data'!$E:$E,'Copy of 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50 to 75</v>
      </c>
      <c r="L225" s="9">
        <f>_xlfn.XLOOKUP($E225,'Copy of Raw Data'!$E:$E,'Copy of Raw Data'!L:L,"ERROR",0,1)</f>
        <v>69.99</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50 to 75</v>
      </c>
      <c r="N225" s="9">
        <f>_xlfn.XLOOKUP($E225,'Copy of Raw Data'!$E:$E,'Copy of Raw Data'!N:N,"ERROR",0,1)</f>
        <v>69.99</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14"/>
        <v>0</v>
      </c>
      <c r="Q225" s="9">
        <f>_xlfn.XLOOKUP($E225,'Copy of Raw Data'!$E:$E,'Copy of Raw Data'!Q:Q,"ERROR",0,1)</f>
        <v>6</v>
      </c>
      <c r="R225" s="9" t="str">
        <f>_xlfn.XLOOKUP($E225,'Copy of Raw Data'!$E:$E,'Copy of Raw Data'!R:R,"ERROR",0,1)</f>
        <v>fl oz</v>
      </c>
      <c r="S225" s="17">
        <f t="shared" si="13"/>
        <v>11.2163461538462</v>
      </c>
      <c r="T225" s="9" t="str">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10+</v>
      </c>
      <c r="U225" s="17"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0.3 to 0.4</v>
      </c>
      <c r="V225" s="17">
        <f t="shared" si="15"/>
        <v>0.379315054238964</v>
      </c>
      <c r="W225" s="17"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0.3 to 0.4</v>
      </c>
      <c r="X225" s="17">
        <f t="shared" si="16"/>
        <v>0.379315054238964</v>
      </c>
      <c r="Y225" s="9"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6 to 8</v>
      </c>
      <c r="Z225" s="17">
        <f t="array" ref="Z225">_xlfn.IFS(AA225="oz",_xlfn.IFS(R225="oz",Q225,R225="fl oz",Q225*1.04,R225="ml",Q225*0.0338),AA225="fl oz",_xlfn.IFS(R225="oz",Q225/1.04,R225="fl oz",Q225,R225="ml",Q225*0.0338/1.04),AA225="ml",_xlfn.IFS(R225="oz",Q225/0.0338,R225="fl oz",Q225*1.04/0.0338,R225="ml",Q225))</f>
        <v>6.24</v>
      </c>
      <c r="AA225" s="9" t="str">
        <f>_xlfn.XLOOKUP($E225,'Copy of Raw Data'!$E:$E,'Copy of Raw Data'!AA:AA,"ERROR",0,1)</f>
        <v>oz</v>
      </c>
      <c r="AB225" s="9"/>
      <c r="AC225" s="9"/>
      <c r="AD225" s="9"/>
      <c r="AE225" s="9"/>
      <c r="AF225" s="9"/>
    </row>
    <row r="226" hidden="1" spans="1:32">
      <c r="A226" s="9" t="str">
        <f>_xlfn.XLOOKUP($E226,'Copy of Raw Data'!$E:$E,'Copy of Raw Data'!A:A,"ERROR",0,1)</f>
        <v>US</v>
      </c>
      <c r="B226" s="9" t="str">
        <f>_xlfn.XLOOKUP($E226,'Copy of Raw Data'!$E:$E,'Copy of Raw Data'!B:B,"ERROR",0,1)</f>
        <v>Hair Mousses</v>
      </c>
      <c r="C226" s="9" t="str">
        <f>_xlfn.XLOOKUP($E226,'Copy of Raw Data'!$E:$E,'Copy of Raw Data'!C:C,"ERROR",0,1)</f>
        <v>amika</v>
      </c>
      <c r="D226" s="9" t="str">
        <f>_xlfn.XLOOKUP($E226,'Copy of Raw Data'!$E:$E,'Copy of Raw Data'!D:D,"ERROR",0,1)</f>
        <v>www.amazon.com/dp/B07H3CYSBT</v>
      </c>
      <c r="E226" s="9" t="s">
        <v>823</v>
      </c>
      <c r="F226" s="9" t="str">
        <f>_xlfn.XLOOKUP($E226,'Copy of Raw Data'!$E:$E,'Copy of Raw Data'!F:F,"ERROR",0,1)</f>
        <v>amika plus size perfect body mousse</v>
      </c>
      <c r="G226" s="9">
        <f>_xlfn.XLOOKUP($E226,'Copy of Raw Data'!$E:$E,'Copy of Raw Data'!G:G,"ERROR",0,1)</f>
        <v>227</v>
      </c>
      <c r="H226" s="9">
        <f>_xlfn.XLOOKUP($E226,'Copy of Raw Data'!$E:$E,'Copy of Raw Data'!H:H,"ERROR",0,1)</f>
        <v>2718.62</v>
      </c>
      <c r="I226" s="9">
        <f>_xlfn.XLOOKUP($E226,'Copy of Raw Data'!$E:$E,'Copy of Raw Data'!I:I,"ERROR",0,1)</f>
        <v>0.000115566451751364</v>
      </c>
      <c r="J226" s="9" t="str">
        <f>_xlfn.XLOOKUP($E226,'Copy of Raw Data'!$E:$E,'Copy of 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10 to 15</v>
      </c>
      <c r="L226" s="9">
        <f>_xlfn.XLOOKUP($E226,'Copy of Raw Data'!$E:$E,'Copy of Raw Data'!L:L,"ERROR",0,1)</f>
        <v>12</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10 to 15</v>
      </c>
      <c r="N226" s="9">
        <f>_xlfn.XLOOKUP($E226,'Copy of Raw Data'!$E:$E,'Copy of Raw Data'!N:N,"ERROR",0,1)</f>
        <v>12</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6">
        <f t="shared" si="14"/>
        <v>0</v>
      </c>
      <c r="Q226" s="9">
        <f>_xlfn.XLOOKUP($E226,'Copy of Raw Data'!$E:$E,'Copy of Raw Data'!Q:Q,"ERROR",0,1)</f>
        <v>0</v>
      </c>
      <c r="R226" s="9">
        <f>_xlfn.XLOOKUP($E226,'Copy of Raw Data'!$E:$E,'Copy of Raw Data'!R:R,"ERROR",0,1)</f>
        <v>0</v>
      </c>
      <c r="S226" s="17" t="e">
        <f t="shared" si="13"/>
        <v>#N/A</v>
      </c>
      <c r="T226" s="9" t="e">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#N/A</v>
      </c>
      <c r="U226" s="17" t="e">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#N/A</v>
      </c>
      <c r="V226" s="17" t="e">
        <f t="shared" si="15"/>
        <v>#N/A</v>
      </c>
      <c r="W226" s="17" t="e">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#N/A</v>
      </c>
      <c r="X226" s="17" t="e">
        <f t="shared" si="16"/>
        <v>#N/A</v>
      </c>
      <c r="Y226" s="9" t="e">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#N/A</v>
      </c>
      <c r="Z226" s="17" t="e">
        <f t="array" ref="Z226">_xlfn.IFS(AA226="oz",_xlfn.IFS(R226="oz",Q226,R226="fl oz",Q226*1.04,R226="ml",Q226*0.0338),AA226="fl oz",_xlfn.IFS(R226="oz",Q226/1.04,R226="fl oz",Q226,R226="ml",Q226*0.0338/1.04),AA226="ml",_xlfn.IFS(R226="oz",Q226/0.0338,R226="fl oz",Q226*1.04/0.0338,R226="ml",Q226))</f>
        <v>#N/A</v>
      </c>
      <c r="AA226" s="9" t="str">
        <f>_xlfn.XLOOKUP($E226,'Copy of Raw Data'!$E:$E,'Copy of Raw Data'!AA:AA,"ERROR",0,1)</f>
        <v>oz</v>
      </c>
      <c r="AB226" s="9"/>
      <c r="AC226" s="9"/>
      <c r="AD226" s="9"/>
      <c r="AE226" s="9"/>
      <c r="AF226" s="9"/>
    </row>
    <row r="227" hidden="1" spans="1:32">
      <c r="A227" s="9" t="str">
        <f>_xlfn.XLOOKUP($E227,'Copy of Raw Data'!$E:$E,'Copy of Raw Data'!A:A,"ERROR",0,1)</f>
        <v>US</v>
      </c>
      <c r="B227" s="9" t="str">
        <f>_xlfn.XLOOKUP($E227,'Copy of Raw Data'!$E:$E,'Copy of Raw Data'!B:B,"ERROR",0,1)</f>
        <v>Hair Mousses</v>
      </c>
      <c r="C227" s="9" t="str">
        <f>_xlfn.XLOOKUP($E227,'Copy of Raw Data'!$E:$E,'Copy of Raw Data'!C:C,"ERROR",0,1)</f>
        <v>got2b</v>
      </c>
      <c r="D227" s="9" t="str">
        <f>_xlfn.XLOOKUP($E227,'Copy of Raw Data'!$E:$E,'Copy of Raw Data'!D:D,"ERROR",0,1)</f>
        <v>www.amazon.com/dp/B001S46QIM</v>
      </c>
      <c r="E227" s="9" t="s">
        <v>825</v>
      </c>
      <c r="F227" s="9" t="str">
        <f>_xlfn.XLOOKUP($E227,'Copy of Raw Data'!$E:$E,'Copy of Raw Data'!F:F,"ERROR",0,1)</f>
        <v>Got2B Fat-tastic Thickening Plumping Hair Mousse, 8.5 Ounce</v>
      </c>
      <c r="G227" s="9">
        <f>_xlfn.XLOOKUP($E227,'Copy of Raw Data'!$E:$E,'Copy of Raw Data'!G:G,"ERROR",0,1)</f>
        <v>34</v>
      </c>
      <c r="H227" s="9">
        <f>_xlfn.XLOOKUP($E227,'Copy of Raw Data'!$E:$E,'Copy of Raw Data'!H:H,"ERROR",0,1)</f>
        <v>2718.28</v>
      </c>
      <c r="I227" s="9">
        <f>_xlfn.XLOOKUP($E227,'Copy of Raw Data'!$E:$E,'Copy of Raw Data'!I:I,"ERROR",0,1)</f>
        <v>0.000107820300689259</v>
      </c>
      <c r="J227" s="9" t="str">
        <f>_xlfn.XLOOKUP($E227,'Copy of Raw Data'!$E:$E,'Copy of 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75 to 100</v>
      </c>
      <c r="L227" s="9">
        <f>_xlfn.XLOOKUP($E227,'Copy of Raw Data'!$E:$E,'Copy of Raw Data'!L:L,"ERROR",0,1)</f>
        <v>79.99</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75 to 100</v>
      </c>
      <c r="N227" s="9">
        <f>_xlfn.XLOOKUP($E227,'Copy of Raw Data'!$E:$E,'Copy of Raw Data'!N:N,"ERROR",0,1)</f>
        <v>88</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8% to 10%</v>
      </c>
      <c r="P227" s="16">
        <f t="shared" si="14"/>
        <v>0.0910227272727273</v>
      </c>
      <c r="Q227" s="9">
        <f>_xlfn.XLOOKUP($E227,'Copy of Raw Data'!$E:$E,'Copy of Raw Data'!Q:Q,"ERROR",0,1)</f>
        <v>8.5</v>
      </c>
      <c r="R227" s="9" t="str">
        <f>_xlfn.XLOOKUP($E227,'Copy of Raw Data'!$E:$E,'Copy of Raw Data'!R:R,"ERROR",0,1)</f>
        <v>fl oz</v>
      </c>
      <c r="S227" s="17">
        <f t="shared" si="13"/>
        <v>9.04864253393665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5 to 10</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0.3 to 0.4</v>
      </c>
      <c r="V227" s="17">
        <f t="shared" si="15"/>
        <v>0.336650359527282</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0.3 to 0.4</v>
      </c>
      <c r="X227" s="17">
        <f t="shared" si="16"/>
        <v>0.306007525665764</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8 to 10</v>
      </c>
      <c r="Z227" s="17">
        <f t="array" ref="Z227">_xlfn.IFS(AA227="oz",_xlfn.IFS(R227="oz",Q227,R227="fl oz",Q227*1.04,R227="ml",Q227*0.0338),AA227="fl oz",_xlfn.IFS(R227="oz",Q227/1.04,R227="fl oz",Q227,R227="ml",Q227*0.0338/1.04),AA227="ml",_xlfn.IFS(R227="oz",Q227/0.0338,R227="fl oz",Q227*1.04/0.0338,R227="ml",Q227))</f>
        <v>8.84</v>
      </c>
      <c r="AA227" s="9" t="str">
        <f>_xlfn.XLOOKUP($E227,'Copy of Raw Data'!$E:$E,'Copy of Raw Data'!AA:AA,"ERROR",0,1)</f>
        <v>oz</v>
      </c>
      <c r="AB227" s="9"/>
      <c r="AC227" s="9"/>
      <c r="AD227" s="9"/>
      <c r="AE227" s="9"/>
      <c r="AF227" s="9"/>
    </row>
    <row r="228" hidden="1" spans="1:32">
      <c r="A228" s="9" t="str">
        <f>_xlfn.XLOOKUP($E228,'Copy of Raw Data'!$E:$E,'Copy of Raw Data'!A:A,"ERROR",0,1)</f>
        <v>US</v>
      </c>
      <c r="B228" s="9" t="str">
        <f>_xlfn.XLOOKUP($E228,'Copy of Raw Data'!$E:$E,'Copy of Raw Data'!B:B,"ERROR",0,1)</f>
        <v>Hair Mousses</v>
      </c>
      <c r="C228" s="9" t="str">
        <f>_xlfn.XLOOKUP($E228,'Copy of Raw Data'!$E:$E,'Copy of Raw Data'!C:C,"ERROR",0,1)</f>
        <v>ARHGOAT</v>
      </c>
      <c r="D228" s="9" t="str">
        <f>_xlfn.XLOOKUP($E228,'Copy of Raw Data'!$E:$E,'Copy of Raw Data'!D:D,"ERROR",0,1)</f>
        <v>www.amazon.com/dp/B0B7HVCQGJ</v>
      </c>
      <c r="E228" s="9" t="s">
        <v>829</v>
      </c>
      <c r="F228" s="9" t="str">
        <f>_xlfn.XLOOKUP($E228,'Copy of Raw Data'!$E:$E,'Copy of Raw Data'!F:F,"ERROR",0,1)</f>
        <v>ARHGOAT Premium Lace Tint Mousse Waterproof Fast Drying No Residues Tint Melting Hair Mousse High Viscosity for All of Hair Types included Wigs Lace Tint Foam, 7.06 Ounces (Medium Brown)</v>
      </c>
      <c r="G228" s="9">
        <f>_xlfn.XLOOKUP($E228,'Copy of Raw Data'!$E:$E,'Copy of Raw Data'!G:G,"ERROR",0,1)</f>
        <v>256</v>
      </c>
      <c r="H228" s="9">
        <f>_xlfn.XLOOKUP($E228,'Copy of Raw Data'!$E:$E,'Copy of Raw Data'!H:H,"ERROR",0,1)</f>
        <v>2536.08</v>
      </c>
      <c r="I228" s="9">
        <f>_xlfn.XLOOKUP($E228,'Copy of Raw Data'!$E:$E,'Copy of Raw Data'!I:I,"ERROR",0,1)</f>
        <v>0.000106591205040491</v>
      </c>
      <c r="J228" s="9" t="str">
        <f>_xlfn.XLOOKUP($E228,'Copy of Raw Data'!$E:$E,'Copy of 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5 to 10</v>
      </c>
      <c r="L228" s="9">
        <f>_xlfn.XLOOKUP($E228,'Copy of Raw Data'!$E:$E,'Copy of Raw Data'!L:L,"ERROR",0,1)</f>
        <v>9.95</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5 to 10</v>
      </c>
      <c r="N228" s="9">
        <f>_xlfn.XLOOKUP($E228,'Copy of Raw Data'!$E:$E,'Copy of Raw Data'!N:N,"ERROR",0,1)</f>
        <v>9.99</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0% to 2%</v>
      </c>
      <c r="P228" s="16">
        <f t="shared" si="14"/>
        <v>0.0040040040040041</v>
      </c>
      <c r="Q228" s="9">
        <f>_xlfn.XLOOKUP($E228,'Copy of Raw Data'!$E:$E,'Copy of Raw Data'!Q:Q,"ERROR",0,1)</f>
        <v>7.06</v>
      </c>
      <c r="R228" s="9" t="str">
        <f>_xlfn.XLOOKUP($E228,'Copy of Raw Data'!$E:$E,'Copy of Raw Data'!R:R,"ERROR",0,1)</f>
        <v>oz</v>
      </c>
      <c r="S228" s="17">
        <f t="shared" si="13"/>
        <v>1.40934844192635</v>
      </c>
      <c r="T228" s="9" t="str">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1 to 2</v>
      </c>
      <c r="U228" s="17"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17">
        <f t="shared" si="15"/>
        <v>0.0478530322727747</v>
      </c>
      <c r="W228" s="17"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17">
        <f t="shared" si="16"/>
        <v>0.0476614285399508</v>
      </c>
      <c r="Y228" s="9"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6 to 8</v>
      </c>
      <c r="Z228" s="17">
        <f t="array" ref="Z228">_xlfn.IFS(AA228="oz",_xlfn.IFS(R228="oz",Q228,R228="fl oz",Q228*1.04,R228="ml",Q228*0.0338),AA228="fl oz",_xlfn.IFS(R228="oz",Q228/1.04,R228="fl oz",Q228,R228="ml",Q228*0.0338/1.04),AA228="ml",_xlfn.IFS(R228="oz",Q228/0.0338,R228="fl oz",Q228*1.04/0.0338,R228="ml",Q228))</f>
        <v>7.06</v>
      </c>
      <c r="AA228" s="9" t="str">
        <f>_xlfn.XLOOKUP($E228,'Copy of Raw Data'!$E:$E,'Copy of Raw Data'!AA:AA,"ERROR",0,1)</f>
        <v>oz</v>
      </c>
      <c r="AB228" s="9"/>
      <c r="AC228" s="9"/>
      <c r="AD228" s="9"/>
      <c r="AE228" s="9"/>
      <c r="AF228" s="9"/>
    </row>
    <row r="229" hidden="1" spans="1:32">
      <c r="A229" s="9" t="str">
        <f>_xlfn.XLOOKUP($E229,'Copy of Raw Data'!$E:$E,'Copy of Raw Data'!A:A,"ERROR",0,1)</f>
        <v>US</v>
      </c>
      <c r="B229" s="9" t="str">
        <f>_xlfn.XLOOKUP($E229,'Copy of Raw Data'!$E:$E,'Copy of Raw Data'!B:B,"ERROR",0,1)</f>
        <v>Hair Mousses</v>
      </c>
      <c r="C229" s="9" t="str">
        <f>_xlfn.XLOOKUP($E229,'Copy of Raw Data'!$E:$E,'Copy of Raw Data'!C:C,"ERROR",0,1)</f>
        <v>redken</v>
      </c>
      <c r="D229" s="9" t="str">
        <f>_xlfn.XLOOKUP($E229,'Copy of Raw Data'!$E:$E,'Copy of Raw Data'!D:D,"ERROR",0,1)</f>
        <v>www.amazon.com/dp/B000JHA9D2</v>
      </c>
      <c r="E229" s="9" t="s">
        <v>832</v>
      </c>
      <c r="F229" s="9" t="str">
        <f>_xlfn.XLOOKUP($E229,'Copy of Raw Data'!$E:$E,'Copy of Raw Data'!F:F,"ERROR",0,1)</f>
        <v>REDKEN Full Frame 07 All-Over Volumizing Mousse | For All Hair Types | Adds Volume &amp; Anti-Frizz Protection REDKEN Full Frame 07 All-Over Volumizing Mousse | For All Hair Types | Adds Volume &amp; Anti-Frizz Protection</v>
      </c>
      <c r="G229" s="9">
        <f>_xlfn.XLOOKUP($E229,'Copy of Raw Data'!$E:$E,'Copy of Raw Data'!G:G,"ERROR",0,1)</f>
        <v>104</v>
      </c>
      <c r="H229" s="9">
        <f>_xlfn.XLOOKUP($E229,'Copy of Raw Data'!$E:$E,'Copy of Raw Data'!H:H,"ERROR",0,1)</f>
        <v>2507.17</v>
      </c>
      <c r="I229" s="9">
        <f>_xlfn.XLOOKUP($E229,'Copy of Raw Data'!$E:$E,'Copy of Raw Data'!I:I,"ERROR",0,1)</f>
        <v>0.000101099600580052</v>
      </c>
      <c r="J229" s="9" t="str">
        <f>_xlfn.XLOOKUP($E229,'Copy of Raw Data'!$E:$E,'Copy of 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_xlfn.XLOOKUP($E229,'Copy of Raw Data'!$E:$E,'Copy of Raw Data'!L:L,"ERROR",0,1)</f>
        <v>24</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_xlfn.XLOOKUP($E229,'Copy of Raw Data'!$E:$E,'Copy of Raw Data'!N:N,"ERROR",0,1)</f>
        <v>24</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14"/>
        <v>0</v>
      </c>
      <c r="Q229" s="9">
        <f>_xlfn.XLOOKUP($E229,'Copy of Raw Data'!$E:$E,'Copy of Raw Data'!Q:Q,"ERROR",0,1)</f>
        <v>0</v>
      </c>
      <c r="R229" s="9">
        <f>_xlfn.XLOOKUP($E229,'Copy of Raw Data'!$E:$E,'Copy of Raw Data'!R:R,"ERROR",0,1)</f>
        <v>0</v>
      </c>
      <c r="S229" s="17" t="e">
        <f t="shared" si="13"/>
        <v>#N/A</v>
      </c>
      <c r="T229" s="9" t="e">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#N/A</v>
      </c>
      <c r="U229" s="17" t="e">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#N/A</v>
      </c>
      <c r="V229" s="17" t="e">
        <f t="shared" si="15"/>
        <v>#N/A</v>
      </c>
      <c r="W229" s="17" t="e">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#N/A</v>
      </c>
      <c r="X229" s="17" t="e">
        <f t="shared" si="16"/>
        <v>#N/A</v>
      </c>
      <c r="Y229" s="9" t="e">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#N/A</v>
      </c>
      <c r="Z229" s="17" t="e">
        <f t="array" ref="Z229">_xlfn.IFS(AA229="oz",_xlfn.IFS(R229="oz",Q229,R229="fl oz",Q229*1.04,R229="ml",Q229*0.0338),AA229="fl oz",_xlfn.IFS(R229="oz",Q229/1.04,R229="fl oz",Q229,R229="ml",Q229*0.0338/1.04),AA229="ml",_xlfn.IFS(R229="oz",Q229/0.0338,R229="fl oz",Q229*1.04/0.0338,R229="ml",Q229))</f>
        <v>#N/A</v>
      </c>
      <c r="AA229" s="9" t="str">
        <f>_xlfn.XLOOKUP($E229,'Copy of Raw Data'!$E:$E,'Copy of Raw Data'!AA:AA,"ERROR",0,1)</f>
        <v>oz</v>
      </c>
      <c r="AB229" s="9"/>
      <c r="AC229" s="9"/>
      <c r="AD229" s="9"/>
      <c r="AE229" s="9"/>
      <c r="AF229" s="9"/>
    </row>
    <row r="230" hidden="1" spans="1:32">
      <c r="A230" s="9" t="str">
        <f>_xlfn.XLOOKUP($E230,'Copy of Raw Data'!$E:$E,'Copy of Raw Data'!A:A,"ERROR",0,1)</f>
        <v>US</v>
      </c>
      <c r="B230" s="9" t="str">
        <f>_xlfn.XLOOKUP($E230,'Copy of Raw Data'!$E:$E,'Copy of Raw Data'!B:B,"ERROR",0,1)</f>
        <v>Hair Mousses</v>
      </c>
      <c r="C230" s="9" t="str">
        <f>_xlfn.XLOOKUP($E230,'Copy of Raw Data'!$E:$E,'Copy of Raw Data'!C:C,"ERROR",0,1)</f>
        <v>aussie</v>
      </c>
      <c r="D230" s="9" t="str">
        <f>_xlfn.XLOOKUP($E230,'Copy of Raw Data'!$E:$E,'Copy of Raw Data'!D:D,"ERROR",0,1)</f>
        <v>www.amazon.com/dp/B07NWB1FZL</v>
      </c>
      <c r="E230" s="9" t="s">
        <v>835</v>
      </c>
      <c r="F230" s="9" t="str">
        <f>_xlfn.XLOOKUP($E230,'Copy of Raw Data'!$E:$E,'Copy of Raw Data'!F:F,"ERROR",0,1)</f>
        <v>Aussie Kids Detangler 8 fl oz, Pack of 3</v>
      </c>
      <c r="G230" s="9">
        <f>_xlfn.XLOOKUP($E230,'Copy of Raw Data'!$E:$E,'Copy of Raw Data'!G:G,"ERROR",0,1)</f>
        <v>79</v>
      </c>
      <c r="H230" s="9">
        <f>_xlfn.XLOOKUP($E230,'Copy of Raw Data'!$E:$E,'Copy of Raw Data'!H:H,"ERROR",0,1)</f>
        <v>2378</v>
      </c>
      <c r="I230" s="9">
        <f>_xlfn.XLOOKUP($E230,'Copy of Raw Data'!$E:$E,'Copy of Raw Data'!I:I,"ERROR",0,1)</f>
        <v>9.83739927612176e-5</v>
      </c>
      <c r="J230" s="9" t="str">
        <f>_xlfn.XLOOKUP($E230,'Copy of Raw Data'!$E:$E,'Copy of 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_xlfn.XLOOKUP($E230,'Copy of Raw Data'!$E:$E,'Copy of Raw Data'!L:L,"ERROR",0,1)</f>
        <v>29.99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_xlfn.XLOOKUP($E230,'Copy of Raw Data'!$E:$E,'Copy of Raw Data'!N:N,"ERROR",0,1)</f>
        <v>29.99</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No Discount</v>
      </c>
      <c r="P230" s="16">
        <f t="shared" si="14"/>
        <v>0</v>
      </c>
      <c r="Q230" s="9">
        <f>_xlfn.XLOOKUP($E230,'Copy of Raw Data'!$E:$E,'Copy of Raw Data'!Q:Q,"ERROR",0,1)</f>
        <v>24</v>
      </c>
      <c r="R230" s="9" t="str">
        <f>_xlfn.XLOOKUP($E230,'Copy of Raw Data'!$E:$E,'Copy of Raw Data'!R:R,"ERROR",0,1)</f>
        <v>fl oz</v>
      </c>
      <c r="S230" s="17">
        <f t="shared" si="13"/>
        <v>1.20152243589744</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1 to 2</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 to 0.05</v>
      </c>
      <c r="V230" s="17">
        <f t="shared" si="15"/>
        <v>0.0406331564388717</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 to 0.05</v>
      </c>
      <c r="X230" s="17">
        <f t="shared" si="16"/>
        <v>0.0406331564388717</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20 to 25</v>
      </c>
      <c r="Z230" s="17">
        <f t="array" ref="Z230">_xlfn.IFS(AA230="oz",_xlfn.IFS(R230="oz",Q230,R230="fl oz",Q230*1.04,R230="ml",Q230*0.0338),AA230="fl oz",_xlfn.IFS(R230="oz",Q230/1.04,R230="fl oz",Q230,R230="ml",Q230*0.0338/1.04),AA230="ml",_xlfn.IFS(R230="oz",Q230/0.0338,R230="fl oz",Q230*1.04/0.0338,R230="ml",Q230))</f>
        <v>24.96</v>
      </c>
      <c r="AA230" s="9" t="str">
        <f>_xlfn.XLOOKUP($E230,'Copy of Raw Data'!$E:$E,'Copy of Raw Data'!AA:AA,"ERROR",0,1)</f>
        <v>oz</v>
      </c>
      <c r="AB230" s="9"/>
      <c r="AC230" s="9"/>
      <c r="AD230" s="9"/>
      <c r="AE230" s="9"/>
      <c r="AF230" s="9"/>
    </row>
    <row r="231" hidden="1" spans="1:32">
      <c r="A231" s="9" t="str">
        <f>_xlfn.XLOOKUP($E231,'Copy of Raw Data'!$E:$E,'Copy of Raw Data'!A:A,"ERROR",0,1)</f>
        <v>US</v>
      </c>
      <c r="B231" s="9" t="str">
        <f>_xlfn.XLOOKUP($E231,'Copy of Raw Data'!$E:$E,'Copy of Raw Data'!B:B,"ERROR",0,1)</f>
        <v>Hair Mousses</v>
      </c>
      <c r="C231" s="9" t="str">
        <f>_xlfn.XLOOKUP($E231,'Copy of Raw Data'!$E:$E,'Copy of Raw Data'!C:C,"ERROR",0,1)</f>
        <v>douxo</v>
      </c>
      <c r="D231" s="9" t="str">
        <f>_xlfn.XLOOKUP($E231,'Copy of Raw Data'!$E:$E,'Copy of Raw Data'!D:D,"ERROR",0,1)</f>
        <v>www.amazon.com/dp/B0947825LZ</v>
      </c>
      <c r="E231" s="9" t="s">
        <v>839</v>
      </c>
      <c r="F231" s="9" t="str">
        <f>_xlfn.XLOOKUP($E231,'Copy of Raw Data'!$E:$E,'Copy of Raw Data'!F:F,"ERROR",0,1)</f>
        <v>Douxo S3 SEB Mousse 5.1 oz (150 mL) - Relief for Seborrhea in Dogs and Cats (Helps with Oily to Flaky Skin)</v>
      </c>
      <c r="G231" s="9">
        <f>_xlfn.XLOOKUP($E231,'Copy of Raw Data'!$E:$E,'Copy of Raw Data'!G:G,"ERROR",0,1)</f>
        <v>89</v>
      </c>
      <c r="H231" s="9">
        <f>_xlfn.XLOOKUP($E231,'Copy of Raw Data'!$E:$E,'Copy of Raw Data'!H:H,"ERROR",0,1)</f>
        <v>2313.89</v>
      </c>
      <c r="I231" s="9">
        <f>_xlfn.XLOOKUP($E231,'Copy of Raw Data'!$E:$E,'Copy of Raw Data'!I:I,"ERROR",0,1)</f>
        <v>9.82047848510794e-5</v>
      </c>
      <c r="J231" s="9" t="str">
        <f>_xlfn.XLOOKUP($E231,'Copy of Raw Data'!$E:$E,'Copy of 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_xlfn.XLOOKUP($E231,'Copy of Raw Data'!$E:$E,'Copy of Raw Data'!L:L,"ERROR",0,1)</f>
        <v>25.9</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_xlfn.XLOOKUP($E231,'Copy of Raw Data'!$E:$E,'Copy of Raw Data'!N:N,"ERROR",0,1)</f>
        <v>28.81</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10% to 15%</v>
      </c>
      <c r="P231" s="16">
        <f t="shared" si="14"/>
        <v>0.101006594932315</v>
      </c>
      <c r="Q231" s="9">
        <f>_xlfn.XLOOKUP($E231,'Copy of Raw Data'!$E:$E,'Copy of Raw Data'!Q:Q,"ERROR",0,1)</f>
        <v>5.1</v>
      </c>
      <c r="R231" s="9" t="str">
        <f>_xlfn.XLOOKUP($E231,'Copy of Raw Data'!$E:$E,'Copy of Raw Data'!R:R,"ERROR",0,1)</f>
        <v>oz</v>
      </c>
      <c r="S231" s="17">
        <f t="shared" si="13"/>
        <v>5.07843137254902</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17">
        <f t="shared" si="15"/>
        <v>0.191038877505686</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17">
        <f t="shared" si="16"/>
        <v>0.171742690989145</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4 to 6</v>
      </c>
      <c r="Z231" s="17">
        <f t="array" ref="Z231">_xlfn.IFS(AA231="oz",_xlfn.IFS(R231="oz",Q231,R231="fl oz",Q231*1.04,R231="ml",Q231*0.0338),AA231="fl oz",_xlfn.IFS(R231="oz",Q231/1.04,R231="fl oz",Q231,R231="ml",Q231*0.0338/1.04),AA231="ml",_xlfn.IFS(R231="oz",Q231/0.0338,R231="fl oz",Q231*1.04/0.0338,R231="ml",Q231))</f>
        <v>5.1</v>
      </c>
      <c r="AA231" s="9" t="str">
        <f>_xlfn.XLOOKUP($E231,'Copy of Raw Data'!$E:$E,'Copy of Raw Data'!AA:AA,"ERROR",0,1)</f>
        <v>oz</v>
      </c>
      <c r="AB231" s="9"/>
      <c r="AC231" s="9"/>
      <c r="AD231" s="9"/>
      <c r="AE231" s="9"/>
      <c r="AF231" s="9"/>
    </row>
    <row r="232" hidden="1" spans="1:32">
      <c r="A232" s="9" t="str">
        <f>_xlfn.XLOOKUP($E232,'Copy of Raw Data'!$E:$E,'Copy of Raw Data'!A:A,"ERROR",0,1)</f>
        <v>US</v>
      </c>
      <c r="B232" s="9" t="str">
        <f>_xlfn.XLOOKUP($E232,'Copy of Raw Data'!$E:$E,'Copy of Raw Data'!B:B,"ERROR",0,1)</f>
        <v>Hair Mousses</v>
      </c>
      <c r="C232" s="9" t="str">
        <f>_xlfn.XLOOKUP($E232,'Copy of Raw Data'!$E:$E,'Copy of Raw Data'!C:C,"ERROR",0,1)</f>
        <v>KEVIN MURPHY</v>
      </c>
      <c r="D232" s="9" t="str">
        <f>_xlfn.XLOOKUP($E232,'Copy of Raw Data'!$E:$E,'Copy of Raw Data'!D:D,"ERROR",0,1)</f>
        <v>www.amazon.com/dp/B01E0FN1RE</v>
      </c>
      <c r="E232" s="9" t="s">
        <v>842</v>
      </c>
      <c r="F232" s="9" t="str">
        <f>_xlfn.XLOOKUP($E232,'Copy of Raw Data'!$E:$E,'Copy of Raw Data'!F:F,"ERROR",0,1)</f>
        <v>KEVIN MURPHY Body Builder Volumising Mousse 3 oz</v>
      </c>
      <c r="G232" s="9">
        <f>_xlfn.XLOOKUP($E232,'Copy of Raw Data'!$E:$E,'Copy of Raw Data'!G:G,"ERROR",0,1)</f>
        <v>94</v>
      </c>
      <c r="H232" s="9">
        <f>_xlfn.XLOOKUP($E232,'Copy of Raw Data'!$E:$E,'Copy of Raw Data'!H:H,"ERROR",0,1)</f>
        <v>2309.91</v>
      </c>
      <c r="I232" s="9">
        <f>_xlfn.XLOOKUP($E232,'Copy of Raw Data'!$E:$E,'Copy of Raw Data'!I:I,"ERROR",0,1)</f>
        <v>9.79407694938035e-5</v>
      </c>
      <c r="J232" s="9" t="str">
        <f>_xlfn.XLOOKUP($E232,'Copy of Raw Data'!$E:$E,'Copy of 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_xlfn.XLOOKUP($E232,'Copy of Raw Data'!$E:$E,'Copy of Raw Data'!L:L,"ERROR",0,1)</f>
        <v>24.51</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_xlfn.XLOOKUP($E232,'Copy of Raw Data'!$E:$E,'Copy of Raw Data'!N:N,"ERROR",0,1)</f>
        <v>25.67</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4% to 6%</v>
      </c>
      <c r="P232" s="16">
        <f t="shared" si="14"/>
        <v>0.045188936501753</v>
      </c>
      <c r="Q232" s="9">
        <f>_xlfn.XLOOKUP($E232,'Copy of Raw Data'!$E:$E,'Copy of Raw Data'!Q:Q,"ERROR",0,1)</f>
        <v>3</v>
      </c>
      <c r="R232" s="9" t="str">
        <f>_xlfn.XLOOKUP($E232,'Copy of Raw Data'!$E:$E,'Copy of Raw Data'!R:R,"ERROR",0,1)</f>
        <v>oz</v>
      </c>
      <c r="S232" s="17">
        <f t="shared" si="13"/>
        <v>8.17</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5 to 10</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0.2 to 0.3</v>
      </c>
      <c r="V232" s="17">
        <f t="shared" si="15"/>
        <v>0.289369856836884</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0.2 to 0.3</v>
      </c>
      <c r="X232" s="17">
        <f t="shared" si="16"/>
        <v>0.276293540750761</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 to 4</v>
      </c>
      <c r="Z232" s="17">
        <f t="array" ref="Z232">_xlfn.IFS(AA232="oz",_xlfn.IFS(R232="oz",Q232,R232="fl oz",Q232*1.04,R232="ml",Q232*0.0338),AA232="fl oz",_xlfn.IFS(R232="oz",Q232/1.04,R232="fl oz",Q232,R232="ml",Q232*0.0338/1.04),AA232="ml",_xlfn.IFS(R232="oz",Q232/0.0338,R232="fl oz",Q232*1.04/0.0338,R232="ml",Q232))</f>
        <v>3</v>
      </c>
      <c r="AA232" s="9" t="str">
        <f>_xlfn.XLOOKUP($E232,'Copy of Raw Data'!$E:$E,'Copy of Raw Data'!AA:AA,"ERROR",0,1)</f>
        <v>oz</v>
      </c>
      <c r="AB232" s="9"/>
      <c r="AC232" s="9"/>
      <c r="AD232" s="9"/>
      <c r="AE232" s="9"/>
      <c r="AF232" s="9"/>
    </row>
    <row r="233" hidden="1" spans="1:32">
      <c r="A233" s="9" t="str">
        <f>_xlfn.XLOOKUP($E233,'Copy of Raw Data'!$E:$E,'Copy of Raw Data'!A:A,"ERROR",0,1)</f>
        <v>US</v>
      </c>
      <c r="B233" s="9" t="str">
        <f>_xlfn.XLOOKUP($E233,'Copy of Raw Data'!$E:$E,'Copy of Raw Data'!B:B,"ERROR",0,1)</f>
        <v>Hair Mousses</v>
      </c>
      <c r="C233" s="9" t="str">
        <f>_xlfn.XLOOKUP($E233,'Copy of Raw Data'!$E:$E,'Copy of Raw Data'!C:C,"ERROR",0,1)</f>
        <v>tigi</v>
      </c>
      <c r="D233" s="9" t="str">
        <f>_xlfn.XLOOKUP($E233,'Copy of Raw Data'!$E:$E,'Copy of Raw Data'!D:D,"ERROR",0,1)</f>
        <v>www.amazon.com/dp/B01L3OZC36</v>
      </c>
      <c r="E233" s="9" t="s">
        <v>846</v>
      </c>
      <c r="F233" s="9" t="str">
        <f>_xlfn.XLOOKUP($E233,'Copy of Raw Data'!$E:$E,'Copy of Raw Data'!F:F,"ERROR",0,1)</f>
        <v>Catwalk Strong Hair Mousse, 6.7 Fluid Ounce</v>
      </c>
      <c r="G233" s="9">
        <f>_xlfn.XLOOKUP($E233,'Copy of Raw Data'!$E:$E,'Copy of Raw Data'!G:G,"ERROR",0,1)</f>
        <v>108</v>
      </c>
      <c r="H233" s="9">
        <f>_xlfn.XLOOKUP($E233,'Copy of Raw Data'!$E:$E,'Copy of Raw Data'!H:H,"ERROR",0,1)</f>
        <v>2303.7</v>
      </c>
      <c r="I233" s="9">
        <f>_xlfn.XLOOKUP($E233,'Copy of Raw Data'!$E:$E,'Copy of Raw Data'!I:I,"ERROR",0,1)</f>
        <v>9.35090527719933e-5</v>
      </c>
      <c r="J233" s="9" t="str">
        <f>_xlfn.XLOOKUP($E233,'Copy of Raw Data'!$E:$E,'Copy of 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_xlfn.XLOOKUP($E233,'Copy of Raw Data'!$E:$E,'Copy of Raw Data'!L:L,"ERROR",0,1)</f>
        <v>21.76</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_xlfn.XLOOKUP($E233,'Copy of Raw Data'!$E:$E,'Copy of Raw Data'!N:N,"ERROR",0,1)</f>
        <v>21.76</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14"/>
        <v>0</v>
      </c>
      <c r="Q233" s="9">
        <f>_xlfn.XLOOKUP($E233,'Copy of Raw Data'!$E:$E,'Copy of Raw Data'!Q:Q,"ERROR",0,1)</f>
        <v>6.7</v>
      </c>
      <c r="R233" s="9" t="str">
        <f>_xlfn.XLOOKUP($E233,'Copy of Raw Data'!$E:$E,'Copy of Raw Data'!R:R,"ERROR",0,1)</f>
        <v>fl oz</v>
      </c>
      <c r="S233" s="17">
        <f t="shared" si="13"/>
        <v>3.12284730195178</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3 to 4</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0.1 to 0.2</v>
      </c>
      <c r="V233" s="17">
        <f t="shared" si="15"/>
        <v>0.105608633816428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0.1 to 0.2</v>
      </c>
      <c r="X233" s="17">
        <f t="shared" si="16"/>
        <v>0.105608633816428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6 to 8</v>
      </c>
      <c r="Z233" s="17">
        <f t="array" ref="Z233">_xlfn.IFS(AA233="oz",_xlfn.IFS(R233="oz",Q233,R233="fl oz",Q233*1.04,R233="ml",Q233*0.0338),AA233="fl oz",_xlfn.IFS(R233="oz",Q233/1.04,R233="fl oz",Q233,R233="ml",Q233*0.0338/1.04),AA233="ml",_xlfn.IFS(R233="oz",Q233/0.0338,R233="fl oz",Q233*1.04/0.0338,R233="ml",Q233))</f>
        <v>6.968</v>
      </c>
      <c r="AA233" s="9" t="str">
        <f>_xlfn.XLOOKUP($E233,'Copy of Raw Data'!$E:$E,'Copy of Raw Data'!AA:AA,"ERROR",0,1)</f>
        <v>oz</v>
      </c>
      <c r="AB233" s="9"/>
      <c r="AC233" s="9"/>
      <c r="AD233" s="9"/>
      <c r="AE233" s="9"/>
      <c r="AF233" s="9"/>
    </row>
    <row r="234" hidden="1" spans="1:32">
      <c r="A234" s="9" t="str">
        <f>_xlfn.XLOOKUP($E234,'Copy of Raw Data'!$E:$E,'Copy of Raw Data'!A:A,"ERROR",0,1)</f>
        <v>US</v>
      </c>
      <c r="B234" s="9" t="str">
        <f>_xlfn.XLOOKUP($E234,'Copy of Raw Data'!$E:$E,'Copy of Raw Data'!B:B,"ERROR",0,1)</f>
        <v>Hair Mousses</v>
      </c>
      <c r="C234" s="9" t="str">
        <f>_xlfn.XLOOKUP($E234,'Copy of Raw Data'!$E:$E,'Copy of Raw Data'!C:C,"ERROR",0,1)</f>
        <v>tresemmÃ©</v>
      </c>
      <c r="D234" s="9" t="str">
        <f>_xlfn.XLOOKUP($E234,'Copy of Raw Data'!$E:$E,'Copy of Raw Data'!D:D,"ERROR",0,1)</f>
        <v>www.amazon.com/dp/B00GMOZV5W</v>
      </c>
      <c r="E234" s="9" t="s">
        <v>849</v>
      </c>
      <c r="F234" s="9" t="str">
        <f>_xlfn.XLOOKUP($E234,'Copy of Raw Data'!$E:$E,'Copy of Raw Data'!F:F,"ERROR",0,1)</f>
        <v>TRESemmé TRES Two Hair Mousse Extra Hold 10.5 oz(Pack of 3)</v>
      </c>
      <c r="G234" s="9">
        <f>_xlfn.XLOOKUP($E234,'Copy of Raw Data'!$E:$E,'Copy of Raw Data'!G:G,"ERROR",0,1)</f>
        <v>88</v>
      </c>
      <c r="H234" s="9">
        <f>_xlfn.XLOOKUP($E234,'Copy of Raw Data'!$E:$E,'Copy of Raw Data'!H:H,"ERROR",0,1)</f>
        <v>2199.46</v>
      </c>
      <c r="I234" s="9">
        <f>_xlfn.XLOOKUP($E234,'Copy of Raw Data'!$E:$E,'Copy of Raw Data'!I:I,"ERROR",0,1)</f>
        <v>9.15015157074895e-5</v>
      </c>
      <c r="J234" s="9" t="str">
        <f>_xlfn.XLOOKUP($E234,'Copy of Raw Data'!$E:$E,'Copy of 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20 to 30</v>
      </c>
      <c r="L234" s="9">
        <f>_xlfn.XLOOKUP($E234,'Copy of Raw Data'!$E:$E,'Copy of Raw Data'!L:L,"ERROR",0,1)</f>
        <v>24.98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20 to 30</v>
      </c>
      <c r="N234" s="9">
        <f>_xlfn.XLOOKUP($E234,'Copy of Raw Data'!$E:$E,'Copy of Raw Data'!N:N,"ERROR",0,1)</f>
        <v>24.98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14"/>
        <v>0</v>
      </c>
      <c r="Q234" s="9">
        <f>_xlfn.XLOOKUP($E234,'Copy of Raw Data'!$E:$E,'Copy of Raw Data'!Q:Q,"ERROR",0,1)</f>
        <v>31.5</v>
      </c>
      <c r="R234" s="9" t="str">
        <f>_xlfn.XLOOKUP($E234,'Copy of Raw Data'!$E:$E,'Copy of Raw Data'!R:R,"ERROR",0,1)</f>
        <v>oz</v>
      </c>
      <c r="S234" s="17">
        <f t="shared" si="13"/>
        <v>0.793015873015873</v>
      </c>
      <c r="T234" s="9" t="str">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0.75 to 1</v>
      </c>
      <c r="U234" s="17"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 to 0.05</v>
      </c>
      <c r="V234" s="17">
        <f t="shared" si="15"/>
        <v>0.0268182574574188</v>
      </c>
      <c r="W234" s="17"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 to 0.05</v>
      </c>
      <c r="X234" s="17">
        <f t="shared" si="16"/>
        <v>0.0268182574574188</v>
      </c>
      <c r="Y234" s="9"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30 to 40</v>
      </c>
      <c r="Z234" s="17">
        <f t="array" ref="Z234">_xlfn.IFS(AA234="oz",_xlfn.IFS(R234="oz",Q234,R234="fl oz",Q234*1.04,R234="ml",Q234*0.0338),AA234="fl oz",_xlfn.IFS(R234="oz",Q234/1.04,R234="fl oz",Q234,R234="ml",Q234*0.0338/1.04),AA234="ml",_xlfn.IFS(R234="oz",Q234/0.0338,R234="fl oz",Q234*1.04/0.0338,R234="ml",Q234))</f>
        <v>31.5</v>
      </c>
      <c r="AA234" s="9" t="str">
        <f>_xlfn.XLOOKUP($E234,'Copy of Raw Data'!$E:$E,'Copy of Raw Data'!AA:AA,"ERROR",0,1)</f>
        <v>oz</v>
      </c>
      <c r="AB234" s="9"/>
      <c r="AC234" s="9"/>
      <c r="AD234" s="9"/>
      <c r="AE234" s="9"/>
      <c r="AF234" s="9"/>
    </row>
    <row r="235" hidden="1" spans="1:32">
      <c r="A235" s="9" t="str">
        <f>_xlfn.XLOOKUP($E235,'Copy of Raw Data'!$E:$E,'Copy of Raw Data'!A:A,"ERROR",0,1)</f>
        <v>US</v>
      </c>
      <c r="B235" s="9" t="str">
        <f>_xlfn.XLOOKUP($E235,'Copy of Raw Data'!$E:$E,'Copy of Raw Data'!B:B,"ERROR",0,1)</f>
        <v>Hair Mousses</v>
      </c>
      <c r="C235" s="9" t="str">
        <f>_xlfn.XLOOKUP($E235,'Copy of Raw Data'!$E:$E,'Copy of Raw Data'!C:C,"ERROR",0,1)</f>
        <v>r+co</v>
      </c>
      <c r="D235" s="9" t="str">
        <f>_xlfn.XLOOKUP($E235,'Copy of Raw Data'!$E:$E,'Copy of Raw Data'!D:D,"ERROR",0,1)</f>
        <v>www.amazon.com/dp/B00YFVBVNA</v>
      </c>
      <c r="E235" s="9" t="s">
        <v>852</v>
      </c>
      <c r="F235" s="9" t="str">
        <f>_xlfn.XLOOKUP($E235,'Copy of Raw Data'!$E:$E,'Copy of Raw Data'!F:F,"ERROR",0,1)</f>
        <v>R+Co Park Ave Blowout Balm, Vitamin-Rich Hair Balm for Smooth Blowouts R+Co Park Ave Blowout Balm, Vitamin-Rich Hair Balm for Smooth Blowouts</v>
      </c>
      <c r="G235" s="9">
        <f>_xlfn.XLOOKUP($E235,'Copy of Raw Data'!$E:$E,'Copy of Raw Data'!G:G,"ERROR",0,1)</f>
        <v>120</v>
      </c>
      <c r="H235" s="9">
        <f>_xlfn.XLOOKUP($E235,'Copy of Raw Data'!$E:$E,'Copy of Raw Data'!H:H,"ERROR",0,1)</f>
        <v>2152.24</v>
      </c>
      <c r="I235" s="9">
        <f>_xlfn.XLOOKUP($E235,'Copy of Raw Data'!$E:$E,'Copy of Raw Data'!I:I,"ERROR",0,1)</f>
        <v>8.66510306653625e-5</v>
      </c>
      <c r="J235" s="9" t="str">
        <f>_xlfn.XLOOKUP($E235,'Copy of Raw Data'!$E:$E,'Copy of 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15 to 20</v>
      </c>
      <c r="L235" s="9">
        <f>_xlfn.XLOOKUP($E235,'Copy of Raw Data'!$E:$E,'Copy of Raw Data'!L:L,"ERROR",0,1)</f>
        <v>18</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15 to 20</v>
      </c>
      <c r="N235" s="9">
        <f>_xlfn.XLOOKUP($E235,'Copy of Raw Data'!$E:$E,'Copy of Raw Data'!N:N,"ERROR",0,1)</f>
        <v>18</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14"/>
        <v>0</v>
      </c>
      <c r="Q235" s="9">
        <f>_xlfn.XLOOKUP($E235,'Copy of Raw Data'!$E:$E,'Copy of Raw Data'!Q:Q,"ERROR",0,1)</f>
        <v>0</v>
      </c>
      <c r="R235" s="9">
        <f>_xlfn.XLOOKUP($E235,'Copy of Raw Data'!$E:$E,'Copy of Raw Data'!R:R,"ERROR",0,1)</f>
        <v>0</v>
      </c>
      <c r="S235" s="17" t="e">
        <f t="shared" si="13"/>
        <v>#N/A</v>
      </c>
      <c r="T235" s="9" t="e">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#N/A</v>
      </c>
      <c r="U235" s="17" t="e">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#N/A</v>
      </c>
      <c r="V235" s="17" t="e">
        <f t="shared" si="15"/>
        <v>#N/A</v>
      </c>
      <c r="W235" s="17" t="e">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#N/A</v>
      </c>
      <c r="X235" s="17" t="e">
        <f t="shared" si="16"/>
        <v>#N/A</v>
      </c>
      <c r="Y235" s="9" t="e">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#N/A</v>
      </c>
      <c r="Z235" s="17" t="e">
        <f t="array" ref="Z235">_xlfn.IFS(AA235="oz",_xlfn.IFS(R235="oz",Q235,R235="fl oz",Q235*1.04,R235="ml",Q235*0.0338),AA235="fl oz",_xlfn.IFS(R235="oz",Q235/1.04,R235="fl oz",Q235,R235="ml",Q235*0.0338/1.04),AA235="ml",_xlfn.IFS(R235="oz",Q235/0.0338,R235="fl oz",Q235*1.04/0.0338,R235="ml",Q235))</f>
        <v>#N/A</v>
      </c>
      <c r="AA235" s="9" t="str">
        <f>_xlfn.XLOOKUP($E235,'Copy of Raw Data'!$E:$E,'Copy of Raw Data'!AA:AA,"ERROR",0,1)</f>
        <v>oz</v>
      </c>
      <c r="AB235" s="9"/>
      <c r="AC235" s="9"/>
      <c r="AD235" s="9"/>
      <c r="AE235" s="9"/>
      <c r="AF235" s="9"/>
    </row>
    <row r="236" hidden="1" spans="1:32">
      <c r="A236" s="9" t="str">
        <f>_xlfn.XLOOKUP($E236,'Copy of Raw Data'!$E:$E,'Copy of Raw Data'!A:A,"ERROR",0,1)</f>
        <v>US</v>
      </c>
      <c r="B236" s="9" t="str">
        <f>_xlfn.XLOOKUP($E236,'Copy of Raw Data'!$E:$E,'Copy of Raw Data'!B:B,"ERROR",0,1)</f>
        <v>Hair Mousses</v>
      </c>
      <c r="C236" s="9" t="str">
        <f>_xlfn.XLOOKUP($E236,'Copy of Raw Data'!$E:$E,'Copy of Raw Data'!C:C,"ERROR",0,1)</f>
        <v>roux</v>
      </c>
      <c r="D236" s="9" t="str">
        <f>_xlfn.XLOOKUP($E236,'Copy of Raw Data'!$E:$E,'Copy of Raw Data'!D:D,"ERROR",0,1)</f>
        <v>www.amazon.com/dp/B001G13VFI</v>
      </c>
      <c r="E236" s="9" t="s">
        <v>855</v>
      </c>
      <c r="F236" s="9" t="str">
        <f>_xlfn.XLOOKUP($E236,'Copy of Raw Data'!$E:$E,'Copy of Raw Data'!F:F,"ERROR",0,1)</f>
        <v>Roux Fanci-Full Instant Color Mousse Tones &amp; Enriches Golden Blonde Hair, 26 Golden Spell, 6 Fl Oz (Pack of 1)</v>
      </c>
      <c r="G236" s="9">
        <f>_xlfn.XLOOKUP($E236,'Copy of Raw Data'!$E:$E,'Copy of Raw Data'!G:G,"ERROR",0,1)</f>
        <v>175</v>
      </c>
      <c r="H236" s="9">
        <f>_xlfn.XLOOKUP($E236,'Copy of Raw Data'!$E:$E,'Copy of Raw Data'!H:H,"ERROR",0,1)</f>
        <v>2038.15</v>
      </c>
      <c r="I236" s="9">
        <f>_xlfn.XLOOKUP($E236,'Copy of Raw Data'!$E:$E,'Copy of Raw Data'!I:I,"ERROR",0,1)</f>
        <v>8.53454088260802e-5</v>
      </c>
      <c r="J236" s="9" t="str">
        <f>_xlfn.XLOOKUP($E236,'Copy of Raw Data'!$E:$E,'Copy of 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10 to 15</v>
      </c>
      <c r="L236" s="9">
        <f>_xlfn.XLOOKUP($E236,'Copy of Raw Data'!$E:$E,'Copy of Raw Data'!L:L,"ERROR",0,1)</f>
        <v>11.65</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10 to 15</v>
      </c>
      <c r="N236" s="9">
        <f>_xlfn.XLOOKUP($E236,'Copy of Raw Data'!$E:$E,'Copy of Raw Data'!N:N,"ERROR",0,1)</f>
        <v>11.65</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No Discount</v>
      </c>
      <c r="P236" s="16">
        <f t="shared" si="14"/>
        <v>0</v>
      </c>
      <c r="Q236" s="9">
        <f>_xlfn.XLOOKUP($E236,'Copy of Raw Data'!$E:$E,'Copy of Raw Data'!Q:Q,"ERROR",0,1)</f>
        <v>6</v>
      </c>
      <c r="R236" s="9" t="str">
        <f>_xlfn.XLOOKUP($E236,'Copy of Raw Data'!$E:$E,'Copy of Raw Data'!R:R,"ERROR",0,1)</f>
        <v>fl oz</v>
      </c>
      <c r="S236" s="17">
        <f t="shared" si="13"/>
        <v>1.86698717948718</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1 to 2</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0.05 to 0.1</v>
      </c>
      <c r="V236" s="17">
        <f t="shared" si="15"/>
        <v>0.0631378822958126</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16"/>
        <v>0.0631378822958126</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6 to 8</v>
      </c>
      <c r="Z236" s="17">
        <f t="array" ref="Z236">_xlfn.IFS(AA236="oz",_xlfn.IFS(R236="oz",Q236,R236="fl oz",Q236*1.04,R236="ml",Q236*0.0338),AA236="fl oz",_xlfn.IFS(R236="oz",Q236/1.04,R236="fl oz",Q236,R236="ml",Q236*0.0338/1.04),AA236="ml",_xlfn.IFS(R236="oz",Q236/0.0338,R236="fl oz",Q236*1.04/0.0338,R236="ml",Q236))</f>
        <v>6.24</v>
      </c>
      <c r="AA236" s="9" t="str">
        <f>_xlfn.XLOOKUP($E236,'Copy of Raw Data'!$E:$E,'Copy of Raw Data'!AA:AA,"ERROR",0,1)</f>
        <v>oz</v>
      </c>
      <c r="AB236" s="9"/>
      <c r="AC236" s="9"/>
      <c r="AD236" s="9"/>
      <c r="AE236" s="9"/>
      <c r="AF236" s="9"/>
    </row>
    <row r="237" hidden="1" spans="1:32">
      <c r="A237" s="9" t="str">
        <f>_xlfn.XLOOKUP($E237,'Copy of Raw Data'!$E:$E,'Copy of Raw Data'!A:A,"ERROR",0,1)</f>
        <v>US</v>
      </c>
      <c r="B237" s="9" t="str">
        <f>_xlfn.XLOOKUP($E237,'Copy of Raw Data'!$E:$E,'Copy of Raw Data'!B:B,"ERROR",0,1)</f>
        <v>Hair Mousses</v>
      </c>
      <c r="C237" s="9" t="str">
        <f>_xlfn.XLOOKUP($E237,'Copy of Raw Data'!$E:$E,'Copy of Raw Data'!C:C,"ERROR",0,1)</f>
        <v>Colorproof</v>
      </c>
      <c r="D237" s="9" t="str">
        <f>_xlfn.XLOOKUP($E237,'Copy of Raw Data'!$E:$E,'Copy of Raw Data'!D:D,"ERROR",0,1)</f>
        <v>www.amazon.com/dp/B0B6QBQB5X</v>
      </c>
      <c r="E237" s="9" t="s">
        <v>859</v>
      </c>
      <c r="F237" s="9" t="str">
        <f>_xlfn.XLOOKUP($E237,'Copy of Raw Data'!$E:$E,'Copy of Raw Data'!F:F,"ERROR",0,1)</f>
        <v>Colorproof Lift It Mousse, 9oz - For Fine or Flat Hair, Root Volumizing Hair Mousse for Volume &amp; Control, Sulfate-Free, Vegan</v>
      </c>
      <c r="G237" s="9">
        <f>_xlfn.XLOOKUP($E237,'Copy of Raw Data'!$E:$E,'Copy of Raw Data'!G:G,"ERROR",0,1)</f>
        <v>83</v>
      </c>
      <c r="H237" s="9">
        <f>_xlfn.XLOOKUP($E237,'Copy of Raw Data'!$E:$E,'Copy of Raw Data'!H:H,"ERROR",0,1)</f>
        <v>2007.44</v>
      </c>
      <c r="I237" s="9">
        <f>_xlfn.XLOOKUP($E237,'Copy of Raw Data'!$E:$E,'Copy of Raw Data'!I:I,"ERROR",0,1)</f>
        <v>8.49797836936208e-5</v>
      </c>
      <c r="J237" s="9" t="str">
        <f>_xlfn.XLOOKUP($E237,'Copy of Raw Data'!$E:$E,'Copy of 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_xlfn.XLOOKUP($E237,'Copy of Raw Data'!$E:$E,'Copy of Raw Data'!L:L,"ERROR",0,1)</f>
        <v>24.18</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30 to 40</v>
      </c>
      <c r="N237" s="9">
        <f>_xlfn.XLOOKUP($E237,'Copy of Raw Data'!$E:$E,'Copy of Raw Data'!N:N,"ERROR",0,1)</f>
        <v>31</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20% to 25%</v>
      </c>
      <c r="P237" s="16">
        <f t="shared" si="14"/>
        <v>0.22</v>
      </c>
      <c r="Q237" s="9">
        <f>_xlfn.XLOOKUP($E237,'Copy of Raw Data'!$E:$E,'Copy of Raw Data'!Q:Q,"ERROR",0,1)</f>
        <v>9</v>
      </c>
      <c r="R237" s="9" t="str">
        <f>_xlfn.XLOOKUP($E237,'Copy of Raw Data'!$E:$E,'Copy of Raw Data'!R:R,"ERROR",0,1)</f>
        <v>oz</v>
      </c>
      <c r="S237" s="17">
        <f t="shared" si="13"/>
        <v>2.68666666666667</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2 to 3</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0.1 to 0.2</v>
      </c>
      <c r="V237" s="17">
        <f t="shared" si="15"/>
        <v>0.116484424905122</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0.05 to 0.1</v>
      </c>
      <c r="X237" s="17">
        <f t="shared" si="16"/>
        <v>0.0908578514259948</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17">
        <f t="array" ref="Z237">_xlfn.IFS(AA237="oz",_xlfn.IFS(R237="oz",Q237,R237="fl oz",Q237*1.04,R237="ml",Q237*0.0338),AA237="fl oz",_xlfn.IFS(R237="oz",Q237/1.04,R237="fl oz",Q237,R237="ml",Q237*0.0338/1.04),AA237="ml",_xlfn.IFS(R237="oz",Q237/0.0338,R237="fl oz",Q237*1.04/0.0338,R237="ml",Q237))</f>
        <v>9</v>
      </c>
      <c r="AA237" s="9" t="str">
        <f>_xlfn.XLOOKUP($E237,'Copy of Raw Data'!$E:$E,'Copy of Raw Data'!AA:AA,"ERROR",0,1)</f>
        <v>oz</v>
      </c>
      <c r="AB237" s="9"/>
      <c r="AC237" s="9"/>
      <c r="AD237" s="9"/>
      <c r="AE237" s="9"/>
      <c r="AF237" s="9"/>
    </row>
    <row r="238" hidden="1" spans="1:32">
      <c r="A238" s="9" t="str">
        <f>_xlfn.XLOOKUP($E238,'Copy of Raw Data'!$E:$E,'Copy of Raw Data'!A:A,"ERROR",0,1)</f>
        <v>US</v>
      </c>
      <c r="B238" s="9" t="str">
        <f>_xlfn.XLOOKUP($E238,'Copy of Raw Data'!$E:$E,'Copy of Raw Data'!B:B,"ERROR",0,1)</f>
        <v>Hair Mousses</v>
      </c>
      <c r="C238" s="9" t="str">
        <f>_xlfn.XLOOKUP($E238,'Copy of Raw Data'!$E:$E,'Copy of Raw Data'!C:C,"ERROR",0,1)</f>
        <v>John Frieda</v>
      </c>
      <c r="D238" s="9" t="str">
        <f>_xlfn.XLOOKUP($E238,'Copy of Raw Data'!$E:$E,'Copy of Raw Data'!D:D,"ERROR",0,1)</f>
        <v>www.amazon.com/dp/B00GMP1SCQ</v>
      </c>
      <c r="E238" s="9" t="s">
        <v>862</v>
      </c>
      <c r="F238" s="9" t="str">
        <f>_xlfn.XLOOKUP($E238,'Copy of Raw Data'!$E:$E,'Copy of Raw Data'!F:F,"ERROR",0,1)</f>
        <v>John Frieda Collection Luxurious Volume Perfectly Full Mousse, 7.5 Ounce (Pack of 3)</v>
      </c>
      <c r="G238" s="9">
        <f>_xlfn.XLOOKUP($E238,'Copy of Raw Data'!$E:$E,'Copy of Raw Data'!G:G,"ERROR",0,1)</f>
        <v>77</v>
      </c>
      <c r="H238" s="9">
        <f>_xlfn.XLOOKUP($E238,'Copy of Raw Data'!$E:$E,'Copy of Raw Data'!H:H,"ERROR",0,1)</f>
        <v>1998.84</v>
      </c>
      <c r="I238" s="9">
        <f>_xlfn.XLOOKUP($E238,'Copy of Raw Data'!$E:$E,'Copy of Raw Data'!I:I,"ERROR",0,1)</f>
        <v>8.39845180714261e-5</v>
      </c>
      <c r="J238" s="9" t="str">
        <f>_xlfn.XLOOKUP($E238,'Copy of Raw Data'!$E:$E,'Copy of 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20 to 30</v>
      </c>
      <c r="L238" s="9">
        <f>_xlfn.XLOOKUP($E238,'Copy of Raw Data'!$E:$E,'Copy of Raw Data'!L:L,"ERROR",0,1)</f>
        <v>26.04</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20 to 30</v>
      </c>
      <c r="N238" s="9">
        <f>_xlfn.XLOOKUP($E238,'Copy of Raw Data'!$E:$E,'Copy of Raw Data'!N:N,"ERROR",0,1)</f>
        <v>27.99</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6% to 8%</v>
      </c>
      <c r="P238" s="16">
        <f t="shared" si="14"/>
        <v>0.0696677384780278</v>
      </c>
      <c r="Q238" s="9">
        <f>_xlfn.XLOOKUP($E238,'Copy of Raw Data'!$E:$E,'Copy of Raw Data'!Q:Q,"ERROR",0,1)</f>
        <v>22.5</v>
      </c>
      <c r="R238" s="9" t="str">
        <f>_xlfn.XLOOKUP($E238,'Copy of Raw Data'!$E:$E,'Copy of Raw Data'!R:R,"ERROR",0,1)</f>
        <v>fl oz</v>
      </c>
      <c r="S238" s="17">
        <f t="shared" si="13"/>
        <v>1.11282051282051</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 to 0.05</v>
      </c>
      <c r="V238" s="17">
        <f t="shared" si="15"/>
        <v>0.0404516011550168</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 to 0.05</v>
      </c>
      <c r="X238" s="17">
        <f t="shared" si="16"/>
        <v>0.0376334295847316</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20 to 25</v>
      </c>
      <c r="Z238" s="17">
        <f t="array" ref="Z238">_xlfn.IFS(AA238="oz",_xlfn.IFS(R238="oz",Q238,R238="fl oz",Q238*1.04,R238="ml",Q238*0.0338),AA238="fl oz",_xlfn.IFS(R238="oz",Q238/1.04,R238="fl oz",Q238,R238="ml",Q238*0.0338/1.04),AA238="ml",_xlfn.IFS(R238="oz",Q238/0.0338,R238="fl oz",Q238*1.04/0.0338,R238="ml",Q238))</f>
        <v>23.4</v>
      </c>
      <c r="AA238" s="9" t="str">
        <f>_xlfn.XLOOKUP($E238,'Copy of Raw Data'!$E:$E,'Copy of Raw Data'!AA:AA,"ERROR",0,1)</f>
        <v>oz</v>
      </c>
      <c r="AB238" s="9"/>
      <c r="AC238" s="9"/>
      <c r="AD238" s="9"/>
      <c r="AE238" s="9"/>
      <c r="AF238" s="9"/>
    </row>
    <row r="239" hidden="1" spans="1:32">
      <c r="A239" s="9" t="str">
        <f>_xlfn.XLOOKUP($E239,'Copy of Raw Data'!$E:$E,'Copy of Raw Data'!A:A,"ERROR",0,1)</f>
        <v>US</v>
      </c>
      <c r="B239" s="9" t="str">
        <f>_xlfn.XLOOKUP($E239,'Copy of Raw Data'!$E:$E,'Copy of Raw Data'!B:B,"ERROR",0,1)</f>
        <v>Hair Mousses</v>
      </c>
      <c r="C239" s="9" t="str">
        <f>_xlfn.XLOOKUP($E239,'Copy of Raw Data'!$E:$E,'Copy of Raw Data'!C:C,"ERROR",0,1)</f>
        <v>rusk</v>
      </c>
      <c r="D239" s="9" t="str">
        <f>_xlfn.XLOOKUP($E239,'Copy of Raw Data'!$E:$E,'Copy of Raw Data'!D:D,"ERROR",0,1)</f>
        <v>www.amazon.com/dp/B005S3WQ1U</v>
      </c>
      <c r="E239" s="9" t="s">
        <v>865</v>
      </c>
      <c r="F239" s="9" t="str">
        <f>_xlfn.XLOOKUP($E239,'Copy of Raw Data'!$E:$E,'Copy of Raw Data'!F:F,"ERROR",0,1)</f>
        <v>RUSK Plumping Firm Hold Mousse, 8.5 oz</v>
      </c>
      <c r="G239" s="9">
        <f>_xlfn.XLOOKUP($E239,'Copy of Raw Data'!$E:$E,'Copy of Raw Data'!G:G,"ERROR",0,1)</f>
        <v>138</v>
      </c>
      <c r="H239" s="9">
        <f>_xlfn.XLOOKUP($E239,'Copy of Raw Data'!$E:$E,'Copy of Raw Data'!H:H,"ERROR",0,1)</f>
        <v>1975.43</v>
      </c>
      <c r="I239" s="9">
        <f>_xlfn.XLOOKUP($E239,'Copy of Raw Data'!$E:$E,'Copy of Raw Data'!I:I,"ERROR",0,1)</f>
        <v>8.05761265749994e-5</v>
      </c>
      <c r="J239" s="9" t="str">
        <f>_xlfn.XLOOKUP($E239,'Copy of Raw Data'!$E:$E,'Copy of 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10 to 15</v>
      </c>
      <c r="L239" s="9">
        <f>_xlfn.XLOOKUP($E239,'Copy of Raw Data'!$E:$E,'Copy of Raw Data'!L:L,"ERROR",0,1)</f>
        <v>14.29</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10 to 15</v>
      </c>
      <c r="N239" s="9">
        <f>_xlfn.XLOOKUP($E239,'Copy of Raw Data'!$E:$E,'Copy of Raw Data'!N:N,"ERROR",0,1)</f>
        <v>14.42</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0% to 2%</v>
      </c>
      <c r="P239" s="16">
        <f t="shared" si="14"/>
        <v>0.00901525658807218</v>
      </c>
      <c r="Q239" s="9">
        <f>_xlfn.XLOOKUP($E239,'Copy of Raw Data'!$E:$E,'Copy of Raw Data'!Q:Q,"ERROR",0,1)</f>
        <v>8.5</v>
      </c>
      <c r="R239" s="9" t="str">
        <f>_xlfn.XLOOKUP($E239,'Copy of Raw Data'!$E:$E,'Copy of Raw Data'!R:R,"ERROR",0,1)</f>
        <v>oz</v>
      </c>
      <c r="S239" s="17">
        <f t="shared" si="13"/>
        <v>1.68117647058824</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1 to 2</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0.05 to 0.1</v>
      </c>
      <c r="V239" s="17">
        <f t="shared" si="15"/>
        <v>0.0573713421790766</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0.05 to 0.1</v>
      </c>
      <c r="X239" s="17">
        <f t="shared" si="16"/>
        <v>0.0568541248085301</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8 to 10</v>
      </c>
      <c r="Z239" s="17">
        <f t="array" ref="Z239">_xlfn.IFS(AA239="oz",_xlfn.IFS(R239="oz",Q239,R239="fl oz",Q239*1.04,R239="ml",Q239*0.0338),AA239="fl oz",_xlfn.IFS(R239="oz",Q239/1.04,R239="fl oz",Q239,R239="ml",Q239*0.0338/1.04),AA239="ml",_xlfn.IFS(R239="oz",Q239/0.0338,R239="fl oz",Q239*1.04/0.0338,R239="ml",Q239))</f>
        <v>8.5</v>
      </c>
      <c r="AA239" s="9" t="str">
        <f>_xlfn.XLOOKUP($E239,'Copy of Raw Data'!$E:$E,'Copy of Raw Data'!AA:AA,"ERROR",0,1)</f>
        <v>oz</v>
      </c>
      <c r="AB239" s="9"/>
      <c r="AC239" s="9"/>
      <c r="AD239" s="9"/>
      <c r="AE239" s="9"/>
      <c r="AF239" s="9"/>
    </row>
    <row r="240" hidden="1" spans="1:32">
      <c r="A240" s="9" t="str">
        <f>_xlfn.XLOOKUP($E240,'Copy of Raw Data'!$E:$E,'Copy of Raw Data'!A:A,"ERROR",0,1)</f>
        <v>US</v>
      </c>
      <c r="B240" s="9" t="str">
        <f>_xlfn.XLOOKUP($E240,'Copy of Raw Data'!$E:$E,'Copy of Raw Data'!B:B,"ERROR",0,1)</f>
        <v>Hair Mousses</v>
      </c>
      <c r="C240" s="9" t="str">
        <f>_xlfn.XLOOKUP($E240,'Copy of Raw Data'!$E:$E,'Copy of Raw Data'!C:C,"ERROR",0,1)</f>
        <v>kerastase</v>
      </c>
      <c r="D240" s="9" t="str">
        <f>_xlfn.XLOOKUP($E240,'Copy of Raw Data'!$E:$E,'Copy of Raw Data'!D:D,"ERROR",0,1)</f>
        <v>www.amazon.com/dp/B00UXOXJ10</v>
      </c>
      <c r="E240" s="9" t="s">
        <v>869</v>
      </c>
      <c r="F240" s="9" t="str">
        <f>_xlfn.XLOOKUP($E240,'Copy of Raw Data'!$E:$E,'Copy of Raw Data'!F:F,"ERROR",0,1)</f>
        <v>KERASTASE Densifique Mousse Fluid Ounce, Multicolor, 5.1 Fl Oz</v>
      </c>
      <c r="G240" s="9">
        <f>_xlfn.XLOOKUP($E240,'Copy of Raw Data'!$E:$E,'Copy of Raw Data'!G:G,"ERROR",0,1)</f>
        <v>52</v>
      </c>
      <c r="H240" s="9">
        <f>_xlfn.XLOOKUP($E240,'Copy of Raw Data'!$E:$E,'Copy of Raw Data'!H:H,"ERROR",0,1)</f>
        <v>1895.26</v>
      </c>
      <c r="I240" s="9">
        <f>_xlfn.XLOOKUP($E240,'Copy of Raw Data'!$E:$E,'Copy of Raw Data'!I:I,"ERROR",0,1)</f>
        <v>7.83942798543231e-5</v>
      </c>
      <c r="J240" s="9" t="str">
        <f>_xlfn.XLOOKUP($E240,'Copy of Raw Data'!$E:$E,'Copy of 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30 to 40</v>
      </c>
      <c r="L240" s="9">
        <f>_xlfn.XLOOKUP($E240,'Copy of Raw Data'!$E:$E,'Copy of Raw Data'!L:L,"ERROR",0,1)</f>
        <v>36.63</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40 to 50</v>
      </c>
      <c r="N240" s="9">
        <f>_xlfn.XLOOKUP($E240,'Copy of Raw Data'!$E:$E,'Copy of Raw Data'!N:N,"ERROR",0,1)</f>
        <v>43.5</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15% to 20%</v>
      </c>
      <c r="P240" s="16">
        <f t="shared" si="14"/>
        <v>0.157931034482759</v>
      </c>
      <c r="Q240" s="9">
        <f>_xlfn.XLOOKUP($E240,'Copy of Raw Data'!$E:$E,'Copy of Raw Data'!Q:Q,"ERROR",0,1)</f>
        <v>5.1</v>
      </c>
      <c r="R240" s="9" t="str">
        <f>_xlfn.XLOOKUP($E240,'Copy of Raw Data'!$E:$E,'Copy of Raw Data'!R:R,"ERROR",0,1)</f>
        <v>fl oz</v>
      </c>
      <c r="S240" s="17">
        <f t="shared" si="13"/>
        <v>6.90610859728507</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5 to 10</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0.2 to 0.3</v>
      </c>
      <c r="V240" s="17">
        <f t="shared" si="15"/>
        <v>0.277353989383272</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0.2 to 0.3</v>
      </c>
      <c r="X240" s="17">
        <f t="shared" si="16"/>
        <v>0.233551186922052</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4 to 6</v>
      </c>
      <c r="Z240" s="17">
        <f t="array" ref="Z240">_xlfn.IFS(AA240="oz",_xlfn.IFS(R240="oz",Q240,R240="fl oz",Q240*1.04,R240="ml",Q240*0.0338),AA240="fl oz",_xlfn.IFS(R240="oz",Q240/1.04,R240="fl oz",Q240,R240="ml",Q240*0.0338/1.04),AA240="ml",_xlfn.IFS(R240="oz",Q240/0.0338,R240="fl oz",Q240*1.04/0.0338,R240="ml",Q240))</f>
        <v>5.304</v>
      </c>
      <c r="AA240" s="9" t="str">
        <f>_xlfn.XLOOKUP($E240,'Copy of Raw Data'!$E:$E,'Copy of Raw Data'!AA:AA,"ERROR",0,1)</f>
        <v>oz</v>
      </c>
      <c r="AB240" s="9"/>
      <c r="AC240" s="9"/>
      <c r="AD240" s="9"/>
      <c r="AE240" s="9"/>
      <c r="AF240" s="9"/>
    </row>
    <row r="241" hidden="1" spans="1:32">
      <c r="A241" s="9" t="str">
        <f>_xlfn.XLOOKUP($E241,'Copy of Raw Data'!$E:$E,'Copy of Raw Data'!A:A,"ERROR",0,1)</f>
        <v>US</v>
      </c>
      <c r="B241" s="9" t="str">
        <f>_xlfn.XLOOKUP($E241,'Copy of Raw Data'!$E:$E,'Copy of Raw Data'!B:B,"ERROR",0,1)</f>
        <v>Hair Mousses</v>
      </c>
      <c r="C241" s="9" t="str">
        <f>_xlfn.XLOOKUP($E241,'Copy of Raw Data'!$E:$E,'Copy of Raw Data'!C:C,"ERROR",0,1)</f>
        <v>tigi</v>
      </c>
      <c r="D241" s="9" t="str">
        <f>_xlfn.XLOOKUP($E241,'Copy of Raw Data'!$E:$E,'Copy of Raw Data'!D:D,"ERROR",0,1)</f>
        <v>www.amazon.com/dp/B00KQ3V2HQ</v>
      </c>
      <c r="E241" s="9" t="s">
        <v>872</v>
      </c>
      <c r="F241" s="9" t="str">
        <f>_xlfn.XLOOKUP($E241,'Copy of Raw Data'!$E:$E,'Copy of Raw Data'!F:F,"ERROR",0,1)</f>
        <v>TIGI Catwalk Strong Hold Mousse for Unisex, 6.7 Ounce</v>
      </c>
      <c r="G241" s="9">
        <f>_xlfn.XLOOKUP($E241,'Copy of Raw Data'!$E:$E,'Copy of Raw Data'!G:G,"ERROR",0,1)</f>
        <v>87</v>
      </c>
      <c r="H241" s="9">
        <f>_xlfn.XLOOKUP($E241,'Copy of Raw Data'!$E:$E,'Copy of Raw Data'!H:H,"ERROR",0,1)</f>
        <v>1843.94</v>
      </c>
      <c r="I241" s="9">
        <f>_xlfn.XLOOKUP($E241,'Copy of Raw Data'!$E:$E,'Copy of Raw Data'!I:I,"ERROR",0,1)</f>
        <v>7.72332074860131e-5</v>
      </c>
      <c r="J241" s="9" t="str">
        <f>_xlfn.XLOOKUP($E241,'Copy of Raw Data'!$E:$E,'Copy of 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20 to 30</v>
      </c>
      <c r="L241" s="9">
        <f>_xlfn.XLOOKUP($E241,'Copy of Raw Data'!$E:$E,'Copy of Raw Data'!L:L,"ERROR",0,1)</f>
        <v>21.25</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20 to 30</v>
      </c>
      <c r="N241" s="9">
        <f>_xlfn.XLOOKUP($E241,'Copy of Raw Data'!$E:$E,'Copy of Raw Data'!N:N,"ERROR",0,1)</f>
        <v>22.76</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6% to 8%</v>
      </c>
      <c r="P241" s="16">
        <f t="shared" si="14"/>
        <v>0.0663444639718806</v>
      </c>
      <c r="Q241" s="9">
        <f>_xlfn.XLOOKUP($E241,'Copy of Raw Data'!$E:$E,'Copy of Raw Data'!Q:Q,"ERROR",0,1)</f>
        <v>6.7</v>
      </c>
      <c r="R241" s="9" t="str">
        <f>_xlfn.XLOOKUP($E241,'Copy of Raw Data'!$E:$E,'Copy of Raw Data'!R:R,"ERROR",0,1)</f>
        <v>oz</v>
      </c>
      <c r="S241" s="17">
        <f t="shared" si="13"/>
        <v>3.17164179104478</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3 to 4</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0.1 to 0.2</v>
      </c>
      <c r="V241" s="17">
        <f t="shared" si="15"/>
        <v>0.114880450638253</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0.1 to 0.2</v>
      </c>
      <c r="X241" s="17">
        <f t="shared" si="16"/>
        <v>0.10725876871981</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6 to 8</v>
      </c>
      <c r="Z241" s="17">
        <f t="array" ref="Z241">_xlfn.IFS(AA241="oz",_xlfn.IFS(R241="oz",Q241,R241="fl oz",Q241*1.04,R241="ml",Q241*0.0338),AA241="fl oz",_xlfn.IFS(R241="oz",Q241/1.04,R241="fl oz",Q241,R241="ml",Q241*0.0338/1.04),AA241="ml",_xlfn.IFS(R241="oz",Q241/0.0338,R241="fl oz",Q241*1.04/0.0338,R241="ml",Q241))</f>
        <v>6.7</v>
      </c>
      <c r="AA241" s="9" t="str">
        <f>_xlfn.XLOOKUP($E241,'Copy of Raw Data'!$E:$E,'Copy of Raw Data'!AA:AA,"ERROR",0,1)</f>
        <v>oz</v>
      </c>
      <c r="AB241" s="9"/>
      <c r="AC241" s="9"/>
      <c r="AD241" s="9"/>
      <c r="AE241" s="9"/>
      <c r="AF241" s="9"/>
    </row>
    <row r="242" hidden="1" spans="1:32">
      <c r="A242" s="9" t="str">
        <f>_xlfn.XLOOKUP($E242,'Copy of Raw Data'!$E:$E,'Copy of Raw Data'!A:A,"ERROR",0,1)</f>
        <v>US</v>
      </c>
      <c r="B242" s="9" t="str">
        <f>_xlfn.XLOOKUP($E242,'Copy of Raw Data'!$E:$E,'Copy of Raw Data'!B:B,"ERROR",0,1)</f>
        <v>Hair Mousses</v>
      </c>
      <c r="C242" s="9" t="str">
        <f>_xlfn.XLOOKUP($E242,'Copy of Raw Data'!$E:$E,'Copy of Raw Data'!C:C,"ERROR",0,1)</f>
        <v>tresemme</v>
      </c>
      <c r="D242" s="9" t="str">
        <f>_xlfn.XLOOKUP($E242,'Copy of Raw Data'!$E:$E,'Copy of Raw Data'!D:D,"ERROR",0,1)</f>
        <v>www.amazon.com/dp/B000RK7VW8</v>
      </c>
      <c r="E242" s="9" t="s">
        <v>875</v>
      </c>
      <c r="F242" s="9" t="str">
        <f>_xlfn.XLOOKUP($E242,'Copy of Raw Data'!$E:$E,'Copy of Raw Data'!F:F,"ERROR",0,1)</f>
        <v>TRESemmé Extra Hold Volumizing Mousse For 24H Touchable Hold &amp; Volume with Pro Lock Tech 15 oz</v>
      </c>
      <c r="G242" s="9">
        <f>_xlfn.XLOOKUP($E242,'Copy of Raw Data'!$E:$E,'Copy of Raw Data'!G:G,"ERROR",0,1)</f>
        <v>245</v>
      </c>
      <c r="H242" s="9">
        <f>_xlfn.XLOOKUP($E242,'Copy of Raw Data'!$E:$E,'Copy of Raw Data'!H:H,"ERROR",0,1)</f>
        <v>1816.63</v>
      </c>
      <c r="I242" s="9">
        <f>_xlfn.XLOOKUP($E242,'Copy of Raw Data'!$E:$E,'Copy of Raw Data'!I:I,"ERROR",0,1)</f>
        <v>7.59076038080963e-5</v>
      </c>
      <c r="J242" s="9" t="str">
        <f>_xlfn.XLOOKUP($E242,'Copy of Raw Data'!$E:$E,'Copy of 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 to 10</v>
      </c>
      <c r="L242" s="9">
        <f>_xlfn.XLOOKUP($E242,'Copy of Raw Data'!$E:$E,'Copy of Raw Data'!L:L,"ERROR",0,1)</f>
        <v>7.51</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10 to 15</v>
      </c>
      <c r="N242" s="9">
        <f>_xlfn.XLOOKUP($E242,'Copy of Raw Data'!$E:$E,'Copy of Raw Data'!N:N,"ERROR",0,1)</f>
        <v>10.94</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30% to 40%</v>
      </c>
      <c r="P242" s="16">
        <f t="shared" si="14"/>
        <v>0.313528336380256</v>
      </c>
      <c r="Q242" s="9">
        <f>_xlfn.XLOOKUP($E242,'Copy of Raw Data'!$E:$E,'Copy of Raw Data'!Q:Q,"ERROR",0,1)</f>
        <v>15</v>
      </c>
      <c r="R242" s="9" t="str">
        <f>_xlfn.XLOOKUP($E242,'Copy of Raw Data'!$E:$E,'Copy of Raw Data'!R:R,"ERROR",0,1)</f>
        <v>oz</v>
      </c>
      <c r="S242" s="17">
        <f t="shared" si="13"/>
        <v>0.500666666666667</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0.5 to 0.75</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15"/>
        <v>0.0246646375831361</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16"/>
        <v>0.0169315747942735</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10 to 15</v>
      </c>
      <c r="Z242" s="17">
        <f t="array" ref="Z242">_xlfn.IFS(AA242="oz",_xlfn.IFS(R242="oz",Q242,R242="fl oz",Q242*1.04,R242="ml",Q242*0.0338),AA242="fl oz",_xlfn.IFS(R242="oz",Q242/1.04,R242="fl oz",Q242,R242="ml",Q242*0.0338/1.04),AA242="ml",_xlfn.IFS(R242="oz",Q242/0.0338,R242="fl oz",Q242*1.04/0.0338,R242="ml",Q242))</f>
        <v>15</v>
      </c>
      <c r="AA242" s="9" t="str">
        <f>_xlfn.XLOOKUP($E242,'Copy of Raw Data'!$E:$E,'Copy of Raw Data'!AA:AA,"ERROR",0,1)</f>
        <v>oz</v>
      </c>
      <c r="AB242" s="9"/>
      <c r="AC242" s="9"/>
      <c r="AD242" s="9"/>
      <c r="AE242" s="9"/>
      <c r="AF242" s="9"/>
    </row>
    <row r="243" hidden="1" spans="1:32">
      <c r="A243" s="9" t="str">
        <f>_xlfn.XLOOKUP($E243,'Copy of Raw Data'!$E:$E,'Copy of Raw Data'!A:A,"ERROR",0,1)</f>
        <v>US</v>
      </c>
      <c r="B243" s="9" t="str">
        <f>_xlfn.XLOOKUP($E243,'Copy of Raw Data'!$E:$E,'Copy of Raw Data'!B:B,"ERROR",0,1)</f>
        <v>Hair Mousses</v>
      </c>
      <c r="C243" s="9" t="str">
        <f>_xlfn.XLOOKUP($E243,'Copy of Raw Data'!$E:$E,'Copy of Raw Data'!C:C,"ERROR",0,1)</f>
        <v>TRESemmé</v>
      </c>
      <c r="D243" s="9" t="str">
        <f>_xlfn.XLOOKUP($E243,'Copy of Raw Data'!$E:$E,'Copy of Raw Data'!D:D,"ERROR",0,1)</f>
        <v>www.amazon.com/dp/B01MDOMSVN</v>
      </c>
      <c r="E243" s="9" t="s">
        <v>878</v>
      </c>
      <c r="F243" s="9" t="str">
        <f>_xlfn.XLOOKUP($E243,'Copy of Raw Data'!$E:$E,'Copy of Raw Data'!F:F,"ERROR",0,1)</f>
        <v>Tresemme Mousse Extra Firm Control 10.5oz (2 Pack) by TRESemme</v>
      </c>
      <c r="G243" s="9">
        <f>_xlfn.XLOOKUP($E243,'Copy of Raw Data'!$E:$E,'Copy of Raw Data'!G:G,"ERROR",0,1)</f>
        <v>68</v>
      </c>
      <c r="H243" s="9">
        <f>_xlfn.XLOOKUP($E243,'Copy of Raw Data'!$E:$E,'Copy of Raw Data'!H:H,"ERROR",0,1)</f>
        <v>1785.45</v>
      </c>
      <c r="I243" s="9">
        <f>_xlfn.XLOOKUP($E243,'Copy of Raw Data'!$E:$E,'Copy of Raw Data'!I:I,"ERROR",0,1)</f>
        <v>7.43460443760924e-5</v>
      </c>
      <c r="J243" s="9" t="str">
        <f>_xlfn.XLOOKUP($E243,'Copy of Raw Data'!$E:$E,'Copy of 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20 to 30</v>
      </c>
      <c r="L243" s="9">
        <f>_xlfn.XLOOKUP($E243,'Copy of Raw Data'!$E:$E,'Copy of Raw Data'!L:L,"ERROR",0,1)</f>
        <v>26.27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20 to 30</v>
      </c>
      <c r="N243" s="9">
        <f>_xlfn.XLOOKUP($E243,'Copy of Raw Data'!$E:$E,'Copy of Raw Data'!N:N,"ERROR",0,1)</f>
        <v>26.66</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0% to 2%</v>
      </c>
      <c r="P243" s="16">
        <f t="shared" si="14"/>
        <v>0.0146286571642911</v>
      </c>
      <c r="Q243" s="9">
        <f>_xlfn.XLOOKUP($E243,'Copy of Raw Data'!$E:$E,'Copy of Raw Data'!Q:Q,"ERROR",0,1)</f>
        <v>21</v>
      </c>
      <c r="R243" s="9" t="str">
        <f>_xlfn.XLOOKUP($E243,'Copy of Raw Data'!$E:$E,'Copy of Raw Data'!R:R,"ERROR",0,1)</f>
        <v>oz</v>
      </c>
      <c r="S243" s="17">
        <f t="shared" si="13"/>
        <v>1.25095238095238</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1 to 2</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15"/>
        <v>0.0429328308936019</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16"/>
        <v>0.042304781229367</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20 to 25</v>
      </c>
      <c r="Z243" s="17">
        <f t="array" ref="Z243">_xlfn.IFS(AA243="oz",_xlfn.IFS(R243="oz",Q243,R243="fl oz",Q243*1.04,R243="ml",Q243*0.0338),AA243="fl oz",_xlfn.IFS(R243="oz",Q243/1.04,R243="fl oz",Q243,R243="ml",Q243*0.0338/1.04),AA243="ml",_xlfn.IFS(R243="oz",Q243/0.0338,R243="fl oz",Q243*1.04/0.0338,R243="ml",Q243))</f>
        <v>21</v>
      </c>
      <c r="AA243" s="9" t="str">
        <f>_xlfn.XLOOKUP($E243,'Copy of Raw Data'!$E:$E,'Copy of Raw Data'!AA:AA,"ERROR",0,1)</f>
        <v>oz</v>
      </c>
      <c r="AB243" s="9"/>
      <c r="AC243" s="9"/>
      <c r="AD243" s="9"/>
      <c r="AE243" s="9"/>
      <c r="AF243" s="9"/>
    </row>
    <row r="244" hidden="1" spans="1:32">
      <c r="A244" s="9" t="str">
        <f>_xlfn.XLOOKUP($E244,'Copy of Raw Data'!$E:$E,'Copy of Raw Data'!A:A,"ERROR",0,1)</f>
        <v>US</v>
      </c>
      <c r="B244" s="9" t="str">
        <f>_xlfn.XLOOKUP($E244,'Copy of Raw Data'!$E:$E,'Copy of Raw Data'!B:B,"ERROR",0,1)</f>
        <v>Hair Mousses</v>
      </c>
      <c r="C244" s="9" t="str">
        <f>_xlfn.XLOOKUP($E244,'Copy of Raw Data'!$E:$E,'Copy of Raw Data'!C:C,"ERROR",0,1)</f>
        <v>herbal essences</v>
      </c>
      <c r="D244" s="9" t="str">
        <f>_xlfn.XLOOKUP($E244,'Copy of Raw Data'!$E:$E,'Copy of Raw Data'!D:D,"ERROR",0,1)</f>
        <v>www.amazon.com/dp/B000NP7A28</v>
      </c>
      <c r="E244" s="9" t="s">
        <v>881</v>
      </c>
      <c r="F244" s="9" t="str">
        <f>_xlfn.XLOOKUP($E244,'Copy of Raw Data'!$E:$E,'Copy of Raw Data'!F:F,"ERROR",0,1)</f>
        <v>Herbal Essences Body Envy Volumizing Mousse 6.8 oz</v>
      </c>
      <c r="G244" s="9">
        <f>_xlfn.XLOOKUP($E244,'Copy of Raw Data'!$E:$E,'Copy of Raw Data'!G:G,"ERROR",0,1)</f>
        <v>257</v>
      </c>
      <c r="H244" s="9">
        <f>_xlfn.XLOOKUP($E244,'Copy of Raw Data'!$E:$E,'Copy of Raw Data'!H:H,"ERROR",0,1)</f>
        <v>1748.72</v>
      </c>
      <c r="I244" s="9">
        <f>_xlfn.XLOOKUP($E244,'Copy of Raw Data'!$E:$E,'Copy of Raw Data'!I:I,"ERROR",0,1)</f>
        <v>7.0285054532776e-5</v>
      </c>
      <c r="J244" s="9" t="str">
        <f>_xlfn.XLOOKUP($E244,'Copy of Raw Data'!$E:$E,'Copy of 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5 to 10</v>
      </c>
      <c r="L244" s="9">
        <f>_xlfn.XLOOKUP($E244,'Copy of Raw Data'!$E:$E,'Copy of Raw Data'!L:L,"ERROR",0,1)</f>
        <v>6.7</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 to 10</v>
      </c>
      <c r="N244" s="9">
        <f>_xlfn.XLOOKUP($E244,'Copy of Raw Data'!$E:$E,'Copy of Raw Data'!N:N,"ERROR",0,1)</f>
        <v>9.15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25% to 30%</v>
      </c>
      <c r="P244" s="16">
        <f t="shared" si="14"/>
        <v>0.26775956284153</v>
      </c>
      <c r="Q244" s="9">
        <f>_xlfn.XLOOKUP($E244,'Copy of Raw Data'!$E:$E,'Copy of Raw Data'!Q:Q,"ERROR",0,1)</f>
        <v>6.8</v>
      </c>
      <c r="R244" s="9" t="str">
        <f>_xlfn.XLOOKUP($E244,'Copy of Raw Data'!$E:$E,'Copy of Raw Data'!R:R,"ERROR",0,1)</f>
        <v>oz</v>
      </c>
      <c r="S244" s="17">
        <f t="shared" si="13"/>
        <v>0.985294117647059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0.75 to 1</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15"/>
        <v>0.0455051821201934</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16"/>
        <v>0.0333207344486662</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6 to 8</v>
      </c>
      <c r="Z244" s="17">
        <f t="array" ref="Z244">_xlfn.IFS(AA244="oz",_xlfn.IFS(R244="oz",Q244,R244="fl oz",Q244*1.04,R244="ml",Q244*0.0338),AA244="fl oz",_xlfn.IFS(R244="oz",Q244/1.04,R244="fl oz",Q244,R244="ml",Q244*0.0338/1.04),AA244="ml",_xlfn.IFS(R244="oz",Q244/0.0338,R244="fl oz",Q244*1.04/0.0338,R244="ml",Q244))</f>
        <v>6.8</v>
      </c>
      <c r="AA244" s="9" t="str">
        <f>_xlfn.XLOOKUP($E244,'Copy of Raw Data'!$E:$E,'Copy of Raw Data'!AA:AA,"ERROR",0,1)</f>
        <v>oz</v>
      </c>
      <c r="AB244" s="9"/>
      <c r="AC244" s="9"/>
      <c r="AD244" s="9"/>
      <c r="AE244" s="9"/>
      <c r="AF244" s="9"/>
    </row>
    <row r="245" hidden="1" spans="1:32">
      <c r="A245" s="9" t="str">
        <f>_xlfn.XLOOKUP($E245,'Copy of Raw Data'!$E:$E,'Copy of Raw Data'!A:A,"ERROR",0,1)</f>
        <v>US</v>
      </c>
      <c r="B245" s="9" t="str">
        <f>_xlfn.XLOOKUP($E245,'Copy of Raw Data'!$E:$E,'Copy of Raw Data'!B:B,"ERROR",0,1)</f>
        <v>Hair Mousses</v>
      </c>
      <c r="C245" s="9" t="str">
        <f>_xlfn.XLOOKUP($E245,'Copy of Raw Data'!$E:$E,'Copy of Raw Data'!C:C,"ERROR",0,1)</f>
        <v>condition 3-n-1</v>
      </c>
      <c r="D245" s="9" t="str">
        <f>_xlfn.XLOOKUP($E245,'Copy of Raw Data'!$E:$E,'Copy of Raw Data'!D:D,"ERROR",0,1)</f>
        <v>www.amazon.com/dp/B00OQKBET6</v>
      </c>
      <c r="E245" s="9" t="s">
        <v>885</v>
      </c>
      <c r="F245" s="9" t="str">
        <f>_xlfn.XLOOKUP($E245,'Copy of Raw Data'!$E:$E,'Copy of Raw Data'!F:F,"ERROR",0,1)</f>
        <v>Condition 3-N-1 Mousse 6 Ounce Maximum With Sunscreen (177ml) (6 Pack), (SG_B00OQKBET6_US)</v>
      </c>
      <c r="G245" s="9">
        <f>_xlfn.XLOOKUP($E245,'Copy of Raw Data'!$E:$E,'Copy of Raw Data'!G:G,"ERROR",0,1)</f>
        <v>65</v>
      </c>
      <c r="H245" s="9">
        <f>_xlfn.XLOOKUP($E245,'Copy of Raw Data'!$E:$E,'Copy of Raw Data'!H:H,"ERROR",0,1)</f>
        <v>1653.2</v>
      </c>
      <c r="I245" s="9">
        <f>_xlfn.XLOOKUP($E245,'Copy of Raw Data'!$E:$E,'Copy of Raw Data'!I:I,"ERROR",0,1)</f>
        <v>7.01047928395634e-5</v>
      </c>
      <c r="J245" s="9" t="str">
        <f>_xlfn.XLOOKUP($E245,'Copy of Raw Data'!$E:$E,'Copy of 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20 to 30</v>
      </c>
      <c r="L245" s="9">
        <f>_xlfn.XLOOKUP($E245,'Copy of Raw Data'!$E:$E,'Copy of Raw Data'!L:L,"ERROR",0,1)</f>
        <v>25.25</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20 to 30</v>
      </c>
      <c r="N245" s="9">
        <f>_xlfn.XLOOKUP($E245,'Copy of Raw Data'!$E:$E,'Copy of Raw Data'!N:N,"ERROR",0,1)</f>
        <v>25.5</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0% to 2%</v>
      </c>
      <c r="P245" s="16">
        <f t="shared" si="14"/>
        <v>0.00980392156862745</v>
      </c>
      <c r="Q245" s="9">
        <f>_xlfn.XLOOKUP($E245,'Copy of Raw Data'!$E:$E,'Copy of Raw Data'!Q:Q,"ERROR",0,1)</f>
        <v>36</v>
      </c>
      <c r="R245" s="9" t="str">
        <f>_xlfn.XLOOKUP($E245,'Copy of Raw Data'!$E:$E,'Copy of Raw Data'!R:R,"ERROR",0,1)</f>
        <v>oz</v>
      </c>
      <c r="S245" s="17">
        <f t="shared" si="13"/>
        <v>0.701388888888889</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0.5 to 0.75</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 to 0.05</v>
      </c>
      <c r="V245" s="17">
        <f t="shared" si="15"/>
        <v>0.0239544583474242</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16"/>
        <v>0.0237196107165671</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30 to 40</v>
      </c>
      <c r="Z245" s="17">
        <f t="array" ref="Z245">_xlfn.IFS(AA245="oz",_xlfn.IFS(R245="oz",Q245,R245="fl oz",Q245*1.04,R245="ml",Q245*0.0338),AA245="fl oz",_xlfn.IFS(R245="oz",Q245/1.04,R245="fl oz",Q245,R245="ml",Q245*0.0338/1.04),AA245="ml",_xlfn.IFS(R245="oz",Q245/0.0338,R245="fl oz",Q245*1.04/0.0338,R245="ml",Q245))</f>
        <v>36</v>
      </c>
      <c r="AA245" s="9" t="str">
        <f>_xlfn.XLOOKUP($E245,'Copy of Raw Data'!$E:$E,'Copy of Raw Data'!AA:AA,"ERROR",0,1)</f>
        <v>oz</v>
      </c>
      <c r="AB245" s="9"/>
      <c r="AC245" s="9"/>
      <c r="AD245" s="9"/>
      <c r="AE245" s="9"/>
      <c r="AF245" s="9"/>
    </row>
    <row r="246" hidden="1" spans="1:32">
      <c r="A246" s="9" t="str">
        <f>_xlfn.XLOOKUP($E246,'Copy of Raw Data'!$E:$E,'Copy of Raw Data'!A:A,"ERROR",0,1)</f>
        <v>US</v>
      </c>
      <c r="B246" s="9" t="str">
        <f>_xlfn.XLOOKUP($E246,'Copy of Raw Data'!$E:$E,'Copy of Raw Data'!B:B,"ERROR",0,1)</f>
        <v>Hair Mousses</v>
      </c>
      <c r="C246" s="9" t="str">
        <f>_xlfn.XLOOKUP($E246,'Copy of Raw Data'!$E:$E,'Copy of Raw Data'!C:C,"ERROR",0,1)</f>
        <v>OSiS+</v>
      </c>
      <c r="D246" s="9" t="str">
        <f>_xlfn.XLOOKUP($E246,'Copy of Raw Data'!$E:$E,'Copy of Raw Data'!D:D,"ERROR",0,1)</f>
        <v>www.amazon.com/dp/B06XGCVR57</v>
      </c>
      <c r="E246" s="9" t="s">
        <v>888</v>
      </c>
      <c r="F246" s="9" t="str">
        <f>_xlfn.XLOOKUP($E246,'Copy of Raw Data'!$E:$E,'Copy of Raw Data'!F:F,"ERROR",0,1)</f>
        <v>OSiS+ ELASTIC FINISH Flexible Hold Light Control Hairspray, 9.1-Ounce</v>
      </c>
      <c r="G246" s="9">
        <f>_xlfn.XLOOKUP($E246,'Copy of Raw Data'!$E:$E,'Copy of Raw Data'!G:G,"ERROR",0,1)</f>
        <v>127</v>
      </c>
      <c r="H246" s="9">
        <f>_xlfn.XLOOKUP($E246,'Copy of Raw Data'!$E:$E,'Copy of Raw Data'!H:H,"ERROR",0,1)</f>
        <v>1648.96</v>
      </c>
      <c r="I246" s="9">
        <f>_xlfn.XLOOKUP($E246,'Copy of Raw Data'!$E:$E,'Copy of Raw Data'!I:I,"ERROR",0,1)</f>
        <v>6.83710494789013e-5</v>
      </c>
      <c r="J246" s="9" t="str">
        <f>_xlfn.XLOOKUP($E246,'Copy of Raw Data'!$E:$E,'Copy of 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 to 15</v>
      </c>
      <c r="L246" s="9">
        <f>_xlfn.XLOOKUP($E246,'Copy of Raw Data'!$E:$E,'Copy of Raw Data'!L:L,"ERROR",0,1)</f>
        <v>13.12</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 to 15</v>
      </c>
      <c r="N246" s="9">
        <f>_xlfn.XLOOKUP($E246,'Copy of Raw Data'!$E:$E,'Copy of Raw Data'!N:N,"ERROR",0,1)</f>
        <v>14.9</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10% to 15%</v>
      </c>
      <c r="P246" s="16">
        <f t="shared" si="14"/>
        <v>0.119463087248322</v>
      </c>
      <c r="Q246" s="9">
        <f>_xlfn.XLOOKUP($E246,'Copy of Raw Data'!$E:$E,'Copy of Raw Data'!Q:Q,"ERROR",0,1)</f>
        <v>9.1</v>
      </c>
      <c r="R246" s="9" t="str">
        <f>_xlfn.XLOOKUP($E246,'Copy of Raw Data'!$E:$E,'Copy of Raw Data'!R:R,"ERROR",0,1)</f>
        <v>oz</v>
      </c>
      <c r="S246" s="17">
        <f t="shared" si="13"/>
        <v>1.44175824175824</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0.05 to 0.1</v>
      </c>
      <c r="V246" s="17">
        <f t="shared" si="15"/>
        <v>0.0553724260183509</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16"/>
        <v>0.0487574650577694</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8 to 10</v>
      </c>
      <c r="Z246" s="17">
        <f t="array" ref="Z246">_xlfn.IFS(AA246="oz",_xlfn.IFS(R246="oz",Q246,R246="fl oz",Q246*1.04,R246="ml",Q246*0.0338),AA246="fl oz",_xlfn.IFS(R246="oz",Q246/1.04,R246="fl oz",Q246,R246="ml",Q246*0.0338/1.04),AA246="ml",_xlfn.IFS(R246="oz",Q246/0.0338,R246="fl oz",Q246*1.04/0.0338,R246="ml",Q246))</f>
        <v>9.1</v>
      </c>
      <c r="AA246" s="9" t="str">
        <f>_xlfn.XLOOKUP($E246,'Copy of Raw Data'!$E:$E,'Copy of Raw Data'!AA:AA,"ERROR",0,1)</f>
        <v>oz</v>
      </c>
      <c r="AB246" s="9"/>
      <c r="AC246" s="9"/>
      <c r="AD246" s="9"/>
      <c r="AE246" s="9"/>
      <c r="AF246" s="9"/>
    </row>
    <row r="247" hidden="1" spans="1:32">
      <c r="A247" s="9" t="str">
        <f>_xlfn.XLOOKUP($E247,'Copy of Raw Data'!$E:$E,'Copy of Raw Data'!A:A,"ERROR",0,1)</f>
        <v>US</v>
      </c>
      <c r="B247" s="9" t="str">
        <f>_xlfn.XLOOKUP($E247,'Copy of Raw Data'!$E:$E,'Copy of Raw Data'!B:B,"ERROR",0,1)</f>
        <v>Hair Mousses</v>
      </c>
      <c r="C247" s="9" t="str">
        <f>_xlfn.XLOOKUP($E247,'Copy of Raw Data'!$E:$E,'Copy of Raw Data'!C:C,"ERROR",0,1)</f>
        <v>Organic Root Stimulator</v>
      </c>
      <c r="D247" s="9" t="str">
        <f>_xlfn.XLOOKUP($E247,'Copy of Raw Data'!$E:$E,'Copy of Raw Data'!D:D,"ERROR",0,1)</f>
        <v>www.amazon.com/dp/B00GMOZ9N6</v>
      </c>
      <c r="E247" s="9" t="s">
        <v>891</v>
      </c>
      <c r="F247" s="9" t="str">
        <f>_xlfn.XLOOKUP($E247,'Copy of Raw Data'!$E:$E,'Copy of Raw Data'!F:F,"ERROR",0,1)</f>
        <v>Ors Olive Oil Mousse Wrap / Set 7 Ounce (207ml) (3 Pack)</v>
      </c>
      <c r="G247" s="9">
        <f>_xlfn.XLOOKUP($E247,'Copy of Raw Data'!$E:$E,'Copy of Raw Data'!G:G,"ERROR",0,1)</f>
        <v>77</v>
      </c>
      <c r="H247" s="9">
        <f>_xlfn.XLOOKUP($E247,'Copy of Raw Data'!$E:$E,'Copy of Raw Data'!H:H,"ERROR",0,1)</f>
        <v>1608.18</v>
      </c>
      <c r="I247" s="9">
        <f>_xlfn.XLOOKUP($E247,'Copy of Raw Data'!$E:$E,'Copy of Raw Data'!I:I,"ERROR",0,1)</f>
        <v>6.63851948350434e-5</v>
      </c>
      <c r="J247" s="9" t="str">
        <f>_xlfn.XLOOKUP($E247,'Copy of Raw Data'!$E:$E,'Copy of 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20 to 30</v>
      </c>
      <c r="L247" s="9">
        <f>_xlfn.XLOOKUP($E247,'Copy of Raw Data'!$E:$E,'Copy of Raw Data'!L:L,"ERROR",0,1)</f>
        <v>21.23</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20 to 30</v>
      </c>
      <c r="N247" s="9">
        <f>_xlfn.XLOOKUP($E247,'Copy of Raw Data'!$E:$E,'Copy of Raw Data'!N:N,"ERROR",0,1)</f>
        <v>22.06</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2% to 4%</v>
      </c>
      <c r="P247" s="16">
        <f t="shared" si="14"/>
        <v>0.0376246600181323</v>
      </c>
      <c r="Q247" s="9">
        <f>_xlfn.XLOOKUP($E247,'Copy of Raw Data'!$E:$E,'Copy of Raw Data'!Q:Q,"ERROR",0,1)</f>
        <v>21</v>
      </c>
      <c r="R247" s="9" t="str">
        <f>_xlfn.XLOOKUP($E247,'Copy of Raw Data'!$E:$E,'Copy of Raw Data'!R:R,"ERROR",0,1)</f>
        <v>oz</v>
      </c>
      <c r="S247" s="17">
        <f t="shared" si="13"/>
        <v>1.01095238095238</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15"/>
        <v>0.035525065623138</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16"/>
        <v>0.0341884471069456</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20 to 25</v>
      </c>
      <c r="Z247" s="17">
        <f t="array" ref="Z247">_xlfn.IFS(AA247="oz",_xlfn.IFS(R247="oz",Q247,R247="fl oz",Q247*1.04,R247="ml",Q247*0.0338),AA247="fl oz",_xlfn.IFS(R247="oz",Q247/1.04,R247="fl oz",Q247,R247="ml",Q247*0.0338/1.04),AA247="ml",_xlfn.IFS(R247="oz",Q247/0.0338,R247="fl oz",Q247*1.04/0.0338,R247="ml",Q247))</f>
        <v>21</v>
      </c>
      <c r="AA247" s="9" t="str">
        <f>_xlfn.XLOOKUP($E247,'Copy of Raw Data'!$E:$E,'Copy of Raw Data'!AA:AA,"ERROR",0,1)</f>
        <v>oz</v>
      </c>
      <c r="AB247" s="9"/>
      <c r="AC247" s="9"/>
      <c r="AD247" s="9"/>
      <c r="AE247" s="9"/>
      <c r="AF247" s="9"/>
    </row>
    <row r="248" hidden="1" spans="1:32">
      <c r="A248" s="9" t="str">
        <f>_xlfn.XLOOKUP($E248,'Copy of Raw Data'!$E:$E,'Copy of Raw Data'!A:A,"ERROR",0,1)</f>
        <v>US</v>
      </c>
      <c r="B248" s="9" t="str">
        <f>_xlfn.XLOOKUP($E248,'Copy of Raw Data'!$E:$E,'Copy of Raw Data'!B:B,"ERROR",0,1)</f>
        <v>Hair Mousses</v>
      </c>
      <c r="C248" s="9" t="str">
        <f>_xlfn.XLOOKUP($E248,'Copy of Raw Data'!$E:$E,'Copy of Raw Data'!C:C,"ERROR",0,1)</f>
        <v>The MORE</v>
      </c>
      <c r="D248" s="9" t="str">
        <f>_xlfn.XLOOKUP($E248,'Copy of Raw Data'!$E:$E,'Copy of Raw Data'!D:D,"ERROR",0,1)</f>
        <v>www.amazon.com/dp/B0C1P7V4YQ</v>
      </c>
      <c r="E248" s="9" t="s">
        <v>894</v>
      </c>
      <c r="F248" s="9" t="str">
        <f>_xlfn.XLOOKUP($E248,'Copy of Raw Data'!$E:$E,'Copy of Raw Data'!F:F,"ERROR",0,1)</f>
        <v>The MORE Crazy 3 in 1 Lace Tint Mousse 6.76 fl oz | Concealer Lace Wig Hair Wigs Toupees and Hair Pieces Lace Tint Styling Foaming Mousse Colored Edge Tamer (6.76 Fl Oz, Dark Brown)</v>
      </c>
      <c r="G248" s="9">
        <f>_xlfn.XLOOKUP($E248,'Copy of Raw Data'!$E:$E,'Copy of Raw Data'!G:G,"ERROR",0,1)</f>
        <v>174</v>
      </c>
      <c r="H248" s="9">
        <f>_xlfn.XLOOKUP($E248,'Copy of Raw Data'!$E:$E,'Copy of Raw Data'!H:H,"ERROR",0,1)</f>
        <v>1561.47</v>
      </c>
      <c r="I248" s="9">
        <f>_xlfn.XLOOKUP($E248,'Copy of Raw Data'!$E:$E,'Copy of Raw Data'!I:I,"ERROR",0,1)</f>
        <v>6.5067668921681e-5</v>
      </c>
      <c r="J248" s="9" t="str">
        <f>_xlfn.XLOOKUP($E248,'Copy of Raw Data'!$E:$E,'Copy of 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5 to 10</v>
      </c>
      <c r="L248" s="9">
        <f>_xlfn.XLOOKUP($E248,'Copy of Raw Data'!$E:$E,'Copy of Raw Data'!L:L,"ERROR",0,1)</f>
        <v>8.99</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5 to 10</v>
      </c>
      <c r="N248" s="9">
        <f>_xlfn.XLOOKUP($E248,'Copy of Raw Data'!$E:$E,'Copy of Raw Data'!N:N,"ERROR",0,1)</f>
        <v>8.99</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14"/>
        <v>0</v>
      </c>
      <c r="Q248" s="9">
        <f>_xlfn.XLOOKUP($E248,'Copy of Raw Data'!$E:$E,'Copy of Raw Data'!Q:Q,"ERROR",0,1)</f>
        <v>6.76</v>
      </c>
      <c r="R248" s="9" t="str">
        <f>_xlfn.XLOOKUP($E248,'Copy of Raw Data'!$E:$E,'Copy of Raw Data'!R:R,"ERROR",0,1)</f>
        <v>fl oz</v>
      </c>
      <c r="S248" s="17">
        <f t="shared" si="13"/>
        <v>1.27873236231224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1 to 2</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 to 0.05</v>
      </c>
      <c r="V248" s="17">
        <f t="shared" si="15"/>
        <v>0.043244246273664</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 to 0.05</v>
      </c>
      <c r="X248" s="17">
        <f t="shared" si="16"/>
        <v>0.043244246273664</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17">
        <f t="array" ref="Z248">_xlfn.IFS(AA248="oz",_xlfn.IFS(R248="oz",Q248,R248="fl oz",Q248*1.04,R248="ml",Q248*0.0338),AA248="fl oz",_xlfn.IFS(R248="oz",Q248/1.04,R248="fl oz",Q248,R248="ml",Q248*0.0338/1.04),AA248="ml",_xlfn.IFS(R248="oz",Q248/0.0338,R248="fl oz",Q248*1.04/0.0338,R248="ml",Q248))</f>
        <v>7.0304</v>
      </c>
      <c r="AA248" s="9" t="str">
        <f>_xlfn.XLOOKUP($E248,'Copy of Raw Data'!$E:$E,'Copy of Raw Data'!AA:AA,"ERROR",0,1)</f>
        <v>oz</v>
      </c>
      <c r="AB248" s="9"/>
      <c r="AC248" s="9"/>
      <c r="AD248" s="9"/>
      <c r="AE248" s="9"/>
      <c r="AF248" s="9"/>
    </row>
    <row r="249" hidden="1" spans="1:32">
      <c r="A249" s="9" t="str">
        <f>_xlfn.XLOOKUP($E249,'Copy of Raw Data'!$E:$E,'Copy of Raw Data'!A:A,"ERROR",0,1)</f>
        <v>US</v>
      </c>
      <c r="B249" s="9" t="str">
        <f>_xlfn.XLOOKUP($E249,'Copy of Raw Data'!$E:$E,'Copy of Raw Data'!B:B,"ERROR",0,1)</f>
        <v>Hair Mousses</v>
      </c>
      <c r="C249" s="9" t="str">
        <f>_xlfn.XLOOKUP($E249,'Copy of Raw Data'!$E:$E,'Copy of Raw Data'!C:C,"ERROR",0,1)</f>
        <v>devacurl</v>
      </c>
      <c r="D249" s="9" t="str">
        <f>_xlfn.XLOOKUP($E249,'Copy of Raw Data'!$E:$E,'Copy of Raw Data'!D:D,"ERROR",0,1)</f>
        <v>www.amazon.com/dp/B098VDJWF6</v>
      </c>
      <c r="E249" s="9" t="s">
        <v>898</v>
      </c>
      <c r="F249" s="9" t="str">
        <f>_xlfn.XLOOKUP($E249,'Copy of Raw Data'!$E:$E,'Copy of Raw Data'!F:F,"ERROR",0,1)</f>
        <v>DevaCurl SuperMousseÂ® Coconut Oil Infused Volumizer, Superfruits, 5.1 fl. oz.</v>
      </c>
      <c r="G249" s="9">
        <f>_xlfn.XLOOKUP($E249,'Copy of Raw Data'!$E:$E,'Copy of Raw Data'!G:G,"ERROR",0,1)</f>
        <v>47</v>
      </c>
      <c r="H249" s="9">
        <f>_xlfn.XLOOKUP($E249,'Copy of Raw Data'!$E:$E,'Copy of Raw Data'!H:H,"ERROR",0,1)</f>
        <v>1530.48</v>
      </c>
      <c r="I249" s="9">
        <f>_xlfn.XLOOKUP($E249,'Copy of Raw Data'!$E:$E,'Copy of Raw Data'!I:I,"ERROR",0,1)</f>
        <v>6.47301033924103e-5</v>
      </c>
      <c r="J249" s="9" t="str">
        <f>_xlfn.XLOOKUP($E249,'Copy of Raw Data'!$E:$E,'Copy of 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30 to 40</v>
      </c>
      <c r="L249" s="9">
        <f>_xlfn.XLOOKUP($E249,'Copy of Raw Data'!$E:$E,'Copy of Raw Data'!L:L,"ERROR",0,1)</f>
        <v>32.88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30 to 40</v>
      </c>
      <c r="N249" s="9">
        <f>_xlfn.XLOOKUP($E249,'Copy of Raw Data'!$E:$E,'Copy of Raw Data'!N:N,"ERROR",0,1)</f>
        <v>32.88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14"/>
        <v>0</v>
      </c>
      <c r="Q249" s="9">
        <f>_xlfn.XLOOKUP($E249,'Copy of Raw Data'!$E:$E,'Copy of Raw Data'!Q:Q,"ERROR",0,1)</f>
        <v>5.1</v>
      </c>
      <c r="R249" s="9" t="str">
        <f>_xlfn.XLOOKUP($E249,'Copy of Raw Data'!$E:$E,'Copy of Raw Data'!R:R,"ERROR",0,1)</f>
        <v>fl oz</v>
      </c>
      <c r="S249" s="17">
        <f t="shared" ref="S249:S312" si="17">L249/Z249</f>
        <v>6.19909502262444</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5 to 10</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0.2 to 0.3</v>
      </c>
      <c r="V249" s="17">
        <f t="shared" si="15"/>
        <v>0.20964136025108</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0.2 to 0.3</v>
      </c>
      <c r="X249" s="17">
        <f t="shared" si="16"/>
        <v>0.20964136025108</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4 to 6</v>
      </c>
      <c r="Z249" s="17">
        <f t="array" ref="Z249">_xlfn.IFS(AA249="oz",_xlfn.IFS(R249="oz",Q249,R249="fl oz",Q249*1.04,R249="ml",Q249*0.0338),AA249="fl oz",_xlfn.IFS(R249="oz",Q249/1.04,R249="fl oz",Q249,R249="ml",Q249*0.0338/1.04),AA249="ml",_xlfn.IFS(R249="oz",Q249/0.0338,R249="fl oz",Q249*1.04/0.0338,R249="ml",Q249))</f>
        <v>5.304</v>
      </c>
      <c r="AA249" s="9" t="str">
        <f>_xlfn.XLOOKUP($E249,'Copy of Raw Data'!$E:$E,'Copy of Raw Data'!AA:AA,"ERROR",0,1)</f>
        <v>oz</v>
      </c>
      <c r="AB249" s="9"/>
      <c r="AC249" s="9"/>
      <c r="AD249" s="9"/>
      <c r="AE249" s="9"/>
      <c r="AF249" s="9"/>
    </row>
    <row r="250" hidden="1" spans="1:32">
      <c r="A250" s="9" t="str">
        <f>_xlfn.XLOOKUP($E250,'Copy of Raw Data'!$E:$E,'Copy of Raw Data'!A:A,"ERROR",0,1)</f>
        <v>US</v>
      </c>
      <c r="B250" s="9" t="str">
        <f>_xlfn.XLOOKUP($E250,'Copy of Raw Data'!$E:$E,'Copy of Raw Data'!B:B,"ERROR",0,1)</f>
        <v>Hair Mousses</v>
      </c>
      <c r="C250" s="9" t="str">
        <f>_xlfn.XLOOKUP($E250,'Copy of Raw Data'!$E:$E,'Copy of Raw Data'!C:C,"ERROR",0,1)</f>
        <v>roux</v>
      </c>
      <c r="D250" s="9" t="str">
        <f>_xlfn.XLOOKUP($E250,'Copy of Raw Data'!$E:$E,'Copy of Raw Data'!D:D,"ERROR",0,1)</f>
        <v>www.amazon.com/dp/B0095UAYJ8</v>
      </c>
      <c r="E250" s="9" t="s">
        <v>901</v>
      </c>
      <c r="F250" s="9" t="str">
        <f>_xlfn.XLOOKUP($E250,'Copy of Raw Data'!$E:$E,'Copy of Raw Data'!F:F,"ERROR",0,1)</f>
        <v>Roux Fanci-Full Instant Color Mousse Enriches Medium to Dark Brown Hair, 21 Plush Brown, 6 Fl Oz (Pack of 1)</v>
      </c>
      <c r="G250" s="9">
        <f>_xlfn.XLOOKUP($E250,'Copy of Raw Data'!$E:$E,'Copy of Raw Data'!G:G,"ERROR",0,1)</f>
        <v>91</v>
      </c>
      <c r="H250" s="9">
        <f>_xlfn.XLOOKUP($E250,'Copy of Raw Data'!$E:$E,'Copy of Raw Data'!H:H,"ERROR",0,1)</f>
        <v>1522.54</v>
      </c>
      <c r="I250" s="9">
        <f>_xlfn.XLOOKUP($E250,'Copy of Raw Data'!$E:$E,'Copy of Raw Data'!I:I,"ERROR",0,1)</f>
        <v>6.46931157336615e-5</v>
      </c>
      <c r="J250" s="9" t="str">
        <f>_xlfn.XLOOKUP($E250,'Copy of Raw Data'!$E:$E,'Copy of 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15 to 20</v>
      </c>
      <c r="L250" s="9">
        <f>_xlfn.XLOOKUP($E250,'Copy of Raw Data'!$E:$E,'Copy of Raw Data'!L:L,"ERROR",0,1)</f>
        <v>16.8</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15 to 20</v>
      </c>
      <c r="N250" s="9">
        <f>_xlfn.XLOOKUP($E250,'Copy of Raw Data'!$E:$E,'Copy of Raw Data'!N:N,"ERROR",0,1)</f>
        <v>16.8</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14"/>
        <v>0</v>
      </c>
      <c r="Q250" s="9">
        <f>_xlfn.XLOOKUP($E250,'Copy of Raw Data'!$E:$E,'Copy of Raw Data'!Q:Q,"ERROR",0,1)</f>
        <v>6</v>
      </c>
      <c r="R250" s="9" t="str">
        <f>_xlfn.XLOOKUP($E250,'Copy of Raw Data'!$E:$E,'Copy of Raw Data'!R:R,"ERROR",0,1)</f>
        <v>fl oz</v>
      </c>
      <c r="S250" s="17">
        <f t="shared" si="17"/>
        <v>2.69230769230769</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2 to 3</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0.05 to 0.1</v>
      </c>
      <c r="V250" s="17">
        <f t="shared" si="15"/>
        <v>0.0910486199630603</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0.05 to 0.1</v>
      </c>
      <c r="X250" s="17">
        <f t="shared" si="16"/>
        <v>0.0910486199630603</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tr">
        <f>_xlfn.XLOOKUP($E250,'Copy of Raw Data'!$E:$E,'Copy of Raw Data'!AA:AA,"ERROR",0,1)</f>
        <v>oz</v>
      </c>
      <c r="AB250" s="9"/>
      <c r="AC250" s="9"/>
      <c r="AD250" s="9"/>
      <c r="AE250" s="9"/>
      <c r="AF250" s="9"/>
    </row>
    <row r="251" hidden="1" spans="1:32">
      <c r="A251" s="9" t="str">
        <f>_xlfn.XLOOKUP($E251,'Copy of Raw Data'!$E:$E,'Copy of Raw Data'!A:A,"ERROR",0,1)</f>
        <v>US</v>
      </c>
      <c r="B251" s="9" t="str">
        <f>_xlfn.XLOOKUP($E251,'Copy of Raw Data'!$E:$E,'Copy of Raw Data'!B:B,"ERROR",0,1)</f>
        <v>Hair Mousses</v>
      </c>
      <c r="C251" s="9" t="str">
        <f>_xlfn.XLOOKUP($E251,'Copy of Raw Data'!$E:$E,'Copy of Raw Data'!C:C,"ERROR",0,1)</f>
        <v>roux</v>
      </c>
      <c r="D251" s="9" t="str">
        <f>_xlfn.XLOOKUP($E251,'Copy of Raw Data'!$E:$E,'Copy of Raw Data'!D:D,"ERROR",0,1)</f>
        <v>www.amazon.com/dp/B000142JDG</v>
      </c>
      <c r="E251" s="9" t="s">
        <v>904</v>
      </c>
      <c r="F251" s="9" t="str">
        <f>_xlfn.XLOOKUP($E251,'Copy of Raw Data'!$E:$E,'Copy of Raw Data'!F:F,"ERROR",0,1)</f>
        <v>DIVI Scalp Serum, Revitalize and Detoxify, Aids Against Hair-Thinning, Nourishes Hair Follicles, Detoxifies Product Build-Up (100 ml)</v>
      </c>
      <c r="G251" s="9">
        <f>_xlfn.XLOOKUP($E251,'Copy of Raw Data'!$E:$E,'Copy of Raw Data'!G:G,"ERROR",0,1)</f>
        <v>39</v>
      </c>
      <c r="H251" s="9">
        <f>_xlfn.XLOOKUP($E251,'Copy of Raw Data'!$E:$E,'Copy of Raw Data'!H:H,"ERROR",0,1)</f>
        <v>1521.67</v>
      </c>
      <c r="I251" s="9">
        <f>_xlfn.XLOOKUP($E251,'Copy of Raw Data'!$E:$E,'Copy of Raw Data'!I:I,"ERROR",0,1)</f>
        <v>6.31842743440122e-5</v>
      </c>
      <c r="J251" s="9" t="str">
        <f>_xlfn.XLOOKUP($E251,'Copy of Raw Data'!$E:$E,'Copy of 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30 to 40</v>
      </c>
      <c r="L251" s="9">
        <f>_xlfn.XLOOKUP($E251,'Copy of Raw Data'!$E:$E,'Copy of Raw Data'!L:L,"ERROR",0,1)</f>
        <v>39</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_xlfn.XLOOKUP($E251,'Copy of Raw Data'!$E:$E,'Copy of Raw Data'!N:N,"ERROR",0,1)</f>
        <v>39</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6">
        <f t="shared" si="14"/>
        <v>0</v>
      </c>
      <c r="Q251" s="9">
        <f>_xlfn.XLOOKUP($E251,'Copy of Raw Data'!$E:$E,'Copy of Raw Data'!Q:Q,"ERROR",0,1)</f>
        <v>6</v>
      </c>
      <c r="R251" s="9" t="str">
        <f>_xlfn.XLOOKUP($E251,'Copy of Raw Data'!$E:$E,'Copy of Raw Data'!R:R,"ERROR",0,1)</f>
        <v>fl oz</v>
      </c>
      <c r="S251" s="17">
        <f t="shared" si="17"/>
        <v>6.25</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5 to 10</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0.2 to 0.3</v>
      </c>
      <c r="V251" s="17">
        <f t="shared" si="15"/>
        <v>0.21136286777139</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0.2 to 0.3</v>
      </c>
      <c r="X251" s="17">
        <f t="shared" si="16"/>
        <v>0.21136286777139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6.24</v>
      </c>
      <c r="AA251" s="9" t="str">
        <f>_xlfn.XLOOKUP($E251,'Copy of Raw Data'!$E:$E,'Copy of Raw Data'!AA:AA,"ERROR",0,1)</f>
        <v>oz</v>
      </c>
      <c r="AB251" s="9"/>
      <c r="AC251" s="9"/>
      <c r="AD251" s="9"/>
      <c r="AE251" s="9"/>
      <c r="AF251" s="9"/>
    </row>
    <row r="252" hidden="1" spans="1:32">
      <c r="A252" s="9" t="str">
        <f>_xlfn.XLOOKUP($E252,'Copy of Raw Data'!$E:$E,'Copy of Raw Data'!A:A,"ERROR",0,1)</f>
        <v>US</v>
      </c>
      <c r="B252" s="9" t="str">
        <f>_xlfn.XLOOKUP($E252,'Copy of Raw Data'!$E:$E,'Copy of Raw Data'!B:B,"ERROR",0,1)</f>
        <v>Hair Mousses</v>
      </c>
      <c r="C252" s="9" t="str">
        <f>_xlfn.XLOOKUP($E252,'Copy of Raw Data'!$E:$E,'Copy of Raw Data'!C:C,"ERROR",0,1)</f>
        <v>aiir</v>
      </c>
      <c r="D252" s="9" t="str">
        <f>_xlfn.XLOOKUP($E252,'Copy of Raw Data'!$E:$E,'Copy of Raw Data'!D:D,"ERROR",0,1)</f>
        <v>www.amazon.com/dp/B08G8WNWP5</v>
      </c>
      <c r="E252" s="9" t="s">
        <v>908</v>
      </c>
      <c r="F252" s="9" t="str">
        <f>_xlfn.XLOOKUP($E252,'Copy of Raw Data'!$E:$E,'Copy of Raw Data'!F:F,"ERROR",0,1)</f>
        <v>AIIR Dry Texture Hair Mousse - Hair Styling Products &amp; Hair Thickening Products for Women, Volumizing Hair Products, Hair Volumizer, Volumizing Mousse</v>
      </c>
      <c r="G252" s="9">
        <f>_xlfn.XLOOKUP($E252,'Copy of Raw Data'!$E:$E,'Copy of Raw Data'!G:G,"ERROR",0,1)</f>
        <v>64</v>
      </c>
      <c r="H252" s="9">
        <f>_xlfn.XLOOKUP($E252,'Copy of Raw Data'!$E:$E,'Copy of Raw Data'!H:H,"ERROR",0,1)</f>
        <v>1486.18</v>
      </c>
      <c r="I252" s="9">
        <f>_xlfn.XLOOKUP($E252,'Copy of Raw Data'!$E:$E,'Copy of Raw Data'!I:I,"ERROR",0,1)</f>
        <v>6.19092629809358e-5</v>
      </c>
      <c r="J252" s="9" t="str">
        <f>_xlfn.XLOOKUP($E252,'Copy of Raw Data'!$E:$E,'Copy of 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20 to 30</v>
      </c>
      <c r="L252" s="9">
        <f>_xlfn.XLOOKUP($E252,'Copy of Raw Data'!$E:$E,'Copy of Raw Data'!L:L,"ERROR",0,1)</f>
        <v>23.2</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30 to 40</v>
      </c>
      <c r="N252" s="9">
        <f>_xlfn.XLOOKUP($E252,'Copy of Raw Data'!$E:$E,'Copy of Raw Data'!N:N,"ERROR",0,1)</f>
        <v>32</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25% to 30%</v>
      </c>
      <c r="P252" s="16">
        <f t="shared" si="14"/>
        <v>0.275</v>
      </c>
      <c r="Q252" s="9">
        <f>_xlfn.XLOOKUP($E252,'Copy of Raw Data'!$E:$E,'Copy of Raw Data'!Q:Q,"ERROR",0,1)</f>
        <v>6.5</v>
      </c>
      <c r="R252" s="9" t="str">
        <f>_xlfn.XLOOKUP($E252,'Copy of Raw Data'!$E:$E,'Copy of Raw Data'!R:R,"ERROR",0,1)</f>
        <v>fl oz</v>
      </c>
      <c r="S252" s="17">
        <f t="shared" si="17"/>
        <v>3.43195266272189</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3 to 4</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0.1 to 0.2</v>
      </c>
      <c r="V252" s="17">
        <f t="shared" si="15"/>
        <v>0.160085485649337</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0.1 to 0.2</v>
      </c>
      <c r="X252" s="17">
        <f t="shared" si="16"/>
        <v>0.116061977095769</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6 to 8</v>
      </c>
      <c r="Z252" s="17">
        <f t="array" ref="Z252">_xlfn.IFS(AA252="oz",_xlfn.IFS(R252="oz",Q252,R252="fl oz",Q252*1.04,R252="ml",Q252*0.0338),AA252="fl oz",_xlfn.IFS(R252="oz",Q252/1.04,R252="fl oz",Q252,R252="ml",Q252*0.0338/1.04),AA252="ml",_xlfn.IFS(R252="oz",Q252/0.0338,R252="fl oz",Q252*1.04/0.0338,R252="ml",Q252))</f>
        <v>6.76</v>
      </c>
      <c r="AA252" s="9" t="str">
        <f>_xlfn.XLOOKUP($E252,'Copy of Raw Data'!$E:$E,'Copy of Raw Data'!AA:AA,"ERROR",0,1)</f>
        <v>oz</v>
      </c>
      <c r="AB252" s="9"/>
      <c r="AC252" s="9"/>
      <c r="AD252" s="9"/>
      <c r="AE252" s="9"/>
      <c r="AF252" s="9"/>
    </row>
    <row r="253" hidden="1" spans="1:32">
      <c r="A253" s="9" t="str">
        <f>_xlfn.XLOOKUP($E253,'Copy of Raw Data'!$E:$E,'Copy of Raw Data'!A:A,"ERROR",0,1)</f>
        <v>US</v>
      </c>
      <c r="B253" s="9" t="str">
        <f>_xlfn.XLOOKUP($E253,'Copy of Raw Data'!$E:$E,'Copy of Raw Data'!B:B,"ERROR",0,1)</f>
        <v>Hair Mousses</v>
      </c>
      <c r="C253" s="9" t="str">
        <f>_xlfn.XLOOKUP($E253,'Copy of Raw Data'!$E:$E,'Copy of Raw Data'!C:C,"ERROR",0,1)</f>
        <v>garnier</v>
      </c>
      <c r="D253" s="9" t="str">
        <f>_xlfn.XLOOKUP($E253,'Copy of Raw Data'!$E:$E,'Copy of Raw Data'!D:D,"ERROR",0,1)</f>
        <v>www.amazon.com/dp/B07CBFF725</v>
      </c>
      <c r="E253" s="9" t="s">
        <v>911</v>
      </c>
      <c r="F253" s="9" t="str">
        <f>_xlfn.XLOOKUP($E253,'Copy of Raw Data'!$E:$E,'Copy of Raw Data'!F:F,"ERROR",0,1)</f>
        <v>Garnier Fructis Style Curl Renew Reactivating Milk Spray For Curly Hair, 5 Ounce (Pack of 2) (Packaging May Vary)</v>
      </c>
      <c r="G253" s="9">
        <f>_xlfn.XLOOKUP($E253,'Copy of Raw Data'!$E:$E,'Copy of Raw Data'!G:G,"ERROR",0,1)</f>
        <v>160</v>
      </c>
      <c r="H253" s="9">
        <f>_xlfn.XLOOKUP($E253,'Copy of Raw Data'!$E:$E,'Copy of Raw Data'!H:H,"ERROR",0,1)</f>
        <v>1456.19</v>
      </c>
      <c r="I253" s="9">
        <f>_xlfn.XLOOKUP($E253,'Copy of Raw Data'!$E:$E,'Copy of Raw Data'!I:I,"ERROR",0,1)</f>
        <v>5.81820123573642e-5</v>
      </c>
      <c r="J253" s="9" t="str">
        <f>_xlfn.XLOOKUP($E253,'Copy of Raw Data'!$E:$E,'Copy of 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5 to 10</v>
      </c>
      <c r="L253" s="9">
        <f>_xlfn.XLOOKUP($E253,'Copy of Raw Data'!$E:$E,'Copy of Raw Data'!L:L,"ERROR",0,1)</f>
        <v>9.11</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5 to 10</v>
      </c>
      <c r="N253" s="9">
        <f>_xlfn.XLOOKUP($E253,'Copy of Raw Data'!$E:$E,'Copy of Raw Data'!N:N,"ERROR",0,1)</f>
        <v>9.11</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14"/>
        <v>0</v>
      </c>
      <c r="Q253" s="9">
        <f>_xlfn.XLOOKUP($E253,'Copy of Raw Data'!$E:$E,'Copy of Raw Data'!Q:Q,"ERROR",0,1)</f>
        <v>10</v>
      </c>
      <c r="R253" s="9" t="str">
        <f>_xlfn.XLOOKUP($E253,'Copy of Raw Data'!$E:$E,'Copy of Raw Data'!R:R,"ERROR",0,1)</f>
        <v>oz</v>
      </c>
      <c r="S253" s="17">
        <f t="shared" si="17"/>
        <v>0.911</v>
      </c>
      <c r="T253" s="9" t="str">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0.75 to 1</v>
      </c>
      <c r="U253" s="17"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17">
        <f t="shared" si="15"/>
        <v>0.0308082516063578</v>
      </c>
      <c r="W253" s="17"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17">
        <f t="shared" si="16"/>
        <v>0.0308082516063578</v>
      </c>
      <c r="Y253" s="9"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8 to 10</v>
      </c>
      <c r="Z253" s="17">
        <f t="array" ref="Z253">_xlfn.IFS(AA253="oz",_xlfn.IFS(R253="oz",Q253,R253="fl oz",Q253*1.04,R253="ml",Q253*0.0338),AA253="fl oz",_xlfn.IFS(R253="oz",Q253/1.04,R253="fl oz",Q253,R253="ml",Q253*0.0338/1.04),AA253="ml",_xlfn.IFS(R253="oz",Q253/0.0338,R253="fl oz",Q253*1.04/0.0338,R253="ml",Q253))</f>
        <v>10</v>
      </c>
      <c r="AA253" s="9" t="str">
        <f>_xlfn.XLOOKUP($E253,'Copy of Raw Data'!$E:$E,'Copy of Raw Data'!AA:AA,"ERROR",0,1)</f>
        <v>oz</v>
      </c>
      <c r="AB253" s="9"/>
      <c r="AC253" s="9"/>
      <c r="AD253" s="9"/>
      <c r="AE253" s="9"/>
      <c r="AF253" s="9"/>
    </row>
    <row r="254" hidden="1" spans="1:32">
      <c r="A254" s="9" t="str">
        <f>_xlfn.XLOOKUP($E254,'Copy of Raw Data'!$E:$E,'Copy of Raw Data'!A:A,"ERROR",0,1)</f>
        <v>US</v>
      </c>
      <c r="B254" s="9" t="str">
        <f>_xlfn.XLOOKUP($E254,'Copy of Raw Data'!$E:$E,'Copy of Raw Data'!B:B,"ERROR",0,1)</f>
        <v>Hair Mousses</v>
      </c>
      <c r="C254" s="9" t="str">
        <f>_xlfn.XLOOKUP($E254,'Copy of Raw Data'!$E:$E,'Copy of Raw Data'!C:C,"ERROR",0,1)</f>
        <v>Dolahair</v>
      </c>
      <c r="D254" s="9" t="str">
        <f>_xlfn.XLOOKUP($E254,'Copy of Raw Data'!$E:$E,'Copy of Raw Data'!D:D,"ERROR",0,1)</f>
        <v>www.amazon.com/dp/B0C5LLJLLS</v>
      </c>
      <c r="E254" s="9" t="s">
        <v>915</v>
      </c>
      <c r="F254" s="9" t="str">
        <f>_xlfn.XLOOKUP($E254,'Copy of Raw Data'!$E:$E,'Copy of Raw Data'!F:F,"ERROR",0,1)</f>
        <v>Dolahair Lace Tint Spray For Wigs Melt, Wig Mousse Spray Foam Melting Hair Mousse For Lace Front Wig Lace Melting Spray Lace Tint Foam Mousse With 2 Lace Melting Band Lace Glue Wig Kit Bleach</v>
      </c>
      <c r="G254" s="9">
        <f>_xlfn.XLOOKUP($E254,'Copy of Raw Data'!$E:$E,'Copy of Raw Data'!G:G,"ERROR",0,1)</f>
        <v>86</v>
      </c>
      <c r="H254" s="9">
        <f>_xlfn.XLOOKUP($E254,'Copy of Raw Data'!$E:$E,'Copy of Raw Data'!H:H,"ERROR",0,1)</f>
        <v>1368.52</v>
      </c>
      <c r="I254" s="9">
        <f>_xlfn.XLOOKUP($E254,'Copy of Raw Data'!$E:$E,'Copy of Raw Data'!I:I,"ERROR",0,1)</f>
        <v>5.72543448701242e-5</v>
      </c>
      <c r="J254" s="9" t="str">
        <f>_xlfn.XLOOKUP($E254,'Copy of Raw Data'!$E:$E,'Copy of 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15 to 20</v>
      </c>
      <c r="L254" s="9">
        <f>_xlfn.XLOOKUP($E254,'Copy of Raw Data'!$E:$E,'Copy of Raw Data'!L:L,"ERROR",0,1)</f>
        <v>15.99</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15 to 20</v>
      </c>
      <c r="N254" s="9">
        <f>_xlfn.XLOOKUP($E254,'Copy of Raw Data'!$E:$E,'Copy of Raw Data'!N:N,"ERROR",0,1)</f>
        <v>15.99</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No Discount</v>
      </c>
      <c r="P254" s="16">
        <f t="shared" si="14"/>
        <v>0</v>
      </c>
      <c r="Q254" s="9">
        <f>_xlfn.XLOOKUP($E254,'Copy of Raw Data'!$E:$E,'Copy of Raw Data'!Q:Q,"ERROR",0,1)</f>
        <v>0</v>
      </c>
      <c r="R254" s="9">
        <f>_xlfn.XLOOKUP($E254,'Copy of Raw Data'!$E:$E,'Copy of Raw Data'!R:R,"ERROR",0,1)</f>
        <v>0</v>
      </c>
      <c r="S254" s="17" t="e">
        <f t="shared" si="17"/>
        <v>#N/A</v>
      </c>
      <c r="T254" s="9" t="e">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#N/A</v>
      </c>
      <c r="U254" s="17" t="e">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#N/A</v>
      </c>
      <c r="V254" s="17" t="e">
        <f t="shared" si="15"/>
        <v>#N/A</v>
      </c>
      <c r="W254" s="17" t="e">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#N/A</v>
      </c>
      <c r="X254" s="17" t="e">
        <f t="shared" si="16"/>
        <v>#N/A</v>
      </c>
      <c r="Y254" s="9" t="e">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#N/A</v>
      </c>
      <c r="Z254" s="17" t="e">
        <f t="array" ref="Z254">_xlfn.IFS(AA254="oz",_xlfn.IFS(R254="oz",Q254,R254="fl oz",Q254*1.04,R254="ml",Q254*0.0338),AA254="fl oz",_xlfn.IFS(R254="oz",Q254/1.04,R254="fl oz",Q254,R254="ml",Q254*0.0338/1.04),AA254="ml",_xlfn.IFS(R254="oz",Q254/0.0338,R254="fl oz",Q254*1.04/0.0338,R254="ml",Q254))</f>
        <v>#N/A</v>
      </c>
      <c r="AA254" s="9" t="str">
        <f>_xlfn.XLOOKUP($E254,'Copy of Raw Data'!$E:$E,'Copy of Raw Data'!AA:AA,"ERROR",0,1)</f>
        <v>oz</v>
      </c>
      <c r="AB254" s="9"/>
      <c r="AC254" s="9"/>
      <c r="AD254" s="9"/>
      <c r="AE254" s="9"/>
      <c r="AF254" s="9"/>
    </row>
    <row r="255" hidden="1" spans="1:32">
      <c r="A255" s="9" t="str">
        <f>_xlfn.XLOOKUP($E255,'Copy of Raw Data'!$E:$E,'Copy of Raw Data'!A:A,"ERROR",0,1)</f>
        <v>US</v>
      </c>
      <c r="B255" s="9" t="str">
        <f>_xlfn.XLOOKUP($E255,'Copy of Raw Data'!$E:$E,'Copy of Raw Data'!B:B,"ERROR",0,1)</f>
        <v>Hair Mousses</v>
      </c>
      <c r="C255" s="9" t="str">
        <f>_xlfn.XLOOKUP($E255,'Copy of Raw Data'!$E:$E,'Copy of Raw Data'!C:C,"ERROR",0,1)</f>
        <v>herbal essences</v>
      </c>
      <c r="D255" s="9" t="str">
        <f>_xlfn.XLOOKUP($E255,'Copy of Raw Data'!$E:$E,'Copy of Raw Data'!D:D,"ERROR",0,1)</f>
        <v>www.amazon.com/dp/B00G3AE3UY</v>
      </c>
      <c r="E255" s="9" t="s">
        <v>918</v>
      </c>
      <c r="F255" s="9" t="str">
        <f>_xlfn.XLOOKUP($E255,'Copy of Raw Data'!$E:$E,'Copy of Raw Data'!F:F,"ERROR",0,1)</f>
        <v>Herbal Essences Body Envy Va-Va-volumizing Hairspray, 17 Fluid Ounce</v>
      </c>
      <c r="G255" s="9">
        <f>_xlfn.XLOOKUP($E255,'Copy of Raw Data'!$E:$E,'Copy of Raw Data'!G:G,"ERROR",0,1)</f>
        <v>142</v>
      </c>
      <c r="H255" s="9">
        <f>_xlfn.XLOOKUP($E255,'Copy of Raw Data'!$E:$E,'Copy of Raw Data'!H:H,"ERROR",0,1)</f>
        <v>1346.7</v>
      </c>
      <c r="I255" s="9">
        <f>_xlfn.XLOOKUP($E255,'Copy of Raw Data'!$E:$E,'Copy of Raw Data'!I:I,"ERROR",0,1)</f>
        <v>5.70230657165685e-5</v>
      </c>
      <c r="J255" s="9" t="str">
        <f>_xlfn.XLOOKUP($E255,'Copy of Raw Data'!$E:$E,'Copy of 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_xlfn.XLOOKUP($E255,'Copy of Raw Data'!$E:$E,'Copy of Raw Data'!L:L,"ERROR",0,1)</f>
        <v>9.42</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10 to 15</v>
      </c>
      <c r="N255" s="9">
        <f>_xlfn.XLOOKUP($E255,'Copy of Raw Data'!$E:$E,'Copy of Raw Data'!N:N,"ERROR",0,1)</f>
        <v>12.41</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20% to 25%</v>
      </c>
      <c r="P255" s="16">
        <f t="shared" si="14"/>
        <v>0.240934730056406</v>
      </c>
      <c r="Q255" s="9">
        <f>_xlfn.XLOOKUP($E255,'Copy of Raw Data'!$E:$E,'Copy of Raw Data'!Q:Q,"ERROR",0,1)</f>
        <v>17</v>
      </c>
      <c r="R255" s="9" t="str">
        <f>_xlfn.XLOOKUP($E255,'Copy of Raw Data'!$E:$E,'Copy of Raw Data'!R:R,"ERROR",0,1)</f>
        <v>fl oz</v>
      </c>
      <c r="S255" s="17">
        <f t="shared" si="17"/>
        <v>0.532805429864253</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0.5 to 0.75</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15"/>
        <v>0.0237376759189407</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16"/>
        <v>0.0180184453792443</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15 to 20</v>
      </c>
      <c r="Z255" s="17">
        <f t="array" ref="Z255">_xlfn.IFS(AA255="oz",_xlfn.IFS(R255="oz",Q255,R255="fl oz",Q255*1.04,R255="ml",Q255*0.0338),AA255="fl oz",_xlfn.IFS(R255="oz",Q255/1.04,R255="fl oz",Q255,R255="ml",Q255*0.0338/1.04),AA255="ml",_xlfn.IFS(R255="oz",Q255/0.0338,R255="fl oz",Q255*1.04/0.0338,R255="ml",Q255))</f>
        <v>17.68</v>
      </c>
      <c r="AA255" s="9" t="str">
        <f>_xlfn.XLOOKUP($E255,'Copy of Raw Data'!$E:$E,'Copy of Raw Data'!AA:AA,"ERROR",0,1)</f>
        <v>oz</v>
      </c>
      <c r="AB255" s="9"/>
      <c r="AC255" s="9"/>
      <c r="AD255" s="9"/>
      <c r="AE255" s="9"/>
      <c r="AF255" s="9"/>
    </row>
    <row r="256" hidden="1" spans="1:32">
      <c r="A256" s="9" t="str">
        <f>_xlfn.XLOOKUP($E256,'Copy of Raw Data'!$E:$E,'Copy of Raw Data'!A:A,"ERROR",0,1)</f>
        <v>US</v>
      </c>
      <c r="B256" s="9" t="str">
        <f>_xlfn.XLOOKUP($E256,'Copy of Raw Data'!$E:$E,'Copy of Raw Data'!B:B,"ERROR",0,1)</f>
        <v>Hair Mousses</v>
      </c>
      <c r="C256" s="9" t="str">
        <f>_xlfn.XLOOKUP($E256,'Copy of Raw Data'!$E:$E,'Copy of Raw Data'!C:C,"ERROR",0,1)</f>
        <v>Wet n Wavy</v>
      </c>
      <c r="D256" s="9" t="str">
        <f>_xlfn.XLOOKUP($E256,'Copy of Raw Data'!$E:$E,'Copy of Raw Data'!D:D,"ERROR",0,1)</f>
        <v>www.amazon.com/dp/B004VTV88O</v>
      </c>
      <c r="E256" s="9" t="s">
        <v>922</v>
      </c>
      <c r="F256" s="9" t="str">
        <f>_xlfn.XLOOKUP($E256,'Copy of Raw Data'!$E:$E,'Copy of Raw Data'!F:F,"ERROR",0,1)</f>
        <v>Wet N Wavy Curl Foam Mousse, 8 Ounce</v>
      </c>
      <c r="G256" s="9">
        <f>_xlfn.XLOOKUP($E256,'Copy of Raw Data'!$E:$E,'Copy of Raw Data'!G:G,"ERROR",0,1)</f>
        <v>146</v>
      </c>
      <c r="H256" s="9">
        <f>_xlfn.XLOOKUP($E256,'Copy of Raw Data'!$E:$E,'Copy of Raw Data'!H:H,"ERROR",0,1)</f>
        <v>1341.26</v>
      </c>
      <c r="I256" s="9">
        <f>_xlfn.XLOOKUP($E256,'Copy of Raw Data'!$E:$E,'Copy of Raw Data'!I:I,"ERROR",0,1)</f>
        <v>5.58254308350126e-5</v>
      </c>
      <c r="J256" s="9" t="str">
        <f>_xlfn.XLOOKUP($E256,'Copy of Raw Data'!$E:$E,'Copy of 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_xlfn.XLOOKUP($E256,'Copy of Raw Data'!$E:$E,'Copy of Raw Data'!L:L,"ERROR",0,1)</f>
        <v>9.37</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_xlfn.XLOOKUP($E256,'Copy of Raw Data'!$E:$E,'Copy of Raw Data'!N:N,"ERROR",0,1)</f>
        <v>9.5</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0% to 2%</v>
      </c>
      <c r="P256" s="16">
        <f t="shared" si="14"/>
        <v>0.0136842105263159</v>
      </c>
      <c r="Q256" s="9">
        <f>_xlfn.XLOOKUP($E256,'Copy of Raw Data'!$E:$E,'Copy of Raw Data'!Q:Q,"ERROR",0,1)</f>
        <v>236.59</v>
      </c>
      <c r="R256" s="9" t="str">
        <f>_xlfn.XLOOKUP($E256,'Copy of Raw Data'!$E:$E,'Copy of Raw Data'!R:R,"ERROR",0,1)</f>
        <v>ml</v>
      </c>
      <c r="S256" s="17">
        <f t="shared" si="17"/>
        <v>1.17172718589646</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1 to 2</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15"/>
        <v>0.0401753062700426</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16"/>
        <v>0.0396255389210841</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6 to 8</v>
      </c>
      <c r="Z256" s="17">
        <f t="array" ref="Z256">_xlfn.IFS(AA256="oz",_xlfn.IFS(R256="oz",Q256,R256="fl oz",Q256*1.04,R256="ml",Q256*0.0338),AA256="fl oz",_xlfn.IFS(R256="oz",Q256/1.04,R256="fl oz",Q256,R256="ml",Q256*0.0338/1.04),AA256="ml",_xlfn.IFS(R256="oz",Q256/0.0338,R256="fl oz",Q256*1.04/0.0338,R256="ml",Q256))</f>
        <v>7.996742</v>
      </c>
      <c r="AA256" s="9" t="str">
        <f>_xlfn.XLOOKUP($E256,'Copy of Raw Data'!$E:$E,'Copy of Raw Data'!AA:AA,"ERROR",0,1)</f>
        <v>oz</v>
      </c>
      <c r="AB256" s="9"/>
      <c r="AC256" s="9"/>
      <c r="AD256" s="9"/>
      <c r="AE256" s="9"/>
      <c r="AF256" s="9"/>
    </row>
    <row r="257" hidden="1" spans="1:32">
      <c r="A257" s="9" t="str">
        <f>_xlfn.XLOOKUP($E257,'Copy of Raw Data'!$E:$E,'Copy of Raw Data'!A:A,"ERROR",0,1)</f>
        <v>US</v>
      </c>
      <c r="B257" s="9" t="str">
        <f>_xlfn.XLOOKUP($E257,'Copy of Raw Data'!$E:$E,'Copy of Raw Data'!B:B,"ERROR",0,1)</f>
        <v>Hair Mousses</v>
      </c>
      <c r="C257" s="9" t="str">
        <f>_xlfn.XLOOKUP($E257,'Copy of Raw Data'!$E:$E,'Copy of Raw Data'!C:C,"ERROR",0,1)</f>
        <v>aunt jackie's</v>
      </c>
      <c r="D257" s="9" t="str">
        <f>_xlfn.XLOOKUP($E257,'Copy of Raw Data'!$E:$E,'Copy of Raw Data'!D:D,"ERROR",0,1)</f>
        <v>www.amazon.com/dp/B07V3GCCM5</v>
      </c>
      <c r="E257" s="9" t="s">
        <v>925</v>
      </c>
      <c r="F257" s="9" t="str">
        <f>_xlfn.XLOOKUP($E257,'Copy of Raw Data'!$E:$E,'Copy of Raw Data'!F:F,"ERROR",0,1)</f>
        <v>Aunt Jackie's Grapeseed Style and Shine Recipes Rescued Thirst Quenching Hair Recovery Conditioner Repair Treatment, Seals in Moisture, 15 oz</v>
      </c>
      <c r="G257" s="9">
        <f>_xlfn.XLOOKUP($E257,'Copy of Raw Data'!$E:$E,'Copy of Raw Data'!G:G,"ERROR",0,1)</f>
        <v>136</v>
      </c>
      <c r="H257" s="9">
        <f>_xlfn.XLOOKUP($E257,'Copy of Raw Data'!$E:$E,'Copy of Raw Data'!H:H,"ERROR",0,1)</f>
        <v>1313.09</v>
      </c>
      <c r="I257" s="9">
        <f>_xlfn.XLOOKUP($E257,'Copy of Raw Data'!$E:$E,'Copy of Raw Data'!I:I,"ERROR",0,1)</f>
        <v>5.57310485333777e-5</v>
      </c>
      <c r="J257" s="9" t="str">
        <f>_xlfn.XLOOKUP($E257,'Copy of Raw Data'!$E:$E,'Copy of 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_xlfn.XLOOKUP($E257,'Copy of Raw Data'!$E:$E,'Copy of Raw Data'!L:L,"ERROR",0,1)</f>
        <v>9.66</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_xlfn.XLOOKUP($E257,'Copy of Raw Data'!$E:$E,'Copy of Raw Data'!N:N,"ERROR",0,1)</f>
        <v>9.66</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No Discount</v>
      </c>
      <c r="P257" s="16">
        <f t="shared" si="14"/>
        <v>0</v>
      </c>
      <c r="Q257" s="9">
        <f>_xlfn.XLOOKUP($E257,'Copy of Raw Data'!$E:$E,'Copy of Raw Data'!Q:Q,"ERROR",0,1)</f>
        <v>15</v>
      </c>
      <c r="R257" s="9" t="str">
        <f>_xlfn.XLOOKUP($E257,'Copy of Raw Data'!$E:$E,'Copy of Raw Data'!R:R,"ERROR",0,1)</f>
        <v>oz</v>
      </c>
      <c r="S257" s="17">
        <f t="shared" si="17"/>
        <v>0.644</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0.5 to 0.75</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 to 0.05</v>
      </c>
      <c r="V257" s="17">
        <f t="shared" si="15"/>
        <v>0.021778829895164</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 to 0.05</v>
      </c>
      <c r="X257" s="17">
        <f t="shared" si="16"/>
        <v>0.021778829895164</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10 to 15</v>
      </c>
      <c r="Z257" s="17">
        <f t="array" ref="Z257">_xlfn.IFS(AA257="oz",_xlfn.IFS(R257="oz",Q257,R257="fl oz",Q257*1.04,R257="ml",Q257*0.0338),AA257="fl oz",_xlfn.IFS(R257="oz",Q257/1.04,R257="fl oz",Q257,R257="ml",Q257*0.0338/1.04),AA257="ml",_xlfn.IFS(R257="oz",Q257/0.0338,R257="fl oz",Q257*1.04/0.0338,R257="ml",Q257))</f>
        <v>15</v>
      </c>
      <c r="AA257" s="9" t="str">
        <f>_xlfn.XLOOKUP($E257,'Copy of Raw Data'!$E:$E,'Copy of Raw Data'!AA:AA,"ERROR",0,1)</f>
        <v>oz</v>
      </c>
      <c r="AB257" s="9"/>
      <c r="AC257" s="9"/>
      <c r="AD257" s="9"/>
      <c r="AE257" s="9"/>
      <c r="AF257" s="9"/>
    </row>
    <row r="258" hidden="1" spans="1:32">
      <c r="A258" s="9" t="str">
        <f>_xlfn.XLOOKUP($E258,'Copy of Raw Data'!$E:$E,'Copy of Raw Data'!A:A,"ERROR",0,1)</f>
        <v>US</v>
      </c>
      <c r="B258" s="9" t="str">
        <f>_xlfn.XLOOKUP($E258,'Copy of Raw Data'!$E:$E,'Copy of Raw Data'!B:B,"ERROR",0,1)</f>
        <v>Hair Mousses</v>
      </c>
      <c r="C258" s="9" t="str">
        <f>_xlfn.XLOOKUP($E258,'Copy of Raw Data'!$E:$E,'Copy of Raw Data'!C:C,"ERROR",0,1)</f>
        <v>Dolahair</v>
      </c>
      <c r="D258" s="9" t="str">
        <f>_xlfn.XLOOKUP($E258,'Copy of Raw Data'!$E:$E,'Copy of Raw Data'!D:D,"ERROR",0,1)</f>
        <v>www.amazon.com/dp/B0C7PXLDXG</v>
      </c>
      <c r="E258" s="9" t="s">
        <v>928</v>
      </c>
      <c r="F258" s="9" t="str">
        <f>_xlfn.XLOOKUP($E258,'Copy of Raw Data'!$E:$E,'Copy of Raw Data'!F:F,"ERROR",0,1)</f>
        <v>Dolahair Braid Mousse Foam Hair Mousse for Braids Locks Box Braids Curly Hair Setting Mousse for Braids Styling Mousse for Natural Hair Babyhair Edge Setting Mousse (3.4 Fl Oz)</v>
      </c>
      <c r="G258" s="9">
        <f>_xlfn.XLOOKUP($E258,'Copy of Raw Data'!$E:$E,'Copy of Raw Data'!G:G,"ERROR",0,1)</f>
        <v>188</v>
      </c>
      <c r="H258" s="9">
        <f>_xlfn.XLOOKUP($E258,'Copy of Raw Data'!$E:$E,'Copy of Raw Data'!H:H,"ERROR",0,1)</f>
        <v>1310.87</v>
      </c>
      <c r="I258" s="9">
        <f>_xlfn.XLOOKUP($E258,'Copy of Raw Data'!$E:$E,'Copy of Raw Data'!I:I,"ERROR",0,1)</f>
        <v>5.28676935716172e-5</v>
      </c>
      <c r="J258" s="9" t="str">
        <f>_xlfn.XLOOKUP($E258,'Copy of Raw Data'!$E:$E,'Copy of 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 to 10</v>
      </c>
      <c r="L258" s="9">
        <f>_xlfn.XLOOKUP($E258,'Copy of Raw Data'!$E:$E,'Copy of Raw Data'!L:L,"ERROR",0,1)</f>
        <v>6.99</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5 to 10</v>
      </c>
      <c r="N258" s="9">
        <f>_xlfn.XLOOKUP($E258,'Copy of Raw Data'!$E:$E,'Copy of Raw Data'!N:N,"ERROR",0,1)</f>
        <v>7.73</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8% to 10%</v>
      </c>
      <c r="P258" s="16">
        <f t="shared" si="14"/>
        <v>0.0957309184993532</v>
      </c>
      <c r="Q258" s="9">
        <f>_xlfn.XLOOKUP($E258,'Copy of Raw Data'!$E:$E,'Copy of Raw Data'!Q:Q,"ERROR",0,1)</f>
        <v>3.4</v>
      </c>
      <c r="R258" s="9" t="str">
        <f>_xlfn.XLOOKUP($E258,'Copy of Raw Data'!$E:$E,'Copy of Raw Data'!R:R,"ERROR",0,1)</f>
        <v>fl oz</v>
      </c>
      <c r="S258" s="17">
        <f t="shared" si="17"/>
        <v>1.97680995475113</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1 to 2</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0.05 to 0.1</v>
      </c>
      <c r="V258" s="17">
        <f t="shared" si="15"/>
        <v>0.0739291840666445</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0.05 to 0.1</v>
      </c>
      <c r="X258" s="17">
        <f t="shared" si="16"/>
        <v>0.0668518753720369</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2 to 4</v>
      </c>
      <c r="Z258" s="17">
        <f t="array" ref="Z258">_xlfn.IFS(AA258="oz",_xlfn.IFS(R258="oz",Q258,R258="fl oz",Q258*1.04,R258="ml",Q258*0.0338),AA258="fl oz",_xlfn.IFS(R258="oz",Q258/1.04,R258="fl oz",Q258,R258="ml",Q258*0.0338/1.04),AA258="ml",_xlfn.IFS(R258="oz",Q258/0.0338,R258="fl oz",Q258*1.04/0.0338,R258="ml",Q258))</f>
        <v>3.536</v>
      </c>
      <c r="AA258" s="9" t="str">
        <f>_xlfn.XLOOKUP($E258,'Copy of Raw Data'!$E:$E,'Copy of Raw Data'!AA:AA,"ERROR",0,1)</f>
        <v>oz</v>
      </c>
      <c r="AB258" s="9"/>
      <c r="AC258" s="9"/>
      <c r="AD258" s="9"/>
      <c r="AE258" s="9"/>
      <c r="AF258" s="9"/>
    </row>
    <row r="259" hidden="1" spans="1:32">
      <c r="A259" s="9" t="str">
        <f>_xlfn.XLOOKUP($E259,'Copy of Raw Data'!$E:$E,'Copy of Raw Data'!A:A,"ERROR",0,1)</f>
        <v>US</v>
      </c>
      <c r="B259" s="9" t="str">
        <f>_xlfn.XLOOKUP($E259,'Copy of Raw Data'!$E:$E,'Copy of Raw Data'!B:B,"ERROR",0,1)</f>
        <v>Hair Mousses</v>
      </c>
      <c r="C259" s="9" t="str">
        <f>_xlfn.XLOOKUP($E259,'Copy of Raw Data'!$E:$E,'Copy of Raw Data'!C:C,"ERROR",0,1)</f>
        <v>herbal essences</v>
      </c>
      <c r="D259" s="9" t="str">
        <f>_xlfn.XLOOKUP($E259,'Copy of Raw Data'!$E:$E,'Copy of Raw Data'!D:D,"ERROR",0,1)</f>
        <v>www.amazon.com/dp/B078YGG9Z6</v>
      </c>
      <c r="E259" s="9" t="s">
        <v>931</v>
      </c>
      <c r="F259" s="9" t="str">
        <f>_xlfn.XLOOKUP($E259,'Copy of Raw Data'!$E:$E,'Copy of Raw Data'!F:F,"ERROR",0,1)</f>
        <v>He Mopusse Totally Twisted 6.8oz</v>
      </c>
      <c r="G259" s="9">
        <f>_xlfn.XLOOKUP($E259,'Copy of Raw Data'!$E:$E,'Copy of Raw Data'!G:G,"ERROR",0,1)</f>
        <v>33</v>
      </c>
      <c r="H259" s="9">
        <f>_xlfn.XLOOKUP($E259,'Copy of Raw Data'!$E:$E,'Copy of Raw Data'!H:H,"ERROR",0,1)</f>
        <v>1243.52</v>
      </c>
      <c r="I259" s="9">
        <f>_xlfn.XLOOKUP($E259,'Copy of Raw Data'!$E:$E,'Copy of Raw Data'!I:I,"ERROR",0,1)</f>
        <v>5.17533872086218e-5</v>
      </c>
      <c r="J259" s="9" t="str">
        <f>_xlfn.XLOOKUP($E259,'Copy of Raw Data'!$E:$E,'Copy of 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30 to 40</v>
      </c>
      <c r="L259" s="9">
        <f>_xlfn.XLOOKUP($E259,'Copy of Raw Data'!$E:$E,'Copy of Raw Data'!L:L,"ERROR",0,1)</f>
        <v>38</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30 to 40</v>
      </c>
      <c r="N259" s="9">
        <f>_xlfn.XLOOKUP($E259,'Copy of Raw Data'!$E:$E,'Copy of Raw Data'!N:N,"ERROR",0,1)</f>
        <v>38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No Discount</v>
      </c>
      <c r="P259" s="16">
        <f t="shared" si="14"/>
        <v>0</v>
      </c>
      <c r="Q259" s="9">
        <f>_xlfn.XLOOKUP($E259,'Copy of Raw Data'!$E:$E,'Copy of Raw Data'!Q:Q,"ERROR",0,1)</f>
        <v>6.8</v>
      </c>
      <c r="R259" s="9" t="str">
        <f>_xlfn.XLOOKUP($E259,'Copy of Raw Data'!$E:$E,'Copy of Raw Data'!R:R,"ERROR",0,1)</f>
        <v>oz</v>
      </c>
      <c r="S259" s="17">
        <f t="shared" si="17"/>
        <v>5.58823529411765</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5 to 10</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0.1 to 0.2</v>
      </c>
      <c r="V259" s="17">
        <f t="shared" si="15"/>
        <v>0.18898327000736</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0.1 to 0.2</v>
      </c>
      <c r="X259" s="17">
        <f t="shared" si="16"/>
        <v>0.18898327000736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6 to 8</v>
      </c>
      <c r="Z259" s="17">
        <f t="array" ref="Z259">_xlfn.IFS(AA259="oz",_xlfn.IFS(R259="oz",Q259,R259="fl oz",Q259*1.04,R259="ml",Q259*0.0338),AA259="fl oz",_xlfn.IFS(R259="oz",Q259/1.04,R259="fl oz",Q259,R259="ml",Q259*0.0338/1.04),AA259="ml",_xlfn.IFS(R259="oz",Q259/0.0338,R259="fl oz",Q259*1.04/0.0338,R259="ml",Q259))</f>
        <v>6.8</v>
      </c>
      <c r="AA259" s="9" t="str">
        <f>_xlfn.XLOOKUP($E259,'Copy of Raw Data'!$E:$E,'Copy of Raw Data'!AA:AA,"ERROR",0,1)</f>
        <v>oz</v>
      </c>
      <c r="AB259" s="9"/>
      <c r="AC259" s="9"/>
      <c r="AD259" s="9"/>
      <c r="AE259" s="9"/>
      <c r="AF259" s="9"/>
    </row>
    <row r="260" hidden="1" spans="1:32">
      <c r="A260" s="9" t="str">
        <f>_xlfn.XLOOKUP($E260,'Copy of Raw Data'!$E:$E,'Copy of Raw Data'!A:A,"ERROR",0,1)</f>
        <v>US</v>
      </c>
      <c r="B260" s="9" t="str">
        <f>_xlfn.XLOOKUP($E260,'Copy of Raw Data'!$E:$E,'Copy of Raw Data'!B:B,"ERROR",0,1)</f>
        <v>Hair Mousses</v>
      </c>
      <c r="C260" s="9" t="str">
        <f>_xlfn.XLOOKUP($E260,'Copy of Raw Data'!$E:$E,'Copy of Raw Data'!C:C,"ERROR",0,1)</f>
        <v>Scruples</v>
      </c>
      <c r="D260" s="9" t="str">
        <f>_xlfn.XLOOKUP($E260,'Copy of Raw Data'!$E:$E,'Copy of Raw Data'!D:D,"ERROR",0,1)</f>
        <v>www.amazon.com/dp/B00HQXV76U</v>
      </c>
      <c r="E260" s="9" t="s">
        <v>935</v>
      </c>
      <c r="F260" s="9" t="str">
        <f>_xlfn.XLOOKUP($E260,'Copy of Raw Data'!$E:$E,'Copy of Raw Data'!F:F,"ERROR",0,1)</f>
        <v>Scruples Creme Parfait Volumizing Foam - Rich &amp; Weightless Styling Foam for Ultimate Smoothing Control, Hydration and Frizz-Free Hold - Alcohol-Free Volume Hair Mousse for Fine to Thick Hair (8.5 oz)</v>
      </c>
      <c r="G260" s="9">
        <f>_xlfn.XLOOKUP($E260,'Copy of Raw Data'!$E:$E,'Copy of Raw Data'!G:G,"ERROR",0,1)</f>
        <v>62</v>
      </c>
      <c r="H260" s="9">
        <f>_xlfn.XLOOKUP($E260,'Copy of Raw Data'!$E:$E,'Copy of Raw Data'!H:H,"ERROR",0,1)</f>
        <v>1217.31</v>
      </c>
      <c r="I260" s="9">
        <f>_xlfn.XLOOKUP($E260,'Copy of Raw Data'!$E:$E,'Copy of Raw Data'!I:I,"ERROR",0,1)</f>
        <v>5.01986301046636e-5</v>
      </c>
      <c r="J260" s="9" t="str">
        <f>_xlfn.XLOOKUP($E260,'Copy of Raw Data'!$E:$E,'Copy of 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15 to 20</v>
      </c>
      <c r="L260" s="9">
        <f>_xlfn.XLOOKUP($E260,'Copy of Raw Data'!$E:$E,'Copy of Raw Data'!L:L,"ERROR",0,1)</f>
        <v>19.64</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20 to 30</v>
      </c>
      <c r="N260" s="9">
        <f>_xlfn.XLOOKUP($E260,'Copy of Raw Data'!$E:$E,'Copy of Raw Data'!N:N,"ERROR",0,1)</f>
        <v>24.58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20% to 25%</v>
      </c>
      <c r="P260" s="16">
        <f t="shared" si="14"/>
        <v>0.200976403580146</v>
      </c>
      <c r="Q260" s="9">
        <f>_xlfn.XLOOKUP($E260,'Copy of Raw Data'!$E:$E,'Copy of Raw Data'!Q:Q,"ERROR",0,1)</f>
        <v>8.5</v>
      </c>
      <c r="R260" s="9" t="str">
        <f>_xlfn.XLOOKUP($E260,'Copy of Raw Data'!$E:$E,'Copy of Raw Data'!R:R,"ERROR",0,1)</f>
        <v>oz</v>
      </c>
      <c r="S260" s="17">
        <f t="shared" si="17"/>
        <v>2.31058823529412</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2 to 3</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0.05 to 0.1</v>
      </c>
      <c r="V260" s="17">
        <f t="shared" si="15"/>
        <v>0.0977938689848614</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0.05 to 0.1</v>
      </c>
      <c r="X260" s="17">
        <f t="shared" si="16"/>
        <v>0.078139608904096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8.5</v>
      </c>
      <c r="AA260" s="9" t="str">
        <f>_xlfn.XLOOKUP($E260,'Copy of Raw Data'!$E:$E,'Copy of Raw Data'!AA:AA,"ERROR",0,1)</f>
        <v>oz</v>
      </c>
      <c r="AB260" s="9"/>
      <c r="AC260" s="9"/>
      <c r="AD260" s="9"/>
      <c r="AE260" s="9"/>
      <c r="AF260" s="9"/>
    </row>
    <row r="261" hidden="1" spans="1:32">
      <c r="A261" s="9" t="str">
        <f>_xlfn.XLOOKUP($E261,'Copy of Raw Data'!$E:$E,'Copy of Raw Data'!A:A,"ERROR",0,1)</f>
        <v>US</v>
      </c>
      <c r="B261" s="9" t="str">
        <f>_xlfn.XLOOKUP($E261,'Copy of Raw Data'!$E:$E,'Copy of Raw Data'!B:B,"ERROR",0,1)</f>
        <v>Hair Mousses</v>
      </c>
      <c r="C261" s="9" t="str">
        <f>_xlfn.XLOOKUP($E261,'Copy of Raw Data'!$E:$E,'Copy of Raw Data'!C:C,"ERROR",0,1)</f>
        <v>aphogee</v>
      </c>
      <c r="D261" s="9" t="str">
        <f>_xlfn.XLOOKUP($E261,'Copy of Raw Data'!$E:$E,'Copy of Raw Data'!D:D,"ERROR",0,1)</f>
        <v>www.amazon.com/dp/B00GAAQGNO</v>
      </c>
      <c r="E261" s="9" t="s">
        <v>939</v>
      </c>
      <c r="F261" s="9" t="str">
        <f>_xlfn.XLOOKUP($E261,'Copy of Raw Data'!$E:$E,'Copy of Raw Data'!F:F,"ERROR",0,1)</f>
        <v>Aphogee Curlific Curl Definer, 8 Fl Oz</v>
      </c>
      <c r="G261" s="9">
        <f>_xlfn.XLOOKUP($E261,'Copy of Raw Data'!$E:$E,'Copy of Raw Data'!G:G,"ERROR",0,1)</f>
        <v>118</v>
      </c>
      <c r="H261" s="9">
        <f>_xlfn.XLOOKUP($E261,'Copy of Raw Data'!$E:$E,'Copy of Raw Data'!H:H,"ERROR",0,1)</f>
        <v>1180.74</v>
      </c>
      <c r="I261" s="9">
        <f>_xlfn.XLOOKUP($E261,'Copy of Raw Data'!$E:$E,'Copy of Raw Data'!I:I,"ERROR",0,1)</f>
        <v>4.89346725246615e-5</v>
      </c>
      <c r="J261" s="9" t="str">
        <f>_xlfn.XLOOKUP($E261,'Copy of Raw Data'!$E:$E,'Copy of 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_xlfn.XLOOKUP($E261,'Copy of Raw Data'!$E:$E,'Copy of Raw Data'!L:L,"ERROR",0,1)</f>
        <v>9.98</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_xlfn.XLOOKUP($E261,'Copy of Raw Data'!$E:$E,'Copy of 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No Discount</v>
      </c>
      <c r="P261" s="16">
        <f t="shared" ref="P261:P315" si="18">(N261-L261)/N261</f>
        <v>0</v>
      </c>
      <c r="Q261" s="9">
        <f>_xlfn.XLOOKUP($E261,'Copy of Raw Data'!$E:$E,'Copy of Raw Data'!Q:Q,"ERROR",0,1)</f>
        <v>8</v>
      </c>
      <c r="R261" s="9" t="str">
        <f>_xlfn.XLOOKUP($E261,'Copy of Raw Data'!$E:$E,'Copy of Raw Data'!R:R,"ERROR",0,1)</f>
        <v>fl oz</v>
      </c>
      <c r="S261" s="17">
        <f t="shared" si="17"/>
        <v>1.19951923076923</v>
      </c>
      <c r="T261" s="9" t="str">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1 to 2</v>
      </c>
      <c r="U261" s="17"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 to 0.05</v>
      </c>
      <c r="V261" s="17">
        <f t="shared" ref="V261:V315" si="19">N261/($Z261*29.57)</f>
        <v>0.0405654119299706</v>
      </c>
      <c r="W261" s="17"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 to 0.05</v>
      </c>
      <c r="X261" s="17">
        <f t="shared" ref="X261:X315" si="20">L261/($Z261*29.57)</f>
        <v>0.0405654119299706</v>
      </c>
      <c r="Y261" s="9"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8 to 10</v>
      </c>
      <c r="Z261" s="17">
        <f t="array" ref="Z261">_xlfn.IFS(AA261="oz",_xlfn.IFS(R261="oz",Q261,R261="fl oz",Q261*1.04,R261="ml",Q261*0.0338),AA261="fl oz",_xlfn.IFS(R261="oz",Q261/1.04,R261="fl oz",Q261,R261="ml",Q261*0.0338/1.04),AA261="ml",_xlfn.IFS(R261="oz",Q261/0.0338,R261="fl oz",Q261*1.04/0.0338,R261="ml",Q261))</f>
        <v>8.32</v>
      </c>
      <c r="AA261" s="9" t="str">
        <f>_xlfn.XLOOKUP($E261,'Copy of Raw Data'!$E:$E,'Copy of Raw Data'!AA:AA,"ERROR",0,1)</f>
        <v>oz</v>
      </c>
      <c r="AB261" s="9"/>
      <c r="AC261" s="9"/>
      <c r="AD261" s="9"/>
      <c r="AE261" s="9"/>
      <c r="AF261" s="9"/>
    </row>
    <row r="262" hidden="1" spans="1:32">
      <c r="A262" s="9" t="str">
        <f>_xlfn.XLOOKUP($E262,'Copy of Raw Data'!$E:$E,'Copy of Raw Data'!A:A,"ERROR",0,1)</f>
        <v>US</v>
      </c>
      <c r="B262" s="9" t="str">
        <f>_xlfn.XLOOKUP($E262,'Copy of Raw Data'!$E:$E,'Copy of Raw Data'!B:B,"ERROR",0,1)</f>
        <v>Hair Mousses</v>
      </c>
      <c r="C262" s="9" t="str">
        <f>_xlfn.XLOOKUP($E262,'Copy of Raw Data'!$E:$E,'Copy of Raw Data'!C:C,"ERROR",0,1)</f>
        <v>xgbyr</v>
      </c>
      <c r="D262" s="9" t="str">
        <f>_xlfn.XLOOKUP($E262,'Copy of Raw Data'!$E:$E,'Copy of Raw Data'!D:D,"ERROR",0,1)</f>
        <v>www.amazon.com/dp/B0CCVT6FQZ</v>
      </c>
      <c r="E262" s="9" t="s">
        <v>943</v>
      </c>
      <c r="F262" s="9" t="str">
        <f>_xlfn.XLOOKUP($E262,'Copy of Raw Data'!$E:$E,'Copy of Raw Data'!F:F,"ERROR",0,1)</f>
        <v>Beeswax Hair Removal Mousse, Smoothsweep Beeswax Hair Removal Mousse, Beeswax Hair Removal Mousse, Gentle Beeswax Hair Removal Mousse (2 PCS)</v>
      </c>
      <c r="G262" s="9">
        <f>_xlfn.XLOOKUP($E262,'Copy of Raw Data'!$E:$E,'Copy of Raw Data'!G:G,"ERROR",0,1)</f>
        <v>120</v>
      </c>
      <c r="H262" s="9">
        <f>_xlfn.XLOOKUP($E262,'Copy of Raw Data'!$E:$E,'Copy of Raw Data'!H:H,"ERROR",0,1)</f>
        <v>1151.01</v>
      </c>
      <c r="I262" s="9">
        <f>_xlfn.XLOOKUP($E262,'Copy of Raw Data'!$E:$E,'Copy of Raw Data'!I:I,"ERROR",0,1)</f>
        <v>4.75657040054531e-5</v>
      </c>
      <c r="J262" s="9" t="str">
        <f>_xlfn.XLOOKUP($E262,'Copy of Raw Data'!$E:$E,'Copy of 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_xlfn.XLOOKUP($E262,'Copy of Raw Data'!$E:$E,'Copy of Raw Data'!L:L,"ERROR",0,1)</f>
        <v>9.64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_xlfn.XLOOKUP($E262,'Copy of Raw Data'!$E:$E,'Copy of Raw Data'!N:N,"ERROR",0,1)</f>
        <v>9.98</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2% to 4%</v>
      </c>
      <c r="P262" s="16">
        <f t="shared" si="18"/>
        <v>0.0340681362725451</v>
      </c>
      <c r="Q262" s="9">
        <f>_xlfn.XLOOKUP($E262,'Copy of Raw Data'!$E:$E,'Copy of Raw Data'!Q:Q,"ERROR",0,1)</f>
        <v>0</v>
      </c>
      <c r="R262" s="9">
        <f>_xlfn.XLOOKUP($E262,'Copy of Raw Data'!$E:$E,'Copy of Raw Data'!R:R,"ERROR",0,1)</f>
        <v>0</v>
      </c>
      <c r="S262" s="17" t="e">
        <f t="shared" si="17"/>
        <v>#N/A</v>
      </c>
      <c r="T262" s="9" t="e">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#N/A</v>
      </c>
      <c r="U262" s="17" t="e">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#N/A</v>
      </c>
      <c r="V262" s="17" t="e">
        <f t="shared" si="19"/>
        <v>#N/A</v>
      </c>
      <c r="W262" s="17" t="e">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#N/A</v>
      </c>
      <c r="X262" s="17" t="e">
        <f t="shared" si="20"/>
        <v>#N/A</v>
      </c>
      <c r="Y262" s="9" t="e">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#N/A</v>
      </c>
      <c r="Z262" s="17" t="e">
        <f t="array" ref="Z262">_xlfn.IFS(AA262="oz",_xlfn.IFS(R262="oz",Q262,R262="fl oz",Q262*1.04,R262="ml",Q262*0.0338),AA262="fl oz",_xlfn.IFS(R262="oz",Q262/1.04,R262="fl oz",Q262,R262="ml",Q262*0.0338/1.04),AA262="ml",_xlfn.IFS(R262="oz",Q262/0.0338,R262="fl oz",Q262*1.04/0.0338,R262="ml",Q262))</f>
        <v>#N/A</v>
      </c>
      <c r="AA262" s="9" t="str">
        <f>_xlfn.XLOOKUP($E262,'Copy of Raw Data'!$E:$E,'Copy of Raw Data'!AA:AA,"ERROR",0,1)</f>
        <v>oz</v>
      </c>
      <c r="AB262" s="9"/>
      <c r="AC262" s="9"/>
      <c r="AD262" s="9"/>
      <c r="AE262" s="9"/>
      <c r="AF262" s="9"/>
    </row>
    <row r="263" hidden="1" spans="1:32">
      <c r="A263" s="9" t="str">
        <f>_xlfn.XLOOKUP($E263,'Copy of Raw Data'!$E:$E,'Copy of Raw Data'!A:A,"ERROR",0,1)</f>
        <v>US</v>
      </c>
      <c r="B263" s="9" t="str">
        <f>_xlfn.XLOOKUP($E263,'Copy of Raw Data'!$E:$E,'Copy of Raw Data'!B:B,"ERROR",0,1)</f>
        <v>Hair Mousses</v>
      </c>
      <c r="C263" s="9" t="str">
        <f>_xlfn.XLOOKUP($E263,'Copy of Raw Data'!$E:$E,'Copy of Raw Data'!C:C,"ERROR",0,1)</f>
        <v>Dolahair</v>
      </c>
      <c r="D263" s="9" t="str">
        <f>_xlfn.XLOOKUP($E263,'Copy of Raw Data'!$E:$E,'Copy of Raw Data'!D:D,"ERROR",0,1)</f>
        <v>www.amazon.com/dp/B0C84V5G9C</v>
      </c>
      <c r="E263" s="9" t="s">
        <v>946</v>
      </c>
      <c r="F263" s="9" t="str">
        <f>_xlfn.XLOOKUP($E263,'Copy of Raw Data'!$E:$E,'Copy of Raw Data'!F:F,"ERROR",0,1)</f>
        <v>Dolahair Braid Mousse Foam Hair Mousse for Braids Locks Box Braids Curly Hair Setting Mousse for Braids Styling Mousse for Natural Hair Babyhair Edge Setting Mousse (3.4 Fl Oz +edge brush+2 clips)</v>
      </c>
      <c r="G263" s="9">
        <f>_xlfn.XLOOKUP($E263,'Copy of Raw Data'!$E:$E,'Copy of Raw Data'!G:G,"ERROR",0,1)</f>
        <v>136</v>
      </c>
      <c r="H263" s="9">
        <f>_xlfn.XLOOKUP($E263,'Copy of Raw Data'!$E:$E,'Copy of Raw Data'!H:H,"ERROR",0,1)</f>
        <v>1118.81</v>
      </c>
      <c r="I263" s="9">
        <f>_xlfn.XLOOKUP($E263,'Copy of Raw Data'!$E:$E,'Copy of Raw Data'!I:I,"ERROR",0,1)</f>
        <v>4.7265976425937e-5</v>
      </c>
      <c r="J263" s="9" t="str">
        <f>_xlfn.XLOOKUP($E263,'Copy of Raw Data'!$E:$E,'Copy of 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 to 10</v>
      </c>
      <c r="L263" s="9">
        <f>_xlfn.XLOOKUP($E263,'Copy of Raw Data'!$E:$E,'Copy of Raw Data'!L:L,"ERROR",0,1)</f>
        <v>8.24</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 to 10</v>
      </c>
      <c r="N263" s="9">
        <f>_xlfn.XLOOKUP($E263,'Copy of Raw Data'!$E:$E,'Copy of Raw Data'!N:N,"ERROR",0,1)</f>
        <v>8.99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8% to 10%</v>
      </c>
      <c r="P263" s="16">
        <f t="shared" si="18"/>
        <v>0.0834260289210234</v>
      </c>
      <c r="Q263" s="9">
        <f>_xlfn.XLOOKUP($E263,'Copy of Raw Data'!$E:$E,'Copy of Raw Data'!Q:Q,"ERROR",0,1)</f>
        <v>3.4</v>
      </c>
      <c r="R263" s="9" t="str">
        <f>_xlfn.XLOOKUP($E263,'Copy of Raw Data'!$E:$E,'Copy of Raw Data'!R:R,"ERROR",0,1)</f>
        <v>fl oz</v>
      </c>
      <c r="S263" s="17">
        <f t="shared" si="17"/>
        <v>2.33031674208145</v>
      </c>
      <c r="T263" s="9" t="str">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2 to 3</v>
      </c>
      <c r="U263" s="17"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7">
        <f t="shared" si="19"/>
        <v>0.0859797367088143</v>
      </c>
      <c r="W263" s="17"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7">
        <f t="shared" si="20"/>
        <v>0.0788067887075228</v>
      </c>
      <c r="Y263" s="9"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2 to 4</v>
      </c>
      <c r="Z263" s="17">
        <f t="array" ref="Z263">_xlfn.IFS(AA263="oz",_xlfn.IFS(R263="oz",Q263,R263="fl oz",Q263*1.04,R263="ml",Q263*0.0338),AA263="fl oz",_xlfn.IFS(R263="oz",Q263/1.04,R263="fl oz",Q263,R263="ml",Q263*0.0338/1.04),AA263="ml",_xlfn.IFS(R263="oz",Q263/0.0338,R263="fl oz",Q263*1.04/0.0338,R263="ml",Q263))</f>
        <v>3.536</v>
      </c>
      <c r="AA263" s="9" t="str">
        <f>_xlfn.XLOOKUP($E263,'Copy of Raw Data'!$E:$E,'Copy of Raw Data'!AA:AA,"ERROR",0,1)</f>
        <v>oz</v>
      </c>
      <c r="AB263" s="9"/>
      <c r="AC263" s="9"/>
      <c r="AD263" s="9"/>
      <c r="AE263" s="9"/>
      <c r="AF263" s="9"/>
    </row>
    <row r="264" hidden="1" spans="1:32">
      <c r="A264" s="9" t="str">
        <f>_xlfn.XLOOKUP($E264,'Copy of Raw Data'!$E:$E,'Copy of Raw Data'!A:A,"ERROR",0,1)</f>
        <v>US</v>
      </c>
      <c r="B264" s="9" t="str">
        <f>_xlfn.XLOOKUP($E264,'Copy of Raw Data'!$E:$E,'Copy of Raw Data'!B:B,"ERROR",0,1)</f>
        <v>Hair Mousses</v>
      </c>
      <c r="C264" s="9" t="str">
        <f>_xlfn.XLOOKUP($E264,'Copy of Raw Data'!$E:$E,'Copy of Raw Data'!C:C,"ERROR",0,1)</f>
        <v>L'Oreal Paris</v>
      </c>
      <c r="D264" s="9" t="str">
        <f>_xlfn.XLOOKUP($E264,'Copy of Raw Data'!$E:$E,'Copy of Raw Data'!D:D,"ERROR",0,1)</f>
        <v>www.amazon.com/dp/B00OMGLCCI</v>
      </c>
      <c r="E264" s="9" t="s">
        <v>949</v>
      </c>
      <c r="F264" s="9" t="str">
        <f>_xlfn.XLOOKUP($E264,'Copy of Raw Data'!$E:$E,'Copy of Raw Data'!F:F,"ERROR",0,1)</f>
        <v>Loreal Curve It Elastic Curl Mousse Pack of 2</v>
      </c>
      <c r="G264" s="9">
        <f>_xlfn.XLOOKUP($E264,'Copy of Raw Data'!$E:$E,'Copy of Raw Data'!G:G,"ERROR",0,1)</f>
        <v>86</v>
      </c>
      <c r="H264" s="9">
        <f>_xlfn.XLOOKUP($E264,'Copy of Raw Data'!$E:$E,'Copy of Raw Data'!H:H,"ERROR",0,1)</f>
        <v>1111.76</v>
      </c>
      <c r="I264" s="9">
        <f>_xlfn.XLOOKUP($E264,'Copy of Raw Data'!$E:$E,'Copy of Raw Data'!I:I,"ERROR",0,1)</f>
        <v>4.72608746799027e-5</v>
      </c>
      <c r="J264" s="9" t="str">
        <f>_xlfn.XLOOKUP($E264,'Copy of Raw Data'!$E:$E,'Copy of 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_xlfn.XLOOKUP($E264,'Copy of Raw Data'!$E:$E,'Copy of Raw Data'!L:L,"ERROR",0,1)</f>
        <v>12.99</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10 to 15</v>
      </c>
      <c r="N264" s="9">
        <f>_xlfn.XLOOKUP($E264,'Copy of Raw Data'!$E:$E,'Copy of Raw Data'!N:N,"ERROR",0,1)</f>
        <v>12.99</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No Discount</v>
      </c>
      <c r="P264" s="16">
        <f t="shared" si="18"/>
        <v>0</v>
      </c>
      <c r="Q264" s="9">
        <f>_xlfn.XLOOKUP($E264,'Copy of Raw Data'!$E:$E,'Copy of Raw Data'!Q:Q,"ERROR",0,1)</f>
        <v>0</v>
      </c>
      <c r="R264" s="9">
        <f>_xlfn.XLOOKUP($E264,'Copy of Raw Data'!$E:$E,'Copy of Raw Data'!R:R,"ERROR",0,1)</f>
        <v>0</v>
      </c>
      <c r="S264" s="17" t="e">
        <f t="shared" si="17"/>
        <v>#N/A</v>
      </c>
      <c r="T264" s="9" t="e">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#N/A</v>
      </c>
      <c r="U264" s="17" t="e">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#N/A</v>
      </c>
      <c r="V264" s="17" t="e">
        <f t="shared" si="19"/>
        <v>#N/A</v>
      </c>
      <c r="W264" s="17" t="e">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#N/A</v>
      </c>
      <c r="X264" s="17" t="e">
        <f t="shared" si="20"/>
        <v>#N/A</v>
      </c>
      <c r="Y264" s="9" t="e">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#N/A</v>
      </c>
      <c r="Z264" s="17" t="e">
        <f t="array" ref="Z264">_xlfn.IFS(AA264="oz",_xlfn.IFS(R264="oz",Q264,R264="fl oz",Q264*1.04,R264="ml",Q264*0.0338),AA264="fl oz",_xlfn.IFS(R264="oz",Q264/1.04,R264="fl oz",Q264,R264="ml",Q264*0.0338/1.04),AA264="ml",_xlfn.IFS(R264="oz",Q264/0.0338,R264="fl oz",Q264*1.04/0.0338,R264="ml",Q264))</f>
        <v>#N/A</v>
      </c>
      <c r="AA264" s="9" t="str">
        <f>_xlfn.XLOOKUP($E264,'Copy of Raw Data'!$E:$E,'Copy of Raw Data'!AA:AA,"ERROR",0,1)</f>
        <v>oz</v>
      </c>
      <c r="AB264" s="9"/>
      <c r="AC264" s="9"/>
      <c r="AD264" s="9"/>
      <c r="AE264" s="9"/>
      <c r="AF264" s="9"/>
    </row>
    <row r="265" hidden="1" spans="1:32">
      <c r="A265" s="9" t="str">
        <f>_xlfn.XLOOKUP($E265,'Copy of Raw Data'!$E:$E,'Copy of Raw Data'!A:A,"ERROR",0,1)</f>
        <v>US</v>
      </c>
      <c r="B265" s="9" t="str">
        <f>_xlfn.XLOOKUP($E265,'Copy of Raw Data'!$E:$E,'Copy of Raw Data'!B:B,"ERROR",0,1)</f>
        <v>Hair Mousses</v>
      </c>
      <c r="C265" s="9" t="str">
        <f>_xlfn.XLOOKUP($E265,'Copy of Raw Data'!$E:$E,'Copy of Raw Data'!C:C,"ERROR",0,1)</f>
        <v>Herbal Essences</v>
      </c>
      <c r="D265" s="9" t="str">
        <f>_xlfn.XLOOKUP($E265,'Copy of Raw Data'!$E:$E,'Copy of Raw Data'!D:D,"ERROR",0,1)</f>
        <v>www.amazon.com/dp/B00E4MKM44</v>
      </c>
      <c r="E265" s="9" t="s">
        <v>952</v>
      </c>
      <c r="F265" s="9" t="str">
        <f>_xlfn.XLOOKUP($E265,'Copy of Raw Data'!$E:$E,'Copy of Raw Data'!F:F,"ERROR",0,1)</f>
        <v>Herbal Essences Hair Mousse - Set Me Up - Strong Hold (3) - Net Wt. 6.8 OZ (192 g) Per Can - Pack of 2 Cans</v>
      </c>
      <c r="G265" s="9">
        <f>_xlfn.XLOOKUP($E265,'Copy of Raw Data'!$E:$E,'Copy of Raw Data'!G:G,"ERROR",0,1)</f>
        <v>84</v>
      </c>
      <c r="H265" s="9">
        <f>_xlfn.XLOOKUP($E265,'Copy of Raw Data'!$E:$E,'Copy of Raw Data'!H:H,"ERROR",0,1)</f>
        <v>1111.64</v>
      </c>
      <c r="I265" s="9">
        <f>_xlfn.XLOOKUP($E265,'Copy of Raw Data'!$E:$E,'Copy of Raw Data'!I:I,"ERROR",0,1)</f>
        <v>4.6429290076309e-5</v>
      </c>
      <c r="J265" s="9" t="str">
        <f>_xlfn.XLOOKUP($E265,'Copy of Raw Data'!$E:$E,'Copy of 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10 to 15</v>
      </c>
      <c r="L265" s="9">
        <f>_xlfn.XLOOKUP($E265,'Copy of Raw Data'!$E:$E,'Copy of Raw Data'!L:L,"ERROR",0,1)</f>
        <v>13.45</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15 to 20</v>
      </c>
      <c r="N265" s="9">
        <f>_xlfn.XLOOKUP($E265,'Copy of Raw Data'!$E:$E,'Copy of Raw Data'!N:N,"ERROR",0,1)</f>
        <v>16.61</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15% to 20%</v>
      </c>
      <c r="P265" s="16">
        <f t="shared" si="18"/>
        <v>0.190246839253462</v>
      </c>
      <c r="Q265" s="9">
        <f>_xlfn.XLOOKUP($E265,'Copy of Raw Data'!$E:$E,'Copy of Raw Data'!Q:Q,"ERROR",0,1)</f>
        <v>13.6</v>
      </c>
      <c r="R265" s="9" t="str">
        <f>_xlfn.XLOOKUP($E265,'Copy of Raw Data'!$E:$E,'Copy of Raw Data'!R:R,"ERROR",0,1)</f>
        <v>oz</v>
      </c>
      <c r="S265" s="17">
        <f t="shared" si="17"/>
        <v>0.988970588235294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0.75 to 1</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 to 0.05</v>
      </c>
      <c r="V265" s="17">
        <f t="shared" si="19"/>
        <v>0.0413027909845034</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 to 0.05</v>
      </c>
      <c r="X265" s="17">
        <f t="shared" si="20"/>
        <v>0.0334450655473552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10 to 15</v>
      </c>
      <c r="Z265" s="17">
        <f t="array" ref="Z265">_xlfn.IFS(AA265="oz",_xlfn.IFS(R265="oz",Q265,R265="fl oz",Q265*1.04,R265="ml",Q265*0.0338),AA265="fl oz",_xlfn.IFS(R265="oz",Q265/1.04,R265="fl oz",Q265,R265="ml",Q265*0.0338/1.04),AA265="ml",_xlfn.IFS(R265="oz",Q265/0.0338,R265="fl oz",Q265*1.04/0.0338,R265="ml",Q265))</f>
        <v>13.6</v>
      </c>
      <c r="AA265" s="9" t="str">
        <f>_xlfn.XLOOKUP($E265,'Copy of Raw Data'!$E:$E,'Copy of Raw Data'!AA:AA,"ERROR",0,1)</f>
        <v>oz</v>
      </c>
      <c r="AB265" s="9"/>
      <c r="AC265" s="9"/>
      <c r="AD265" s="9"/>
      <c r="AE265" s="9"/>
      <c r="AF265" s="9"/>
    </row>
    <row r="266" hidden="1" spans="1:32">
      <c r="A266" s="9" t="str">
        <f>_xlfn.XLOOKUP($E266,'Copy of Raw Data'!$E:$E,'Copy of Raw Data'!A:A,"ERROR",0,1)</f>
        <v>US</v>
      </c>
      <c r="B266" s="9" t="str">
        <f>_xlfn.XLOOKUP($E266,'Copy of Raw Data'!$E:$E,'Copy of Raw Data'!B:B,"ERROR",0,1)</f>
        <v>Hair Mousses</v>
      </c>
      <c r="C266" s="9" t="str">
        <f>_xlfn.XLOOKUP($E266,'Copy of Raw Data'!$E:$E,'Copy of Raw Data'!C:C,"ERROR",0,1)</f>
        <v>tigi</v>
      </c>
      <c r="D266" s="9" t="str">
        <f>_xlfn.XLOOKUP($E266,'Copy of Raw Data'!$E:$E,'Copy of Raw Data'!D:D,"ERROR",0,1)</f>
        <v>www.amazon.com/dp/B00LMB33RS</v>
      </c>
      <c r="E266" s="9" t="s">
        <v>955</v>
      </c>
      <c r="F266" s="9" t="str">
        <f>_xlfn.XLOOKUP($E266,'Copy of Raw Data'!$E:$E,'Copy of Raw Data'!F:F,"ERROR",0,1)</f>
        <v>TIGI Catwalk Strong Hold Mousse for Unisex (140617), Clear, 6.7 Ounce</v>
      </c>
      <c r="G266" s="9">
        <f>_xlfn.XLOOKUP($E266,'Copy of Raw Data'!$E:$E,'Copy of Raw Data'!G:G,"ERROR",0,1)</f>
        <v>37</v>
      </c>
      <c r="H266" s="9">
        <f>_xlfn.XLOOKUP($E266,'Copy of Raw Data'!$E:$E,'Copy of Raw Data'!H:H,"ERROR",0,1)</f>
        <v>1092.08</v>
      </c>
      <c r="I266" s="9">
        <f>_xlfn.XLOOKUP($E266,'Copy of Raw Data'!$E:$E,'Copy of Raw Data'!I:I,"ERROR",0,1)</f>
        <v>4.51181413454894e-5</v>
      </c>
      <c r="J266" s="9" t="str">
        <f>_xlfn.XLOOKUP($E266,'Copy of Raw Data'!$E:$E,'Copy of 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20 to 30</v>
      </c>
      <c r="L266" s="9">
        <f>_xlfn.XLOOKUP($E266,'Copy of Raw Data'!$E:$E,'Copy of Raw Data'!L:L,"ERROR",0,1)</f>
        <v>29.92</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20 to 30</v>
      </c>
      <c r="N266" s="9">
        <f>_xlfn.XLOOKUP($E266,'Copy of Raw Data'!$E:$E,'Copy of Raw Data'!N:N,"ERROR",0,1)</f>
        <v>29.92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6">
        <f t="shared" si="18"/>
        <v>0</v>
      </c>
      <c r="Q266" s="9">
        <f>_xlfn.XLOOKUP($E266,'Copy of Raw Data'!$E:$E,'Copy of Raw Data'!Q:Q,"ERROR",0,1)</f>
        <v>6.7</v>
      </c>
      <c r="R266" s="9" t="str">
        <f>_xlfn.XLOOKUP($E266,'Copy of Raw Data'!$E:$E,'Copy of Raw Data'!R:R,"ERROR",0,1)</f>
        <v>oz</v>
      </c>
      <c r="S266" s="17">
        <f t="shared" si="17"/>
        <v>4.46567164179104</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4 to 5</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0.1 to 0.2</v>
      </c>
      <c r="V266" s="17">
        <f t="shared" si="19"/>
        <v>0.151020346357492</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0.1 to 0.2</v>
      </c>
      <c r="X266" s="17">
        <f t="shared" si="20"/>
        <v>0.151020346357492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6.7</v>
      </c>
      <c r="AA266" s="9" t="str">
        <f>_xlfn.XLOOKUP($E266,'Copy of Raw Data'!$E:$E,'Copy of Raw Data'!AA:AA,"ERROR",0,1)</f>
        <v>oz</v>
      </c>
      <c r="AB266" s="9"/>
      <c r="AC266" s="9"/>
      <c r="AD266" s="9"/>
      <c r="AE266" s="9"/>
      <c r="AF266" s="9"/>
    </row>
    <row r="267" hidden="1" spans="1:32">
      <c r="A267" s="9" t="str">
        <f>_xlfn.XLOOKUP($E267,'Copy of Raw Data'!$E:$E,'Copy of Raw Data'!A:A,"ERROR",0,1)</f>
        <v>US</v>
      </c>
      <c r="B267" s="9" t="str">
        <f>_xlfn.XLOOKUP($E267,'Copy of Raw Data'!$E:$E,'Copy of Raw Data'!B:B,"ERROR",0,1)</f>
        <v>Hair Mousses</v>
      </c>
      <c r="C267" s="9" t="str">
        <f>_xlfn.XLOOKUP($E267,'Copy of Raw Data'!$E:$E,'Copy of Raw Data'!C:C,"ERROR",0,1)</f>
        <v>Herbal Essences</v>
      </c>
      <c r="D267" s="9" t="str">
        <f>_xlfn.XLOOKUP($E267,'Copy of Raw Data'!$E:$E,'Copy of Raw Data'!D:D,"ERROR",0,1)</f>
        <v>www.amazon.com/dp/B004AI31O0</v>
      </c>
      <c r="E267" s="9" t="s">
        <v>958</v>
      </c>
      <c r="F267" s="9" t="str">
        <f>_xlfn.XLOOKUP($E267,'Copy of Raw Data'!$E:$E,'Copy of Raw Data'!F:F,"ERROR",0,1)</f>
        <v>Herbal Essences Tousle Me Softly Tousling Hair Mousse, 6.8 Ounce</v>
      </c>
      <c r="G267" s="9">
        <f>_xlfn.XLOOKUP($E267,'Copy of Raw Data'!$E:$E,'Copy of Raw Data'!G:G,"ERROR",0,1)</f>
        <v>155</v>
      </c>
      <c r="H267" s="9">
        <f>_xlfn.XLOOKUP($E267,'Copy of Raw Data'!$E:$E,'Copy of Raw Data'!H:H,"ERROR",0,1)</f>
        <v>1061.24</v>
      </c>
      <c r="I267" s="9">
        <f>_xlfn.XLOOKUP($E267,'Copy of Raw Data'!$E:$E,'Copy of Raw Data'!I:I,"ERROR",0,1)</f>
        <v>4.38779919136475e-5</v>
      </c>
      <c r="J267" s="9" t="str">
        <f>_xlfn.XLOOKUP($E267,'Copy of Raw Data'!$E:$E,'Copy of 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 to 10</v>
      </c>
      <c r="L267" s="9">
        <f>_xlfn.XLOOKUP($E267,'Copy of Raw Data'!$E:$E,'Copy of Raw Data'!L:L,"ERROR",0,1)</f>
        <v>6.86</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5 to 10</v>
      </c>
      <c r="N267" s="9">
        <f>_xlfn.XLOOKUP($E267,'Copy of Raw Data'!$E:$E,'Copy of Raw Data'!N:N,"ERROR",0,1)</f>
        <v>7.22</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4% to 6%</v>
      </c>
      <c r="P267" s="16">
        <f t="shared" si="18"/>
        <v>0.0498614958448753</v>
      </c>
      <c r="Q267" s="9">
        <f>_xlfn.XLOOKUP($E267,'Copy of Raw Data'!$E:$E,'Copy of Raw Data'!Q:Q,"ERROR",0,1)</f>
        <v>6.8</v>
      </c>
      <c r="R267" s="9" t="str">
        <f>_xlfn.XLOOKUP($E267,'Copy of Raw Data'!$E:$E,'Copy of Raw Data'!R:R,"ERROR",0,1)</f>
        <v>fl oz</v>
      </c>
      <c r="S267" s="17">
        <f t="shared" si="17"/>
        <v>0.970022624434389</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0.75 to 1</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 to 0.05</v>
      </c>
      <c r="V267" s="17">
        <f t="shared" si="19"/>
        <v>0.0345257897128831</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 to 0.05</v>
      </c>
      <c r="X267" s="17">
        <f t="shared" si="20"/>
        <v>0.0328042821925732</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7.072</v>
      </c>
      <c r="AA267" s="9" t="str">
        <f>_xlfn.XLOOKUP($E267,'Copy of Raw Data'!$E:$E,'Copy of Raw Data'!AA:AA,"ERROR",0,1)</f>
        <v>oz</v>
      </c>
      <c r="AB267" s="9"/>
      <c r="AC267" s="9"/>
      <c r="AD267" s="9"/>
      <c r="AE267" s="9"/>
      <c r="AF267" s="9"/>
    </row>
    <row r="268" hidden="1" spans="1:32">
      <c r="A268" s="9" t="str">
        <f>_xlfn.XLOOKUP($E268,'Copy of Raw Data'!$E:$E,'Copy of Raw Data'!A:A,"ERROR",0,1)</f>
        <v>US</v>
      </c>
      <c r="B268" s="9" t="str">
        <f>_xlfn.XLOOKUP($E268,'Copy of Raw Data'!$E:$E,'Copy of Raw Data'!B:B,"ERROR",0,1)</f>
        <v>Hair Mousses</v>
      </c>
      <c r="C268" s="9" t="str">
        <f>_xlfn.XLOOKUP($E268,'Copy of Raw Data'!$E:$E,'Copy of Raw Data'!C:C,"ERROR",0,1)</f>
        <v>Miche Beauty</v>
      </c>
      <c r="D268" s="9" t="str">
        <f>_xlfn.XLOOKUP($E268,'Copy of Raw Data'!$E:$E,'Copy of Raw Data'!D:D,"ERROR",0,1)</f>
        <v>www.amazon.com/dp/B0BHXBRMLG</v>
      </c>
      <c r="E268" s="9" t="s">
        <v>962</v>
      </c>
      <c r="F268" s="9" t="str">
        <f>_xlfn.XLOOKUP($E268,'Copy of Raw Data'!$E:$E,'Copy of Raw Data'!F:F,"ERROR",0,1)</f>
        <v>Set Curl Defining Mousse 7.5 oz</v>
      </c>
      <c r="G268" s="9">
        <f>_xlfn.XLOOKUP($E268,'Copy of Raw Data'!$E:$E,'Copy of Raw Data'!G:G,"ERROR",0,1)</f>
        <v>52</v>
      </c>
      <c r="H268" s="9">
        <f>_xlfn.XLOOKUP($E268,'Copy of Raw Data'!$E:$E,'Copy of Raw Data'!H:H,"ERROR",0,1)</f>
        <v>1032.07</v>
      </c>
      <c r="I268" s="9">
        <f>_xlfn.XLOOKUP($E268,'Copy of Raw Data'!$E:$E,'Copy of Raw Data'!I:I,"ERROR",0,1)</f>
        <v>4.34775048499536e-5</v>
      </c>
      <c r="J268" s="9" t="str">
        <f>_xlfn.XLOOKUP($E268,'Copy of Raw Data'!$E:$E,'Copy of 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15 to 20</v>
      </c>
      <c r="L268" s="9">
        <f>_xlfn.XLOOKUP($E268,'Copy of Raw Data'!$E:$E,'Copy of Raw Data'!L:L,"ERROR",0,1)</f>
        <v>20</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15 to 20</v>
      </c>
      <c r="N268" s="9">
        <f>_xlfn.XLOOKUP($E268,'Copy of Raw Data'!$E:$E,'Copy of Raw Data'!N:N,"ERROR",0,1)</f>
        <v>20</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18"/>
        <v>0</v>
      </c>
      <c r="Q268" s="9">
        <f>_xlfn.XLOOKUP($E268,'Copy of Raw Data'!$E:$E,'Copy of Raw Data'!Q:Q,"ERROR",0,1)</f>
        <v>7.5</v>
      </c>
      <c r="R268" s="9" t="str">
        <f>_xlfn.XLOOKUP($E268,'Copy of Raw Data'!$E:$E,'Copy of Raw Data'!R:R,"ERROR",0,1)</f>
        <v>oz</v>
      </c>
      <c r="S268" s="17">
        <f t="shared" si="17"/>
        <v>2.66666666666667</v>
      </c>
      <c r="T268" s="9" t="str">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2 to 3</v>
      </c>
      <c r="U268" s="17"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7">
        <f t="shared" si="19"/>
        <v>0.0901814902491264</v>
      </c>
      <c r="W268" s="17"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7">
        <f t="shared" si="20"/>
        <v>0.0901814902491264</v>
      </c>
      <c r="Y268" s="9"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17">
        <f t="array" ref="Z268">_xlfn.IFS(AA268="oz",_xlfn.IFS(R268="oz",Q268,R268="fl oz",Q268*1.04,R268="ml",Q268*0.0338),AA268="fl oz",_xlfn.IFS(R268="oz",Q268/1.04,R268="fl oz",Q268,R268="ml",Q268*0.0338/1.04),AA268="ml",_xlfn.IFS(R268="oz",Q268/0.0338,R268="fl oz",Q268*1.04/0.0338,R268="ml",Q268))</f>
        <v>7.5</v>
      </c>
      <c r="AA268" s="9" t="str">
        <f>_xlfn.XLOOKUP($E268,'Copy of Raw Data'!$E:$E,'Copy of Raw Data'!AA:AA,"ERROR",0,1)</f>
        <v>oz</v>
      </c>
      <c r="AB268" s="9"/>
      <c r="AC268" s="9"/>
      <c r="AD268" s="9"/>
      <c r="AE268" s="9"/>
      <c r="AF268" s="9"/>
    </row>
    <row r="269" hidden="1" spans="1:32">
      <c r="A269" s="9" t="str">
        <f>_xlfn.XLOOKUP($E269,'Copy of Raw Data'!$E:$E,'Copy of Raw Data'!A:A,"ERROR",0,1)</f>
        <v>US</v>
      </c>
      <c r="B269" s="9" t="str">
        <f>_xlfn.XLOOKUP($E269,'Copy of Raw Data'!$E:$E,'Copy of Raw Data'!B:B,"ERROR",0,1)</f>
        <v>Hair Mousses</v>
      </c>
      <c r="C269" s="9" t="str">
        <f>_xlfn.XLOOKUP($E269,'Copy of Raw Data'!$E:$E,'Copy of Raw Data'!C:C,"ERROR",0,1)</f>
        <v>Samnyte </v>
      </c>
      <c r="D269" s="9" t="str">
        <f>_xlfn.XLOOKUP($E269,'Copy of Raw Data'!$E:$E,'Copy of Raw Data'!D:D,"ERROR",0,1)</f>
        <v>www.amazon.com/dp/B094Z3CQ9M</v>
      </c>
      <c r="E269" s="9" t="s">
        <v>966</v>
      </c>
      <c r="F269" s="9" t="str">
        <f>_xlfn.XLOOKUP($E269,'Copy of Raw Data'!$E:$E,'Copy of Raw Data'!F:F,"ERROR",0,1)</f>
        <v>Hair Finishing Stick, 2pcs Hair Mascara for Flyaway Tamer, Fly Away Hair Tamer Stick for Enhance Gloss of Hair, Anti Frizz Broken Hair Baby Hair Flash Moment Flyaway Stick, Non-Greasy (pink)by Samnyte</v>
      </c>
      <c r="G269" s="9">
        <f>_xlfn.XLOOKUP($E269,'Copy of Raw Data'!$E:$E,'Copy of Raw Data'!G:G,"ERROR",0,1)</f>
        <v>186</v>
      </c>
      <c r="H269" s="9">
        <f>_xlfn.XLOOKUP($E269,'Copy of Raw Data'!$E:$E,'Copy of Raw Data'!H:H,"ERROR",0,1)</f>
        <v>1022.65</v>
      </c>
      <c r="I269" s="9">
        <f>_xlfn.XLOOKUP($E269,'Copy of Raw Data'!$E:$E,'Copy of Raw Data'!I:I,"ERROR",0,1)</f>
        <v>4.27904697173322e-5</v>
      </c>
      <c r="J269" s="9" t="str">
        <f>_xlfn.XLOOKUP($E269,'Copy of Raw Data'!$E:$E,'Copy of 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5 to 10</v>
      </c>
      <c r="L269" s="9">
        <f>_xlfn.XLOOKUP($E269,'Copy of Raw Data'!$E:$E,'Copy of Raw Data'!L:L,"ERROR",0,1)</f>
        <v>5.49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5 to 10</v>
      </c>
      <c r="N269" s="9">
        <f>_xlfn.XLOOKUP($E269,'Copy of Raw Data'!$E:$E,'Copy of Raw Data'!N:N,"ERROR",0,1)</f>
        <v>5.49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18"/>
        <v>0</v>
      </c>
      <c r="Q269" s="9">
        <f>_xlfn.XLOOKUP($E269,'Copy of Raw Data'!$E:$E,'Copy of Raw Data'!Q:Q,"ERROR",0,1)</f>
        <v>0</v>
      </c>
      <c r="R269" s="9">
        <f>_xlfn.XLOOKUP($E269,'Copy of Raw Data'!$E:$E,'Copy of Raw Data'!R:R,"ERROR",0,1)</f>
        <v>0</v>
      </c>
      <c r="S269" s="17" t="e">
        <f t="shared" si="17"/>
        <v>#N/A</v>
      </c>
      <c r="T269" s="9" t="e">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#N/A</v>
      </c>
      <c r="U269" s="17" t="e">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#N/A</v>
      </c>
      <c r="V269" s="17" t="e">
        <f t="shared" si="19"/>
        <v>#N/A</v>
      </c>
      <c r="W269" s="17" t="e">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#N/A</v>
      </c>
      <c r="X269" s="17" t="e">
        <f t="shared" si="20"/>
        <v>#N/A</v>
      </c>
      <c r="Y269" s="9" t="e">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#N/A</v>
      </c>
      <c r="Z269" s="17" t="e">
        <f t="array" ref="Z269">_xlfn.IFS(AA269="oz",_xlfn.IFS(R269="oz",Q269,R269="fl oz",Q269*1.04,R269="ml",Q269*0.0338),AA269="fl oz",_xlfn.IFS(R269="oz",Q269/1.04,R269="fl oz",Q269,R269="ml",Q269*0.0338/1.04),AA269="ml",_xlfn.IFS(R269="oz",Q269/0.0338,R269="fl oz",Q269*1.04/0.0338,R269="ml",Q269))</f>
        <v>#N/A</v>
      </c>
      <c r="AA269" s="9" t="str">
        <f>_xlfn.XLOOKUP($E269,'Copy of Raw Data'!$E:$E,'Copy of Raw Data'!AA:AA,"ERROR",0,1)</f>
        <v>oz</v>
      </c>
      <c r="AB269" s="9"/>
      <c r="AC269" s="9"/>
      <c r="AD269" s="9"/>
      <c r="AE269" s="9"/>
      <c r="AF269" s="9"/>
    </row>
    <row r="270" hidden="1" spans="1:32">
      <c r="A270" s="9" t="str">
        <f>_xlfn.XLOOKUP($E270,'Copy of Raw Data'!$E:$E,'Copy of Raw Data'!A:A,"ERROR",0,1)</f>
        <v>US</v>
      </c>
      <c r="B270" s="9" t="str">
        <f>_xlfn.XLOOKUP($E270,'Copy of Raw Data'!$E:$E,'Copy of Raw Data'!B:B,"ERROR",0,1)</f>
        <v>Hair Mousses</v>
      </c>
      <c r="C270" s="9" t="str">
        <f>_xlfn.XLOOKUP($E270,'Copy of Raw Data'!$E:$E,'Copy of Raw Data'!C:C,"ERROR",0,1)</f>
        <v>onesta</v>
      </c>
      <c r="D270" s="9" t="str">
        <f>_xlfn.XLOOKUP($E270,'Copy of Raw Data'!$E:$E,'Copy of Raw Data'!D:D,"ERROR",0,1)</f>
        <v>www.amazon.com/dp/B07D5ZCPTG</v>
      </c>
      <c r="E270" s="9" t="s">
        <v>970</v>
      </c>
      <c r="F270" s="9" t="str">
        <f>_xlfn.XLOOKUP($E270,'Copy of Raw Data'!$E:$E,'Copy of Raw Data'!F:F,"ERROR",0,1)</f>
        <v>Onesta Hair Care Plant Based Hi-Boost Volume Mousse for Hair Volume, Fullness and Body, 6.75 Ounces (Pack of 1)</v>
      </c>
      <c r="G270" s="9">
        <f>_xlfn.XLOOKUP($E270,'Copy of Raw Data'!$E:$E,'Copy of Raw Data'!G:G,"ERROR",0,1)</f>
        <v>40</v>
      </c>
      <c r="H270" s="9">
        <f>_xlfn.XLOOKUP($E270,'Copy of Raw Data'!$E:$E,'Copy of Raw Data'!H:H,"ERROR",0,1)</f>
        <v>1006.49</v>
      </c>
      <c r="I270" s="9">
        <f>_xlfn.XLOOKUP($E270,'Copy of Raw Data'!$E:$E,'Copy of Raw Data'!I:I,"ERROR",0,1)</f>
        <v>4.16621335527424e-5</v>
      </c>
      <c r="J270" s="9" t="str">
        <f>_xlfn.XLOOKUP($E270,'Copy of Raw Data'!$E:$E,'Copy of 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20 to 30</v>
      </c>
      <c r="L270" s="9">
        <f>_xlfn.XLOOKUP($E270,'Copy of Raw Data'!$E:$E,'Copy of Raw Data'!L:L,"ERROR",0,1)</f>
        <v>24.99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20 to 30</v>
      </c>
      <c r="N270" s="9">
        <f>_xlfn.XLOOKUP($E270,'Copy of Raw Data'!$E:$E,'Copy of Raw Data'!N:N,"ERROR",0,1)</f>
        <v>24.99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18"/>
        <v>0</v>
      </c>
      <c r="Q270" s="9">
        <f>_xlfn.XLOOKUP($E270,'Copy of Raw Data'!$E:$E,'Copy of Raw Data'!Q:Q,"ERROR",0,1)</f>
        <v>6.75</v>
      </c>
      <c r="R270" s="9" t="str">
        <f>_xlfn.XLOOKUP($E270,'Copy of Raw Data'!$E:$E,'Copy of Raw Data'!R:R,"ERROR",0,1)</f>
        <v>oz</v>
      </c>
      <c r="S270" s="17">
        <f t="shared" si="17"/>
        <v>3.70222222222222</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3 to 4</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0.1 to 0.2</v>
      </c>
      <c r="V270" s="17">
        <f t="shared" si="19"/>
        <v>0.125201968962537</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0.1 to 0.2</v>
      </c>
      <c r="X270" s="17">
        <f t="shared" si="20"/>
        <v>0.125201968962537</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6 to 8</v>
      </c>
      <c r="Z270" s="17">
        <f t="array" ref="Z270">_xlfn.IFS(AA270="oz",_xlfn.IFS(R270="oz",Q270,R270="fl oz",Q270*1.04,R270="ml",Q270*0.0338),AA270="fl oz",_xlfn.IFS(R270="oz",Q270/1.04,R270="fl oz",Q270,R270="ml",Q270*0.0338/1.04),AA270="ml",_xlfn.IFS(R270="oz",Q270/0.0338,R270="fl oz",Q270*1.04/0.0338,R270="ml",Q270))</f>
        <v>6.75</v>
      </c>
      <c r="AA270" s="9" t="str">
        <f>_xlfn.XLOOKUP($E270,'Copy of Raw Data'!$E:$E,'Copy of Raw Data'!AA:AA,"ERROR",0,1)</f>
        <v>oz</v>
      </c>
      <c r="AB270" s="9"/>
      <c r="AC270" s="9"/>
      <c r="AD270" s="9"/>
      <c r="AE270" s="9"/>
      <c r="AF270" s="9"/>
    </row>
    <row r="271" hidden="1" spans="1:32">
      <c r="A271" s="9" t="str">
        <f>_xlfn.XLOOKUP($E271,'Copy of Raw Data'!$E:$E,'Copy of Raw Data'!A:A,"ERROR",0,1)</f>
        <v>US</v>
      </c>
      <c r="B271" s="9" t="str">
        <f>_xlfn.XLOOKUP($E271,'Copy of Raw Data'!$E:$E,'Copy of Raw Data'!B:B,"ERROR",0,1)</f>
        <v>Hair Mousses</v>
      </c>
      <c r="C271" s="9" t="str">
        <f>_xlfn.XLOOKUP($E271,'Copy of Raw Data'!$E:$E,'Copy of Raw Data'!C:C,"ERROR",0,1)</f>
        <v>TRESemmé</v>
      </c>
      <c r="D271" s="9" t="str">
        <f>_xlfn.XLOOKUP($E271,'Copy of Raw Data'!$E:$E,'Copy of Raw Data'!D:D,"ERROR",0,1)</f>
        <v>www.amazon.com/dp/B0C9KGF7GT</v>
      </c>
      <c r="E271" s="9" t="s">
        <v>973</v>
      </c>
      <c r="F271" s="9" t="str">
        <f>_xlfn.XLOOKUP($E271,'Copy of Raw Data'!$E:$E,'Copy of Raw Data'!F:F,"ERROR",0,1)</f>
        <v>TRESemme Mousse - Extra Hold Hair Mousse for Curls, Mousse for Hair Volume, Frizz Control Hair Care Products for Women and Men, Travel-Size Mousse, 2 Oz (Pack of 6)</v>
      </c>
      <c r="G271" s="9">
        <f>_xlfn.XLOOKUP($E271,'Copy of Raw Data'!$E:$E,'Copy of Raw Data'!G:G,"ERROR",0,1)</f>
        <v>52</v>
      </c>
      <c r="H271" s="9">
        <f>_xlfn.XLOOKUP($E271,'Copy of Raw Data'!$E:$E,'Copy of Raw Data'!H:H,"ERROR",0,1)</f>
        <v>979.95</v>
      </c>
      <c r="I271" s="9">
        <f>_xlfn.XLOOKUP($E271,'Copy of Raw Data'!$E:$E,'Copy of Raw Data'!I:I,"ERROR",0,1)</f>
        <v>4.1202551264151e-5</v>
      </c>
      <c r="J271" s="9" t="str">
        <f>_xlfn.XLOOKUP($E271,'Copy of Raw Data'!$E:$E,'Copy of 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15 to 20</v>
      </c>
      <c r="L271" s="9">
        <f>_xlfn.XLOOKUP($E271,'Copy of Raw Data'!$E:$E,'Copy of Raw Data'!L:L,"ERROR",0,1)</f>
        <v>18.99</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15 to 20</v>
      </c>
      <c r="N271" s="9">
        <f>_xlfn.XLOOKUP($E271,'Copy of Raw Data'!$E:$E,'Copy of Raw Data'!N:N,"ERROR",0,1)</f>
        <v>18.99</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18"/>
        <v>0</v>
      </c>
      <c r="Q271" s="9">
        <f>_xlfn.XLOOKUP($E271,'Copy of Raw Data'!$E:$E,'Copy of Raw Data'!Q:Q,"ERROR",0,1)</f>
        <v>12</v>
      </c>
      <c r="R271" s="9" t="str">
        <f>_xlfn.XLOOKUP($E271,'Copy of Raw Data'!$E:$E,'Copy of Raw Data'!R:R,"ERROR",0,1)</f>
        <v>oz</v>
      </c>
      <c r="S271" s="17">
        <f t="shared" si="17"/>
        <v>1.5825</v>
      </c>
      <c r="T271" s="9" t="str">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1 to 2</v>
      </c>
      <c r="U271" s="17"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0.05 to 0.1</v>
      </c>
      <c r="V271" s="17">
        <f t="shared" si="19"/>
        <v>0.0535170781197159</v>
      </c>
      <c r="W271" s="17"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0.05 to 0.1</v>
      </c>
      <c r="X271" s="17">
        <f t="shared" si="20"/>
        <v>0.0535170781197159</v>
      </c>
      <c r="Y271" s="9"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10 to 15</v>
      </c>
      <c r="Z271" s="17">
        <f t="array" ref="Z271">_xlfn.IFS(AA271="oz",_xlfn.IFS(R271="oz",Q271,R271="fl oz",Q271*1.04,R271="ml",Q271*0.0338),AA271="fl oz",_xlfn.IFS(R271="oz",Q271/1.04,R271="fl oz",Q271,R271="ml",Q271*0.0338/1.04),AA271="ml",_xlfn.IFS(R271="oz",Q271/0.0338,R271="fl oz",Q271*1.04/0.0338,R271="ml",Q271))</f>
        <v>12</v>
      </c>
      <c r="AA271" s="9" t="str">
        <f>_xlfn.XLOOKUP($E271,'Copy of Raw Data'!$E:$E,'Copy of Raw Data'!AA:AA,"ERROR",0,1)</f>
        <v>oz</v>
      </c>
      <c r="AB271" s="9"/>
      <c r="AC271" s="9"/>
      <c r="AD271" s="9"/>
      <c r="AE271" s="9"/>
      <c r="AF271" s="9"/>
    </row>
    <row r="272" hidden="1" spans="1:32">
      <c r="A272" s="9" t="str">
        <f>_xlfn.XLOOKUP($E272,'Copy of Raw Data'!$E:$E,'Copy of Raw Data'!A:A,"ERROR",0,1)</f>
        <v>US</v>
      </c>
      <c r="B272" s="9" t="str">
        <f>_xlfn.XLOOKUP($E272,'Copy of Raw Data'!$E:$E,'Copy of Raw Data'!B:B,"ERROR",0,1)</f>
        <v>Hair Mousses</v>
      </c>
      <c r="C272" s="9" t="str">
        <f>_xlfn.XLOOKUP($E272,'Copy of Raw Data'!$E:$E,'Copy of Raw Data'!C:C,"ERROR",0,1)</f>
        <v>elizabeth arden</v>
      </c>
      <c r="D272" s="9" t="str">
        <f>_xlfn.XLOOKUP($E272,'Copy of Raw Data'!$E:$E,'Copy of Raw Data'!D:D,"ERROR",0,1)</f>
        <v>www.amazon.com/dp/B001BEHTIK</v>
      </c>
      <c r="E272" s="9" t="s">
        <v>976</v>
      </c>
      <c r="F272" s="9" t="str">
        <f>_xlfn.XLOOKUP($E272,'Copy of Raw Data'!$E:$E,'Copy of Raw Data'!F:F,"ERROR",0,1)</f>
        <v>Elizabeth Arden Flawless Finish Mousse Makeup</v>
      </c>
      <c r="G272" s="9">
        <f>_xlfn.XLOOKUP($E272,'Copy of Raw Data'!$E:$E,'Copy of Raw Data'!G:G,"ERROR",0,1)</f>
        <v>28</v>
      </c>
      <c r="H272" s="9">
        <f>_xlfn.XLOOKUP($E272,'Copy of Raw Data'!$E:$E,'Copy of Raw Data'!H:H,"ERROR",0,1)</f>
        <v>969.14</v>
      </c>
      <c r="I272" s="9">
        <f>_xlfn.XLOOKUP($E272,'Copy of Raw Data'!$E:$E,'Copy of Raw Data'!I:I,"ERROR",0,1)</f>
        <v>4.01907049673448e-5</v>
      </c>
      <c r="J272" s="9" t="str">
        <f>_xlfn.XLOOKUP($E272,'Copy of Raw Data'!$E:$E,'Copy of 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_xlfn.XLOOKUP($E272,'Copy of Raw Data'!$E:$E,'Copy of Raw Data'!L:L,"ERROR",0,1)</f>
        <v>35</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_xlfn.XLOOKUP($E272,'Copy of Raw Data'!$E:$E,'Copy of Raw Data'!N:N,"ERROR",0,1)</f>
        <v>35</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6">
        <f t="shared" si="18"/>
        <v>0</v>
      </c>
      <c r="Q272" s="9">
        <f>_xlfn.XLOOKUP($E272,'Copy of Raw Data'!$E:$E,'Copy of Raw Data'!Q:Q,"ERROR",0,1)</f>
        <v>0</v>
      </c>
      <c r="R272" s="9">
        <f>_xlfn.XLOOKUP($E272,'Copy of Raw Data'!$E:$E,'Copy of Raw Data'!R:R,"ERROR",0,1)</f>
        <v>0</v>
      </c>
      <c r="S272" s="17" t="e">
        <f t="shared" si="17"/>
        <v>#N/A</v>
      </c>
      <c r="T272" s="9" t="e">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#N/A</v>
      </c>
      <c r="U272" s="17" t="e">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#N/A</v>
      </c>
      <c r="V272" s="17" t="e">
        <f t="shared" si="19"/>
        <v>#N/A</v>
      </c>
      <c r="W272" s="17" t="e">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#N/A</v>
      </c>
      <c r="X272" s="17" t="e">
        <f t="shared" si="20"/>
        <v>#N/A</v>
      </c>
      <c r="Y272" s="9" t="e">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#N/A</v>
      </c>
      <c r="Z272" s="17" t="e">
        <f t="array" ref="Z272">_xlfn.IFS(AA272="oz",_xlfn.IFS(R272="oz",Q272,R272="fl oz",Q272*1.04,R272="ml",Q272*0.0338),AA272="fl oz",_xlfn.IFS(R272="oz",Q272/1.04,R272="fl oz",Q272,R272="ml",Q272*0.0338/1.04),AA272="ml",_xlfn.IFS(R272="oz",Q272/0.0338,R272="fl oz",Q272*1.04/0.0338,R272="ml",Q272))</f>
        <v>#N/A</v>
      </c>
      <c r="AA272" s="9" t="str">
        <f>_xlfn.XLOOKUP($E272,'Copy of Raw Data'!$E:$E,'Copy of Raw Data'!AA:AA,"ERROR",0,1)</f>
        <v>oz</v>
      </c>
      <c r="AB272" s="9"/>
      <c r="AC272" s="9"/>
      <c r="AD272" s="9"/>
      <c r="AE272" s="9"/>
      <c r="AF272" s="9"/>
    </row>
    <row r="273" hidden="1" spans="1:32">
      <c r="A273" s="9" t="str">
        <f>_xlfn.XLOOKUP($E273,'Copy of Raw Data'!$E:$E,'Copy of Raw Data'!A:A,"ERROR",0,1)</f>
        <v>US</v>
      </c>
      <c r="B273" s="9" t="str">
        <f>_xlfn.XLOOKUP($E273,'Copy of Raw Data'!$E:$E,'Copy of Raw Data'!B:B,"ERROR",0,1)</f>
        <v>Hair Mousses</v>
      </c>
      <c r="C273" s="9" t="str">
        <f>_xlfn.XLOOKUP($E273,'Copy of Raw Data'!$E:$E,'Copy of Raw Data'!C:C,"ERROR",0,1)</f>
        <v>others</v>
      </c>
      <c r="D273" s="9" t="str">
        <f>_xlfn.XLOOKUP($E273,'Copy of Raw Data'!$E:$E,'Copy of Raw Data'!D:D,"ERROR",0,1)</f>
        <v>www.amazon.com/dp/B0064EDOG8</v>
      </c>
      <c r="E273" s="9" t="s">
        <v>978</v>
      </c>
      <c r="F273" s="9" t="str">
        <f>_xlfn.XLOOKUP($E273,'Copy of Raw Data'!$E:$E,'Copy of Raw Data'!F:F,"ERROR",0,1)</f>
        <v>Framesi BY Lava Sparkling Mousse, Strong Hold Hair Mousse for Color Treated Hair, 6.9 oz</v>
      </c>
      <c r="G273" s="9">
        <f>_xlfn.XLOOKUP($E273,'Copy of Raw Data'!$E:$E,'Copy of Raw Data'!G:G,"ERROR",0,1)</f>
        <v>45</v>
      </c>
      <c r="H273" s="9">
        <f>_xlfn.XLOOKUP($E273,'Copy of Raw Data'!$E:$E,'Copy of Raw Data'!H:H,"ERROR",0,1)</f>
        <v>945.34</v>
      </c>
      <c r="I273" s="9">
        <f>_xlfn.XLOOKUP($E273,'Copy of Raw Data'!$E:$E,'Copy of Raw Data'!I:I,"ERROR",0,1)</f>
        <v>3.82061257599954e-5</v>
      </c>
      <c r="J273" s="9" t="str">
        <f>_xlfn.XLOOKUP($E273,'Copy of Raw Data'!$E:$E,'Copy of 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20 to 30</v>
      </c>
      <c r="L273" s="9">
        <f>_xlfn.XLOOKUP($E273,'Copy of Raw Data'!$E:$E,'Copy of Raw Data'!L:L,"ERROR",0,1)</f>
        <v>20.83</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20 to 30</v>
      </c>
      <c r="N273" s="9">
        <f>_xlfn.XLOOKUP($E273,'Copy of Raw Data'!$E:$E,'Copy of Raw Data'!N:N,"ERROR",0,1)</f>
        <v>20.9</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0% to 2%</v>
      </c>
      <c r="P273" s="16">
        <f t="shared" si="18"/>
        <v>0.00334928229665073</v>
      </c>
      <c r="Q273" s="9">
        <f>_xlfn.XLOOKUP($E273,'Copy of Raw Data'!$E:$E,'Copy of Raw Data'!Q:Q,"ERROR",0,1)</f>
        <v>6.9</v>
      </c>
      <c r="R273" s="9" t="str">
        <f>_xlfn.XLOOKUP($E273,'Copy of Raw Data'!$E:$E,'Copy of Raw Data'!R:R,"ERROR",0,1)</f>
        <v>oz</v>
      </c>
      <c r="S273" s="17">
        <f t="shared" si="17"/>
        <v>3.01884057971014</v>
      </c>
      <c r="T273" s="9" t="str">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3 to 4</v>
      </c>
      <c r="U273" s="17" t="str">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0.1 to 0.2</v>
      </c>
      <c r="V273" s="17">
        <f t="shared" si="19"/>
        <v>0.102434410119932</v>
      </c>
      <c r="W273" s="17" t="str">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0.1 to 0.2</v>
      </c>
      <c r="X273" s="17">
        <f t="shared" si="20"/>
        <v>0.102091328363549</v>
      </c>
      <c r="Y273" s="9" t="str">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6 to 8</v>
      </c>
      <c r="Z273" s="17">
        <f t="array" ref="Z273">_xlfn.IFS(AA273="oz",_xlfn.IFS(R273="oz",Q273,R273="fl oz",Q273*1.04,R273="ml",Q273*0.0338),AA273="fl oz",_xlfn.IFS(R273="oz",Q273/1.04,R273="fl oz",Q273,R273="ml",Q273*0.0338/1.04),AA273="ml",_xlfn.IFS(R273="oz",Q273/0.0338,R273="fl oz",Q273*1.04/0.0338,R273="ml",Q273))</f>
        <v>6.9</v>
      </c>
      <c r="AA273" s="9" t="str">
        <f>_xlfn.XLOOKUP($E273,'Copy of Raw Data'!$E:$E,'Copy of Raw Data'!AA:AA,"ERROR",0,1)</f>
        <v>oz</v>
      </c>
      <c r="AB273" s="9"/>
      <c r="AC273" s="9"/>
      <c r="AD273" s="9"/>
      <c r="AE273" s="9"/>
      <c r="AF273" s="9"/>
    </row>
    <row r="274" hidden="1" spans="1:32">
      <c r="A274" s="9" t="str">
        <f>_xlfn.XLOOKUP($E274,'Copy of Raw Data'!$E:$E,'Copy of Raw Data'!A:A,"ERROR",0,1)</f>
        <v>US</v>
      </c>
      <c r="B274" s="9" t="str">
        <f>_xlfn.XLOOKUP($E274,'Copy of Raw Data'!$E:$E,'Copy of Raw Data'!B:B,"ERROR",0,1)</f>
        <v>Hair Mousses</v>
      </c>
      <c r="C274" s="9" t="str">
        <f>_xlfn.XLOOKUP($E274,'Copy of Raw Data'!$E:$E,'Copy of Raw Data'!C:C,"ERROR",0,1)</f>
        <v>redken</v>
      </c>
      <c r="D274" s="9" t="str">
        <f>_xlfn.XLOOKUP($E274,'Copy of Raw Data'!$E:$E,'Copy of Raw Data'!D:D,"ERROR",0,1)</f>
        <v>www.amazon.com/dp/B09DHLVHPJ</v>
      </c>
      <c r="E274" s="9" t="s">
        <v>981</v>
      </c>
      <c r="F274" s="9" t="str">
        <f>_xlfn.XLOOKUP($E274,'Copy of Raw Data'!$E:$E,'Copy of Raw Data'!F:F,"ERROR",0,1)</f>
        <v>Redken Color Extend Blondage Toning Foam Mousse | Purple Foam | Anti Brass for Blonde Hair</v>
      </c>
      <c r="G274" s="9">
        <f>_xlfn.XLOOKUP($E274,'Copy of Raw Data'!$E:$E,'Copy of Raw Data'!G:G,"ERROR",0,1)</f>
        <v>64</v>
      </c>
      <c r="H274" s="9">
        <f>_xlfn.XLOOKUP($E274,'Copy of Raw Data'!$E:$E,'Copy of Raw Data'!H:H,"ERROR",0,1)</f>
        <v>898.66</v>
      </c>
      <c r="I274" s="9">
        <f>_xlfn.XLOOKUP($E274,'Copy of Raw Data'!$E:$E,'Copy of Raw Data'!I:I,"ERROR",0,1)</f>
        <v>3.7449366764905e-5</v>
      </c>
      <c r="J274" s="9" t="str">
        <f>_xlfn.XLOOKUP($E274,'Copy of Raw Data'!$E:$E,'Copy of 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10 to 15</v>
      </c>
      <c r="L274" s="9">
        <f>_xlfn.XLOOKUP($E274,'Copy of Raw Data'!$E:$E,'Copy of Raw Data'!L:L,"ERROR",0,1)</f>
        <v>14</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10 to 15</v>
      </c>
      <c r="N274" s="9">
        <f>_xlfn.XLOOKUP($E274,'Copy of Raw Data'!$E:$E,'Copy of Raw Data'!N:N,"ERROR",0,1)</f>
        <v>14</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18"/>
        <v>0</v>
      </c>
      <c r="Q274" s="9">
        <f>_xlfn.XLOOKUP($E274,'Copy of Raw Data'!$E:$E,'Copy of Raw Data'!Q:Q,"ERROR",0,1)</f>
        <v>0</v>
      </c>
      <c r="R274" s="9">
        <f>_xlfn.XLOOKUP($E274,'Copy of Raw Data'!$E:$E,'Copy of Raw Data'!R:R,"ERROR",0,1)</f>
        <v>0</v>
      </c>
      <c r="S274" s="17" t="e">
        <f t="shared" si="17"/>
        <v>#N/A</v>
      </c>
      <c r="T274" s="9" t="e">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#N/A</v>
      </c>
      <c r="U274" s="17" t="e">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#N/A</v>
      </c>
      <c r="V274" s="17" t="e">
        <f t="shared" si="19"/>
        <v>#N/A</v>
      </c>
      <c r="W274" s="17" t="e">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#N/A</v>
      </c>
      <c r="X274" s="17" t="e">
        <f t="shared" si="20"/>
        <v>#N/A</v>
      </c>
      <c r="Y274" s="9" t="e">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#N/A</v>
      </c>
      <c r="Z274" s="17" t="e">
        <f t="array" ref="Z274">_xlfn.IFS(AA274="oz",_xlfn.IFS(R274="oz",Q274,R274="fl oz",Q274*1.04,R274="ml",Q274*0.0338),AA274="fl oz",_xlfn.IFS(R274="oz",Q274/1.04,R274="fl oz",Q274,R274="ml",Q274*0.0338/1.04),AA274="ml",_xlfn.IFS(R274="oz",Q274/0.0338,R274="fl oz",Q274*1.04/0.0338,R274="ml",Q274))</f>
        <v>#N/A</v>
      </c>
      <c r="AA274" s="9" t="str">
        <f>_xlfn.XLOOKUP($E274,'Copy of Raw Data'!$E:$E,'Copy of Raw Data'!AA:AA,"ERROR",0,1)</f>
        <v>oz</v>
      </c>
      <c r="AB274" s="9"/>
      <c r="AC274" s="9"/>
      <c r="AD274" s="9"/>
      <c r="AE274" s="9"/>
      <c r="AF274" s="9"/>
    </row>
    <row r="275" hidden="1" spans="1:32">
      <c r="A275" s="9" t="str">
        <f>_xlfn.XLOOKUP($E275,'Copy of Raw Data'!$E:$E,'Copy of Raw Data'!A:A,"ERROR",0,1)</f>
        <v>US</v>
      </c>
      <c r="B275" s="9" t="str">
        <f>_xlfn.XLOOKUP($E275,'Copy of Raw Data'!$E:$E,'Copy of Raw Data'!B:B,"ERROR",0,1)</f>
        <v>Hair Mousses</v>
      </c>
      <c r="C275" s="9" t="str">
        <f>_xlfn.XLOOKUP($E275,'Copy of Raw Data'!$E:$E,'Copy of Raw Data'!C:C,"ERROR",0,1)</f>
        <v>roux</v>
      </c>
      <c r="D275" s="9" t="str">
        <f>_xlfn.XLOOKUP($E275,'Copy of Raw Data'!$E:$E,'Copy of Raw Data'!D:D,"ERROR",0,1)</f>
        <v>www.amazon.com/dp/B002N42OL4</v>
      </c>
      <c r="E275" s="9" t="s">
        <v>984</v>
      </c>
      <c r="F275" s="9" t="str">
        <f>_xlfn.XLOOKUP($E275,'Copy of Raw Data'!$E:$E,'Copy of Raw Data'!F:F,"ERROR",0,1)</f>
        <v>Roux Fanci-Full Instant Color Mousse Tones &amp; Enriches Dark Blonde Hair, 16 Hidden Honey, 6 Fl Oz (Pack of 1)</v>
      </c>
      <c r="G275" s="9">
        <f>_xlfn.XLOOKUP($E275,'Copy of Raw Data'!$E:$E,'Copy of Raw Data'!G:G,"ERROR",0,1)</f>
        <v>18</v>
      </c>
      <c r="H275" s="9">
        <f>_xlfn.XLOOKUP($E275,'Copy of Raw Data'!$E:$E,'Copy of Raw Data'!H:H,"ERROR",0,1)</f>
        <v>880.86</v>
      </c>
      <c r="I275" s="9">
        <f>_xlfn.XLOOKUP($E275,'Copy of Raw Data'!$E:$E,'Copy of Raw Data'!I:I,"ERROR",0,1)</f>
        <v>3.52683703352345e-5</v>
      </c>
      <c r="J275" s="9" t="str">
        <f>_xlfn.XLOOKUP($E275,'Copy of Raw Data'!$E:$E,'Copy of 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40 to 50</v>
      </c>
      <c r="L275" s="9">
        <f>_xlfn.XLOOKUP($E275,'Copy of Raw Data'!$E:$E,'Copy of Raw Data'!L:L,"ERROR",0,1)</f>
        <v>49.99</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40 to 50</v>
      </c>
      <c r="N275" s="9">
        <f>_xlfn.XLOOKUP($E275,'Copy of Raw Data'!$E:$E,'Copy of Raw Data'!N:N,"ERROR",0,1)</f>
        <v>49.99</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No Discount</v>
      </c>
      <c r="P275" s="16">
        <f t="shared" si="18"/>
        <v>0</v>
      </c>
      <c r="Q275" s="9">
        <f>_xlfn.XLOOKUP($E275,'Copy of Raw Data'!$E:$E,'Copy of Raw Data'!Q:Q,"ERROR",0,1)</f>
        <v>6</v>
      </c>
      <c r="R275" s="9" t="str">
        <f>_xlfn.XLOOKUP($E275,'Copy of Raw Data'!$E:$E,'Copy of Raw Data'!R:R,"ERROR",0,1)</f>
        <v>fl oz</v>
      </c>
      <c r="S275" s="17">
        <f t="shared" si="17"/>
        <v>8.01121794871795</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5 to 10</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0.2 to 0.3</v>
      </c>
      <c r="V275" s="17">
        <f t="shared" si="19"/>
        <v>0.270923839997225</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0.2 to 0.3</v>
      </c>
      <c r="X275" s="17">
        <f t="shared" si="20"/>
        <v>0.270923839997225</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6 to 8</v>
      </c>
      <c r="Z275" s="17">
        <f t="array" ref="Z275">_xlfn.IFS(AA275="oz",_xlfn.IFS(R275="oz",Q275,R275="fl oz",Q275*1.04,R275="ml",Q275*0.0338),AA275="fl oz",_xlfn.IFS(R275="oz",Q275/1.04,R275="fl oz",Q275,R275="ml",Q275*0.0338/1.04),AA275="ml",_xlfn.IFS(R275="oz",Q275/0.0338,R275="fl oz",Q275*1.04/0.0338,R275="ml",Q275))</f>
        <v>6.24</v>
      </c>
      <c r="AA275" s="9" t="str">
        <f>_xlfn.XLOOKUP($E275,'Copy of Raw Data'!$E:$E,'Copy of Raw Data'!AA:AA,"ERROR",0,1)</f>
        <v>oz</v>
      </c>
      <c r="AB275" s="9"/>
      <c r="AC275" s="9"/>
      <c r="AD275" s="9"/>
      <c r="AE275" s="9"/>
      <c r="AF275" s="9"/>
    </row>
    <row r="276" hidden="1" spans="1:32">
      <c r="A276" s="9" t="str">
        <f>_xlfn.XLOOKUP($E276,'Copy of Raw Data'!$E:$E,'Copy of Raw Data'!A:A,"ERROR",0,1)</f>
        <v>US</v>
      </c>
      <c r="B276" s="9" t="str">
        <f>_xlfn.XLOOKUP($E276,'Copy of Raw Data'!$E:$E,'Copy of Raw Data'!B:B,"ERROR",0,1)</f>
        <v>Hair Mousses</v>
      </c>
      <c r="C276" s="9" t="str">
        <f>_xlfn.XLOOKUP($E276,'Copy of Raw Data'!$E:$E,'Copy of Raw Data'!C:C,"ERROR",0,1)</f>
        <v>L'Oreal Paris</v>
      </c>
      <c r="D276" s="9" t="str">
        <f>_xlfn.XLOOKUP($E276,'Copy of Raw Data'!$E:$E,'Copy of Raw Data'!D:D,"ERROR",0,1)</f>
        <v>www.amazon.com/dp/B07239HWGS</v>
      </c>
      <c r="E276" s="9" t="s">
        <v>987</v>
      </c>
      <c r="F276" s="9" t="str">
        <f>_xlfn.XLOOKUP($E276,'Copy of Raw Data'!$E:$E,'Copy of Raw Data'!F:F,"ERROR",0,1)</f>
        <v>Lor Adv Hair Boost Vol Mo Size 8.3z Loreal Advanced Hair Style Boost It Volume Mousse 8.3z</v>
      </c>
      <c r="G276" s="9">
        <f>_xlfn.XLOOKUP($E276,'Copy of Raw Data'!$E:$E,'Copy of Raw Data'!G:G,"ERROR",0,1)</f>
        <v>28</v>
      </c>
      <c r="H276" s="9">
        <f>_xlfn.XLOOKUP($E276,'Copy of Raw Data'!$E:$E,'Copy of Raw Data'!H:H,"ERROR",0,1)</f>
        <v>829.56</v>
      </c>
      <c r="I276" s="9">
        <f>_xlfn.XLOOKUP($E276,'Copy of Raw Data'!$E:$E,'Copy of Raw Data'!I:I,"ERROR",0,1)</f>
        <v>3.28765017361454e-5</v>
      </c>
      <c r="J276" s="9" t="str">
        <f>_xlfn.XLOOKUP($E276,'Copy of Raw Data'!$E:$E,'Copy of 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_xlfn.XLOOKUP($E276,'Copy of Raw Data'!$E:$E,'Copy of Raw Data'!L:L,"ERROR",0,1)</f>
        <v>29.96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9">
        <f>_xlfn.XLOOKUP($E276,'Copy of Raw Data'!$E:$E,'Copy of Raw Data'!N:N,"ERROR",0,1)</f>
        <v>29.97</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0% to 2%</v>
      </c>
      <c r="P276" s="16">
        <f t="shared" si="18"/>
        <v>0.000333667000333601</v>
      </c>
      <c r="Q276" s="9">
        <f>_xlfn.XLOOKUP($E276,'Copy of Raw Data'!$E:$E,'Copy of Raw Data'!Q:Q,"ERROR",0,1)</f>
        <v>8.3</v>
      </c>
      <c r="R276" s="9" t="str">
        <f>_xlfn.XLOOKUP($E276,'Copy of Raw Data'!$E:$E,'Copy of Raw Data'!R:R,"ERROR",0,1)</f>
        <v>fl oz</v>
      </c>
      <c r="S276" s="17">
        <f t="shared" si="17"/>
        <v>3.4708063021316</v>
      </c>
      <c r="T276" s="9" t="str">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3 to 4</v>
      </c>
      <c r="U276" s="17"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0.1 to 0.2</v>
      </c>
      <c r="V276" s="17">
        <f t="shared" si="19"/>
        <v>0.117415109306924</v>
      </c>
      <c r="W276" s="17"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0.1 to 0.2</v>
      </c>
      <c r="X276" s="17">
        <f t="shared" si="20"/>
        <v>0.117375931759608</v>
      </c>
      <c r="Y276" s="9"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8 to 10</v>
      </c>
      <c r="Z276" s="17">
        <f t="array" ref="Z276">_xlfn.IFS(AA276="oz",_xlfn.IFS(R276="oz",Q276,R276="fl oz",Q276*1.04,R276="ml",Q276*0.0338),AA276="fl oz",_xlfn.IFS(R276="oz",Q276/1.04,R276="fl oz",Q276,R276="ml",Q276*0.0338/1.04),AA276="ml",_xlfn.IFS(R276="oz",Q276/0.0338,R276="fl oz",Q276*1.04/0.0338,R276="ml",Q276))</f>
        <v>8.632</v>
      </c>
      <c r="AA276" s="9" t="str">
        <f>_xlfn.XLOOKUP($E276,'Copy of Raw Data'!$E:$E,'Copy of Raw Data'!AA:AA,"ERROR",0,1)</f>
        <v>oz</v>
      </c>
      <c r="AB276" s="9"/>
      <c r="AC276" s="9"/>
      <c r="AD276" s="9"/>
      <c r="AE276" s="9"/>
      <c r="AF276" s="9"/>
    </row>
    <row r="277" hidden="1" spans="1:32">
      <c r="A277" s="9" t="str">
        <f>_xlfn.XLOOKUP($E277,'Copy of Raw Data'!$E:$E,'Copy of Raw Data'!A:A,"ERROR",0,1)</f>
        <v>US</v>
      </c>
      <c r="B277" s="9" t="str">
        <f>_xlfn.XLOOKUP($E277,'Copy of Raw Data'!$E:$E,'Copy of Raw Data'!B:B,"ERROR",0,1)</f>
        <v>Hair Mousses</v>
      </c>
      <c r="C277" s="9" t="str">
        <f>_xlfn.XLOOKUP($E277,'Copy of Raw Data'!$E:$E,'Copy of Raw Data'!C:C,"ERROR",0,1)</f>
        <v>redken</v>
      </c>
      <c r="D277" s="9" t="str">
        <f>_xlfn.XLOOKUP($E277,'Copy of Raw Data'!$E:$E,'Copy of Raw Data'!D:D,"ERROR",0,1)</f>
        <v>www.amazon.com/dp/B09DHB4GD7</v>
      </c>
      <c r="E277" s="9" t="s">
        <v>990</v>
      </c>
      <c r="F277" s="9" t="str">
        <f>_xlfn.XLOOKUP($E277,'Copy of Raw Data'!$E:$E,'Copy of Raw Data'!F:F,"ERROR",0,1)</f>
        <v>Redken Color Extend Blondage Toning Foam Mousse | Purple Foam | Anti Brass for Blonde Hair</v>
      </c>
      <c r="G277" s="9">
        <f>_xlfn.XLOOKUP($E277,'Copy of Raw Data'!$E:$E,'Copy of Raw Data'!G:G,"ERROR",0,1)</f>
        <v>30</v>
      </c>
      <c r="H277" s="9">
        <f>_xlfn.XLOOKUP($E277,'Copy of Raw Data'!$E:$E,'Copy of Raw Data'!H:H,"ERROR",0,1)</f>
        <v>773.3</v>
      </c>
      <c r="I277" s="9">
        <f>_xlfn.XLOOKUP($E277,'Copy of Raw Data'!$E:$E,'Copy of Raw Data'!I:I,"ERROR",0,1)</f>
        <v>3.20789287727805e-5</v>
      </c>
      <c r="J277" s="9" t="str">
        <f>_xlfn.XLOOKUP($E277,'Copy of Raw Data'!$E:$E,'Copy of 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_xlfn.XLOOKUP($E277,'Copy of Raw Data'!$E:$E,'Copy of Raw Data'!L:L,"ERROR",0,1)</f>
        <v>25.6</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30 to 40</v>
      </c>
      <c r="N277" s="9">
        <f>_xlfn.XLOOKUP($E277,'Copy of Raw Data'!$E:$E,'Copy of Raw Data'!N:N,"ERROR",0,1)</f>
        <v>32</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15% to 20%</v>
      </c>
      <c r="P277" s="16">
        <f t="shared" si="18"/>
        <v>0.2</v>
      </c>
      <c r="Q277" s="9">
        <f>_xlfn.XLOOKUP($E277,'Copy of Raw Data'!$E:$E,'Copy of Raw Data'!Q:Q,"ERROR",0,1)</f>
        <v>0</v>
      </c>
      <c r="R277" s="9">
        <f>_xlfn.XLOOKUP($E277,'Copy of Raw Data'!$E:$E,'Copy of Raw Data'!R:R,"ERROR",0,1)</f>
        <v>0</v>
      </c>
      <c r="S277" s="17" t="e">
        <f t="shared" si="17"/>
        <v>#N/A</v>
      </c>
      <c r="T277" s="9" t="e">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#N/A</v>
      </c>
      <c r="U277" s="17" t="e">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#N/A</v>
      </c>
      <c r="V277" s="17" t="e">
        <f t="shared" si="19"/>
        <v>#N/A</v>
      </c>
      <c r="W277" s="17" t="e">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#N/A</v>
      </c>
      <c r="X277" s="17" t="e">
        <f t="shared" si="20"/>
        <v>#N/A</v>
      </c>
      <c r="Y277" s="9" t="e">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#N/A</v>
      </c>
      <c r="Z277" s="17" t="e">
        <f t="array" ref="Z277">_xlfn.IFS(AA277="oz",_xlfn.IFS(R277="oz",Q277,R277="fl oz",Q277*1.04,R277="ml",Q277*0.0338),AA277="fl oz",_xlfn.IFS(R277="oz",Q277/1.04,R277="fl oz",Q277,R277="ml",Q277*0.0338/1.04),AA277="ml",_xlfn.IFS(R277="oz",Q277/0.0338,R277="fl oz",Q277*1.04/0.0338,R277="ml",Q277))</f>
        <v>#N/A</v>
      </c>
      <c r="AA277" s="9" t="str">
        <f>_xlfn.XLOOKUP($E277,'Copy of Raw Data'!$E:$E,'Copy of Raw Data'!AA:AA,"ERROR",0,1)</f>
        <v>oz</v>
      </c>
      <c r="AB277" s="9"/>
      <c r="AC277" s="9"/>
      <c r="AD277" s="9"/>
      <c r="AE277" s="9"/>
      <c r="AF277" s="9"/>
    </row>
    <row r="278" hidden="1" spans="1:32">
      <c r="A278" s="9" t="str">
        <f>_xlfn.XLOOKUP($E278,'Copy of Raw Data'!$E:$E,'Copy of Raw Data'!A:A,"ERROR",0,1)</f>
        <v>US</v>
      </c>
      <c r="B278" s="9" t="str">
        <f>_xlfn.XLOOKUP($E278,'Copy of Raw Data'!$E:$E,'Copy of Raw Data'!B:B,"ERROR",0,1)</f>
        <v>Hair Mousses</v>
      </c>
      <c r="C278" s="9" t="str">
        <f>_xlfn.XLOOKUP($E278,'Copy of Raw Data'!$E:$E,'Copy of Raw Data'!C:C,"ERROR",0,1)</f>
        <v>reference of sweden</v>
      </c>
      <c r="D278" s="9" t="str">
        <f>_xlfn.XLOOKUP($E278,'Copy of Raw Data'!$E:$E,'Copy of Raw Data'!D:D,"ERROR",0,1)</f>
        <v>www.amazon.com/dp/B0BZXS2M6R</v>
      </c>
      <c r="E278" s="9" t="s">
        <v>993</v>
      </c>
      <c r="F278" s="9" t="str">
        <f>_xlfn.XLOOKUP($E278,'Copy of Raw Data'!$E:$E,'Copy of Raw Data'!F:F,"ERROR",0,1)</f>
        <v>REF Weightless Volume Refreshing Mousse</v>
      </c>
      <c r="G278" s="9">
        <f>_xlfn.XLOOKUP($E278,'Copy of Raw Data'!$E:$E,'Copy of Raw Data'!G:G,"ERROR",0,1)</f>
        <v>28</v>
      </c>
      <c r="H278" s="9">
        <f>_xlfn.XLOOKUP($E278,'Copy of Raw Data'!$E:$E,'Copy of Raw Data'!H:H,"ERROR",0,1)</f>
        <v>754.54</v>
      </c>
      <c r="I278" s="9">
        <f>_xlfn.XLOOKUP($E278,'Copy of Raw Data'!$E:$E,'Copy of Raw Data'!I:I,"ERROR",0,1)</f>
        <v>3.01730014834602e-5</v>
      </c>
      <c r="J278" s="9" t="str">
        <f>_xlfn.XLOOKUP($E278,'Copy of Raw Data'!$E:$E,'Copy of 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20 to 30</v>
      </c>
      <c r="L278" s="9">
        <f>_xlfn.XLOOKUP($E278,'Copy of Raw Data'!$E:$E,'Copy of Raw Data'!L:L,"ERROR",0,1)</f>
        <v>27.25</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20 to 30</v>
      </c>
      <c r="N278" s="9">
        <f>_xlfn.XLOOKUP($E278,'Copy of Raw Data'!$E:$E,'Copy of Raw Data'!N:N,"ERROR",0,1)</f>
        <v>27.25</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18"/>
        <v>0</v>
      </c>
      <c r="Q278" s="9">
        <f>_xlfn.XLOOKUP($E278,'Copy of Raw Data'!$E:$E,'Copy of Raw Data'!Q:Q,"ERROR",0,1)</f>
        <v>200</v>
      </c>
      <c r="R278" s="9" t="str">
        <f>_xlfn.XLOOKUP($E278,'Copy of Raw Data'!$E:$E,'Copy of Raw Data'!R:R,"ERROR",0,1)</f>
        <v>ml</v>
      </c>
      <c r="S278" s="17">
        <f t="shared" si="17"/>
        <v>4.0310650887574</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4 to 5</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0.1 to 0.2</v>
      </c>
      <c r="V278" s="17">
        <f t="shared" si="19"/>
        <v>0.136322796373263</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0.1 to 0.2</v>
      </c>
      <c r="X278" s="17">
        <f t="shared" si="20"/>
        <v>0.136322796373263</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6 to 8</v>
      </c>
      <c r="Z278" s="17">
        <f t="array" ref="Z278">_xlfn.IFS(AA278="oz",_xlfn.IFS(R278="oz",Q278,R278="fl oz",Q278*1.04,R278="ml",Q278*0.0338),AA278="fl oz",_xlfn.IFS(R278="oz",Q278/1.04,R278="fl oz",Q278,R278="ml",Q278*0.0338/1.04),AA278="ml",_xlfn.IFS(R278="oz",Q278/0.0338,R278="fl oz",Q278*1.04/0.0338,R278="ml",Q278))</f>
        <v>6.76</v>
      </c>
      <c r="AA278" s="9" t="str">
        <f>_xlfn.XLOOKUP($E278,'Copy of Raw Data'!$E:$E,'Copy of Raw Data'!AA:AA,"ERROR",0,1)</f>
        <v>oz</v>
      </c>
      <c r="AB278" s="9"/>
      <c r="AC278" s="9"/>
      <c r="AD278" s="9"/>
      <c r="AE278" s="9"/>
      <c r="AF278" s="9"/>
    </row>
    <row r="279" hidden="1" spans="1:32">
      <c r="A279" s="9" t="str">
        <f>_xlfn.XLOOKUP($E279,'Copy of Raw Data'!$E:$E,'Copy of Raw Data'!A:A,"ERROR",0,1)</f>
        <v>US</v>
      </c>
      <c r="B279" s="9" t="str">
        <f>_xlfn.XLOOKUP($E279,'Copy of Raw Data'!$E:$E,'Copy of Raw Data'!B:B,"ERROR",0,1)</f>
        <v>Hair Mousses</v>
      </c>
      <c r="C279" s="9" t="str">
        <f>_xlfn.XLOOKUP($E279,'Copy of Raw Data'!$E:$E,'Copy of Raw Data'!C:C,"ERROR",0,1)</f>
        <v>pantene</v>
      </c>
      <c r="D279" s="9" t="str">
        <f>_xlfn.XLOOKUP($E279,'Copy of Raw Data'!$E:$E,'Copy of Raw Data'!D:D,"ERROR",0,1)</f>
        <v>www.amazon.com/dp/B081B4D371</v>
      </c>
      <c r="E279" s="9" t="s">
        <v>996</v>
      </c>
      <c r="F279" s="9" t="str">
        <f>_xlfn.XLOOKUP($E279,'Copy of Raw Data'!$E:$E,'Copy of Raw Data'!F:F,"ERROR",0,1)</f>
        <v>Pantene Pro-V Hair Mousse - Maximum Hold (5) - Resists Humidity - Net Wt. 6.6 OZ (187 g) Per Can - Pack of 3 Cans</v>
      </c>
      <c r="G279" s="9">
        <f>_xlfn.XLOOKUP($E279,'Copy of Raw Data'!$E:$E,'Copy of Raw Data'!G:G,"ERROR",0,1)</f>
        <v>15</v>
      </c>
      <c r="H279" s="9">
        <f>_xlfn.XLOOKUP($E279,'Copy of Raw Data'!$E:$E,'Copy of Raw Data'!H:H,"ERROR",0,1)</f>
        <v>709.71</v>
      </c>
      <c r="I279" s="9">
        <f>_xlfn.XLOOKUP($E279,'Copy of Raw Data'!$E:$E,'Copy of Raw Data'!I:I,"ERROR",0,1)</f>
        <v>2.91326704379624e-5</v>
      </c>
      <c r="J279" s="9" t="str">
        <f>_xlfn.XLOOKUP($E279,'Copy of Raw Data'!$E:$E,'Copy of 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_xlfn.XLOOKUP($E279,'Copy of Raw Data'!$E:$E,'Copy of Raw Data'!L:L,"ERROR",0,1)</f>
        <v>46.99</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_xlfn.XLOOKUP($E279,'Copy of Raw Data'!$E:$E,'Copy of Raw Data'!N:N,"ERROR",0,1)</f>
        <v>46.99</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No Discount</v>
      </c>
      <c r="P279" s="16">
        <f t="shared" si="18"/>
        <v>0</v>
      </c>
      <c r="Q279" s="9">
        <f>_xlfn.XLOOKUP($E279,'Copy of Raw Data'!$E:$E,'Copy of Raw Data'!Q:Q,"ERROR",0,1)</f>
        <v>1770</v>
      </c>
      <c r="R279" s="9" t="str">
        <f>_xlfn.XLOOKUP($E279,'Copy of Raw Data'!$E:$E,'Copy of Raw Data'!R:R,"ERROR",0,1)</f>
        <v>ml</v>
      </c>
      <c r="S279" s="17">
        <f t="shared" si="17"/>
        <v>0.785444455587872</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0.75 to 1</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19"/>
        <v>0.0265622068173105</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20"/>
        <v>0.0265622068173105</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59.826</v>
      </c>
      <c r="AA279" s="9" t="str">
        <f>_xlfn.XLOOKUP($E279,'Copy of Raw Data'!$E:$E,'Copy of Raw Data'!AA:AA,"ERROR",0,1)</f>
        <v>oz</v>
      </c>
      <c r="AB279" s="9"/>
      <c r="AC279" s="9"/>
      <c r="AD279" s="9"/>
      <c r="AE279" s="9"/>
      <c r="AF279" s="9"/>
    </row>
    <row r="280" hidden="1" spans="1:32">
      <c r="A280" s="9" t="str">
        <f>_xlfn.XLOOKUP($E280,'Copy of Raw Data'!$E:$E,'Copy of Raw Data'!A:A,"ERROR",0,1)</f>
        <v>US</v>
      </c>
      <c r="B280" s="9" t="str">
        <f>_xlfn.XLOOKUP($E280,'Copy of Raw Data'!$E:$E,'Copy of Raw Data'!B:B,"ERROR",0,1)</f>
        <v>Hair Mousses</v>
      </c>
      <c r="C280" s="9" t="str">
        <f>_xlfn.XLOOKUP($E280,'Copy of Raw Data'!$E:$E,'Copy of Raw Data'!C:C,"ERROR",0,1)</f>
        <v>TRESemmé</v>
      </c>
      <c r="D280" s="9" t="str">
        <f>_xlfn.XLOOKUP($E280,'Copy of Raw Data'!$E:$E,'Copy of Raw Data'!D:D,"ERROR",0,1)</f>
        <v>www.amazon.com/dp/B098JCW3N3</v>
      </c>
      <c r="E280" s="9" t="s">
        <v>999</v>
      </c>
      <c r="F280" s="9" t="str">
        <f>_xlfn.XLOOKUP($E280,'Copy of Raw Data'!$E:$E,'Copy of Raw Data'!F:F,"ERROR",0,1)</f>
        <v>TRESemmé Flawless Curls Pack of 6 Nourishing Mousse With Coconut and Avocado Oil 10.5 oz</v>
      </c>
      <c r="G280" s="9">
        <f>_xlfn.XLOOKUP($E280,'Copy of Raw Data'!$E:$E,'Copy of Raw Data'!G:G,"ERROR",0,1)</f>
        <v>16</v>
      </c>
      <c r="H280" s="9">
        <f>_xlfn.XLOOKUP($E280,'Copy of Raw Data'!$E:$E,'Copy of Raw Data'!H:H,"ERROR",0,1)</f>
        <v>685.24</v>
      </c>
      <c r="I280" s="9">
        <f>_xlfn.XLOOKUP($E280,'Copy of Raw Data'!$E:$E,'Copy of Raw Data'!I:I,"ERROR",0,1)</f>
        <v>2.8369959405832e-5</v>
      </c>
      <c r="J280" s="9" t="str">
        <f>_xlfn.XLOOKUP($E280,'Copy of Raw Data'!$E:$E,'Copy of 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40 to 50</v>
      </c>
      <c r="L280" s="9">
        <f>_xlfn.XLOOKUP($E280,'Copy of Raw Data'!$E:$E,'Copy of Raw Data'!L:L,"ERROR",0,1)</f>
        <v>41.88</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40 to 50</v>
      </c>
      <c r="N280" s="9">
        <f>_xlfn.XLOOKUP($E280,'Copy of Raw Data'!$E:$E,'Copy of Raw Data'!N:N,"ERROR",0,1)</f>
        <v>45.23</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18"/>
        <v>0.0740658854742426</v>
      </c>
      <c r="Q280" s="9">
        <f>_xlfn.XLOOKUP($E280,'Copy of Raw Data'!$E:$E,'Copy of Raw Data'!Q:Q,"ERROR",0,1)</f>
        <v>63</v>
      </c>
      <c r="R280" s="9" t="str">
        <f>_xlfn.XLOOKUP($E280,'Copy of Raw Data'!$E:$E,'Copy of Raw Data'!R:R,"ERROR",0,1)</f>
        <v>oz</v>
      </c>
      <c r="S280" s="17">
        <f t="shared" si="17"/>
        <v>0.664761904761905</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0.5 to 0.75</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19"/>
        <v>0.024279219071238</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20"/>
        <v>0.0224809572121036</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50+</v>
      </c>
      <c r="Z280" s="17">
        <f t="array" ref="Z280">_xlfn.IFS(AA280="oz",_xlfn.IFS(R280="oz",Q280,R280="fl oz",Q280*1.04,R280="ml",Q280*0.0338),AA280="fl oz",_xlfn.IFS(R280="oz",Q280/1.04,R280="fl oz",Q280,R280="ml",Q280*0.0338/1.04),AA280="ml",_xlfn.IFS(R280="oz",Q280/0.0338,R280="fl oz",Q280*1.04/0.0338,R280="ml",Q280))</f>
        <v>63</v>
      </c>
      <c r="AA280" s="9" t="str">
        <f>_xlfn.XLOOKUP($E280,'Copy of Raw Data'!$E:$E,'Copy of Raw Data'!AA:AA,"ERROR",0,1)</f>
        <v>oz</v>
      </c>
      <c r="AB280" s="9"/>
      <c r="AC280" s="9"/>
      <c r="AD280" s="9"/>
      <c r="AE280" s="9"/>
      <c r="AF280" s="9"/>
    </row>
    <row r="281" hidden="1" spans="1:32">
      <c r="A281" s="9" t="str">
        <f>_xlfn.XLOOKUP($E281,'Copy of Raw Data'!$E:$E,'Copy of Raw Data'!A:A,"ERROR",0,1)</f>
        <v>US</v>
      </c>
      <c r="B281" s="9" t="str">
        <f>_xlfn.XLOOKUP($E281,'Copy of Raw Data'!$E:$E,'Copy of Raw Data'!B:B,"ERROR",0,1)</f>
        <v>Hair Mousses</v>
      </c>
      <c r="C281" s="9" t="str">
        <f>_xlfn.XLOOKUP($E281,'Copy of Raw Data'!$E:$E,'Copy of Raw Data'!C:C,"ERROR",0,1)</f>
        <v>Creme of Nature</v>
      </c>
      <c r="D281" s="9" t="str">
        <f>_xlfn.XLOOKUP($E281,'Copy of Raw Data'!$E:$E,'Copy of Raw Data'!D:D,"ERROR",0,1)</f>
        <v>www.amazon.com/dp/B00GMP3YK0</v>
      </c>
      <c r="E281" s="9" t="s">
        <v>1003</v>
      </c>
      <c r="F281" s="9" t="str">
        <f>_xlfn.XLOOKUP($E281,'Copy of Raw Data'!$E:$E,'Copy of Raw Data'!F:F,"ERROR",0,1)</f>
        <v>Creme Of Nature Argan Oil Style &amp; Shine Foam Mousse, 7 Ounce (Pack of 3)</v>
      </c>
      <c r="G281" s="9">
        <f>_xlfn.XLOOKUP($E281,'Copy of Raw Data'!$E:$E,'Copy of Raw Data'!G:G,"ERROR",0,1)</f>
        <v>34</v>
      </c>
      <c r="H281" s="9">
        <f>_xlfn.XLOOKUP($E281,'Copy of Raw Data'!$E:$E,'Copy of Raw Data'!H:H,"ERROR",0,1)</f>
        <v>667.3</v>
      </c>
      <c r="I281" s="9">
        <f>_xlfn.XLOOKUP($E281,'Copy of Raw Data'!$E:$E,'Copy of Raw Data'!I:I,"ERROR",0,1)</f>
        <v>2.81374048157677e-5</v>
      </c>
      <c r="J281" s="9" t="str">
        <f>_xlfn.XLOOKUP($E281,'Copy of Raw Data'!$E:$E,'Copy of 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 to 20</v>
      </c>
      <c r="L281" s="9">
        <f>_xlfn.XLOOKUP($E281,'Copy of Raw Data'!$E:$E,'Copy of Raw Data'!L:L,"ERROR",0,1)</f>
        <v>19.62</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20 to 30</v>
      </c>
      <c r="N281" s="9">
        <f>_xlfn.XLOOKUP($E281,'Copy of Raw Data'!$E:$E,'Copy of Raw Data'!N:N,"ERROR",0,1)</f>
        <v>21.17</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6% to 8%</v>
      </c>
      <c r="P281" s="16">
        <f t="shared" si="18"/>
        <v>0.0732168162494096</v>
      </c>
      <c r="Q281" s="9">
        <f>_xlfn.XLOOKUP($E281,'Copy of Raw Data'!$E:$E,'Copy of Raw Data'!Q:Q,"ERROR",0,1)</f>
        <v>21</v>
      </c>
      <c r="R281" s="9" t="str">
        <f>_xlfn.XLOOKUP($E281,'Copy of Raw Data'!$E:$E,'Copy of Raw Data'!R:R,"ERROR",0,1)</f>
        <v>oz</v>
      </c>
      <c r="S281" s="17">
        <f t="shared" si="17"/>
        <v>0.934285714285714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0.75 to 1</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 to 0.05</v>
      </c>
      <c r="V281" s="17">
        <f t="shared" si="19"/>
        <v>0.0340918240816787</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 to 0.05</v>
      </c>
      <c r="X281" s="17">
        <f t="shared" si="20"/>
        <v>0.0315957292622832</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20 to 25</v>
      </c>
      <c r="Z281" s="17">
        <f t="array" ref="Z281">_xlfn.IFS(AA281="oz",_xlfn.IFS(R281="oz",Q281,R281="fl oz",Q281*1.04,R281="ml",Q281*0.0338),AA281="fl oz",_xlfn.IFS(R281="oz",Q281/1.04,R281="fl oz",Q281,R281="ml",Q281*0.0338/1.04),AA281="ml",_xlfn.IFS(R281="oz",Q281/0.0338,R281="fl oz",Q281*1.04/0.0338,R281="ml",Q281))</f>
        <v>21</v>
      </c>
      <c r="AA281" s="9" t="str">
        <f>_xlfn.XLOOKUP($E281,'Copy of Raw Data'!$E:$E,'Copy of Raw Data'!AA:AA,"ERROR",0,1)</f>
        <v>oz</v>
      </c>
      <c r="AB281" s="9"/>
      <c r="AC281" s="9"/>
      <c r="AD281" s="9"/>
      <c r="AE281" s="9"/>
      <c r="AF281" s="9"/>
    </row>
    <row r="282" hidden="1" spans="1:32">
      <c r="A282" s="9" t="str">
        <f>_xlfn.XLOOKUP($E282,'Copy of Raw Data'!$E:$E,'Copy of Raw Data'!A:A,"ERROR",0,1)</f>
        <v>US</v>
      </c>
      <c r="B282" s="9" t="str">
        <f>_xlfn.XLOOKUP($E282,'Copy of Raw Data'!$E:$E,'Copy of Raw Data'!B:B,"ERROR",0,1)</f>
        <v>Hair Mousses</v>
      </c>
      <c r="C282" s="9" t="str">
        <f>_xlfn.XLOOKUP($E282,'Copy of Raw Data'!$E:$E,'Copy of Raw Data'!C:C,"ERROR",0,1)</f>
        <v>it's a 10 haircare</v>
      </c>
      <c r="D282" s="9" t="str">
        <f>_xlfn.XLOOKUP($E282,'Copy of Raw Data'!$E:$E,'Copy of Raw Data'!D:D,"ERROR",0,1)</f>
        <v>www.amazon.com/dp/B008VSQNO0</v>
      </c>
      <c r="E282" s="9" t="s">
        <v>1006</v>
      </c>
      <c r="F282" s="9" t="str">
        <f>_xlfn.XLOOKUP($E282,'Copy of Raw Data'!$E:$E,'Copy of Raw Data'!F:F,"ERROR",0,1)</f>
        <v>Miracle Styling Mousse Pack of 2</v>
      </c>
      <c r="G282" s="9">
        <f>_xlfn.XLOOKUP($E282,'Copy of Raw Data'!$E:$E,'Copy of Raw Data'!G:G,"ERROR",0,1)</f>
        <v>18</v>
      </c>
      <c r="H282" s="9">
        <f>_xlfn.XLOOKUP($E282,'Copy of Raw Data'!$E:$E,'Copy of Raw Data'!H:H,"ERROR",0,1)</f>
        <v>661.83</v>
      </c>
      <c r="I282" s="9">
        <f>_xlfn.XLOOKUP($E282,'Copy of Raw Data'!$E:$E,'Copy of Raw Data'!I:I,"ERROR",0,1)</f>
        <v>2.75995957546501e-5</v>
      </c>
      <c r="J282" s="9" t="str">
        <f>_xlfn.XLOOKUP($E282,'Copy of Raw Data'!$E:$E,'Copy of 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30 to 40</v>
      </c>
      <c r="L282" s="9">
        <f>_xlfn.XLOOKUP($E282,'Copy of Raw Data'!$E:$E,'Copy of Raw Data'!L:L,"ERROR",0,1)</f>
        <v>37.56</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30 to 40</v>
      </c>
      <c r="N282" s="9">
        <f>_xlfn.XLOOKUP($E282,'Copy of Raw Data'!$E:$E,'Copy of Raw Data'!N:N,"ERROR",0,1)</f>
        <v>37.56</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6">
        <f t="shared" si="18"/>
        <v>0</v>
      </c>
      <c r="Q282" s="9">
        <f>_xlfn.XLOOKUP($E282,'Copy of Raw Data'!$E:$E,'Copy of Raw Data'!Q:Q,"ERROR",0,1)</f>
        <v>262</v>
      </c>
      <c r="R282" s="9" t="str">
        <f>_xlfn.XLOOKUP($E282,'Copy of Raw Data'!$E:$E,'Copy of Raw Data'!R:R,"ERROR",0,1)</f>
        <v>ml</v>
      </c>
      <c r="S282" s="17">
        <f t="shared" si="17"/>
        <v>4.2413839830164</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4 to 5</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0.1 to 0.2</v>
      </c>
      <c r="V282" s="17">
        <f t="shared" si="19"/>
        <v>0.143435373115198</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0.1 to 0.2</v>
      </c>
      <c r="X282" s="17">
        <f t="shared" si="20"/>
        <v>0.143435373115198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8 to 10</v>
      </c>
      <c r="Z282" s="17">
        <f t="array" ref="Z282">_xlfn.IFS(AA282="oz",_xlfn.IFS(R282="oz",Q282,R282="fl oz",Q282*1.04,R282="ml",Q282*0.0338),AA282="fl oz",_xlfn.IFS(R282="oz",Q282/1.04,R282="fl oz",Q282,R282="ml",Q282*0.0338/1.04),AA282="ml",_xlfn.IFS(R282="oz",Q282/0.0338,R282="fl oz",Q282*1.04/0.0338,R282="ml",Q282))</f>
        <v>8.8556</v>
      </c>
      <c r="AA282" s="9" t="str">
        <f>_xlfn.XLOOKUP($E282,'Copy of Raw Data'!$E:$E,'Copy of Raw Data'!AA:AA,"ERROR",0,1)</f>
        <v>oz</v>
      </c>
      <c r="AB282" s="9"/>
      <c r="AC282" s="9"/>
      <c r="AD282" s="9"/>
      <c r="AE282" s="9"/>
      <c r="AF282" s="9"/>
    </row>
    <row r="283" hidden="1" spans="1:32">
      <c r="A283" s="9" t="str">
        <f>_xlfn.XLOOKUP($E283,'Copy of Raw Data'!$E:$E,'Copy of Raw Data'!A:A,"ERROR",0,1)</f>
        <v>US</v>
      </c>
      <c r="B283" s="9" t="str">
        <f>_xlfn.XLOOKUP($E283,'Copy of Raw Data'!$E:$E,'Copy of Raw Data'!B:B,"ERROR",0,1)</f>
        <v>Hair Mousses</v>
      </c>
      <c r="C283" s="9" t="str">
        <f>_xlfn.XLOOKUP($E283,'Copy of Raw Data'!$E:$E,'Copy of Raw Data'!C:C,"ERROR",0,1)</f>
        <v>condition 3-n-1</v>
      </c>
      <c r="D283" s="9" t="str">
        <f>_xlfn.XLOOKUP($E283,'Copy of Raw Data'!$E:$E,'Copy of Raw Data'!D:D,"ERROR",0,1)</f>
        <v>www.amazon.com/dp/B00GMPA6ME</v>
      </c>
      <c r="E283" s="9" t="s">
        <v>1009</v>
      </c>
      <c r="F283" s="9" t="str">
        <f>_xlfn.XLOOKUP($E283,'Copy of Raw Data'!$E:$E,'Copy of Raw Data'!F:F,"ERROR",0,1)</f>
        <v>Condition 3-N-1 Mousse 6 Ounce Maximum With Sunscreen (177ml) (3 Pack)</v>
      </c>
      <c r="G283" s="9">
        <f>_xlfn.XLOOKUP($E283,'Copy of Raw Data'!$E:$E,'Copy of Raw Data'!G:G,"ERROR",0,1)</f>
        <v>42</v>
      </c>
      <c r="H283" s="9">
        <f>_xlfn.XLOOKUP($E283,'Copy of Raw Data'!$E:$E,'Copy of Raw Data'!H:H,"ERROR",0,1)</f>
        <v>649.18</v>
      </c>
      <c r="I283" s="9">
        <f>_xlfn.XLOOKUP($E283,'Copy of Raw Data'!$E:$E,'Copy of Raw Data'!I:I,"ERROR",0,1)</f>
        <v>2.75881168260729e-5</v>
      </c>
      <c r="J283" s="9" t="str">
        <f>_xlfn.XLOOKUP($E283,'Copy of Raw Data'!$E:$E,'Copy of 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15 to 20</v>
      </c>
      <c r="L283" s="9">
        <f>_xlfn.XLOOKUP($E283,'Copy of Raw Data'!$E:$E,'Copy of Raw Data'!L:L,"ERROR",0,1)</f>
        <v>15.63</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15 to 20</v>
      </c>
      <c r="N283" s="9">
        <f>_xlfn.XLOOKUP($E283,'Copy of Raw Data'!$E:$E,'Copy of Raw Data'!N:N,"ERROR",0,1)</f>
        <v>18.12</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10% to 15%</v>
      </c>
      <c r="P283" s="16">
        <f t="shared" si="18"/>
        <v>0.137417218543046</v>
      </c>
      <c r="Q283" s="9">
        <f>_xlfn.XLOOKUP($E283,'Copy of Raw Data'!$E:$E,'Copy of Raw Data'!Q:Q,"ERROR",0,1)</f>
        <v>18</v>
      </c>
      <c r="R283" s="9" t="str">
        <f>_xlfn.XLOOKUP($E283,'Copy of Raw Data'!$E:$E,'Copy of Raw Data'!R:R,"ERROR",0,1)</f>
        <v>oz</v>
      </c>
      <c r="S283" s="17">
        <f t="shared" si="17"/>
        <v>0.868333333333333</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19"/>
        <v>0.0340435125690452</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20"/>
        <v>0.0293653477623718</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15 to 20</v>
      </c>
      <c r="Z283" s="17">
        <f t="array" ref="Z283">_xlfn.IFS(AA283="oz",_xlfn.IFS(R283="oz",Q283,R283="fl oz",Q283*1.04,R283="ml",Q283*0.0338),AA283="fl oz",_xlfn.IFS(R283="oz",Q283/1.04,R283="fl oz",Q283,R283="ml",Q283*0.0338/1.04),AA283="ml",_xlfn.IFS(R283="oz",Q283/0.0338,R283="fl oz",Q283*1.04/0.0338,R283="ml",Q283))</f>
        <v>18</v>
      </c>
      <c r="AA283" s="9" t="str">
        <f>_xlfn.XLOOKUP($E283,'Copy of Raw Data'!$E:$E,'Copy of Raw Data'!AA:AA,"ERROR",0,1)</f>
        <v>oz</v>
      </c>
      <c r="AB283" s="9"/>
      <c r="AC283" s="9"/>
      <c r="AD283" s="9"/>
      <c r="AE283" s="9"/>
      <c r="AF283" s="9"/>
    </row>
    <row r="284" hidden="1" spans="1:32">
      <c r="A284" s="9" t="str">
        <f>_xlfn.XLOOKUP($E284,'Copy of Raw Data'!$E:$E,'Copy of Raw Data'!A:A,"ERROR",0,1)</f>
        <v>US</v>
      </c>
      <c r="B284" s="9" t="str">
        <f>_xlfn.XLOOKUP($E284,'Copy of Raw Data'!$E:$E,'Copy of Raw Data'!B:B,"ERROR",0,1)</f>
        <v>Hair Mousses</v>
      </c>
      <c r="C284" s="9" t="str">
        <f>_xlfn.XLOOKUP($E284,'Copy of Raw Data'!$E:$E,'Copy of Raw Data'!C:C,"ERROR",0,1)</f>
        <v>roux</v>
      </c>
      <c r="D284" s="9" t="str">
        <f>_xlfn.XLOOKUP($E284,'Copy of Raw Data'!$E:$E,'Copy of Raw Data'!D:D,"ERROR",0,1)</f>
        <v>www.amazon.com/dp/B0149K6J9W</v>
      </c>
      <c r="E284" s="9" t="s">
        <v>1012</v>
      </c>
      <c r="F284" s="9" t="str">
        <f>_xlfn.XLOOKUP($E284,'Copy of Raw Data'!$E:$E,'Copy of Raw Data'!F:F,"ERROR",0,1)</f>
        <v>Roux Fanci-full Mousse #26 Golden Spell</v>
      </c>
      <c r="G284" s="9">
        <f>_xlfn.XLOOKUP($E284,'Copy of Raw Data'!$E:$E,'Copy of Raw Data'!G:G,"ERROR",0,1)</f>
        <v>54</v>
      </c>
      <c r="H284" s="9">
        <f>_xlfn.XLOOKUP($E284,'Copy of Raw Data'!$E:$E,'Copy of Raw Data'!H:H,"ERROR",0,1)</f>
        <v>648.91</v>
      </c>
      <c r="I284" s="9">
        <f>_xlfn.XLOOKUP($E284,'Copy of Raw Data'!$E:$E,'Copy of Raw Data'!I:I,"ERROR",0,1)</f>
        <v>2.74661000667521e-5</v>
      </c>
      <c r="J284" s="9" t="str">
        <f>_xlfn.XLOOKUP($E284,'Copy of Raw Data'!$E:$E,'Copy of 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_xlfn.XLOOKUP($E284,'Copy of Raw Data'!$E:$E,'Copy of Raw Data'!L:L,"ERROR",0,1)</f>
        <v>11.99</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_xlfn.XLOOKUP($E284,'Copy of Raw Data'!$E:$E,'Copy of Raw Data'!N:N,"ERROR",0,1)</f>
        <v>11.99</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18"/>
        <v>0</v>
      </c>
      <c r="Q284" s="9">
        <f>_xlfn.XLOOKUP($E284,'Copy of Raw Data'!$E:$E,'Copy of Raw Data'!Q:Q,"ERROR",0,1)</f>
        <v>443.6</v>
      </c>
      <c r="R284" s="9" t="str">
        <f>_xlfn.XLOOKUP($E284,'Copy of Raw Data'!$E:$E,'Copy of Raw Data'!R:R,"ERROR",0,1)</f>
        <v>ml</v>
      </c>
      <c r="S284" s="17">
        <f t="shared" si="17"/>
        <v>0.799670261069998</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0.75 to 1</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 to 0.05</v>
      </c>
      <c r="V284" s="17">
        <f t="shared" si="19"/>
        <v>0.0270432959442001</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 to 0.05</v>
      </c>
      <c r="X284" s="17">
        <f t="shared" si="20"/>
        <v>0.0270432959442001</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10 to 15</v>
      </c>
      <c r="Z284" s="17">
        <f t="array" ref="Z284">_xlfn.IFS(AA284="oz",_xlfn.IFS(R284="oz",Q284,R284="fl oz",Q284*1.04,R284="ml",Q284*0.0338),AA284="fl oz",_xlfn.IFS(R284="oz",Q284/1.04,R284="fl oz",Q284,R284="ml",Q284*0.0338/1.04),AA284="ml",_xlfn.IFS(R284="oz",Q284/0.0338,R284="fl oz",Q284*1.04/0.0338,R284="ml",Q284))</f>
        <v>14.99368</v>
      </c>
      <c r="AA284" s="9" t="str">
        <f>_xlfn.XLOOKUP($E284,'Copy of Raw Data'!$E:$E,'Copy of Raw Data'!AA:AA,"ERROR",0,1)</f>
        <v>oz</v>
      </c>
      <c r="AB284" s="9"/>
      <c r="AC284" s="9"/>
      <c r="AD284" s="9"/>
      <c r="AE284" s="9"/>
      <c r="AF284" s="9"/>
    </row>
    <row r="285" hidden="1" spans="1:32">
      <c r="A285" s="9" t="str">
        <f>_xlfn.XLOOKUP($E285,'Copy of Raw Data'!$E:$E,'Copy of Raw Data'!A:A,"ERROR",0,1)</f>
        <v>US</v>
      </c>
      <c r="B285" s="9" t="str">
        <f>_xlfn.XLOOKUP($E285,'Copy of Raw Data'!$E:$E,'Copy of Raw Data'!B:B,"ERROR",0,1)</f>
        <v>Hair Mousses</v>
      </c>
      <c r="C285" s="9" t="str">
        <f>_xlfn.XLOOKUP($E285,'Copy of Raw Data'!$E:$E,'Copy of Raw Data'!C:C,"ERROR",0,1)</f>
        <v>Lai'D</v>
      </c>
      <c r="D285" s="9" t="str">
        <f>_xlfn.XLOOKUP($E285,'Copy of Raw Data'!$E:$E,'Copy of Raw Data'!D:D,"ERROR",0,1)</f>
        <v>www.amazon.com/dp/B09YDPCJY1</v>
      </c>
      <c r="E285" s="9" t="s">
        <v>1016</v>
      </c>
      <c r="F285" s="9" t="str">
        <f>_xlfn.XLOOKUP($E285,'Copy of Raw Data'!$E:$E,'Copy of Raw Data'!F:F,"ERROR",0,1)</f>
        <v>Lai'D Aunt Jackie's Grapeseed Frizz Patrol Setting Mousse 8 oz.</v>
      </c>
      <c r="G285" s="9">
        <f>_xlfn.XLOOKUP($E285,'Copy of Raw Data'!$E:$E,'Copy of Raw Data'!G:G,"ERROR",0,1)</f>
        <v>50</v>
      </c>
      <c r="H285" s="9">
        <f>_xlfn.XLOOKUP($E285,'Copy of Raw Data'!$E:$E,'Copy of Raw Data'!H:H,"ERROR",0,1)</f>
        <v>646.04</v>
      </c>
      <c r="I285" s="9">
        <f>_xlfn.XLOOKUP($E285,'Copy of Raw Data'!$E:$E,'Copy of Raw Data'!I:I,"ERROR",0,1)</f>
        <v>2.74184837704318e-5</v>
      </c>
      <c r="J285" s="9" t="str">
        <f>_xlfn.XLOOKUP($E285,'Copy of Raw Data'!$E:$E,'Copy of 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 to 15</v>
      </c>
      <c r="L285" s="9">
        <f>_xlfn.XLOOKUP($E285,'Copy of Raw Data'!$E:$E,'Copy of Raw Data'!L:L,"ERROR",0,1)</f>
        <v>12.83</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 to 15</v>
      </c>
      <c r="N285" s="9">
        <f>_xlfn.XLOOKUP($E285,'Copy of Raw Data'!$E:$E,'Copy of Raw Data'!N:N,"ERROR",0,1)</f>
        <v>12.83</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6">
        <f t="shared" si="18"/>
        <v>0</v>
      </c>
      <c r="Q285" s="9">
        <f>_xlfn.XLOOKUP($E285,'Copy of Raw Data'!$E:$E,'Copy of Raw Data'!Q:Q,"ERROR",0,1)</f>
        <v>8</v>
      </c>
      <c r="R285" s="9" t="str">
        <f>_xlfn.XLOOKUP($E285,'Copy of Raw Data'!$E:$E,'Copy of Raw Data'!R:R,"ERROR",0,1)</f>
        <v>oz</v>
      </c>
      <c r="S285" s="17">
        <f t="shared" si="17"/>
        <v>1.60375</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1 to 2</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0.05 to 0.1</v>
      </c>
      <c r="V285" s="17">
        <f t="shared" si="19"/>
        <v>0.0542357118701387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20"/>
        <v>0.0542357118701387</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8</v>
      </c>
      <c r="AA285" s="9" t="str">
        <f>_xlfn.XLOOKUP($E285,'Copy of Raw Data'!$E:$E,'Copy of Raw Data'!AA:AA,"ERROR",0,1)</f>
        <v>oz</v>
      </c>
      <c r="AB285" s="9"/>
      <c r="AC285" s="9"/>
      <c r="AD285" s="9"/>
      <c r="AE285" s="9"/>
      <c r="AF285" s="9"/>
    </row>
    <row r="286" hidden="1" spans="1:32">
      <c r="A286" s="9" t="str">
        <f>_xlfn.XLOOKUP($E286,'Copy of Raw Data'!$E:$E,'Copy of Raw Data'!A:A,"ERROR",0,1)</f>
        <v>US</v>
      </c>
      <c r="B286" s="9" t="str">
        <f>_xlfn.XLOOKUP($E286,'Copy of Raw Data'!$E:$E,'Copy of Raw Data'!B:B,"ERROR",0,1)</f>
        <v>Hair Mousses</v>
      </c>
      <c r="C286" s="9" t="str">
        <f>_xlfn.XLOOKUP($E286,'Copy of Raw Data'!$E:$E,'Copy of Raw Data'!C:C,"ERROR",0,1)</f>
        <v>colorproof</v>
      </c>
      <c r="D286" s="9" t="str">
        <f>_xlfn.XLOOKUP($E286,'Copy of Raw Data'!$E:$E,'Copy of Raw Data'!D:D,"ERROR",0,1)</f>
        <v>www.amazon.com/dp/B07QRXZDS9</v>
      </c>
      <c r="E286" s="9" t="s">
        <v>1020</v>
      </c>
      <c r="F286" s="9" t="str">
        <f>_xlfn.XLOOKUP($E286,'Copy of Raw Data'!$E:$E,'Copy of Raw Data'!F:F,"ERROR",0,1)</f>
        <v>ColorProof SuperPlump Whipped Bodifying Mousse, 7.5 Oz - Color-Safe, Volume, Vegan, Sulfate-Free, Salt-Free, Unisex - Professional Hair Product</v>
      </c>
      <c r="G286" s="9">
        <f>_xlfn.XLOOKUP($E286,'Copy of Raw Data'!$E:$E,'Copy of Raw Data'!G:G,"ERROR",0,1)</f>
        <v>35</v>
      </c>
      <c r="H286" s="9">
        <f>_xlfn.XLOOKUP($E286,'Copy of Raw Data'!$E:$E,'Copy of Raw Data'!H:H,"ERROR",0,1)</f>
        <v>644.92</v>
      </c>
      <c r="I286" s="9">
        <f>_xlfn.XLOOKUP($E286,'Copy of Raw Data'!$E:$E,'Copy of Raw Data'!I:I,"ERROR",0,1)</f>
        <v>2.36618981071629e-5</v>
      </c>
      <c r="J286" s="9" t="str">
        <f>_xlfn.XLOOKUP($E286,'Copy of Raw Data'!$E:$E,'Copy of 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15 to 20</v>
      </c>
      <c r="L286" s="9">
        <f>_xlfn.XLOOKUP($E286,'Copy of Raw Data'!$E:$E,'Copy of Raw Data'!L:L,"ERROR",0,1)</f>
        <v>18.48</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20 to 30</v>
      </c>
      <c r="N286" s="9">
        <f>_xlfn.XLOOKUP($E286,'Copy of Raw Data'!$E:$E,'Copy of Raw Data'!N:N,"ERROR",0,1)</f>
        <v>28</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30% to 40%</v>
      </c>
      <c r="P286" s="16">
        <f t="shared" si="18"/>
        <v>0.34</v>
      </c>
      <c r="Q286" s="9">
        <f>_xlfn.XLOOKUP($E286,'Copy of Raw Data'!$E:$E,'Copy of Raw Data'!Q:Q,"ERROR",0,1)</f>
        <v>7.5</v>
      </c>
      <c r="R286" s="9" t="str">
        <f>_xlfn.XLOOKUP($E286,'Copy of Raw Data'!$E:$E,'Copy of Raw Data'!R:R,"ERROR",0,1)</f>
        <v>oz</v>
      </c>
      <c r="S286" s="17">
        <f t="shared" si="17"/>
        <v>2.464</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2 to 3</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0.1 to 0.2</v>
      </c>
      <c r="V286" s="17">
        <f t="shared" si="19"/>
        <v>0.126254086348777</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0.05 to 0.1</v>
      </c>
      <c r="X286" s="17">
        <f t="shared" si="20"/>
        <v>0.0833276969901928</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6 to 8</v>
      </c>
      <c r="Z286" s="17">
        <f t="array" ref="Z286">_xlfn.IFS(AA286="oz",_xlfn.IFS(R286="oz",Q286,R286="fl oz",Q286*1.04,R286="ml",Q286*0.0338),AA286="fl oz",_xlfn.IFS(R286="oz",Q286/1.04,R286="fl oz",Q286,R286="ml",Q286*0.0338/1.04),AA286="ml",_xlfn.IFS(R286="oz",Q286/0.0338,R286="fl oz",Q286*1.04/0.0338,R286="ml",Q286))</f>
        <v>7.5</v>
      </c>
      <c r="AA286" s="9" t="str">
        <f>_xlfn.XLOOKUP($E286,'Copy of Raw Data'!$E:$E,'Copy of Raw Data'!AA:AA,"ERROR",0,1)</f>
        <v>oz</v>
      </c>
      <c r="AB286" s="9"/>
      <c r="AC286" s="9"/>
      <c r="AD286" s="9"/>
      <c r="AE286" s="9"/>
      <c r="AF286" s="9"/>
    </row>
    <row r="287" hidden="1" spans="1:32">
      <c r="A287" s="9" t="str">
        <f>_xlfn.XLOOKUP($E287,'Copy of Raw Data'!$E:$E,'Copy of Raw Data'!A:A,"ERROR",0,1)</f>
        <v>US</v>
      </c>
      <c r="B287" s="9" t="str">
        <f>_xlfn.XLOOKUP($E287,'Copy of Raw Data'!$E:$E,'Copy of Raw Data'!B:B,"ERROR",0,1)</f>
        <v>Hair Mousses</v>
      </c>
      <c r="C287" s="9" t="str">
        <f>_xlfn.XLOOKUP($E287,'Copy of Raw Data'!$E:$E,'Copy of Raw Data'!C:C,"ERROR",0,1)</f>
        <v>aphogee</v>
      </c>
      <c r="D287" s="9" t="str">
        <f>_xlfn.XLOOKUP($E287,'Copy of Raw Data'!$E:$E,'Copy of Raw Data'!D:D,"ERROR",0,1)</f>
        <v>www.amazon.com/dp/B00OVO0WV8</v>
      </c>
      <c r="E287" s="9" t="s">
        <v>1023</v>
      </c>
      <c r="F287" s="9" t="str">
        <f>_xlfn.XLOOKUP($E287,'Copy of Raw Data'!$E:$E,'Copy of Raw Data'!F:F,"ERROR",0,1)</f>
        <v>ApHogee Curlific Curl Definer 8oz "Pack of 2"</v>
      </c>
      <c r="G287" s="9">
        <f>_xlfn.XLOOKUP($E287,'Copy of Raw Data'!$E:$E,'Copy of Raw Data'!G:G,"ERROR",0,1)</f>
        <v>52</v>
      </c>
      <c r="H287" s="9">
        <f>_xlfn.XLOOKUP($E287,'Copy of Raw Data'!$E:$E,'Copy of Raw Data'!H:H,"ERROR",0,1)</f>
        <v>556.56</v>
      </c>
      <c r="I287" s="9">
        <f>_xlfn.XLOOKUP($E287,'Copy of Raw Data'!$E:$E,'Copy of Raw Data'!I:I,"ERROR",0,1)</f>
        <v>2.34051102234357e-5</v>
      </c>
      <c r="J287" s="9" t="str">
        <f>_xlfn.XLOOKUP($E287,'Copy of Raw Data'!$E:$E,'Copy of 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10 to 15</v>
      </c>
      <c r="L287" s="9">
        <f>_xlfn.XLOOKUP($E287,'Copy of Raw Data'!$E:$E,'Copy of Raw Data'!L:L,"ERROR",0,1)</f>
        <v>10.77</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10 to 15</v>
      </c>
      <c r="N287" s="9">
        <f>_xlfn.XLOOKUP($E287,'Copy of Raw Data'!$E:$E,'Copy of Raw Data'!N:N,"ERROR",0,1)</f>
        <v>13.61</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20% to 25%</v>
      </c>
      <c r="P287" s="16">
        <f t="shared" si="18"/>
        <v>0.208670095518001</v>
      </c>
      <c r="Q287" s="9">
        <f>_xlfn.XLOOKUP($E287,'Copy of Raw Data'!$E:$E,'Copy of Raw Data'!Q:Q,"ERROR",0,1)</f>
        <v>16</v>
      </c>
      <c r="R287" s="9" t="str">
        <f>_xlfn.XLOOKUP($E287,'Copy of Raw Data'!$E:$E,'Copy of Raw Data'!R:R,"ERROR",0,1)</f>
        <v>oz</v>
      </c>
      <c r="S287" s="17">
        <f t="shared" si="17"/>
        <v>0.673125</v>
      </c>
      <c r="T287" s="9" t="str">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0.5 to 0.75</v>
      </c>
      <c r="U287" s="17"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 to 0.05</v>
      </c>
      <c r="V287" s="17">
        <f t="shared" si="19"/>
        <v>0.0287664863036862</v>
      </c>
      <c r="W287" s="17"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17">
        <f t="shared" si="20"/>
        <v>0.0227637808589787</v>
      </c>
      <c r="Y287" s="9"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17">
        <f t="array" ref="Z287">_xlfn.IFS(AA287="oz",_xlfn.IFS(R287="oz",Q287,R287="fl oz",Q287*1.04,R287="ml",Q287*0.0338),AA287="fl oz",_xlfn.IFS(R287="oz",Q287/1.04,R287="fl oz",Q287,R287="ml",Q287*0.0338/1.04),AA287="ml",_xlfn.IFS(R287="oz",Q287/0.0338,R287="fl oz",Q287*1.04/0.0338,R287="ml",Q287))</f>
        <v>16</v>
      </c>
      <c r="AA287" s="9" t="str">
        <f>_xlfn.XLOOKUP($E287,'Copy of Raw Data'!$E:$E,'Copy of Raw Data'!AA:AA,"ERROR",0,1)</f>
        <v>oz</v>
      </c>
      <c r="AB287" s="9"/>
      <c r="AC287" s="9"/>
      <c r="AD287" s="9"/>
      <c r="AE287" s="9"/>
      <c r="AF287" s="9"/>
    </row>
    <row r="288" hidden="1" spans="1:32">
      <c r="A288" s="9" t="str">
        <f>_xlfn.XLOOKUP($E288,'Copy of Raw Data'!$E:$E,'Copy of Raw Data'!A:A,"ERROR",0,1)</f>
        <v>US</v>
      </c>
      <c r="B288" s="9" t="str">
        <f>_xlfn.XLOOKUP($E288,'Copy of Raw Data'!$E:$E,'Copy of Raw Data'!B:B,"ERROR",0,1)</f>
        <v>Hair Mousses</v>
      </c>
      <c r="C288" s="9" t="str">
        <f>_xlfn.XLOOKUP($E288,'Copy of Raw Data'!$E:$E,'Copy of Raw Data'!C:C,"ERROR",0,1)</f>
        <v>L'Oreal Paris</v>
      </c>
      <c r="D288" s="9" t="str">
        <f>_xlfn.XLOOKUP($E288,'Copy of Raw Data'!$E:$E,'Copy of Raw Data'!D:D,"ERROR",0,1)</f>
        <v>www.amazon.com/dp/B00TJ6RG12</v>
      </c>
      <c r="E288" s="9" t="s">
        <v>1026</v>
      </c>
      <c r="F288" s="9" t="str">
        <f>_xlfn.XLOOKUP($E288,'Copy of Raw Data'!$E:$E,'Copy of Raw Data'!F:F,"ERROR",0,1)</f>
        <v>L'Oreal Paris Advanced Hairstyle Boost It Volume Inject Mousse</v>
      </c>
      <c r="G288" s="9">
        <f>_xlfn.XLOOKUP($E288,'Copy of Raw Data'!$E:$E,'Copy of Raw Data'!G:G,"ERROR",0,1)</f>
        <v>34</v>
      </c>
      <c r="H288" s="9">
        <f>_xlfn.XLOOKUP($E288,'Copy of Raw Data'!$E:$E,'Copy of Raw Data'!H:H,"ERROR",0,1)</f>
        <v>550.52</v>
      </c>
      <c r="I288" s="9">
        <f>_xlfn.XLOOKUP($E288,'Copy of Raw Data'!$E:$E,'Copy of Raw Data'!I:I,"ERROR",0,1)</f>
        <v>2.24629877890984e-5</v>
      </c>
      <c r="J288" s="9" t="str">
        <f>_xlfn.XLOOKUP($E288,'Copy of Raw Data'!$E:$E,'Copy of 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_xlfn.XLOOKUP($E288,'Copy of Raw Data'!$E:$E,'Copy of Raw Data'!L:L,"ERROR",0,1)</f>
        <v>16.2</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_xlfn.XLOOKUP($E288,'Copy of Raw Data'!$E:$E,'Copy of Raw Data'!N:N,"ERROR",0,1)</f>
        <v>16.2</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18"/>
        <v>0</v>
      </c>
      <c r="Q288" s="9">
        <f>_xlfn.XLOOKUP($E288,'Copy of Raw Data'!$E:$E,'Copy of Raw Data'!Q:Q,"ERROR",0,1)</f>
        <v>0</v>
      </c>
      <c r="R288" s="9">
        <f>_xlfn.XLOOKUP($E288,'Copy of Raw Data'!$E:$E,'Copy of Raw Data'!R:R,"ERROR",0,1)</f>
        <v>0</v>
      </c>
      <c r="S288" s="17" t="e">
        <f t="shared" si="17"/>
        <v>#N/A</v>
      </c>
      <c r="T288" s="9" t="e">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#N/A</v>
      </c>
      <c r="U288" s="17" t="e">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#N/A</v>
      </c>
      <c r="V288" s="17" t="e">
        <f t="shared" si="19"/>
        <v>#N/A</v>
      </c>
      <c r="W288" s="17" t="e">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#N/A</v>
      </c>
      <c r="X288" s="17" t="e">
        <f t="shared" si="20"/>
        <v>#N/A</v>
      </c>
      <c r="Y288" s="9" t="e">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#N/A</v>
      </c>
      <c r="Z288" s="17" t="e">
        <f t="array" ref="Z288">_xlfn.IFS(AA288="oz",_xlfn.IFS(R288="oz",Q288,R288="fl oz",Q288*1.04,R288="ml",Q288*0.0338),AA288="fl oz",_xlfn.IFS(R288="oz",Q288/1.04,R288="fl oz",Q288,R288="ml",Q288*0.0338/1.04),AA288="ml",_xlfn.IFS(R288="oz",Q288/0.0338,R288="fl oz",Q288*1.04/0.0338,R288="ml",Q288))</f>
        <v>#N/A</v>
      </c>
      <c r="AA288" s="9" t="str">
        <f>_xlfn.XLOOKUP($E288,'Copy of Raw Data'!$E:$E,'Copy of Raw Data'!AA:AA,"ERROR",0,1)</f>
        <v>oz</v>
      </c>
      <c r="AB288" s="9"/>
      <c r="AC288" s="9"/>
      <c r="AD288" s="9"/>
      <c r="AE288" s="9"/>
      <c r="AF288" s="9"/>
    </row>
    <row r="289" hidden="1" spans="1:32">
      <c r="A289" s="9" t="str">
        <f>_xlfn.XLOOKUP($E289,'Copy of Raw Data'!$E:$E,'Copy of Raw Data'!A:A,"ERROR",0,1)</f>
        <v>US</v>
      </c>
      <c r="B289" s="9" t="str">
        <f>_xlfn.XLOOKUP($E289,'Copy of Raw Data'!$E:$E,'Copy of Raw Data'!B:B,"ERROR",0,1)</f>
        <v>Hair Mousses</v>
      </c>
      <c r="C289" s="9" t="str">
        <f>_xlfn.XLOOKUP($E289,'Copy of Raw Data'!$E:$E,'Copy of Raw Data'!C:C,"ERROR",0,1)</f>
        <v>condition 3-in-1</v>
      </c>
      <c r="D289" s="9" t="str">
        <f>_xlfn.XLOOKUP($E289,'Copy of Raw Data'!$E:$E,'Copy of Raw Data'!D:D,"ERROR",0,1)</f>
        <v>www.amazon.com/dp/B004AIAQ48</v>
      </c>
      <c r="E289" s="9" t="s">
        <v>1029</v>
      </c>
      <c r="F289" s="9" t="str">
        <f>_xlfn.XLOOKUP($E289,'Copy of Raw Data'!$E:$E,'Copy of Raw Data'!F:F,"ERROR",0,1)</f>
        <v>Condition 3-in-1 Mousse Maximum Hold 6 oz Pack of (3)</v>
      </c>
      <c r="G289" s="9">
        <f>_xlfn.XLOOKUP($E289,'Copy of Raw Data'!$E:$E,'Copy of Raw Data'!G:G,"ERROR",0,1)</f>
        <v>26</v>
      </c>
      <c r="H289" s="9">
        <f>_xlfn.XLOOKUP($E289,'Copy of Raw Data'!$E:$E,'Copy of Raw Data'!H:H,"ERROR",0,1)</f>
        <v>528.36</v>
      </c>
      <c r="I289" s="9">
        <f>_xlfn.XLOOKUP($E289,'Copy of Raw Data'!$E:$E,'Copy of Raw Data'!I:I,"ERROR",0,1)</f>
        <v>2.18320718628545e-5</v>
      </c>
      <c r="J289" s="9" t="str">
        <f>_xlfn.XLOOKUP($E289,'Copy of Raw Data'!$E:$E,'Copy of 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15 to 20</v>
      </c>
      <c r="L289" s="9">
        <f>_xlfn.XLOOKUP($E289,'Copy of Raw Data'!$E:$E,'Copy of Raw Data'!L:L,"ERROR",0,1)</f>
        <v>19.99</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15 to 20</v>
      </c>
      <c r="N289" s="9">
        <f>_xlfn.XLOOKUP($E289,'Copy of Raw Data'!$E:$E,'Copy of Raw Data'!N:N,"ERROR",0,1)</f>
        <v>19.99</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18"/>
        <v>0</v>
      </c>
      <c r="Q289" s="9">
        <f>_xlfn.XLOOKUP($E289,'Copy of Raw Data'!$E:$E,'Copy of Raw Data'!Q:Q,"ERROR",0,1)</f>
        <v>18</v>
      </c>
      <c r="R289" s="9" t="str">
        <f>_xlfn.XLOOKUP($E289,'Copy of Raw Data'!$E:$E,'Copy of Raw Data'!R:R,"ERROR",0,1)</f>
        <v>oz</v>
      </c>
      <c r="S289" s="17">
        <f t="shared" si="17"/>
        <v>1.11055555555556</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1 to 2</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7">
        <f t="shared" si="19"/>
        <v>0.0375568331266674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7">
        <f t="shared" si="20"/>
        <v>0.0375568331266674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15 to 20</v>
      </c>
      <c r="Z289" s="17">
        <f t="array" ref="Z289">_xlfn.IFS(AA289="oz",_xlfn.IFS(R289="oz",Q289,R289="fl oz",Q289*1.04,R289="ml",Q289*0.0338),AA289="fl oz",_xlfn.IFS(R289="oz",Q289/1.04,R289="fl oz",Q289,R289="ml",Q289*0.0338/1.04),AA289="ml",_xlfn.IFS(R289="oz",Q289/0.0338,R289="fl oz",Q289*1.04/0.0338,R289="ml",Q289))</f>
        <v>18</v>
      </c>
      <c r="AA289" s="9" t="str">
        <f>_xlfn.XLOOKUP($E289,'Copy of Raw Data'!$E:$E,'Copy of Raw Data'!AA:AA,"ERROR",0,1)</f>
        <v>oz</v>
      </c>
      <c r="AB289" s="9"/>
      <c r="AC289" s="9"/>
      <c r="AD289" s="9"/>
      <c r="AE289" s="9"/>
      <c r="AF289" s="9"/>
    </row>
    <row r="290" hidden="1" spans="1:32">
      <c r="A290" s="9" t="str">
        <f>_xlfn.XLOOKUP($E290,'Copy of Raw Data'!$E:$E,'Copy of Raw Data'!A:A,"ERROR",0,1)</f>
        <v>US</v>
      </c>
      <c r="B290" s="9" t="str">
        <f>_xlfn.XLOOKUP($E290,'Copy of Raw Data'!$E:$E,'Copy of Raw Data'!B:B,"ERROR",0,1)</f>
        <v>Hair Mousses</v>
      </c>
      <c r="C290" s="9" t="str">
        <f>_xlfn.XLOOKUP($E290,'Copy of Raw Data'!$E:$E,'Copy of Raw Data'!C:C,"ERROR",0,1)</f>
        <v>Kafune Amor Hair Care</v>
      </c>
      <c r="D290" s="9" t="str">
        <f>_xlfn.XLOOKUP($E290,'Copy of Raw Data'!$E:$E,'Copy of Raw Data'!D:D,"ERROR",0,1)</f>
        <v>www.amazon.com/dp/B096LFXD9C</v>
      </c>
      <c r="E290" s="9" t="s">
        <v>1032</v>
      </c>
      <c r="F290" s="9" t="str">
        <f>_xlfn.XLOOKUP($E290,'Copy of Raw Data'!$E:$E,'Copy of Raw Data'!F:F,"ERROR",0,1)</f>
        <v>Kafune Amor Premium Lace Melt Mousse - Tinted Wig Melting Mousse for Lace Wigs, Quick-Drying, Natural Finish, Ideal for Braids, Lace Wig Tint Lace Spray for melting Baby Hairs – Expresso Dark Brown</v>
      </c>
      <c r="G290" s="9">
        <f>_xlfn.XLOOKUP($E290,'Copy of Raw Data'!$E:$E,'Copy of Raw Data'!G:G,"ERROR",0,1)</f>
        <v>21</v>
      </c>
      <c r="H290" s="9">
        <f>_xlfn.XLOOKUP($E290,'Copy of Raw Data'!$E:$E,'Copy of Raw Data'!H:H,"ERROR",0,1)</f>
        <v>513.52</v>
      </c>
      <c r="I290" s="9">
        <f>_xlfn.XLOOKUP($E290,'Copy of Raw Data'!$E:$E,'Copy of Raw Data'!I:I,"ERROR",0,1)</f>
        <v>2.14524169288008e-5</v>
      </c>
      <c r="J290" s="9" t="str">
        <f>_xlfn.XLOOKUP($E290,'Copy of Raw Data'!$E:$E,'Copy of 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20 to 30</v>
      </c>
      <c r="L290" s="9">
        <f>_xlfn.XLOOKUP($E290,'Copy of Raw Data'!$E:$E,'Copy of Raw Data'!L:L,"ERROR",0,1)</f>
        <v>24</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20 to 30</v>
      </c>
      <c r="N290" s="9">
        <f>_xlfn.XLOOKUP($E290,'Copy of Raw Data'!$E:$E,'Copy of Raw Data'!N:N,"ERROR",0,1)</f>
        <v>24</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18"/>
        <v>0</v>
      </c>
      <c r="Q290" s="9">
        <f>_xlfn.XLOOKUP($E290,'Copy of Raw Data'!$E:$E,'Copy of Raw Data'!Q:Q,"ERROR",0,1)</f>
        <v>6.8</v>
      </c>
      <c r="R290" s="9" t="str">
        <f>_xlfn.XLOOKUP($E290,'Copy of Raw Data'!$E:$E,'Copy of Raw Data'!R:R,"ERROR",0,1)</f>
        <v>fl oz</v>
      </c>
      <c r="S290" s="17">
        <f t="shared" si="17"/>
        <v>3.39366515837104</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3 to 4</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0.1 to 0.2</v>
      </c>
      <c r="V290" s="17">
        <f t="shared" si="19"/>
        <v>0.114767168020664</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0.1 to 0.2</v>
      </c>
      <c r="X290" s="17">
        <f t="shared" si="20"/>
        <v>0.114767168020664</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6 to 8</v>
      </c>
      <c r="Z290" s="17">
        <f t="array" ref="Z290">_xlfn.IFS(AA290="oz",_xlfn.IFS(R290="oz",Q290,R290="fl oz",Q290*1.04,R290="ml",Q290*0.0338),AA290="fl oz",_xlfn.IFS(R290="oz",Q290/1.04,R290="fl oz",Q290,R290="ml",Q290*0.0338/1.04),AA290="ml",_xlfn.IFS(R290="oz",Q290/0.0338,R290="fl oz",Q290*1.04/0.0338,R290="ml",Q290))</f>
        <v>7.072</v>
      </c>
      <c r="AA290" s="9" t="str">
        <f>_xlfn.XLOOKUP($E290,'Copy of Raw Data'!$E:$E,'Copy of Raw Data'!AA:AA,"ERROR",0,1)</f>
        <v>oz</v>
      </c>
      <c r="AB290" s="9"/>
      <c r="AC290" s="9"/>
      <c r="AD290" s="9"/>
      <c r="AE290" s="9"/>
      <c r="AF290" s="9"/>
    </row>
    <row r="291" hidden="1" spans="1:32">
      <c r="A291" s="9" t="str">
        <f>_xlfn.XLOOKUP($E291,'Copy of Raw Data'!$E:$E,'Copy of Raw Data'!A:A,"ERROR",0,1)</f>
        <v>US</v>
      </c>
      <c r="B291" s="9" t="str">
        <f>_xlfn.XLOOKUP($E291,'Copy of Raw Data'!$E:$E,'Copy of Raw Data'!B:B,"ERROR",0,1)</f>
        <v>Hair Mousses</v>
      </c>
      <c r="C291" s="9" t="str">
        <f>_xlfn.XLOOKUP($E291,'Copy of Raw Data'!$E:$E,'Copy of Raw Data'!C:C,"ERROR",0,1)</f>
        <v>ebin new york</v>
      </c>
      <c r="D291" s="9" t="str">
        <f>_xlfn.XLOOKUP($E291,'Copy of Raw Data'!$E:$E,'Copy of Raw Data'!D:D,"ERROR",0,1)</f>
        <v>www.amazon.com/dp/B0BH7F6JTG</v>
      </c>
      <c r="E291" s="9" t="s">
        <v>1035</v>
      </c>
      <c r="F291" s="9" t="str">
        <f>_xlfn.XLOOKUP($E291,'Copy of Raw Data'!$E:$E,'Copy of Raw Data'!F:F,"ERROR",0,1)</f>
        <v>EBIN NEW YORK TINTED LACE MOUSSE - Medium Dark Brown, 3.38oz/ 100ml | Lightweight Foam with Highly Pigmented, Perfect Matching with Flawless Finish</v>
      </c>
      <c r="G291" s="9">
        <f>_xlfn.XLOOKUP($E291,'Copy of Raw Data'!$E:$E,'Copy of Raw Data'!G:G,"ERROR",0,1)</f>
        <v>65</v>
      </c>
      <c r="H291" s="9">
        <f>_xlfn.XLOOKUP($E291,'Copy of Raw Data'!$E:$E,'Copy of Raw Data'!H:H,"ERROR",0,1)</f>
        <v>504.59</v>
      </c>
      <c r="I291" s="9">
        <f>_xlfn.XLOOKUP($E291,'Copy of Raw Data'!$E:$E,'Copy of Raw Data'!I:I,"ERROR",0,1)</f>
        <v>2.12432453413938e-5</v>
      </c>
      <c r="J291" s="9" t="str">
        <f>_xlfn.XLOOKUP($E291,'Copy of Raw Data'!$E:$E,'Copy of 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 to 10</v>
      </c>
      <c r="L291" s="9">
        <f>_xlfn.XLOOKUP($E291,'Copy of Raw Data'!$E:$E,'Copy of Raw Data'!L:L,"ERROR",0,1)</f>
        <v>7.66</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 to 10</v>
      </c>
      <c r="N291" s="9">
        <f>_xlfn.XLOOKUP($E291,'Copy of Raw Data'!$E:$E,'Copy of Raw Data'!N:N,"ERROR",0,1)</f>
        <v>7.66</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18"/>
        <v>0</v>
      </c>
      <c r="Q291" s="9">
        <f>_xlfn.XLOOKUP($E291,'Copy of Raw Data'!$E:$E,'Copy of Raw Data'!Q:Q,"ERROR",0,1)</f>
        <v>100</v>
      </c>
      <c r="R291" s="9" t="str">
        <f>_xlfn.XLOOKUP($E291,'Copy of Raw Data'!$E:$E,'Copy of Raw Data'!R:R,"ERROR",0,1)</f>
        <v>ml</v>
      </c>
      <c r="S291" s="17">
        <f t="shared" si="17"/>
        <v>2.26627218934911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2 to 3</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17">
        <f t="shared" si="19"/>
        <v>0.07664092625462</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17">
        <f t="shared" si="20"/>
        <v>0.07664092625462</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2 to 4</v>
      </c>
      <c r="Z291" s="17">
        <f t="array" ref="Z291">_xlfn.IFS(AA291="oz",_xlfn.IFS(R291="oz",Q291,R291="fl oz",Q291*1.04,R291="ml",Q291*0.0338),AA291="fl oz",_xlfn.IFS(R291="oz",Q291/1.04,R291="fl oz",Q291,R291="ml",Q291*0.0338/1.04),AA291="ml",_xlfn.IFS(R291="oz",Q291/0.0338,R291="fl oz",Q291*1.04/0.0338,R291="ml",Q291))</f>
        <v>3.38</v>
      </c>
      <c r="AA291" s="9" t="str">
        <f>_xlfn.XLOOKUP($E291,'Copy of Raw Data'!$E:$E,'Copy of Raw Data'!AA:AA,"ERROR",0,1)</f>
        <v>oz</v>
      </c>
      <c r="AB291" s="9"/>
      <c r="AC291" s="9"/>
      <c r="AD291" s="9"/>
      <c r="AE291" s="9"/>
      <c r="AF291" s="9"/>
    </row>
    <row r="292" hidden="1" spans="1:32">
      <c r="A292" s="9" t="str">
        <f>_xlfn.XLOOKUP($E292,'Copy of Raw Data'!$E:$E,'Copy of Raw Data'!A:A,"ERROR",0,1)</f>
        <v>US</v>
      </c>
      <c r="B292" s="9" t="str">
        <f>_xlfn.XLOOKUP($E292,'Copy of Raw Data'!$E:$E,'Copy of Raw Data'!B:B,"ERROR",0,1)</f>
        <v>Hair Mousses</v>
      </c>
      <c r="C292" s="9" t="str">
        <f>_xlfn.XLOOKUP($E292,'Copy of Raw Data'!$E:$E,'Copy of Raw Data'!C:C,"ERROR",0,1)</f>
        <v>aussie</v>
      </c>
      <c r="D292" s="9" t="str">
        <f>_xlfn.XLOOKUP($E292,'Copy of Raw Data'!$E:$E,'Copy of Raw Data'!D:D,"ERROR",0,1)</f>
        <v>www.amazon.com/dp/B00JJ3CCQE</v>
      </c>
      <c r="E292" s="9" t="s">
        <v>1038</v>
      </c>
      <c r="F292" s="9" t="str">
        <f>_xlfn.XLOOKUP($E292,'Copy of Raw Data'!$E:$E,'Copy of Raw Data'!F:F,"ERROR",0,1)</f>
        <v>Aussie Headstrong Volume Texturizing Gel, 7 Ounce (Pack of 2)</v>
      </c>
      <c r="G292" s="9">
        <f>_xlfn.XLOOKUP($E292,'Copy of Raw Data'!$E:$E,'Copy of Raw Data'!G:G,"ERROR",0,1)</f>
        <v>31</v>
      </c>
      <c r="H292" s="9">
        <f>_xlfn.XLOOKUP($E292,'Copy of Raw Data'!$E:$E,'Copy of Raw Data'!H:H,"ERROR",0,1)</f>
        <v>499.67</v>
      </c>
      <c r="I292" s="9">
        <f>_xlfn.XLOOKUP($E292,'Copy of Raw Data'!$E:$E,'Copy of Raw Data'!I:I,"ERROR",0,1)</f>
        <v>2.12071079736507e-5</v>
      </c>
      <c r="J292" s="9" t="str">
        <f>_xlfn.XLOOKUP($E292,'Copy of Raw Data'!$E:$E,'Copy of 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15 to 20</v>
      </c>
      <c r="L292" s="9">
        <f>_xlfn.XLOOKUP($E292,'Copy of Raw Data'!$E:$E,'Copy of Raw Data'!L:L,"ERROR",0,1)</f>
        <v>15.88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15 to 20</v>
      </c>
      <c r="N292" s="9">
        <f>_xlfn.XLOOKUP($E292,'Copy of Raw Data'!$E:$E,'Copy of Raw Data'!N:N,"ERROR",0,1)</f>
        <v>15.88</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No Discount</v>
      </c>
      <c r="P292" s="16">
        <f t="shared" si="18"/>
        <v>0</v>
      </c>
      <c r="Q292" s="9">
        <f>_xlfn.XLOOKUP($E292,'Copy of Raw Data'!$E:$E,'Copy of Raw Data'!Q:Q,"ERROR",0,1)</f>
        <v>14</v>
      </c>
      <c r="R292" s="9" t="str">
        <f>_xlfn.XLOOKUP($E292,'Copy of Raw Data'!$E:$E,'Copy of Raw Data'!R:R,"ERROR",0,1)</f>
        <v>oz</v>
      </c>
      <c r="S292" s="17">
        <f t="shared" si="17"/>
        <v>1.13428571428571</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1 to 2</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 to 0.05</v>
      </c>
      <c r="V292" s="17">
        <f t="shared" si="19"/>
        <v>0.0383593410309677</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 to 0.05</v>
      </c>
      <c r="X292" s="17">
        <f t="shared" si="20"/>
        <v>0.0383593410309677</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10 to 15</v>
      </c>
      <c r="Z292" s="17">
        <f t="array" ref="Z292">_xlfn.IFS(AA292="oz",_xlfn.IFS(R292="oz",Q292,R292="fl oz",Q292*1.04,R292="ml",Q292*0.0338),AA292="fl oz",_xlfn.IFS(R292="oz",Q292/1.04,R292="fl oz",Q292,R292="ml",Q292*0.0338/1.04),AA292="ml",_xlfn.IFS(R292="oz",Q292/0.0338,R292="fl oz",Q292*1.04/0.0338,R292="ml",Q292))</f>
        <v>14</v>
      </c>
      <c r="AA292" s="9" t="str">
        <f>_xlfn.XLOOKUP($E292,'Copy of Raw Data'!$E:$E,'Copy of Raw Data'!AA:AA,"ERROR",0,1)</f>
        <v>oz</v>
      </c>
      <c r="AB292" s="9"/>
      <c r="AC292" s="9"/>
      <c r="AD292" s="9"/>
      <c r="AE292" s="9"/>
      <c r="AF292" s="9"/>
    </row>
    <row r="293" hidden="1" spans="1:32">
      <c r="A293" s="9" t="str">
        <f>_xlfn.XLOOKUP($E293,'Copy of Raw Data'!$E:$E,'Copy of Raw Data'!A:A,"ERROR",0,1)</f>
        <v>US</v>
      </c>
      <c r="B293" s="9" t="str">
        <f>_xlfn.XLOOKUP($E293,'Copy of Raw Data'!$E:$E,'Copy of Raw Data'!B:B,"ERROR",0,1)</f>
        <v>Hair Mousses</v>
      </c>
      <c r="C293" s="9" t="str">
        <f>_xlfn.XLOOKUP($E293,'Copy of Raw Data'!$E:$E,'Copy of Raw Data'!C:C,"ERROR",0,1)</f>
        <v>EBIN NEW YORK</v>
      </c>
      <c r="D293" s="9" t="str">
        <f>_xlfn.XLOOKUP($E293,'Copy of Raw Data'!$E:$E,'Copy of Raw Data'!D:D,"ERROR",0,1)</f>
        <v>www.amazon.com/dp/B0B61WFRG9</v>
      </c>
      <c r="E293" s="9" t="s">
        <v>1041</v>
      </c>
      <c r="F293" s="9" t="str">
        <f>_xlfn.XLOOKUP($E293,'Copy of Raw Data'!$E:$E,'Copy of Raw Data'!F:F,"ERROR",0,1)</f>
        <v>EBIN NEW YORK TINTED LACE MOUSSE - Dark Brown, 3.38oz/ 100ml | Lightweight Foam with Highly Pigmented, Perfect Matching with Flawless Finish</v>
      </c>
      <c r="G293" s="9">
        <f>_xlfn.XLOOKUP($E293,'Copy of Raw Data'!$E:$E,'Copy of Raw Data'!G:G,"ERROR",0,1)</f>
        <v>73</v>
      </c>
      <c r="H293" s="9">
        <f>_xlfn.XLOOKUP($E293,'Copy of Raw Data'!$E:$E,'Copy of Raw Data'!H:H,"ERROR",0,1)</f>
        <v>498.82</v>
      </c>
      <c r="I293" s="9">
        <f>_xlfn.XLOOKUP($E293,'Copy of Raw Data'!$E:$E,'Copy of Raw Data'!I:I,"ERROR",0,1)</f>
        <v>2.09158833041917e-5</v>
      </c>
      <c r="J293" s="9" t="str">
        <f>_xlfn.XLOOKUP($E293,'Copy of Raw Data'!$E:$E,'Copy of 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5 to 10</v>
      </c>
      <c r="L293" s="9">
        <f>_xlfn.XLOOKUP($E293,'Copy of Raw Data'!$E:$E,'Copy of Raw Data'!L:L,"ERROR",0,1)</f>
        <v>6.8</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5 to 10</v>
      </c>
      <c r="N293" s="9">
        <f>_xlfn.XLOOKUP($E293,'Copy of Raw Data'!$E:$E,'Copy of Raw Data'!N:N,"ERROR",0,1)</f>
        <v>6.87</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0% to 2%</v>
      </c>
      <c r="P293" s="16">
        <f t="shared" si="18"/>
        <v>0.0101892285298399</v>
      </c>
      <c r="Q293" s="9">
        <f>_xlfn.XLOOKUP($E293,'Copy of Raw Data'!$E:$E,'Copy of Raw Data'!Q:Q,"ERROR",0,1)</f>
        <v>3.38</v>
      </c>
      <c r="R293" s="9" t="str">
        <f>_xlfn.XLOOKUP($E293,'Copy of Raw Data'!$E:$E,'Copy of Raw Data'!R:R,"ERROR",0,1)</f>
        <v>oz</v>
      </c>
      <c r="S293" s="17">
        <f t="shared" si="17"/>
        <v>2.01183431952663</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2 to 3</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7">
        <f t="shared" si="19"/>
        <v>0.068736705400684</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7">
        <f t="shared" si="20"/>
        <v>0.0680363314009681</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2 to 4</v>
      </c>
      <c r="Z293" s="17">
        <f t="array" ref="Z293">_xlfn.IFS(AA293="oz",_xlfn.IFS(R293="oz",Q293,R293="fl oz",Q293*1.04,R293="ml",Q293*0.0338),AA293="fl oz",_xlfn.IFS(R293="oz",Q293/1.04,R293="fl oz",Q293,R293="ml",Q293*0.0338/1.04),AA293="ml",_xlfn.IFS(R293="oz",Q293/0.0338,R293="fl oz",Q293*1.04/0.0338,R293="ml",Q293))</f>
        <v>3.38</v>
      </c>
      <c r="AA293" s="9" t="str">
        <f>_xlfn.XLOOKUP($E293,'Copy of Raw Data'!$E:$E,'Copy of Raw Data'!AA:AA,"ERROR",0,1)</f>
        <v>oz</v>
      </c>
      <c r="AB293" s="9"/>
      <c r="AC293" s="9"/>
      <c r="AD293" s="9"/>
      <c r="AE293" s="9"/>
      <c r="AF293" s="9"/>
    </row>
    <row r="294" hidden="1" spans="1:32">
      <c r="A294" s="9" t="str">
        <f>_xlfn.XLOOKUP($E294,'Copy of Raw Data'!$E:$E,'Copy of Raw Data'!A:A,"ERROR",0,1)</f>
        <v>US</v>
      </c>
      <c r="B294" s="9" t="str">
        <f>_xlfn.XLOOKUP($E294,'Copy of Raw Data'!$E:$E,'Copy of Raw Data'!B:B,"ERROR",0,1)</f>
        <v>Hair Mousses</v>
      </c>
      <c r="C294" s="9" t="str">
        <f>_xlfn.XLOOKUP($E294,'Copy of Raw Data'!$E:$E,'Copy of Raw Data'!C:C,"ERROR",0,1)</f>
        <v>tresemmÃ©</v>
      </c>
      <c r="D294" s="9" t="str">
        <f>_xlfn.XLOOKUP($E294,'Copy of Raw Data'!$E:$E,'Copy of Raw Data'!D:D,"ERROR",0,1)</f>
        <v>www.amazon.com/dp/B017DU9FHS</v>
      </c>
      <c r="E294" s="9" t="s">
        <v>1044</v>
      </c>
      <c r="F294" s="9" t="str">
        <f>_xlfn.XLOOKUP($E294,'Copy of Raw Data'!$E:$E,'Copy of Raw Data'!F:F,"ERROR",0,1)</f>
        <v>TRESemmé Flawless Curls Mousse, Extra Hold - 10.5 oz (Pack of 4)</v>
      </c>
      <c r="G294" s="9">
        <f>_xlfn.XLOOKUP($E294,'Copy of Raw Data'!$E:$E,'Copy of Raw Data'!G:G,"ERROR",0,1)</f>
        <v>18</v>
      </c>
      <c r="H294" s="9">
        <f>_xlfn.XLOOKUP($E294,'Copy of Raw Data'!$E:$E,'Copy of Raw Data'!H:H,"ERROR",0,1)</f>
        <v>491.97</v>
      </c>
      <c r="I294" s="9">
        <f>_xlfn.XLOOKUP($E294,'Copy of Raw Data'!$E:$E,'Copy of Raw Data'!I:I,"ERROR",0,1)</f>
        <v>2.03963554996971e-5</v>
      </c>
      <c r="J294" s="9" t="str">
        <f>_xlfn.XLOOKUP($E294,'Copy of Raw Data'!$E:$E,'Copy of 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20 to 30</v>
      </c>
      <c r="L294" s="9">
        <f>_xlfn.XLOOKUP($E294,'Copy of Raw Data'!$E:$E,'Copy of Raw Data'!L:L,"ERROR",0,1)</f>
        <v>27.92</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20 to 30</v>
      </c>
      <c r="N294" s="9">
        <f>_xlfn.XLOOKUP($E294,'Copy of Raw Data'!$E:$E,'Copy of Raw Data'!N:N,"ERROR",0,1)</f>
        <v>27.92</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No Discount</v>
      </c>
      <c r="P294" s="16">
        <f t="shared" si="18"/>
        <v>0</v>
      </c>
      <c r="Q294" s="9">
        <f>_xlfn.XLOOKUP($E294,'Copy of Raw Data'!$E:$E,'Copy of Raw Data'!Q:Q,"ERROR",0,1)</f>
        <v>42</v>
      </c>
      <c r="R294" s="9" t="str">
        <f>_xlfn.XLOOKUP($E294,'Copy of Raw Data'!$E:$E,'Copy of Raw Data'!R:R,"ERROR",0,1)</f>
        <v>oz</v>
      </c>
      <c r="S294" s="17">
        <f t="shared" si="17"/>
        <v>0.664761904761905</v>
      </c>
      <c r="T294" s="9" t="str">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0.5 to 0.75</v>
      </c>
      <c r="U294" s="17"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 to 0.05</v>
      </c>
      <c r="V294" s="17">
        <f t="shared" si="19"/>
        <v>0.0224809572121036</v>
      </c>
      <c r="W294" s="17"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 to 0.05</v>
      </c>
      <c r="X294" s="17">
        <f t="shared" si="20"/>
        <v>0.0224809572121036</v>
      </c>
      <c r="Y294" s="9"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40 to 50</v>
      </c>
      <c r="Z294" s="17">
        <f t="array" ref="Z294">_xlfn.IFS(AA294="oz",_xlfn.IFS(R294="oz",Q294,R294="fl oz",Q294*1.04,R294="ml",Q294*0.0338),AA294="fl oz",_xlfn.IFS(R294="oz",Q294/1.04,R294="fl oz",Q294,R294="ml",Q294*0.0338/1.04),AA294="ml",_xlfn.IFS(R294="oz",Q294/0.0338,R294="fl oz",Q294*1.04/0.0338,R294="ml",Q294))</f>
        <v>42</v>
      </c>
      <c r="AA294" s="9" t="str">
        <f>_xlfn.XLOOKUP($E294,'Copy of Raw Data'!$E:$E,'Copy of Raw Data'!AA:AA,"ERROR",0,1)</f>
        <v>oz</v>
      </c>
      <c r="AB294" s="9"/>
      <c r="AC294" s="9"/>
      <c r="AD294" s="9"/>
      <c r="AE294" s="9"/>
      <c r="AF294" s="9"/>
    </row>
    <row r="295" hidden="1" spans="1:32">
      <c r="A295" s="9" t="str">
        <f>_xlfn.XLOOKUP($E295,'Copy of Raw Data'!$E:$E,'Copy of Raw Data'!A:A,"ERROR",0,1)</f>
        <v>US</v>
      </c>
      <c r="B295" s="9" t="str">
        <f>_xlfn.XLOOKUP($E295,'Copy of Raw Data'!$E:$E,'Copy of Raw Data'!B:B,"ERROR",0,1)</f>
        <v>Hair Mousses</v>
      </c>
      <c r="C295" s="9" t="str">
        <f>_xlfn.XLOOKUP($E295,'Copy of Raw Data'!$E:$E,'Copy of Raw Data'!C:C,"ERROR",0,1)</f>
        <v>ampro</v>
      </c>
      <c r="D295" s="9" t="str">
        <f>_xlfn.XLOOKUP($E295,'Copy of Raw Data'!$E:$E,'Copy of Raw Data'!D:D,"ERROR",0,1)</f>
        <v>www.amazon.com/dp/B08MBDDQVW</v>
      </c>
      <c r="E295" s="9" t="s">
        <v>1048</v>
      </c>
      <c r="F295" s="9" t="str">
        <f>_xlfn.XLOOKUP($E295,'Copy of Raw Data'!$E:$E,'Copy of Raw Data'!F:F,"ERROR",0,1)</f>
        <v>Ampro Shine-N-Jam Magic Fingers Setting Mousse For Braiders</v>
      </c>
      <c r="G295" s="9">
        <f>_xlfn.XLOOKUP($E295,'Copy of Raw Data'!$E:$E,'Copy of Raw Data'!G:G,"ERROR",0,1)</f>
        <v>33</v>
      </c>
      <c r="H295" s="9">
        <f>_xlfn.XLOOKUP($E295,'Copy of Raw Data'!$E:$E,'Copy of Raw Data'!H:H,"ERROR",0,1)</f>
        <v>479.75</v>
      </c>
      <c r="I295" s="9">
        <f>_xlfn.XLOOKUP($E295,'Copy of Raw Data'!$E:$E,'Copy of Raw Data'!I:I,"ERROR",0,1)</f>
        <v>1.89695671920997e-5</v>
      </c>
      <c r="J295" s="9" t="str">
        <f>_xlfn.XLOOKUP($E295,'Copy of Raw Data'!$E:$E,'Copy of 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_xlfn.XLOOKUP($E295,'Copy of Raw Data'!$E:$E,'Copy of Raw Data'!L:L,"ERROR",0,1)</f>
        <v>14.73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_xlfn.XLOOKUP($E295,'Copy of Raw Data'!$E:$E,'Copy of Raw Data'!N:N,"ERROR",0,1)</f>
        <v>14.95</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0% to 2%</v>
      </c>
      <c r="P295" s="16">
        <f t="shared" si="18"/>
        <v>0.0147157190635451</v>
      </c>
      <c r="Q295" s="9">
        <f>_xlfn.XLOOKUP($E295,'Copy of Raw Data'!$E:$E,'Copy of Raw Data'!Q:Q,"ERROR",0,1)</f>
        <v>0</v>
      </c>
      <c r="R295" s="9">
        <f>_xlfn.XLOOKUP($E295,'Copy of Raw Data'!$E:$E,'Copy of Raw Data'!R:R,"ERROR",0,1)</f>
        <v>0</v>
      </c>
      <c r="S295" s="17" t="e">
        <f t="shared" si="17"/>
        <v>#N/A</v>
      </c>
      <c r="T295" s="9" t="e">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#N/A</v>
      </c>
      <c r="U295" s="17" t="e">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#N/A</v>
      </c>
      <c r="V295" s="17" t="e">
        <f t="shared" si="19"/>
        <v>#N/A</v>
      </c>
      <c r="W295" s="17" t="e">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#N/A</v>
      </c>
      <c r="X295" s="17" t="e">
        <f t="shared" si="20"/>
        <v>#N/A</v>
      </c>
      <c r="Y295" s="9" t="e">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#N/A</v>
      </c>
      <c r="Z295" s="17" t="e">
        <f t="array" ref="Z295">_xlfn.IFS(AA295="oz",_xlfn.IFS(R295="oz",Q295,R295="fl oz",Q295*1.04,R295="ml",Q295*0.0338),AA295="fl oz",_xlfn.IFS(R295="oz",Q295/1.04,R295="fl oz",Q295,R295="ml",Q295*0.0338/1.04),AA295="ml",_xlfn.IFS(R295="oz",Q295/0.0338,R295="fl oz",Q295*1.04/0.0338,R295="ml",Q295))</f>
        <v>#N/A</v>
      </c>
      <c r="AA295" s="9" t="str">
        <f>_xlfn.XLOOKUP($E295,'Copy of Raw Data'!$E:$E,'Copy of Raw Data'!AA:AA,"ERROR",0,1)</f>
        <v>oz</v>
      </c>
      <c r="AB295" s="9"/>
      <c r="AC295" s="9"/>
      <c r="AD295" s="9"/>
      <c r="AE295" s="9"/>
      <c r="AF295" s="9"/>
    </row>
    <row r="296" hidden="1" spans="1:32">
      <c r="A296" s="9" t="str">
        <f>_xlfn.XLOOKUP($E296,'Copy of Raw Data'!$E:$E,'Copy of Raw Data'!A:A,"ERROR",0,1)</f>
        <v>US</v>
      </c>
      <c r="B296" s="9" t="str">
        <f>_xlfn.XLOOKUP($E296,'Copy of Raw Data'!$E:$E,'Copy of Raw Data'!B:B,"ERROR",0,1)</f>
        <v>Hair Mousses</v>
      </c>
      <c r="C296" s="9" t="str">
        <f>_xlfn.XLOOKUP($E296,'Copy of Raw Data'!$E:$E,'Copy of Raw Data'!C:C,"ERROR",0,1)</f>
        <v>Tresemma </v>
      </c>
      <c r="D296" s="9" t="str">
        <f>_xlfn.XLOOKUP($E296,'Copy of Raw Data'!$E:$E,'Copy of Raw Data'!D:D,"ERROR",0,1)</f>
        <v>www.amazon.com/dp/B003N7210E</v>
      </c>
      <c r="E296" s="9" t="s">
        <v>1052</v>
      </c>
      <c r="F296" s="9" t="str">
        <f>_xlfn.XLOOKUP($E296,'Copy of Raw Data'!$E:$E,'Copy of Raw Data'!F:F,"ERROR",0,1)</f>
        <v>TRESemmé Tres Mousse Tres Extra Hold, Extra Firm Control Mousse, Frizz Control with Flexible Feel, Hair Styling Mousse, Styling Foam for All Hair Types, Humidity Resistant, 10.5 oz</v>
      </c>
      <c r="G296" s="9">
        <f>_xlfn.XLOOKUP($E296,'Copy of Raw Data'!$E:$E,'Copy of Raw Data'!G:G,"ERROR",0,1)</f>
        <v>34</v>
      </c>
      <c r="H296" s="9">
        <f>_xlfn.XLOOKUP($E296,'Copy of Raw Data'!$E:$E,'Copy of Raw Data'!H:H,"ERROR",0,1)</f>
        <v>446.19</v>
      </c>
      <c r="I296" s="9">
        <f>_xlfn.XLOOKUP($E296,'Copy of Raw Data'!$E:$E,'Copy of Raw Data'!I:I,"ERROR",0,1)</f>
        <v>1.85903374035488e-5</v>
      </c>
      <c r="J296" s="9" t="str">
        <f>_xlfn.XLOOKUP($E296,'Copy of Raw Data'!$E:$E,'Copy of 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_xlfn.XLOOKUP($E296,'Copy of Raw Data'!$E:$E,'Copy of Raw Data'!L:L,"ERROR",0,1)</f>
        <v>13.13</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_xlfn.XLOOKUP($E296,'Copy of Raw Data'!$E:$E,'Copy of Raw Data'!N:N,"ERROR",0,1)</f>
        <v>13.13</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18"/>
        <v>0</v>
      </c>
      <c r="Q296" s="9">
        <f>_xlfn.XLOOKUP($E296,'Copy of Raw Data'!$E:$E,'Copy of Raw Data'!Q:Q,"ERROR",0,1)</f>
        <v>10.5</v>
      </c>
      <c r="R296" s="9" t="str">
        <f>_xlfn.XLOOKUP($E296,'Copy of Raw Data'!$E:$E,'Copy of Raw Data'!R:R,"ERROR",0,1)</f>
        <v>oz</v>
      </c>
      <c r="S296" s="17">
        <f t="shared" si="17"/>
        <v>1.25047619047619</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1 to 2</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19"/>
        <v>0.0422886773918225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20"/>
        <v>0.0422886773918225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10 to 15</v>
      </c>
      <c r="Z296" s="17">
        <f t="array" ref="Z296">_xlfn.IFS(AA296="oz",_xlfn.IFS(R296="oz",Q296,R296="fl oz",Q296*1.04,R296="ml",Q296*0.0338),AA296="fl oz",_xlfn.IFS(R296="oz",Q296/1.04,R296="fl oz",Q296,R296="ml",Q296*0.0338/1.04),AA296="ml",_xlfn.IFS(R296="oz",Q296/0.0338,R296="fl oz",Q296*1.04/0.0338,R296="ml",Q296))</f>
        <v>10.5</v>
      </c>
      <c r="AA296" s="9" t="str">
        <f>_xlfn.XLOOKUP($E296,'Copy of Raw Data'!$E:$E,'Copy of Raw Data'!AA:AA,"ERROR",0,1)</f>
        <v>oz</v>
      </c>
      <c r="AB296" s="9"/>
      <c r="AC296" s="9"/>
      <c r="AD296" s="9"/>
      <c r="AE296" s="9"/>
      <c r="AF296" s="9"/>
    </row>
    <row r="297" hidden="1" spans="1:32">
      <c r="A297" s="9" t="str">
        <f>_xlfn.XLOOKUP($E297,'Copy of Raw Data'!$E:$E,'Copy of Raw Data'!A:A,"ERROR",0,1)</f>
        <v>US</v>
      </c>
      <c r="B297" s="9" t="str">
        <f>_xlfn.XLOOKUP($E297,'Copy of Raw Data'!$E:$E,'Copy of Raw Data'!B:B,"ERROR",0,1)</f>
        <v>Hair Mousses</v>
      </c>
      <c r="C297" s="9" t="str">
        <f>_xlfn.XLOOKUP($E297,'Copy of Raw Data'!$E:$E,'Copy of Raw Data'!C:C,"ERROR",0,1)</f>
        <v>aunt jackie's</v>
      </c>
      <c r="D297" s="9" t="str">
        <f>_xlfn.XLOOKUP($E297,'Copy of Raw Data'!$E:$E,'Copy of Raw Data'!D:D,"ERROR",0,1)</f>
        <v>www.amazon.com/dp/B08WHZSP8J</v>
      </c>
      <c r="E297" s="9" t="s">
        <v>1055</v>
      </c>
      <c r="F297" s="9" t="str">
        <f>_xlfn.XLOOKUP($E297,'Copy of Raw Data'!$E:$E,'Copy of Raw Data'!F:F,"ERROR",0,1)</f>
        <v>Aunt Jackie's Grapeseed Style and Shine Recipes Rescued Thirst Quenching Hair Recovery Conditioner Repair Treatment, Seals in Moisture, 18 oz</v>
      </c>
      <c r="G297" s="9">
        <f>_xlfn.XLOOKUP($E297,'Copy of Raw Data'!$E:$E,'Copy of Raw Data'!G:G,"ERROR",0,1)</f>
        <v>37</v>
      </c>
      <c r="H297" s="9">
        <f>_xlfn.XLOOKUP($E297,'Copy of Raw Data'!$E:$E,'Copy of Raw Data'!H:H,"ERROR",0,1)</f>
        <v>437.27</v>
      </c>
      <c r="I297" s="9">
        <f>_xlfn.XLOOKUP($E297,'Copy of Raw Data'!$E:$E,'Copy of Raw Data'!I:I,"ERROR",0,1)</f>
        <v>1.69105875217499e-5</v>
      </c>
      <c r="J297" s="9" t="str">
        <f>_xlfn.XLOOKUP($E297,'Copy of Raw Data'!$E:$E,'Copy of 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10 to 15</v>
      </c>
      <c r="L297" s="9">
        <f>_xlfn.XLOOKUP($E297,'Copy of Raw Data'!$E:$E,'Copy of Raw Data'!L:L,"ERROR",0,1)</f>
        <v>11.98</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_xlfn.XLOOKUP($E297,'Copy of Raw Data'!$E:$E,'Copy of Raw Data'!N:N,"ERROR",0,1)</f>
        <v>11.98</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6">
        <f t="shared" si="18"/>
        <v>0</v>
      </c>
      <c r="Q297" s="9">
        <f>_xlfn.XLOOKUP($E297,'Copy of Raw Data'!$E:$E,'Copy of Raw Data'!Q:Q,"ERROR",0,1)</f>
        <v>18</v>
      </c>
      <c r="R297" s="9" t="str">
        <f>_xlfn.XLOOKUP($E297,'Copy of Raw Data'!$E:$E,'Copy of Raw Data'!R:R,"ERROR",0,1)</f>
        <v>oz</v>
      </c>
      <c r="S297" s="17">
        <f t="shared" si="17"/>
        <v>0.665555555555556</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0.5 to 0.75</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 to 0.05</v>
      </c>
      <c r="V297" s="17">
        <f t="shared" si="19"/>
        <v>0.0225077969413445</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20"/>
        <v>0.0225077969413445</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15 to 20</v>
      </c>
      <c r="Z297" s="17">
        <f t="array" ref="Z297">_xlfn.IFS(AA297="oz",_xlfn.IFS(R297="oz",Q297,R297="fl oz",Q297*1.04,R297="ml",Q297*0.0338),AA297="fl oz",_xlfn.IFS(R297="oz",Q297/1.04,R297="fl oz",Q297,R297="ml",Q297*0.0338/1.04),AA297="ml",_xlfn.IFS(R297="oz",Q297/0.0338,R297="fl oz",Q297*1.04/0.0338,R297="ml",Q297))</f>
        <v>18</v>
      </c>
      <c r="AA297" s="9" t="str">
        <f>_xlfn.XLOOKUP($E297,'Copy of Raw Data'!$E:$E,'Copy of Raw Data'!AA:AA,"ERROR",0,1)</f>
        <v>oz</v>
      </c>
      <c r="AB297" s="9"/>
      <c r="AC297" s="9"/>
      <c r="AD297" s="9"/>
      <c r="AE297" s="9"/>
      <c r="AF297" s="9"/>
    </row>
    <row r="298" hidden="1" spans="1:32">
      <c r="A298" s="9" t="str">
        <f>_xlfn.XLOOKUP($E298,'Copy of Raw Data'!$E:$E,'Copy of Raw Data'!A:A,"ERROR",0,1)</f>
        <v>US</v>
      </c>
      <c r="B298" s="9" t="str">
        <f>_xlfn.XLOOKUP($E298,'Copy of Raw Data'!$E:$E,'Copy of Raw Data'!B:B,"ERROR",0,1)</f>
        <v>Hair Mousses</v>
      </c>
      <c r="C298" s="9" t="str">
        <f>_xlfn.XLOOKUP($E298,'Copy of Raw Data'!$E:$E,'Copy of Raw Data'!C:C,"ERROR",0,1)</f>
        <v>sheamoisture</v>
      </c>
      <c r="D298" s="9" t="str">
        <f>_xlfn.XLOOKUP($E298,'Copy of Raw Data'!$E:$E,'Copy of Raw Data'!D:D,"ERROR",0,1)</f>
        <v>www.amazon.com/dp/B00F9H0IKQ</v>
      </c>
      <c r="E298" s="9" t="s">
        <v>1058</v>
      </c>
      <c r="F298" s="9" t="str">
        <f>_xlfn.XLOOKUP($E298,'Copy of Raw Data'!$E:$E,'Copy of Raw Data'!F:F,"ERROR",0,1)</f>
        <v>SHEA MOISTURE Sheamoisture Coconut &amp; Hibiscus Frizz-free Curl Mousse - 7.5 Fl Oz, 7.5 Oz (290612 )</v>
      </c>
      <c r="G298" s="9">
        <f>_xlfn.XLOOKUP($E298,'Copy of Raw Data'!$E:$E,'Copy of Raw Data'!G:G,"ERROR",0,1)</f>
        <v>49</v>
      </c>
      <c r="H298" s="9">
        <f>_xlfn.XLOOKUP($E298,'Copy of Raw Data'!$E:$E,'Copy of Raw Data'!H:H,"ERROR",0,1)</f>
        <v>397.76</v>
      </c>
      <c r="I298" s="9">
        <f>_xlfn.XLOOKUP($E298,'Copy of Raw Data'!$E:$E,'Copy of Raw Data'!I:I,"ERROR",0,1)</f>
        <v>1.64735379448101e-5</v>
      </c>
      <c r="J298" s="9" t="str">
        <f>_xlfn.XLOOKUP($E298,'Copy of Raw Data'!$E:$E,'Copy of 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5 to 10</v>
      </c>
      <c r="L298" s="9">
        <f>_xlfn.XLOOKUP($E298,'Copy of Raw Data'!$E:$E,'Copy of Raw Data'!L:L,"ERROR",0,1)</f>
        <v>8.1</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 to 15</v>
      </c>
      <c r="N298" s="9">
        <f>_xlfn.XLOOKUP($E298,'Copy of Raw Data'!$E:$E,'Copy of Raw Data'!N:N,"ERROR",0,1)</f>
        <v>14.99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40% to 50%</v>
      </c>
      <c r="P298" s="16">
        <f t="shared" si="18"/>
        <v>0.459639759839893</v>
      </c>
      <c r="Q298" s="9">
        <f>_xlfn.XLOOKUP($E298,'Copy of Raw Data'!$E:$E,'Copy of Raw Data'!Q:Q,"ERROR",0,1)</f>
        <v>7.5</v>
      </c>
      <c r="R298" s="9" t="str">
        <f>_xlfn.XLOOKUP($E298,'Copy of Raw Data'!$E:$E,'Copy of Raw Data'!R:R,"ERROR",0,1)</f>
        <v>oz</v>
      </c>
      <c r="S298" s="17">
        <f t="shared" si="17"/>
        <v>1.08</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1 to 2</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19"/>
        <v>0.0675910269417202</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 to 0.05</v>
      </c>
      <c r="X298" s="17">
        <f t="shared" si="20"/>
        <v>0.0365235035508962</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6 to 8</v>
      </c>
      <c r="Z298" s="17">
        <f t="array" ref="Z298">_xlfn.IFS(AA298="oz",_xlfn.IFS(R298="oz",Q298,R298="fl oz",Q298*1.04,R298="ml",Q298*0.0338),AA298="fl oz",_xlfn.IFS(R298="oz",Q298/1.04,R298="fl oz",Q298,R298="ml",Q298*0.0338/1.04),AA298="ml",_xlfn.IFS(R298="oz",Q298/0.0338,R298="fl oz",Q298*1.04/0.0338,R298="ml",Q298))</f>
        <v>7.5</v>
      </c>
      <c r="AA298" s="9" t="str">
        <f>_xlfn.XLOOKUP($E298,'Copy of Raw Data'!$E:$E,'Copy of Raw Data'!AA:AA,"ERROR",0,1)</f>
        <v>oz</v>
      </c>
      <c r="AB298" s="9"/>
      <c r="AC298" s="9"/>
      <c r="AD298" s="9"/>
      <c r="AE298" s="9"/>
      <c r="AF298" s="9"/>
    </row>
    <row r="299" hidden="1" spans="1:32">
      <c r="A299" s="9" t="str">
        <f>_xlfn.XLOOKUP($E299,'Copy of Raw Data'!$E:$E,'Copy of Raw Data'!A:A,"ERROR",0,1)</f>
        <v>US</v>
      </c>
      <c r="B299" s="9" t="str">
        <f>_xlfn.XLOOKUP($E299,'Copy of Raw Data'!$E:$E,'Copy of Raw Data'!B:B,"ERROR",0,1)</f>
        <v>Hair Mousses</v>
      </c>
      <c r="C299" s="9" t="str">
        <f>_xlfn.XLOOKUP($E299,'Copy of Raw Data'!$E:$E,'Copy of Raw Data'!C:C,"ERROR",0,1)</f>
        <v>goldwell</v>
      </c>
      <c r="D299" s="9" t="str">
        <f>_xlfn.XLOOKUP($E299,'Copy of Raw Data'!$E:$E,'Copy of Raw Data'!D:D,"ERROR",0,1)</f>
        <v>www.amazon.com/dp/B01L4S9138</v>
      </c>
      <c r="E299" s="9" t="s">
        <v>1061</v>
      </c>
      <c r="F299" s="9" t="str">
        <f>_xlfn.XLOOKUP($E299,'Copy of Raw Data'!$E:$E,'Copy of Raw Data'!F:F,"ERROR",0,1)</f>
        <v>GOLDWELL Ultra Volume Glamour Whip 300ml</v>
      </c>
      <c r="G299" s="9">
        <f>_xlfn.XLOOKUP($E299,'Copy of Raw Data'!$E:$E,'Copy of Raw Data'!G:G,"ERROR",0,1)</f>
        <v>18</v>
      </c>
      <c r="H299" s="9">
        <f>_xlfn.XLOOKUP($E299,'Copy of Raw Data'!$E:$E,'Copy of Raw Data'!H:H,"ERROR",0,1)</f>
        <v>387.48</v>
      </c>
      <c r="I299" s="9">
        <f>_xlfn.XLOOKUP($E299,'Copy of Raw Data'!$E:$E,'Copy of Raw Data'!I:I,"ERROR",0,1)</f>
        <v>1.55122839628442e-5</v>
      </c>
      <c r="J299" s="9" t="str">
        <f>_xlfn.XLOOKUP($E299,'Copy of Raw Data'!$E:$E,'Copy of 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_xlfn.XLOOKUP($E299,'Copy of Raw Data'!$E:$E,'Copy of Raw Data'!L:L,"ERROR",0,1)</f>
        <v>21.99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_xlfn.XLOOKUP($E299,'Copy of Raw Data'!$E:$E,'Copy of Raw Data'!N:N,"ERROR",0,1)</f>
        <v>21.99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18"/>
        <v>0</v>
      </c>
      <c r="Q299" s="9">
        <f>_xlfn.XLOOKUP($E299,'Copy of Raw Data'!$E:$E,'Copy of Raw Data'!Q:Q,"ERROR",0,1)</f>
        <v>300</v>
      </c>
      <c r="R299" s="9" t="str">
        <f>_xlfn.XLOOKUP($E299,'Copy of Raw Data'!$E:$E,'Copy of Raw Data'!R:R,"ERROR",0,1)</f>
        <v>ml</v>
      </c>
      <c r="S299" s="17">
        <f t="shared" si="17"/>
        <v>2.16863905325444</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2 to 3</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0.05 to 0.1</v>
      </c>
      <c r="V299" s="17">
        <f t="shared" si="19"/>
        <v>0.0733391631131024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0.05 to 0.1</v>
      </c>
      <c r="X299" s="17">
        <f t="shared" si="20"/>
        <v>0.0733391631131024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10 to 15</v>
      </c>
      <c r="Z299" s="17">
        <f t="array" ref="Z299">_xlfn.IFS(AA299="oz",_xlfn.IFS(R299="oz",Q299,R299="fl oz",Q299*1.04,R299="ml",Q299*0.0338),AA299="fl oz",_xlfn.IFS(R299="oz",Q299/1.04,R299="fl oz",Q299,R299="ml",Q299*0.0338/1.04),AA299="ml",_xlfn.IFS(R299="oz",Q299/0.0338,R299="fl oz",Q299*1.04/0.0338,R299="ml",Q299))</f>
        <v>10.14</v>
      </c>
      <c r="AA299" s="9" t="str">
        <f>_xlfn.XLOOKUP($E299,'Copy of Raw Data'!$E:$E,'Copy of Raw Data'!AA:AA,"ERROR",0,1)</f>
        <v>oz</v>
      </c>
      <c r="AB299" s="9"/>
      <c r="AC299" s="9"/>
      <c r="AD299" s="9"/>
      <c r="AE299" s="9"/>
      <c r="AF299" s="9"/>
    </row>
    <row r="300" hidden="1" spans="1:32">
      <c r="A300" s="9" t="str">
        <f>_xlfn.XLOOKUP($E300,'Copy of Raw Data'!$E:$E,'Copy of Raw Data'!A:A,"ERROR",0,1)</f>
        <v>US</v>
      </c>
      <c r="B300" s="9" t="str">
        <f>_xlfn.XLOOKUP($E300,'Copy of Raw Data'!$E:$E,'Copy of Raw Data'!B:B,"ERROR",0,1)</f>
        <v>Hair Mousses</v>
      </c>
      <c r="C300" s="9" t="str">
        <f>_xlfn.XLOOKUP($E300,'Copy of Raw Data'!$E:$E,'Copy of Raw Data'!C:C,"ERROR",0,1)</f>
        <v>Herbal Essences</v>
      </c>
      <c r="D300" s="9" t="str">
        <f>_xlfn.XLOOKUP($E300,'Copy of Raw Data'!$E:$E,'Copy of Raw Data'!D:D,"ERROR",0,1)</f>
        <v>www.amazon.com/dp/B07KKNPMQ2</v>
      </c>
      <c r="E300" s="9" t="s">
        <v>1064</v>
      </c>
      <c r="F300" s="9" t="str">
        <f>_xlfn.XLOOKUP($E300,'Copy of Raw Data'!$E:$E,'Copy of Raw Data'!F:F,"ERROR",0,1)</f>
        <v>Herbal Essences Mousse 6.8 Ounce Tousle Me Softly Tousling (201ml) (Pack of 6)</v>
      </c>
      <c r="G300" s="9">
        <f>_xlfn.XLOOKUP($E300,'Copy of Raw Data'!$E:$E,'Copy of Raw Data'!G:G,"ERROR",0,1)</f>
        <v>13</v>
      </c>
      <c r="H300" s="9">
        <f>_xlfn.XLOOKUP($E300,'Copy of Raw Data'!$E:$E,'Copy of Raw Data'!H:H,"ERROR",0,1)</f>
        <v>364.87</v>
      </c>
      <c r="I300" s="9">
        <f>_xlfn.XLOOKUP($E300,'Copy of Raw Data'!$E:$E,'Copy of Raw Data'!I:I,"ERROR",0,1)</f>
        <v>1.53039626664429e-5</v>
      </c>
      <c r="J300" s="9" t="str">
        <f>_xlfn.XLOOKUP($E300,'Copy of Raw Data'!$E:$E,'Copy of 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_xlfn.XLOOKUP($E300,'Copy of Raw Data'!$E:$E,'Copy of Raw Data'!L:L,"ERROR",0,1)</f>
        <v>28.99</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_xlfn.XLOOKUP($E300,'Copy of Raw Data'!$E:$E,'Copy of Raw Data'!N:N,"ERROR",0,1)</f>
        <v>28.99</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18"/>
        <v>0</v>
      </c>
      <c r="Q300" s="9">
        <f>_xlfn.XLOOKUP($E300,'Copy of Raw Data'!$E:$E,'Copy of Raw Data'!Q:Q,"ERROR",0,1)</f>
        <v>27.2</v>
      </c>
      <c r="R300" s="9" t="str">
        <f>_xlfn.XLOOKUP($E300,'Copy of Raw Data'!$E:$E,'Copy of Raw Data'!R:R,"ERROR",0,1)</f>
        <v>oz</v>
      </c>
      <c r="S300" s="17">
        <f t="shared" si="17"/>
        <v>1.06580882352941</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1 to 2</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 to 0.05</v>
      </c>
      <c r="V300" s="17">
        <f t="shared" si="19"/>
        <v>0.0360435855099564</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 to 0.05</v>
      </c>
      <c r="X300" s="17">
        <f t="shared" si="20"/>
        <v>0.0360435855099564</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25 to 30</v>
      </c>
      <c r="Z300" s="17">
        <f t="array" ref="Z300">_xlfn.IFS(AA300="oz",_xlfn.IFS(R300="oz",Q300,R300="fl oz",Q300*1.04,R300="ml",Q300*0.0338),AA300="fl oz",_xlfn.IFS(R300="oz",Q300/1.04,R300="fl oz",Q300,R300="ml",Q300*0.0338/1.04),AA300="ml",_xlfn.IFS(R300="oz",Q300/0.0338,R300="fl oz",Q300*1.04/0.0338,R300="ml",Q300))</f>
        <v>27.2</v>
      </c>
      <c r="AA300" s="9" t="str">
        <f>_xlfn.XLOOKUP($E300,'Copy of Raw Data'!$E:$E,'Copy of Raw Data'!AA:AA,"ERROR",0,1)</f>
        <v>oz</v>
      </c>
      <c r="AB300" s="9"/>
      <c r="AC300" s="9"/>
      <c r="AD300" s="9"/>
      <c r="AE300" s="9"/>
      <c r="AF300" s="9"/>
    </row>
    <row r="301" hidden="1" spans="1:32">
      <c r="A301" s="9" t="str">
        <f>_xlfn.XLOOKUP($E301,'Copy of Raw Data'!$E:$E,'Copy of Raw Data'!A:A,"ERROR",0,1)</f>
        <v>US</v>
      </c>
      <c r="B301" s="9" t="str">
        <f>_xlfn.XLOOKUP($E301,'Copy of Raw Data'!$E:$E,'Copy of Raw Data'!B:B,"ERROR",0,1)</f>
        <v>Hair Mousses</v>
      </c>
      <c r="C301" s="9" t="str">
        <f>_xlfn.XLOOKUP($E301,'Copy of Raw Data'!$E:$E,'Copy of Raw Data'!C:C,"ERROR",0,1)</f>
        <v>matrix</v>
      </c>
      <c r="D301" s="9" t="str">
        <f>_xlfn.XLOOKUP($E301,'Copy of Raw Data'!$E:$E,'Copy of Raw Data'!D:D,"ERROR",0,1)</f>
        <v>www.amazon.com/dp/B0BKTRVYRC</v>
      </c>
      <c r="E301" s="9" t="s">
        <v>1067</v>
      </c>
      <c r="F301" s="9" t="str">
        <f>_xlfn.XLOOKUP($E301,'Copy of Raw Data'!$E:$E,'Copy of Raw Data'!F:F,"ERROR",0,1)</f>
        <v>Matrix Setter Mousse | Provides Volumizing Lift and Shine | Weightless Foam | Humidity Resistant | Control Frizz | For All Hair Types | Professional Hair Styling and Salon Styling Mousse | 8.2 oz.</v>
      </c>
      <c r="G301" s="9">
        <f>_xlfn.XLOOKUP($E301,'Copy of Raw Data'!$E:$E,'Copy of Raw Data'!G:G,"ERROR",0,1)</f>
        <v>16</v>
      </c>
      <c r="H301" s="9">
        <f>_xlfn.XLOOKUP($E301,'Copy of Raw Data'!$E:$E,'Copy of Raw Data'!H:H,"ERROR",0,1)</f>
        <v>359.97</v>
      </c>
      <c r="I301" s="9">
        <f>_xlfn.XLOOKUP($E301,'Copy of Raw Data'!$E:$E,'Copy of Raw Data'!I:I,"ERROR",0,1)</f>
        <v>1.40837950732354e-5</v>
      </c>
      <c r="J301" s="9" t="str">
        <f>_xlfn.XLOOKUP($E301,'Copy of Raw Data'!$E:$E,'Copy of 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20 to 30</v>
      </c>
      <c r="L301" s="9">
        <f>_xlfn.XLOOKUP($E301,'Copy of Raw Data'!$E:$E,'Copy of Raw Data'!L:L,"ERROR",0,1)</f>
        <v>22</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20 to 30</v>
      </c>
      <c r="N301" s="9">
        <f>_xlfn.XLOOKUP($E301,'Copy of Raw Data'!$E:$E,'Copy of Raw Data'!N:N,"ERROR",0,1)</f>
        <v>22</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18"/>
        <v>0</v>
      </c>
      <c r="Q301" s="9">
        <f>_xlfn.XLOOKUP($E301,'Copy of Raw Data'!$E:$E,'Copy of Raw Data'!Q:Q,"ERROR",0,1)</f>
        <v>8.2</v>
      </c>
      <c r="R301" s="9" t="str">
        <f>_xlfn.XLOOKUP($E301,'Copy of Raw Data'!$E:$E,'Copy of Raw Data'!R:R,"ERROR",0,1)</f>
        <v>oz</v>
      </c>
      <c r="S301" s="17">
        <f t="shared" si="17"/>
        <v>2.68292682926829</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19"/>
        <v>0.0907313773847918</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20"/>
        <v>0.0907313773847918</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8 to 10</v>
      </c>
      <c r="Z301" s="17">
        <f t="array" ref="Z301">_xlfn.IFS(AA301="oz",_xlfn.IFS(R301="oz",Q301,R301="fl oz",Q301*1.04,R301="ml",Q301*0.0338),AA301="fl oz",_xlfn.IFS(R301="oz",Q301/1.04,R301="fl oz",Q301,R301="ml",Q301*0.0338/1.04),AA301="ml",_xlfn.IFS(R301="oz",Q301/0.0338,R301="fl oz",Q301*1.04/0.0338,R301="ml",Q301))</f>
        <v>8.2</v>
      </c>
      <c r="AA301" s="9" t="str">
        <f>_xlfn.XLOOKUP($E301,'Copy of Raw Data'!$E:$E,'Copy of Raw Data'!AA:AA,"ERROR",0,1)</f>
        <v>oz</v>
      </c>
      <c r="AB301" s="9"/>
      <c r="AC301" s="9"/>
      <c r="AD301" s="9"/>
      <c r="AE301" s="9"/>
      <c r="AF301" s="9"/>
    </row>
    <row r="302" hidden="1" spans="1:32">
      <c r="A302" s="9" t="str">
        <f>_xlfn.XLOOKUP($E302,'Copy of Raw Data'!$E:$E,'Copy of Raw Data'!A:A,"ERROR",0,1)</f>
        <v>US</v>
      </c>
      <c r="B302" s="9" t="str">
        <f>_xlfn.XLOOKUP($E302,'Copy of Raw Data'!$E:$E,'Copy of Raw Data'!B:B,"ERROR",0,1)</f>
        <v>Hair Mousses</v>
      </c>
      <c r="C302" s="9" t="str">
        <f>_xlfn.XLOOKUP($E302,'Copy of Raw Data'!$E:$E,'Copy of Raw Data'!C:C,"ERROR",0,1)</f>
        <v>herbal essences</v>
      </c>
      <c r="D302" s="9" t="str">
        <f>_xlfn.XLOOKUP($E302,'Copy of Raw Data'!$E:$E,'Copy of Raw Data'!D:D,"ERROR",0,1)</f>
        <v>www.amazon.com/dp/B01MF75F1B</v>
      </c>
      <c r="E302" s="9" t="s">
        <v>1070</v>
      </c>
      <c r="F302" s="9" t="str">
        <f>_xlfn.XLOOKUP($E302,'Copy of Raw Data'!$E:$E,'Copy of Raw Data'!F:F,"ERROR",0,1)</f>
        <v>Herbal Essences Biorenew Curl Define Mousse, 6.6 FL OZ</v>
      </c>
      <c r="G302" s="9">
        <f>_xlfn.XLOOKUP($E302,'Copy of Raw Data'!$E:$E,'Copy of Raw Data'!G:G,"ERROR",0,1)</f>
        <v>18</v>
      </c>
      <c r="H302" s="9">
        <f>_xlfn.XLOOKUP($E302,'Copy of Raw Data'!$E:$E,'Copy of Raw Data'!H:H,"ERROR",0,1)</f>
        <v>331.27</v>
      </c>
      <c r="I302" s="9">
        <f>_xlfn.XLOOKUP($E302,'Copy of Raw Data'!$E:$E,'Copy of Raw Data'!I:I,"ERROR",0,1)</f>
        <v>1.36901103375872e-5</v>
      </c>
      <c r="J302" s="9" t="str">
        <f>_xlfn.XLOOKUP($E302,'Copy of Raw Data'!$E:$E,'Copy of 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_xlfn.XLOOKUP($E302,'Copy of Raw Data'!$E:$E,'Copy of Raw Data'!L:L,"ERROR",0,1)</f>
        <v>18.8</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_xlfn.XLOOKUP($E302,'Copy of Raw Data'!$E:$E,'Copy of Raw Data'!N:N,"ERROR",0,1)</f>
        <v>18.8</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18"/>
        <v>0</v>
      </c>
      <c r="Q302" s="9">
        <f>_xlfn.XLOOKUP($E302,'Copy of Raw Data'!$E:$E,'Copy of Raw Data'!Q:Q,"ERROR",0,1)</f>
        <v>6.6</v>
      </c>
      <c r="R302" s="9" t="str">
        <f>_xlfn.XLOOKUP($E302,'Copy of Raw Data'!$E:$E,'Copy of Raw Data'!R:R,"ERROR",0,1)</f>
        <v>fl oz</v>
      </c>
      <c r="S302" s="17">
        <f t="shared" si="17"/>
        <v>2.73892773892774</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2 to 3</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19"/>
        <v>0.0926252194429401</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20"/>
        <v>0.0926252194429401</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6 to 8</v>
      </c>
      <c r="Z302" s="17">
        <f t="array" ref="Z302">_xlfn.IFS(AA302="oz",_xlfn.IFS(R302="oz",Q302,R302="fl oz",Q302*1.04,R302="ml",Q302*0.0338),AA302="fl oz",_xlfn.IFS(R302="oz",Q302/1.04,R302="fl oz",Q302,R302="ml",Q302*0.0338/1.04),AA302="ml",_xlfn.IFS(R302="oz",Q302/0.0338,R302="fl oz",Q302*1.04/0.0338,R302="ml",Q302))</f>
        <v>6.864</v>
      </c>
      <c r="AA302" s="9" t="str">
        <f>_xlfn.XLOOKUP($E302,'Copy of Raw Data'!$E:$E,'Copy of Raw Data'!AA:AA,"ERROR",0,1)</f>
        <v>oz</v>
      </c>
      <c r="AB302" s="9"/>
      <c r="AC302" s="9"/>
      <c r="AD302" s="9"/>
      <c r="AE302" s="9"/>
      <c r="AF302" s="9"/>
    </row>
    <row r="303" hidden="1" spans="1:32">
      <c r="A303" s="9" t="str">
        <f>_xlfn.XLOOKUP($E303,'Copy of Raw Data'!$E:$E,'Copy of Raw Data'!A:A,"ERROR",0,1)</f>
        <v>US</v>
      </c>
      <c r="B303" s="9" t="str">
        <f>_xlfn.XLOOKUP($E303,'Copy of Raw Data'!$E:$E,'Copy of Raw Data'!B:B,"ERROR",0,1)</f>
        <v>Hair Mousses</v>
      </c>
      <c r="C303" s="9" t="str">
        <f>_xlfn.XLOOKUP($E303,'Copy of Raw Data'!$E:$E,'Copy of Raw Data'!C:C,"ERROR",0,1)</f>
        <v>designline</v>
      </c>
      <c r="D303" s="9" t="str">
        <f>_xlfn.XLOOKUP($E303,'Copy of Raw Data'!$E:$E,'Copy of Raw Data'!D:D,"ERROR",0,1)</f>
        <v>www.amazon.com/dp/B08KGZRSSV</v>
      </c>
      <c r="E303" s="9" t="s">
        <v>1074</v>
      </c>
      <c r="F303" s="9" t="str">
        <f>_xlfn.XLOOKUP($E303,'Copy of Raw Data'!$E:$E,'Copy of Raw Data'!F:F,"ERROR",0,1)</f>
        <v>DESIGNLINE Root Boost Volumizing Foam, 9 oz - Regis Lightweight Mousse that Provides Firm Hold with No Stickiness (9 oz)</v>
      </c>
      <c r="G303" s="9">
        <f>_xlfn.XLOOKUP($E303,'Copy of Raw Data'!$E:$E,'Copy of Raw Data'!G:G,"ERROR",0,1)</f>
        <v>20</v>
      </c>
      <c r="H303" s="9">
        <f>_xlfn.XLOOKUP($E303,'Copy of Raw Data'!$E:$E,'Copy of Raw Data'!H:H,"ERROR",0,1)</f>
        <v>322.01</v>
      </c>
      <c r="I303" s="9">
        <f>_xlfn.XLOOKUP($E303,'Copy of Raw Data'!$E:$E,'Copy of Raw Data'!I:I,"ERROR",0,1)</f>
        <v>1.34618072025515e-5</v>
      </c>
      <c r="J303" s="9" t="str">
        <f>_xlfn.XLOOKUP($E303,'Copy of Raw Data'!$E:$E,'Copy of 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15 to 20</v>
      </c>
      <c r="L303" s="9">
        <f>_xlfn.XLOOKUP($E303,'Copy of Raw Data'!$E:$E,'Copy of Raw Data'!L:L,"ERROR",0,1)</f>
        <v>15.99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15 to 20</v>
      </c>
      <c r="N303" s="9">
        <f>_xlfn.XLOOKUP($E303,'Copy of Raw Data'!$E:$E,'Copy of Raw Data'!N:N,"ERROR",0,1)</f>
        <v>15.99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6">
        <f t="shared" si="18"/>
        <v>0</v>
      </c>
      <c r="Q303" s="9">
        <f>_xlfn.XLOOKUP($E303,'Copy of Raw Data'!$E:$E,'Copy of Raw Data'!Q:Q,"ERROR",0,1)</f>
        <v>9</v>
      </c>
      <c r="R303" s="9" t="str">
        <f>_xlfn.XLOOKUP($E303,'Copy of Raw Data'!$E:$E,'Copy of Raw Data'!R:R,"ERROR",0,1)</f>
        <v>oz</v>
      </c>
      <c r="S303" s="17">
        <f t="shared" si="17"/>
        <v>1.77666666666667</v>
      </c>
      <c r="T303" s="9" t="str">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1 to 2</v>
      </c>
      <c r="U303" s="17" t="str">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0.05 to 0.1</v>
      </c>
      <c r="V303" s="17">
        <f t="shared" si="19"/>
        <v>0.0600834178784804</v>
      </c>
      <c r="W303" s="17" t="str">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0.05 to 0.1</v>
      </c>
      <c r="X303" s="17">
        <f t="shared" si="20"/>
        <v>0.0600834178784804</v>
      </c>
      <c r="Y303" s="9" t="str">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8 to 10</v>
      </c>
      <c r="Z303" s="17">
        <f t="array" ref="Z303">_xlfn.IFS(AA303="oz",_xlfn.IFS(R303="oz",Q303,R303="fl oz",Q303*1.04,R303="ml",Q303*0.0338),AA303="fl oz",_xlfn.IFS(R303="oz",Q303/1.04,R303="fl oz",Q303,R303="ml",Q303*0.0338/1.04),AA303="ml",_xlfn.IFS(R303="oz",Q303/0.0338,R303="fl oz",Q303*1.04/0.0338,R303="ml",Q303))</f>
        <v>9</v>
      </c>
      <c r="AA303" s="9" t="str">
        <f>_xlfn.XLOOKUP($E303,'Copy of Raw Data'!$E:$E,'Copy of Raw Data'!AA:AA,"ERROR",0,1)</f>
        <v>oz</v>
      </c>
      <c r="AB303" s="9"/>
      <c r="AC303" s="9"/>
      <c r="AD303" s="9"/>
      <c r="AE303" s="9"/>
      <c r="AF303" s="9"/>
    </row>
    <row r="304" hidden="1" spans="1:32">
      <c r="A304" s="9" t="str">
        <f>_xlfn.XLOOKUP($E304,'Copy of Raw Data'!$E:$E,'Copy of Raw Data'!A:A,"ERROR",0,1)</f>
        <v>US</v>
      </c>
      <c r="B304" s="9" t="str">
        <f>_xlfn.XLOOKUP($E304,'Copy of Raw Data'!$E:$E,'Copy of Raw Data'!B:B,"ERROR",0,1)</f>
        <v>Hair Mousses</v>
      </c>
      <c r="C304" s="9" t="str">
        <f>_xlfn.XLOOKUP($E304,'Copy of Raw Data'!$E:$E,'Copy of Raw Data'!C:C,"ERROR",0,1)</f>
        <v>WOZUTUNT</v>
      </c>
      <c r="D304" s="9" t="str">
        <f>_xlfn.XLOOKUP($E304,'Copy of Raw Data'!$E:$E,'Copy of Raw Data'!D:D,"ERROR",0,1)</f>
        <v>www.amazon.com/dp/B0CGMYC1XY</v>
      </c>
      <c r="E304" s="9" t="s">
        <v>1077</v>
      </c>
      <c r="F304" s="9" t="str">
        <f>_xlfn.XLOOKUP($E304,'Copy of Raw Data'!$E:$E,'Copy of Raw Data'!F:F,"ERROR",0,1)</f>
        <v>WOZUTUNT Edge Control Wax for Black Women Strong Hold Non-greasy Edge Smoother Edge Control for Black Hair No Flaking, No White Residue, Shine, Hair Gel for Women Edge Control Wax(Citrus Scent)</v>
      </c>
      <c r="G304" s="9">
        <f>_xlfn.XLOOKUP($E304,'Copy of Raw Data'!$E:$E,'Copy of Raw Data'!G:G,"ERROR",0,1)</f>
        <v>53</v>
      </c>
      <c r="H304" s="9">
        <f>_xlfn.XLOOKUP($E304,'Copy of Raw Data'!$E:$E,'Copy of Raw Data'!H:H,"ERROR",0,1)</f>
        <v>316.64</v>
      </c>
      <c r="I304" s="9">
        <f>_xlfn.XLOOKUP($E304,'Copy of Raw Data'!$E:$E,'Copy of Raw Data'!I:I,"ERROR",0,1)</f>
        <v>1.33640237368938e-5</v>
      </c>
      <c r="J304" s="9" t="str">
        <f>_xlfn.XLOOKUP($E304,'Copy of Raw Data'!$E:$E,'Copy of 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_xlfn.XLOOKUP($E304,'Copy of Raw Data'!$E:$E,'Copy of Raw Data'!L:L,"ERROR",0,1)</f>
        <v>5.99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_xlfn.XLOOKUP($E304,'Copy of Raw Data'!$E:$E,'Copy of Raw Data'!N:N,"ERROR",0,1)</f>
        <v>6.99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10% to 15%</v>
      </c>
      <c r="P304" s="16">
        <f t="shared" si="18"/>
        <v>0.143061516452074</v>
      </c>
      <c r="Q304" s="9">
        <f>_xlfn.XLOOKUP($E304,'Copy of Raw Data'!$E:$E,'Copy of Raw Data'!Q:Q,"ERROR",0,1)</f>
        <v>0</v>
      </c>
      <c r="R304" s="9">
        <f>_xlfn.XLOOKUP($E304,'Copy of Raw Data'!$E:$E,'Copy of Raw Data'!R:R,"ERROR",0,1)</f>
        <v>0</v>
      </c>
      <c r="S304" s="17" t="e">
        <f t="shared" si="17"/>
        <v>#N/A</v>
      </c>
      <c r="T304" s="9" t="e">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#N/A</v>
      </c>
      <c r="U304" s="17" t="e">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#N/A</v>
      </c>
      <c r="V304" s="17" t="e">
        <f t="shared" si="19"/>
        <v>#N/A</v>
      </c>
      <c r="W304" s="17" t="e">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#N/A</v>
      </c>
      <c r="X304" s="17" t="e">
        <f t="shared" si="20"/>
        <v>#N/A</v>
      </c>
      <c r="Y304" s="9" t="e">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#N/A</v>
      </c>
      <c r="Z304" s="17" t="e">
        <f t="array" ref="Z304">_xlfn.IFS(AA304="oz",_xlfn.IFS(R304="oz",Q304,R304="fl oz",Q304*1.04,R304="ml",Q304*0.0338),AA304="fl oz",_xlfn.IFS(R304="oz",Q304/1.04,R304="fl oz",Q304,R304="ml",Q304*0.0338/1.04),AA304="ml",_xlfn.IFS(R304="oz",Q304/0.0338,R304="fl oz",Q304*1.04/0.0338,R304="ml",Q304))</f>
        <v>#N/A</v>
      </c>
      <c r="AA304" s="9" t="str">
        <f>_xlfn.XLOOKUP($E304,'Copy of Raw Data'!$E:$E,'Copy of Raw Data'!AA:AA,"ERROR",0,1)</f>
        <v>oz</v>
      </c>
      <c r="AB304" s="9"/>
      <c r="AC304" s="9"/>
      <c r="AD304" s="9"/>
      <c r="AE304" s="9"/>
      <c r="AF304" s="9"/>
    </row>
    <row r="305" hidden="1" spans="1:32">
      <c r="A305" s="9" t="str">
        <f>_xlfn.XLOOKUP($E305,'Copy of Raw Data'!$E:$E,'Copy of Raw Data'!A:A,"ERROR",0,1)</f>
        <v>US</v>
      </c>
      <c r="B305" s="9" t="str">
        <f>_xlfn.XLOOKUP($E305,'Copy of Raw Data'!$E:$E,'Copy of Raw Data'!B:B,"ERROR",0,1)</f>
        <v>Hair Mousses</v>
      </c>
      <c r="C305" s="9" t="str">
        <f>_xlfn.XLOOKUP($E305,'Copy of Raw Data'!$E:$E,'Copy of Raw Data'!C:C,"ERROR",0,1)</f>
        <v>WOZUTUNT</v>
      </c>
      <c r="D305" s="9" t="str">
        <f>_xlfn.XLOOKUP($E305,'Copy of Raw Data'!$E:$E,'Copy of Raw Data'!D:D,"ERROR",0,1)</f>
        <v>www.amazon.com/dp/B0C4T1Q9R8</v>
      </c>
      <c r="E305" s="9" t="s">
        <v>1080</v>
      </c>
      <c r="F305" s="9" t="str">
        <f>_xlfn.XLOOKUP($E305,'Copy of Raw Data'!$E:$E,'Copy of Raw Data'!F:F,"ERROR",0,1)</f>
        <v>Lace Tint Hair Mousse, 3.4 fl oz Lace Tint Mousse for Women Wigs Lace Wigs Toupees Hairpieces Natural Finishing Lace Color, Lace Tint for Wigs Melts Lace Foam Tint with Hair Wax Stick(Light Brown)</v>
      </c>
      <c r="G305" s="9">
        <f>_xlfn.XLOOKUP($E305,'Copy of Raw Data'!$E:$E,'Copy of Raw Data'!G:G,"ERROR",0,1)</f>
        <v>31</v>
      </c>
      <c r="H305" s="9">
        <f>_xlfn.XLOOKUP($E305,'Copy of Raw Data'!$E:$E,'Copy of Raw Data'!H:H,"ERROR",0,1)</f>
        <v>314.34</v>
      </c>
      <c r="I305" s="9">
        <f>_xlfn.XLOOKUP($E305,'Copy of Raw Data'!$E:$E,'Copy of Raw Data'!I:I,"ERROR",0,1)</f>
        <v>1.26187436703806e-5</v>
      </c>
      <c r="J305" s="9" t="str">
        <f>_xlfn.XLOOKUP($E305,'Copy of Raw Data'!$E:$E,'Copy of 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5 to 10</v>
      </c>
      <c r="L305" s="9">
        <f>_xlfn.XLOOKUP($E305,'Copy of Raw Data'!$E:$E,'Copy of Raw Data'!L:L,"ERROR",0,1)</f>
        <v>9.99</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5 to 10</v>
      </c>
      <c r="N305" s="9">
        <f>_xlfn.XLOOKUP($E305,'Copy of Raw Data'!$E:$E,'Copy of Raw Data'!N:N,"ERROR",0,1)</f>
        <v>9.99</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18"/>
        <v>0</v>
      </c>
      <c r="Q305" s="9">
        <f>_xlfn.XLOOKUP($E305,'Copy of Raw Data'!$E:$E,'Copy of Raw Data'!Q:Q,"ERROR",0,1)</f>
        <v>3.4</v>
      </c>
      <c r="R305" s="9" t="str">
        <f>_xlfn.XLOOKUP($E305,'Copy of Raw Data'!$E:$E,'Copy of Raw Data'!R:R,"ERROR",0,1)</f>
        <v>fl oz</v>
      </c>
      <c r="S305" s="17">
        <f t="shared" si="17"/>
        <v>2.82522624434389</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2 to 3</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0.05 to 0.1</v>
      </c>
      <c r="V305" s="17">
        <f t="shared" si="19"/>
        <v>0.0955436673772029</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0.05 to 0.1</v>
      </c>
      <c r="X305" s="17">
        <f t="shared" si="20"/>
        <v>0.0955436673772029</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 to 4</v>
      </c>
      <c r="Z305" s="17">
        <f t="array" ref="Z305">_xlfn.IFS(AA305="oz",_xlfn.IFS(R305="oz",Q305,R305="fl oz",Q305*1.04,R305="ml",Q305*0.0338),AA305="fl oz",_xlfn.IFS(R305="oz",Q305/1.04,R305="fl oz",Q305,R305="ml",Q305*0.0338/1.04),AA305="ml",_xlfn.IFS(R305="oz",Q305/0.0338,R305="fl oz",Q305*1.04/0.0338,R305="ml",Q305))</f>
        <v>3.536</v>
      </c>
      <c r="AA305" s="9" t="str">
        <f>_xlfn.XLOOKUP($E305,'Copy of Raw Data'!$E:$E,'Copy of Raw Data'!AA:AA,"ERROR",0,1)</f>
        <v>oz</v>
      </c>
      <c r="AB305" s="9"/>
      <c r="AC305" s="9"/>
      <c r="AD305" s="9"/>
      <c r="AE305" s="9"/>
      <c r="AF305" s="9"/>
    </row>
    <row r="306" hidden="1" spans="1:32">
      <c r="A306" s="9" t="str">
        <f>_xlfn.XLOOKUP($E306,'Copy of Raw Data'!$E:$E,'Copy of Raw Data'!A:A,"ERROR",0,1)</f>
        <v>US</v>
      </c>
      <c r="B306" s="9" t="str">
        <f>_xlfn.XLOOKUP($E306,'Copy of Raw Data'!$E:$E,'Copy of Raw Data'!B:B,"ERROR",0,1)</f>
        <v>Hair Mousses</v>
      </c>
      <c r="C306" s="9" t="str">
        <f>_xlfn.XLOOKUP($E306,'Copy of Raw Data'!$E:$E,'Copy of Raw Data'!C:C,"ERROR",0,1)</f>
        <v>Herbal Essences</v>
      </c>
      <c r="D306" s="9" t="str">
        <f>_xlfn.XLOOKUP($E306,'Copy of Raw Data'!$E:$E,'Copy of Raw Data'!D:D,"ERROR",0,1)</f>
        <v>www.amazon.com/dp/B07NKPNT5S</v>
      </c>
      <c r="E306" s="9" t="s">
        <v>1083</v>
      </c>
      <c r="F306" s="9" t="str">
        <f>_xlfn.XLOOKUP($E306,'Copy of Raw Data'!$E:$E,'Copy of Raw Data'!F:F,"ERROR",0,1)</f>
        <v>Herbal Essences Hair Mousse - Tousle Me Softly - Medium Hold (2) - Net Wt. 6.8 OZ (192 g) Per Can - Pack of 4 Cans</v>
      </c>
      <c r="G306" s="9">
        <f>_xlfn.XLOOKUP($E306,'Copy of Raw Data'!$E:$E,'Copy of Raw Data'!G:G,"ERROR",0,1)</f>
        <v>16</v>
      </c>
      <c r="H306" s="9">
        <f>_xlfn.XLOOKUP($E306,'Copy of Raw Data'!$E:$E,'Copy of Raw Data'!H:H,"ERROR",0,1)</f>
        <v>296.81</v>
      </c>
      <c r="I306" s="9">
        <f>_xlfn.XLOOKUP($E306,'Copy of Raw Data'!$E:$E,'Copy of Raw Data'!I:I,"ERROR",0,1)</f>
        <v>1.24155241200136e-5</v>
      </c>
      <c r="J306" s="9" t="str">
        <f>_xlfn.XLOOKUP($E306,'Copy of Raw Data'!$E:$E,'Copy of 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15 to 20</v>
      </c>
      <c r="L306" s="9">
        <f>_xlfn.XLOOKUP($E306,'Copy of Raw Data'!$E:$E,'Copy of Raw Data'!L:L,"ERROR",0,1)</f>
        <v>18.14</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15 to 20</v>
      </c>
      <c r="N306" s="9">
        <f>_xlfn.XLOOKUP($E306,'Copy of Raw Data'!$E:$E,'Copy of Raw Data'!N:N,"ERROR",0,1)</f>
        <v>18.14</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18"/>
        <v>0</v>
      </c>
      <c r="Q306" s="9">
        <f>_xlfn.XLOOKUP($E306,'Copy of Raw Data'!$E:$E,'Copy of Raw Data'!Q:Q,"ERROR",0,1)</f>
        <v>27.2</v>
      </c>
      <c r="R306" s="9" t="str">
        <f>_xlfn.XLOOKUP($E306,'Copy of Raw Data'!$E:$E,'Copy of Raw Data'!R:R,"ERROR",0,1)</f>
        <v>oz</v>
      </c>
      <c r="S306" s="17">
        <f t="shared" si="17"/>
        <v>0.666911764705882</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0.5 to 0.75</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19"/>
        <v>0.0225536613021942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20"/>
        <v>0.0225536613021942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25 to 30</v>
      </c>
      <c r="Z306" s="17">
        <f t="array" ref="Z306">_xlfn.IFS(AA306="oz",_xlfn.IFS(R306="oz",Q306,R306="fl oz",Q306*1.04,R306="ml",Q306*0.0338),AA306="fl oz",_xlfn.IFS(R306="oz",Q306/1.04,R306="fl oz",Q306,R306="ml",Q306*0.0338/1.04),AA306="ml",_xlfn.IFS(R306="oz",Q306/0.0338,R306="fl oz",Q306*1.04/0.0338,R306="ml",Q306))</f>
        <v>27.2</v>
      </c>
      <c r="AA306" s="9" t="str">
        <f>_xlfn.XLOOKUP($E306,'Copy of Raw Data'!$E:$E,'Copy of Raw Data'!AA:AA,"ERROR",0,1)</f>
        <v>oz</v>
      </c>
      <c r="AB306" s="9"/>
      <c r="AC306" s="9"/>
      <c r="AD306" s="9"/>
      <c r="AE306" s="9"/>
      <c r="AF306" s="9"/>
    </row>
    <row r="307" hidden="1" spans="1:32">
      <c r="A307" s="9" t="str">
        <f>_xlfn.XLOOKUP($E307,'Copy of Raw Data'!$E:$E,'Copy of Raw Data'!A:A,"ERROR",0,1)</f>
        <v>US</v>
      </c>
      <c r="B307" s="9" t="str">
        <f>_xlfn.XLOOKUP($E307,'Copy of Raw Data'!$E:$E,'Copy of Raw Data'!B:B,"ERROR",0,1)</f>
        <v>Hair Mousses</v>
      </c>
      <c r="C307" s="9" t="str">
        <f>_xlfn.XLOOKUP($E307,'Copy of Raw Data'!$E:$E,'Copy of Raw Data'!C:C,"ERROR",0,1)</f>
        <v>hask</v>
      </c>
      <c r="D307" s="9" t="str">
        <f>_xlfn.XLOOKUP($E307,'Copy of Raw Data'!$E:$E,'Copy of Raw Data'!D:D,"ERROR",0,1)</f>
        <v>www.amazon.com/dp/B004OT39F6</v>
      </c>
      <c r="E307" s="9" t="s">
        <v>1087</v>
      </c>
      <c r="F307" s="9" t="str">
        <f>_xlfn.XLOOKUP($E307,'Copy of Raw Data'!$E:$E,'Copy of Raw Data'!F:F,"ERROR",0,1)</f>
        <v>Vigorol Olive Oil Mega Moisture Mousse, 12 Ounce</v>
      </c>
      <c r="G307" s="9">
        <f>_xlfn.XLOOKUP($E307,'Copy of Raw Data'!$E:$E,'Copy of Raw Data'!G:G,"ERROR",0,1)</f>
        <v>23</v>
      </c>
      <c r="H307" s="9">
        <f>_xlfn.XLOOKUP($E307,'Copy of Raw Data'!$E:$E,'Copy of Raw Data'!H:H,"ERROR",0,1)</f>
        <v>292.03</v>
      </c>
      <c r="I307" s="9">
        <f>_xlfn.XLOOKUP($E307,'Copy of Raw Data'!$E:$E,'Copy of Raw Data'!I:I,"ERROR",0,1)</f>
        <v>1.16863995826092e-5</v>
      </c>
      <c r="J307" s="9" t="str">
        <f>_xlfn.XLOOKUP($E307,'Copy of Raw Data'!$E:$E,'Copy of 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10 to 15</v>
      </c>
      <c r="L307" s="9">
        <f>_xlfn.XLOOKUP($E307,'Copy of Raw Data'!$E:$E,'Copy of Raw Data'!L:L,"ERROR",0,1)</f>
        <v>12.89</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10 to 15</v>
      </c>
      <c r="N307" s="9">
        <f>_xlfn.XLOOKUP($E307,'Copy of Raw Data'!$E:$E,'Copy of Raw Data'!N:N,"ERROR",0,1)</f>
        <v>12.89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No Discount</v>
      </c>
      <c r="P307" s="16">
        <f t="shared" si="18"/>
        <v>0</v>
      </c>
      <c r="Q307" s="9">
        <f>_xlfn.XLOOKUP($E307,'Copy of Raw Data'!$E:$E,'Copy of Raw Data'!Q:Q,"ERROR",0,1)</f>
        <v>12</v>
      </c>
      <c r="R307" s="9" t="str">
        <f>_xlfn.XLOOKUP($E307,'Copy of Raw Data'!$E:$E,'Copy of Raw Data'!R:R,"ERROR",0,1)</f>
        <v>oz</v>
      </c>
      <c r="S307" s="17">
        <f t="shared" si="17"/>
        <v>1.07416666666667</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 to 0.05</v>
      </c>
      <c r="V307" s="17">
        <f t="shared" si="19"/>
        <v>0.0363262315409762</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 to 0.05</v>
      </c>
      <c r="X307" s="17">
        <f t="shared" si="20"/>
        <v>0.0363262315409762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10 to 15</v>
      </c>
      <c r="Z307" s="17">
        <f t="array" ref="Z307">_xlfn.IFS(AA307="oz",_xlfn.IFS(R307="oz",Q307,R307="fl oz",Q307*1.04,R307="ml",Q307*0.0338),AA307="fl oz",_xlfn.IFS(R307="oz",Q307/1.04,R307="fl oz",Q307,R307="ml",Q307*0.0338/1.04),AA307="ml",_xlfn.IFS(R307="oz",Q307/0.0338,R307="fl oz",Q307*1.04/0.0338,R307="ml",Q307))</f>
        <v>12</v>
      </c>
      <c r="AA307" s="9" t="str">
        <f>_xlfn.XLOOKUP($E307,'Copy of Raw Data'!$E:$E,'Copy of Raw Data'!AA:AA,"ERROR",0,1)</f>
        <v>oz</v>
      </c>
      <c r="AB307" s="9"/>
      <c r="AC307" s="9"/>
      <c r="AD307" s="9"/>
      <c r="AE307" s="9"/>
      <c r="AF307" s="9"/>
    </row>
    <row r="308" hidden="1" spans="1:32">
      <c r="A308" s="9" t="str">
        <f>_xlfn.XLOOKUP($E308,'Copy of Raw Data'!$E:$E,'Copy of Raw Data'!A:A,"ERROR",0,1)</f>
        <v>US</v>
      </c>
      <c r="B308" s="9" t="str">
        <f>_xlfn.XLOOKUP($E308,'Copy of Raw Data'!$E:$E,'Copy of Raw Data'!B:B,"ERROR",0,1)</f>
        <v>Hair Mousses</v>
      </c>
      <c r="C308" s="9" t="str">
        <f>_xlfn.XLOOKUP($E308,'Copy of Raw Data'!$E:$E,'Copy of Raw Data'!C:C,"ERROR",0,1)</f>
        <v>gk hair</v>
      </c>
      <c r="D308" s="9" t="str">
        <f>_xlfn.XLOOKUP($E308,'Copy of Raw Data'!$E:$E,'Copy of Raw Data'!D:D,"ERROR",0,1)</f>
        <v>www.amazon.com/dp/B01M2ZXXL6</v>
      </c>
      <c r="E308" s="9" t="s">
        <v>1091</v>
      </c>
      <c r="F308" s="9" t="str">
        <f>_xlfn.XLOOKUP($E308,'Copy of Raw Data'!$E:$E,'Copy of Raw Data'!F:F,"ERROR",0,1)</f>
        <v>GK HAIR Global Keratin Volumizing Hair Styling Mousse (8.5 Fl Oz/250ml) -Enhances Curls Added Volume with Medium Hold &amp; Boost Shine Moisturizing Blow Dry Frizz Control Foam for All Hair Types -Unisex</v>
      </c>
      <c r="G308" s="9">
        <f>_xlfn.XLOOKUP($E308,'Copy of Raw Data'!$E:$E,'Copy of Raw Data'!G:G,"ERROR",0,1)</f>
        <v>16</v>
      </c>
      <c r="H308" s="9">
        <f>_xlfn.XLOOKUP($E308,'Copy of Raw Data'!$E:$E,'Copy of Raw Data'!H:H,"ERROR",0,1)</f>
        <v>274.88</v>
      </c>
      <c r="I308" s="9">
        <f>_xlfn.XLOOKUP($E308,'Copy of Raw Data'!$E:$E,'Copy of Raw Data'!I:I,"ERROR",0,1)</f>
        <v>1.11770752701832e-5</v>
      </c>
      <c r="J308" s="9" t="str">
        <f>_xlfn.XLOOKUP($E308,'Copy of Raw Data'!$E:$E,'Copy of 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15 to 20</v>
      </c>
      <c r="L308" s="9">
        <f>_xlfn.XLOOKUP($E308,'Copy of Raw Data'!$E:$E,'Copy of Raw Data'!L:L,"ERROR",0,1)</f>
        <v>16.8</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20 to 30</v>
      </c>
      <c r="N308" s="9">
        <f>_xlfn.XLOOKUP($E308,'Copy of Raw Data'!$E:$E,'Copy of Raw Data'!N:N,"ERROR",0,1)</f>
        <v>25.9</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30% to 40%</v>
      </c>
      <c r="P308" s="16">
        <f t="shared" si="18"/>
        <v>0.351351351351351</v>
      </c>
      <c r="Q308" s="9">
        <f>_xlfn.XLOOKUP($E308,'Copy of Raw Data'!$E:$E,'Copy of Raw Data'!Q:Q,"ERROR",0,1)</f>
        <v>8.5</v>
      </c>
      <c r="R308" s="9" t="str">
        <f>_xlfn.XLOOKUP($E308,'Copy of Raw Data'!$E:$E,'Copy of Raw Data'!R:R,"ERROR",0,1)</f>
        <v>fl oz</v>
      </c>
      <c r="S308" s="17">
        <f t="shared" si="17"/>
        <v>1.90045248868778</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0.05 to 0.1</v>
      </c>
      <c r="V308" s="17">
        <f t="shared" si="19"/>
        <v>0.0990823217245068</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0.05 to 0.1</v>
      </c>
      <c r="X308" s="17">
        <f t="shared" si="20"/>
        <v>0.064269614091572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8 to 10</v>
      </c>
      <c r="Z308" s="17">
        <f t="array" ref="Z308">_xlfn.IFS(AA308="oz",_xlfn.IFS(R308="oz",Q308,R308="fl oz",Q308*1.04,R308="ml",Q308*0.0338),AA308="fl oz",_xlfn.IFS(R308="oz",Q308/1.04,R308="fl oz",Q308,R308="ml",Q308*0.0338/1.04),AA308="ml",_xlfn.IFS(R308="oz",Q308/0.0338,R308="fl oz",Q308*1.04/0.0338,R308="ml",Q308))</f>
        <v>8.84</v>
      </c>
      <c r="AA308" s="9" t="str">
        <f>_xlfn.XLOOKUP($E308,'Copy of Raw Data'!$E:$E,'Copy of Raw Data'!AA:AA,"ERROR",0,1)</f>
        <v>oz</v>
      </c>
      <c r="AB308" s="9"/>
      <c r="AC308" s="9"/>
      <c r="AD308" s="9"/>
      <c r="AE308" s="9"/>
      <c r="AF308" s="9"/>
    </row>
    <row r="309" hidden="1" spans="1:32">
      <c r="A309" s="9" t="str">
        <f>_xlfn.XLOOKUP($E309,'Copy of Raw Data'!$E:$E,'Copy of Raw Data'!A:A,"ERROR",0,1)</f>
        <v>US</v>
      </c>
      <c r="B309" s="9" t="str">
        <f>_xlfn.XLOOKUP($E309,'Copy of Raw Data'!$E:$E,'Copy of Raw Data'!B:B,"ERROR",0,1)</f>
        <v>Hair Mousses</v>
      </c>
      <c r="C309" s="9" t="str">
        <f>_xlfn.XLOOKUP($E309,'Copy of Raw Data'!$E:$E,'Copy of Raw Data'!C:C,"ERROR",0,1)</f>
        <v>Aussie</v>
      </c>
      <c r="D309" s="9" t="str">
        <f>_xlfn.XLOOKUP($E309,'Copy of Raw Data'!$E:$E,'Copy of Raw Data'!D:D,"ERROR",0,1)</f>
        <v>www.amazon.com/dp/B0010NJOVW</v>
      </c>
      <c r="E309" s="9" t="s">
        <v>1094</v>
      </c>
      <c r="F309" s="9" t="str">
        <f>_xlfn.XLOOKUP($E309,'Copy of Raw Data'!$E:$E,'Copy of Raw Data'!F:F,"ERROR",0,1)</f>
        <v>Aussie Instant Freeze Sculpting Mousse 24 Hour Maximum Hold 6 oz ( Pack of 1)</v>
      </c>
      <c r="G309" s="9">
        <f>_xlfn.XLOOKUP($E309,'Copy of Raw Data'!$E:$E,'Copy of Raw Data'!G:G,"ERROR",0,1)</f>
        <v>35</v>
      </c>
      <c r="H309" s="9">
        <f>_xlfn.XLOOKUP($E309,'Copy of Raw Data'!$E:$E,'Copy of Raw Data'!H:H,"ERROR",0,1)</f>
        <v>262.9</v>
      </c>
      <c r="I309" s="9">
        <f>_xlfn.XLOOKUP($E309,'Copy of Raw Data'!$E:$E,'Copy of Raw Data'!I:I,"ERROR",0,1)</f>
        <v>7.64028983189279e-6</v>
      </c>
      <c r="J309" s="9" t="str">
        <f>_xlfn.XLOOKUP($E309,'Copy of Raw Data'!$E:$E,'Copy of 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5 to 10</v>
      </c>
      <c r="L309" s="9">
        <f>_xlfn.XLOOKUP($E309,'Copy of Raw Data'!$E:$E,'Copy of Raw Data'!L:L,"ERROR",0,1)</f>
        <v>7.46</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5 to 10</v>
      </c>
      <c r="N309" s="9">
        <f>_xlfn.XLOOKUP($E309,'Copy of Raw Data'!$E:$E,'Copy of Raw Data'!N:N,"ERROR",0,1)</f>
        <v>7.46</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18"/>
        <v>0</v>
      </c>
      <c r="Q309" s="9">
        <f>_xlfn.XLOOKUP($E309,'Copy of Raw Data'!$E:$E,'Copy of Raw Data'!Q:Q,"ERROR",0,1)</f>
        <v>6</v>
      </c>
      <c r="R309" s="9" t="str">
        <f>_xlfn.XLOOKUP($E309,'Copy of Raw Data'!$E:$E,'Copy of Raw Data'!R:R,"ERROR",0,1)</f>
        <v>oz</v>
      </c>
      <c r="S309" s="17">
        <f t="shared" si="17"/>
        <v>1.24333333333333</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 to 0.05</v>
      </c>
      <c r="V309" s="17">
        <f t="shared" si="19"/>
        <v>0.0420471198286552</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 to 0.05</v>
      </c>
      <c r="X309" s="17">
        <f t="shared" si="20"/>
        <v>0.0420471198286552</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4 to 6</v>
      </c>
      <c r="Z309" s="17">
        <f t="array" ref="Z309">_xlfn.IFS(AA309="oz",_xlfn.IFS(R309="oz",Q309,R309="fl oz",Q309*1.04,R309="ml",Q309*0.0338),AA309="fl oz",_xlfn.IFS(R309="oz",Q309/1.04,R309="fl oz",Q309,R309="ml",Q309*0.0338/1.04),AA309="ml",_xlfn.IFS(R309="oz",Q309/0.0338,R309="fl oz",Q309*1.04/0.0338,R309="ml",Q309))</f>
        <v>6</v>
      </c>
      <c r="AA309" s="9" t="str">
        <f>_xlfn.XLOOKUP($E309,'Copy of Raw Data'!$E:$E,'Copy of Raw Data'!AA:AA,"ERROR",0,1)</f>
        <v>oz</v>
      </c>
      <c r="AB309" s="9"/>
      <c r="AC309" s="9"/>
      <c r="AD309" s="9"/>
      <c r="AE309" s="9"/>
      <c r="AF309" s="9"/>
    </row>
    <row r="310" hidden="1" spans="1:32">
      <c r="A310" s="9" t="str">
        <f>_xlfn.XLOOKUP($E310,'Copy of Raw Data'!$E:$E,'Copy of Raw Data'!A:A,"ERROR",0,1)</f>
        <v>US</v>
      </c>
      <c r="B310" s="9" t="str">
        <f>_xlfn.XLOOKUP($E310,'Copy of Raw Data'!$E:$E,'Copy of Raw Data'!B:B,"ERROR",0,1)</f>
        <v>Hair Mousses</v>
      </c>
      <c r="C310" s="9" t="str">
        <f>_xlfn.XLOOKUP($E310,'Copy of Raw Data'!$E:$E,'Copy of Raw Data'!C:C,"ERROR",0,1)</f>
        <v>Mupoo</v>
      </c>
      <c r="D310" s="9" t="str">
        <f>_xlfn.XLOOKUP($E310,'Copy of Raw Data'!$E:$E,'Copy of Raw Data'!D:D,"ERROR",0,1)</f>
        <v>www.amazon.com/dp/B07XR9LRNX</v>
      </c>
      <c r="E310" s="9" t="s">
        <v>1098</v>
      </c>
      <c r="F310" s="9" t="str">
        <f>_xlfn.XLOOKUP($E310,'Copy of Raw Data'!$E:$E,'Copy of Raw Data'!F:F,"ERROR",0,1)</f>
        <v>Lotta Body Wrap Me Foaming Mousse with Coconut and Shea Oil, 7 Ounce (Including Double Sided Edge Control Hair Brush &amp; 3 pc Rat Tail Comb Set) Lottabody Foam Mousse &amp; Hair Styling Tools Kit</v>
      </c>
      <c r="G310" s="9">
        <f>_xlfn.XLOOKUP($E310,'Copy of Raw Data'!$E:$E,'Copy of Raw Data'!G:G,"ERROR",0,1)</f>
        <v>14</v>
      </c>
      <c r="H310" s="9">
        <f>_xlfn.XLOOKUP($E310,'Copy of Raw Data'!$E:$E,'Copy of Raw Data'!H:H,"ERROR",0,1)</f>
        <v>179.71</v>
      </c>
      <c r="I310" s="9">
        <f>_xlfn.XLOOKUP($E310,'Copy of Raw Data'!$E:$E,'Copy of Raw Data'!I:I,"ERROR",0,1)</f>
        <v>5.23949317724371e-6</v>
      </c>
      <c r="J310" s="9" t="str">
        <f>_xlfn.XLOOKUP($E310,'Copy of Raw Data'!$E:$E,'Copy of 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10 to 15</v>
      </c>
      <c r="L310" s="9">
        <f>_xlfn.XLOOKUP($E310,'Copy of Raw Data'!$E:$E,'Copy of Raw Data'!L:L,"ERROR",0,1)</f>
        <v>12.98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10 to 15</v>
      </c>
      <c r="N310" s="9">
        <f>_xlfn.XLOOKUP($E310,'Copy of Raw Data'!$E:$E,'Copy of Raw Data'!N:N,"ERROR",0,1)</f>
        <v>12.98</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No Discount</v>
      </c>
      <c r="P310" s="16">
        <f t="shared" si="18"/>
        <v>0</v>
      </c>
      <c r="Q310" s="9">
        <f>_xlfn.XLOOKUP($E310,'Copy of Raw Data'!$E:$E,'Copy of Raw Data'!Q:Q,"ERROR",0,1)</f>
        <v>7</v>
      </c>
      <c r="R310" s="9" t="str">
        <f>_xlfn.XLOOKUP($E310,'Copy of Raw Data'!$E:$E,'Copy of Raw Data'!R:R,"ERROR",0,1)</f>
        <v>oz</v>
      </c>
      <c r="S310" s="17">
        <f t="shared" si="17"/>
        <v>1.85428571428571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1 to 2</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0.05 to 0.1</v>
      </c>
      <c r="V310" s="17">
        <f t="shared" si="19"/>
        <v>0.0627083433982318</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0.05 to 0.1</v>
      </c>
      <c r="X310" s="17">
        <f t="shared" si="20"/>
        <v>0.0627083433982318</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6 to 8</v>
      </c>
      <c r="Z310" s="17">
        <f t="array" ref="Z310">_xlfn.IFS(AA310="oz",_xlfn.IFS(R310="oz",Q310,R310="fl oz",Q310*1.04,R310="ml",Q310*0.0338),AA310="fl oz",_xlfn.IFS(R310="oz",Q310/1.04,R310="fl oz",Q310,R310="ml",Q310*0.0338/1.04),AA310="ml",_xlfn.IFS(R310="oz",Q310/0.0338,R310="fl oz",Q310*1.04/0.0338,R310="ml",Q310))</f>
        <v>7</v>
      </c>
      <c r="AA310" s="9" t="str">
        <f>_xlfn.XLOOKUP($E310,'Copy of Raw Data'!$E:$E,'Copy of Raw Data'!AA:AA,"ERROR",0,1)</f>
        <v>oz</v>
      </c>
      <c r="AB310" s="9"/>
      <c r="AC310" s="9"/>
      <c r="AD310" s="9"/>
      <c r="AE310" s="9"/>
      <c r="AF310" s="9"/>
    </row>
    <row r="311" hidden="1" spans="1:32">
      <c r="A311" s="9" t="str">
        <f>_xlfn.XLOOKUP($E311,'Copy of Raw Data'!$E:$E,'Copy of Raw Data'!A:A,"ERROR",0,1)</f>
        <v>US</v>
      </c>
      <c r="B311" s="9" t="str">
        <f>_xlfn.XLOOKUP($E311,'Copy of Raw Data'!$E:$E,'Copy of Raw Data'!B:B,"ERROR",0,1)</f>
        <v>Hair Mousses</v>
      </c>
      <c r="C311" s="9" t="str">
        <f>_xlfn.XLOOKUP($E311,'Copy of Raw Data'!$E:$E,'Copy of Raw Data'!C:C,"ERROR",0,1)</f>
        <v>l'anza</v>
      </c>
      <c r="D311" s="9" t="str">
        <f>_xlfn.XLOOKUP($E311,'Copy of Raw Data'!$E:$E,'Copy of Raw Data'!D:D,"ERROR",0,1)</f>
        <v>www.amazon.com/dp/B01MS84I7L</v>
      </c>
      <c r="E311" s="9" t="s">
        <v>1102</v>
      </c>
      <c r="F311" s="9" t="str">
        <f>_xlfn.XLOOKUP($E311,'Copy of Raw Data'!$E:$E,'Copy of Raw Data'!F:F,"ERROR",0,1)</f>
        <v>L'ANZA Healing Style Foundation Mousse with Medium Hold Effect, Refreshes and Moisturises Hair and Scalp, With Advanced Control Technology, Non-drying Formula, and Natural Ingredients (5 Fl Oz)</v>
      </c>
      <c r="G311" s="9">
        <f>_xlfn.XLOOKUP($E311,'Copy of Raw Data'!$E:$E,'Copy of Raw Data'!G:G,"ERROR",0,1)</f>
        <v>5</v>
      </c>
      <c r="H311" s="9">
        <f>_xlfn.XLOOKUP($E311,'Copy of Raw Data'!$E:$E,'Copy of Raw Data'!H:H,"ERROR",0,1)</f>
        <v>123.24</v>
      </c>
      <c r="I311" s="9">
        <f>_xlfn.XLOOKUP($E311,'Copy of Raw Data'!$E:$E,'Copy of Raw Data'!I:I,"ERROR",0,1)</f>
        <v>5.2365171587237e-6</v>
      </c>
      <c r="J311" s="9" t="str">
        <f>_xlfn.XLOOKUP($E311,'Copy of Raw Data'!$E:$E,'Copy of 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20 to 30</v>
      </c>
      <c r="L311" s="9">
        <f>_xlfn.XLOOKUP($E311,'Copy of Raw Data'!$E:$E,'Copy of Raw Data'!L:L,"ERROR",0,1)</f>
        <v>24.48</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20 to 30</v>
      </c>
      <c r="N311" s="9">
        <f>_xlfn.XLOOKUP($E311,'Copy of Raw Data'!$E:$E,'Copy of Raw Data'!N:N,"ERROR",0,1)</f>
        <v>30</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15% to 20%</v>
      </c>
      <c r="P311" s="16">
        <f t="shared" si="18"/>
        <v>0.184</v>
      </c>
      <c r="Q311" s="9">
        <f>_xlfn.XLOOKUP($E311,'Copy of Raw Data'!$E:$E,'Copy of Raw Data'!Q:Q,"ERROR",0,1)</f>
        <v>5</v>
      </c>
      <c r="R311" s="9" t="str">
        <f>_xlfn.XLOOKUP($E311,'Copy of Raw Data'!$E:$E,'Copy of Raw Data'!R:R,"ERROR",0,1)</f>
        <v>fl oz</v>
      </c>
      <c r="S311" s="17">
        <f t="shared" si="17"/>
        <v>4.70769230769231</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4 to 5</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0.1 to 0.2</v>
      </c>
      <c r="V311" s="17">
        <f t="shared" si="19"/>
        <v>0.195104185635129</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0.1 to 0.2</v>
      </c>
      <c r="X311" s="17">
        <f t="shared" si="20"/>
        <v>0.159205015478265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4 to 6</v>
      </c>
      <c r="Z311" s="17">
        <f t="array" ref="Z311">_xlfn.IFS(AA311="oz",_xlfn.IFS(R311="oz",Q311,R311="fl oz",Q311*1.04,R311="ml",Q311*0.0338),AA311="fl oz",_xlfn.IFS(R311="oz",Q311/1.04,R311="fl oz",Q311,R311="ml",Q311*0.0338/1.04),AA311="ml",_xlfn.IFS(R311="oz",Q311/0.0338,R311="fl oz",Q311*1.04/0.0338,R311="ml",Q311))</f>
        <v>5.2</v>
      </c>
      <c r="AA311" s="9" t="str">
        <f>_xlfn.XLOOKUP($E311,'Copy of Raw Data'!$E:$E,'Copy of Raw Data'!AA:AA,"ERROR",0,1)</f>
        <v>oz</v>
      </c>
      <c r="AB311" s="9"/>
      <c r="AC311" s="9"/>
      <c r="AD311" s="9"/>
      <c r="AE311" s="9"/>
      <c r="AF311" s="9"/>
    </row>
    <row r="312" hidden="1" spans="1:32">
      <c r="A312" s="9" t="str">
        <f>_xlfn.XLOOKUP($E312,'Copy of Raw Data'!$E:$E,'Copy of Raw Data'!A:A,"ERROR",0,1)</f>
        <v>US</v>
      </c>
      <c r="B312" s="9" t="str">
        <f>_xlfn.XLOOKUP($E312,'Copy of Raw Data'!$E:$E,'Copy of Raw Data'!B:B,"ERROR",0,1)</f>
        <v>Hair Mousses</v>
      </c>
      <c r="C312" s="9" t="str">
        <f>_xlfn.XLOOKUP($E312,'Copy of Raw Data'!$E:$E,'Copy of Raw Data'!C:C,"ERROR",0,1)</f>
        <v>Goiple</v>
      </c>
      <c r="D312" s="9" t="str">
        <f>_xlfn.XLOOKUP($E312,'Copy of Raw Data'!$E:$E,'Copy of Raw Data'!D:D,"ERROR",0,1)</f>
        <v>www.amazon.com/dp/B0BVQT1GNY</v>
      </c>
      <c r="E312" s="9" t="s">
        <v>1105</v>
      </c>
      <c r="F312" s="9" t="str">
        <f>_xlfn.XLOOKUP($E312,'Copy of Raw Data'!$E:$E,'Copy of Raw Data'!F:F,"ERROR",0,1)</f>
        <v>Lace Tint Melting Hair Mousse, 6.8 fl oz Lace Tint Mousse for Women Hair Wig Lace Wigs Toupees and Hairpieces Natural Finishing Lace Color, Lace Tint Mousse for Wigs Melts Lace Foam Tint(Light Brown)</v>
      </c>
      <c r="G312" s="9">
        <f>_xlfn.XLOOKUP($E312,'Copy of Raw Data'!$E:$E,'Copy of Raw Data'!G:G,"ERROR",0,1)</f>
        <v>18</v>
      </c>
      <c r="H312" s="9">
        <f>_xlfn.XLOOKUP($E312,'Copy of Raw Data'!$E:$E,'Copy of Raw Data'!H:H,"ERROR",0,1)</f>
        <v>123.17</v>
      </c>
      <c r="I312" s="9">
        <f>_xlfn.XLOOKUP($E312,'Copy of Raw Data'!$E:$E,'Copy of Raw Data'!I:I,"ERROR",0,1)</f>
        <v>4.80286874580674e-6</v>
      </c>
      <c r="J312" s="9" t="str">
        <f>_xlfn.XLOOKUP($E312,'Copy of Raw Data'!$E:$E,'Copy of 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_xlfn.XLOOKUP($E312,'Copy of Raw Data'!$E:$E,'Copy of Raw Data'!L:L,"ERROR",0,1)</f>
        <v>6.99</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_xlfn.XLOOKUP($E312,'Copy of Raw Data'!$E:$E,'Copy of Raw Data'!N:N,"ERROR",0,1)</f>
        <v>6.99</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No Discount</v>
      </c>
      <c r="P312" s="16">
        <f t="shared" si="18"/>
        <v>0</v>
      </c>
      <c r="Q312" s="9">
        <f>_xlfn.XLOOKUP($E312,'Copy of Raw Data'!$E:$E,'Copy of Raw Data'!Q:Q,"ERROR",0,1)</f>
        <v>6.8</v>
      </c>
      <c r="R312" s="9" t="str">
        <f>_xlfn.XLOOKUP($E312,'Copy of Raw Data'!$E:$E,'Copy of Raw Data'!R:R,"ERROR",0,1)</f>
        <v>fl oz</v>
      </c>
      <c r="S312" s="17">
        <f t="shared" si="17"/>
        <v>0.988404977375566</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0.75 to 1</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19"/>
        <v>0.0334259376860185</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20"/>
        <v>0.0334259376860185</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7.072</v>
      </c>
      <c r="AA312" s="9" t="str">
        <f>_xlfn.XLOOKUP($E312,'Copy of Raw Data'!$E:$E,'Copy of Raw Data'!AA:AA,"ERROR",0,1)</f>
        <v>oz</v>
      </c>
      <c r="AB312" s="9"/>
      <c r="AC312" s="9"/>
      <c r="AD312" s="9"/>
      <c r="AE312" s="9"/>
      <c r="AF312" s="9"/>
    </row>
    <row r="313" hidden="1" spans="1:32">
      <c r="A313" s="9" t="str">
        <f>_xlfn.XLOOKUP($E313,'Copy of Raw Data'!$E:$E,'Copy of Raw Data'!A:A,"ERROR",0,1)</f>
        <v>US</v>
      </c>
      <c r="B313" s="9" t="str">
        <f>_xlfn.XLOOKUP($E313,'Copy of Raw Data'!$E:$E,'Copy of Raw Data'!B:B,"ERROR",0,1)</f>
        <v>Hair Mousses</v>
      </c>
      <c r="C313" s="9" t="str">
        <f>_xlfn.XLOOKUP($E313,'Copy of Raw Data'!$E:$E,'Copy of Raw Data'!C:C,"ERROR",0,1)</f>
        <v>creme of nature</v>
      </c>
      <c r="D313" s="9" t="str">
        <f>_xlfn.XLOOKUP($E313,'Copy of Raw Data'!$E:$E,'Copy of Raw Data'!D:D,"ERROR",0,1)</f>
        <v>www.amazon.com/dp/B077715N7V</v>
      </c>
      <c r="E313" s="9" t="s">
        <v>1109</v>
      </c>
      <c r="F313" s="9" t="str">
        <f>_xlfn.XLOOKUP($E313,'Copy of Raw Data'!$E:$E,'Copy of Raw Data'!F:F,"ERROR",0,1)</f>
        <v>Creme Of Nature Creme Of Nature Coconut Milk Curl Quench Foaming Mousse, 7 Oz, 7 Ounce</v>
      </c>
      <c r="G313" s="9">
        <f>_xlfn.XLOOKUP($E313,'Copy of Raw Data'!$E:$E,'Copy of Raw Data'!G:G,"ERROR",0,1)</f>
        <v>15</v>
      </c>
      <c r="H313" s="9">
        <f>_xlfn.XLOOKUP($E313,'Copy of Raw Data'!$E:$E,'Copy of Raw Data'!H:H,"ERROR",0,1)</f>
        <v>112.97</v>
      </c>
      <c r="I313" s="9">
        <f>_xlfn.XLOOKUP($E313,'Copy of Raw Data'!$E:$E,'Copy of Raw Data'!I:I,"ERROR",0,1)</f>
        <v>4.11668390419108e-6</v>
      </c>
      <c r="J313" s="9" t="str">
        <f>_xlfn.XLOOKUP($E313,'Copy of Raw Data'!$E:$E,'Copy of 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5 to 10</v>
      </c>
      <c r="L313" s="9">
        <f>_xlfn.XLOOKUP($E313,'Copy of Raw Data'!$E:$E,'Copy of Raw Data'!L:L,"ERROR",0,1)</f>
        <v>7.48</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5 to 10</v>
      </c>
      <c r="N313" s="9">
        <f>_xlfn.XLOOKUP($E313,'Copy of Raw Data'!$E:$E,'Copy of Raw Data'!N:N,"ERROR",0,1)</f>
        <v>8.46</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10% to 15%</v>
      </c>
      <c r="P313" s="16">
        <f t="shared" si="18"/>
        <v>0.115839243498818</v>
      </c>
      <c r="Q313" s="9">
        <f>_xlfn.XLOOKUP($E313,'Copy of Raw Data'!$E:$E,'Copy of Raw Data'!Q:Q,"ERROR",0,1)</f>
        <v>207</v>
      </c>
      <c r="R313" s="9" t="str">
        <f>_xlfn.XLOOKUP($E313,'Copy of Raw Data'!$E:$E,'Copy of Raw Data'!R:R,"ERROR",0,1)</f>
        <v>ml</v>
      </c>
      <c r="S313" s="17">
        <f t="shared" ref="S313:S367" si="21">L313/Z313</f>
        <v>1.06909070119772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 to 0.05</v>
      </c>
      <c r="V313" s="17">
        <f t="shared" si="19"/>
        <v>0.0408914012256458</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 to 0.05</v>
      </c>
      <c r="X313" s="17">
        <f t="shared" si="20"/>
        <v>0.0361545722420604</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6.9966</v>
      </c>
      <c r="AA313" s="9" t="str">
        <f>_xlfn.XLOOKUP($E313,'Copy of Raw Data'!$E:$E,'Copy of Raw Data'!AA:AA,"ERROR",0,1)</f>
        <v>oz</v>
      </c>
      <c r="AB313" s="9"/>
      <c r="AC313" s="9"/>
      <c r="AD313" s="9"/>
      <c r="AE313" s="9"/>
      <c r="AF313" s="9"/>
    </row>
    <row r="314" hidden="1" spans="1:32">
      <c r="A314" s="9" t="str">
        <f>_xlfn.XLOOKUP($E314,'Copy of Raw Data'!$E:$E,'Copy of Raw Data'!A:A,"ERROR",0,1)</f>
        <v>US</v>
      </c>
      <c r="B314" s="9" t="str">
        <f>_xlfn.XLOOKUP($E314,'Copy of Raw Data'!$E:$E,'Copy of Raw Data'!B:B,"ERROR",0,1)</f>
        <v>Hair Mousses</v>
      </c>
      <c r="C314" s="9" t="str">
        <f>_xlfn.XLOOKUP($E314,'Copy of Raw Data'!$E:$E,'Copy of Raw Data'!C:C,"ERROR",0,1)</f>
        <v>pantene</v>
      </c>
      <c r="D314" s="9" t="str">
        <f>_xlfn.XLOOKUP($E314,'Copy of Raw Data'!$E:$E,'Copy of Raw Data'!D:D,"ERROR",0,1)</f>
        <v>www.amazon.com/dp/B00AFCOZPY</v>
      </c>
      <c r="E314" s="9" t="s">
        <v>1112</v>
      </c>
      <c r="F314" s="9" t="str">
        <f>_xlfn.XLOOKUP($E314,'Copy of Raw Data'!$E:$E,'Copy of Raw Data'!F:F,"ERROR",0,1)</f>
        <v>Pantene Pro-V Stylers Mousse, 5 Maximum Hold 6.6 oz</v>
      </c>
      <c r="G314" s="9">
        <f>_xlfn.XLOOKUP($E314,'Copy of Raw Data'!$E:$E,'Copy of Raw Data'!G:G,"ERROR",0,1)</f>
        <v>9</v>
      </c>
      <c r="H314" s="9">
        <f>_xlfn.XLOOKUP($E314,'Copy of Raw Data'!$E:$E,'Copy of Raw Data'!H:H,"ERROR",0,1)</f>
        <v>96.83</v>
      </c>
      <c r="I314" s="9">
        <f>_xlfn.XLOOKUP($E314,'Copy of Raw Data'!$E:$E,'Copy of Raw Data'!I:I,"ERROR",0,1)</f>
        <v>2.35233006732307e-6</v>
      </c>
      <c r="J314" s="9" t="str">
        <f>_xlfn.XLOOKUP($E314,'Copy of Raw Data'!$E:$E,'Copy of 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_xlfn.XLOOKUP($E314,'Copy of Raw Data'!$E:$E,'Copy of 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_xlfn.XLOOKUP($E314,'Copy of Raw Data'!$E:$E,'Copy of Raw Data'!N:N,"ERROR",0,1)</f>
        <v>14</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20% to 25%</v>
      </c>
      <c r="P314" s="16">
        <f t="shared" si="18"/>
        <v>0.215</v>
      </c>
      <c r="Q314" s="9">
        <f>_xlfn.XLOOKUP($E314,'Copy of Raw Data'!$E:$E,'Copy of Raw Data'!Q:Q,"ERROR",0,1)</f>
        <v>6.6</v>
      </c>
      <c r="R314" s="9" t="str">
        <f>_xlfn.XLOOKUP($E314,'Copy of Raw Data'!$E:$E,'Copy of Raw Data'!R:R,"ERROR",0,1)</f>
        <v>oz</v>
      </c>
      <c r="S314" s="17">
        <f t="shared" si="21"/>
        <v>1.66515151515152</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19"/>
        <v>0.0717352763345323</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20"/>
        <v>0.0563121919226079</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6.6</v>
      </c>
      <c r="AA314" s="9" t="str">
        <f>_xlfn.XLOOKUP($E314,'Copy of Raw Data'!$E:$E,'Copy of Raw Data'!AA:AA,"ERROR",0,1)</f>
        <v>oz</v>
      </c>
      <c r="AB314" s="9"/>
      <c r="AC314" s="9"/>
      <c r="AD314" s="9"/>
      <c r="AE314" s="9"/>
      <c r="AF314" s="9"/>
    </row>
    <row r="315" hidden="1" spans="1:32">
      <c r="A315" s="9" t="str">
        <f>_xlfn.XLOOKUP($E315,'Copy of Raw Data'!$E:$E,'Copy of Raw Data'!A:A,"ERROR",0,1)</f>
        <v>US</v>
      </c>
      <c r="B315" s="9" t="str">
        <f>_xlfn.XLOOKUP($E315,'Copy of Raw Data'!$E:$E,'Copy of Raw Data'!B:B,"ERROR",0,1)</f>
        <v>Hair Mousses</v>
      </c>
      <c r="C315" s="9" t="str">
        <f>_xlfn.XLOOKUP($E315,'Copy of Raw Data'!$E:$E,'Copy of Raw Data'!C:C,"ERROR",0,1)</f>
        <v>umberto giannini</v>
      </c>
      <c r="D315" s="9" t="str">
        <f>_xlfn.XLOOKUP($E315,'Copy of Raw Data'!$E:$E,'Copy of Raw Data'!D:D,"ERROR",0,1)</f>
        <v>www.amazon.com/dp/B06VSMMF7D</v>
      </c>
      <c r="E315" s="9" t="s">
        <v>1116</v>
      </c>
      <c r="F315" s="9" t="str">
        <f>_xlfn.XLOOKUP($E315,'Copy of Raw Data'!$E:$E,'Copy of Raw Data'!F:F,"ERROR",0,1)</f>
        <v>Umberto Giannini Curl Whip Curl Activating Mousse, Vegan &amp; Cruelty Free Frizz Solution Mousse for Curly or Wavy Hair</v>
      </c>
      <c r="G315" s="9">
        <f>_xlfn.XLOOKUP($E315,'Copy of Raw Data'!$E:$E,'Copy of Raw Data'!G:G,"ERROR",0,1)</f>
        <v>5</v>
      </c>
      <c r="H315" s="9">
        <f>_xlfn.XLOOKUP($E315,'Copy of Raw Data'!$E:$E,'Copy of Raw Data'!H:H,"ERROR",0,1)</f>
        <v>55.33</v>
      </c>
      <c r="I315" s="9">
        <f>_xlfn.XLOOKUP($E315,'Copy of Raw Data'!$E:$E,'Copy of Raw Data'!I:I,"ERROR",0,1)</f>
        <v>0</v>
      </c>
      <c r="J315" s="9" t="str">
        <f>_xlfn.XLOOKUP($E315,'Copy of Raw Data'!$E:$E,'Copy of Raw Data'!J:J,"ERROR",0,1)</f>
        <v>No</v>
      </c>
      <c r="K315" s="15" t="str">
        <f t="array" ref="K315">_xlfn.IFS(AND(L315&gt;0,L315&lt;=5),"0 to 5",AND(L315&gt;5,L315&lt;=10),"5 to 10",AND(L315&gt;10,L315&lt;=15),"10 to 15",AND(L315&gt;15,L315&lt;=20),"15 to 20",AND(L315&gt;20,L315&lt;=30),"20 to 30",AND(L315&gt;30,L315&lt;=40),"30 to 40",AND(L315&gt;40,L315&lt;=50),"40 to 50",AND(L315&gt;50,L315&lt;=75),"50 to 75",AND(L315&gt;75,L315&lt;=100),"75 to 100",AND(L315&gt;100,L315&lt;=150),"100 to 150",AND(L315&gt;150,L315&lt;=200),"150 to 200",AND(L315&gt;200,L315&lt;=250),"200 to 250",AND(L315&gt;250,L315&lt;=300),"250 to 300",AND(L315&gt;300,L315&lt;=400),"300 to 400",AND(L315&gt;400,L315&lt;=500),"400 to 500",L315&gt;500,"500+")</f>
        <v>10 to 15</v>
      </c>
      <c r="L315" s="9">
        <f>_xlfn.XLOOKUP($E315,'Copy of Raw Data'!$E:$E,'Copy of Raw Data'!L:L,"ERROR",0,1)</f>
        <v>10.99</v>
      </c>
      <c r="M315" s="15" t="str">
        <f t="array" ref="M315">_xlfn.IFS(AND(N315&gt;0,N315&lt;=5),"0 to 5",AND(N315&gt;5,N315&lt;=10),"5 to 10",AND(N315&gt;10,N315&lt;=15),"10 to 15",AND(N315&gt;15,N315&lt;=20),"15 to 20",AND(N315&gt;20,N315&lt;=30),"20 to 30",AND(N315&gt;30,N315&lt;=40),"30 to 40",AND(N315&gt;40,N315&lt;=50),"40 to 50",AND(N315&gt;50,N315&lt;=75),"50 to 75",AND(N315&gt;75,N315&lt;=100),"75 to 100",AND(N315&gt;100,N315&lt;=150),"100 to 150",AND(N315&gt;150,N315&lt;=200),"150 to 200",AND(N315&gt;200,N315&lt;=250),"200 to 250",AND(N315&gt;250,N315&lt;=300),"250 to 300",AND(N315&gt;300,N315&lt;=400),"300 to 400",AND(N315&gt;400,N315&lt;=500),"400 to 500",N315&gt;500,"500+")</f>
        <v>10 to 15</v>
      </c>
      <c r="N315" s="9">
        <f>_xlfn.XLOOKUP($E315,'Copy of Raw Data'!$E:$E,'Copy of Raw Data'!N:N,"ERROR",0,1)</f>
        <v>10.99</v>
      </c>
      <c r="O315" s="15" t="str">
        <f t="array" ref="O315">_xlfn.IFS(P315=0,"No Discount",AND(P315&gt;0,P315&lt;=0.02),"0% to 2%",AND(P315&gt;0.02,P315&lt;=0.04),"2% to 4%",AND(P315&gt;0.04,P315&lt;=0.06),"4% to 6%",AND(P315&gt;0.06,P315&lt;=0.08),"6% to 8%",AND(P315&gt;0.08,P315&lt;=0.1),"8% to 10%",AND(P315&gt;0.1,P315&lt;=0.15),"10% to 15%",AND(P315&gt;0.15,P315&lt;=0.2),"15% to 20%",AND(P315&gt;0.2,P315&lt;=0.25),"20% to 25%",AND(P315&gt;0.25,P315&lt;=0.3),"25% to 30%",AND(P315&gt;0.3,P315&lt;=0.4),"30% to 40%",AND(P315&gt;0.4,P315&lt;=0.5),"40% to 50%",AND(P315&gt;0.5,P315&lt;=0.75),"50% to 75%",AND(P315&gt;0.75,P315&lt;=1),"75% to 100%")</f>
        <v>No Discount</v>
      </c>
      <c r="P315" s="16">
        <f t="shared" si="18"/>
        <v>0</v>
      </c>
      <c r="Q315" s="9">
        <f>_xlfn.XLOOKUP($E315,'Copy of Raw Data'!$E:$E,'Copy of Raw Data'!Q:Q,"ERROR",0,1)</f>
        <v>6.7</v>
      </c>
      <c r="R315" s="9" t="str">
        <f>_xlfn.XLOOKUP($E315,'Copy of Raw Data'!$E:$E,'Copy of Raw Data'!R:R,"ERROR",0,1)</f>
        <v>fl oz</v>
      </c>
      <c r="S315" s="17">
        <f t="shared" si="21"/>
        <v>1.57721010332951</v>
      </c>
      <c r="T315" s="9" t="str">
        <f t="array" ref="T315">_xlfn.IFS(AND(S315&gt;0,S315&lt;=0.05),"0 to 0.05",AND(S315&gt;0.05,S315&lt;=0.1),"0.05 to 0.1",AND(S315&gt;0.1,S315&lt;=0.2),"0.1 to 0.2",AND(S315&gt;0.2,S315&lt;=0.3),"0.2 to 0.3",AND(S315&gt;0.3,S315&lt;=0.4),"0.3 to 0.4",AND(S315&gt;0.4,S315&lt;=0.5),"0.4 to 0.5",AND(S315&gt;0.5,S315&lt;=0.75),"0.5 to 0.75",AND(S315&gt;0.75,S315&lt;=1),"0.75 to 1",AND(S315&gt;1,S315&lt;=2),"1 to 2",AND(S315&gt;2,S315&lt;=3),"2 to 3",AND(S315&gt;3,S315&lt;=4),"3 to 4",AND(S315&gt;4,S315&lt;=5),"4 to 5",AND(S315&gt;5,S315&lt;=10),"5 to 10",S315&gt;10,"10+")</f>
        <v>1 to 2</v>
      </c>
      <c r="U315" s="17" t="str">
        <f t="array" ref="U315">_xlfn.IFS(AND(V315&gt;0,V315&lt;=0.05),"0 to 0.05",AND(V315&gt;0.05,V315&lt;=0.1),"0.05 to 0.1",AND(V315&gt;0.1,V315&lt;=0.2),"0.1 to 0.2",AND(V315&gt;0.2,V315&lt;=0.3),"0.2 to 0.3",AND(V315&gt;0.3,V315&lt;=0.4),"0.3 to 0.4",AND(V315&gt;0.4,V315&lt;=0.5),"0.4 to 0.5",AND(V315&gt;0.5,V315&lt;=0.75),"0.5 to 0.75",AND(V315&gt;0.75,V315&lt;=1),"0.75 to 1",AND(V315&gt;1,V315&lt;=2),"1 to 2",AND(V315&gt;2,V315&lt;=3),"2 to 3",AND(V315&gt;3,V315&lt;=4),"3 to 4",AND(V315&gt;4,V315&lt;=5),"4 to 5",AND(V315&gt;5,V315&lt;=10),"5 to 10",V315&gt;10,"10+")</f>
        <v>0.05 to 0.1</v>
      </c>
      <c r="V315" s="17">
        <f t="shared" si="19"/>
        <v>0.0533381840828375</v>
      </c>
      <c r="W315" s="17" t="str">
        <f t="array" ref="W315">_xlfn.IFS(AND(X315&gt;0,X315&lt;=0.05),"0 to 0.05",AND(X315&gt;0.05,X315&lt;=0.1),"0.05 to 0.1",AND(X315&gt;0.1,X315&lt;=0.2),"0.1 to 0.2",AND(X315&gt;0.2,X315&lt;=0.3),"0.2 to 0.3",AND(X315&gt;0.3,X315&lt;=0.4),"0.3 to 0.4",AND(X315&gt;0.4,X315&lt;=0.5),"0.4 to 0.5",AND(X315&gt;0.5,X315&lt;=0.75),"0.5 to 0.75",AND(X315&gt;0.75,X315&lt;=1),"0.75 to 1",AND(X315&gt;1,X315&lt;=2),"1 to 2",AND(X315&gt;2,X315&lt;=3),"2 to 3",AND(X315&gt;3,X315&lt;=4),"3 to 4",AND(X315&gt;4,X315&lt;=5),"4 to 5",AND(X315&gt;5,X315&lt;=10),"5 to 10",X315&gt;10,"10+")</f>
        <v>0.05 to 0.1</v>
      </c>
      <c r="X315" s="17">
        <f t="shared" si="20"/>
        <v>0.0533381840828375</v>
      </c>
      <c r="Y315" s="9" t="str">
        <f t="array" ref="Y315">_xlfn.IFS(AND(Z315&gt;0,Z315&lt;=1),"0 to 1",AND(Z315&gt;1,Z315&lt;=2),"1 to 2",AND(Z315&gt;2,Z315&lt;=4),"2 to 4",AND(Z315&gt;4,Z315&lt;=6),"4 to 6",AND(Z315&gt;6,Z315&lt;=8),"6 to 8",AND(Z315&gt;8,Z315&lt;=10),"8 to 10",AND(Z315&gt;10,Z315&lt;=15),"10 to 15",AND(Z315&gt;15,Z315&lt;=20),"15 to 20",AND(Z315&gt;20,Z315&lt;=25),"20 to 25",AND(Z315&gt;25,Z315&lt;=30),"25 to 30",AND(Z315&gt;30,Z315&lt;=40),"30 to 40",AND(Z315&gt;40,Z315&lt;=50),"40 to 50",Z315&gt;50,"50+")</f>
        <v>6 to 8</v>
      </c>
      <c r="Z315" s="17">
        <f t="array" ref="Z315">_xlfn.IFS(AA315="oz",_xlfn.IFS(R315="oz",Q315,R315="fl oz",Q315*1.04,R315="ml",Q315*0.0338),AA315="fl oz",_xlfn.IFS(R315="oz",Q315/1.04,R315="fl oz",Q315,R315="ml",Q315*0.0338/1.04),AA315="ml",_xlfn.IFS(R315="oz",Q315/0.0338,R315="fl oz",Q315*1.04/0.0338,R315="ml",Q315))</f>
        <v>6.968</v>
      </c>
      <c r="AA315" s="9" t="str">
        <f>_xlfn.XLOOKUP($E315,'Copy of Raw Data'!$E:$E,'Copy of Raw Data'!AA:AA,"ERROR",0,1)</f>
        <v>oz</v>
      </c>
      <c r="AB315" s="9"/>
      <c r="AC315" s="9"/>
      <c r="AD315" s="9"/>
      <c r="AE315" s="9"/>
      <c r="AF315" s="9"/>
    </row>
  </sheetData>
  <autoFilter ref="A3:AF315">
    <sortState ref="A3:AF315">
      <sortCondition ref="H3" descending="1"/>
    </sortState>
    <extLst/>
  </autoFilter>
  <conditionalFormatting sqref="H3:J3">
    <cfRule type="colorScale" priority="3">
      <colorScale>
        <cfvo type="min"/>
        <cfvo type="percentile" val="50"/>
        <cfvo type="max"/>
        <color rgb="FFF8696B"/>
        <color rgb="FFFFEB84"/>
        <color rgb="FF63BE7B"/>
      </colorScale>
    </cfRule>
  </conditionalFormatting>
  <conditionalFormatting sqref="H4:H315">
    <cfRule type="colorScale" priority="2">
      <colorScale>
        <cfvo type="min"/>
        <cfvo type="percentile" val="50"/>
        <cfvo type="max"/>
        <color rgb="FFF8696B"/>
        <color rgb="FFFFEB84"/>
        <color rgb="FF63BE7B"/>
      </colorScale>
    </cfRule>
  </conditionalFormatting>
  <conditionalFormatting sqref="AG4:BG59">
    <cfRule type="cellIs" dxfId="24" priority="1" operator="greaterThan">
      <formula>0</formula>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Q37"/>
  <sheetViews>
    <sheetView workbookViewId="0">
      <selection activeCell="O2" sqref="O2:O31"/>
    </sheetView>
  </sheetViews>
  <sheetFormatPr defaultColWidth="9" defaultRowHeight="14.4"/>
  <cols>
    <col min="1" max="1" width="20.1388888888889" customWidth="1"/>
  </cols>
  <sheetData>
    <row r="1" spans="1:17">
      <c r="A1" t="s">
        <v>1501</v>
      </c>
      <c r="B1" t="s">
        <v>1502</v>
      </c>
      <c r="E1" t="s">
        <v>1530</v>
      </c>
      <c r="K1" t="s">
        <v>1501</v>
      </c>
      <c r="L1" t="s">
        <v>1502</v>
      </c>
      <c r="P1" s="18"/>
      <c r="Q1" s="18"/>
    </row>
    <row r="2" spans="1:15">
      <c r="A2" t="s">
        <v>1137</v>
      </c>
      <c r="B2" t="s">
        <v>1137</v>
      </c>
      <c r="E2" t="s">
        <v>1137</v>
      </c>
      <c r="K2" t="s">
        <v>1137</v>
      </c>
      <c r="L2" t="s">
        <v>1137</v>
      </c>
      <c r="O2" t="s">
        <v>1137</v>
      </c>
    </row>
    <row r="3" spans="1:15">
      <c r="A3" t="s">
        <v>1479</v>
      </c>
      <c r="B3" t="s">
        <v>1479</v>
      </c>
      <c r="E3" t="s">
        <v>1479</v>
      </c>
      <c r="K3" t="s">
        <v>1531</v>
      </c>
      <c r="L3" t="s">
        <v>1493</v>
      </c>
      <c r="O3" t="s">
        <v>1493</v>
      </c>
    </row>
    <row r="4" spans="1:15">
      <c r="A4" t="s">
        <v>1130</v>
      </c>
      <c r="B4" t="s">
        <v>1130</v>
      </c>
      <c r="E4" t="s">
        <v>1130</v>
      </c>
      <c r="K4" t="s">
        <v>1479</v>
      </c>
      <c r="L4" t="s">
        <v>1479</v>
      </c>
      <c r="O4" t="s">
        <v>1479</v>
      </c>
    </row>
    <row r="5" spans="1:15">
      <c r="A5" t="s">
        <v>1532</v>
      </c>
      <c r="B5" t="s">
        <v>1495</v>
      </c>
      <c r="E5" t="s">
        <v>1495</v>
      </c>
      <c r="K5" t="s">
        <v>1481</v>
      </c>
      <c r="L5" t="s">
        <v>1481</v>
      </c>
      <c r="O5" t="s">
        <v>1481</v>
      </c>
    </row>
    <row r="6" spans="1:15">
      <c r="A6" t="s">
        <v>1471</v>
      </c>
      <c r="B6" t="s">
        <v>1471</v>
      </c>
      <c r="E6" t="s">
        <v>1471</v>
      </c>
      <c r="K6" t="s">
        <v>1289</v>
      </c>
      <c r="L6" t="s">
        <v>1500</v>
      </c>
      <c r="O6" t="s">
        <v>1500</v>
      </c>
    </row>
    <row r="7" spans="1:15">
      <c r="A7" t="s">
        <v>1296</v>
      </c>
      <c r="B7" t="s">
        <v>1296</v>
      </c>
      <c r="E7" t="s">
        <v>1296</v>
      </c>
      <c r="K7" t="s">
        <v>1533</v>
      </c>
      <c r="L7" t="s">
        <v>1491</v>
      </c>
      <c r="O7" t="s">
        <v>1491</v>
      </c>
    </row>
    <row r="8" spans="1:15">
      <c r="A8" t="s">
        <v>1133</v>
      </c>
      <c r="B8" t="s">
        <v>1133</v>
      </c>
      <c r="E8" t="s">
        <v>1133</v>
      </c>
      <c r="K8" t="s">
        <v>1130</v>
      </c>
      <c r="L8" t="s">
        <v>1130</v>
      </c>
      <c r="O8" t="s">
        <v>1130</v>
      </c>
    </row>
    <row r="9" spans="1:15">
      <c r="A9" t="s">
        <v>1157</v>
      </c>
      <c r="B9" t="s">
        <v>1157</v>
      </c>
      <c r="E9" t="s">
        <v>1157</v>
      </c>
      <c r="K9" t="s">
        <v>1534</v>
      </c>
      <c r="L9" t="s">
        <v>1130</v>
      </c>
      <c r="O9" t="s">
        <v>1191</v>
      </c>
    </row>
    <row r="10" spans="1:15">
      <c r="A10" t="s">
        <v>1483</v>
      </c>
      <c r="B10" t="s">
        <v>1483</v>
      </c>
      <c r="E10" t="s">
        <v>1483</v>
      </c>
      <c r="K10" t="s">
        <v>1191</v>
      </c>
      <c r="L10" t="s">
        <v>1191</v>
      </c>
      <c r="O10" t="s">
        <v>1489</v>
      </c>
    </row>
    <row r="11" spans="1:15">
      <c r="A11" t="s">
        <v>1171</v>
      </c>
      <c r="B11" t="s">
        <v>1131</v>
      </c>
      <c r="E11" t="s">
        <v>1131</v>
      </c>
      <c r="K11" t="s">
        <v>1489</v>
      </c>
      <c r="L11" t="s">
        <v>1489</v>
      </c>
      <c r="O11" t="s">
        <v>1495</v>
      </c>
    </row>
    <row r="12" spans="1:15">
      <c r="A12" t="s">
        <v>1136</v>
      </c>
      <c r="B12" t="s">
        <v>1136</v>
      </c>
      <c r="E12" t="s">
        <v>1136</v>
      </c>
      <c r="K12" t="s">
        <v>1532</v>
      </c>
      <c r="L12" t="s">
        <v>1495</v>
      </c>
      <c r="O12" t="s">
        <v>1471</v>
      </c>
    </row>
    <row r="13" spans="1:15">
      <c r="A13" t="s">
        <v>1535</v>
      </c>
      <c r="B13" t="s">
        <v>1131</v>
      </c>
      <c r="E13" t="s">
        <v>1132</v>
      </c>
      <c r="K13" t="s">
        <v>1471</v>
      </c>
      <c r="L13" t="s">
        <v>1471</v>
      </c>
      <c r="O13" t="s">
        <v>1497</v>
      </c>
    </row>
    <row r="14" spans="1:15">
      <c r="A14" t="s">
        <v>1536</v>
      </c>
      <c r="B14" t="s">
        <v>1132</v>
      </c>
      <c r="E14" t="s">
        <v>1135</v>
      </c>
      <c r="K14" t="s">
        <v>1497</v>
      </c>
      <c r="L14" t="s">
        <v>1497</v>
      </c>
      <c r="O14" t="s">
        <v>1296</v>
      </c>
    </row>
    <row r="15" spans="1:15">
      <c r="A15" t="s">
        <v>1135</v>
      </c>
      <c r="B15" t="s">
        <v>1135</v>
      </c>
      <c r="E15" t="s">
        <v>1134</v>
      </c>
      <c r="K15" t="s">
        <v>1296</v>
      </c>
      <c r="L15" t="s">
        <v>1296</v>
      </c>
      <c r="O15" t="s">
        <v>1133</v>
      </c>
    </row>
    <row r="16" spans="1:15">
      <c r="A16" t="s">
        <v>1134</v>
      </c>
      <c r="B16" t="s">
        <v>1134</v>
      </c>
      <c r="E16" t="s">
        <v>1139</v>
      </c>
      <c r="K16" t="s">
        <v>1133</v>
      </c>
      <c r="L16" t="s">
        <v>1133</v>
      </c>
      <c r="O16" t="s">
        <v>1157</v>
      </c>
    </row>
    <row r="17" spans="1:15">
      <c r="A17" t="s">
        <v>1139</v>
      </c>
      <c r="B17" t="s">
        <v>1139</v>
      </c>
      <c r="E17" t="s">
        <v>1475</v>
      </c>
      <c r="K17" t="s">
        <v>1157</v>
      </c>
      <c r="L17" t="s">
        <v>1157</v>
      </c>
      <c r="O17" t="s">
        <v>1483</v>
      </c>
    </row>
    <row r="18" spans="1:15">
      <c r="A18" t="s">
        <v>1475</v>
      </c>
      <c r="B18" t="s">
        <v>1475</v>
      </c>
      <c r="E18" t="s">
        <v>1485</v>
      </c>
      <c r="K18" t="s">
        <v>1128</v>
      </c>
      <c r="L18" t="s">
        <v>1157</v>
      </c>
      <c r="O18" t="s">
        <v>1131</v>
      </c>
    </row>
    <row r="19" spans="1:15">
      <c r="A19" t="s">
        <v>1485</v>
      </c>
      <c r="B19" t="s">
        <v>1485</v>
      </c>
      <c r="E19" t="s">
        <v>1138</v>
      </c>
      <c r="K19" t="s">
        <v>1483</v>
      </c>
      <c r="L19" t="s">
        <v>1483</v>
      </c>
      <c r="O19" t="s">
        <v>1477</v>
      </c>
    </row>
    <row r="20" spans="1:15">
      <c r="A20" t="s">
        <v>1537</v>
      </c>
      <c r="B20" t="s">
        <v>1138</v>
      </c>
      <c r="E20" t="s">
        <v>1473</v>
      </c>
      <c r="K20" t="s">
        <v>1171</v>
      </c>
      <c r="L20" t="s">
        <v>1131</v>
      </c>
      <c r="O20" t="s">
        <v>1136</v>
      </c>
    </row>
    <row r="21" spans="1:15">
      <c r="A21" t="s">
        <v>1473</v>
      </c>
      <c r="B21" t="s">
        <v>1473</v>
      </c>
      <c r="K21" t="s">
        <v>1535</v>
      </c>
      <c r="L21" t="s">
        <v>1131</v>
      </c>
      <c r="O21" t="s">
        <v>1138</v>
      </c>
    </row>
    <row r="22" spans="11:15">
      <c r="K22" t="s">
        <v>1538</v>
      </c>
      <c r="L22" t="s">
        <v>1131</v>
      </c>
      <c r="O22" t="s">
        <v>1499</v>
      </c>
    </row>
    <row r="23" spans="11:15">
      <c r="K23" t="s">
        <v>1539</v>
      </c>
      <c r="L23" t="s">
        <v>1131</v>
      </c>
      <c r="O23" t="s">
        <v>1487</v>
      </c>
    </row>
    <row r="24" spans="11:15">
      <c r="K24" t="s">
        <v>1540</v>
      </c>
      <c r="L24" t="s">
        <v>1477</v>
      </c>
      <c r="O24" t="s">
        <v>1132</v>
      </c>
    </row>
    <row r="25" spans="11:15">
      <c r="K25" t="s">
        <v>1136</v>
      </c>
      <c r="L25" t="s">
        <v>1136</v>
      </c>
      <c r="O25" t="s">
        <v>1135</v>
      </c>
    </row>
    <row r="26" spans="11:15">
      <c r="K26" t="s">
        <v>1537</v>
      </c>
      <c r="L26" t="s">
        <v>1138</v>
      </c>
      <c r="O26" t="s">
        <v>1498</v>
      </c>
    </row>
    <row r="27" spans="11:15">
      <c r="K27" t="s">
        <v>1499</v>
      </c>
      <c r="L27" t="s">
        <v>1499</v>
      </c>
      <c r="O27" t="s">
        <v>1134</v>
      </c>
    </row>
    <row r="28" spans="11:15">
      <c r="K28" t="s">
        <v>1541</v>
      </c>
      <c r="L28" t="s">
        <v>1487</v>
      </c>
      <c r="O28" t="s">
        <v>1139</v>
      </c>
    </row>
    <row r="29" spans="11:15">
      <c r="K29" t="s">
        <v>1536</v>
      </c>
      <c r="L29" t="s">
        <v>1132</v>
      </c>
      <c r="O29" t="s">
        <v>1475</v>
      </c>
    </row>
    <row r="30" spans="11:15">
      <c r="K30" t="s">
        <v>1135</v>
      </c>
      <c r="L30" t="s">
        <v>1135</v>
      </c>
      <c r="O30" t="s">
        <v>1485</v>
      </c>
    </row>
    <row r="31" spans="11:15">
      <c r="K31" t="s">
        <v>1498</v>
      </c>
      <c r="L31" t="s">
        <v>1498</v>
      </c>
      <c r="O31" t="s">
        <v>1473</v>
      </c>
    </row>
    <row r="32" spans="11:12">
      <c r="K32" t="s">
        <v>1134</v>
      </c>
      <c r="L32" t="s">
        <v>1134</v>
      </c>
    </row>
    <row r="33" spans="11:12">
      <c r="K33" t="s">
        <v>1542</v>
      </c>
      <c r="L33" t="s">
        <v>1134</v>
      </c>
    </row>
    <row r="34" spans="11:12">
      <c r="K34" t="s">
        <v>1139</v>
      </c>
      <c r="L34" t="s">
        <v>1139</v>
      </c>
    </row>
    <row r="35" spans="11:12">
      <c r="K35" t="s">
        <v>1475</v>
      </c>
      <c r="L35" t="s">
        <v>1475</v>
      </c>
    </row>
    <row r="36" spans="11:12">
      <c r="K36" t="s">
        <v>1485</v>
      </c>
      <c r="L36" t="s">
        <v>1485</v>
      </c>
    </row>
    <row r="37" spans="11:12">
      <c r="K37" t="s">
        <v>1473</v>
      </c>
      <c r="L37" t="s">
        <v>1473</v>
      </c>
    </row>
  </sheetData>
  <autoFilter ref="K1:L37">
    <sortState ref="K1:L37">
      <sortCondition ref="L1:L37"/>
    </sortState>
    <extLst/>
  </autoFilter>
  <sortState ref="O2:O31">
    <sortCondition ref="O2:O31"/>
  </sortState>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P314"/>
  <sheetViews>
    <sheetView zoomScale="80" zoomScaleNormal="80" topLeftCell="BH1" workbookViewId="0">
      <selection activeCell="BP2" sqref="BP2"/>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9" width="9.13888888888889"/>
    <col min="30" max="31" width="44.8518518518519" customWidth="1"/>
    <col min="32" max="32" width="55.287037037037" customWidth="1"/>
  </cols>
  <sheetData>
    <row r="1" spans="33:68">
      <c r="AG1" t="s">
        <v>1137</v>
      </c>
      <c r="AH1" t="s">
        <v>1493</v>
      </c>
      <c r="AI1" t="s">
        <v>1479</v>
      </c>
      <c r="AJ1" t="s">
        <v>1481</v>
      </c>
      <c r="AK1" t="s">
        <v>1500</v>
      </c>
      <c r="AL1" t="s">
        <v>1491</v>
      </c>
      <c r="AM1" t="s">
        <v>1130</v>
      </c>
      <c r="AN1" t="s">
        <v>1130</v>
      </c>
      <c r="AO1" t="s">
        <v>1191</v>
      </c>
      <c r="AP1" t="s">
        <v>1489</v>
      </c>
      <c r="AQ1" t="s">
        <v>1495</v>
      </c>
      <c r="AR1" t="s">
        <v>1471</v>
      </c>
      <c r="AS1" t="s">
        <v>1497</v>
      </c>
      <c r="AT1" t="s">
        <v>1296</v>
      </c>
      <c r="AU1" t="s">
        <v>1133</v>
      </c>
      <c r="AV1" t="s">
        <v>1157</v>
      </c>
      <c r="AW1" t="s">
        <v>1157</v>
      </c>
      <c r="AX1" t="s">
        <v>1483</v>
      </c>
      <c r="AY1" t="s">
        <v>1131</v>
      </c>
      <c r="AZ1" t="s">
        <v>1131</v>
      </c>
      <c r="BA1" t="s">
        <v>1131</v>
      </c>
      <c r="BB1" t="s">
        <v>1131</v>
      </c>
      <c r="BC1" t="s">
        <v>1477</v>
      </c>
      <c r="BD1" t="s">
        <v>1136</v>
      </c>
      <c r="BE1" t="s">
        <v>1138</v>
      </c>
      <c r="BF1" t="s">
        <v>1499</v>
      </c>
      <c r="BG1" t="s">
        <v>1487</v>
      </c>
      <c r="BH1" t="s">
        <v>1132</v>
      </c>
      <c r="BI1" t="s">
        <v>1135</v>
      </c>
      <c r="BJ1" t="s">
        <v>1498</v>
      </c>
      <c r="BK1" t="s">
        <v>1134</v>
      </c>
      <c r="BL1" t="s">
        <v>1134</v>
      </c>
      <c r="BM1" t="s">
        <v>1139</v>
      </c>
      <c r="BN1" t="s">
        <v>1475</v>
      </c>
      <c r="BO1" t="s">
        <v>1485</v>
      </c>
      <c r="BP1" t="s">
        <v>1473</v>
      </c>
    </row>
    <row r="2" spans="1:68">
      <c r="A2" s="6" t="s">
        <v>0</v>
      </c>
      <c r="B2" s="6" t="s">
        <v>1</v>
      </c>
      <c r="C2" s="6" t="s">
        <v>2</v>
      </c>
      <c r="D2" s="6" t="s">
        <v>3</v>
      </c>
      <c r="E2" s="6" t="s">
        <v>4</v>
      </c>
      <c r="F2" s="6" t="s">
        <v>5</v>
      </c>
      <c r="G2" s="7" t="s">
        <v>6</v>
      </c>
      <c r="H2" s="8" t="s">
        <v>7</v>
      </c>
      <c r="I2" s="10" t="s">
        <v>8</v>
      </c>
      <c r="J2" s="8" t="s">
        <v>9</v>
      </c>
      <c r="K2" s="11" t="s">
        <v>10</v>
      </c>
      <c r="L2" s="12" t="s">
        <v>11</v>
      </c>
      <c r="M2" s="11" t="s">
        <v>12</v>
      </c>
      <c r="N2" s="12" t="s">
        <v>13</v>
      </c>
      <c r="O2" s="13" t="s">
        <v>14</v>
      </c>
      <c r="P2" s="14" t="s">
        <v>15</v>
      </c>
      <c r="Q2" s="6" t="s">
        <v>16</v>
      </c>
      <c r="R2" s="6" t="s">
        <v>17</v>
      </c>
      <c r="S2" s="6" t="s">
        <v>18</v>
      </c>
      <c r="T2" s="6" t="s">
        <v>19</v>
      </c>
      <c r="U2" s="6" t="s">
        <v>20</v>
      </c>
      <c r="V2" s="6" t="s">
        <v>21</v>
      </c>
      <c r="W2" s="6" t="s">
        <v>22</v>
      </c>
      <c r="X2" s="6" t="s">
        <v>23</v>
      </c>
      <c r="Y2" s="6" t="s">
        <v>24</v>
      </c>
      <c r="Z2" s="8" t="s">
        <v>25</v>
      </c>
      <c r="AA2" s="6" t="s">
        <v>26</v>
      </c>
      <c r="AB2" s="6" t="s">
        <v>1118</v>
      </c>
      <c r="AC2" s="6" t="s">
        <v>1119</v>
      </c>
      <c r="AD2" s="6" t="s">
        <v>27</v>
      </c>
      <c r="AE2" s="6" t="s">
        <v>28</v>
      </c>
      <c r="AF2" s="6" t="s">
        <v>29</v>
      </c>
      <c r="AG2" t="s">
        <v>1137</v>
      </c>
      <c r="AH2" t="s">
        <v>1531</v>
      </c>
      <c r="AI2" t="s">
        <v>1479</v>
      </c>
      <c r="AJ2" t="s">
        <v>1481</v>
      </c>
      <c r="AK2" t="s">
        <v>1289</v>
      </c>
      <c r="AL2" t="s">
        <v>1533</v>
      </c>
      <c r="AM2" t="s">
        <v>1130</v>
      </c>
      <c r="AN2" t="s">
        <v>1534</v>
      </c>
      <c r="AO2" t="s">
        <v>1191</v>
      </c>
      <c r="AP2" t="s">
        <v>1489</v>
      </c>
      <c r="AQ2" t="s">
        <v>1532</v>
      </c>
      <c r="AR2" t="s">
        <v>1471</v>
      </c>
      <c r="AS2" t="s">
        <v>1497</v>
      </c>
      <c r="AT2" t="s">
        <v>1296</v>
      </c>
      <c r="AU2" t="s">
        <v>1133</v>
      </c>
      <c r="AV2" t="s">
        <v>1157</v>
      </c>
      <c r="AW2" t="s">
        <v>1128</v>
      </c>
      <c r="AX2" t="s">
        <v>1483</v>
      </c>
      <c r="AY2" t="s">
        <v>1171</v>
      </c>
      <c r="AZ2" t="s">
        <v>1535</v>
      </c>
      <c r="BA2" t="s">
        <v>1538</v>
      </c>
      <c r="BB2" t="s">
        <v>1539</v>
      </c>
      <c r="BC2" t="s">
        <v>1540</v>
      </c>
      <c r="BD2" t="s">
        <v>1136</v>
      </c>
      <c r="BE2" t="s">
        <v>1537</v>
      </c>
      <c r="BF2" t="s">
        <v>1499</v>
      </c>
      <c r="BG2" t="s">
        <v>1541</v>
      </c>
      <c r="BH2" t="s">
        <v>1536</v>
      </c>
      <c r="BI2" t="s">
        <v>1135</v>
      </c>
      <c r="BJ2" t="s">
        <v>1498</v>
      </c>
      <c r="BK2" t="s">
        <v>1134</v>
      </c>
      <c r="BL2" t="s">
        <v>1542</v>
      </c>
      <c r="BM2" t="s">
        <v>1139</v>
      </c>
      <c r="BN2" t="s">
        <v>1475</v>
      </c>
      <c r="BO2" t="s">
        <v>1485</v>
      </c>
      <c r="BP2" t="s">
        <v>1473</v>
      </c>
    </row>
    <row r="3" spans="1:68">
      <c r="A3" s="9" t="str">
        <f>_xlfn.XLOOKUP($E3,'Copy of Raw Data'!$E:$E,'Copy of Raw Data'!A:A,"ERROR",0,1)</f>
        <v>US</v>
      </c>
      <c r="B3" s="9" t="str">
        <f>_xlfn.XLOOKUP($E3,'Copy of Raw Data'!$E:$E,'Copy of Raw Data'!B:B,"ERROR",0,1)</f>
        <v>Hair Mousses</v>
      </c>
      <c r="C3" s="9" t="str">
        <f>_xlfn.XLOOKUP($E3,'Copy of Raw Data'!$E:$E,'Copy of Raw Data'!C:C,"ERROR",0,1)</f>
        <v>SheaMoisture</v>
      </c>
      <c r="D3" s="9" t="str">
        <f>_xlfn.XLOOKUP($E3,'Copy of Raw Data'!$E:$E,'Copy of Raw Data'!D:D,"ERROR",0,1)</f>
        <v>www.amazon.com/dp/B07NQCBRK3</v>
      </c>
      <c r="E3" s="9" t="s">
        <v>34</v>
      </c>
      <c r="F3" s="9" t="str">
        <f>_xlfn.XLOOKUP($E3,'Copy of Raw Data'!$E:$E,'Copy of Raw Data'!F:F,"ERROR",0,1)</f>
        <v>SheaMoisture Curl Mousse Coconut and Hibiscus for Frizz Control Styling Mousse with Shea Butter 7.5 oz</v>
      </c>
      <c r="G3" s="9">
        <f>_xlfn.XLOOKUP($E3,'Copy of Raw Data'!$E:$E,'Copy of Raw Data'!G:G,"ERROR",0,1)</f>
        <v>245011</v>
      </c>
      <c r="H3" s="9">
        <f>_xlfn.XLOOKUP($E3,'Copy of Raw Data'!$E:$E,'Copy of Raw Data'!H:H,"ERROR",0,1)</f>
        <v>2387397.7</v>
      </c>
      <c r="I3" s="9">
        <f>_xlfn.XLOOKUP($E3,'Copy of Raw Data'!$E:$E,'Copy of Raw Data'!I:I,"ERROR",0,1)</f>
        <v>0.0706550382569307</v>
      </c>
      <c r="J3" s="9" t="str">
        <f>_xlfn.XLOOKUP($E3,'Copy of Raw Data'!$E:$E,'Copy of Raw Data'!J:J,"ERROR",0,1)</f>
        <v>Yes</v>
      </c>
      <c r="K3" s="15"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5 to 10</v>
      </c>
      <c r="L3" s="9">
        <f>_xlfn.XLOOKUP($E3,'Copy of Raw Data'!$E:$E,'Copy of Raw Data'!L:L,"ERROR",0,1)</f>
        <v>9.7</v>
      </c>
      <c r="M3" s="15"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10 to 15</v>
      </c>
      <c r="N3" s="9">
        <f>_xlfn.XLOOKUP($E3,'Copy of Raw Data'!$E:$E,'Copy of Raw Data'!N:N,"ERROR",0,1)</f>
        <v>11.05</v>
      </c>
      <c r="O3" s="15"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10% to 15%</v>
      </c>
      <c r="P3" s="16">
        <f>(N3-L3)/N3</f>
        <v>0.122171945701358</v>
      </c>
      <c r="Q3" s="9">
        <f>_xlfn.XLOOKUP($E3,'Copy of Raw Data'!$E:$E,'Copy of Raw Data'!Q:Q,"ERROR",0,1)</f>
        <v>7.5</v>
      </c>
      <c r="R3" s="9" t="str">
        <f>_xlfn.XLOOKUP($E3,'Copy of Raw Data'!$E:$E,'Copy of Raw Data'!R:R,"ERROR",0,1)</f>
        <v>fl oz</v>
      </c>
      <c r="S3" s="17">
        <f>L3/Z3</f>
        <v>1.24358974358974</v>
      </c>
      <c r="T3" s="9" t="str">
        <f t="array" ref="T3">_xlfn.IFS(AND(S3&gt;0,S3&lt;=0.05),"0 to 0.05",AND(S3&gt;0.05,S3&lt;=0.1),"0.05 to 0.1",AND(S3&gt;0.1,S3&lt;=0.2),"0.1 to 0.2",AND(S3&gt;0.2,S3&lt;=0.3),"0.2 to 0.3",AND(S3&gt;0.3,S3&lt;=0.4),"0.3 to 0.4",AND(S3&gt;0.4,S3&lt;=0.5),"0.4 to 0.5",AND(S3&gt;0.5,S3&lt;=0.75),"0.5 to 0.75",AND(S3&gt;0.75,S3&lt;=1),"0.75 to 1",AND(S3&gt;1,S3&lt;=2),"1 to 2",AND(S3&gt;2,S3&lt;=3),"2 to 3",AND(S3&gt;3,S3&lt;=4),"3 to 4",AND(S3&gt;4,S3&lt;=5),"4 to 5",AND(S3&gt;5,S3&lt;=10),"5 to 10",S3&gt;10,"10+")</f>
        <v>1 to 2</v>
      </c>
      <c r="U3" s="17"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 to 0.05</v>
      </c>
      <c r="V3" s="17">
        <f>N3/($Z3*29.57)</f>
        <v>0.0479089166948484</v>
      </c>
      <c r="W3" s="17"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 to 0.05</v>
      </c>
      <c r="X3" s="17">
        <f>L3/($Z3*29.57)</f>
        <v>0.0420557911257945</v>
      </c>
      <c r="Y3" s="9"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17">
        <f t="array" ref="Z3">_xlfn.IFS(AA3="oz",_xlfn.IFS(R3="oz",Q3,R3="fl oz",Q3*1.04,R3="ml",Q3*0.0338),AA3="fl oz",_xlfn.IFS(R3="oz",Q3/1.04,R3="fl oz",Q3,R3="ml",Q3*0.0338/1.04),AA3="ml",_xlfn.IFS(R3="oz",Q3/0.0338,R3="fl oz",Q3*1.04/0.0338,R3="ml",Q3))</f>
        <v>7.8</v>
      </c>
      <c r="AA3" s="9" t="str">
        <f>_xlfn.XLOOKUP($E3,'Copy of Raw Data'!$E:$E,'Copy of Raw Data'!AA:AA,"ERROR",0,1)</f>
        <v>oz</v>
      </c>
      <c r="AB3" s="9" t="str">
        <f>_xlfn.XLOOKUP($E3,'Copy of Raw Data'!$E:$E,'Copy of Raw Data'!AB:AB,"ERROR",0,1)</f>
        <v>Pump Bottle</v>
      </c>
      <c r="AC3" s="9" t="str">
        <f>_xlfn.XLOOKUP($E3,'Copy of Raw Data'!$E:$E,'Copy of Raw Data'!AC:AC,"ERROR",0,1)</f>
        <v>Pack of 1</v>
      </c>
      <c r="AD3" s="9" t="str">
        <f>_xlfn.XLOOKUP($E3,'Copy of Raw Data'!$E:$E,'Copy of Raw Data'!AD:AD,"ERROR",0,1)</f>
        <v>Frizz Control, Moisturising, Curl Enhancing, Volumizing</v>
      </c>
      <c r="AE3" s="9" t="str">
        <f>_xlfn.XLOOKUP($E3,'Copy of Raw Data'!$E:$E,'Copy of Raw Data'!AO:AO,"ERROR",0,1)</f>
        <v>Residue free, Silicone Free, Sulfate Free, Paraben free, Phthalate Free, Mineral Oil Free, Petrolatum Free, Cruelty Free, Sustainably Produced</v>
      </c>
      <c r="AF3" s="9" t="str">
        <f>_xlfn.XLOOKUP($E3,'Copy of Raw Data'!$E:$E,'Copy of Raw Data'!AZ:AZ,"ERROR",0,1)</f>
        <v>Coconut oil, Hibiscus Flower, Shea butter</v>
      </c>
      <c r="AG3">
        <f>IF(IFERROR(SEARCH(AG$2,$AE3,1),0)=0,0,1)</f>
        <v>0</v>
      </c>
      <c r="AH3">
        <f t="shared" ref="AH3:AZ16" si="0">IF(IFERROR(SEARCH(AH$2,$AE3,1),0)=0,0,1)</f>
        <v>0</v>
      </c>
      <c r="AI3">
        <f t="shared" si="0"/>
        <v>0</v>
      </c>
      <c r="AJ3">
        <f t="shared" si="0"/>
        <v>0</v>
      </c>
      <c r="AK3">
        <f t="shared" si="0"/>
        <v>0</v>
      </c>
      <c r="AL3">
        <f t="shared" si="0"/>
        <v>0</v>
      </c>
      <c r="AM3">
        <f t="shared" si="0"/>
        <v>1</v>
      </c>
      <c r="AN3">
        <f t="shared" si="0"/>
        <v>0</v>
      </c>
      <c r="AO3">
        <f t="shared" si="0"/>
        <v>0</v>
      </c>
      <c r="AP3">
        <f t="shared" si="0"/>
        <v>0</v>
      </c>
      <c r="AQ3">
        <f t="shared" si="0"/>
        <v>0</v>
      </c>
      <c r="AR3">
        <f t="shared" si="0"/>
        <v>0</v>
      </c>
      <c r="AS3">
        <f t="shared" si="0"/>
        <v>0</v>
      </c>
      <c r="AT3">
        <f t="shared" si="0"/>
        <v>0</v>
      </c>
      <c r="AU3">
        <f t="shared" si="0"/>
        <v>1</v>
      </c>
      <c r="AV3">
        <f t="shared" si="0"/>
        <v>1</v>
      </c>
      <c r="AW3">
        <f t="shared" si="0"/>
        <v>0</v>
      </c>
      <c r="AX3">
        <f t="shared" si="0"/>
        <v>0</v>
      </c>
      <c r="AY3">
        <f t="shared" si="0"/>
        <v>1</v>
      </c>
      <c r="AZ3">
        <f t="shared" si="0"/>
        <v>1</v>
      </c>
      <c r="BA3">
        <f t="shared" ref="BA3:BP18" si="1">IF(IFERROR(SEARCH(BA$2,$AE3,1),0)=0,0,1)</f>
        <v>0</v>
      </c>
      <c r="BB3">
        <f t="shared" si="1"/>
        <v>0</v>
      </c>
      <c r="BC3">
        <f t="shared" si="1"/>
        <v>0</v>
      </c>
      <c r="BD3">
        <f t="shared" si="1"/>
        <v>1</v>
      </c>
      <c r="BE3">
        <f t="shared" si="1"/>
        <v>0</v>
      </c>
      <c r="BF3">
        <f t="shared" si="1"/>
        <v>0</v>
      </c>
      <c r="BG3">
        <f t="shared" si="1"/>
        <v>0</v>
      </c>
      <c r="BH3">
        <f t="shared" si="1"/>
        <v>1</v>
      </c>
      <c r="BI3">
        <f t="shared" si="1"/>
        <v>1</v>
      </c>
      <c r="BJ3">
        <f t="shared" si="1"/>
        <v>0</v>
      </c>
      <c r="BK3">
        <f t="shared" si="1"/>
        <v>1</v>
      </c>
      <c r="BL3">
        <f t="shared" si="1"/>
        <v>0</v>
      </c>
      <c r="BM3">
        <f t="shared" si="1"/>
        <v>1</v>
      </c>
      <c r="BN3">
        <f t="shared" si="1"/>
        <v>0</v>
      </c>
      <c r="BO3">
        <f t="shared" si="1"/>
        <v>0</v>
      </c>
      <c r="BP3">
        <f t="shared" si="1"/>
        <v>0</v>
      </c>
    </row>
    <row r="4" spans="1:68">
      <c r="A4" s="9" t="str">
        <f>_xlfn.XLOOKUP($E4,'Copy of Raw Data'!$E:$E,'Copy of Raw Data'!A:A,"ERROR",0,1)</f>
        <v>US</v>
      </c>
      <c r="B4" s="9" t="str">
        <f>_xlfn.XLOOKUP($E4,'Copy of Raw Data'!$E:$E,'Copy of Raw Data'!B:B,"ERROR",0,1)</f>
        <v>Hair Mousses</v>
      </c>
      <c r="C4" s="9" t="str">
        <f>_xlfn.XLOOKUP($E4,'Copy of Raw Data'!$E:$E,'Copy of Raw Data'!C:C,"ERROR",0,1)</f>
        <v>Lottabody</v>
      </c>
      <c r="D4" s="9" t="str">
        <f>_xlfn.XLOOKUP($E4,'Copy of Raw Data'!$E:$E,'Copy of Raw Data'!D:D,"ERROR",0,1)</f>
        <v>www.amazon.com/dp/B000TG63EW</v>
      </c>
      <c r="E4" s="9" t="s">
        <v>41</v>
      </c>
      <c r="F4" s="9" t="str">
        <f>_xlfn.XLOOKUP($E4,'Copy of Raw Data'!$E:$E,'Copy of Raw Data'!F:F,"ERROR",0,1)</f>
        <v>Lottabody Coconut Oil and Shea Wrap Me Foaming Curl Mousse , Creates Soft Wraps, Hair Mousse for Curly Hair, Defines Curls, Anti Frizz, 7 Fl Oz</v>
      </c>
      <c r="G4" s="9">
        <f>_xlfn.XLOOKUP($E4,'Copy of Raw Data'!$E:$E,'Copy of Raw Data'!G:G,"ERROR",0,1)</f>
        <v>415461</v>
      </c>
      <c r="H4" s="9">
        <f>_xlfn.XLOOKUP($E4,'Copy of Raw Data'!$E:$E,'Copy of Raw Data'!H:H,"ERROR",0,1)</f>
        <v>1661902.52</v>
      </c>
      <c r="I4" s="9">
        <f>_xlfn.XLOOKUP($E4,'Copy of Raw Data'!$E:$E,'Copy of Raw Data'!I:I,"ERROR",0,1)</f>
        <v>0.0422119899619746</v>
      </c>
      <c r="J4" s="9" t="str">
        <f>_xlfn.XLOOKUP($E4,'Copy of Raw Data'!$E:$E,'Copy of 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0 to 5</v>
      </c>
      <c r="L4" s="9">
        <f>_xlfn.XLOOKUP($E4,'Copy of Raw Data'!$E:$E,'Copy of Raw Data'!L:L,"ERROR",0,1)</f>
        <v>4.04</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 to 10</v>
      </c>
      <c r="N4" s="9">
        <f>_xlfn.XLOOKUP($E4,'Copy of Raw Data'!$E:$E,'Copy of Raw Data'!N:N,"ERROR",0,1)</f>
        <v>7.99</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40% to 50%</v>
      </c>
      <c r="P4" s="16">
        <f t="shared" ref="P4:P67" si="2">(N4-L4)/N4</f>
        <v>0.494367959949937</v>
      </c>
      <c r="Q4" s="9">
        <f>_xlfn.XLOOKUP($E4,'Copy of Raw Data'!$E:$E,'Copy of Raw Data'!Q:Q,"ERROR",0,1)</f>
        <v>7</v>
      </c>
      <c r="R4" s="9" t="str">
        <f>_xlfn.XLOOKUP($E4,'Copy of Raw Data'!$E:$E,'Copy of Raw Data'!R:R,"ERROR",0,1)</f>
        <v>fl oz</v>
      </c>
      <c r="S4" s="17">
        <f t="shared" ref="S4:S67" si="3">L4/Z4</f>
        <v>0.554945054945055</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0.5 to 0.75</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 t="shared" ref="V4:V67" si="4">N4/($Z4*29.57)</f>
        <v>0.0371162486482067</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 t="shared" ref="X4:X67" si="5">L4/($Z4*29.57)</f>
        <v>0.0187671645229981</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7.28</v>
      </c>
      <c r="AA4" s="9" t="str">
        <f>_xlfn.XLOOKUP($E4,'Copy of Raw Data'!$E:$E,'Copy of Raw Data'!AA:AA,"ERROR",0,1)</f>
        <v>oz</v>
      </c>
      <c r="AB4" s="9" t="str">
        <f>_xlfn.XLOOKUP($E4,'Copy of Raw Data'!$E:$E,'Copy of Raw Data'!AB:AB,"ERROR",0,1)</f>
        <v>Pump Bottle</v>
      </c>
      <c r="AC4" s="9" t="str">
        <f>_xlfn.XLOOKUP($E4,'Copy of Raw Data'!$E:$E,'Copy of Raw Data'!AC:AC,"ERROR",0,1)</f>
        <v>Pack of 1</v>
      </c>
      <c r="AD4" s="9" t="str">
        <f>_xlfn.XLOOKUP($E4,'Copy of Raw Data'!$E:$E,'Copy of Raw Data'!AD:AD,"ERROR",0,1)</f>
        <v>Frizz Control, Moisturising, Curl Enhancing, Shine, Fast Drying</v>
      </c>
      <c r="AE4" s="9" t="str">
        <f>_xlfn.XLOOKUP($E4,'Copy of Raw Data'!$E:$E,'Copy of Raw Data'!AO:AO,"ERROR",0,1)</f>
        <v>NA</v>
      </c>
      <c r="AF4" s="9" t="str">
        <f>_xlfn.XLOOKUP($E4,'Copy of Raw Data'!$E:$E,'Copy of Raw Data'!AZ:AZ,"ERROR",0,1)</f>
        <v>Coconut Oil, Shea Oil</v>
      </c>
      <c r="AG4">
        <f>IF(IFERROR(SEARCH(AG$2,$AE4,1),0)=0,0,1)</f>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1</v>
      </c>
      <c r="AW4">
        <f t="shared" si="0"/>
        <v>0</v>
      </c>
      <c r="AX4">
        <f t="shared" si="0"/>
        <v>0</v>
      </c>
      <c r="AY4">
        <f t="shared" si="0"/>
        <v>0</v>
      </c>
      <c r="AZ4">
        <f t="shared" si="0"/>
        <v>0</v>
      </c>
      <c r="BA4">
        <f t="shared" si="1"/>
        <v>0</v>
      </c>
      <c r="BB4">
        <f t="shared" si="1"/>
        <v>0</v>
      </c>
      <c r="BC4">
        <f t="shared" si="1"/>
        <v>0</v>
      </c>
      <c r="BD4">
        <f t="shared" si="1"/>
        <v>0</v>
      </c>
      <c r="BE4">
        <f t="shared" si="1"/>
        <v>0</v>
      </c>
      <c r="BF4">
        <f t="shared" si="1"/>
        <v>0</v>
      </c>
      <c r="BG4">
        <f t="shared" si="1"/>
        <v>0</v>
      </c>
      <c r="BH4">
        <f t="shared" si="1"/>
        <v>0</v>
      </c>
      <c r="BI4">
        <f t="shared" si="1"/>
        <v>0</v>
      </c>
      <c r="BJ4">
        <f t="shared" si="1"/>
        <v>0</v>
      </c>
      <c r="BK4">
        <f t="shared" si="1"/>
        <v>0</v>
      </c>
      <c r="BL4">
        <f t="shared" si="1"/>
        <v>0</v>
      </c>
      <c r="BM4">
        <f t="shared" si="1"/>
        <v>0</v>
      </c>
      <c r="BN4">
        <f t="shared" si="1"/>
        <v>0</v>
      </c>
      <c r="BO4">
        <f t="shared" si="1"/>
        <v>0</v>
      </c>
      <c r="BP4">
        <f t="shared" si="1"/>
        <v>0</v>
      </c>
    </row>
    <row r="5" spans="1:68">
      <c r="A5" s="9" t="str">
        <f>_xlfn.XLOOKUP($E5,'Copy of Raw Data'!$E:$E,'Copy of Raw Data'!A:A,"ERROR",0,1)</f>
        <v>US</v>
      </c>
      <c r="B5" s="9" t="str">
        <f>_xlfn.XLOOKUP($E5,'Copy of Raw Data'!$E:$E,'Copy of Raw Data'!B:B,"ERROR",0,1)</f>
        <v>Hair Mousses</v>
      </c>
      <c r="C5" s="9" t="str">
        <f>_xlfn.XLOOKUP($E5,'Copy of Raw Data'!$E:$E,'Copy of Raw Data'!C:C,"ERROR",0,1)</f>
        <v>kenra</v>
      </c>
      <c r="D5" s="9" t="str">
        <f>_xlfn.XLOOKUP($E5,'Copy of Raw Data'!$E:$E,'Copy of Raw Data'!D:D,"ERROR",0,1)</f>
        <v>www.amazon.com/dp/B00147QL8S</v>
      </c>
      <c r="E5" s="9" t="s">
        <v>45</v>
      </c>
      <c r="F5" s="9" t="str">
        <f>_xlfn.XLOOKUP($E5,'Copy of Raw Data'!$E:$E,'Copy of Raw Data'!F:F,"ERROR",0,1)</f>
        <v>Kenra Volume Mousse Extra 17 | Firm Hold Mousse | All Hair Types Kenra Volume Mousse Extra 17 | Firm Hold Mousse | All Hair Types</v>
      </c>
      <c r="G5" s="9">
        <f>_xlfn.XLOOKUP($E5,'Copy of Raw Data'!$E:$E,'Copy of Raw Data'!G:G,"ERROR",0,1)</f>
        <v>55621</v>
      </c>
      <c r="H5" s="9">
        <f>_xlfn.XLOOKUP($E5,'Copy of Raw Data'!$E:$E,'Copy of Raw Data'!H:H,"ERROR",0,1)</f>
        <v>992883.37</v>
      </c>
      <c r="I5" s="9">
        <f>_xlfn.XLOOKUP($E5,'Copy of Raw Data'!$E:$E,'Copy of Raw Data'!I:I,"ERROR",0,1)</f>
        <v>0.0389796831041948</v>
      </c>
      <c r="J5" s="9" t="str">
        <f>_xlfn.XLOOKUP($E5,'Copy of Raw Data'!$E:$E,'Copy of 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15 to 20</v>
      </c>
      <c r="L5" s="9">
        <f>_xlfn.XLOOKUP($E5,'Copy of Raw Data'!$E:$E,'Copy of Raw Data'!L:L,"ERROR",0,1)</f>
        <v>18.07</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15 to 20</v>
      </c>
      <c r="N5" s="9">
        <f>_xlfn.XLOOKUP($E5,'Copy of Raw Data'!$E:$E,'Copy of Raw Data'!N:N,"ERROR",0,1)</f>
        <v>19.99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8% to 10%</v>
      </c>
      <c r="P5" s="16">
        <f t="shared" si="2"/>
        <v>0.0960480240120059</v>
      </c>
      <c r="Q5" s="9">
        <f>_xlfn.XLOOKUP($E5,'Copy of Raw Data'!$E:$E,'Copy of Raw Data'!Q:Q,"ERROR",0,1)</f>
        <v>8</v>
      </c>
      <c r="R5" s="9" t="str">
        <f>_xlfn.XLOOKUP($E5,'Copy of Raw Data'!$E:$E,'Copy of Raw Data'!R:R,"ERROR",0,1)</f>
        <v>fl oz</v>
      </c>
      <c r="S5" s="17">
        <f t="shared" si="3"/>
        <v>2.171875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2 to 3</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7">
        <f t="shared" si="4"/>
        <v>0.0812527639759632</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7">
        <f t="shared" si="5"/>
        <v>0.073448596550558</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17">
        <f t="array" ref="Z5">_xlfn.IFS(AA5="oz",_xlfn.IFS(R5="oz",Q5,R5="fl oz",Q5*1.04,R5="ml",Q5*0.0338),AA5="fl oz",_xlfn.IFS(R5="oz",Q5/1.04,R5="fl oz",Q5,R5="ml",Q5*0.0338/1.04),AA5="ml",_xlfn.IFS(R5="oz",Q5/0.0338,R5="fl oz",Q5*1.04/0.0338,R5="ml",Q5))</f>
        <v>8.32</v>
      </c>
      <c r="AA5" s="9" t="str">
        <f>_xlfn.XLOOKUP($E5,'Copy of Raw Data'!$E:$E,'Copy of Raw Data'!AA:AA,"ERROR",0,1)</f>
        <v>oz</v>
      </c>
      <c r="AB5" s="9" t="str">
        <f>_xlfn.XLOOKUP($E5,'Copy of Raw Data'!$E:$E,'Copy of Raw Data'!AB:AB,"ERROR",0,1)</f>
        <v>Spray Can</v>
      </c>
      <c r="AC5" s="9" t="str">
        <f>_xlfn.XLOOKUP($E5,'Copy of Raw Data'!$E:$E,'Copy of Raw Data'!AC:AC,"ERROR",0,1)</f>
        <v>Pack of 1</v>
      </c>
      <c r="AD5" s="9" t="str">
        <f>_xlfn.XLOOKUP($E5,'Copy of Raw Data'!$E:$E,'Copy of Raw Data'!AD:AD,"ERROR",0,1)</f>
        <v>Heat Protection, Humidity Resistant, Shine, Anti Drying, Volumizing</v>
      </c>
      <c r="AE5" s="9" t="str">
        <f>_xlfn.XLOOKUP($E5,'Copy of Raw Data'!$E:$E,'Copy of Raw Data'!AO:AO,"ERROR",0,1)</f>
        <v>Alcohol Free</v>
      </c>
      <c r="AF5" s="9" t="str">
        <f>_xlfn.XLOOKUP($E5,'Copy of Raw Data'!$E:$E,'Copy of Raw Data'!AZ:AZ,"ERROR",0,1)</f>
        <v>Cocamidopropyl Betaine, Water, Hydrolyzed Wheat Protein</v>
      </c>
      <c r="AG5">
        <f t="shared" ref="AG4:AV58" si="6">IF(IFERROR(SEARCH(AG$2,$AE5,1),0)=0,0,1)</f>
        <v>1</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1"/>
        <v>0</v>
      </c>
      <c r="BB5">
        <f t="shared" si="1"/>
        <v>0</v>
      </c>
      <c r="BC5">
        <f t="shared" si="1"/>
        <v>0</v>
      </c>
      <c r="BD5">
        <f t="shared" si="1"/>
        <v>0</v>
      </c>
      <c r="BE5">
        <f t="shared" si="1"/>
        <v>0</v>
      </c>
      <c r="BF5">
        <f t="shared" si="1"/>
        <v>0</v>
      </c>
      <c r="BG5">
        <f t="shared" si="1"/>
        <v>0</v>
      </c>
      <c r="BH5">
        <f t="shared" si="1"/>
        <v>0</v>
      </c>
      <c r="BI5">
        <f t="shared" si="1"/>
        <v>0</v>
      </c>
      <c r="BJ5">
        <f t="shared" si="1"/>
        <v>0</v>
      </c>
      <c r="BK5">
        <f t="shared" si="1"/>
        <v>0</v>
      </c>
      <c r="BL5">
        <f t="shared" si="1"/>
        <v>0</v>
      </c>
      <c r="BM5">
        <f t="shared" si="1"/>
        <v>0</v>
      </c>
      <c r="BN5">
        <f t="shared" si="1"/>
        <v>0</v>
      </c>
      <c r="BO5">
        <f t="shared" si="1"/>
        <v>0</v>
      </c>
      <c r="BP5">
        <f t="shared" si="1"/>
        <v>0</v>
      </c>
    </row>
    <row r="6" spans="1:68">
      <c r="A6" s="9" t="str">
        <f>_xlfn.XLOOKUP($E6,'Copy of Raw Data'!$E:$E,'Copy of Raw Data'!A:A,"ERROR",0,1)</f>
        <v>US</v>
      </c>
      <c r="B6" s="9" t="str">
        <f>_xlfn.XLOOKUP($E6,'Copy of Raw Data'!$E:$E,'Copy of Raw Data'!B:B,"ERROR",0,1)</f>
        <v>Hair Mousses</v>
      </c>
      <c r="C6" s="9" t="str">
        <f>_xlfn.XLOOKUP($E6,'Copy of Raw Data'!$E:$E,'Copy of Raw Data'!C:C,"ERROR",0,1)</f>
        <v>sexyhair</v>
      </c>
      <c r="D6" s="9" t="str">
        <f>_xlfn.XLOOKUP($E6,'Copy of Raw Data'!$E:$E,'Copy of Raw Data'!D:D,"ERROR",0,1)</f>
        <v>www.amazon.com/dp/B08735MT2B</v>
      </c>
      <c r="E6" s="9" t="s">
        <v>49</v>
      </c>
      <c r="F6" s="9" t="str">
        <f>_xlfn.XLOOKUP($E6,'Copy of Raw Data'!$E:$E,'Copy of Raw Data'!F:F,"ERROR",0,1)</f>
        <v>SexyHair Big Spray &amp; Play Volumizing Hairspray | Hold and Shine | Up to 72 Hour Humidity Resistance | All Hair Types</v>
      </c>
      <c r="G6" s="9">
        <f>_xlfn.XLOOKUP($E6,'Copy of Raw Data'!$E:$E,'Copy of Raw Data'!G:G,"ERROR",0,1)</f>
        <v>44748</v>
      </c>
      <c r="H6" s="9">
        <f>_xlfn.XLOOKUP($E6,'Copy of Raw Data'!$E:$E,'Copy of Raw Data'!H:H,"ERROR",0,1)</f>
        <v>916855.12</v>
      </c>
      <c r="I6" s="9">
        <f>_xlfn.XLOOKUP($E6,'Copy of Raw Data'!$E:$E,'Copy of Raw Data'!I:I,"ERROR",0,1)</f>
        <v>0.0323442391232582</v>
      </c>
      <c r="J6" s="9" t="str">
        <f>_xlfn.XLOOKUP($E6,'Copy of Raw Data'!$E:$E,'Copy of 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_xlfn.XLOOKUP($E6,'Copy of Raw Data'!$E:$E,'Copy of Raw Data'!L:L,"ERROR",0,1)</f>
        <v>20.85</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_xlfn.XLOOKUP($E6,'Copy of Raw Data'!$E:$E,'Copy of Raw Data'!N:N,"ERROR",0,1)</f>
        <v>21.15</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6">
        <f t="shared" si="2"/>
        <v>0.0141843971631204</v>
      </c>
      <c r="Q6" s="9">
        <f>_xlfn.XLOOKUP($E6,'Copy of Raw Data'!$E:$E,'Copy of Raw Data'!Q:Q,"ERROR",0,1)</f>
        <v>10</v>
      </c>
      <c r="R6" s="9" t="str">
        <f>_xlfn.XLOOKUP($E6,'Copy of Raw Data'!$E:$E,'Copy of Raw Data'!R:R,"ERROR",0,1)</f>
        <v>fl oz</v>
      </c>
      <c r="S6" s="17">
        <f t="shared" si="3"/>
        <v>2.00480769230769</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4"/>
        <v>0.068774225436383</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5"/>
        <v>0.0677987045082074</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10 to 15</v>
      </c>
      <c r="Z6" s="17">
        <f t="array" ref="Z6">_xlfn.IFS(AA6="oz",_xlfn.IFS(R6="oz",Q6,R6="fl oz",Q6*1.04,R6="ml",Q6*0.0338),AA6="fl oz",_xlfn.IFS(R6="oz",Q6/1.04,R6="fl oz",Q6,R6="ml",Q6*0.0338/1.04),AA6="ml",_xlfn.IFS(R6="oz",Q6/0.0338,R6="fl oz",Q6*1.04/0.0338,R6="ml",Q6))</f>
        <v>10.4</v>
      </c>
      <c r="AA6" s="9" t="str">
        <f>_xlfn.XLOOKUP($E6,'Copy of Raw Data'!$E:$E,'Copy of Raw Data'!AA:AA,"ERROR",0,1)</f>
        <v>oz</v>
      </c>
      <c r="AB6" s="9" t="str">
        <f>_xlfn.XLOOKUP($E6,'Copy of Raw Data'!$E:$E,'Copy of Raw Data'!AB:AB,"ERROR",0,1)</f>
        <v>Spray Can</v>
      </c>
      <c r="AC6" s="9" t="str">
        <f>_xlfn.XLOOKUP($E6,'Copy of Raw Data'!$E:$E,'Copy of Raw Data'!AC:AC,"ERROR",0,1)</f>
        <v>Pack of 1</v>
      </c>
      <c r="AD6" s="9" t="str">
        <f>_xlfn.XLOOKUP($E6,'Copy of Raw Data'!$E:$E,'Copy of Raw Data'!AD:AD,"ERROR",0,1)</f>
        <v>Hold, Heat Protection, Humidity Protection, Shine, Volumizing, Lifting</v>
      </c>
      <c r="AE6" s="9" t="str">
        <f>_xlfn.XLOOKUP($E6,'Copy of Raw Data'!$E:$E,'Copy of Raw Data'!AO:AO,"ERROR",0,1)</f>
        <v>Cruelty Free</v>
      </c>
      <c r="AF6" s="9" t="str">
        <f>_xlfn.XLOOKUP($E6,'Copy of Raw Data'!$E:$E,'Copy of Raw Data'!AZ:AZ,"ERROR",0,1)</f>
        <v>Water, Dimethicone, Diazolidinyl Urea</v>
      </c>
      <c r="AG6">
        <f t="shared" si="6"/>
        <v>0</v>
      </c>
      <c r="AH6">
        <f t="shared" si="0"/>
        <v>0</v>
      </c>
      <c r="AI6">
        <f t="shared" si="0"/>
        <v>0</v>
      </c>
      <c r="AJ6">
        <f t="shared" si="0"/>
        <v>0</v>
      </c>
      <c r="AK6">
        <f t="shared" si="0"/>
        <v>0</v>
      </c>
      <c r="AL6">
        <f t="shared" si="0"/>
        <v>0</v>
      </c>
      <c r="AM6">
        <f t="shared" si="0"/>
        <v>1</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1"/>
        <v>0</v>
      </c>
      <c r="BB6">
        <f t="shared" si="1"/>
        <v>0</v>
      </c>
      <c r="BC6">
        <f t="shared" si="1"/>
        <v>0</v>
      </c>
      <c r="BD6">
        <f t="shared" si="1"/>
        <v>0</v>
      </c>
      <c r="BE6">
        <f t="shared" si="1"/>
        <v>0</v>
      </c>
      <c r="BF6">
        <f t="shared" si="1"/>
        <v>0</v>
      </c>
      <c r="BG6">
        <f t="shared" si="1"/>
        <v>0</v>
      </c>
      <c r="BH6">
        <f t="shared" si="1"/>
        <v>0</v>
      </c>
      <c r="BI6">
        <f t="shared" si="1"/>
        <v>0</v>
      </c>
      <c r="BJ6">
        <f t="shared" si="1"/>
        <v>0</v>
      </c>
      <c r="BK6">
        <f t="shared" si="1"/>
        <v>0</v>
      </c>
      <c r="BL6">
        <f t="shared" si="1"/>
        <v>0</v>
      </c>
      <c r="BM6">
        <f t="shared" si="1"/>
        <v>0</v>
      </c>
      <c r="BN6">
        <f t="shared" si="1"/>
        <v>0</v>
      </c>
      <c r="BO6">
        <f t="shared" si="1"/>
        <v>0</v>
      </c>
      <c r="BP6">
        <f t="shared" si="1"/>
        <v>0</v>
      </c>
    </row>
    <row r="7" spans="1:68">
      <c r="A7" s="9" t="str">
        <f>_xlfn.XLOOKUP($E7,'Copy of Raw Data'!$E:$E,'Copy of Raw Data'!A:A,"ERROR",0,1)</f>
        <v>US</v>
      </c>
      <c r="B7" s="9" t="str">
        <f>_xlfn.XLOOKUP($E7,'Copy of Raw Data'!$E:$E,'Copy of Raw Data'!B:B,"ERROR",0,1)</f>
        <v>Hair Mousses</v>
      </c>
      <c r="C7" s="9" t="str">
        <f>_xlfn.XLOOKUP($E7,'Copy of Raw Data'!$E:$E,'Copy of Raw Data'!C:C,"ERROR",0,1)</f>
        <v>amika</v>
      </c>
      <c r="D7" s="9" t="str">
        <f>_xlfn.XLOOKUP($E7,'Copy of Raw Data'!$E:$E,'Copy of Raw Data'!D:D,"ERROR",0,1)</f>
        <v>www.amazon.com/dp/B07H3GBS31</v>
      </c>
      <c r="E7" s="9" t="s">
        <v>53</v>
      </c>
      <c r="F7" s="9" t="str">
        <f>_xlfn.XLOOKUP($E7,'Copy of Raw Data'!$E:$E,'Copy of Raw Data'!F:F,"ERROR",0,1)</f>
        <v>amika plus size perfect body mousse</v>
      </c>
      <c r="G7" s="9">
        <f>_xlfn.XLOOKUP($E7,'Copy of Raw Data'!$E:$E,'Copy of Raw Data'!G:G,"ERROR",0,1)</f>
        <v>25539</v>
      </c>
      <c r="H7" s="9">
        <f>_xlfn.XLOOKUP($E7,'Copy of Raw Data'!$E:$E,'Copy of Raw Data'!H:H,"ERROR",0,1)</f>
        <v>760780.46</v>
      </c>
      <c r="I7" s="9">
        <f>_xlfn.XLOOKUP($E7,'Copy of Raw Data'!$E:$E,'Copy of Raw Data'!I:I,"ERROR",0,1)</f>
        <v>0.02836982250898</v>
      </c>
      <c r="J7" s="9" t="str">
        <f>_xlfn.XLOOKUP($E7,'Copy of Raw Data'!$E:$E,'Copy of 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_xlfn.XLOOKUP($E7,'Copy of Raw Data'!$E:$E,'Copy of Raw Data'!L:L,"ERROR",0,1)</f>
        <v>29.88</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_xlfn.XLOOKUP($E7,'Copy of Raw Data'!$E:$E,'Copy of Raw Data'!N:N,"ERROR",0,1)</f>
        <v>29.94</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2"/>
        <v>0.00200400801603214</v>
      </c>
      <c r="Q7" s="9">
        <f>_xlfn.XLOOKUP($E7,'Copy of Raw Data'!$E:$E,'Copy of Raw Data'!Q:Q,"ERROR",0,1)</f>
        <v>8.5</v>
      </c>
      <c r="R7" s="9" t="str">
        <f>_xlfn.XLOOKUP($E7,'Copy of Raw Data'!$E:$E,'Copy of Raw Data'!R:R,"ERROR",0,1)</f>
        <v>fl oz</v>
      </c>
      <c r="S7" s="17">
        <f t="shared" si="3"/>
        <v>3.38009049773756</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3 to 4</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0.1 to 0.2</v>
      </c>
      <c r="V7" s="17">
        <f t="shared" si="4"/>
        <v>0.114537633684623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0.1 to 0.2</v>
      </c>
      <c r="X7" s="17">
        <f t="shared" si="5"/>
        <v>0.114308099348582</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17">
        <f t="array" ref="Z7">_xlfn.IFS(AA7="oz",_xlfn.IFS(R7="oz",Q7,R7="fl oz",Q7*1.04,R7="ml",Q7*0.0338),AA7="fl oz",_xlfn.IFS(R7="oz",Q7/1.04,R7="fl oz",Q7,R7="ml",Q7*0.0338/1.04),AA7="ml",_xlfn.IFS(R7="oz",Q7/0.0338,R7="fl oz",Q7*1.04/0.0338,R7="ml",Q7))</f>
        <v>8.84</v>
      </c>
      <c r="AA7" s="9" t="str">
        <f>_xlfn.XLOOKUP($E7,'Copy of Raw Data'!$E:$E,'Copy of Raw Data'!AA:AA,"ERROR",0,1)</f>
        <v>oz</v>
      </c>
      <c r="AB7" s="9" t="str">
        <f>_xlfn.XLOOKUP($E7,'Copy of Raw Data'!$E:$E,'Copy of Raw Data'!AB:AB,"ERROR",0,1)</f>
        <v>Spray Can</v>
      </c>
      <c r="AC7" s="9" t="str">
        <f>_xlfn.XLOOKUP($E7,'Copy of Raw Data'!$E:$E,'Copy of Raw Data'!AC:AC,"ERROR",0,1)</f>
        <v>Pack of 1</v>
      </c>
      <c r="AD7" s="9" t="str">
        <f>_xlfn.XLOOKUP($E7,'Copy of Raw Data'!$E:$E,'Copy of Raw Data'!AD:AD,"ERROR",0,1)</f>
        <v>Hold, Volumizing, Frizz Control, Heat Protection, Humidity Protection, Bounce</v>
      </c>
      <c r="AE7" s="9" t="str">
        <f>_xlfn.XLOOKUP($E7,'Copy of Raw Data'!$E:$E,'Copy of Raw Data'!AO:AO,"ERROR",0,1)</f>
        <v>Artificial Colorant Free, Formaldehyde Free, Mineral Oil Free, Oxybenzone Free, Triclosan Free, Aluminium Free, Talcum Free, Vegetarian, Cruelty Free, Gluten Free</v>
      </c>
      <c r="AF7" s="9" t="str">
        <f>_xlfn.XLOOKUP($E7,'Copy of Raw Data'!$E:$E,'Copy of Raw Data'!AZ:AZ,"ERROR",0,1)</f>
        <v>Berry, Acrylate Copolymer, Fatty Acids</v>
      </c>
      <c r="AG7">
        <f t="shared" si="6"/>
        <v>0</v>
      </c>
      <c r="AH7">
        <f t="shared" si="0"/>
        <v>0</v>
      </c>
      <c r="AI7">
        <f t="shared" si="0"/>
        <v>1</v>
      </c>
      <c r="AJ7">
        <f t="shared" si="0"/>
        <v>1</v>
      </c>
      <c r="AK7">
        <f t="shared" si="0"/>
        <v>0</v>
      </c>
      <c r="AL7">
        <f t="shared" si="0"/>
        <v>0</v>
      </c>
      <c r="AM7">
        <f t="shared" si="0"/>
        <v>1</v>
      </c>
      <c r="AN7">
        <f t="shared" si="0"/>
        <v>0</v>
      </c>
      <c r="AO7">
        <f t="shared" si="0"/>
        <v>0</v>
      </c>
      <c r="AP7">
        <f t="shared" si="0"/>
        <v>0</v>
      </c>
      <c r="AQ7">
        <f t="shared" si="0"/>
        <v>0</v>
      </c>
      <c r="AR7">
        <f t="shared" si="0"/>
        <v>1</v>
      </c>
      <c r="AS7">
        <f t="shared" si="0"/>
        <v>0</v>
      </c>
      <c r="AT7">
        <f t="shared" si="0"/>
        <v>1</v>
      </c>
      <c r="AU7">
        <f t="shared" si="0"/>
        <v>1</v>
      </c>
      <c r="AV7">
        <f t="shared" si="0"/>
        <v>0</v>
      </c>
      <c r="AW7">
        <f t="shared" si="0"/>
        <v>0</v>
      </c>
      <c r="AX7">
        <f t="shared" si="0"/>
        <v>1</v>
      </c>
      <c r="AY7">
        <f t="shared" si="0"/>
        <v>0</v>
      </c>
      <c r="AZ7">
        <f t="shared" si="0"/>
        <v>0</v>
      </c>
      <c r="BA7">
        <f t="shared" si="1"/>
        <v>0</v>
      </c>
      <c r="BB7">
        <f t="shared" si="1"/>
        <v>0</v>
      </c>
      <c r="BC7">
        <f t="shared" si="1"/>
        <v>0</v>
      </c>
      <c r="BD7">
        <f t="shared" si="1"/>
        <v>0</v>
      </c>
      <c r="BE7">
        <f t="shared" si="1"/>
        <v>0</v>
      </c>
      <c r="BF7">
        <f t="shared" si="1"/>
        <v>0</v>
      </c>
      <c r="BG7">
        <f t="shared" si="1"/>
        <v>0</v>
      </c>
      <c r="BH7">
        <f t="shared" si="1"/>
        <v>0</v>
      </c>
      <c r="BI7">
        <f t="shared" si="1"/>
        <v>0</v>
      </c>
      <c r="BJ7">
        <f t="shared" si="1"/>
        <v>0</v>
      </c>
      <c r="BK7">
        <f t="shared" si="1"/>
        <v>0</v>
      </c>
      <c r="BL7">
        <f t="shared" si="1"/>
        <v>0</v>
      </c>
      <c r="BM7">
        <f t="shared" si="1"/>
        <v>0</v>
      </c>
      <c r="BN7">
        <f t="shared" si="1"/>
        <v>1</v>
      </c>
      <c r="BO7">
        <f t="shared" si="1"/>
        <v>1</v>
      </c>
      <c r="BP7">
        <f t="shared" si="1"/>
        <v>1</v>
      </c>
    </row>
    <row r="8" spans="1:68">
      <c r="A8" s="9" t="str">
        <f>_xlfn.XLOOKUP($E8,'Copy of Raw Data'!$E:$E,'Copy of Raw Data'!A:A,"ERROR",0,1)</f>
        <v>US</v>
      </c>
      <c r="B8" s="9" t="str">
        <f>_xlfn.XLOOKUP($E8,'Copy of Raw Data'!$E:$E,'Copy of Raw Data'!B:B,"ERROR",0,1)</f>
        <v>Hair Mousses</v>
      </c>
      <c r="C8" s="9" t="str">
        <f>_xlfn.XLOOKUP($E8,'Copy of Raw Data'!$E:$E,'Copy of Raw Data'!C:C,"ERROR",0,1)</f>
        <v>Moroccanoil</v>
      </c>
      <c r="D8" s="9" t="str">
        <f>_xlfn.XLOOKUP($E8,'Copy of Raw Data'!$E:$E,'Copy of Raw Data'!D:D,"ERROR",0,1)</f>
        <v>www.amazon.com/dp/B00ALI4BYM</v>
      </c>
      <c r="E8" s="9" t="s">
        <v>57</v>
      </c>
      <c r="F8" s="9" t="str">
        <f>_xlfn.XLOOKUP($E8,'Copy of Raw Data'!$E:$E,'Copy of Raw Data'!F:F,"ERROR",0,1)</f>
        <v>Moroccanoil Volumizing Mousse, 8.5 Fl. Oz</v>
      </c>
      <c r="G8" s="9">
        <f>_xlfn.XLOOKUP($E8,'Copy of Raw Data'!$E:$E,'Copy of Raw Data'!G:G,"ERROR",0,1)</f>
        <v>22244</v>
      </c>
      <c r="H8" s="9">
        <f>_xlfn.XLOOKUP($E8,'Copy of Raw Data'!$E:$E,'Copy of Raw Data'!H:H,"ERROR",0,1)</f>
        <v>667296.78</v>
      </c>
      <c r="I8" s="9">
        <f>_xlfn.XLOOKUP($E8,'Copy of Raw Data'!$E:$E,'Copy of Raw Data'!I:I,"ERROR",0,1)</f>
        <v>0.0260150214959944</v>
      </c>
      <c r="J8" s="9" t="str">
        <f>_xlfn.XLOOKUP($E8,'Copy of Raw Data'!$E:$E,'Copy of 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_xlfn.XLOOKUP($E8,'Copy of Raw Data'!$E:$E,'Copy of Raw Data'!L:L,"ERROR",0,1)</f>
        <v>30</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_xlfn.XLOOKUP($E8,'Copy of Raw Data'!$E:$E,'Copy of Raw Data'!N:N,"ERROR",0,1)</f>
        <v>30</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No Discount</v>
      </c>
      <c r="P8" s="16">
        <f t="shared" si="2"/>
        <v>0</v>
      </c>
      <c r="Q8" s="9">
        <f>_xlfn.XLOOKUP($E8,'Copy of Raw Data'!$E:$E,'Copy of Raw Data'!Q:Q,"ERROR",0,1)</f>
        <v>8.5</v>
      </c>
      <c r="R8" s="9" t="str">
        <f>_xlfn.XLOOKUP($E8,'Copy of Raw Data'!$E:$E,'Copy of Raw Data'!R:R,"ERROR",0,1)</f>
        <v>fl oz</v>
      </c>
      <c r="S8" s="17">
        <f t="shared" si="3"/>
        <v>3.39366515837104</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4"/>
        <v>0.114767168020664</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5"/>
        <v>0.114767168020664</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tr">
        <f>_xlfn.XLOOKUP($E8,'Copy of Raw Data'!$E:$E,'Copy of Raw Data'!AA:AA,"ERROR",0,1)</f>
        <v>oz</v>
      </c>
      <c r="AB8" s="9" t="str">
        <f>_xlfn.XLOOKUP($E8,'Copy of Raw Data'!$E:$E,'Copy of Raw Data'!AB:AB,"ERROR",0,1)</f>
        <v>Spray Can</v>
      </c>
      <c r="AC8" s="9" t="str">
        <f>_xlfn.XLOOKUP($E8,'Copy of Raw Data'!$E:$E,'Copy of Raw Data'!AC:AC,"ERROR",0,1)</f>
        <v>Pack of 1</v>
      </c>
      <c r="AD8" s="9" t="str">
        <f>_xlfn.XLOOKUP($E8,'Copy of Raw Data'!$E:$E,'Copy of Raw Data'!AD:AD,"ERROR",0,1)</f>
        <v>Volumizing, Flake Control, Lift, Frizz control</v>
      </c>
      <c r="AE8" s="9" t="str">
        <f>_xlfn.XLOOKUP($E8,'Copy of Raw Data'!$E:$E,'Copy of Raw Data'!AO:AO,"ERROR",0,1)</f>
        <v>Residue free, Cruelty Free</v>
      </c>
      <c r="AF8" s="9" t="str">
        <f>_xlfn.XLOOKUP($E8,'Copy of Raw Data'!$E:$E,'Copy of Raw Data'!AZ:AZ,"ERROR",0,1)</f>
        <v>Argan oil, Water</v>
      </c>
      <c r="AG8">
        <f t="shared" si="6"/>
        <v>0</v>
      </c>
      <c r="AH8">
        <f t="shared" si="0"/>
        <v>0</v>
      </c>
      <c r="AI8">
        <f t="shared" si="0"/>
        <v>0</v>
      </c>
      <c r="AJ8">
        <f t="shared" si="0"/>
        <v>0</v>
      </c>
      <c r="AK8">
        <f t="shared" si="0"/>
        <v>0</v>
      </c>
      <c r="AL8">
        <f t="shared" si="0"/>
        <v>0</v>
      </c>
      <c r="AM8">
        <f t="shared" si="0"/>
        <v>1</v>
      </c>
      <c r="AN8">
        <f t="shared" si="0"/>
        <v>0</v>
      </c>
      <c r="AO8">
        <f t="shared" si="0"/>
        <v>0</v>
      </c>
      <c r="AP8">
        <f t="shared" si="0"/>
        <v>0</v>
      </c>
      <c r="AQ8">
        <f t="shared" si="0"/>
        <v>0</v>
      </c>
      <c r="AR8">
        <f t="shared" si="0"/>
        <v>0</v>
      </c>
      <c r="AS8">
        <f t="shared" si="0"/>
        <v>0</v>
      </c>
      <c r="AT8">
        <f t="shared" si="0"/>
        <v>0</v>
      </c>
      <c r="AU8">
        <f t="shared" si="0"/>
        <v>0</v>
      </c>
      <c r="AV8">
        <f t="shared" si="0"/>
        <v>0</v>
      </c>
      <c r="AW8">
        <f t="shared" si="0"/>
        <v>0</v>
      </c>
      <c r="AX8">
        <f t="shared" si="0"/>
        <v>0</v>
      </c>
      <c r="AY8">
        <f t="shared" si="0"/>
        <v>0</v>
      </c>
      <c r="AZ8">
        <f t="shared" si="0"/>
        <v>0</v>
      </c>
      <c r="BA8">
        <f t="shared" si="1"/>
        <v>0</v>
      </c>
      <c r="BB8">
        <f t="shared" si="1"/>
        <v>0</v>
      </c>
      <c r="BC8">
        <f t="shared" si="1"/>
        <v>0</v>
      </c>
      <c r="BD8">
        <f t="shared" si="1"/>
        <v>0</v>
      </c>
      <c r="BE8">
        <f t="shared" si="1"/>
        <v>0</v>
      </c>
      <c r="BF8">
        <f t="shared" si="1"/>
        <v>0</v>
      </c>
      <c r="BG8">
        <f t="shared" si="1"/>
        <v>0</v>
      </c>
      <c r="BH8">
        <f t="shared" si="1"/>
        <v>1</v>
      </c>
      <c r="BI8">
        <f t="shared" si="1"/>
        <v>0</v>
      </c>
      <c r="BJ8">
        <f t="shared" si="1"/>
        <v>0</v>
      </c>
      <c r="BK8">
        <f t="shared" si="1"/>
        <v>0</v>
      </c>
      <c r="BL8">
        <f t="shared" si="1"/>
        <v>0</v>
      </c>
      <c r="BM8">
        <f t="shared" si="1"/>
        <v>0</v>
      </c>
      <c r="BN8">
        <f t="shared" si="1"/>
        <v>0</v>
      </c>
      <c r="BO8">
        <f t="shared" si="1"/>
        <v>0</v>
      </c>
      <c r="BP8">
        <f t="shared" si="1"/>
        <v>0</v>
      </c>
    </row>
    <row r="9" spans="1:68">
      <c r="A9" s="9" t="str">
        <f>_xlfn.XLOOKUP($E9,'Copy of Raw Data'!$E:$E,'Copy of Raw Data'!A:A,"ERROR",0,1)</f>
        <v>US</v>
      </c>
      <c r="B9" s="9" t="str">
        <f>_xlfn.XLOOKUP($E9,'Copy of Raw Data'!$E:$E,'Copy of Raw Data'!B:B,"ERROR",0,1)</f>
        <v>Hair Mousses</v>
      </c>
      <c r="C9" s="9" t="str">
        <f>_xlfn.XLOOKUP($E9,'Copy of Raw Data'!$E:$E,'Copy of Raw Data'!C:C,"ERROR",0,1)</f>
        <v>ORIBE</v>
      </c>
      <c r="D9" s="9" t="str">
        <f>_xlfn.XLOOKUP($E9,'Copy of Raw Data'!$E:$E,'Copy of Raw Data'!D:D,"ERROR",0,1)</f>
        <v>www.amazon.com/dp/B00DHOROQ4</v>
      </c>
      <c r="E9" s="9" t="s">
        <v>61</v>
      </c>
      <c r="F9" s="9" t="str">
        <f>_xlfn.XLOOKUP($E9,'Copy of Raw Data'!$E:$E,'Copy of Raw Data'!F:F,"ERROR",0,1)</f>
        <v>Oribe Grandiose Hair Plumping Mousse, 5.8 Ounce</v>
      </c>
      <c r="G9" s="9">
        <f>_xlfn.XLOOKUP($E9,'Copy of Raw Data'!$E:$E,'Copy of Raw Data'!G:G,"ERROR",0,1)</f>
        <v>15690</v>
      </c>
      <c r="H9" s="9">
        <f>_xlfn.XLOOKUP($E9,'Copy of Raw Data'!$E:$E,'Copy of Raw Data'!H:H,"ERROR",0,1)</f>
        <v>611908.66</v>
      </c>
      <c r="I9" s="9">
        <f>_xlfn.XLOOKUP($E9,'Copy of Raw Data'!$E:$E,'Copy of Raw Data'!I:I,"ERROR",0,1)</f>
        <v>0.0238831850659649</v>
      </c>
      <c r="J9" s="9" t="str">
        <f>_xlfn.XLOOKUP($E9,'Copy of Raw Data'!$E:$E,'Copy of 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30 to 40</v>
      </c>
      <c r="L9" s="9">
        <f>_xlfn.XLOOKUP($E9,'Copy of Raw Data'!$E:$E,'Copy of Raw Data'!L:L,"ERROR",0,1)</f>
        <v>39</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_xlfn.XLOOKUP($E9,'Copy of Raw Data'!$E:$E,'Copy of Raw Data'!N:N,"ERROR",0,1)</f>
        <v>39</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2"/>
        <v>0</v>
      </c>
      <c r="Q9" s="9">
        <f>_xlfn.XLOOKUP($E9,'Copy of Raw Data'!$E:$E,'Copy of Raw Data'!Q:Q,"ERROR",0,1)</f>
        <v>5.8</v>
      </c>
      <c r="R9" s="9" t="str">
        <f>_xlfn.XLOOKUP($E9,'Copy of Raw Data'!$E:$E,'Copy of Raw Data'!R:R,"ERROR",0,1)</f>
        <v>fl oz</v>
      </c>
      <c r="S9" s="17">
        <f t="shared" si="3"/>
        <v>6.46551724137931</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5 to 10</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0.2 to 0.3</v>
      </c>
      <c r="V9" s="17">
        <f t="shared" si="4"/>
        <v>0.218651242522128</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0.2 to 0.3</v>
      </c>
      <c r="X9" s="17">
        <f t="shared" si="5"/>
        <v>0.218651242522128</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17">
        <f t="array" ref="Z9">_xlfn.IFS(AA9="oz",_xlfn.IFS(R9="oz",Q9,R9="fl oz",Q9*1.04,R9="ml",Q9*0.0338),AA9="fl oz",_xlfn.IFS(R9="oz",Q9/1.04,R9="fl oz",Q9,R9="ml",Q9*0.0338/1.04),AA9="ml",_xlfn.IFS(R9="oz",Q9/0.0338,R9="fl oz",Q9*1.04/0.0338,R9="ml",Q9))</f>
        <v>6.032</v>
      </c>
      <c r="AA9" s="9" t="str">
        <f>_xlfn.XLOOKUP($E9,'Copy of Raw Data'!$E:$E,'Copy of Raw Data'!AA:AA,"ERROR",0,1)</f>
        <v>oz</v>
      </c>
      <c r="AB9" s="9" t="str">
        <f>_xlfn.XLOOKUP($E9,'Copy of Raw Data'!$E:$E,'Copy of Raw Data'!AB:AB,"ERROR",0,1)</f>
        <v>Spray Can</v>
      </c>
      <c r="AC9" s="9" t="str">
        <f>_xlfn.XLOOKUP($E9,'Copy of Raw Data'!$E:$E,'Copy of Raw Data'!AC:AC,"ERROR",0,1)</f>
        <v>Pack of 1</v>
      </c>
      <c r="AD9" s="9" t="str">
        <f>_xlfn.XLOOKUP($E9,'Copy of Raw Data'!$E:$E,'Copy of Raw Data'!AD:AD,"ERROR",0,1)</f>
        <v>Plumping, UV protection, Softening, Heat protection, Repair, Strengthening, Volumizing</v>
      </c>
      <c r="AE9" s="9" t="str">
        <f>_xlfn.XLOOKUP($E9,'Copy of Raw Data'!$E:$E,'Copy of Raw Data'!AO:AO,"ERROR",0,1)</f>
        <v>Paraben free</v>
      </c>
      <c r="AF9" s="9" t="str">
        <f>_xlfn.XLOOKUP($E9,'Copy of Raw Data'!$E:$E,'Copy of Raw Data'!AZ:AZ,"ERROR",0,1)</f>
        <v>Panthenol, Sunflower Seed Oil, Vitamin E, Water, Glycerin</v>
      </c>
      <c r="AG9">
        <f t="shared" si="6"/>
        <v>0</v>
      </c>
      <c r="AH9">
        <f t="shared" si="0"/>
        <v>0</v>
      </c>
      <c r="AI9">
        <f t="shared" si="0"/>
        <v>0</v>
      </c>
      <c r="AJ9">
        <f t="shared" si="0"/>
        <v>0</v>
      </c>
      <c r="AK9">
        <f t="shared" si="0"/>
        <v>0</v>
      </c>
      <c r="AL9">
        <f t="shared" si="0"/>
        <v>0</v>
      </c>
      <c r="AM9">
        <f t="shared" si="0"/>
        <v>0</v>
      </c>
      <c r="AN9">
        <f t="shared" si="0"/>
        <v>0</v>
      </c>
      <c r="AO9">
        <f t="shared" si="0"/>
        <v>0</v>
      </c>
      <c r="AP9">
        <f t="shared" si="0"/>
        <v>0</v>
      </c>
      <c r="AQ9">
        <f t="shared" si="0"/>
        <v>0</v>
      </c>
      <c r="AR9">
        <f t="shared" si="0"/>
        <v>0</v>
      </c>
      <c r="AS9">
        <f t="shared" si="0"/>
        <v>0</v>
      </c>
      <c r="AT9">
        <f t="shared" si="0"/>
        <v>0</v>
      </c>
      <c r="AU9">
        <f t="shared" si="0"/>
        <v>0</v>
      </c>
      <c r="AV9">
        <f t="shared" si="0"/>
        <v>0</v>
      </c>
      <c r="AW9">
        <f t="shared" si="0"/>
        <v>0</v>
      </c>
      <c r="AX9">
        <f t="shared" si="0"/>
        <v>0</v>
      </c>
      <c r="AY9">
        <f t="shared" si="0"/>
        <v>1</v>
      </c>
      <c r="AZ9">
        <f t="shared" si="0"/>
        <v>0</v>
      </c>
      <c r="BA9">
        <f t="shared" si="1"/>
        <v>0</v>
      </c>
      <c r="BB9">
        <f t="shared" si="1"/>
        <v>0</v>
      </c>
      <c r="BC9">
        <f t="shared" si="1"/>
        <v>0</v>
      </c>
      <c r="BD9">
        <f t="shared" si="1"/>
        <v>0</v>
      </c>
      <c r="BE9">
        <f t="shared" si="1"/>
        <v>0</v>
      </c>
      <c r="BF9">
        <f t="shared" si="1"/>
        <v>0</v>
      </c>
      <c r="BG9">
        <f t="shared" si="1"/>
        <v>0</v>
      </c>
      <c r="BH9">
        <f t="shared" si="1"/>
        <v>0</v>
      </c>
      <c r="BI9">
        <f t="shared" si="1"/>
        <v>0</v>
      </c>
      <c r="BJ9">
        <f t="shared" si="1"/>
        <v>0</v>
      </c>
      <c r="BK9">
        <f t="shared" si="1"/>
        <v>0</v>
      </c>
      <c r="BL9">
        <f t="shared" si="1"/>
        <v>0</v>
      </c>
      <c r="BM9">
        <f t="shared" si="1"/>
        <v>0</v>
      </c>
      <c r="BN9">
        <f t="shared" si="1"/>
        <v>0</v>
      </c>
      <c r="BO9">
        <f t="shared" si="1"/>
        <v>0</v>
      </c>
      <c r="BP9">
        <f t="shared" si="1"/>
        <v>0</v>
      </c>
    </row>
    <row r="10" spans="1:68">
      <c r="A10" s="9" t="str">
        <f>_xlfn.XLOOKUP($E10,'Copy of Raw Data'!$E:$E,'Copy of Raw Data'!A:A,"ERROR",0,1)</f>
        <v>US</v>
      </c>
      <c r="B10" s="9" t="str">
        <f>_xlfn.XLOOKUP($E10,'Copy of Raw Data'!$E:$E,'Copy of Raw Data'!B:B,"ERROR",0,1)</f>
        <v>Hair Mousses</v>
      </c>
      <c r="C10" s="9" t="str">
        <f>_xlfn.XLOOKUP($E10,'Copy of Raw Data'!$E:$E,'Copy of Raw Data'!C:C,"ERROR",0,1)</f>
        <v>moroccanoil</v>
      </c>
      <c r="D10" s="9" t="str">
        <f>_xlfn.XLOOKUP($E10,'Copy of Raw Data'!$E:$E,'Copy of Raw Data'!D:D,"ERROR",0,1)</f>
        <v>www.amazon.com/dp/B004JWR9PO</v>
      </c>
      <c r="E10" s="9" t="s">
        <v>65</v>
      </c>
      <c r="F10" s="9" t="str">
        <f>_xlfn.XLOOKUP($E10,'Copy of Raw Data'!$E:$E,'Copy of Raw Data'!F:F,"ERROR",0,1)</f>
        <v>Moroccanoil Curl Control Mousse, 5.1 Fl Oz Moroccanoil Curl Control Mousse, 5.1 Fl Oz</v>
      </c>
      <c r="G10" s="9">
        <f>_xlfn.XLOOKUP($E10,'Copy of Raw Data'!$E:$E,'Copy of Raw Data'!G:G,"ERROR",0,1)</f>
        <v>18728</v>
      </c>
      <c r="H10" s="9">
        <f>_xlfn.XLOOKUP($E10,'Copy of Raw Data'!$E:$E,'Copy of Raw Data'!H:H,"ERROR",0,1)</f>
        <v>561764.97</v>
      </c>
      <c r="I10" s="9">
        <f>_xlfn.XLOOKUP($E10,'Copy of Raw Data'!$E:$E,'Copy of Raw Data'!I:I,"ERROR",0,1)</f>
        <v>0.0223656881390229</v>
      </c>
      <c r="J10" s="9" t="str">
        <f>_xlfn.XLOOKUP($E10,'Copy of Raw Data'!$E:$E,'Copy of 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_xlfn.XLOOKUP($E10,'Copy of Raw Data'!$E:$E,'Copy of Raw Data'!L:L,"ERROR",0,1)</f>
        <v>30</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20 to 30</v>
      </c>
      <c r="N10" s="9">
        <f>_xlfn.XLOOKUP($E10,'Copy of Raw Data'!$E:$E,'Copy of Raw Data'!N:N,"ERROR",0,1)</f>
        <v>30</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2"/>
        <v>0</v>
      </c>
      <c r="Q10" s="9">
        <f>_xlfn.XLOOKUP($E10,'Copy of Raw Data'!$E:$E,'Copy of Raw Data'!Q:Q,"ERROR",0,1)</f>
        <v>5.1</v>
      </c>
      <c r="R10" s="9" t="str">
        <f>_xlfn.XLOOKUP($E10,'Copy of Raw Data'!$E:$E,'Copy of Raw Data'!R:R,"ERROR",0,1)</f>
        <v>fl oz</v>
      </c>
      <c r="S10" s="17">
        <f t="shared" si="3"/>
        <v>5.65610859728507</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0.1 to 0.2</v>
      </c>
      <c r="V10" s="17">
        <f t="shared" si="4"/>
        <v>0.191278613367774</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0.1 to 0.2</v>
      </c>
      <c r="X10" s="17">
        <f t="shared" si="5"/>
        <v>0.191278613367774</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4 to 6</v>
      </c>
      <c r="Z10" s="17">
        <f t="array" ref="Z10">_xlfn.IFS(AA10="oz",_xlfn.IFS(R10="oz",Q10,R10="fl oz",Q10*1.04,R10="ml",Q10*0.0338),AA10="fl oz",_xlfn.IFS(R10="oz",Q10/1.04,R10="fl oz",Q10,R10="ml",Q10*0.0338/1.04),AA10="ml",_xlfn.IFS(R10="oz",Q10/0.0338,R10="fl oz",Q10*1.04/0.0338,R10="ml",Q10))</f>
        <v>5.304</v>
      </c>
      <c r="AA10" s="9" t="str">
        <f>_xlfn.XLOOKUP($E10,'Copy of Raw Data'!$E:$E,'Copy of Raw Data'!AA:AA,"ERROR",0,1)</f>
        <v>oz</v>
      </c>
      <c r="AB10" s="9" t="str">
        <f>_xlfn.XLOOKUP($E10,'Copy of Raw Data'!$E:$E,'Copy of Raw Data'!AB:AB,"ERROR",0,1)</f>
        <v>Pump Bottle</v>
      </c>
      <c r="AC10" s="9" t="str">
        <f>_xlfn.XLOOKUP($E10,'Copy of Raw Data'!$E:$E,'Copy of Raw Data'!AC:AC,"ERROR",0,1)</f>
        <v>Pack of 1</v>
      </c>
      <c r="AD10" s="9" t="str">
        <f>_xlfn.XLOOKUP($E10,'Copy of Raw Data'!$E:$E,'Copy of Raw Data'!AD:AD,"ERROR",0,1)</f>
        <v>Curl Protection, Smoothening, Frizz Control</v>
      </c>
      <c r="AE10" s="9" t="str">
        <f>_xlfn.XLOOKUP($E10,'Copy of Raw Data'!$E:$E,'Copy of Raw Data'!AO:AO,"ERROR",0,1)</f>
        <v>Paraben free, Residue free, Cruelty Free</v>
      </c>
      <c r="AF10" s="9" t="str">
        <f>_xlfn.XLOOKUP($E10,'Copy of Raw Data'!$E:$E,'Copy of Raw Data'!AZ:AZ,"ERROR",0,1)</f>
        <v>Argan oil, Water, Castor Oil, Citric Acid</v>
      </c>
      <c r="AG10">
        <f t="shared" si="6"/>
        <v>0</v>
      </c>
      <c r="AH10">
        <f t="shared" si="0"/>
        <v>0</v>
      </c>
      <c r="AI10">
        <f t="shared" si="0"/>
        <v>0</v>
      </c>
      <c r="AJ10">
        <f t="shared" si="0"/>
        <v>0</v>
      </c>
      <c r="AK10">
        <f t="shared" si="0"/>
        <v>0</v>
      </c>
      <c r="AL10">
        <f t="shared" si="0"/>
        <v>0</v>
      </c>
      <c r="AM10">
        <f t="shared" si="0"/>
        <v>1</v>
      </c>
      <c r="AN10">
        <f t="shared" si="0"/>
        <v>0</v>
      </c>
      <c r="AO10">
        <f t="shared" si="0"/>
        <v>0</v>
      </c>
      <c r="AP10">
        <f t="shared" si="0"/>
        <v>0</v>
      </c>
      <c r="AQ10">
        <f t="shared" si="0"/>
        <v>0</v>
      </c>
      <c r="AR10">
        <f t="shared" si="0"/>
        <v>0</v>
      </c>
      <c r="AS10">
        <f t="shared" si="0"/>
        <v>0</v>
      </c>
      <c r="AT10">
        <f t="shared" si="0"/>
        <v>0</v>
      </c>
      <c r="AU10">
        <f t="shared" si="0"/>
        <v>0</v>
      </c>
      <c r="AV10">
        <f t="shared" si="0"/>
        <v>0</v>
      </c>
      <c r="AW10">
        <f t="shared" si="0"/>
        <v>0</v>
      </c>
      <c r="AX10">
        <f t="shared" si="0"/>
        <v>0</v>
      </c>
      <c r="AY10">
        <f t="shared" si="0"/>
        <v>1</v>
      </c>
      <c r="AZ10">
        <f t="shared" si="0"/>
        <v>0</v>
      </c>
      <c r="BA10">
        <f t="shared" si="1"/>
        <v>0</v>
      </c>
      <c r="BB10">
        <f t="shared" si="1"/>
        <v>0</v>
      </c>
      <c r="BC10">
        <f t="shared" si="1"/>
        <v>0</v>
      </c>
      <c r="BD10">
        <f t="shared" si="1"/>
        <v>0</v>
      </c>
      <c r="BE10">
        <f t="shared" si="1"/>
        <v>0</v>
      </c>
      <c r="BF10">
        <f t="shared" si="1"/>
        <v>0</v>
      </c>
      <c r="BG10">
        <f t="shared" si="1"/>
        <v>0</v>
      </c>
      <c r="BH10">
        <f t="shared" si="1"/>
        <v>1</v>
      </c>
      <c r="BI10">
        <f t="shared" si="1"/>
        <v>0</v>
      </c>
      <c r="BJ10">
        <f t="shared" si="1"/>
        <v>0</v>
      </c>
      <c r="BK10">
        <f t="shared" si="1"/>
        <v>0</v>
      </c>
      <c r="BL10">
        <f t="shared" si="1"/>
        <v>0</v>
      </c>
      <c r="BM10">
        <f t="shared" si="1"/>
        <v>0</v>
      </c>
      <c r="BN10">
        <f t="shared" si="1"/>
        <v>0</v>
      </c>
      <c r="BO10">
        <f t="shared" si="1"/>
        <v>0</v>
      </c>
      <c r="BP10">
        <f t="shared" si="1"/>
        <v>0</v>
      </c>
    </row>
    <row r="11" spans="1:68">
      <c r="A11" s="9" t="str">
        <f>_xlfn.XLOOKUP($E11,'Copy of Raw Data'!$E:$E,'Copy of Raw Data'!A:A,"ERROR",0,1)</f>
        <v>US</v>
      </c>
      <c r="B11" s="9" t="str">
        <f>_xlfn.XLOOKUP($E11,'Copy of Raw Data'!$E:$E,'Copy of Raw Data'!B:B,"ERROR",0,1)</f>
        <v>Hair Mousses</v>
      </c>
      <c r="C11" s="9" t="str">
        <f>_xlfn.XLOOKUP($E11,'Copy of Raw Data'!$E:$E,'Copy of Raw Data'!C:C,"ERROR",0,1)</f>
        <v>Keranique</v>
      </c>
      <c r="D11" s="9" t="str">
        <f>_xlfn.XLOOKUP($E11,'Copy of Raw Data'!$E:$E,'Copy of Raw Data'!D:D,"ERROR",0,1)</f>
        <v>www.amazon.com/dp/B00CRJWIIE</v>
      </c>
      <c r="E11" s="9" t="s">
        <v>69</v>
      </c>
      <c r="F11" s="9" t="str">
        <f>_xlfn.XLOOKUP($E11,'Copy of Raw Data'!$E:$E,'Copy of Raw Data'!F:F,"ERROR",0,1)</f>
        <v>Volumizing Hair Mousse for Women - Thickening and Styling Anti-Frizz Foam Spray - Fine, Straight, Wavy, and Curly Hair Mousse for All Hair Types - Travel Size Mousse for Hair Volume by Keranique</v>
      </c>
      <c r="G11" s="9">
        <f>_xlfn.XLOOKUP($E11,'Copy of Raw Data'!$E:$E,'Copy of Raw Data'!G:G,"ERROR",0,1)</f>
        <v>22777</v>
      </c>
      <c r="H11" s="9">
        <f>_xlfn.XLOOKUP($E11,'Copy of Raw Data'!$E:$E,'Copy of Raw Data'!H:H,"ERROR",0,1)</f>
        <v>526071.38</v>
      </c>
      <c r="I11" s="9">
        <f>_xlfn.XLOOKUP($E11,'Copy of Raw Data'!$E:$E,'Copy of Raw Data'!I:I,"ERROR",0,1)</f>
        <v>0.0218454771257052</v>
      </c>
      <c r="J11" s="9" t="str">
        <f>_xlfn.XLOOKUP($E11,'Copy of Raw Data'!$E:$E,'Copy of 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_xlfn.XLOOKUP($E11,'Copy of Raw Data'!$E:$E,'Copy of Raw Data'!L:L,"ERROR",0,1)</f>
        <v>23.15</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_xlfn.XLOOKUP($E11,'Copy of Raw Data'!$E:$E,'Copy of Raw Data'!N:N,"ERROR",0,1)</f>
        <v>23.7</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2% to 4%</v>
      </c>
      <c r="P11" s="16">
        <f t="shared" si="2"/>
        <v>0.0232067510548524</v>
      </c>
      <c r="Q11" s="9">
        <f>_xlfn.XLOOKUP($E11,'Copy of Raw Data'!$E:$E,'Copy of Raw Data'!Q:Q,"ERROR",0,1)</f>
        <v>3.4</v>
      </c>
      <c r="R11" s="9" t="str">
        <f>_xlfn.XLOOKUP($E11,'Copy of Raw Data'!$E:$E,'Copy of Raw Data'!R:R,"ERROR",0,1)</f>
        <v>fl oz</v>
      </c>
      <c r="S11" s="17">
        <f t="shared" si="3"/>
        <v>6.54694570135747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0.2 to 0.3</v>
      </c>
      <c r="V11" s="17">
        <f t="shared" si="4"/>
        <v>0.226665156840812</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0.2 to 0.3</v>
      </c>
      <c r="X11" s="17">
        <f t="shared" si="5"/>
        <v>0.221404994973198</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2 to 4</v>
      </c>
      <c r="Z11" s="17">
        <f t="array" ref="Z11">_xlfn.IFS(AA11="oz",_xlfn.IFS(R11="oz",Q11,R11="fl oz",Q11*1.04,R11="ml",Q11*0.0338),AA11="fl oz",_xlfn.IFS(R11="oz",Q11/1.04,R11="fl oz",Q11,R11="ml",Q11*0.0338/1.04),AA11="ml",_xlfn.IFS(R11="oz",Q11/0.0338,R11="fl oz",Q11*1.04/0.0338,R11="ml",Q11))</f>
        <v>3.536</v>
      </c>
      <c r="AA11" s="9" t="str">
        <f>_xlfn.XLOOKUP($E11,'Copy of Raw Data'!$E:$E,'Copy of Raw Data'!AA:AA,"ERROR",0,1)</f>
        <v>oz</v>
      </c>
      <c r="AB11" s="9" t="str">
        <f>_xlfn.XLOOKUP($E11,'Copy of Raw Data'!$E:$E,'Copy of Raw Data'!AB:AB,"ERROR",0,1)</f>
        <v>Pump Bottle</v>
      </c>
      <c r="AC11" s="9" t="str">
        <f>_xlfn.XLOOKUP($E11,'Copy of Raw Data'!$E:$E,'Copy of Raw Data'!AC:AC,"ERROR",0,1)</f>
        <v>Pack of 1</v>
      </c>
      <c r="AD11" s="9" t="str">
        <f>_xlfn.XLOOKUP($E11,'Copy of Raw Data'!$E:$E,'Copy of Raw Data'!AD:AD,"ERROR",0,1)</f>
        <v>Volumizing, Anti-Frizz, Lightweight, Moisturising, Heat Protection, Flake Control, Shine</v>
      </c>
      <c r="AE11" s="9" t="str">
        <f>_xlfn.XLOOKUP($E11,'Copy of Raw Data'!$E:$E,'Copy of Raw Data'!AO:AO,"ERROR",0,1)</f>
        <v>Paraffin Free, Sulfate Free, Phthalate Free, Alcohol Free, Formaldehyde Free, Residue free</v>
      </c>
      <c r="AF11" s="9" t="str">
        <f>_xlfn.XLOOKUP($E11,'Copy of Raw Data'!$E:$E,'Copy of Raw Data'!AZ:AZ,"ERROR",0,1)</f>
        <v>Keratin, Amino Acids, Water, Glycerin, Menthol, Peppermint Oil</v>
      </c>
      <c r="AG11">
        <f t="shared" si="6"/>
        <v>1</v>
      </c>
      <c r="AH11">
        <f t="shared" si="0"/>
        <v>0</v>
      </c>
      <c r="AI11">
        <f t="shared" si="0"/>
        <v>0</v>
      </c>
      <c r="AJ11">
        <f t="shared" si="0"/>
        <v>0</v>
      </c>
      <c r="AK11">
        <f t="shared" si="0"/>
        <v>0</v>
      </c>
      <c r="AL11">
        <f t="shared" si="0"/>
        <v>0</v>
      </c>
      <c r="AM11">
        <f t="shared" si="0"/>
        <v>0</v>
      </c>
      <c r="AN11">
        <f t="shared" si="0"/>
        <v>0</v>
      </c>
      <c r="AO11">
        <f t="shared" si="0"/>
        <v>0</v>
      </c>
      <c r="AP11">
        <f t="shared" si="0"/>
        <v>0</v>
      </c>
      <c r="AQ11">
        <f t="shared" si="0"/>
        <v>0</v>
      </c>
      <c r="AR11">
        <f t="shared" si="0"/>
        <v>1</v>
      </c>
      <c r="AS11">
        <f t="shared" si="0"/>
        <v>0</v>
      </c>
      <c r="AT11">
        <f t="shared" si="0"/>
        <v>0</v>
      </c>
      <c r="AU11">
        <f t="shared" si="0"/>
        <v>0</v>
      </c>
      <c r="AV11">
        <f t="shared" si="0"/>
        <v>0</v>
      </c>
      <c r="AW11">
        <f t="shared" si="0"/>
        <v>0</v>
      </c>
      <c r="AX11">
        <f t="shared" si="0"/>
        <v>0</v>
      </c>
      <c r="AY11">
        <f t="shared" si="0"/>
        <v>0</v>
      </c>
      <c r="AZ11">
        <f t="shared" si="0"/>
        <v>1</v>
      </c>
      <c r="BA11">
        <f t="shared" si="1"/>
        <v>0</v>
      </c>
      <c r="BB11">
        <f t="shared" si="1"/>
        <v>0</v>
      </c>
      <c r="BC11">
        <f t="shared" si="1"/>
        <v>1</v>
      </c>
      <c r="BD11">
        <f t="shared" si="1"/>
        <v>0</v>
      </c>
      <c r="BE11">
        <f t="shared" si="1"/>
        <v>0</v>
      </c>
      <c r="BF11">
        <f t="shared" si="1"/>
        <v>0</v>
      </c>
      <c r="BG11">
        <f t="shared" si="1"/>
        <v>0</v>
      </c>
      <c r="BH11">
        <f t="shared" si="1"/>
        <v>1</v>
      </c>
      <c r="BI11">
        <f t="shared" si="1"/>
        <v>0</v>
      </c>
      <c r="BJ11">
        <f t="shared" si="1"/>
        <v>0</v>
      </c>
      <c r="BK11">
        <f t="shared" si="1"/>
        <v>1</v>
      </c>
      <c r="BL11">
        <f t="shared" si="1"/>
        <v>0</v>
      </c>
      <c r="BM11">
        <f t="shared" si="1"/>
        <v>0</v>
      </c>
      <c r="BN11">
        <f t="shared" si="1"/>
        <v>0</v>
      </c>
      <c r="BO11">
        <f t="shared" si="1"/>
        <v>0</v>
      </c>
      <c r="BP11">
        <f t="shared" si="1"/>
        <v>0</v>
      </c>
    </row>
    <row r="12" spans="1:68">
      <c r="A12" s="9" t="str">
        <f>_xlfn.XLOOKUP($E12,'Copy of Raw Data'!$E:$E,'Copy of Raw Data'!A:A,"ERROR",0,1)</f>
        <v>US</v>
      </c>
      <c r="B12" s="9" t="str">
        <f>_xlfn.XLOOKUP($E12,'Copy of Raw Data'!$E:$E,'Copy of Raw Data'!B:B,"ERROR",0,1)</f>
        <v>Hair Mousses</v>
      </c>
      <c r="C12" s="9" t="str">
        <f>_xlfn.XLOOKUP($E12,'Copy of Raw Data'!$E:$E,'Copy of Raw Data'!C:C,"ERROR",0,1)</f>
        <v>kenra</v>
      </c>
      <c r="D12" s="9" t="str">
        <f>_xlfn.XLOOKUP($E12,'Copy of Raw Data'!$E:$E,'Copy of Raw Data'!D:D,"ERROR",0,1)</f>
        <v>www.amazon.com/dp/B00J0T3LXK</v>
      </c>
      <c r="E12" s="9" t="s">
        <v>72</v>
      </c>
      <c r="F12" s="9" t="str">
        <f>_xlfn.XLOOKUP($E12,'Copy of Raw Data'!$E:$E,'Copy of Raw Data'!F:F,"ERROR",0,1)</f>
        <v>Kenra Platinum Thickening Mousse 12 | Volumizing Styler | Adds Fullness &amp; Body | Humidity Protection Up To 48 hours | Desity Plumping up tp 150% | Thermal Protection | All Hair Types</v>
      </c>
      <c r="G12" s="9">
        <f>_xlfn.XLOOKUP($E12,'Copy of Raw Data'!$E:$E,'Copy of Raw Data'!G:G,"ERROR",0,1)</f>
        <v>24306</v>
      </c>
      <c r="H12" s="9">
        <f>_xlfn.XLOOKUP($E12,'Copy of Raw Data'!$E:$E,'Copy of Raw Data'!H:H,"ERROR",0,1)</f>
        <v>513835.31</v>
      </c>
      <c r="I12" s="9">
        <f>_xlfn.XLOOKUP($E12,'Copy of Raw Data'!$E:$E,'Copy of Raw Data'!I:I,"ERROR",0,1)</f>
        <v>0.0172530396734304</v>
      </c>
      <c r="J12" s="9" t="str">
        <f>_xlfn.XLOOKUP($E12,'Copy of Raw Data'!$E:$E,'Copy of 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_xlfn.XLOOKUP($E12,'Copy of Raw Data'!$E:$E,'Copy of Raw Data'!L:L,"ERROR",0,1)</f>
        <v>21.49</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_xlfn.XLOOKUP($E12,'Copy of Raw Data'!$E:$E,'Copy of Raw Data'!N:N,"ERROR",0,1)</f>
        <v>23.99</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10% to 15%</v>
      </c>
      <c r="P12" s="16">
        <f t="shared" si="2"/>
        <v>0.104210087536474</v>
      </c>
      <c r="Q12" s="9">
        <f>_xlfn.XLOOKUP($E12,'Copy of Raw Data'!$E:$E,'Copy of Raw Data'!Q:Q,"ERROR",0,1)</f>
        <v>6.7</v>
      </c>
      <c r="R12" s="9" t="str">
        <f>_xlfn.XLOOKUP($E12,'Copy of Raw Data'!$E:$E,'Copy of Raw Data'!R:R,"ERROR",0,1)</f>
        <v>oz</v>
      </c>
      <c r="S12" s="17">
        <f t="shared" si="3"/>
        <v>3.20746268656716</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3 to 4</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0.1 to 0.2</v>
      </c>
      <c r="V12" s="17">
        <f t="shared" si="4"/>
        <v>0.121088840545329</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0.1 to 0.2</v>
      </c>
      <c r="X12" s="17">
        <f t="shared" si="5"/>
        <v>0.10847016187241</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17">
        <f t="array" ref="Z12">_xlfn.IFS(AA12="oz",_xlfn.IFS(R12="oz",Q12,R12="fl oz",Q12*1.04,R12="ml",Q12*0.0338),AA12="fl oz",_xlfn.IFS(R12="oz",Q12/1.04,R12="fl oz",Q12,R12="ml",Q12*0.0338/1.04),AA12="ml",_xlfn.IFS(R12="oz",Q12/0.0338,R12="fl oz",Q12*1.04/0.0338,R12="ml",Q12))</f>
        <v>6.7</v>
      </c>
      <c r="AA12" s="9" t="str">
        <f>_xlfn.XLOOKUP($E12,'Copy of Raw Data'!$E:$E,'Copy of Raw Data'!AA:AA,"ERROR",0,1)</f>
        <v>oz</v>
      </c>
      <c r="AB12" s="9" t="str">
        <f>_xlfn.XLOOKUP($E12,'Copy of Raw Data'!$E:$E,'Copy of Raw Data'!AB:AB,"ERROR",0,1)</f>
        <v>Spray Can</v>
      </c>
      <c r="AC12" s="9" t="str">
        <f>_xlfn.XLOOKUP($E12,'Copy of Raw Data'!$E:$E,'Copy of Raw Data'!AC:AC,"ERROR",0,1)</f>
        <v>Pack of 1</v>
      </c>
      <c r="AD12" s="9" t="str">
        <f>_xlfn.XLOOKUP($E12,'Copy of Raw Data'!$E:$E,'Copy of Raw Data'!AD:AD,"ERROR",0,1)</f>
        <v>Volumizing, Humidity Protection, Plumping, Heat Protection</v>
      </c>
      <c r="AE12" s="9" t="str">
        <f>_xlfn.XLOOKUP($E12,'Copy of Raw Data'!$E:$E,'Copy of Raw Data'!AO:AO,"ERROR",0,1)</f>
        <v>NA</v>
      </c>
      <c r="AF12" s="9" t="str">
        <f>_xlfn.XLOOKUP($E12,'Copy of Raw Data'!$E:$E,'Copy of Raw Data'!AZ:AZ,"ERROR",0,1)</f>
        <v>Water, Acrylate Copolymer</v>
      </c>
      <c r="AG12">
        <f t="shared" si="6"/>
        <v>0</v>
      </c>
      <c r="AH12">
        <f t="shared" si="0"/>
        <v>0</v>
      </c>
      <c r="AI12">
        <f t="shared" si="0"/>
        <v>0</v>
      </c>
      <c r="AJ12">
        <f t="shared" si="0"/>
        <v>0</v>
      </c>
      <c r="AK12">
        <f t="shared" si="0"/>
        <v>0</v>
      </c>
      <c r="AL12">
        <f t="shared" si="0"/>
        <v>0</v>
      </c>
      <c r="AM12">
        <f t="shared" si="0"/>
        <v>0</v>
      </c>
      <c r="AN12">
        <f t="shared" si="0"/>
        <v>0</v>
      </c>
      <c r="AO12">
        <f t="shared" si="0"/>
        <v>0</v>
      </c>
      <c r="AP12">
        <f t="shared" si="0"/>
        <v>0</v>
      </c>
      <c r="AQ12">
        <f t="shared" si="0"/>
        <v>0</v>
      </c>
      <c r="AR12">
        <f t="shared" si="0"/>
        <v>0</v>
      </c>
      <c r="AS12">
        <f t="shared" si="0"/>
        <v>0</v>
      </c>
      <c r="AT12">
        <f t="shared" si="0"/>
        <v>0</v>
      </c>
      <c r="AU12">
        <f t="shared" si="0"/>
        <v>0</v>
      </c>
      <c r="AV12">
        <f t="shared" si="0"/>
        <v>1</v>
      </c>
      <c r="AW12">
        <f t="shared" si="0"/>
        <v>0</v>
      </c>
      <c r="AX12">
        <f t="shared" si="0"/>
        <v>0</v>
      </c>
      <c r="AY12">
        <f t="shared" si="0"/>
        <v>0</v>
      </c>
      <c r="AZ12">
        <f t="shared" si="0"/>
        <v>0</v>
      </c>
      <c r="BA12">
        <f t="shared" si="1"/>
        <v>0</v>
      </c>
      <c r="BB12">
        <f t="shared" si="1"/>
        <v>0</v>
      </c>
      <c r="BC12">
        <f t="shared" si="1"/>
        <v>0</v>
      </c>
      <c r="BD12">
        <f t="shared" si="1"/>
        <v>0</v>
      </c>
      <c r="BE12">
        <f t="shared" si="1"/>
        <v>0</v>
      </c>
      <c r="BF12">
        <f t="shared" si="1"/>
        <v>0</v>
      </c>
      <c r="BG12">
        <f t="shared" si="1"/>
        <v>0</v>
      </c>
      <c r="BH12">
        <f t="shared" si="1"/>
        <v>0</v>
      </c>
      <c r="BI12">
        <f t="shared" si="1"/>
        <v>0</v>
      </c>
      <c r="BJ12">
        <f t="shared" si="1"/>
        <v>0</v>
      </c>
      <c r="BK12">
        <f t="shared" si="1"/>
        <v>0</v>
      </c>
      <c r="BL12">
        <f t="shared" si="1"/>
        <v>0</v>
      </c>
      <c r="BM12">
        <f t="shared" si="1"/>
        <v>0</v>
      </c>
      <c r="BN12">
        <f t="shared" si="1"/>
        <v>0</v>
      </c>
      <c r="BO12">
        <f t="shared" si="1"/>
        <v>0</v>
      </c>
      <c r="BP12">
        <f t="shared" si="1"/>
        <v>0</v>
      </c>
    </row>
    <row r="13" spans="1:68">
      <c r="A13" s="9" t="str">
        <f>_xlfn.XLOOKUP($E13,'Copy of Raw Data'!$E:$E,'Copy of Raw Data'!A:A,"ERROR",0,1)</f>
        <v>US</v>
      </c>
      <c r="B13" s="9" t="str">
        <f>_xlfn.XLOOKUP($E13,'Copy of Raw Data'!$E:$E,'Copy of Raw Data'!B:B,"ERROR",0,1)</f>
        <v>Hair Mousses</v>
      </c>
      <c r="C13" s="9" t="str">
        <f>_xlfn.XLOOKUP($E13,'Copy of Raw Data'!$E:$E,'Copy of Raw Data'!C:C,"ERROR",0,1)</f>
        <v>KERASTASE</v>
      </c>
      <c r="D13" s="9" t="str">
        <f>_xlfn.XLOOKUP($E13,'Copy of Raw Data'!$E:$E,'Copy of Raw Data'!D:D,"ERROR",0,1)</f>
        <v>www.amazon.com/dp/B00K0LUFIQ</v>
      </c>
      <c r="E13" s="9" t="s">
        <v>76</v>
      </c>
      <c r="F13" s="9" t="str">
        <f>_xlfn.XLOOKUP($E13,'Copy of Raw Data'!$E:$E,'Copy of Raw Data'!F:F,"ERROR",0,1)</f>
        <v>KERASTASE Densifique Densimorphose  Hair   Mousse  | Volumizing &amp; Thickening Styling  Mousse  | Adds Shine | With Hyaluronic Acid | For Fine, Thin &amp; Thinning  Hair  | 5.1 Fl Oz</v>
      </c>
      <c r="G13" s="9">
        <f>_xlfn.XLOOKUP($E13,'Copy of Raw Data'!$E:$E,'Copy of Raw Data'!G:G,"ERROR",0,1)</f>
        <v>9568</v>
      </c>
      <c r="H13" s="9">
        <f>_xlfn.XLOOKUP($E13,'Copy of Raw Data'!$E:$E,'Copy of Raw Data'!H:H,"ERROR",0,1)</f>
        <v>405814.94</v>
      </c>
      <c r="I13" s="9">
        <f>_xlfn.XLOOKUP($E13,'Copy of Raw Data'!$E:$E,'Copy of Raw Data'!I:I,"ERROR",0,1)</f>
        <v>0.0167881366888707</v>
      </c>
      <c r="J13" s="9" t="str">
        <f>_xlfn.XLOOKUP($E13,'Copy of Raw Data'!$E:$E,'Copy of 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40 to 50</v>
      </c>
      <c r="L13" s="9">
        <f>_xlfn.XLOOKUP($E13,'Copy of Raw Data'!$E:$E,'Copy of Raw Data'!L:L,"ERROR",0,1)</f>
        <v>40.81</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40 to 50</v>
      </c>
      <c r="N13" s="9">
        <f>_xlfn.XLOOKUP($E13,'Copy of Raw Data'!$E:$E,'Copy of Raw Data'!N:N,"ERROR",0,1)</f>
        <v>43.83</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6% to 8%</v>
      </c>
      <c r="P13" s="16">
        <f t="shared" si="2"/>
        <v>0.0689025781428245</v>
      </c>
      <c r="Q13" s="9">
        <f>_xlfn.XLOOKUP($E13,'Copy of Raw Data'!$E:$E,'Copy of Raw Data'!Q:Q,"ERROR",0,1)</f>
        <v>5.1</v>
      </c>
      <c r="R13" s="9" t="str">
        <f>_xlfn.XLOOKUP($E13,'Copy of Raw Data'!$E:$E,'Copy of Raw Data'!R:R,"ERROR",0,1)</f>
        <v>fl oz</v>
      </c>
      <c r="S13" s="17">
        <f t="shared" si="3"/>
        <v>7.69419306184012</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5 to 10</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0.2 to 0.3</v>
      </c>
      <c r="V13" s="17">
        <f t="shared" si="4"/>
        <v>0.279458054130317</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0.2 to 0.3</v>
      </c>
      <c r="X13" s="17">
        <f t="shared" si="5"/>
        <v>0.260202673717962</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4 to 6</v>
      </c>
      <c r="Z13" s="17">
        <f t="array" ref="Z13">_xlfn.IFS(AA13="oz",_xlfn.IFS(R13="oz",Q13,R13="fl oz",Q13*1.04,R13="ml",Q13*0.0338),AA13="fl oz",_xlfn.IFS(R13="oz",Q13/1.04,R13="fl oz",Q13,R13="ml",Q13*0.0338/1.04),AA13="ml",_xlfn.IFS(R13="oz",Q13/0.0338,R13="fl oz",Q13*1.04/0.0338,R13="ml",Q13))</f>
        <v>5.304</v>
      </c>
      <c r="AA13" s="9" t="str">
        <f>_xlfn.XLOOKUP($E13,'Copy of Raw Data'!$E:$E,'Copy of Raw Data'!AA:AA,"ERROR",0,1)</f>
        <v>oz</v>
      </c>
      <c r="AB13" s="9" t="str">
        <f>_xlfn.XLOOKUP($E13,'Copy of Raw Data'!$E:$E,'Copy of Raw Data'!AB:AB,"ERROR",0,1)</f>
        <v>Spray Can</v>
      </c>
      <c r="AC13" s="9" t="str">
        <f>_xlfn.XLOOKUP($E13,'Copy of Raw Data'!$E:$E,'Copy of Raw Data'!AC:AC,"ERROR",0,1)</f>
        <v>Pack of 1</v>
      </c>
      <c r="AD13" s="9" t="str">
        <f>_xlfn.XLOOKUP($E13,'Copy of Raw Data'!$E:$E,'Copy of Raw Data'!AD:AD,"ERROR",0,1)</f>
        <v>Volumizing, Shine, Softening</v>
      </c>
      <c r="AE13" s="9" t="str">
        <f>_xlfn.XLOOKUP($E13,'Copy of Raw Data'!$E:$E,'Copy of Raw Data'!AO:AO,"ERROR",0,1)</f>
        <v>Mineral Oil Free</v>
      </c>
      <c r="AF13" s="9" t="str">
        <f>_xlfn.XLOOKUP($E13,'Copy of Raw Data'!$E:$E,'Copy of Raw Data'!AZ:AZ,"ERROR",0,1)</f>
        <v>Hyalurnoic Acid, Peptides, Water, Arginine, Cetrimonium Chloride, Hydrolised Wheat Protein, Sodium Hyaluronate</v>
      </c>
      <c r="AG13">
        <f t="shared" si="6"/>
        <v>0</v>
      </c>
      <c r="AH13">
        <f t="shared" si="0"/>
        <v>0</v>
      </c>
      <c r="AI13">
        <f t="shared" si="0"/>
        <v>0</v>
      </c>
      <c r="AJ13">
        <f t="shared" si="0"/>
        <v>0</v>
      </c>
      <c r="AK13">
        <f t="shared" si="0"/>
        <v>0</v>
      </c>
      <c r="AL13">
        <f t="shared" si="0"/>
        <v>0</v>
      </c>
      <c r="AM13">
        <f t="shared" si="0"/>
        <v>0</v>
      </c>
      <c r="AN13">
        <f t="shared" si="0"/>
        <v>0</v>
      </c>
      <c r="AO13">
        <f t="shared" si="0"/>
        <v>0</v>
      </c>
      <c r="AP13">
        <f t="shared" si="0"/>
        <v>0</v>
      </c>
      <c r="AQ13">
        <f t="shared" si="0"/>
        <v>0</v>
      </c>
      <c r="AR13">
        <f t="shared" si="0"/>
        <v>0</v>
      </c>
      <c r="AS13">
        <f t="shared" si="0"/>
        <v>0</v>
      </c>
      <c r="AT13">
        <f t="shared" si="0"/>
        <v>0</v>
      </c>
      <c r="AU13">
        <f t="shared" si="0"/>
        <v>1</v>
      </c>
      <c r="AV13">
        <f t="shared" si="0"/>
        <v>0</v>
      </c>
      <c r="AW13">
        <f t="shared" si="0"/>
        <v>0</v>
      </c>
      <c r="AX13">
        <f t="shared" si="0"/>
        <v>0</v>
      </c>
      <c r="AY13">
        <f t="shared" si="0"/>
        <v>0</v>
      </c>
      <c r="AZ13">
        <f t="shared" si="0"/>
        <v>0</v>
      </c>
      <c r="BA13">
        <f t="shared" si="1"/>
        <v>0</v>
      </c>
      <c r="BB13">
        <f t="shared" si="1"/>
        <v>0</v>
      </c>
      <c r="BC13">
        <f t="shared" si="1"/>
        <v>0</v>
      </c>
      <c r="BD13">
        <f t="shared" si="1"/>
        <v>0</v>
      </c>
      <c r="BE13">
        <f t="shared" si="1"/>
        <v>0</v>
      </c>
      <c r="BF13">
        <f t="shared" si="1"/>
        <v>0</v>
      </c>
      <c r="BG13">
        <f t="shared" si="1"/>
        <v>0</v>
      </c>
      <c r="BH13">
        <f t="shared" si="1"/>
        <v>0</v>
      </c>
      <c r="BI13">
        <f t="shared" si="1"/>
        <v>0</v>
      </c>
      <c r="BJ13">
        <f t="shared" si="1"/>
        <v>0</v>
      </c>
      <c r="BK13">
        <f t="shared" si="1"/>
        <v>0</v>
      </c>
      <c r="BL13">
        <f t="shared" si="1"/>
        <v>0</v>
      </c>
      <c r="BM13">
        <f t="shared" si="1"/>
        <v>0</v>
      </c>
      <c r="BN13">
        <f t="shared" si="1"/>
        <v>0</v>
      </c>
      <c r="BO13">
        <f t="shared" si="1"/>
        <v>0</v>
      </c>
      <c r="BP13">
        <f t="shared" si="1"/>
        <v>0</v>
      </c>
    </row>
    <row r="14" spans="1:68">
      <c r="A14" s="9" t="str">
        <f>_xlfn.XLOOKUP($E14,'Copy of Raw Data'!$E:$E,'Copy of Raw Data'!A:A,"ERROR",0,1)</f>
        <v>US</v>
      </c>
      <c r="B14" s="9" t="str">
        <f>_xlfn.XLOOKUP($E14,'Copy of Raw Data'!$E:$E,'Copy of Raw Data'!B:B,"ERROR",0,1)</f>
        <v>Hair Mousses</v>
      </c>
      <c r="C14" s="9" t="str">
        <f>_xlfn.XLOOKUP($E14,'Copy of Raw Data'!$E:$E,'Copy of Raw Data'!C:C,"ERROR",0,1)</f>
        <v>aussie</v>
      </c>
      <c r="D14" s="9" t="str">
        <f>_xlfn.XLOOKUP($E14,'Copy of Raw Data'!$E:$E,'Copy of Raw Data'!D:D,"ERROR",0,1)</f>
        <v>www.amazon.com/dp/B07K3NC8J9</v>
      </c>
      <c r="E14" s="9" t="s">
        <v>80</v>
      </c>
      <c r="F14" s="9" t="str">
        <f>_xlfn.XLOOKUP($E14,'Copy of Raw Data'!$E:$E,'Copy of Raw Data'!F:F,"ERROR",0,1)</f>
        <v>Aussie Instant Freeze Sculpting Maximum Hold Hair Gel with Jojoba Oil, Sea Kelp and Australian Aloe, 7 Oz (Triple Pack)</v>
      </c>
      <c r="G14" s="9">
        <f>_xlfn.XLOOKUP($E14,'Copy of Raw Data'!$E:$E,'Copy of Raw Data'!G:G,"ERROR",0,1)</f>
        <v>27000</v>
      </c>
      <c r="H14" s="9">
        <f>_xlfn.XLOOKUP($E14,'Copy of Raw Data'!$E:$E,'Copy of Raw Data'!H:H,"ERROR",0,1)</f>
        <v>394879.79</v>
      </c>
      <c r="I14" s="9">
        <f>_xlfn.XLOOKUP($E14,'Copy of Raw Data'!$E:$E,'Copy of Raw Data'!I:I,"ERROR",0,1)</f>
        <v>0.0145391701219305</v>
      </c>
      <c r="J14" s="9" t="str">
        <f>_xlfn.XLOOKUP($E14,'Copy of Raw Data'!$E:$E,'Copy of 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_xlfn.XLOOKUP($E14,'Copy of Raw Data'!$E:$E,'Copy of Raw Data'!L:L,"ERROR",0,1)</f>
        <v>15.06</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_xlfn.XLOOKUP($E14,'Copy of Raw Data'!$E:$E,'Copy of Raw Data'!N:N,"ERROR",0,1)</f>
        <v>15.34</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0% to 2%</v>
      </c>
      <c r="P14" s="16">
        <f t="shared" si="2"/>
        <v>0.0182529335071708</v>
      </c>
      <c r="Q14" s="9">
        <f>_xlfn.XLOOKUP($E14,'Copy of Raw Data'!$E:$E,'Copy of Raw Data'!Q:Q,"ERROR",0,1)</f>
        <v>21</v>
      </c>
      <c r="R14" s="9" t="str">
        <f>_xlfn.XLOOKUP($E14,'Copy of Raw Data'!$E:$E,'Copy of Raw Data'!R:R,"ERROR",0,1)</f>
        <v>oz</v>
      </c>
      <c r="S14" s="17">
        <f t="shared" si="3"/>
        <v>0.717142857142857</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0.5 to 0.75</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7">
        <f t="shared" si="4"/>
        <v>0.0247032867932428</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7">
        <f t="shared" si="5"/>
        <v>0.0242523793419972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20 to 25</v>
      </c>
      <c r="Z14" s="17">
        <f t="array" ref="Z14">_xlfn.IFS(AA14="oz",_xlfn.IFS(R14="oz",Q14,R14="fl oz",Q14*1.04,R14="ml",Q14*0.0338),AA14="fl oz",_xlfn.IFS(R14="oz",Q14/1.04,R14="fl oz",Q14,R14="ml",Q14*0.0338/1.04),AA14="ml",_xlfn.IFS(R14="oz",Q14/0.0338,R14="fl oz",Q14*1.04/0.0338,R14="ml",Q14))</f>
        <v>21</v>
      </c>
      <c r="AA14" s="9" t="str">
        <f>_xlfn.XLOOKUP($E14,'Copy of Raw Data'!$E:$E,'Copy of Raw Data'!AA:AA,"ERROR",0,1)</f>
        <v>oz</v>
      </c>
      <c r="AB14" s="9" t="str">
        <f>_xlfn.XLOOKUP($E14,'Copy of Raw Data'!$E:$E,'Copy of Raw Data'!AB:AB,"ERROR",0,1)</f>
        <v>Tube</v>
      </c>
      <c r="AC14" s="9" t="str">
        <f>_xlfn.XLOOKUP($E14,'Copy of Raw Data'!$E:$E,'Copy of Raw Data'!AC:AC,"ERROR",0,1)</f>
        <v>Pack of 3</v>
      </c>
      <c r="AD14" s="9" t="str">
        <f>_xlfn.XLOOKUP($E14,'Copy of Raw Data'!$E:$E,'Copy of Raw Data'!AD:AD,"ERROR",0,1)</f>
        <v>Hold, Flake Control</v>
      </c>
      <c r="AE14" s="9" t="str">
        <f>_xlfn.XLOOKUP($E14,'Copy of Raw Data'!$E:$E,'Copy of Raw Data'!AO:AO,"ERROR",0,1)</f>
        <v>NA</v>
      </c>
      <c r="AF14" s="9" t="str">
        <f>_xlfn.XLOOKUP($E14,'Copy of Raw Data'!$E:$E,'Copy of Raw Data'!AZ:AZ,"ERROR",0,1)</f>
        <v>Jojoba Oil, Sea Kelp, Aloe, water, Disodium Edta, Acrylate Copolymer</v>
      </c>
      <c r="AG14">
        <f t="shared" si="6"/>
        <v>0</v>
      </c>
      <c r="AH14">
        <f t="shared" si="0"/>
        <v>0</v>
      </c>
      <c r="AI14">
        <f t="shared" si="0"/>
        <v>0</v>
      </c>
      <c r="AJ14">
        <f t="shared" si="0"/>
        <v>0</v>
      </c>
      <c r="AK14">
        <f t="shared" si="0"/>
        <v>0</v>
      </c>
      <c r="AL14">
        <f t="shared" si="0"/>
        <v>0</v>
      </c>
      <c r="AM14">
        <f t="shared" si="0"/>
        <v>0</v>
      </c>
      <c r="AN14">
        <f t="shared" si="0"/>
        <v>0</v>
      </c>
      <c r="AO14">
        <f t="shared" si="0"/>
        <v>0</v>
      </c>
      <c r="AP14">
        <f t="shared" si="0"/>
        <v>0</v>
      </c>
      <c r="AQ14">
        <f t="shared" si="0"/>
        <v>0</v>
      </c>
      <c r="AR14">
        <f t="shared" si="0"/>
        <v>0</v>
      </c>
      <c r="AS14">
        <f t="shared" si="0"/>
        <v>0</v>
      </c>
      <c r="AT14">
        <f t="shared" si="0"/>
        <v>0</v>
      </c>
      <c r="AU14">
        <f t="shared" si="0"/>
        <v>0</v>
      </c>
      <c r="AV14">
        <f t="shared" si="0"/>
        <v>1</v>
      </c>
      <c r="AW14">
        <f t="shared" si="0"/>
        <v>0</v>
      </c>
      <c r="AX14">
        <f t="shared" si="0"/>
        <v>0</v>
      </c>
      <c r="AY14">
        <f t="shared" si="0"/>
        <v>0</v>
      </c>
      <c r="AZ14">
        <f t="shared" si="0"/>
        <v>0</v>
      </c>
      <c r="BA14">
        <f t="shared" si="1"/>
        <v>0</v>
      </c>
      <c r="BB14">
        <f t="shared" si="1"/>
        <v>0</v>
      </c>
      <c r="BC14">
        <f t="shared" si="1"/>
        <v>0</v>
      </c>
      <c r="BD14">
        <f t="shared" si="1"/>
        <v>0</v>
      </c>
      <c r="BE14">
        <f t="shared" si="1"/>
        <v>0</v>
      </c>
      <c r="BF14">
        <f t="shared" si="1"/>
        <v>0</v>
      </c>
      <c r="BG14">
        <f t="shared" si="1"/>
        <v>0</v>
      </c>
      <c r="BH14">
        <f t="shared" si="1"/>
        <v>0</v>
      </c>
      <c r="BI14">
        <f t="shared" si="1"/>
        <v>0</v>
      </c>
      <c r="BJ14">
        <f t="shared" si="1"/>
        <v>0</v>
      </c>
      <c r="BK14">
        <f t="shared" si="1"/>
        <v>0</v>
      </c>
      <c r="BL14">
        <f t="shared" si="1"/>
        <v>0</v>
      </c>
      <c r="BM14">
        <f t="shared" si="1"/>
        <v>0</v>
      </c>
      <c r="BN14">
        <f t="shared" si="1"/>
        <v>0</v>
      </c>
      <c r="BO14">
        <f t="shared" si="1"/>
        <v>0</v>
      </c>
      <c r="BP14">
        <f t="shared" si="1"/>
        <v>0</v>
      </c>
    </row>
    <row r="15" spans="1:68">
      <c r="A15" s="9" t="str">
        <f>_xlfn.XLOOKUP($E15,'Copy of Raw Data'!$E:$E,'Copy of Raw Data'!A:A,"ERROR",0,1)</f>
        <v>US</v>
      </c>
      <c r="B15" s="9" t="str">
        <f>_xlfn.XLOOKUP($E15,'Copy of Raw Data'!$E:$E,'Copy of Raw Data'!B:B,"ERROR",0,1)</f>
        <v>Hair Mousses</v>
      </c>
      <c r="C15" s="9" t="str">
        <f>_xlfn.XLOOKUP($E15,'Copy of Raw Data'!$E:$E,'Copy of Raw Data'!C:C,"ERROR",0,1)</f>
        <v>living proof</v>
      </c>
      <c r="D15" s="9" t="str">
        <f>_xlfn.XLOOKUP($E15,'Copy of Raw Data'!$E:$E,'Copy of Raw Data'!D:D,"ERROR",0,1)</f>
        <v>www.amazon.com/dp/B00ER4SYYY</v>
      </c>
      <c r="E15" s="9" t="s">
        <v>84</v>
      </c>
      <c r="F15" s="9" t="str">
        <f>_xlfn.XLOOKUP($E15,'Copy of Raw Data'!$E:$E,'Copy of Raw Data'!F:F,"ERROR",0,1)</f>
        <v>Living proof Full Thickening Mousse</v>
      </c>
      <c r="G15" s="9">
        <f>_xlfn.XLOOKUP($E15,'Copy of Raw Data'!$E:$E,'Copy of Raw Data'!G:G,"ERROR",0,1)</f>
        <v>11481</v>
      </c>
      <c r="H15" s="9">
        <f>_xlfn.XLOOKUP($E15,'Copy of Raw Data'!$E:$E,'Copy of Raw Data'!H:H,"ERROR",0,1)</f>
        <v>341981.04</v>
      </c>
      <c r="I15" s="9">
        <f>_xlfn.XLOOKUP($E15,'Copy of Raw Data'!$E:$E,'Copy of Raw Data'!I:I,"ERROR",0,1)</f>
        <v>0.0132472575245333</v>
      </c>
      <c r="J15" s="9" t="str">
        <f>_xlfn.XLOOKUP($E15,'Copy of Raw Data'!$E:$E,'Copy of 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20 to 30</v>
      </c>
      <c r="L15" s="9">
        <f>_xlfn.XLOOKUP($E15,'Copy of Raw Data'!$E:$E,'Copy of Raw Data'!L:L,"ERROR",0,1)</f>
        <v>29.92</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20 to 30</v>
      </c>
      <c r="N15" s="9">
        <f>_xlfn.XLOOKUP($E15,'Copy of Raw Data'!$E:$E,'Copy of Raw Data'!N:N,"ERROR",0,1)</f>
        <v>30</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2"/>
        <v>0.00266666666666661</v>
      </c>
      <c r="Q15" s="9">
        <f>_xlfn.XLOOKUP($E15,'Copy of Raw Data'!$E:$E,'Copy of Raw Data'!Q:Q,"ERROR",0,1)</f>
        <v>149</v>
      </c>
      <c r="R15" s="9" t="str">
        <f>_xlfn.XLOOKUP($E15,'Copy of Raw Data'!$E:$E,'Copy of Raw Data'!R:R,"ERROR",0,1)</f>
        <v>ml</v>
      </c>
      <c r="S15" s="17">
        <f t="shared" si="3"/>
        <v>5.9409872522934</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5 to 10</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0.2 to 0.3</v>
      </c>
      <c r="V15" s="17">
        <f t="shared" si="4"/>
        <v>0.201449856102353</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0.2 to 0.3</v>
      </c>
      <c r="X15" s="17">
        <f t="shared" si="5"/>
        <v>0.20091265648608</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4 to 6</v>
      </c>
      <c r="Z15" s="17">
        <f t="array" ref="Z15">_xlfn.IFS(AA15="oz",_xlfn.IFS(R15="oz",Q15,R15="fl oz",Q15*1.04,R15="ml",Q15*0.0338),AA15="fl oz",_xlfn.IFS(R15="oz",Q15/1.04,R15="fl oz",Q15,R15="ml",Q15*0.0338/1.04),AA15="ml",_xlfn.IFS(R15="oz",Q15/0.0338,R15="fl oz",Q15*1.04/0.0338,R15="ml",Q15))</f>
        <v>5.0362</v>
      </c>
      <c r="AA15" s="9" t="str">
        <f>_xlfn.XLOOKUP($E15,'Copy of Raw Data'!$E:$E,'Copy of Raw Data'!AA:AA,"ERROR",0,1)</f>
        <v>oz</v>
      </c>
      <c r="AB15" s="9" t="str">
        <f>_xlfn.XLOOKUP($E15,'Copy of Raw Data'!$E:$E,'Copy of Raw Data'!AB:AB,"ERROR",0,1)</f>
        <v>Spray Can</v>
      </c>
      <c r="AC15" s="9" t="str">
        <f>_xlfn.XLOOKUP($E15,'Copy of Raw Data'!$E:$E,'Copy of Raw Data'!AC:AC,"ERROR",0,1)</f>
        <v>Pack of 1</v>
      </c>
      <c r="AD15" s="9" t="str">
        <f>_xlfn.XLOOKUP($E15,'Copy of Raw Data'!$E:$E,'Copy of Raw Data'!AD:AD,"ERROR",0,1)</f>
        <v>Lightweight, Thickening, Hold</v>
      </c>
      <c r="AE15" s="9" t="str">
        <f>_xlfn.XLOOKUP($E15,'Copy of Raw Data'!$E:$E,'Copy of Raw Data'!AO:AO,"ERROR",0,1)</f>
        <v>Cruelty free, Vegan, Gluten free, Silicone free, Phthalate Free, Parabens Free</v>
      </c>
      <c r="AF15" s="9" t="str">
        <f>_xlfn.XLOOKUP($E15,'Copy of Raw Data'!$E:$E,'Copy of Raw Data'!AZ:AZ,"ERROR",0,1)</f>
        <v>Water, Panthenol, geraniol</v>
      </c>
      <c r="AG15">
        <f t="shared" si="6"/>
        <v>0</v>
      </c>
      <c r="AH15">
        <f t="shared" si="0"/>
        <v>0</v>
      </c>
      <c r="AI15">
        <f t="shared" si="0"/>
        <v>0</v>
      </c>
      <c r="AJ15">
        <f t="shared" si="0"/>
        <v>0</v>
      </c>
      <c r="AK15">
        <f t="shared" si="0"/>
        <v>0</v>
      </c>
      <c r="AL15">
        <f t="shared" si="0"/>
        <v>0</v>
      </c>
      <c r="AM15">
        <f t="shared" si="0"/>
        <v>1</v>
      </c>
      <c r="AN15">
        <f t="shared" si="0"/>
        <v>0</v>
      </c>
      <c r="AO15">
        <f t="shared" si="0"/>
        <v>0</v>
      </c>
      <c r="AP15">
        <f t="shared" si="0"/>
        <v>0</v>
      </c>
      <c r="AQ15">
        <f t="shared" si="0"/>
        <v>0</v>
      </c>
      <c r="AR15">
        <f t="shared" si="0"/>
        <v>0</v>
      </c>
      <c r="AS15">
        <f t="shared" si="0"/>
        <v>0</v>
      </c>
      <c r="AT15">
        <f t="shared" si="0"/>
        <v>1</v>
      </c>
      <c r="AU15">
        <f t="shared" si="0"/>
        <v>0</v>
      </c>
      <c r="AV15">
        <f t="shared" si="0"/>
        <v>0</v>
      </c>
      <c r="AW15">
        <f t="shared" si="0"/>
        <v>0</v>
      </c>
      <c r="AX15">
        <f t="shared" si="0"/>
        <v>0</v>
      </c>
      <c r="AY15">
        <f t="shared" si="0"/>
        <v>0</v>
      </c>
      <c r="AZ15">
        <f t="shared" si="0"/>
        <v>1</v>
      </c>
      <c r="BA15">
        <f t="shared" si="1"/>
        <v>1</v>
      </c>
      <c r="BB15">
        <f t="shared" si="1"/>
        <v>0</v>
      </c>
      <c r="BC15">
        <f t="shared" si="1"/>
        <v>0</v>
      </c>
      <c r="BD15">
        <f t="shared" si="1"/>
        <v>0</v>
      </c>
      <c r="BE15">
        <f t="shared" si="1"/>
        <v>1</v>
      </c>
      <c r="BF15">
        <f t="shared" si="1"/>
        <v>0</v>
      </c>
      <c r="BG15">
        <f t="shared" si="1"/>
        <v>0</v>
      </c>
      <c r="BH15">
        <f t="shared" si="1"/>
        <v>0</v>
      </c>
      <c r="BI15">
        <f t="shared" si="1"/>
        <v>1</v>
      </c>
      <c r="BJ15">
        <f t="shared" si="1"/>
        <v>0</v>
      </c>
      <c r="BK15">
        <f t="shared" si="1"/>
        <v>0</v>
      </c>
      <c r="BL15">
        <f t="shared" si="1"/>
        <v>0</v>
      </c>
      <c r="BM15">
        <f t="shared" si="1"/>
        <v>0</v>
      </c>
      <c r="BN15">
        <f t="shared" si="1"/>
        <v>0</v>
      </c>
      <c r="BO15">
        <f t="shared" si="1"/>
        <v>0</v>
      </c>
      <c r="BP15">
        <f t="shared" si="1"/>
        <v>0</v>
      </c>
    </row>
    <row r="16" spans="1:68">
      <c r="A16" s="9" t="str">
        <f>_xlfn.XLOOKUP($E16,'Copy of Raw Data'!$E:$E,'Copy of Raw Data'!A:A,"ERROR",0,1)</f>
        <v>US</v>
      </c>
      <c r="B16" s="9" t="str">
        <f>_xlfn.XLOOKUP($E16,'Copy of Raw Data'!$E:$E,'Copy of Raw Data'!B:B,"ERROR",0,1)</f>
        <v>Hair Mousses</v>
      </c>
      <c r="C16" s="9" t="str">
        <f>_xlfn.XLOOKUP($E16,'Copy of Raw Data'!$E:$E,'Copy of Raw Data'!C:C,"ERROR",0,1)</f>
        <v>KEVIN MURPHY</v>
      </c>
      <c r="D16" s="9" t="str">
        <f>_xlfn.XLOOKUP($E16,'Copy of Raw Data'!$E:$E,'Copy of Raw Data'!D:D,"ERROR",0,1)</f>
        <v>www.amazon.com/dp/B004K033ZK</v>
      </c>
      <c r="E16" s="9" t="s">
        <v>88</v>
      </c>
      <c r="F16" s="9" t="str">
        <f>_xlfn.XLOOKUP($E16,'Copy of Raw Data'!$E:$E,'Copy of Raw Data'!F:F,"ERROR",0,1)</f>
        <v>KEVIN MURPHY Body Builder Volumising Mousse, 12 Ounce</v>
      </c>
      <c r="G16" s="9">
        <f>_xlfn.XLOOKUP($E16,'Copy of Raw Data'!$E:$E,'Copy of Raw Data'!G:G,"ERROR",0,1)</f>
        <v>9235</v>
      </c>
      <c r="H16" s="9">
        <f>_xlfn.XLOOKUP($E16,'Copy of Raw Data'!$E:$E,'Copy of Raw Data'!H:H,"ERROR",0,1)</f>
        <v>311593.5</v>
      </c>
      <c r="I16" s="9">
        <f>_xlfn.XLOOKUP($E16,'Copy of Raw Data'!$E:$E,'Copy of Raw Data'!I:I,"ERROR",0,1)</f>
        <v>0.012889737791086</v>
      </c>
      <c r="J16" s="9" t="str">
        <f>_xlfn.XLOOKUP($E16,'Copy of Raw Data'!$E:$E,'Copy of 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30 to 40</v>
      </c>
      <c r="L16" s="9">
        <f>_xlfn.XLOOKUP($E16,'Copy of Raw Data'!$E:$E,'Copy of Raw Data'!L:L,"ERROR",0,1)</f>
        <v>33.84</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30 to 40</v>
      </c>
      <c r="N16" s="9">
        <f>_xlfn.XLOOKUP($E16,'Copy of Raw Data'!$E:$E,'Copy of Raw Data'!N:N,"ERROR",0,1)</f>
        <v>34.9</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2% to 4%</v>
      </c>
      <c r="P16" s="16">
        <f t="shared" si="2"/>
        <v>0.0303724928366761</v>
      </c>
      <c r="Q16" s="9">
        <f>_xlfn.XLOOKUP($E16,'Copy of Raw Data'!$E:$E,'Copy of Raw Data'!Q:Q,"ERROR",0,1)</f>
        <v>12</v>
      </c>
      <c r="R16" s="9" t="str">
        <f>_xlfn.XLOOKUP($E16,'Copy of Raw Data'!$E:$E,'Copy of Raw Data'!R:R,"ERROR",0,1)</f>
        <v>oz</v>
      </c>
      <c r="S16" s="17">
        <f t="shared" si="3"/>
        <v>2.82</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2 to 3</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7">
        <f t="shared" si="4"/>
        <v>0.0983541878029534</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7">
        <f t="shared" si="5"/>
        <v>0.0953669259384511</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10 to 15</v>
      </c>
      <c r="Z16" s="17">
        <f t="array" ref="Z16">_xlfn.IFS(AA16="oz",_xlfn.IFS(R16="oz",Q16,R16="fl oz",Q16*1.04,R16="ml",Q16*0.0338),AA16="fl oz",_xlfn.IFS(R16="oz",Q16/1.04,R16="fl oz",Q16,R16="ml",Q16*0.0338/1.04),AA16="ml",_xlfn.IFS(R16="oz",Q16/0.0338,R16="fl oz",Q16*1.04/0.0338,R16="ml",Q16))</f>
        <v>12</v>
      </c>
      <c r="AA16" s="9" t="str">
        <f>_xlfn.XLOOKUP($E16,'Copy of Raw Data'!$E:$E,'Copy of Raw Data'!AA:AA,"ERROR",0,1)</f>
        <v>oz</v>
      </c>
      <c r="AB16" s="9" t="str">
        <f>_xlfn.XLOOKUP($E16,'Copy of Raw Data'!$E:$E,'Copy of Raw Data'!AB:AB,"ERROR",0,1)</f>
        <v>Spray Can</v>
      </c>
      <c r="AC16" s="9" t="str">
        <f>_xlfn.XLOOKUP($E16,'Copy of Raw Data'!$E:$E,'Copy of Raw Data'!AC:AC,"ERROR",0,1)</f>
        <v>Pack of 1</v>
      </c>
      <c r="AD16" s="9" t="str">
        <f>_xlfn.XLOOKUP($E16,'Copy of Raw Data'!$E:$E,'Copy of Raw Data'!AD:AD,"ERROR",0,1)</f>
        <v>Volumizing, Hold, Long Lasting</v>
      </c>
      <c r="AE16" s="9" t="str">
        <f>_xlfn.XLOOKUP($E16,'Copy of Raw Data'!$E:$E,'Copy of Raw Data'!AO:AO,"ERROR",0,1)</f>
        <v>Dairy Free</v>
      </c>
      <c r="AF16" s="9" t="str">
        <f>_xlfn.XLOOKUP($E16,'Copy of Raw Data'!$E:$E,'Copy of Raw Data'!AZ:AZ,"ERROR",0,1)</f>
        <v>Water, Almond Glycerides, Phenoxyethanol, geraniol, Panthenol</v>
      </c>
      <c r="AG16">
        <f t="shared" si="6"/>
        <v>0</v>
      </c>
      <c r="AH16">
        <f t="shared" si="0"/>
        <v>0</v>
      </c>
      <c r="AI16">
        <f t="shared" si="0"/>
        <v>0</v>
      </c>
      <c r="AJ16">
        <f t="shared" si="0"/>
        <v>0</v>
      </c>
      <c r="AK16">
        <f t="shared" si="0"/>
        <v>0</v>
      </c>
      <c r="AL16">
        <f t="shared" si="0"/>
        <v>0</v>
      </c>
      <c r="AM16">
        <f t="shared" si="0"/>
        <v>0</v>
      </c>
      <c r="AN16">
        <f t="shared" si="0"/>
        <v>0</v>
      </c>
      <c r="AO16">
        <f t="shared" si="0"/>
        <v>1</v>
      </c>
      <c r="AP16">
        <f t="shared" ref="AP16:BE79" si="7">IF(IFERROR(SEARCH(AP$2,$AE16,1),0)=0,0,1)</f>
        <v>0</v>
      </c>
      <c r="AQ16">
        <f t="shared" si="7"/>
        <v>0</v>
      </c>
      <c r="AR16">
        <f t="shared" si="7"/>
        <v>0</v>
      </c>
      <c r="AS16">
        <f t="shared" si="7"/>
        <v>0</v>
      </c>
      <c r="AT16">
        <f t="shared" si="7"/>
        <v>0</v>
      </c>
      <c r="AU16">
        <f t="shared" si="7"/>
        <v>0</v>
      </c>
      <c r="AV16">
        <f t="shared" si="7"/>
        <v>0</v>
      </c>
      <c r="AW16">
        <f t="shared" si="7"/>
        <v>0</v>
      </c>
      <c r="AX16">
        <f t="shared" si="7"/>
        <v>0</v>
      </c>
      <c r="AY16">
        <f t="shared" si="7"/>
        <v>0</v>
      </c>
      <c r="AZ16">
        <f t="shared" si="7"/>
        <v>0</v>
      </c>
      <c r="BA16">
        <f t="shared" si="7"/>
        <v>0</v>
      </c>
      <c r="BB16">
        <f t="shared" si="7"/>
        <v>0</v>
      </c>
      <c r="BC16">
        <f t="shared" si="7"/>
        <v>0</v>
      </c>
      <c r="BD16">
        <f t="shared" si="7"/>
        <v>0</v>
      </c>
      <c r="BE16">
        <f t="shared" si="7"/>
        <v>0</v>
      </c>
      <c r="BF16">
        <f t="shared" si="1"/>
        <v>0</v>
      </c>
      <c r="BG16">
        <f t="shared" si="1"/>
        <v>0</v>
      </c>
      <c r="BH16">
        <f t="shared" si="1"/>
        <v>0</v>
      </c>
      <c r="BI16">
        <f t="shared" si="1"/>
        <v>0</v>
      </c>
      <c r="BJ16">
        <f t="shared" si="1"/>
        <v>0</v>
      </c>
      <c r="BK16">
        <f t="shared" si="1"/>
        <v>0</v>
      </c>
      <c r="BL16">
        <f t="shared" si="1"/>
        <v>0</v>
      </c>
      <c r="BM16">
        <f t="shared" si="1"/>
        <v>0</v>
      </c>
      <c r="BN16">
        <f t="shared" si="1"/>
        <v>0</v>
      </c>
      <c r="BO16">
        <f t="shared" si="1"/>
        <v>0</v>
      </c>
      <c r="BP16">
        <f t="shared" si="1"/>
        <v>0</v>
      </c>
    </row>
    <row r="17" spans="1:68">
      <c r="A17" s="9" t="str">
        <f>_xlfn.XLOOKUP($E17,'Copy of Raw Data'!$E:$E,'Copy of Raw Data'!A:A,"ERROR",0,1)</f>
        <v>US</v>
      </c>
      <c r="B17" s="9" t="str">
        <f>_xlfn.XLOOKUP($E17,'Copy of Raw Data'!$E:$E,'Copy of Raw Data'!B:B,"ERROR",0,1)</f>
        <v>Hair Mousses</v>
      </c>
      <c r="C17" s="9" t="str">
        <f>_xlfn.XLOOKUP($E17,'Copy of Raw Data'!$E:$E,'Copy of Raw Data'!C:C,"ERROR",0,1)</f>
        <v>Aussie</v>
      </c>
      <c r="D17" s="9" t="str">
        <f>_xlfn.XLOOKUP($E17,'Copy of Raw Data'!$E:$E,'Copy of Raw Data'!D:D,"ERROR",0,1)</f>
        <v>www.amazon.com/dp/B07NFRMCFX</v>
      </c>
      <c r="E17" s="9" t="s">
        <v>91</v>
      </c>
      <c r="F17" s="9" t="str">
        <f>_xlfn.XLOOKUP($E17,'Copy of Raw Data'!$E:$E,'Copy of Raw Data'!F:F,"ERROR",0,1)</f>
        <v>Aussie Mousse, with Bamboo &amp; Kakadu Plum, Headstrong Volume, For Fine Hair, 6 fl oz, Triple Pack</v>
      </c>
      <c r="G17" s="9">
        <f>_xlfn.XLOOKUP($E17,'Copy of Raw Data'!$E:$E,'Copy of Raw Data'!G:G,"ERROR",0,1)</f>
        <v>18643</v>
      </c>
      <c r="H17" s="9">
        <f>_xlfn.XLOOKUP($E17,'Copy of Raw Data'!$E:$E,'Copy of Raw Data'!H:H,"ERROR",0,1)</f>
        <v>303184.15</v>
      </c>
      <c r="I17" s="9">
        <f>_xlfn.XLOOKUP($E17,'Copy of Raw Data'!$E:$E,'Copy of Raw Data'!I:I,"ERROR",0,1)</f>
        <v>0.0128669895306645</v>
      </c>
      <c r="J17" s="9" t="str">
        <f>_xlfn.XLOOKUP($E17,'Copy of Raw Data'!$E:$E,'Copy of 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15 to 20</v>
      </c>
      <c r="L17" s="9">
        <f>_xlfn.XLOOKUP($E17,'Copy of Raw Data'!$E:$E,'Copy of Raw Data'!L:L,"ERROR",0,1)</f>
        <v>17.02</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15 to 20</v>
      </c>
      <c r="N17" s="9">
        <f>_xlfn.XLOOKUP($E17,'Copy of Raw Data'!$E:$E,'Copy of Raw Data'!N:N,"ERROR",0,1)</f>
        <v>18.87</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8% to 10%</v>
      </c>
      <c r="P17" s="16">
        <f t="shared" si="2"/>
        <v>0.0980392156862746</v>
      </c>
      <c r="Q17" s="9">
        <f>_xlfn.XLOOKUP($E17,'Copy of Raw Data'!$E:$E,'Copy of Raw Data'!Q:Q,"ERROR",0,1)</f>
        <v>18</v>
      </c>
      <c r="R17" s="9" t="str">
        <f>_xlfn.XLOOKUP($E17,'Copy of Raw Data'!$E:$E,'Copy of Raw Data'!R:R,"ERROR",0,1)</f>
        <v>fl oz</v>
      </c>
      <c r="S17" s="17">
        <f t="shared" si="3"/>
        <v>0.909188034188034</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0.75 to 1</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7">
        <f t="shared" si="4"/>
        <v>0.0340890368790267</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7">
        <f t="shared" si="5"/>
        <v>0.0307469744399065</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15 to 20</v>
      </c>
      <c r="Z17" s="17">
        <f t="array" ref="Z17">_xlfn.IFS(AA17="oz",_xlfn.IFS(R17="oz",Q17,R17="fl oz",Q17*1.04,R17="ml",Q17*0.0338),AA17="fl oz",_xlfn.IFS(R17="oz",Q17/1.04,R17="fl oz",Q17,R17="ml",Q17*0.0338/1.04),AA17="ml",_xlfn.IFS(R17="oz",Q17/0.0338,R17="fl oz",Q17*1.04/0.0338,R17="ml",Q17))</f>
        <v>18.72</v>
      </c>
      <c r="AA17" s="9" t="str">
        <f>_xlfn.XLOOKUP($E17,'Copy of Raw Data'!$E:$E,'Copy of Raw Data'!AA:AA,"ERROR",0,1)</f>
        <v>oz</v>
      </c>
      <c r="AB17" s="9" t="str">
        <f>_xlfn.XLOOKUP($E17,'Copy of Raw Data'!$E:$E,'Copy of Raw Data'!AB:AB,"ERROR",0,1)</f>
        <v>Spray Can</v>
      </c>
      <c r="AC17" s="9" t="str">
        <f>_xlfn.XLOOKUP($E17,'Copy of Raw Data'!$E:$E,'Copy of Raw Data'!AC:AC,"ERROR",0,1)</f>
        <v>Pack of 3</v>
      </c>
      <c r="AD17" s="9" t="str">
        <f>_xlfn.XLOOKUP($E17,'Copy of Raw Data'!$E:$E,'Copy of Raw Data'!AD:AD,"ERROR",0,1)</f>
        <v>Volumizing, Humidity Protection, Shine</v>
      </c>
      <c r="AE17" s="9" t="str">
        <f>_xlfn.XLOOKUP($E17,'Copy of Raw Data'!$E:$E,'Copy of Raw Data'!AO:AO,"ERROR",0,1)</f>
        <v>NA</v>
      </c>
      <c r="AF17" s="9" t="str">
        <f>_xlfn.XLOOKUP($E17,'Copy of Raw Data'!$E:$E,'Copy of Raw Data'!AZ:AZ,"ERROR",0,1)</f>
        <v>Bamboo, Kakadu Plum, Water, Grape, Disodium edta, citric acid</v>
      </c>
      <c r="AG17">
        <f t="shared" si="6"/>
        <v>0</v>
      </c>
      <c r="AH17">
        <f t="shared" si="6"/>
        <v>0</v>
      </c>
      <c r="AI17">
        <f t="shared" si="6"/>
        <v>0</v>
      </c>
      <c r="AJ17">
        <f t="shared" si="6"/>
        <v>0</v>
      </c>
      <c r="AK17">
        <f t="shared" si="6"/>
        <v>0</v>
      </c>
      <c r="AL17">
        <f t="shared" si="6"/>
        <v>0</v>
      </c>
      <c r="AM17">
        <f t="shared" si="6"/>
        <v>0</v>
      </c>
      <c r="AN17">
        <f t="shared" si="6"/>
        <v>0</v>
      </c>
      <c r="AO17">
        <f t="shared" si="6"/>
        <v>0</v>
      </c>
      <c r="AP17">
        <f t="shared" si="6"/>
        <v>0</v>
      </c>
      <c r="AQ17">
        <f t="shared" si="6"/>
        <v>0</v>
      </c>
      <c r="AR17">
        <f t="shared" si="6"/>
        <v>0</v>
      </c>
      <c r="AS17">
        <f t="shared" si="6"/>
        <v>0</v>
      </c>
      <c r="AT17">
        <f t="shared" si="6"/>
        <v>0</v>
      </c>
      <c r="AU17">
        <f t="shared" si="6"/>
        <v>0</v>
      </c>
      <c r="AV17">
        <f t="shared" si="6"/>
        <v>1</v>
      </c>
      <c r="AW17">
        <f t="shared" si="7"/>
        <v>0</v>
      </c>
      <c r="AX17">
        <f t="shared" si="7"/>
        <v>0</v>
      </c>
      <c r="AY17">
        <f t="shared" si="7"/>
        <v>0</v>
      </c>
      <c r="AZ17">
        <f t="shared" si="7"/>
        <v>0</v>
      </c>
      <c r="BA17">
        <f t="shared" si="7"/>
        <v>0</v>
      </c>
      <c r="BB17">
        <f t="shared" si="7"/>
        <v>0</v>
      </c>
      <c r="BC17">
        <f t="shared" si="1"/>
        <v>0</v>
      </c>
      <c r="BD17">
        <f t="shared" si="1"/>
        <v>0</v>
      </c>
      <c r="BE17">
        <f t="shared" si="1"/>
        <v>0</v>
      </c>
      <c r="BF17">
        <f t="shared" si="1"/>
        <v>0</v>
      </c>
      <c r="BG17">
        <f t="shared" si="1"/>
        <v>0</v>
      </c>
      <c r="BH17">
        <f t="shared" si="1"/>
        <v>0</v>
      </c>
      <c r="BI17">
        <f t="shared" si="1"/>
        <v>0</v>
      </c>
      <c r="BJ17">
        <f t="shared" si="1"/>
        <v>0</v>
      </c>
      <c r="BK17">
        <f t="shared" si="1"/>
        <v>0</v>
      </c>
      <c r="BL17">
        <f t="shared" si="1"/>
        <v>0</v>
      </c>
      <c r="BM17">
        <f t="shared" si="1"/>
        <v>0</v>
      </c>
      <c r="BN17">
        <f t="shared" si="1"/>
        <v>0</v>
      </c>
      <c r="BO17">
        <f t="shared" si="1"/>
        <v>0</v>
      </c>
      <c r="BP17">
        <f t="shared" si="1"/>
        <v>0</v>
      </c>
    </row>
    <row r="18" spans="1:68">
      <c r="A18" s="9" t="str">
        <f>_xlfn.XLOOKUP($E18,'Copy of Raw Data'!$E:$E,'Copy of Raw Data'!A:A,"ERROR",0,1)</f>
        <v>US</v>
      </c>
      <c r="B18" s="9" t="str">
        <f>_xlfn.XLOOKUP($E18,'Copy of Raw Data'!$E:$E,'Copy of Raw Data'!B:B,"ERROR",0,1)</f>
        <v>Hair Mousses</v>
      </c>
      <c r="C18" s="9" t="str">
        <f>_xlfn.XLOOKUP($E18,'Copy of Raw Data'!$E:$E,'Copy of Raw Data'!C:C,"ERROR",0,1)</f>
        <v>Maui Moisture</v>
      </c>
      <c r="D18" s="9" t="str">
        <f>_xlfn.XLOOKUP($E18,'Copy of Raw Data'!$E:$E,'Copy of Raw Data'!D:D,"ERROR",0,1)</f>
        <v>www.amazon.com/dp/B08LZ2R5MM</v>
      </c>
      <c r="E18" s="9" t="s">
        <v>95</v>
      </c>
      <c r="F18" s="9" t="str">
        <f>_xlfn.XLOOKUP($E18,'Copy of Raw Data'!$E:$E,'Copy of Raw Data'!F:F,"ERROR",0,1)</f>
        <v>Maui Moisture Flexible Hold + Coconut Milk Curl Foam Mousse, for Curly Hair Styling, No Drying Alcohols, Parabens or Silicone, 8.5oz</v>
      </c>
      <c r="G18" s="9">
        <f>_xlfn.XLOOKUP($E18,'Copy of Raw Data'!$E:$E,'Copy of Raw Data'!G:G,"ERROR",0,1)</f>
        <v>38583</v>
      </c>
      <c r="H18" s="9">
        <f>_xlfn.XLOOKUP($E18,'Copy of Raw Data'!$E:$E,'Copy of Raw Data'!H:H,"ERROR",0,1)</f>
        <v>302649.08</v>
      </c>
      <c r="I18" s="9">
        <f>_xlfn.XLOOKUP($E18,'Copy of Raw Data'!$E:$E,'Copy of Raw Data'!I:I,"ERROR",0,1)</f>
        <v>0.0121113533448471</v>
      </c>
      <c r="J18" s="9" t="str">
        <f>_xlfn.XLOOKUP($E18,'Copy of Raw Data'!$E:$E,'Copy of 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 to 10</v>
      </c>
      <c r="L18" s="9">
        <f>_xlfn.XLOOKUP($E18,'Copy of Raw Data'!$E:$E,'Copy of Raw Data'!L:L,"ERROR",0,1)</f>
        <v>7.8</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 to 10</v>
      </c>
      <c r="N18" s="9">
        <f>_xlfn.XLOOKUP($E18,'Copy of Raw Data'!$E:$E,'Copy of Raw Data'!N:N,"ERROR",0,1)</f>
        <v>10</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20% to 25%</v>
      </c>
      <c r="P18" s="16">
        <f t="shared" si="2"/>
        <v>0.22</v>
      </c>
      <c r="Q18" s="9">
        <f>_xlfn.XLOOKUP($E18,'Copy of Raw Data'!$E:$E,'Copy of Raw Data'!Q:Q,"ERROR",0,1)</f>
        <v>8.5</v>
      </c>
      <c r="R18" s="9" t="str">
        <f>_xlfn.XLOOKUP($E18,'Copy of Raw Data'!$E:$E,'Copy of Raw Data'!R:R,"ERROR",0,1)</f>
        <v>oz</v>
      </c>
      <c r="S18" s="17">
        <f t="shared" si="3"/>
        <v>0.917647058823529</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4"/>
        <v>0.0397859515804969</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5"/>
        <v>0.0310330422327876</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17">
        <f t="array" ref="Z18">_xlfn.IFS(AA18="oz",_xlfn.IFS(R18="oz",Q18,R18="fl oz",Q18*1.04,R18="ml",Q18*0.0338),AA18="fl oz",_xlfn.IFS(R18="oz",Q18/1.04,R18="fl oz",Q18,R18="ml",Q18*0.0338/1.04),AA18="ml",_xlfn.IFS(R18="oz",Q18/0.0338,R18="fl oz",Q18*1.04/0.0338,R18="ml",Q18))</f>
        <v>8.5</v>
      </c>
      <c r="AA18" s="9" t="str">
        <f>_xlfn.XLOOKUP($E18,'Copy of Raw Data'!$E:$E,'Copy of Raw Data'!AA:AA,"ERROR",0,1)</f>
        <v>oz</v>
      </c>
      <c r="AB18" s="9" t="str">
        <f>_xlfn.XLOOKUP($E18,'Copy of Raw Data'!$E:$E,'Copy of Raw Data'!AB:AB,"ERROR",0,1)</f>
        <v>Pump Bottle</v>
      </c>
      <c r="AC18" s="9" t="str">
        <f>_xlfn.XLOOKUP($E18,'Copy of Raw Data'!$E:$E,'Copy of Raw Data'!AC:AC,"ERROR",0,1)</f>
        <v>Pack of 1</v>
      </c>
      <c r="AD18" s="9" t="str">
        <f>_xlfn.XLOOKUP($E18,'Copy of Raw Data'!$E:$E,'Copy of Raw Data'!AD:AD,"ERROR",0,1)</f>
        <v>Hold, Volumizing, Nourishment, Softening, Shine, Hydration</v>
      </c>
      <c r="AE18" s="9" t="str">
        <f>_xlfn.XLOOKUP($E18,'Copy of Raw Data'!$E:$E,'Copy of Raw Data'!AO:AO,"ERROR",0,1)</f>
        <v>Alcohol Free, Paraben Free, Silicone Free, Vegan, Lightweight</v>
      </c>
      <c r="AF18" s="9" t="str">
        <f>_xlfn.XLOOKUP($E18,'Copy of Raw Data'!$E:$E,'Copy of Raw Data'!AZ:AZ,"ERROR",0,1)</f>
        <v>Aloe Vera, coconut, mango, water, guava, Glycerin, Disodium edta</v>
      </c>
      <c r="AG18">
        <f t="shared" si="6"/>
        <v>1</v>
      </c>
      <c r="AH18">
        <f t="shared" si="6"/>
        <v>0</v>
      </c>
      <c r="AI18">
        <f t="shared" si="6"/>
        <v>0</v>
      </c>
      <c r="AJ18">
        <f t="shared" si="6"/>
        <v>0</v>
      </c>
      <c r="AK18">
        <f t="shared" si="6"/>
        <v>0</v>
      </c>
      <c r="AL18">
        <f t="shared" si="6"/>
        <v>0</v>
      </c>
      <c r="AM18">
        <f t="shared" si="6"/>
        <v>0</v>
      </c>
      <c r="AN18">
        <f t="shared" si="6"/>
        <v>0</v>
      </c>
      <c r="AO18">
        <f t="shared" si="6"/>
        <v>0</v>
      </c>
      <c r="AP18">
        <f t="shared" si="6"/>
        <v>0</v>
      </c>
      <c r="AQ18">
        <f t="shared" si="6"/>
        <v>0</v>
      </c>
      <c r="AR18">
        <f t="shared" si="6"/>
        <v>0</v>
      </c>
      <c r="AS18">
        <f t="shared" si="6"/>
        <v>0</v>
      </c>
      <c r="AT18">
        <f t="shared" si="6"/>
        <v>0</v>
      </c>
      <c r="AU18">
        <f t="shared" si="6"/>
        <v>0</v>
      </c>
      <c r="AV18">
        <f t="shared" si="6"/>
        <v>0</v>
      </c>
      <c r="AW18">
        <f t="shared" si="7"/>
        <v>1</v>
      </c>
      <c r="AX18">
        <f t="shared" si="7"/>
        <v>0</v>
      </c>
      <c r="AY18">
        <f t="shared" si="7"/>
        <v>1</v>
      </c>
      <c r="AZ18">
        <f t="shared" si="7"/>
        <v>0</v>
      </c>
      <c r="BA18">
        <f t="shared" si="7"/>
        <v>0</v>
      </c>
      <c r="BB18">
        <f t="shared" si="7"/>
        <v>0</v>
      </c>
      <c r="BC18">
        <f t="shared" si="1"/>
        <v>0</v>
      </c>
      <c r="BD18">
        <f t="shared" si="1"/>
        <v>0</v>
      </c>
      <c r="BE18">
        <f t="shared" si="1"/>
        <v>1</v>
      </c>
      <c r="BF18">
        <f t="shared" si="1"/>
        <v>0</v>
      </c>
      <c r="BG18">
        <f t="shared" si="1"/>
        <v>0</v>
      </c>
      <c r="BH18">
        <f t="shared" si="1"/>
        <v>0</v>
      </c>
      <c r="BI18">
        <f t="shared" si="1"/>
        <v>1</v>
      </c>
      <c r="BJ18">
        <f t="shared" si="1"/>
        <v>0</v>
      </c>
      <c r="BK18">
        <f t="shared" si="1"/>
        <v>0</v>
      </c>
      <c r="BL18">
        <f t="shared" si="1"/>
        <v>0</v>
      </c>
      <c r="BM18">
        <f t="shared" si="1"/>
        <v>0</v>
      </c>
      <c r="BN18">
        <f t="shared" si="1"/>
        <v>0</v>
      </c>
      <c r="BO18">
        <f t="shared" si="1"/>
        <v>0</v>
      </c>
      <c r="BP18">
        <f t="shared" si="1"/>
        <v>0</v>
      </c>
    </row>
    <row r="19" spans="1:68">
      <c r="A19" s="9" t="str">
        <f>_xlfn.XLOOKUP($E19,'Copy of Raw Data'!$E:$E,'Copy of Raw Data'!A:A,"ERROR",0,1)</f>
        <v>US</v>
      </c>
      <c r="B19" s="9" t="str">
        <f>_xlfn.XLOOKUP($E19,'Copy of Raw Data'!$E:$E,'Copy of Raw Data'!B:B,"ERROR",0,1)</f>
        <v>Hair Mousses</v>
      </c>
      <c r="C19" s="9" t="str">
        <f>_xlfn.XLOOKUP($E19,'Copy of Raw Data'!$E:$E,'Copy of Raw Data'!C:C,"ERROR",0,1)</f>
        <v>Design Essentials</v>
      </c>
      <c r="D19" s="9" t="str">
        <f>_xlfn.XLOOKUP($E19,'Copy of Raw Data'!$E:$E,'Copy of Raw Data'!D:D,"ERROR",0,1)</f>
        <v>www.amazon.com/dp/B09V4W1P9F</v>
      </c>
      <c r="E19" s="9" t="s">
        <v>99</v>
      </c>
      <c r="F19" s="9" t="str">
        <f>_xlfn.XLOOKUP($E19,'Copy of Raw Data'!$E:$E,'Copy of Raw Data'!F:F,"ERROR",0,1)</f>
        <v>Design Essentials Curl Enhancing Mousse, Almond and Avocado Collection,10 Ounce</v>
      </c>
      <c r="G19" s="9">
        <f>_xlfn.XLOOKUP($E19,'Copy of Raw Data'!$E:$E,'Copy of Raw Data'!G:G,"ERROR",0,1)</f>
        <v>18220</v>
      </c>
      <c r="H19" s="9">
        <f>_xlfn.XLOOKUP($E19,'Copy of Raw Data'!$E:$E,'Copy of Raw Data'!H:H,"ERROR",0,1)</f>
        <v>284875.49</v>
      </c>
      <c r="I19" s="9">
        <f>_xlfn.XLOOKUP($E19,'Copy of Raw Data'!$E:$E,'Copy of Raw Data'!I:I,"ERROR",0,1)</f>
        <v>0.0114593132140026</v>
      </c>
      <c r="J19" s="9" t="str">
        <f>_xlfn.XLOOKUP($E19,'Copy of Raw Data'!$E:$E,'Copy of 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15 to 20</v>
      </c>
      <c r="L19" s="9">
        <f>_xlfn.XLOOKUP($E19,'Copy of Raw Data'!$E:$E,'Copy of Raw Data'!L:L,"ERROR",0,1)</f>
        <v>15.79</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15 to 20</v>
      </c>
      <c r="N19" s="9">
        <f>_xlfn.XLOOKUP($E19,'Copy of Raw Data'!$E:$E,'Copy of Raw Data'!N:N,"ERROR",0,1)</f>
        <v>16.99</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6% to 8%</v>
      </c>
      <c r="P19" s="16">
        <f t="shared" si="2"/>
        <v>0.0706297822248381</v>
      </c>
      <c r="Q19" s="9">
        <f>_xlfn.XLOOKUP($E19,'Copy of Raw Data'!$E:$E,'Copy of Raw Data'!Q:Q,"ERROR",0,1)</f>
        <v>10</v>
      </c>
      <c r="R19" s="9" t="str">
        <f>_xlfn.XLOOKUP($E19,'Copy of Raw Data'!$E:$E,'Copy of Raw Data'!R:R,"ERROR",0,1)</f>
        <v>oz</v>
      </c>
      <c r="S19" s="17">
        <f t="shared" si="3"/>
        <v>1.579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1 to 2</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7">
        <f t="shared" si="4"/>
        <v>0.0574568819749746</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7">
        <f t="shared" si="5"/>
        <v>0.0533987149137639</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10</v>
      </c>
      <c r="AA19" s="9" t="str">
        <f>_xlfn.XLOOKUP($E19,'Copy of Raw Data'!$E:$E,'Copy of Raw Data'!AA:AA,"ERROR",0,1)</f>
        <v>oz</v>
      </c>
      <c r="AB19" s="9" t="str">
        <f>_xlfn.XLOOKUP($E19,'Copy of Raw Data'!$E:$E,'Copy of Raw Data'!AB:AB,"ERROR",0,1)</f>
        <v>Pump Bottle</v>
      </c>
      <c r="AC19" s="9" t="str">
        <f>_xlfn.XLOOKUP($E19,'Copy of Raw Data'!$E:$E,'Copy of Raw Data'!AC:AC,"ERROR",0,1)</f>
        <v>Pack of 1</v>
      </c>
      <c r="AD19" s="9" t="str">
        <f>_xlfn.XLOOKUP($E19,'Copy of Raw Data'!$E:$E,'Copy of Raw Data'!AD:AD,"ERROR",0,1)</f>
        <v>Curl Enhancing, Moisturizing, Fast Drying, Frizz Control, Shine</v>
      </c>
      <c r="AE19" s="9" t="str">
        <f>_xlfn.XLOOKUP($E19,'Copy of Raw Data'!$E:$E,'Copy of Raw Data'!AO:AO,"ERROR",0,1)</f>
        <v>Paraben Free, Residue free, Paraffin free, Petrolatum free, Mineral Oil Free</v>
      </c>
      <c r="AF19" s="9" t="str">
        <f>_xlfn.XLOOKUP($E19,'Copy of Raw Data'!$E:$E,'Copy of Raw Data'!AZ:AZ,"ERROR",0,1)</f>
        <v>Almond, Avocado, Olive Oil, Vitamin B, Citric Acid</v>
      </c>
      <c r="AG19">
        <f t="shared" si="6"/>
        <v>0</v>
      </c>
      <c r="AH19">
        <f t="shared" si="6"/>
        <v>0</v>
      </c>
      <c r="AI19">
        <f t="shared" si="6"/>
        <v>0</v>
      </c>
      <c r="AJ19">
        <f t="shared" si="6"/>
        <v>0</v>
      </c>
      <c r="AK19">
        <f t="shared" si="6"/>
        <v>0</v>
      </c>
      <c r="AL19">
        <f t="shared" si="6"/>
        <v>0</v>
      </c>
      <c r="AM19">
        <f t="shared" si="6"/>
        <v>0</v>
      </c>
      <c r="AN19">
        <f t="shared" si="6"/>
        <v>0</v>
      </c>
      <c r="AO19">
        <f t="shared" si="6"/>
        <v>0</v>
      </c>
      <c r="AP19">
        <f t="shared" si="6"/>
        <v>0</v>
      </c>
      <c r="AQ19">
        <f t="shared" si="6"/>
        <v>0</v>
      </c>
      <c r="AR19">
        <f t="shared" si="6"/>
        <v>0</v>
      </c>
      <c r="AS19">
        <f t="shared" si="6"/>
        <v>0</v>
      </c>
      <c r="AT19">
        <f t="shared" si="6"/>
        <v>0</v>
      </c>
      <c r="AU19">
        <f t="shared" si="6"/>
        <v>1</v>
      </c>
      <c r="AV19">
        <f t="shared" si="6"/>
        <v>0</v>
      </c>
      <c r="AW19">
        <f t="shared" si="7"/>
        <v>0</v>
      </c>
      <c r="AX19">
        <f t="shared" si="7"/>
        <v>0</v>
      </c>
      <c r="AY19">
        <f t="shared" si="7"/>
        <v>1</v>
      </c>
      <c r="AZ19">
        <f t="shared" si="7"/>
        <v>0</v>
      </c>
      <c r="BA19">
        <f t="shared" si="7"/>
        <v>0</v>
      </c>
      <c r="BB19">
        <f t="shared" si="7"/>
        <v>0</v>
      </c>
      <c r="BC19">
        <f t="shared" ref="BC19:BP34" si="8">IF(IFERROR(SEARCH(BC$2,$AE19,1),0)=0,0,1)</f>
        <v>1</v>
      </c>
      <c r="BD19">
        <f t="shared" si="8"/>
        <v>1</v>
      </c>
      <c r="BE19">
        <f t="shared" si="8"/>
        <v>0</v>
      </c>
      <c r="BF19">
        <f t="shared" si="8"/>
        <v>0</v>
      </c>
      <c r="BG19">
        <f t="shared" si="8"/>
        <v>0</v>
      </c>
      <c r="BH19">
        <f t="shared" si="8"/>
        <v>1</v>
      </c>
      <c r="BI19">
        <f t="shared" si="8"/>
        <v>0</v>
      </c>
      <c r="BJ19">
        <f t="shared" si="8"/>
        <v>0</v>
      </c>
      <c r="BK19">
        <f t="shared" si="8"/>
        <v>0</v>
      </c>
      <c r="BL19">
        <f t="shared" si="8"/>
        <v>0</v>
      </c>
      <c r="BM19">
        <f t="shared" si="8"/>
        <v>0</v>
      </c>
      <c r="BN19">
        <f t="shared" si="8"/>
        <v>0</v>
      </c>
      <c r="BO19">
        <f t="shared" si="8"/>
        <v>0</v>
      </c>
      <c r="BP19">
        <f t="shared" si="8"/>
        <v>0</v>
      </c>
    </row>
    <row r="20" spans="1:68">
      <c r="A20" s="9" t="str">
        <f>_xlfn.XLOOKUP($E20,'Copy of Raw Data'!$E:$E,'Copy of Raw Data'!A:A,"ERROR",0,1)</f>
        <v>US</v>
      </c>
      <c r="B20" s="9" t="str">
        <f>_xlfn.XLOOKUP($E20,'Copy of Raw Data'!$E:$E,'Copy of Raw Data'!B:B,"ERROR",0,1)</f>
        <v>Hair Mousses</v>
      </c>
      <c r="C20" s="9" t="str">
        <f>_xlfn.XLOOKUP($E20,'Copy of Raw Data'!$E:$E,'Copy of Raw Data'!C:C,"ERROR",0,1)</f>
        <v>l'oreal</v>
      </c>
      <c r="D20" s="9" t="str">
        <f>_xlfn.XLOOKUP($E20,'Copy of Raw Data'!$E:$E,'Copy of Raw Data'!D:D,"ERROR",0,1)</f>
        <v>www.amazon.com/dp/B00ID13Z2S</v>
      </c>
      <c r="E20" s="9" t="s">
        <v>103</v>
      </c>
      <c r="F20" s="9" t="str">
        <f>_xlfn.XLOOKUP($E20,'Copy of Raw Data'!$E:$E,'Copy of Raw Data'!F:F,"ERROR",0,1)</f>
        <v>L'Oreal Paris Hair Care Advanced Hairstyle Boost It Volume Inject Mousse, 8.3 Ounce</v>
      </c>
      <c r="G20" s="9">
        <f>_xlfn.XLOOKUP($E20,'Copy of Raw Data'!$E:$E,'Copy of Raw Data'!G:G,"ERROR",0,1)</f>
        <v>50469</v>
      </c>
      <c r="H20" s="9">
        <f>_xlfn.XLOOKUP($E20,'Copy of Raw Data'!$E:$E,'Copy of Raw Data'!H:H,"ERROR",0,1)</f>
        <v>269538.62</v>
      </c>
      <c r="I20" s="9">
        <f>_xlfn.XLOOKUP($E20,'Copy of Raw Data'!$E:$E,'Copy of Raw Data'!I:I,"ERROR",0,1)</f>
        <v>0.0107711323142511</v>
      </c>
      <c r="J20" s="9" t="str">
        <f>_xlfn.XLOOKUP($E20,'Copy of Raw Data'!$E:$E,'Copy of 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 to 10</v>
      </c>
      <c r="L20" s="9">
        <f>_xlfn.XLOOKUP($E20,'Copy of Raw Data'!$E:$E,'Copy of Raw Data'!L:L,"ERROR",0,1)</f>
        <v>5.5</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 to 10</v>
      </c>
      <c r="N20" s="9">
        <f>_xlfn.XLOOKUP($E20,'Copy of Raw Data'!$E:$E,'Copy of Raw Data'!N:N,"ERROR",0,1)</f>
        <v>6.95</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20% to 25%</v>
      </c>
      <c r="P20" s="16">
        <f t="shared" si="2"/>
        <v>0.20863309352518</v>
      </c>
      <c r="Q20" s="9">
        <f>_xlfn.XLOOKUP($E20,'Copy of Raw Data'!$E:$E,'Copy of Raw Data'!Q:Q,"ERROR",0,1)</f>
        <v>8.3</v>
      </c>
      <c r="R20" s="9" t="str">
        <f>_xlfn.XLOOKUP($E20,'Copy of Raw Data'!$E:$E,'Copy of Raw Data'!R:R,"ERROR",0,1)</f>
        <v>oz</v>
      </c>
      <c r="S20" s="17">
        <f t="shared" si="3"/>
        <v>0.662650602409638</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0.5 to 0.75</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7">
        <f t="shared" si="4"/>
        <v>0.0283175312002151</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7">
        <f t="shared" si="5"/>
        <v>0.0224095570649184</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8.3</v>
      </c>
      <c r="AA20" s="9" t="str">
        <f>_xlfn.XLOOKUP($E20,'Copy of Raw Data'!$E:$E,'Copy of Raw Data'!AA:AA,"ERROR",0,1)</f>
        <v>oz</v>
      </c>
      <c r="AB20" s="9" t="str">
        <f>_xlfn.XLOOKUP($E20,'Copy of Raw Data'!$E:$E,'Copy of Raw Data'!AB:AB,"ERROR",0,1)</f>
        <v>Spray Can</v>
      </c>
      <c r="AC20" s="9" t="str">
        <f>_xlfn.XLOOKUP($E20,'Copy of Raw Data'!$E:$E,'Copy of Raw Data'!AC:AC,"ERROR",0,1)</f>
        <v>Pack of 1</v>
      </c>
      <c r="AD20" s="9" t="str">
        <f>_xlfn.XLOOKUP($E20,'Copy of Raw Data'!$E:$E,'Copy of Raw Data'!AD:AD,"ERROR",0,1)</f>
        <v>Volumizing, Lightweight, Hold, Heat Protection</v>
      </c>
      <c r="AE20" s="9" t="str">
        <f>_xlfn.XLOOKUP($E20,'Copy of Raw Data'!$E:$E,'Copy of Raw Data'!AO:AO,"ERROR",0,1)</f>
        <v>Dairy Free</v>
      </c>
      <c r="AF20" s="9" t="str">
        <f>_xlfn.XLOOKUP($E20,'Copy of Raw Data'!$E:$E,'Copy of Raw Data'!AZ:AZ,"ERROR",0,1)</f>
        <v>Water, Arginine</v>
      </c>
      <c r="AG20">
        <f t="shared" si="6"/>
        <v>0</v>
      </c>
      <c r="AH20">
        <f t="shared" si="6"/>
        <v>0</v>
      </c>
      <c r="AI20">
        <f t="shared" si="6"/>
        <v>0</v>
      </c>
      <c r="AJ20">
        <f t="shared" si="6"/>
        <v>0</v>
      </c>
      <c r="AK20">
        <f t="shared" si="6"/>
        <v>0</v>
      </c>
      <c r="AL20">
        <f t="shared" si="6"/>
        <v>0</v>
      </c>
      <c r="AM20">
        <f t="shared" si="6"/>
        <v>0</v>
      </c>
      <c r="AN20">
        <f t="shared" si="6"/>
        <v>0</v>
      </c>
      <c r="AO20">
        <f t="shared" si="6"/>
        <v>1</v>
      </c>
      <c r="AP20">
        <f t="shared" si="6"/>
        <v>0</v>
      </c>
      <c r="AQ20">
        <f t="shared" si="6"/>
        <v>0</v>
      </c>
      <c r="AR20">
        <f t="shared" si="6"/>
        <v>0</v>
      </c>
      <c r="AS20">
        <f t="shared" si="6"/>
        <v>0</v>
      </c>
      <c r="AT20">
        <f t="shared" si="6"/>
        <v>0</v>
      </c>
      <c r="AU20">
        <f t="shared" si="6"/>
        <v>0</v>
      </c>
      <c r="AV20">
        <f t="shared" si="6"/>
        <v>0</v>
      </c>
      <c r="AW20">
        <f t="shared" si="7"/>
        <v>0</v>
      </c>
      <c r="AX20">
        <f t="shared" si="7"/>
        <v>0</v>
      </c>
      <c r="AY20">
        <f t="shared" si="7"/>
        <v>0</v>
      </c>
      <c r="AZ20">
        <f t="shared" si="7"/>
        <v>0</v>
      </c>
      <c r="BA20">
        <f t="shared" si="7"/>
        <v>0</v>
      </c>
      <c r="BB20">
        <f t="shared" si="7"/>
        <v>0</v>
      </c>
      <c r="BC20">
        <f t="shared" si="8"/>
        <v>0</v>
      </c>
      <c r="BD20">
        <f t="shared" si="8"/>
        <v>0</v>
      </c>
      <c r="BE20">
        <f t="shared" si="8"/>
        <v>0</v>
      </c>
      <c r="BF20">
        <f t="shared" si="8"/>
        <v>0</v>
      </c>
      <c r="BG20">
        <f t="shared" si="8"/>
        <v>0</v>
      </c>
      <c r="BH20">
        <f t="shared" si="8"/>
        <v>0</v>
      </c>
      <c r="BI20">
        <f t="shared" si="8"/>
        <v>0</v>
      </c>
      <c r="BJ20">
        <f t="shared" si="8"/>
        <v>0</v>
      </c>
      <c r="BK20">
        <f t="shared" si="8"/>
        <v>0</v>
      </c>
      <c r="BL20">
        <f t="shared" si="8"/>
        <v>0</v>
      </c>
      <c r="BM20">
        <f t="shared" si="8"/>
        <v>0</v>
      </c>
      <c r="BN20">
        <f t="shared" si="8"/>
        <v>0</v>
      </c>
      <c r="BO20">
        <f t="shared" si="8"/>
        <v>0</v>
      </c>
      <c r="BP20">
        <f t="shared" si="8"/>
        <v>0</v>
      </c>
    </row>
    <row r="21" spans="1:68">
      <c r="A21" s="9" t="str">
        <f>_xlfn.XLOOKUP($E21,'Copy of Raw Data'!$E:$E,'Copy of Raw Data'!A:A,"ERROR",0,1)</f>
        <v>US</v>
      </c>
      <c r="B21" s="9" t="str">
        <f>_xlfn.XLOOKUP($E21,'Copy of Raw Data'!$E:$E,'Copy of Raw Data'!B:B,"ERROR",0,1)</f>
        <v>Hair Mousses</v>
      </c>
      <c r="C21" s="9" t="str">
        <f>_xlfn.XLOOKUP($E21,'Copy of Raw Data'!$E:$E,'Copy of Raw Data'!C:C,"ERROR",0,1)</f>
        <v>OUAI</v>
      </c>
      <c r="D21" s="9" t="str">
        <f>_xlfn.XLOOKUP($E21,'Copy of Raw Data'!$E:$E,'Copy of Raw Data'!D:D,"ERROR",0,1)</f>
        <v>www.amazon.com/dp/B07CJD1GT7</v>
      </c>
      <c r="E21" s="9" t="s">
        <v>107</v>
      </c>
      <c r="F21" s="9" t="str">
        <f>_xlfn.XLOOKUP($E21,'Copy of Raw Data'!$E:$E,'Copy of Raw Data'!F:F,"ERROR",0,1)</f>
        <v>OUAI Air Dry Foam - Hair Mousse for Perfect Beach Waves - With Kale and Carrot Extract to Condition, Detangle and Protect Hair - Paraben, Phthalate and Sulfate Free Hair Styling Products (4 Oz)</v>
      </c>
      <c r="G21" s="9">
        <f>_xlfn.XLOOKUP($E21,'Copy of Raw Data'!$E:$E,'Copy of Raw Data'!G:G,"ERROR",0,1)</f>
        <v>9209</v>
      </c>
      <c r="H21" s="9">
        <f>_xlfn.XLOOKUP($E21,'Copy of Raw Data'!$E:$E,'Copy of Raw Data'!H:H,"ERROR",0,1)</f>
        <v>253351.67</v>
      </c>
      <c r="I21" s="9">
        <f>_xlfn.XLOOKUP($E21,'Copy of Raw Data'!$E:$E,'Copy of Raw Data'!I:I,"ERROR",0,1)</f>
        <v>0.010448142048255</v>
      </c>
      <c r="J21" s="9" t="str">
        <f>_xlfn.XLOOKUP($E21,'Copy of Raw Data'!$E:$E,'Copy of 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20 to 30</v>
      </c>
      <c r="L21" s="9">
        <f>_xlfn.XLOOKUP($E21,'Copy of Raw Data'!$E:$E,'Copy of Raw Data'!L:L,"ERROR",0,1)</f>
        <v>27.67</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20 to 30</v>
      </c>
      <c r="N21" s="9">
        <f>_xlfn.XLOOKUP($E21,'Copy of Raw Data'!$E:$E,'Copy of Raw Data'!N:N,"ERROR",0,1)</f>
        <v>28.1</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0% to 2%</v>
      </c>
      <c r="P21" s="16">
        <f t="shared" si="2"/>
        <v>0.0153024911032028</v>
      </c>
      <c r="Q21" s="9">
        <f>_xlfn.XLOOKUP($E21,'Copy of Raw Data'!$E:$E,'Copy of Raw Data'!Q:Q,"ERROR",0,1)</f>
        <v>120</v>
      </c>
      <c r="R21" s="9" t="str">
        <f>_xlfn.XLOOKUP($E21,'Copy of Raw Data'!$E:$E,'Copy of Raw Data'!R:R,"ERROR",0,1)</f>
        <v>ml</v>
      </c>
      <c r="S21" s="17">
        <f t="shared" si="3"/>
        <v>6.82199211045365</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5 to 10</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0.2 to 0.3</v>
      </c>
      <c r="V21" s="17">
        <f t="shared" si="4"/>
        <v>0.234291778476373</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0.2 to 0.3</v>
      </c>
      <c r="X21" s="17">
        <f t="shared" si="5"/>
        <v>0.230706530620685</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4 to 6</v>
      </c>
      <c r="Z21" s="17">
        <f t="array" ref="Z21">_xlfn.IFS(AA21="oz",_xlfn.IFS(R21="oz",Q21,R21="fl oz",Q21*1.04,R21="ml",Q21*0.0338),AA21="fl oz",_xlfn.IFS(R21="oz",Q21/1.04,R21="fl oz",Q21,R21="ml",Q21*0.0338/1.04),AA21="ml",_xlfn.IFS(R21="oz",Q21/0.0338,R21="fl oz",Q21*1.04/0.0338,R21="ml",Q21))</f>
        <v>4.056</v>
      </c>
      <c r="AA21" s="9" t="str">
        <f>_xlfn.XLOOKUP($E21,'Copy of Raw Data'!$E:$E,'Copy of Raw Data'!AA:AA,"ERROR",0,1)</f>
        <v>oz</v>
      </c>
      <c r="AB21" s="9" t="str">
        <f>_xlfn.XLOOKUP($E21,'Copy of Raw Data'!$E:$E,'Copy of Raw Data'!AB:AB,"ERROR",0,1)</f>
        <v>Pump Bottle</v>
      </c>
      <c r="AC21" s="9" t="str">
        <f>_xlfn.XLOOKUP($E21,'Copy of Raw Data'!$E:$E,'Copy of Raw Data'!AC:AC,"ERROR",0,1)</f>
        <v>Pack of 1</v>
      </c>
      <c r="AD21" s="9" t="str">
        <f>_xlfn.XLOOKUP($E21,'Copy of Raw Data'!$E:$E,'Copy of Raw Data'!AD:AD,"ERROR",0,1)</f>
        <v>Protection, Strengthening, Shine, smoothening</v>
      </c>
      <c r="AE21" s="9" t="str">
        <f>_xlfn.XLOOKUP($E21,'Copy of Raw Data'!$E:$E,'Copy of Raw Data'!AO:AO,"ERROR",0,1)</f>
        <v>Paraben Free, Phthalate Free, Sulfate Free, Cruelty Free</v>
      </c>
      <c r="AF21" s="9" t="str">
        <f>_xlfn.XLOOKUP($E21,'Copy of Raw Data'!$E:$E,'Copy of Raw Data'!AZ:AZ,"ERROR",0,1)</f>
        <v>Kale, Carrot, Panthenol, Lemon, Ethylhexylglycerin, Glycerin, Geraniol</v>
      </c>
      <c r="AG21">
        <f t="shared" si="6"/>
        <v>0</v>
      </c>
      <c r="AH21">
        <f t="shared" si="6"/>
        <v>0</v>
      </c>
      <c r="AI21">
        <f t="shared" si="6"/>
        <v>0</v>
      </c>
      <c r="AJ21">
        <f t="shared" si="6"/>
        <v>0</v>
      </c>
      <c r="AK21">
        <f t="shared" si="6"/>
        <v>0</v>
      </c>
      <c r="AL21">
        <f t="shared" si="6"/>
        <v>0</v>
      </c>
      <c r="AM21">
        <f t="shared" si="6"/>
        <v>1</v>
      </c>
      <c r="AN21">
        <f t="shared" si="6"/>
        <v>0</v>
      </c>
      <c r="AO21">
        <f t="shared" si="6"/>
        <v>0</v>
      </c>
      <c r="AP21">
        <f t="shared" si="6"/>
        <v>0</v>
      </c>
      <c r="AQ21">
        <f t="shared" si="6"/>
        <v>0</v>
      </c>
      <c r="AR21">
        <f t="shared" si="6"/>
        <v>0</v>
      </c>
      <c r="AS21">
        <f t="shared" si="6"/>
        <v>0</v>
      </c>
      <c r="AT21">
        <f t="shared" si="6"/>
        <v>0</v>
      </c>
      <c r="AU21">
        <f t="shared" si="6"/>
        <v>0</v>
      </c>
      <c r="AV21">
        <f t="shared" si="6"/>
        <v>0</v>
      </c>
      <c r="AW21">
        <f t="shared" si="7"/>
        <v>0</v>
      </c>
      <c r="AX21">
        <f t="shared" si="7"/>
        <v>0</v>
      </c>
      <c r="AY21">
        <f t="shared" si="7"/>
        <v>1</v>
      </c>
      <c r="AZ21">
        <f t="shared" si="7"/>
        <v>1</v>
      </c>
      <c r="BA21">
        <f t="shared" si="7"/>
        <v>0</v>
      </c>
      <c r="BB21">
        <f t="shared" si="7"/>
        <v>0</v>
      </c>
      <c r="BC21">
        <f t="shared" si="8"/>
        <v>0</v>
      </c>
      <c r="BD21">
        <f t="shared" si="8"/>
        <v>0</v>
      </c>
      <c r="BE21">
        <f t="shared" si="8"/>
        <v>0</v>
      </c>
      <c r="BF21">
        <f t="shared" si="8"/>
        <v>0</v>
      </c>
      <c r="BG21">
        <f t="shared" si="8"/>
        <v>0</v>
      </c>
      <c r="BH21">
        <f t="shared" si="8"/>
        <v>0</v>
      </c>
      <c r="BI21">
        <f t="shared" si="8"/>
        <v>0</v>
      </c>
      <c r="BJ21">
        <f t="shared" si="8"/>
        <v>0</v>
      </c>
      <c r="BK21">
        <f t="shared" si="8"/>
        <v>1</v>
      </c>
      <c r="BL21">
        <f t="shared" si="8"/>
        <v>0</v>
      </c>
      <c r="BM21">
        <f t="shared" si="8"/>
        <v>0</v>
      </c>
      <c r="BN21">
        <f t="shared" si="8"/>
        <v>0</v>
      </c>
      <c r="BO21">
        <f t="shared" si="8"/>
        <v>0</v>
      </c>
      <c r="BP21">
        <f t="shared" si="8"/>
        <v>0</v>
      </c>
    </row>
    <row r="22" spans="1:68">
      <c r="A22" s="9" t="str">
        <f>_xlfn.XLOOKUP($E22,'Copy of Raw Data'!$E:$E,'Copy of Raw Data'!A:A,"ERROR",0,1)</f>
        <v>US</v>
      </c>
      <c r="B22" s="9" t="str">
        <f>_xlfn.XLOOKUP($E22,'Copy of Raw Data'!$E:$E,'Copy of Raw Data'!B:B,"ERROR",0,1)</f>
        <v>Hair Mousses</v>
      </c>
      <c r="C22" s="9" t="str">
        <f>_xlfn.XLOOKUP($E22,'Copy of Raw Data'!$E:$E,'Copy of Raw Data'!C:C,"ERROR",0,1)</f>
        <v>davines</v>
      </c>
      <c r="D22" s="9" t="str">
        <f>_xlfn.XLOOKUP($E22,'Copy of Raw Data'!$E:$E,'Copy of Raw Data'!D:D,"ERROR",0,1)</f>
        <v>www.amazon.com/dp/B00GNJBHPO</v>
      </c>
      <c r="E22" s="9" t="s">
        <v>112</v>
      </c>
      <c r="F22" s="9" t="str">
        <f>_xlfn.XLOOKUP($E22,'Copy of Raw Data'!$E:$E,'Copy of Raw Data'!F:F,"ERROR",0,1)</f>
        <v>Davines This Is A Volume Boosting Mousse , Add Natural Looking And Airy Volume And Body, For All Hair Types, 8.3 OZ.</v>
      </c>
      <c r="G22" s="9">
        <f>_xlfn.XLOOKUP($E22,'Copy of Raw Data'!$E:$E,'Copy of Raw Data'!G:G,"ERROR",0,1)</f>
        <v>7180</v>
      </c>
      <c r="H22" s="9">
        <f>_xlfn.XLOOKUP($E22,'Copy of Raw Data'!$E:$E,'Copy of Raw Data'!H:H,"ERROR",0,1)</f>
        <v>245754.5</v>
      </c>
      <c r="I22" s="9">
        <f>_xlfn.XLOOKUP($E22,'Copy of Raw Data'!$E:$E,'Copy of Raw Data'!I:I,"ERROR",0,1)</f>
        <v>0.0103575167574289</v>
      </c>
      <c r="J22" s="9" t="str">
        <f>_xlfn.XLOOKUP($E22,'Copy of Raw Data'!$E:$E,'Copy of 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_xlfn.XLOOKUP($E22,'Copy of Raw Data'!$E:$E,'Copy of Raw Data'!L:L,"ERROR",0,1)</f>
        <v>34.01</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_xlfn.XLOOKUP($E22,'Copy of Raw Data'!$E:$E,'Copy of Raw Data'!N:N,"ERROR",0,1)</f>
        <v>34.57</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2"/>
        <v>0.0161990164882847</v>
      </c>
      <c r="Q22" s="9">
        <f>_xlfn.XLOOKUP($E22,'Copy of Raw Data'!$E:$E,'Copy of Raw Data'!Q:Q,"ERROR",0,1)</f>
        <v>8.3</v>
      </c>
      <c r="R22" s="9" t="str">
        <f>_xlfn.XLOOKUP($E22,'Copy of Raw Data'!$E:$E,'Copy of Raw Data'!R:R,"ERROR",0,1)</f>
        <v>oz</v>
      </c>
      <c r="S22" s="17">
        <f t="shared" si="3"/>
        <v>4.09759036144578</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4 to 5</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0.1 to 0.2</v>
      </c>
      <c r="V22" s="17">
        <f t="shared" si="4"/>
        <v>0.140854252315315</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0.1 to 0.2</v>
      </c>
      <c r="X22" s="17">
        <f t="shared" si="5"/>
        <v>0.138572551959614</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8 to 10</v>
      </c>
      <c r="Z22" s="17">
        <f t="array" ref="Z22">_xlfn.IFS(AA22="oz",_xlfn.IFS(R22="oz",Q22,R22="fl oz",Q22*1.04,R22="ml",Q22*0.0338),AA22="fl oz",_xlfn.IFS(R22="oz",Q22/1.04,R22="fl oz",Q22,R22="ml",Q22*0.0338/1.04),AA22="ml",_xlfn.IFS(R22="oz",Q22/0.0338,R22="fl oz",Q22*1.04/0.0338,R22="ml",Q22))</f>
        <v>8.3</v>
      </c>
      <c r="AA22" s="9" t="str">
        <f>_xlfn.XLOOKUP($E22,'Copy of Raw Data'!$E:$E,'Copy of Raw Data'!AA:AA,"ERROR",0,1)</f>
        <v>oz</v>
      </c>
      <c r="AB22" s="9" t="str">
        <f>_xlfn.XLOOKUP($E22,'Copy of Raw Data'!$E:$E,'Copy of Raw Data'!AB:AB,"ERROR",0,1)</f>
        <v>Spray Can</v>
      </c>
      <c r="AC22" s="9" t="str">
        <f>_xlfn.XLOOKUP($E22,'Copy of Raw Data'!$E:$E,'Copy of Raw Data'!AC:AC,"ERROR",0,1)</f>
        <v>Pack of 1</v>
      </c>
      <c r="AD22" s="9" t="str">
        <f>_xlfn.XLOOKUP($E22,'Copy of Raw Data'!$E:$E,'Copy of Raw Data'!AD:AD,"ERROR",0,1)</f>
        <v>Volumizing, Long Lasting</v>
      </c>
      <c r="AE22" s="9" t="str">
        <f>_xlfn.XLOOKUP($E22,'Copy of Raw Data'!$E:$E,'Copy of Raw Data'!AO:AO,"ERROR",0,1)</f>
        <v>Vegetarian, Harsh Chemical Free</v>
      </c>
      <c r="AF22" s="9" t="str">
        <f>_xlfn.XLOOKUP($E22,'Copy of Raw Data'!$E:$E,'Copy of Raw Data'!AZ:AZ,"ERROR",0,1)</f>
        <v>water, glycerin, panthenol</v>
      </c>
      <c r="AG22">
        <f t="shared" si="6"/>
        <v>0</v>
      </c>
      <c r="AH22">
        <f t="shared" si="6"/>
        <v>0</v>
      </c>
      <c r="AI22">
        <f t="shared" si="6"/>
        <v>0</v>
      </c>
      <c r="AJ22">
        <f t="shared" si="6"/>
        <v>0</v>
      </c>
      <c r="AK22">
        <f t="shared" si="6"/>
        <v>0</v>
      </c>
      <c r="AL22">
        <f t="shared" si="6"/>
        <v>1</v>
      </c>
      <c r="AM22">
        <f t="shared" si="6"/>
        <v>0</v>
      </c>
      <c r="AN22">
        <f t="shared" si="6"/>
        <v>0</v>
      </c>
      <c r="AO22">
        <f t="shared" si="6"/>
        <v>0</v>
      </c>
      <c r="AP22">
        <f t="shared" si="6"/>
        <v>0</v>
      </c>
      <c r="AQ22">
        <f t="shared" si="6"/>
        <v>0</v>
      </c>
      <c r="AR22">
        <f t="shared" si="6"/>
        <v>0</v>
      </c>
      <c r="AS22">
        <f t="shared" si="6"/>
        <v>0</v>
      </c>
      <c r="AT22">
        <f t="shared" si="6"/>
        <v>0</v>
      </c>
      <c r="AU22">
        <f t="shared" si="6"/>
        <v>0</v>
      </c>
      <c r="AV22">
        <f t="shared" si="6"/>
        <v>0</v>
      </c>
      <c r="AW22">
        <f t="shared" si="7"/>
        <v>0</v>
      </c>
      <c r="AX22">
        <f t="shared" si="7"/>
        <v>0</v>
      </c>
      <c r="AY22">
        <f t="shared" si="7"/>
        <v>0</v>
      </c>
      <c r="AZ22">
        <f t="shared" si="7"/>
        <v>0</v>
      </c>
      <c r="BA22">
        <f t="shared" si="7"/>
        <v>0</v>
      </c>
      <c r="BB22">
        <f t="shared" si="7"/>
        <v>0</v>
      </c>
      <c r="BC22">
        <f t="shared" si="8"/>
        <v>0</v>
      </c>
      <c r="BD22">
        <f t="shared" si="8"/>
        <v>0</v>
      </c>
      <c r="BE22">
        <f t="shared" si="8"/>
        <v>0</v>
      </c>
      <c r="BF22">
        <f t="shared" si="8"/>
        <v>0</v>
      </c>
      <c r="BG22">
        <f t="shared" si="8"/>
        <v>0</v>
      </c>
      <c r="BH22">
        <f t="shared" si="8"/>
        <v>0</v>
      </c>
      <c r="BI22">
        <f t="shared" si="8"/>
        <v>0</v>
      </c>
      <c r="BJ22">
        <f t="shared" si="8"/>
        <v>0</v>
      </c>
      <c r="BK22">
        <f t="shared" si="8"/>
        <v>0</v>
      </c>
      <c r="BL22">
        <f t="shared" si="8"/>
        <v>0</v>
      </c>
      <c r="BM22">
        <f t="shared" si="8"/>
        <v>0</v>
      </c>
      <c r="BN22">
        <f t="shared" si="8"/>
        <v>0</v>
      </c>
      <c r="BO22">
        <f t="shared" si="8"/>
        <v>0</v>
      </c>
      <c r="BP22">
        <f t="shared" si="8"/>
        <v>1</v>
      </c>
    </row>
    <row r="23" spans="1:68">
      <c r="A23" s="9" t="str">
        <f>_xlfn.XLOOKUP($E23,'Copy of Raw Data'!$E:$E,'Copy of Raw Data'!A:A,"ERROR",0,1)</f>
        <v>US</v>
      </c>
      <c r="B23" s="9" t="str">
        <f>_xlfn.XLOOKUP($E23,'Copy of Raw Data'!$E:$E,'Copy of Raw Data'!B:B,"ERROR",0,1)</f>
        <v>Hair Mousses</v>
      </c>
      <c r="C23" s="9" t="str">
        <f>_xlfn.XLOOKUP($E23,'Copy of Raw Data'!$E:$E,'Copy of Raw Data'!C:C,"ERROR",0,1)</f>
        <v>TRESemmé</v>
      </c>
      <c r="D23" s="9" t="str">
        <f>_xlfn.XLOOKUP($E23,'Copy of Raw Data'!$E:$E,'Copy of Raw Data'!D:D,"ERROR",0,1)</f>
        <v>www.amazon.com/dp/B09HKXBTWB</v>
      </c>
      <c r="E23" s="9" t="s">
        <v>116</v>
      </c>
      <c r="F23" s="9" t="str">
        <f>_xlfn.XLOOKUP($E23,'Copy of Raw Data'!$E:$E,'Copy of Raw Data'!F:F,"ERROR",0,1)</f>
        <v>TRESemmé Flawless Curls Mousse with Coconut and Avocado Oil, Provides Extra Hold in a Lightweight Formula, Paraben Free and Alcohol Free, Leaves Curls Soft &amp; Bouncy, 2 pk - 15 oz each</v>
      </c>
      <c r="G23" s="9">
        <f>_xlfn.XLOOKUP($E23,'Copy of Raw Data'!$E:$E,'Copy of Raw Data'!G:G,"ERROR",0,1)</f>
        <v>12882</v>
      </c>
      <c r="H23" s="9">
        <f>_xlfn.XLOOKUP($E23,'Copy of Raw Data'!$E:$E,'Copy of Raw Data'!H:H,"ERROR",0,1)</f>
        <v>243622.87</v>
      </c>
      <c r="I23" s="9">
        <f>_xlfn.XLOOKUP($E23,'Copy of Raw Data'!$E:$E,'Copy of Raw Data'!I:I,"ERROR",0,1)</f>
        <v>0.0102982612526768</v>
      </c>
      <c r="J23" s="9" t="str">
        <f>_xlfn.XLOOKUP($E23,'Copy of Raw Data'!$E:$E,'Copy of 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15 to 20</v>
      </c>
      <c r="L23" s="9">
        <f>_xlfn.XLOOKUP($E23,'Copy of Raw Data'!$E:$E,'Copy of Raw Data'!L:L,"ERROR",0,1)</f>
        <v>19.63</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_xlfn.XLOOKUP($E23,'Copy of Raw Data'!$E:$E,'Copy of Raw Data'!N:N,"ERROR",0,1)</f>
        <v>21.43</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8% to 10%</v>
      </c>
      <c r="P23" s="16">
        <f t="shared" si="2"/>
        <v>0.0839944003733085</v>
      </c>
      <c r="Q23" s="9">
        <f>_xlfn.XLOOKUP($E23,'Copy of Raw Data'!$E:$E,'Copy of Raw Data'!Q:Q,"ERROR",0,1)</f>
        <v>30</v>
      </c>
      <c r="R23" s="9" t="str">
        <f>_xlfn.XLOOKUP($E23,'Copy of Raw Data'!$E:$E,'Copy of Raw Data'!R:R,"ERROR",0,1)</f>
        <v>oz</v>
      </c>
      <c r="S23" s="17">
        <f t="shared" si="3"/>
        <v>0.654333333333333</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0.5 to 0.75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7">
        <f t="shared" si="4"/>
        <v>0.0241573667004847</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7">
        <f t="shared" si="5"/>
        <v>0.0221282831698794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25 to 30</v>
      </c>
      <c r="Z23" s="17">
        <f t="array" ref="Z23">_xlfn.IFS(AA23="oz",_xlfn.IFS(R23="oz",Q23,R23="fl oz",Q23*1.04,R23="ml",Q23*0.0338),AA23="fl oz",_xlfn.IFS(R23="oz",Q23/1.04,R23="fl oz",Q23,R23="ml",Q23*0.0338/1.04),AA23="ml",_xlfn.IFS(R23="oz",Q23/0.0338,R23="fl oz",Q23*1.04/0.0338,R23="ml",Q23))</f>
        <v>30</v>
      </c>
      <c r="AA23" s="9" t="str">
        <f>_xlfn.XLOOKUP($E23,'Copy of Raw Data'!$E:$E,'Copy of Raw Data'!AA:AA,"ERROR",0,1)</f>
        <v>oz</v>
      </c>
      <c r="AB23" s="9" t="str">
        <f>_xlfn.XLOOKUP($E23,'Copy of Raw Data'!$E:$E,'Copy of Raw Data'!AB:AB,"ERROR",0,1)</f>
        <v>Spray Can</v>
      </c>
      <c r="AC23" s="9" t="str">
        <f>_xlfn.XLOOKUP($E23,'Copy of Raw Data'!$E:$E,'Copy of Raw Data'!AC:AC,"ERROR",0,1)</f>
        <v>Pack of 2</v>
      </c>
      <c r="AD23" s="9" t="str">
        <f>_xlfn.XLOOKUP($E23,'Copy of Raw Data'!$E:$E,'Copy of Raw Data'!AD:AD,"ERROR",0,1)</f>
        <v>Curl Protection, Moisturizing, Hold, Softening</v>
      </c>
      <c r="AE23" s="9" t="str">
        <f>_xlfn.XLOOKUP($E23,'Copy of Raw Data'!$E:$E,'Copy of Raw Data'!AO:AO,"ERROR",0,1)</f>
        <v>Paraben Free, Alcohol Free</v>
      </c>
      <c r="AF23" s="9" t="str">
        <f>_xlfn.XLOOKUP($E23,'Copy of Raw Data'!$E:$E,'Copy of Raw Data'!AZ:AZ,"ERROR",0,1)</f>
        <v>Coconut, Avocado, Cocamidopropyl Betaine, Geraniol</v>
      </c>
      <c r="AG23">
        <f t="shared" si="6"/>
        <v>1</v>
      </c>
      <c r="AH23">
        <f t="shared" si="6"/>
        <v>0</v>
      </c>
      <c r="AI23">
        <f t="shared" si="6"/>
        <v>0</v>
      </c>
      <c r="AJ23">
        <f t="shared" si="6"/>
        <v>0</v>
      </c>
      <c r="AK23">
        <f t="shared" si="6"/>
        <v>0</v>
      </c>
      <c r="AL23">
        <f t="shared" si="6"/>
        <v>0</v>
      </c>
      <c r="AM23">
        <f t="shared" si="6"/>
        <v>0</v>
      </c>
      <c r="AN23">
        <f t="shared" si="6"/>
        <v>0</v>
      </c>
      <c r="AO23">
        <f t="shared" si="6"/>
        <v>0</v>
      </c>
      <c r="AP23">
        <f t="shared" si="6"/>
        <v>0</v>
      </c>
      <c r="AQ23">
        <f t="shared" si="6"/>
        <v>0</v>
      </c>
      <c r="AR23">
        <f t="shared" si="6"/>
        <v>0</v>
      </c>
      <c r="AS23">
        <f t="shared" si="6"/>
        <v>0</v>
      </c>
      <c r="AT23">
        <f t="shared" si="6"/>
        <v>0</v>
      </c>
      <c r="AU23">
        <f t="shared" si="6"/>
        <v>0</v>
      </c>
      <c r="AV23">
        <f t="shared" si="6"/>
        <v>0</v>
      </c>
      <c r="AW23">
        <f t="shared" si="7"/>
        <v>0</v>
      </c>
      <c r="AX23">
        <f t="shared" si="7"/>
        <v>0</v>
      </c>
      <c r="AY23">
        <f t="shared" si="7"/>
        <v>1</v>
      </c>
      <c r="AZ23">
        <f t="shared" si="7"/>
        <v>0</v>
      </c>
      <c r="BA23">
        <f t="shared" si="7"/>
        <v>0</v>
      </c>
      <c r="BB23">
        <f t="shared" si="7"/>
        <v>0</v>
      </c>
      <c r="BC23">
        <f t="shared" si="8"/>
        <v>0</v>
      </c>
      <c r="BD23">
        <f t="shared" si="8"/>
        <v>0</v>
      </c>
      <c r="BE23">
        <f t="shared" si="8"/>
        <v>0</v>
      </c>
      <c r="BF23">
        <f t="shared" si="8"/>
        <v>0</v>
      </c>
      <c r="BG23">
        <f t="shared" si="8"/>
        <v>0</v>
      </c>
      <c r="BH23">
        <f t="shared" si="8"/>
        <v>0</v>
      </c>
      <c r="BI23">
        <f t="shared" si="8"/>
        <v>0</v>
      </c>
      <c r="BJ23">
        <f t="shared" si="8"/>
        <v>0</v>
      </c>
      <c r="BK23">
        <f t="shared" si="8"/>
        <v>0</v>
      </c>
      <c r="BL23">
        <f t="shared" si="8"/>
        <v>0</v>
      </c>
      <c r="BM23">
        <f t="shared" si="8"/>
        <v>0</v>
      </c>
      <c r="BN23">
        <f t="shared" si="8"/>
        <v>0</v>
      </c>
      <c r="BO23">
        <f t="shared" si="8"/>
        <v>0</v>
      </c>
      <c r="BP23">
        <f t="shared" si="8"/>
        <v>0</v>
      </c>
    </row>
    <row r="24" spans="1:68">
      <c r="A24" s="9" t="str">
        <f>_xlfn.XLOOKUP($E24,'Copy of Raw Data'!$E:$E,'Copy of Raw Data'!A:A,"ERROR",0,1)</f>
        <v>US</v>
      </c>
      <c r="B24" s="9" t="str">
        <f>_xlfn.XLOOKUP($E24,'Copy of Raw Data'!$E:$E,'Copy of Raw Data'!B:B,"ERROR",0,1)</f>
        <v>Hair Mousses</v>
      </c>
      <c r="C24" s="9" t="str">
        <f>_xlfn.XLOOKUP($E24,'Copy of Raw Data'!$E:$E,'Copy of Raw Data'!C:C,"ERROR",0,1)</f>
        <v>biolage</v>
      </c>
      <c r="D24" s="9" t="str">
        <f>_xlfn.XLOOKUP($E24,'Copy of Raw Data'!$E:$E,'Copy of Raw Data'!D:D,"ERROR",0,1)</f>
        <v>www.amazon.com/dp/B07DNJHCKT</v>
      </c>
      <c r="E24" s="9" t="s">
        <v>120</v>
      </c>
      <c r="F24" s="9" t="str">
        <f>_xlfn.XLOOKUP($E24,'Copy of Raw Data'!$E:$E,'Copy of Raw Data'!F:F,"ERROR",0,1)</f>
        <v>Biolage Styling Whipped Volume Mousse | Provides Body, Control &amp; Shine Leaving Hair With Natural Softness | Medium Hold | Paraben-Free | Vegan | 8.5 Oz. | 8.5 Fl. Oz</v>
      </c>
      <c r="G24" s="9">
        <f>_xlfn.XLOOKUP($E24,'Copy of Raw Data'!$E:$E,'Copy of Raw Data'!G:G,"ERROR",0,1)</f>
        <v>11010</v>
      </c>
      <c r="H24" s="9">
        <f>_xlfn.XLOOKUP($E24,'Copy of Raw Data'!$E:$E,'Copy of Raw Data'!H:H,"ERROR",0,1)</f>
        <v>242229.1</v>
      </c>
      <c r="I24" s="9">
        <f>_xlfn.XLOOKUP($E24,'Copy of Raw Data'!$E:$E,'Copy of Raw Data'!I:I,"ERROR",0,1)</f>
        <v>0.0101743542964503</v>
      </c>
      <c r="J24" s="9" t="str">
        <f>_xlfn.XLOOKUP($E24,'Copy of Raw Data'!$E:$E,'Copy of 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20 to 30</v>
      </c>
      <c r="L24" s="9">
        <f>_xlfn.XLOOKUP($E24,'Copy of Raw Data'!$E:$E,'Copy of Raw Data'!L:L,"ERROR",0,1)</f>
        <v>22</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_xlfn.XLOOKUP($E24,'Copy of Raw Data'!$E:$E,'Copy of Raw Data'!N:N,"ERROR",0,1)</f>
        <v>22</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No Discount</v>
      </c>
      <c r="P24" s="16">
        <f t="shared" si="2"/>
        <v>0</v>
      </c>
      <c r="Q24" s="9">
        <f>_xlfn.XLOOKUP($E24,'Copy of Raw Data'!$E:$E,'Copy of Raw Data'!Q:Q,"ERROR",0,1)</f>
        <v>8.5</v>
      </c>
      <c r="R24" s="9" t="str">
        <f>_xlfn.XLOOKUP($E24,'Copy of Raw Data'!$E:$E,'Copy of Raw Data'!R:R,"ERROR",0,1)</f>
        <v>oz</v>
      </c>
      <c r="S24" s="17">
        <f t="shared" si="3"/>
        <v>2.58823529411765</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2 to 3</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0.05 to 0.1</v>
      </c>
      <c r="V24" s="17">
        <f t="shared" si="4"/>
        <v>0.0875290934770932</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7">
        <f t="shared" si="5"/>
        <v>0.0875290934770932</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8 to 10</v>
      </c>
      <c r="Z24" s="17">
        <f t="array" ref="Z24">_xlfn.IFS(AA24="oz",_xlfn.IFS(R24="oz",Q24,R24="fl oz",Q24*1.04,R24="ml",Q24*0.0338),AA24="fl oz",_xlfn.IFS(R24="oz",Q24/1.04,R24="fl oz",Q24,R24="ml",Q24*0.0338/1.04),AA24="ml",_xlfn.IFS(R24="oz",Q24/0.0338,R24="fl oz",Q24*1.04/0.0338,R24="ml",Q24))</f>
        <v>8.5</v>
      </c>
      <c r="AA24" s="9" t="str">
        <f>_xlfn.XLOOKUP($E24,'Copy of Raw Data'!$E:$E,'Copy of Raw Data'!AA:AA,"ERROR",0,1)</f>
        <v>oz</v>
      </c>
      <c r="AB24" s="9" t="str">
        <f>_xlfn.XLOOKUP($E24,'Copy of Raw Data'!$E:$E,'Copy of Raw Data'!AB:AB,"ERROR",0,1)</f>
        <v>Spray Can</v>
      </c>
      <c r="AC24" s="9" t="str">
        <f>_xlfn.XLOOKUP($E24,'Copy of Raw Data'!$E:$E,'Copy of Raw Data'!AC:AC,"ERROR",0,1)</f>
        <v>Pack of 1</v>
      </c>
      <c r="AD24" s="9" t="str">
        <f>_xlfn.XLOOKUP($E24,'Copy of Raw Data'!$E:$E,'Copy of Raw Data'!AD:AD,"ERROR",0,1)</f>
        <v>Volumizing, Shine, Softening, Hold, Lightweight</v>
      </c>
      <c r="AE24" s="9" t="str">
        <f>_xlfn.XLOOKUP($E24,'Copy of Raw Data'!$E:$E,'Copy of Raw Data'!AO:AO,"ERROR",0,1)</f>
        <v>Paraben Free, Vegan, Cruelty Free, Recycled Packaging</v>
      </c>
      <c r="AF24" s="9" t="str">
        <f>_xlfn.XLOOKUP($E24,'Copy of Raw Data'!$E:$E,'Copy of Raw Data'!AZ:AZ,"ERROR",0,1)</f>
        <v>Cocamidopropyl Betaine, Water, Geraniol, Agave, Lactic Acid</v>
      </c>
      <c r="AG24">
        <f t="shared" si="6"/>
        <v>0</v>
      </c>
      <c r="AH24">
        <f t="shared" si="6"/>
        <v>0</v>
      </c>
      <c r="AI24">
        <f t="shared" si="6"/>
        <v>0</v>
      </c>
      <c r="AJ24">
        <f t="shared" si="6"/>
        <v>0</v>
      </c>
      <c r="AK24">
        <f t="shared" si="6"/>
        <v>0</v>
      </c>
      <c r="AL24">
        <f t="shared" si="6"/>
        <v>0</v>
      </c>
      <c r="AM24">
        <f t="shared" si="6"/>
        <v>1</v>
      </c>
      <c r="AN24">
        <f t="shared" si="6"/>
        <v>0</v>
      </c>
      <c r="AO24">
        <f t="shared" si="6"/>
        <v>0</v>
      </c>
      <c r="AP24">
        <f t="shared" si="6"/>
        <v>0</v>
      </c>
      <c r="AQ24">
        <f t="shared" si="6"/>
        <v>0</v>
      </c>
      <c r="AR24">
        <f t="shared" si="6"/>
        <v>0</v>
      </c>
      <c r="AS24">
        <f t="shared" si="6"/>
        <v>0</v>
      </c>
      <c r="AT24">
        <f t="shared" si="6"/>
        <v>0</v>
      </c>
      <c r="AU24">
        <f t="shared" si="6"/>
        <v>0</v>
      </c>
      <c r="AV24">
        <f t="shared" si="6"/>
        <v>0</v>
      </c>
      <c r="AW24">
        <f t="shared" si="7"/>
        <v>0</v>
      </c>
      <c r="AX24">
        <f t="shared" si="7"/>
        <v>0</v>
      </c>
      <c r="AY24">
        <f t="shared" si="7"/>
        <v>1</v>
      </c>
      <c r="AZ24">
        <f t="shared" si="7"/>
        <v>0</v>
      </c>
      <c r="BA24">
        <f t="shared" si="7"/>
        <v>0</v>
      </c>
      <c r="BB24">
        <f t="shared" si="7"/>
        <v>0</v>
      </c>
      <c r="BC24">
        <f t="shared" si="8"/>
        <v>0</v>
      </c>
      <c r="BD24">
        <f t="shared" si="8"/>
        <v>0</v>
      </c>
      <c r="BE24">
        <f t="shared" si="8"/>
        <v>1</v>
      </c>
      <c r="BF24">
        <f t="shared" si="8"/>
        <v>0</v>
      </c>
      <c r="BG24">
        <f t="shared" si="8"/>
        <v>1</v>
      </c>
      <c r="BH24">
        <f t="shared" si="8"/>
        <v>0</v>
      </c>
      <c r="BI24">
        <f t="shared" si="8"/>
        <v>0</v>
      </c>
      <c r="BJ24">
        <f t="shared" si="8"/>
        <v>0</v>
      </c>
      <c r="BK24">
        <f t="shared" si="8"/>
        <v>0</v>
      </c>
      <c r="BL24">
        <f t="shared" si="8"/>
        <v>0</v>
      </c>
      <c r="BM24">
        <f t="shared" si="8"/>
        <v>0</v>
      </c>
      <c r="BN24">
        <f t="shared" si="8"/>
        <v>0</v>
      </c>
      <c r="BO24">
        <f t="shared" si="8"/>
        <v>0</v>
      </c>
      <c r="BP24">
        <f t="shared" si="8"/>
        <v>0</v>
      </c>
    </row>
    <row r="25" spans="1:68">
      <c r="A25" s="9" t="str">
        <f>_xlfn.XLOOKUP($E25,'Copy of Raw Data'!$E:$E,'Copy of Raw Data'!A:A,"ERROR",0,1)</f>
        <v>US</v>
      </c>
      <c r="B25" s="9" t="str">
        <f>_xlfn.XLOOKUP($E25,'Copy of Raw Data'!$E:$E,'Copy of Raw Data'!B:B,"ERROR",0,1)</f>
        <v>Hair Mousses</v>
      </c>
      <c r="C25" s="9" t="str">
        <f>_xlfn.XLOOKUP($E25,'Copy of Raw Data'!$E:$E,'Copy of Raw Data'!C:C,"ERROR",0,1)</f>
        <v>Cake</v>
      </c>
      <c r="D25" s="9" t="str">
        <f>_xlfn.XLOOKUP($E25,'Copy of Raw Data'!$E:$E,'Copy of Raw Data'!D:D,"ERROR",0,1)</f>
        <v>www.amazon.com/dp/B07PFY5KNL</v>
      </c>
      <c r="E25" s="9" t="s">
        <v>124</v>
      </c>
      <c r="F25" s="9" t="str">
        <f>_xlfn.XLOOKUP($E25,'Copy of Raw Data'!$E:$E,'Copy of Raw Data'!F:F,"ERROR",0,1)</f>
        <v>Cake Beauty Whipped Curl Defining &amp; Volumizing Mousse – Aloe Vera &amp; Vitamin E for Flexible Hold - Vegan No Heat Curls Mousse for Wavy &amp; Curly Hair - Sulfate &amp; Cruelty Free Hair Products For Women</v>
      </c>
      <c r="G25" s="9">
        <f>_xlfn.XLOOKUP($E25,'Copy of Raw Data'!$E:$E,'Copy of Raw Data'!G:G,"ERROR",0,1)</f>
        <v>25665</v>
      </c>
      <c r="H25" s="9">
        <f>_xlfn.XLOOKUP($E25,'Copy of Raw Data'!$E:$E,'Copy of Raw Data'!H:H,"ERROR",0,1)</f>
        <v>239314.64</v>
      </c>
      <c r="I25" s="9">
        <f>_xlfn.XLOOKUP($E25,'Copy of Raw Data'!$E:$E,'Copy of Raw Data'!I:I,"ERROR",0,1)</f>
        <v>0.010103700215621</v>
      </c>
      <c r="J25" s="9" t="str">
        <f>_xlfn.XLOOKUP($E25,'Copy of Raw Data'!$E:$E,'Copy of 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 to 10</v>
      </c>
      <c r="L25" s="9">
        <f>_xlfn.XLOOKUP($E25,'Copy of Raw Data'!$E:$E,'Copy of Raw Data'!L:L,"ERROR",0,1)</f>
        <v>9.37</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10 to 15</v>
      </c>
      <c r="N25" s="9">
        <f>_xlfn.XLOOKUP($E25,'Copy of Raw Data'!$E:$E,'Copy of Raw Data'!N:N,"ERROR",0,1)</f>
        <v>10.65</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6">
        <f t="shared" si="2"/>
        <v>0.12018779342723</v>
      </c>
      <c r="Q25" s="9">
        <f>_xlfn.XLOOKUP($E25,'Copy of Raw Data'!$E:$E,'Copy of Raw Data'!Q:Q,"ERROR",0,1)</f>
        <v>250</v>
      </c>
      <c r="R25" s="9" t="str">
        <f>_xlfn.XLOOKUP($E25,'Copy of Raw Data'!$E:$E,'Copy of Raw Data'!R:R,"ERROR",0,1)</f>
        <v>ml</v>
      </c>
      <c r="S25" s="17">
        <f t="shared" si="3"/>
        <v>1.10887573964497</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1 to 2</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 to 0.05</v>
      </c>
      <c r="V25" s="17">
        <f t="shared" si="4"/>
        <v>0.0426227605541359</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 to 0.05</v>
      </c>
      <c r="X25" s="17">
        <f t="shared" si="5"/>
        <v>0.0375000250133571</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8.45</v>
      </c>
      <c r="AA25" s="9" t="str">
        <f>_xlfn.XLOOKUP($E25,'Copy of Raw Data'!$E:$E,'Copy of Raw Data'!AA:AA,"ERROR",0,1)</f>
        <v>oz</v>
      </c>
      <c r="AB25" s="9" t="str">
        <f>_xlfn.XLOOKUP($E25,'Copy of Raw Data'!$E:$E,'Copy of Raw Data'!AB:AB,"ERROR",0,1)</f>
        <v>Spray Can</v>
      </c>
      <c r="AC25" s="9" t="str">
        <f>_xlfn.XLOOKUP($E25,'Copy of Raw Data'!$E:$E,'Copy of Raw Data'!AC:AC,"ERROR",0,1)</f>
        <v>Pack of 1</v>
      </c>
      <c r="AD25" s="9" t="str">
        <f>_xlfn.XLOOKUP($E25,'Copy of Raw Data'!$E:$E,'Copy of Raw Data'!AD:AD,"ERROR",0,1)</f>
        <v>Volumizing, Defining, Humidity Protection, Curl Boosting, Softening</v>
      </c>
      <c r="AE25" s="9" t="str">
        <f>_xlfn.XLOOKUP($E25,'Copy of Raw Data'!$E:$E,'Copy of Raw Data'!AO:AO,"ERROR",0,1)</f>
        <v>Vegan, Phthalate Free, Sulfate Free, Paraben Free, Talcum Free, Cruelty Free, Mineral Oil Free</v>
      </c>
      <c r="AF25" s="9" t="str">
        <f>_xlfn.XLOOKUP($E25,'Copy of Raw Data'!$E:$E,'Copy of Raw Data'!AZ:AZ,"ERROR",0,1)</f>
        <v>Aloe Vera, Vitamin E, Citric Acid, Acrylate Copolymer</v>
      </c>
      <c r="AG25">
        <f t="shared" si="6"/>
        <v>0</v>
      </c>
      <c r="AH25">
        <f t="shared" si="6"/>
        <v>0</v>
      </c>
      <c r="AI25">
        <f t="shared" si="6"/>
        <v>0</v>
      </c>
      <c r="AJ25">
        <f t="shared" si="6"/>
        <v>0</v>
      </c>
      <c r="AK25">
        <f t="shared" si="6"/>
        <v>0</v>
      </c>
      <c r="AL25">
        <f t="shared" si="6"/>
        <v>0</v>
      </c>
      <c r="AM25">
        <f t="shared" si="6"/>
        <v>1</v>
      </c>
      <c r="AN25">
        <f t="shared" si="6"/>
        <v>0</v>
      </c>
      <c r="AO25">
        <f t="shared" si="6"/>
        <v>0</v>
      </c>
      <c r="AP25">
        <f t="shared" si="6"/>
        <v>0</v>
      </c>
      <c r="AQ25">
        <f t="shared" si="6"/>
        <v>0</v>
      </c>
      <c r="AR25">
        <f t="shared" si="6"/>
        <v>0</v>
      </c>
      <c r="AS25">
        <f t="shared" si="6"/>
        <v>0</v>
      </c>
      <c r="AT25">
        <f t="shared" si="6"/>
        <v>0</v>
      </c>
      <c r="AU25">
        <f t="shared" si="6"/>
        <v>1</v>
      </c>
      <c r="AV25">
        <f t="shared" si="6"/>
        <v>0</v>
      </c>
      <c r="AW25">
        <f t="shared" si="7"/>
        <v>0</v>
      </c>
      <c r="AX25">
        <f t="shared" si="7"/>
        <v>0</v>
      </c>
      <c r="AY25">
        <f t="shared" si="7"/>
        <v>1</v>
      </c>
      <c r="AZ25">
        <f t="shared" si="7"/>
        <v>1</v>
      </c>
      <c r="BA25">
        <f t="shared" si="7"/>
        <v>0</v>
      </c>
      <c r="BB25">
        <f t="shared" si="7"/>
        <v>0</v>
      </c>
      <c r="BC25">
        <f t="shared" si="8"/>
        <v>0</v>
      </c>
      <c r="BD25">
        <f t="shared" si="8"/>
        <v>0</v>
      </c>
      <c r="BE25">
        <f t="shared" si="8"/>
        <v>1</v>
      </c>
      <c r="BF25">
        <f t="shared" si="8"/>
        <v>0</v>
      </c>
      <c r="BG25">
        <f t="shared" si="8"/>
        <v>0</v>
      </c>
      <c r="BH25">
        <f t="shared" si="8"/>
        <v>0</v>
      </c>
      <c r="BI25">
        <f t="shared" si="8"/>
        <v>0</v>
      </c>
      <c r="BJ25">
        <f t="shared" si="8"/>
        <v>0</v>
      </c>
      <c r="BK25">
        <f t="shared" si="8"/>
        <v>1</v>
      </c>
      <c r="BL25">
        <f t="shared" si="8"/>
        <v>0</v>
      </c>
      <c r="BM25">
        <f t="shared" si="8"/>
        <v>0</v>
      </c>
      <c r="BN25">
        <f t="shared" si="8"/>
        <v>1</v>
      </c>
      <c r="BO25">
        <f t="shared" si="8"/>
        <v>0</v>
      </c>
      <c r="BP25">
        <f t="shared" si="8"/>
        <v>0</v>
      </c>
    </row>
    <row r="26" spans="1:68">
      <c r="A26" s="9" t="str">
        <f>_xlfn.XLOOKUP($E26,'Copy of Raw Data'!$E:$E,'Copy of Raw Data'!A:A,"ERROR",0,1)</f>
        <v>US</v>
      </c>
      <c r="B26" s="9" t="str">
        <f>_xlfn.XLOOKUP($E26,'Copy of Raw Data'!$E:$E,'Copy of Raw Data'!B:B,"ERROR",0,1)</f>
        <v>Hair Mousses</v>
      </c>
      <c r="C26" s="9" t="str">
        <f>_xlfn.XLOOKUP($E26,'Copy of Raw Data'!$E:$E,'Copy of Raw Data'!C:C,"ERROR",0,1)</f>
        <v>moroccanoil</v>
      </c>
      <c r="D26" s="9" t="str">
        <f>_xlfn.XLOOKUP($E26,'Copy of Raw Data'!$E:$E,'Copy of Raw Data'!D:D,"ERROR",0,1)</f>
        <v>www.amazon.com/dp/B00DSQZL9I</v>
      </c>
      <c r="E26" s="9" t="s">
        <v>127</v>
      </c>
      <c r="F26" s="9" t="str">
        <f>_xlfn.XLOOKUP($E26,'Copy of Raw Data'!$E:$E,'Copy of Raw Data'!F:F,"ERROR",0,1)</f>
        <v>Moroccanoil Root Boost Moroccanoil Root Boost</v>
      </c>
      <c r="G26" s="9">
        <f>_xlfn.XLOOKUP($E26,'Copy of Raw Data'!$E:$E,'Copy of Raw Data'!G:G,"ERROR",0,1)</f>
        <v>7922</v>
      </c>
      <c r="H26" s="9">
        <f>_xlfn.XLOOKUP($E26,'Copy of Raw Data'!$E:$E,'Copy of Raw Data'!H:H,"ERROR",0,1)</f>
        <v>237652.76</v>
      </c>
      <c r="I26" s="9">
        <f>_xlfn.XLOOKUP($E26,'Copy of Raw Data'!$E:$E,'Copy of Raw Data'!I:I,"ERROR",0,1)</f>
        <v>0.0100324653860349</v>
      </c>
      <c r="J26" s="9" t="str">
        <f>_xlfn.XLOOKUP($E26,'Copy of Raw Data'!$E:$E,'Copy of 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20 to 30</v>
      </c>
      <c r="L26" s="9">
        <f>_xlfn.XLOOKUP($E26,'Copy of Raw Data'!$E:$E,'Copy of Raw Data'!L:L,"ERROR",0,1)</f>
        <v>30</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20 to 30</v>
      </c>
      <c r="N26" s="9">
        <f>_xlfn.XLOOKUP($E26,'Copy of Raw Data'!$E:$E,'Copy of Raw Data'!N:N,"ERROR",0,1)</f>
        <v>30</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No Discount</v>
      </c>
      <c r="P26" s="16">
        <f t="shared" si="2"/>
        <v>0</v>
      </c>
      <c r="Q26" s="9">
        <f>_xlfn.XLOOKUP($E26,'Copy of Raw Data'!$E:$E,'Copy of Raw Data'!Q:Q,"ERROR",0,1)</f>
        <v>8.5</v>
      </c>
      <c r="R26" s="9" t="str">
        <f>_xlfn.XLOOKUP($E26,'Copy of Raw Data'!$E:$E,'Copy of Raw Data'!R:R,"ERROR",0,1)</f>
        <v>fl oz</v>
      </c>
      <c r="S26" s="17">
        <f t="shared" si="3"/>
        <v>3.39366515837104</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3 to 4</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0.1 to 0.2</v>
      </c>
      <c r="V26" s="17">
        <f t="shared" si="4"/>
        <v>0.114767168020664</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0.1 to 0.2</v>
      </c>
      <c r="X26" s="17">
        <f t="shared" si="5"/>
        <v>0.114767168020664</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8.84</v>
      </c>
      <c r="AA26" s="9" t="str">
        <f>_xlfn.XLOOKUP($E26,'Copy of Raw Data'!$E:$E,'Copy of Raw Data'!AA:AA,"ERROR",0,1)</f>
        <v>oz</v>
      </c>
      <c r="AB26" s="9" t="str">
        <f>_xlfn.XLOOKUP($E26,'Copy of Raw Data'!$E:$E,'Copy of Raw Data'!AB:AB,"ERROR",0,1)</f>
        <v>Spray Can</v>
      </c>
      <c r="AC26" s="9" t="str">
        <f>_xlfn.XLOOKUP($E26,'Copy of Raw Data'!$E:$E,'Copy of Raw Data'!AC:AC,"ERROR",0,1)</f>
        <v>Pack of 1</v>
      </c>
      <c r="AD26" s="9" t="str">
        <f>_xlfn.XLOOKUP($E26,'Copy of Raw Data'!$E:$E,'Copy of Raw Data'!AD:AD,"ERROR",0,1)</f>
        <v>Long Lasting, Lift, Volumizing</v>
      </c>
      <c r="AE26" s="9" t="str">
        <f>_xlfn.XLOOKUP($E26,'Copy of Raw Data'!$E:$E,'Copy of Raw Data'!AO:AO,"ERROR",0,1)</f>
        <v>Cruelty Free</v>
      </c>
      <c r="AF26" s="9" t="str">
        <f>_xlfn.XLOOKUP($E26,'Copy of Raw Data'!$E:$E,'Copy of Raw Data'!AZ:AZ,"ERROR",0,1)</f>
        <v>Argan, Water, Tetrasodium edta</v>
      </c>
      <c r="AG26">
        <f t="shared" si="6"/>
        <v>0</v>
      </c>
      <c r="AH26">
        <f t="shared" si="6"/>
        <v>0</v>
      </c>
      <c r="AI26">
        <f t="shared" si="6"/>
        <v>0</v>
      </c>
      <c r="AJ26">
        <f t="shared" si="6"/>
        <v>0</v>
      </c>
      <c r="AK26">
        <f t="shared" si="6"/>
        <v>0</v>
      </c>
      <c r="AL26">
        <f t="shared" si="6"/>
        <v>0</v>
      </c>
      <c r="AM26">
        <f t="shared" si="6"/>
        <v>1</v>
      </c>
      <c r="AN26">
        <f t="shared" si="6"/>
        <v>0</v>
      </c>
      <c r="AO26">
        <f t="shared" si="6"/>
        <v>0</v>
      </c>
      <c r="AP26">
        <f t="shared" si="6"/>
        <v>0</v>
      </c>
      <c r="AQ26">
        <f t="shared" si="6"/>
        <v>0</v>
      </c>
      <c r="AR26">
        <f t="shared" si="6"/>
        <v>0</v>
      </c>
      <c r="AS26">
        <f t="shared" si="6"/>
        <v>0</v>
      </c>
      <c r="AT26">
        <f t="shared" si="6"/>
        <v>0</v>
      </c>
      <c r="AU26">
        <f t="shared" si="6"/>
        <v>0</v>
      </c>
      <c r="AV26">
        <f t="shared" si="6"/>
        <v>0</v>
      </c>
      <c r="AW26">
        <f t="shared" si="7"/>
        <v>0</v>
      </c>
      <c r="AX26">
        <f t="shared" si="7"/>
        <v>0</v>
      </c>
      <c r="AY26">
        <f t="shared" si="7"/>
        <v>0</v>
      </c>
      <c r="AZ26">
        <f t="shared" si="7"/>
        <v>0</v>
      </c>
      <c r="BA26">
        <f t="shared" si="7"/>
        <v>0</v>
      </c>
      <c r="BB26">
        <f t="shared" si="7"/>
        <v>0</v>
      </c>
      <c r="BC26">
        <f t="shared" si="8"/>
        <v>0</v>
      </c>
      <c r="BD26">
        <f t="shared" si="8"/>
        <v>0</v>
      </c>
      <c r="BE26">
        <f t="shared" si="8"/>
        <v>0</v>
      </c>
      <c r="BF26">
        <f t="shared" si="8"/>
        <v>0</v>
      </c>
      <c r="BG26">
        <f t="shared" si="8"/>
        <v>0</v>
      </c>
      <c r="BH26">
        <f t="shared" si="8"/>
        <v>0</v>
      </c>
      <c r="BI26">
        <f t="shared" si="8"/>
        <v>0</v>
      </c>
      <c r="BJ26">
        <f t="shared" si="8"/>
        <v>0</v>
      </c>
      <c r="BK26">
        <f t="shared" si="8"/>
        <v>0</v>
      </c>
      <c r="BL26">
        <f t="shared" si="8"/>
        <v>0</v>
      </c>
      <c r="BM26">
        <f t="shared" si="8"/>
        <v>0</v>
      </c>
      <c r="BN26">
        <f t="shared" si="8"/>
        <v>0</v>
      </c>
      <c r="BO26">
        <f t="shared" si="8"/>
        <v>0</v>
      </c>
      <c r="BP26">
        <f t="shared" si="8"/>
        <v>0</v>
      </c>
    </row>
    <row r="27" spans="1:68">
      <c r="A27" s="9" t="str">
        <f>_xlfn.XLOOKUP($E27,'Copy of Raw Data'!$E:$E,'Copy of Raw Data'!A:A,"ERROR",0,1)</f>
        <v>US</v>
      </c>
      <c r="B27" s="9" t="str">
        <f>_xlfn.XLOOKUP($E27,'Copy of Raw Data'!$E:$E,'Copy of Raw Data'!B:B,"ERROR",0,1)</f>
        <v>Hair Mousses</v>
      </c>
      <c r="C27" s="9" t="str">
        <f>_xlfn.XLOOKUP($E27,'Copy of Raw Data'!$E:$E,'Copy of Raw Data'!C:C,"ERROR",0,1)</f>
        <v>John Frieda</v>
      </c>
      <c r="D27" s="9" t="str">
        <f>_xlfn.XLOOKUP($E27,'Copy of Raw Data'!$E:$E,'Copy of Raw Data'!D:D,"ERROR",0,1)</f>
        <v>www.amazon.com/dp/B099P7RKBV</v>
      </c>
      <c r="E27" s="9" t="s">
        <v>131</v>
      </c>
      <c r="F27" s="9" t="str">
        <f>_xlfn.XLOOKUP($E27,'Copy of Raw Data'!$E:$E,'Copy of Raw Data'!F:F,"ERROR",0,1)</f>
        <v>John Frieda Frizz Ease Curly Hair Reviver Mousse Enhances Curls, a Soft Flexible Hold for Curly or Frizzy Hair, Alcohol-Free, 7.2 oz (Pack of 2)</v>
      </c>
      <c r="G27" s="9">
        <f>_xlfn.XLOOKUP($E27,'Copy of Raw Data'!$E:$E,'Copy of Raw Data'!G:G,"ERROR",0,1)</f>
        <v>14177</v>
      </c>
      <c r="H27" s="9">
        <f>_xlfn.XLOOKUP($E27,'Copy of Raw Data'!$E:$E,'Copy of Raw Data'!H:H,"ERROR",0,1)</f>
        <v>235977.22</v>
      </c>
      <c r="I27" s="9">
        <f>_xlfn.XLOOKUP($E27,'Copy of Raw Data'!$E:$E,'Copy of Raw Data'!I:I,"ERROR",0,1)</f>
        <v>0.00991425240352822</v>
      </c>
      <c r="J27" s="9" t="str">
        <f>_xlfn.XLOOKUP($E27,'Copy of Raw Data'!$E:$E,'Copy of 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15 to 20</v>
      </c>
      <c r="L27" s="9">
        <f>_xlfn.XLOOKUP($E27,'Copy of Raw Data'!$E:$E,'Copy of Raw Data'!L:L,"ERROR",0,1)</f>
        <v>16.64</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15 to 20</v>
      </c>
      <c r="N27" s="9">
        <f>_xlfn.XLOOKUP($E27,'Copy of Raw Data'!$E:$E,'Copy of Raw Data'!N:N,"ERROR",0,1)</f>
        <v>20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15% to 20%</v>
      </c>
      <c r="P27" s="16">
        <f t="shared" si="2"/>
        <v>0.168</v>
      </c>
      <c r="Q27" s="9">
        <f>_xlfn.XLOOKUP($E27,'Copy of Raw Data'!$E:$E,'Copy of Raw Data'!Q:Q,"ERROR",0,1)</f>
        <v>7.2</v>
      </c>
      <c r="R27" s="9" t="str">
        <f>_xlfn.XLOOKUP($E27,'Copy of Raw Data'!$E:$E,'Copy of Raw Data'!R:R,"ERROR",0,1)</f>
        <v>oz</v>
      </c>
      <c r="S27" s="17">
        <f t="shared" si="3"/>
        <v>2.31111111111111</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2 to 3</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0.05 to 0.1</v>
      </c>
      <c r="V27" s="17">
        <f t="shared" si="4"/>
        <v>0.09393905234284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0.05 to 0.1</v>
      </c>
      <c r="X27" s="17">
        <f t="shared" si="5"/>
        <v>0.0781572915492428</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6 to 8</v>
      </c>
      <c r="Z27" s="17">
        <f t="array" ref="Z27">_xlfn.IFS(AA27="oz",_xlfn.IFS(R27="oz",Q27,R27="fl oz",Q27*1.04,R27="ml",Q27*0.0338),AA27="fl oz",_xlfn.IFS(R27="oz",Q27/1.04,R27="fl oz",Q27,R27="ml",Q27*0.0338/1.04),AA27="ml",_xlfn.IFS(R27="oz",Q27/0.0338,R27="fl oz",Q27*1.04/0.0338,R27="ml",Q27))</f>
        <v>7.2</v>
      </c>
      <c r="AA27" s="9" t="str">
        <f>_xlfn.XLOOKUP($E27,'Copy of Raw Data'!$E:$E,'Copy of Raw Data'!AA:AA,"ERROR",0,1)</f>
        <v>oz</v>
      </c>
      <c r="AB27" s="9" t="str">
        <f>_xlfn.XLOOKUP($E27,'Copy of Raw Data'!$E:$E,'Copy of Raw Data'!AB:AB,"ERROR",0,1)</f>
        <v>Spray Can</v>
      </c>
      <c r="AC27" s="9" t="str">
        <f>_xlfn.XLOOKUP($E27,'Copy of Raw Data'!$E:$E,'Copy of Raw Data'!AC:AC,"ERROR",0,1)</f>
        <v>Pack of 2</v>
      </c>
      <c r="AD27" s="9" t="str">
        <f>_xlfn.XLOOKUP($E27,'Copy of Raw Data'!$E:$E,'Copy of Raw Data'!AD:AD,"ERROR",0,1)</f>
        <v>Frizz Control, Curl Enhancing, Softening, Hold, Nourishing</v>
      </c>
      <c r="AE27" s="9" t="str">
        <f>_xlfn.XLOOKUP($E27,'Copy of Raw Data'!$E:$E,'Copy of Raw Data'!AO:AO,"ERROR",0,1)</f>
        <v>Alcohol Free</v>
      </c>
      <c r="AF27" s="9" t="str">
        <f>_xlfn.XLOOKUP($E27,'Copy of Raw Data'!$E:$E,'Copy of Raw Data'!AZ:AZ,"ERROR",0,1)</f>
        <v>Abyssinian oil, Disodium EDTA, Rose, Water</v>
      </c>
      <c r="AG27">
        <f t="shared" si="6"/>
        <v>1</v>
      </c>
      <c r="AH27">
        <f t="shared" si="6"/>
        <v>0</v>
      </c>
      <c r="AI27">
        <f t="shared" si="6"/>
        <v>0</v>
      </c>
      <c r="AJ27">
        <f t="shared" si="6"/>
        <v>0</v>
      </c>
      <c r="AK27">
        <f t="shared" si="6"/>
        <v>0</v>
      </c>
      <c r="AL27">
        <f t="shared" si="6"/>
        <v>0</v>
      </c>
      <c r="AM27">
        <f t="shared" si="6"/>
        <v>0</v>
      </c>
      <c r="AN27">
        <f t="shared" si="6"/>
        <v>0</v>
      </c>
      <c r="AO27">
        <f t="shared" si="6"/>
        <v>0</v>
      </c>
      <c r="AP27">
        <f t="shared" si="6"/>
        <v>0</v>
      </c>
      <c r="AQ27">
        <f t="shared" si="6"/>
        <v>0</v>
      </c>
      <c r="AR27">
        <f t="shared" si="6"/>
        <v>0</v>
      </c>
      <c r="AS27">
        <f t="shared" si="6"/>
        <v>0</v>
      </c>
      <c r="AT27">
        <f t="shared" si="6"/>
        <v>0</v>
      </c>
      <c r="AU27">
        <f t="shared" si="6"/>
        <v>0</v>
      </c>
      <c r="AV27">
        <f t="shared" si="6"/>
        <v>0</v>
      </c>
      <c r="AW27">
        <f t="shared" si="7"/>
        <v>0</v>
      </c>
      <c r="AX27">
        <f t="shared" si="7"/>
        <v>0</v>
      </c>
      <c r="AY27">
        <f t="shared" si="7"/>
        <v>0</v>
      </c>
      <c r="AZ27">
        <f t="shared" si="7"/>
        <v>0</v>
      </c>
      <c r="BA27">
        <f t="shared" si="7"/>
        <v>0</v>
      </c>
      <c r="BB27">
        <f t="shared" si="7"/>
        <v>0</v>
      </c>
      <c r="BC27">
        <f t="shared" si="8"/>
        <v>0</v>
      </c>
      <c r="BD27">
        <f t="shared" si="8"/>
        <v>0</v>
      </c>
      <c r="BE27">
        <f t="shared" si="8"/>
        <v>0</v>
      </c>
      <c r="BF27">
        <f t="shared" si="8"/>
        <v>0</v>
      </c>
      <c r="BG27">
        <f t="shared" si="8"/>
        <v>0</v>
      </c>
      <c r="BH27">
        <f t="shared" si="8"/>
        <v>0</v>
      </c>
      <c r="BI27">
        <f t="shared" si="8"/>
        <v>0</v>
      </c>
      <c r="BJ27">
        <f t="shared" si="8"/>
        <v>0</v>
      </c>
      <c r="BK27">
        <f t="shared" si="8"/>
        <v>0</v>
      </c>
      <c r="BL27">
        <f t="shared" si="8"/>
        <v>0</v>
      </c>
      <c r="BM27">
        <f t="shared" si="8"/>
        <v>0</v>
      </c>
      <c r="BN27">
        <f t="shared" si="8"/>
        <v>0</v>
      </c>
      <c r="BO27">
        <f t="shared" si="8"/>
        <v>0</v>
      </c>
      <c r="BP27">
        <f t="shared" si="8"/>
        <v>0</v>
      </c>
    </row>
    <row r="28" spans="1:68">
      <c r="A28" s="9" t="str">
        <f>_xlfn.XLOOKUP($E28,'Copy of Raw Data'!$E:$E,'Copy of Raw Data'!A:A,"ERROR",0,1)</f>
        <v>US</v>
      </c>
      <c r="B28" s="9" t="str">
        <f>_xlfn.XLOOKUP($E28,'Copy of Raw Data'!$E:$E,'Copy of Raw Data'!B:B,"ERROR",0,1)</f>
        <v>Hair Mousses</v>
      </c>
      <c r="C28" s="9" t="str">
        <f>_xlfn.XLOOKUP($E28,'Copy of Raw Data'!$E:$E,'Copy of Raw Data'!C:C,"ERROR",0,1)</f>
        <v>sexyhair</v>
      </c>
      <c r="D28" s="9" t="str">
        <f>_xlfn.XLOOKUP($E28,'Copy of Raw Data'!$E:$E,'Copy of Raw Data'!D:D,"ERROR",0,1)</f>
        <v>www.amazon.com/dp/B084DCSBX2</v>
      </c>
      <c r="E28" s="9" t="s">
        <v>134</v>
      </c>
      <c r="F28" s="9" t="str">
        <f>_xlfn.XLOOKUP($E28,'Copy of Raw Data'!$E:$E,'Copy of Raw Data'!F:F,"ERROR",0,1)</f>
        <v>SexyHair Big Spray &amp; Play Volumizing Hairspray | Hold and Shine | Up to 72 Hour Humidity Resistance | All Hair Types</v>
      </c>
      <c r="G28" s="9">
        <f>_xlfn.XLOOKUP($E28,'Copy of Raw Data'!$E:$E,'Copy of Raw Data'!G:G,"ERROR",0,1)</f>
        <v>11117</v>
      </c>
      <c r="H28" s="9">
        <f>_xlfn.XLOOKUP($E28,'Copy of Raw Data'!$E:$E,'Copy of Raw Data'!H:H,"ERROR",0,1)</f>
        <v>233196.69</v>
      </c>
      <c r="I28" s="9">
        <f>_xlfn.XLOOKUP($E28,'Copy of Raw Data'!$E:$E,'Copy of Raw Data'!I:I,"ERROR",0,1)</f>
        <v>0.0095916617743048</v>
      </c>
      <c r="J28" s="9" t="str">
        <f>_xlfn.XLOOKUP($E28,'Copy of Raw Data'!$E:$E,'Copy of 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20 to 30</v>
      </c>
      <c r="L28" s="9">
        <f>_xlfn.XLOOKUP($E28,'Copy of Raw Data'!$E:$E,'Copy of Raw Data'!L:L,"ERROR",0,1)</f>
        <v>21.01</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20 to 30</v>
      </c>
      <c r="N28" s="9">
        <f>_xlfn.XLOOKUP($E28,'Copy of Raw Data'!$E:$E,'Copy of Raw Data'!N:N,"ERROR",0,1)</f>
        <v>21.13</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0% to 2%</v>
      </c>
      <c r="P28" s="16">
        <f t="shared" si="2"/>
        <v>0.00567912920018918</v>
      </c>
      <c r="Q28" s="9">
        <f>_xlfn.XLOOKUP($E28,'Copy of Raw Data'!$E:$E,'Copy of Raw Data'!Q:Q,"ERROR",0,1)</f>
        <v>10</v>
      </c>
      <c r="R28" s="9" t="str">
        <f>_xlfn.XLOOKUP($E28,'Copy of Raw Data'!$E:$E,'Copy of Raw Data'!R:R,"ERROR",0,1)</f>
        <v>oz</v>
      </c>
      <c r="S28" s="17">
        <f t="shared" si="3"/>
        <v>2.101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4"/>
        <v>0.0714575583361515</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5"/>
        <v>0.0710517416300304</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8 to 10</v>
      </c>
      <c r="Z28" s="17">
        <f t="array" ref="Z28">_xlfn.IFS(AA28="oz",_xlfn.IFS(R28="oz",Q28,R28="fl oz",Q28*1.04,R28="ml",Q28*0.0338),AA28="fl oz",_xlfn.IFS(R28="oz",Q28/1.04,R28="fl oz",Q28,R28="ml",Q28*0.0338/1.04),AA28="ml",_xlfn.IFS(R28="oz",Q28/0.0338,R28="fl oz",Q28*1.04/0.0338,R28="ml",Q28))</f>
        <v>10</v>
      </c>
      <c r="AA28" s="9" t="str">
        <f>_xlfn.XLOOKUP($E28,'Copy of Raw Data'!$E:$E,'Copy of Raw Data'!AA:AA,"ERROR",0,1)</f>
        <v>oz</v>
      </c>
      <c r="AB28" s="9" t="str">
        <f>_xlfn.XLOOKUP($E28,'Copy of Raw Data'!$E:$E,'Copy of Raw Data'!AB:AB,"ERROR",0,1)</f>
        <v>Spray Can</v>
      </c>
      <c r="AC28" s="9" t="str">
        <f>_xlfn.XLOOKUP($E28,'Copy of Raw Data'!$E:$E,'Copy of Raw Data'!AC:AC,"ERROR",0,1)</f>
        <v>Pack of 1</v>
      </c>
      <c r="AD28" s="9" t="str">
        <f>_xlfn.XLOOKUP($E28,'Copy of Raw Data'!$E:$E,'Copy of Raw Data'!AD:AD,"ERROR",0,1)</f>
        <v>Volumizing, Hold, Long Lasting, Lift, Heat Protection, Humidity Protection</v>
      </c>
      <c r="AE28" s="9" t="str">
        <f>_xlfn.XLOOKUP($E28,'Copy of Raw Data'!$E:$E,'Copy of Raw Data'!AO:AO,"ERROR",0,1)</f>
        <v>Cruelty Free</v>
      </c>
      <c r="AF28" s="9" t="str">
        <f>_xlfn.XLOOKUP($E28,'Copy of Raw Data'!$E:$E,'Copy of Raw Data'!AZ:AZ,"ERROR",0,1)</f>
        <v>NA</v>
      </c>
      <c r="AG28">
        <f t="shared" si="6"/>
        <v>0</v>
      </c>
      <c r="AH28">
        <f t="shared" si="6"/>
        <v>0</v>
      </c>
      <c r="AI28">
        <f t="shared" si="6"/>
        <v>0</v>
      </c>
      <c r="AJ28">
        <f t="shared" si="6"/>
        <v>0</v>
      </c>
      <c r="AK28">
        <f t="shared" si="6"/>
        <v>0</v>
      </c>
      <c r="AL28">
        <f t="shared" si="6"/>
        <v>0</v>
      </c>
      <c r="AM28">
        <f t="shared" si="6"/>
        <v>1</v>
      </c>
      <c r="AN28">
        <f t="shared" si="6"/>
        <v>0</v>
      </c>
      <c r="AO28">
        <f t="shared" si="6"/>
        <v>0</v>
      </c>
      <c r="AP28">
        <f t="shared" si="6"/>
        <v>0</v>
      </c>
      <c r="AQ28">
        <f t="shared" si="6"/>
        <v>0</v>
      </c>
      <c r="AR28">
        <f t="shared" si="6"/>
        <v>0</v>
      </c>
      <c r="AS28">
        <f t="shared" si="6"/>
        <v>0</v>
      </c>
      <c r="AT28">
        <f t="shared" si="6"/>
        <v>0</v>
      </c>
      <c r="AU28">
        <f t="shared" si="6"/>
        <v>0</v>
      </c>
      <c r="AV28">
        <f t="shared" si="6"/>
        <v>0</v>
      </c>
      <c r="AW28">
        <f t="shared" si="7"/>
        <v>0</v>
      </c>
      <c r="AX28">
        <f t="shared" si="7"/>
        <v>0</v>
      </c>
      <c r="AY28">
        <f t="shared" si="7"/>
        <v>0</v>
      </c>
      <c r="AZ28">
        <f t="shared" si="7"/>
        <v>0</v>
      </c>
      <c r="BA28">
        <f t="shared" si="7"/>
        <v>0</v>
      </c>
      <c r="BB28">
        <f t="shared" si="7"/>
        <v>0</v>
      </c>
      <c r="BC28">
        <f t="shared" si="8"/>
        <v>0</v>
      </c>
      <c r="BD28">
        <f t="shared" si="8"/>
        <v>0</v>
      </c>
      <c r="BE28">
        <f t="shared" si="8"/>
        <v>0</v>
      </c>
      <c r="BF28">
        <f t="shared" si="8"/>
        <v>0</v>
      </c>
      <c r="BG28">
        <f t="shared" si="8"/>
        <v>0</v>
      </c>
      <c r="BH28">
        <f t="shared" si="8"/>
        <v>0</v>
      </c>
      <c r="BI28">
        <f t="shared" si="8"/>
        <v>0</v>
      </c>
      <c r="BJ28">
        <f t="shared" si="8"/>
        <v>0</v>
      </c>
      <c r="BK28">
        <f t="shared" si="8"/>
        <v>0</v>
      </c>
      <c r="BL28">
        <f t="shared" si="8"/>
        <v>0</v>
      </c>
      <c r="BM28">
        <f t="shared" si="8"/>
        <v>0</v>
      </c>
      <c r="BN28">
        <f t="shared" si="8"/>
        <v>0</v>
      </c>
      <c r="BO28">
        <f t="shared" si="8"/>
        <v>0</v>
      </c>
      <c r="BP28">
        <f t="shared" si="8"/>
        <v>0</v>
      </c>
    </row>
    <row r="29" spans="1:68">
      <c r="A29" s="9" t="str">
        <f>_xlfn.XLOOKUP($E29,'Copy of Raw Data'!$E:$E,'Copy of Raw Data'!A:A,"ERROR",0,1)</f>
        <v>US</v>
      </c>
      <c r="B29" s="9" t="str">
        <f>_xlfn.XLOOKUP($E29,'Copy of Raw Data'!$E:$E,'Copy of Raw Data'!B:B,"ERROR",0,1)</f>
        <v>Hair Mousses</v>
      </c>
      <c r="C29" s="9" t="str">
        <f>_xlfn.XLOOKUP($E29,'Copy of Raw Data'!$E:$E,'Copy of Raw Data'!C:C,"ERROR",0,1)</f>
        <v>Garnier</v>
      </c>
      <c r="D29" s="9" t="str">
        <f>_xlfn.XLOOKUP($E29,'Copy of Raw Data'!$E:$E,'Copy of Raw Data'!D:D,"ERROR",0,1)</f>
        <v>www.amazon.com/dp/B07BYDC94S</v>
      </c>
      <c r="E29" s="9" t="s">
        <v>137</v>
      </c>
      <c r="F29" s="9" t="str">
        <f>_xlfn.XLOOKUP($E29,'Copy of Raw Data'!$E:$E,'Copy of Raw Data'!F:F,"ERROR",0,1)</f>
        <v>Garnier Fructis Style Sky-Hi Volume Mousse, Extreme Hold, 6.4 Oz, 3 Count (Packaging May Vary)</v>
      </c>
      <c r="G29" s="9">
        <f>_xlfn.XLOOKUP($E29,'Copy of Raw Data'!$E:$E,'Copy of Raw Data'!G:G,"ERROR",0,1)</f>
        <v>14012</v>
      </c>
      <c r="H29" s="9">
        <f>_xlfn.XLOOKUP($E29,'Copy of Raw Data'!$E:$E,'Copy of Raw Data'!H:H,"ERROR",0,1)</f>
        <v>225608.92</v>
      </c>
      <c r="I29" s="9">
        <f>_xlfn.XLOOKUP($E29,'Copy of Raw Data'!$E:$E,'Copy of Raw Data'!I:I,"ERROR",0,1)</f>
        <v>0.00946194435449075</v>
      </c>
      <c r="J29" s="9" t="str">
        <f>_xlfn.XLOOKUP($E29,'Copy of Raw Data'!$E:$E,'Copy of 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15 to 20</v>
      </c>
      <c r="L29" s="9">
        <f>_xlfn.XLOOKUP($E29,'Copy of Raw Data'!$E:$E,'Copy of Raw Data'!L:L,"ERROR",0,1)</f>
        <v>16.29</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15 to 20</v>
      </c>
      <c r="N29" s="9">
        <f>_xlfn.XLOOKUP($E29,'Copy of Raw Data'!$E:$E,'Copy of Raw Data'!N:N,"ERROR",0,1)</f>
        <v>18.67</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10% to 15%</v>
      </c>
      <c r="P29" s="16">
        <f t="shared" si="2"/>
        <v>0.12747723620782</v>
      </c>
      <c r="Q29" s="9">
        <f>_xlfn.XLOOKUP($E29,'Copy of Raw Data'!$E:$E,'Copy of Raw Data'!Q:Q,"ERROR",0,1)</f>
        <v>19.2</v>
      </c>
      <c r="R29" s="9" t="str">
        <f>_xlfn.XLOOKUP($E29,'Copy of Raw Data'!$E:$E,'Copy of Raw Data'!R:R,"ERROR",0,1)</f>
        <v>oz</v>
      </c>
      <c r="S29" s="17">
        <f t="shared" si="3"/>
        <v>0.8484375</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0.75 to 1</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7">
        <f t="shared" si="4"/>
        <v>0.0328845395107654</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7">
        <f t="shared" si="5"/>
        <v>0.0286925092999662</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15 to 20</v>
      </c>
      <c r="Z29" s="17">
        <f t="array" ref="Z29">_xlfn.IFS(AA29="oz",_xlfn.IFS(R29="oz",Q29,R29="fl oz",Q29*1.04,R29="ml",Q29*0.0338),AA29="fl oz",_xlfn.IFS(R29="oz",Q29/1.04,R29="fl oz",Q29,R29="ml",Q29*0.0338/1.04),AA29="ml",_xlfn.IFS(R29="oz",Q29/0.0338,R29="fl oz",Q29*1.04/0.0338,R29="ml",Q29))</f>
        <v>19.2</v>
      </c>
      <c r="AA29" s="9" t="str">
        <f>_xlfn.XLOOKUP($E29,'Copy of Raw Data'!$E:$E,'Copy of Raw Data'!AA:AA,"ERROR",0,1)</f>
        <v>oz</v>
      </c>
      <c r="AB29" s="9" t="str">
        <f>_xlfn.XLOOKUP($E29,'Copy of Raw Data'!$E:$E,'Copy of Raw Data'!AB:AB,"ERROR",0,1)</f>
        <v>Spray Can</v>
      </c>
      <c r="AC29" s="9" t="str">
        <f>_xlfn.XLOOKUP($E29,'Copy of Raw Data'!$E:$E,'Copy of Raw Data'!AC:AC,"ERROR",0,1)</f>
        <v>Pack of 3</v>
      </c>
      <c r="AD29" s="9" t="str">
        <f>_xlfn.XLOOKUP($E29,'Copy of Raw Data'!$E:$E,'Copy of Raw Data'!AD:AD,"ERROR",0,1)</f>
        <v>Frizz Control, Volumizing, Hold</v>
      </c>
      <c r="AE29" s="9" t="str">
        <f>_xlfn.XLOOKUP($E29,'Copy of Raw Data'!$E:$E,'Copy of Raw Data'!AO:AO,"ERROR",0,1)</f>
        <v>Paraben Free, Cruelty Free</v>
      </c>
      <c r="AF29" s="9" t="str">
        <f>_xlfn.XLOOKUP($E29,'Copy of Raw Data'!$E:$E,'Copy of Raw Data'!AZ:AZ,"ERROR",0,1)</f>
        <v>Water, Triethanolamine, Castor Oil, Cocamidopropyl Betaine, Ethylhexylglycerin, Glycerin, Pomegranate, Cotton Extract, Tocopherol</v>
      </c>
      <c r="AG29">
        <f t="shared" si="6"/>
        <v>0</v>
      </c>
      <c r="AH29">
        <f t="shared" si="6"/>
        <v>0</v>
      </c>
      <c r="AI29">
        <f t="shared" si="6"/>
        <v>0</v>
      </c>
      <c r="AJ29">
        <f t="shared" si="6"/>
        <v>0</v>
      </c>
      <c r="AK29">
        <f t="shared" si="6"/>
        <v>0</v>
      </c>
      <c r="AL29">
        <f t="shared" si="6"/>
        <v>0</v>
      </c>
      <c r="AM29">
        <f t="shared" si="6"/>
        <v>1</v>
      </c>
      <c r="AN29">
        <f t="shared" si="6"/>
        <v>0</v>
      </c>
      <c r="AO29">
        <f t="shared" si="6"/>
        <v>0</v>
      </c>
      <c r="AP29">
        <f t="shared" si="6"/>
        <v>0</v>
      </c>
      <c r="AQ29">
        <f t="shared" si="6"/>
        <v>0</v>
      </c>
      <c r="AR29">
        <f t="shared" si="6"/>
        <v>0</v>
      </c>
      <c r="AS29">
        <f t="shared" si="6"/>
        <v>0</v>
      </c>
      <c r="AT29">
        <f t="shared" si="6"/>
        <v>0</v>
      </c>
      <c r="AU29">
        <f t="shared" si="6"/>
        <v>0</v>
      </c>
      <c r="AV29">
        <f t="shared" si="6"/>
        <v>0</v>
      </c>
      <c r="AW29">
        <f t="shared" si="7"/>
        <v>0</v>
      </c>
      <c r="AX29">
        <f t="shared" si="7"/>
        <v>0</v>
      </c>
      <c r="AY29">
        <f t="shared" si="7"/>
        <v>1</v>
      </c>
      <c r="AZ29">
        <f t="shared" si="7"/>
        <v>0</v>
      </c>
      <c r="BA29">
        <f t="shared" si="7"/>
        <v>0</v>
      </c>
      <c r="BB29">
        <f t="shared" si="7"/>
        <v>0</v>
      </c>
      <c r="BC29">
        <f t="shared" si="8"/>
        <v>0</v>
      </c>
      <c r="BD29">
        <f t="shared" si="8"/>
        <v>0</v>
      </c>
      <c r="BE29">
        <f t="shared" si="8"/>
        <v>0</v>
      </c>
      <c r="BF29">
        <f t="shared" si="8"/>
        <v>0</v>
      </c>
      <c r="BG29">
        <f t="shared" si="8"/>
        <v>0</v>
      </c>
      <c r="BH29">
        <f t="shared" si="8"/>
        <v>0</v>
      </c>
      <c r="BI29">
        <f t="shared" si="8"/>
        <v>0</v>
      </c>
      <c r="BJ29">
        <f t="shared" si="8"/>
        <v>0</v>
      </c>
      <c r="BK29">
        <f t="shared" si="8"/>
        <v>0</v>
      </c>
      <c r="BL29">
        <f t="shared" si="8"/>
        <v>0</v>
      </c>
      <c r="BM29">
        <f t="shared" si="8"/>
        <v>0</v>
      </c>
      <c r="BN29">
        <f t="shared" si="8"/>
        <v>0</v>
      </c>
      <c r="BO29">
        <f t="shared" si="8"/>
        <v>0</v>
      </c>
      <c r="BP29">
        <f t="shared" si="8"/>
        <v>0</v>
      </c>
    </row>
    <row r="30" spans="1:68">
      <c r="A30" s="9" t="str">
        <f>_xlfn.XLOOKUP($E30,'Copy of Raw Data'!$E:$E,'Copy of Raw Data'!A:A,"ERROR",0,1)</f>
        <v>US</v>
      </c>
      <c r="B30" s="9" t="str">
        <f>_xlfn.XLOOKUP($E30,'Copy of Raw Data'!$E:$E,'Copy of Raw Data'!B:B,"ERROR",0,1)</f>
        <v>Hair Mousses</v>
      </c>
      <c r="C30" s="9" t="str">
        <f>_xlfn.XLOOKUP($E30,'Copy of Raw Data'!$E:$E,'Copy of Raw Data'!C:C,"ERROR",0,1)</f>
        <v>Mielle Organics</v>
      </c>
      <c r="D30" s="9" t="str">
        <f>_xlfn.XLOOKUP($E30,'Copy of Raw Data'!$E:$E,'Copy of Raw Data'!D:D,"ERROR",0,1)</f>
        <v>www.amazon.com/dp/B06XQ36YK3</v>
      </c>
      <c r="E30" s="9" t="s">
        <v>141</v>
      </c>
      <c r="F30" s="9" t="str">
        <f>_xlfn.XLOOKUP($E30,'Copy of Raw Data'!$E:$E,'Copy of Raw Data'!F:F,"ERROR",0,1)</f>
        <v>Mielle Organics Babassu Brazilian Curly Cocktail Curl Mousse for Dry &amp; Curly Hair Types, Mousse for Frizzy Hair, 7.5 Ounces</v>
      </c>
      <c r="G30" s="9">
        <f>_xlfn.XLOOKUP($E30,'Copy of Raw Data'!$E:$E,'Copy of Raw Data'!G:G,"ERROR",0,1)</f>
        <v>18387</v>
      </c>
      <c r="H30" s="9">
        <f>_xlfn.XLOOKUP($E30,'Copy of Raw Data'!$E:$E,'Copy of Raw Data'!H:H,"ERROR",0,1)</f>
        <v>222557.79</v>
      </c>
      <c r="I30" s="9">
        <f>_xlfn.XLOOKUP($E30,'Copy of Raw Data'!$E:$E,'Copy of Raw Data'!I:I,"ERROR",0,1)</f>
        <v>0.00909821707155611</v>
      </c>
      <c r="J30" s="9" t="str">
        <f>_xlfn.XLOOKUP($E30,'Copy of Raw Data'!$E:$E,'Copy of 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10 to 15</v>
      </c>
      <c r="L30" s="9">
        <f>_xlfn.XLOOKUP($E30,'Copy of Raw Data'!$E:$E,'Copy of Raw Data'!L:L,"ERROR",0,1)</f>
        <v>12.07</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10 to 15</v>
      </c>
      <c r="N30" s="9">
        <f>_xlfn.XLOOKUP($E30,'Copy of Raw Data'!$E:$E,'Copy of Raw Data'!N:N,"ERROR",0,1)</f>
        <v>15</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15% to 20%</v>
      </c>
      <c r="P30" s="16">
        <f t="shared" si="2"/>
        <v>0.195333333333333</v>
      </c>
      <c r="Q30" s="9">
        <f>_xlfn.XLOOKUP($E30,'Copy of Raw Data'!$E:$E,'Copy of Raw Data'!Q:Q,"ERROR",0,1)</f>
        <v>7.5</v>
      </c>
      <c r="R30" s="9" t="str">
        <f>_xlfn.XLOOKUP($E30,'Copy of Raw Data'!$E:$E,'Copy of Raw Data'!R:R,"ERROR",0,1)</f>
        <v>oz</v>
      </c>
      <c r="S30" s="17">
        <f t="shared" si="3"/>
        <v>1.60933333333333</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1 to 2</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0.05 to 0.1</v>
      </c>
      <c r="V30" s="17">
        <f t="shared" si="4"/>
        <v>0.0676361176868448</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0.05 to 0.1</v>
      </c>
      <c r="X30" s="17">
        <f t="shared" si="5"/>
        <v>0.0544245293653478</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17">
        <f t="array" ref="Z30">_xlfn.IFS(AA30="oz",_xlfn.IFS(R30="oz",Q30,R30="fl oz",Q30*1.04,R30="ml",Q30*0.0338),AA30="fl oz",_xlfn.IFS(R30="oz",Q30/1.04,R30="fl oz",Q30,R30="ml",Q30*0.0338/1.04),AA30="ml",_xlfn.IFS(R30="oz",Q30/0.0338,R30="fl oz",Q30*1.04/0.0338,R30="ml",Q30))</f>
        <v>7.5</v>
      </c>
      <c r="AA30" s="9" t="str">
        <f>_xlfn.XLOOKUP($E30,'Copy of Raw Data'!$E:$E,'Copy of Raw Data'!AA:AA,"ERROR",0,1)</f>
        <v>oz</v>
      </c>
      <c r="AB30" s="9" t="str">
        <f>_xlfn.XLOOKUP($E30,'Copy of Raw Data'!$E:$E,'Copy of Raw Data'!AB:AB,"ERROR",0,1)</f>
        <v>Pump Bottle</v>
      </c>
      <c r="AC30" s="9" t="str">
        <f>_xlfn.XLOOKUP($E30,'Copy of Raw Data'!$E:$E,'Copy of Raw Data'!AC:AC,"ERROR",0,1)</f>
        <v>Pack of 1</v>
      </c>
      <c r="AD30" s="9" t="str">
        <f>_xlfn.XLOOKUP($E30,'Copy of Raw Data'!$E:$E,'Copy of Raw Data'!AD:AD,"ERROR",0,1)</f>
        <v>Moisturizing, Curl Enhancing, Frizz Control</v>
      </c>
      <c r="AE30" s="9" t="str">
        <f>_xlfn.XLOOKUP($E30,'Copy of Raw Data'!$E:$E,'Copy of Raw Data'!AO:AO,"ERROR",0,1)</f>
        <v>Dairy Free</v>
      </c>
      <c r="AF30" s="9" t="str">
        <f>_xlfn.XLOOKUP($E30,'Copy of Raw Data'!$E:$E,'Copy of Raw Data'!AZ:AZ,"ERROR",0,1)</f>
        <v>Coconut Oil, Babassu Oil, Palm oil, Cocamidopropyl Betaine, Panthanol, Water, Cetrimonium Choride, Hydrolised Wheat Protein, Ethylhexylglycerine, Geraniol</v>
      </c>
      <c r="AG30">
        <f t="shared" si="6"/>
        <v>0</v>
      </c>
      <c r="AH30">
        <f t="shared" si="6"/>
        <v>0</v>
      </c>
      <c r="AI30">
        <f t="shared" si="6"/>
        <v>0</v>
      </c>
      <c r="AJ30">
        <f t="shared" si="6"/>
        <v>0</v>
      </c>
      <c r="AK30">
        <f t="shared" si="6"/>
        <v>0</v>
      </c>
      <c r="AL30">
        <f t="shared" si="6"/>
        <v>0</v>
      </c>
      <c r="AM30">
        <f t="shared" ref="AM30:BC93" si="9">IF(IFERROR(SEARCH(AM$2,$AE30,1),0)=0,0,1)</f>
        <v>0</v>
      </c>
      <c r="AN30">
        <f t="shared" si="9"/>
        <v>0</v>
      </c>
      <c r="AO30">
        <f t="shared" si="9"/>
        <v>1</v>
      </c>
      <c r="AP30">
        <f t="shared" si="9"/>
        <v>0</v>
      </c>
      <c r="AQ30">
        <f t="shared" si="9"/>
        <v>0</v>
      </c>
      <c r="AR30">
        <f t="shared" si="9"/>
        <v>0</v>
      </c>
      <c r="AS30">
        <f t="shared" si="9"/>
        <v>0</v>
      </c>
      <c r="AT30">
        <f t="shared" si="9"/>
        <v>0</v>
      </c>
      <c r="AU30">
        <f t="shared" si="9"/>
        <v>0</v>
      </c>
      <c r="AV30">
        <f t="shared" si="9"/>
        <v>0</v>
      </c>
      <c r="AW30">
        <f t="shared" si="9"/>
        <v>0</v>
      </c>
      <c r="AX30">
        <f t="shared" si="9"/>
        <v>0</v>
      </c>
      <c r="AY30">
        <f t="shared" si="9"/>
        <v>0</v>
      </c>
      <c r="AZ30">
        <f t="shared" si="9"/>
        <v>0</v>
      </c>
      <c r="BA30">
        <f t="shared" si="9"/>
        <v>0</v>
      </c>
      <c r="BB30">
        <f t="shared" si="9"/>
        <v>0</v>
      </c>
      <c r="BC30">
        <f t="shared" si="9"/>
        <v>0</v>
      </c>
      <c r="BD30">
        <f t="shared" si="8"/>
        <v>0</v>
      </c>
      <c r="BE30">
        <f t="shared" si="8"/>
        <v>0</v>
      </c>
      <c r="BF30">
        <f t="shared" si="8"/>
        <v>0</v>
      </c>
      <c r="BG30">
        <f t="shared" si="8"/>
        <v>0</v>
      </c>
      <c r="BH30">
        <f t="shared" si="8"/>
        <v>0</v>
      </c>
      <c r="BI30">
        <f t="shared" si="8"/>
        <v>0</v>
      </c>
      <c r="BJ30">
        <f t="shared" si="8"/>
        <v>0</v>
      </c>
      <c r="BK30">
        <f t="shared" si="8"/>
        <v>0</v>
      </c>
      <c r="BL30">
        <f t="shared" si="8"/>
        <v>0</v>
      </c>
      <c r="BM30">
        <f t="shared" si="8"/>
        <v>0</v>
      </c>
      <c r="BN30">
        <f t="shared" si="8"/>
        <v>0</v>
      </c>
      <c r="BO30">
        <f t="shared" si="8"/>
        <v>0</v>
      </c>
      <c r="BP30">
        <f t="shared" si="8"/>
        <v>0</v>
      </c>
    </row>
    <row r="31" spans="1:68">
      <c r="A31" s="9" t="str">
        <f>_xlfn.XLOOKUP($E31,'Copy of Raw Data'!$E:$E,'Copy of Raw Data'!A:A,"ERROR",0,1)</f>
        <v>US</v>
      </c>
      <c r="B31" s="9" t="str">
        <f>_xlfn.XLOOKUP($E31,'Copy of Raw Data'!$E:$E,'Copy of Raw Data'!B:B,"ERROR",0,1)</f>
        <v>Hair Mousses</v>
      </c>
      <c r="C31" s="9" t="str">
        <f>_xlfn.XLOOKUP($E31,'Copy of Raw Data'!$E:$E,'Copy of Raw Data'!C:C,"ERROR",0,1)</f>
        <v>sexyhair</v>
      </c>
      <c r="D31" s="9" t="str">
        <f>_xlfn.XLOOKUP($E31,'Copy of Raw Data'!$E:$E,'Copy of Raw Data'!D:D,"ERROR",0,1)</f>
        <v>www.amazon.com/dp/B00BVMA9H0</v>
      </c>
      <c r="E31" s="9" t="s">
        <v>144</v>
      </c>
      <c r="F31" s="9" t="str">
        <f>_xlfn.XLOOKUP($E31,'Copy of Raw Data'!$E:$E,'Copy of Raw Data'!F:F,"ERROR",0,1)</f>
        <v>SexyHair Big Altitude Bodifying Blow Dry  Mousse , 6.8 Oz | Volume with Hold | Up to 72 Hours Humidity Resistance | Thermal Protection</v>
      </c>
      <c r="G31" s="9">
        <f>_xlfn.XLOOKUP($E31,'Copy of Raw Data'!$E:$E,'Copy of Raw Data'!G:G,"ERROR",0,1)</f>
        <v>10083</v>
      </c>
      <c r="H31" s="9">
        <f>_xlfn.XLOOKUP($E31,'Copy of Raw Data'!$E:$E,'Copy of Raw Data'!H:H,"ERROR",0,1)</f>
        <v>214002.43</v>
      </c>
      <c r="I31" s="9">
        <f>_xlfn.XLOOKUP($E31,'Copy of Raw Data'!$E:$E,'Copy of Raw Data'!I:I,"ERROR",0,1)</f>
        <v>0.00903291429717135</v>
      </c>
      <c r="J31" s="9" t="str">
        <f>_xlfn.XLOOKUP($E31,'Copy of Raw Data'!$E:$E,'Copy of 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_xlfn.XLOOKUP($E31,'Copy of Raw Data'!$E:$E,'Copy of Raw Data'!L:L,"ERROR",0,1)</f>
        <v>21.15</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_xlfn.XLOOKUP($E31,'Copy of Raw Data'!$E:$E,'Copy of Raw Data'!N:N,"ERROR",0,1)</f>
        <v>21.2</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0% to 2%</v>
      </c>
      <c r="P31" s="16">
        <f t="shared" si="2"/>
        <v>0.00235849056603777</v>
      </c>
      <c r="Q31" s="9">
        <f>_xlfn.XLOOKUP($E31,'Copy of Raw Data'!$E:$E,'Copy of Raw Data'!Q:Q,"ERROR",0,1)</f>
        <v>6.8</v>
      </c>
      <c r="R31" s="9" t="str">
        <f>_xlfn.XLOOKUP($E31,'Copy of Raw Data'!$E:$E,'Copy of Raw Data'!R:R,"ERROR",0,1)</f>
        <v>oz</v>
      </c>
      <c r="S31" s="17">
        <f t="shared" si="3"/>
        <v>3.11029411764706</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3 to 4</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0.1 to 0.2</v>
      </c>
      <c r="V31" s="17">
        <f t="shared" si="4"/>
        <v>0.105432771688317</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0.1 to 0.2</v>
      </c>
      <c r="X31" s="17">
        <f t="shared" si="5"/>
        <v>0.105184109490939</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6.8</v>
      </c>
      <c r="AA31" s="9" t="str">
        <f>_xlfn.XLOOKUP($E31,'Copy of Raw Data'!$E:$E,'Copy of Raw Data'!AA:AA,"ERROR",0,1)</f>
        <v>oz</v>
      </c>
      <c r="AB31" s="9" t="str">
        <f>_xlfn.XLOOKUP($E31,'Copy of Raw Data'!$E:$E,'Copy of Raw Data'!AB:AB,"ERROR",0,1)</f>
        <v>Spray Can</v>
      </c>
      <c r="AC31" s="9" t="str">
        <f>_xlfn.XLOOKUP($E31,'Copy of Raw Data'!$E:$E,'Copy of Raw Data'!AC:AC,"ERROR",0,1)</f>
        <v>Pack of 1</v>
      </c>
      <c r="AD31" s="9" t="str">
        <f>_xlfn.XLOOKUP($E31,'Copy of Raw Data'!$E:$E,'Copy of Raw Data'!AD:AD,"ERROR",0,1)</f>
        <v>Volumizing, Hold, Humidity Protection, Heat Protection</v>
      </c>
      <c r="AE31" s="9" t="str">
        <f>_xlfn.XLOOKUP($E31,'Copy of Raw Data'!$E:$E,'Copy of Raw Data'!AO:AO,"ERROR",0,1)</f>
        <v>Dairy Free, Cruelty Free</v>
      </c>
      <c r="AF31" s="9" t="str">
        <f>_xlfn.XLOOKUP($E31,'Copy of Raw Data'!$E:$E,'Copy of Raw Data'!AZ:AZ,"ERROR",0,1)</f>
        <v>Dimethicone, Hydrolized Wheat Protein</v>
      </c>
      <c r="AG31">
        <f t="shared" si="6"/>
        <v>0</v>
      </c>
      <c r="AH31">
        <f t="shared" ref="AH31:AW94" si="10">IF(IFERROR(SEARCH(AH$2,$AE31,1),0)=0,0,1)</f>
        <v>0</v>
      </c>
      <c r="AI31">
        <f t="shared" si="10"/>
        <v>0</v>
      </c>
      <c r="AJ31">
        <f t="shared" si="10"/>
        <v>0</v>
      </c>
      <c r="AK31">
        <f t="shared" si="10"/>
        <v>0</v>
      </c>
      <c r="AL31">
        <f t="shared" si="10"/>
        <v>0</v>
      </c>
      <c r="AM31">
        <f t="shared" si="10"/>
        <v>1</v>
      </c>
      <c r="AN31">
        <f t="shared" si="10"/>
        <v>0</v>
      </c>
      <c r="AO31">
        <f t="shared" si="10"/>
        <v>1</v>
      </c>
      <c r="AP31">
        <f t="shared" si="10"/>
        <v>0</v>
      </c>
      <c r="AQ31">
        <f t="shared" si="10"/>
        <v>0</v>
      </c>
      <c r="AR31">
        <f t="shared" si="10"/>
        <v>0</v>
      </c>
      <c r="AS31">
        <f t="shared" si="10"/>
        <v>0</v>
      </c>
      <c r="AT31">
        <f t="shared" si="10"/>
        <v>0</v>
      </c>
      <c r="AU31">
        <f t="shared" si="10"/>
        <v>0</v>
      </c>
      <c r="AV31">
        <f t="shared" si="10"/>
        <v>0</v>
      </c>
      <c r="AW31">
        <f t="shared" si="10"/>
        <v>0</v>
      </c>
      <c r="AX31">
        <f t="shared" si="9"/>
        <v>0</v>
      </c>
      <c r="AY31">
        <f t="shared" si="9"/>
        <v>0</v>
      </c>
      <c r="AZ31">
        <f t="shared" si="9"/>
        <v>0</v>
      </c>
      <c r="BA31">
        <f t="shared" si="9"/>
        <v>0</v>
      </c>
      <c r="BB31">
        <f t="shared" si="9"/>
        <v>0</v>
      </c>
      <c r="BC31">
        <f t="shared" si="8"/>
        <v>0</v>
      </c>
      <c r="BD31">
        <f t="shared" si="8"/>
        <v>0</v>
      </c>
      <c r="BE31">
        <f t="shared" si="8"/>
        <v>0</v>
      </c>
      <c r="BF31">
        <f t="shared" si="8"/>
        <v>0</v>
      </c>
      <c r="BG31">
        <f t="shared" si="8"/>
        <v>0</v>
      </c>
      <c r="BH31">
        <f t="shared" si="8"/>
        <v>0</v>
      </c>
      <c r="BI31">
        <f t="shared" si="8"/>
        <v>0</v>
      </c>
      <c r="BJ31">
        <f t="shared" si="8"/>
        <v>0</v>
      </c>
      <c r="BK31">
        <f t="shared" si="8"/>
        <v>0</v>
      </c>
      <c r="BL31">
        <f t="shared" si="8"/>
        <v>0</v>
      </c>
      <c r="BM31">
        <f t="shared" si="8"/>
        <v>0</v>
      </c>
      <c r="BN31">
        <f t="shared" si="8"/>
        <v>0</v>
      </c>
      <c r="BO31">
        <f t="shared" si="8"/>
        <v>0</v>
      </c>
      <c r="BP31">
        <f t="shared" si="8"/>
        <v>0</v>
      </c>
    </row>
    <row r="32" spans="1:68">
      <c r="A32" s="9" t="str">
        <f>_xlfn.XLOOKUP($E32,'Copy of Raw Data'!$E:$E,'Copy of Raw Data'!A:A,"ERROR",0,1)</f>
        <v>US</v>
      </c>
      <c r="B32" s="9" t="str">
        <f>_xlfn.XLOOKUP($E32,'Copy of Raw Data'!$E:$E,'Copy of Raw Data'!B:B,"ERROR",0,1)</f>
        <v>Hair Mousses</v>
      </c>
      <c r="C32" s="9" t="str">
        <f>_xlfn.XLOOKUP($E32,'Copy of Raw Data'!$E:$E,'Copy of Raw Data'!C:C,"ERROR",0,1)</f>
        <v>kenra</v>
      </c>
      <c r="D32" s="9" t="str">
        <f>_xlfn.XLOOKUP($E32,'Copy of Raw Data'!$E:$E,'Copy of Raw Data'!D:D,"ERROR",0,1)</f>
        <v>www.amazon.com/dp/B00180ZWDQ</v>
      </c>
      <c r="E32" s="9" t="s">
        <v>147</v>
      </c>
      <c r="F32" s="9" t="str">
        <f>_xlfn.XLOOKUP($E32,'Copy of Raw Data'!$E:$E,'Copy of Raw Data'!F:F,"ERROR",0,1)</f>
        <v>Kenra Volume Mousse 12 | Medium Hold Mousse | Non-Drying, Non-Flaking Lightweight Formulation |Styling Control Without Stiffness Or Stickiness | Tames Frizz &amp; Conditions | All Hair Types | 8 oz</v>
      </c>
      <c r="G32" s="9">
        <f>_xlfn.XLOOKUP($E32,'Copy of Raw Data'!$E:$E,'Copy of Raw Data'!G:G,"ERROR",0,1)</f>
        <v>11801</v>
      </c>
      <c r="H32" s="9">
        <f>_xlfn.XLOOKUP($E32,'Copy of Raw Data'!$E:$E,'Copy of Raw Data'!H:H,"ERROR",0,1)</f>
        <v>212466.42</v>
      </c>
      <c r="I32" s="9">
        <f>_xlfn.XLOOKUP($E32,'Copy of Raw Data'!$E:$E,'Copy of Raw Data'!I:I,"ERROR",0,1)</f>
        <v>0.00879720767834886</v>
      </c>
      <c r="J32" s="9" t="str">
        <f>_xlfn.XLOOKUP($E32,'Copy of Raw Data'!$E:$E,'Copy of 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15 to 20</v>
      </c>
      <c r="L32" s="9">
        <f>_xlfn.XLOOKUP($E32,'Copy of Raw Data'!$E:$E,'Copy of Raw Data'!L:L,"ERROR",0,1)</f>
        <v>18.05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15 to 20</v>
      </c>
      <c r="N32" s="9">
        <f>_xlfn.XLOOKUP($E32,'Copy of Raw Data'!$E:$E,'Copy of Raw Data'!N:N,"ERROR",0,1)</f>
        <v>19.99</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8% to 10%</v>
      </c>
      <c r="P32" s="16">
        <f t="shared" si="2"/>
        <v>0.097048524262131</v>
      </c>
      <c r="Q32" s="9">
        <f>_xlfn.XLOOKUP($E32,'Copy of Raw Data'!$E:$E,'Copy of Raw Data'!Q:Q,"ERROR",0,1)</f>
        <v>8</v>
      </c>
      <c r="R32" s="9" t="str">
        <f>_xlfn.XLOOKUP($E32,'Copy of Raw Data'!$E:$E,'Copy of Raw Data'!R:R,"ERROR",0,1)</f>
        <v>oz</v>
      </c>
      <c r="S32" s="17">
        <f t="shared" si="3"/>
        <v>2.25625</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2 to 3</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7">
        <f t="shared" si="4"/>
        <v>0.0845028745350017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7">
        <f t="shared" si="5"/>
        <v>0.0763019952654718</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8</v>
      </c>
      <c r="AA32" s="9" t="str">
        <f>_xlfn.XLOOKUP($E32,'Copy of Raw Data'!$E:$E,'Copy of Raw Data'!AA:AA,"ERROR",0,1)</f>
        <v>oz</v>
      </c>
      <c r="AB32" s="9" t="str">
        <f>_xlfn.XLOOKUP($E32,'Copy of Raw Data'!$E:$E,'Copy of Raw Data'!AB:AB,"ERROR",0,1)</f>
        <v>Spray Can</v>
      </c>
      <c r="AC32" s="9" t="str">
        <f>_xlfn.XLOOKUP($E32,'Copy of Raw Data'!$E:$E,'Copy of Raw Data'!AC:AC,"ERROR",0,1)</f>
        <v>Pack of 1</v>
      </c>
      <c r="AD32" s="9" t="str">
        <f>_xlfn.XLOOKUP($E32,'Copy of Raw Data'!$E:$E,'Copy of Raw Data'!AD:AD,"ERROR",0,1)</f>
        <v>Flake Control, Non-Drying, Frizz Control, Hold, Heat Protection, Lightweight</v>
      </c>
      <c r="AE32" s="9" t="str">
        <f>_xlfn.XLOOKUP($E32,'Copy of Raw Data'!$E:$E,'Copy of Raw Data'!AO:AO,"ERROR",0,1)</f>
        <v>Alcohol Free</v>
      </c>
      <c r="AF32" s="9" t="str">
        <f>_xlfn.XLOOKUP($E32,'Copy of Raw Data'!$E:$E,'Copy of Raw Data'!AZ:AZ,"ERROR",0,1)</f>
        <v>Water, Dimethicone, Diazolidinyl Urea, Hydrolized Wheat Protein</v>
      </c>
      <c r="AG32">
        <f t="shared" si="6"/>
        <v>1</v>
      </c>
      <c r="AH32">
        <f t="shared" si="10"/>
        <v>0</v>
      </c>
      <c r="AI32">
        <f t="shared" si="10"/>
        <v>0</v>
      </c>
      <c r="AJ32">
        <f t="shared" si="10"/>
        <v>0</v>
      </c>
      <c r="AK32">
        <f t="shared" si="10"/>
        <v>0</v>
      </c>
      <c r="AL32">
        <f t="shared" si="10"/>
        <v>0</v>
      </c>
      <c r="AM32">
        <f t="shared" si="10"/>
        <v>0</v>
      </c>
      <c r="AN32">
        <f t="shared" si="10"/>
        <v>0</v>
      </c>
      <c r="AO32">
        <f t="shared" si="10"/>
        <v>0</v>
      </c>
      <c r="AP32">
        <f t="shared" si="10"/>
        <v>0</v>
      </c>
      <c r="AQ32">
        <f t="shared" si="10"/>
        <v>0</v>
      </c>
      <c r="AR32">
        <f t="shared" si="10"/>
        <v>0</v>
      </c>
      <c r="AS32">
        <f t="shared" si="10"/>
        <v>0</v>
      </c>
      <c r="AT32">
        <f t="shared" si="10"/>
        <v>0</v>
      </c>
      <c r="AU32">
        <f t="shared" si="10"/>
        <v>0</v>
      </c>
      <c r="AV32">
        <f t="shared" si="10"/>
        <v>0</v>
      </c>
      <c r="AW32">
        <f t="shared" si="10"/>
        <v>0</v>
      </c>
      <c r="AX32">
        <f t="shared" si="9"/>
        <v>0</v>
      </c>
      <c r="AY32">
        <f t="shared" si="9"/>
        <v>0</v>
      </c>
      <c r="AZ32">
        <f t="shared" si="9"/>
        <v>0</v>
      </c>
      <c r="BA32">
        <f t="shared" si="9"/>
        <v>0</v>
      </c>
      <c r="BB32">
        <f t="shared" si="9"/>
        <v>0</v>
      </c>
      <c r="BC32">
        <f t="shared" si="8"/>
        <v>0</v>
      </c>
      <c r="BD32">
        <f t="shared" si="8"/>
        <v>0</v>
      </c>
      <c r="BE32">
        <f t="shared" si="8"/>
        <v>0</v>
      </c>
      <c r="BF32">
        <f t="shared" si="8"/>
        <v>0</v>
      </c>
      <c r="BG32">
        <f t="shared" si="8"/>
        <v>0</v>
      </c>
      <c r="BH32">
        <f t="shared" si="8"/>
        <v>0</v>
      </c>
      <c r="BI32">
        <f t="shared" si="8"/>
        <v>0</v>
      </c>
      <c r="BJ32">
        <f t="shared" si="8"/>
        <v>0</v>
      </c>
      <c r="BK32">
        <f t="shared" si="8"/>
        <v>0</v>
      </c>
      <c r="BL32">
        <f t="shared" si="8"/>
        <v>0</v>
      </c>
      <c r="BM32">
        <f t="shared" si="8"/>
        <v>0</v>
      </c>
      <c r="BN32">
        <f t="shared" si="8"/>
        <v>0</v>
      </c>
      <c r="BO32">
        <f t="shared" si="8"/>
        <v>0</v>
      </c>
      <c r="BP32">
        <f t="shared" si="8"/>
        <v>0</v>
      </c>
    </row>
    <row r="33" spans="1:68">
      <c r="A33" s="9" t="str">
        <f>_xlfn.XLOOKUP($E33,'Copy of Raw Data'!$E:$E,'Copy of Raw Data'!A:A,"ERROR",0,1)</f>
        <v>US</v>
      </c>
      <c r="B33" s="9" t="str">
        <f>_xlfn.XLOOKUP($E33,'Copy of Raw Data'!$E:$E,'Copy of Raw Data'!B:B,"ERROR",0,1)</f>
        <v>Hair Mousses</v>
      </c>
      <c r="C33" s="9" t="str">
        <f>_xlfn.XLOOKUP($E33,'Copy of Raw Data'!$E:$E,'Copy of Raw Data'!C:C,"ERROR",0,1)</f>
        <v>biolage</v>
      </c>
      <c r="D33" s="9" t="str">
        <f>_xlfn.XLOOKUP($E33,'Copy of Raw Data'!$E:$E,'Copy of Raw Data'!D:D,"ERROR",0,1)</f>
        <v>www.amazon.com/dp/B07FKDLB89</v>
      </c>
      <c r="E33" s="9" t="s">
        <v>150</v>
      </c>
      <c r="F33" s="9" t="str">
        <f>_xlfn.XLOOKUP($E33,'Copy of Raw Data'!$E:$E,'Copy of 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3" s="9">
        <f>_xlfn.XLOOKUP($E33,'Copy of Raw Data'!$E:$E,'Copy of Raw Data'!G:G,"ERROR",0,1)</f>
        <v>9431</v>
      </c>
      <c r="H33" s="9">
        <f>_xlfn.XLOOKUP($E33,'Copy of Raw Data'!$E:$E,'Copy of Raw Data'!H:H,"ERROR",0,1)</f>
        <v>206922.28</v>
      </c>
      <c r="I33" s="9">
        <f>_xlfn.XLOOKUP($E33,'Copy of Raw Data'!$E:$E,'Copy of Raw Data'!I:I,"ERROR",0,1)</f>
        <v>0.00836871457979958</v>
      </c>
      <c r="J33" s="9" t="str">
        <f>_xlfn.XLOOKUP($E33,'Copy of Raw Data'!$E:$E,'Copy of 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20 to 30</v>
      </c>
      <c r="L33" s="9">
        <f>_xlfn.XLOOKUP($E33,'Copy of Raw Data'!$E:$E,'Copy of Raw Data'!L:L,"ERROR",0,1)</f>
        <v>21.93</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20 to 30</v>
      </c>
      <c r="N33" s="9">
        <f>_xlfn.XLOOKUP($E33,'Copy of Raw Data'!$E:$E,'Copy of Raw Data'!N:N,"ERROR",0,1)</f>
        <v>22</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0% to 2%</v>
      </c>
      <c r="P33" s="16">
        <f t="shared" si="2"/>
        <v>0.00318181818181819</v>
      </c>
      <c r="Q33" s="9">
        <f>_xlfn.XLOOKUP($E33,'Copy of Raw Data'!$E:$E,'Copy of Raw Data'!Q:Q,"ERROR",0,1)</f>
        <v>8.25</v>
      </c>
      <c r="R33" s="9" t="str">
        <f>_xlfn.XLOOKUP($E33,'Copy of Raw Data'!$E:$E,'Copy of Raw Data'!R:R,"ERROR",0,1)</f>
        <v>fl oz</v>
      </c>
      <c r="S33" s="17">
        <f t="shared" si="3"/>
        <v>2.55594405594406</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4"/>
        <v>0.0867129713933907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5"/>
        <v>0.0864370664844118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17">
        <f t="array" ref="Z33">_xlfn.IFS(AA33="oz",_xlfn.IFS(R33="oz",Q33,R33="fl oz",Q33*1.04,R33="ml",Q33*0.0338),AA33="fl oz",_xlfn.IFS(R33="oz",Q33/1.04,R33="fl oz",Q33,R33="ml",Q33*0.0338/1.04),AA33="ml",_xlfn.IFS(R33="oz",Q33/0.0338,R33="fl oz",Q33*1.04/0.0338,R33="ml",Q33))</f>
        <v>8.58</v>
      </c>
      <c r="AA33" s="9" t="str">
        <f>_xlfn.XLOOKUP($E33,'Copy of Raw Data'!$E:$E,'Copy of Raw Data'!AA:AA,"ERROR",0,1)</f>
        <v>oz</v>
      </c>
      <c r="AB33" s="9" t="str">
        <f>_xlfn.XLOOKUP($E33,'Copy of Raw Data'!$E:$E,'Copy of Raw Data'!AB:AB,"ERROR",0,1)</f>
        <v>Spray Can</v>
      </c>
      <c r="AC33" s="9" t="str">
        <f>_xlfn.XLOOKUP($E33,'Copy of Raw Data'!$E:$E,'Copy of Raw Data'!AC:AC,"ERROR",0,1)</f>
        <v>Pack of 1</v>
      </c>
      <c r="AD33" s="9" t="str">
        <f>_xlfn.XLOOKUP($E33,'Copy of Raw Data'!$E:$E,'Copy of Raw Data'!AD:AD,"ERROR",0,1)</f>
        <v>Hold, UV Protection, Moisturizing</v>
      </c>
      <c r="AE33" s="9" t="str">
        <f>_xlfn.XLOOKUP($E33,'Copy of Raw Data'!$E:$E,'Copy of Raw Data'!AO:AO,"ERROR",0,1)</f>
        <v>Paraben Free, Vegan, Cruelty Free, Recycled Packaging</v>
      </c>
      <c r="AF33" s="9" t="str">
        <f>_xlfn.XLOOKUP($E33,'Copy of Raw Data'!$E:$E,'Copy of Raw Data'!AZ:AZ,"ERROR",0,1)</f>
        <v>Water, Castor Oil, Tetrasodium edta, Dimethicone, Geraniol, Agave, Citric Acid</v>
      </c>
      <c r="AG33">
        <f t="shared" si="6"/>
        <v>0</v>
      </c>
      <c r="AH33">
        <f t="shared" si="10"/>
        <v>0</v>
      </c>
      <c r="AI33">
        <f t="shared" si="10"/>
        <v>0</v>
      </c>
      <c r="AJ33">
        <f t="shared" si="10"/>
        <v>0</v>
      </c>
      <c r="AK33">
        <f t="shared" si="10"/>
        <v>0</v>
      </c>
      <c r="AL33">
        <f t="shared" si="10"/>
        <v>0</v>
      </c>
      <c r="AM33">
        <f t="shared" si="10"/>
        <v>1</v>
      </c>
      <c r="AN33">
        <f t="shared" si="10"/>
        <v>0</v>
      </c>
      <c r="AO33">
        <f t="shared" si="10"/>
        <v>0</v>
      </c>
      <c r="AP33">
        <f t="shared" si="10"/>
        <v>0</v>
      </c>
      <c r="AQ33">
        <f t="shared" si="10"/>
        <v>0</v>
      </c>
      <c r="AR33">
        <f t="shared" si="10"/>
        <v>0</v>
      </c>
      <c r="AS33">
        <f t="shared" si="10"/>
        <v>0</v>
      </c>
      <c r="AT33">
        <f t="shared" si="10"/>
        <v>0</v>
      </c>
      <c r="AU33">
        <f t="shared" si="10"/>
        <v>0</v>
      </c>
      <c r="AV33">
        <f t="shared" si="10"/>
        <v>0</v>
      </c>
      <c r="AW33">
        <f t="shared" si="10"/>
        <v>0</v>
      </c>
      <c r="AX33">
        <f t="shared" si="9"/>
        <v>0</v>
      </c>
      <c r="AY33">
        <f t="shared" si="9"/>
        <v>1</v>
      </c>
      <c r="AZ33">
        <f t="shared" si="9"/>
        <v>0</v>
      </c>
      <c r="BA33">
        <f t="shared" si="9"/>
        <v>0</v>
      </c>
      <c r="BB33">
        <f t="shared" si="9"/>
        <v>0</v>
      </c>
      <c r="BC33">
        <f t="shared" si="8"/>
        <v>0</v>
      </c>
      <c r="BD33">
        <f t="shared" si="8"/>
        <v>0</v>
      </c>
      <c r="BE33">
        <f t="shared" si="8"/>
        <v>1</v>
      </c>
      <c r="BF33">
        <f t="shared" si="8"/>
        <v>0</v>
      </c>
      <c r="BG33">
        <f t="shared" si="8"/>
        <v>1</v>
      </c>
      <c r="BH33">
        <f t="shared" si="8"/>
        <v>0</v>
      </c>
      <c r="BI33">
        <f t="shared" si="8"/>
        <v>0</v>
      </c>
      <c r="BJ33">
        <f t="shared" si="8"/>
        <v>0</v>
      </c>
      <c r="BK33">
        <f t="shared" si="8"/>
        <v>0</v>
      </c>
      <c r="BL33">
        <f t="shared" si="8"/>
        <v>0</v>
      </c>
      <c r="BM33">
        <f t="shared" si="8"/>
        <v>0</v>
      </c>
      <c r="BN33">
        <f t="shared" si="8"/>
        <v>0</v>
      </c>
      <c r="BO33">
        <f t="shared" si="8"/>
        <v>0</v>
      </c>
      <c r="BP33">
        <f t="shared" si="8"/>
        <v>0</v>
      </c>
    </row>
    <row r="34" spans="1:68">
      <c r="A34" s="9" t="str">
        <f>_xlfn.XLOOKUP($E34,'Copy of Raw Data'!$E:$E,'Copy of Raw Data'!A:A,"ERROR",0,1)</f>
        <v>US</v>
      </c>
      <c r="B34" s="9" t="str">
        <f>_xlfn.XLOOKUP($E34,'Copy of Raw Data'!$E:$E,'Copy of Raw Data'!B:B,"ERROR",0,1)</f>
        <v>Hair Mousses</v>
      </c>
      <c r="C34" s="9" t="str">
        <f>_xlfn.XLOOKUP($E34,'Copy of Raw Data'!$E:$E,'Copy of Raw Data'!C:C,"ERROR",0,1)</f>
        <v>OGX</v>
      </c>
      <c r="D34" s="9" t="str">
        <f>_xlfn.XLOOKUP($E34,'Copy of Raw Data'!$E:$E,'Copy of Raw Data'!D:D,"ERROR",0,1)</f>
        <v>www.amazon.com/dp/B076RW5LKG</v>
      </c>
      <c r="E34" s="9" t="s">
        <v>154</v>
      </c>
      <c r="F34" s="9" t="str">
        <f>_xlfn.XLOOKUP($E34,'Copy of Raw Data'!$E:$E,'Copy of Raw Data'!F:F,"ERROR",0,1)</f>
        <v>OGX Locking + Coconut Curls Decadent Creamy Mousse, 7.9 Ounce</v>
      </c>
      <c r="G34" s="9">
        <f>_xlfn.XLOOKUP($E34,'Copy of Raw Data'!$E:$E,'Copy of Raw Data'!G:G,"ERROR",0,1)</f>
        <v>24086</v>
      </c>
      <c r="H34" s="9">
        <f>_xlfn.XLOOKUP($E34,'Copy of Raw Data'!$E:$E,'Copy of Raw Data'!H:H,"ERROR",0,1)</f>
        <v>196843.54</v>
      </c>
      <c r="I34" s="9">
        <f>_xlfn.XLOOKUP($E34,'Copy of Raw Data'!$E:$E,'Copy of Raw Data'!I:I,"ERROR",0,1)</f>
        <v>0.00790481663920865</v>
      </c>
      <c r="J34" s="9" t="str">
        <f>_xlfn.XLOOKUP($E34,'Copy of Raw Data'!$E:$E,'Copy of 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 to 10</v>
      </c>
      <c r="L34" s="9">
        <f>_xlfn.XLOOKUP($E34,'Copy of Raw Data'!$E:$E,'Copy of Raw Data'!L:L,"ERROR",0,1)</f>
        <v>8.66</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 to 15</v>
      </c>
      <c r="N34" s="9">
        <f>_xlfn.XLOOKUP($E34,'Copy of Raw Data'!$E:$E,'Copy of Raw Data'!N:N,"ERROR",0,1)</f>
        <v>11.36</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20% to 25%</v>
      </c>
      <c r="P34" s="16">
        <f t="shared" si="2"/>
        <v>0.237676056338028</v>
      </c>
      <c r="Q34" s="9">
        <f>_xlfn.XLOOKUP($E34,'Copy of Raw Data'!$E:$E,'Copy of Raw Data'!Q:Q,"ERROR",0,1)</f>
        <v>7.9</v>
      </c>
      <c r="R34" s="9" t="str">
        <f>_xlfn.XLOOKUP($E34,'Copy of Raw Data'!$E:$E,'Copy of Raw Data'!R:R,"ERROR",0,1)</f>
        <v>oz</v>
      </c>
      <c r="S34" s="17">
        <f t="shared" si="3"/>
        <v>1.09620253164557</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1 to 2</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 to 0.05</v>
      </c>
      <c r="V34" s="17">
        <f t="shared" si="4"/>
        <v>0.0486295124634529</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 to 0.05</v>
      </c>
      <c r="X34" s="17">
        <f t="shared" si="5"/>
        <v>0.0370714417194985</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6 to 8</v>
      </c>
      <c r="Z34" s="17">
        <f t="array" ref="Z34">_xlfn.IFS(AA34="oz",_xlfn.IFS(R34="oz",Q34,R34="fl oz",Q34*1.04,R34="ml",Q34*0.0338),AA34="fl oz",_xlfn.IFS(R34="oz",Q34/1.04,R34="fl oz",Q34,R34="ml",Q34*0.0338/1.04),AA34="ml",_xlfn.IFS(R34="oz",Q34/0.0338,R34="fl oz",Q34*1.04/0.0338,R34="ml",Q34))</f>
        <v>7.9</v>
      </c>
      <c r="AA34" s="9" t="str">
        <f>_xlfn.XLOOKUP($E34,'Copy of Raw Data'!$E:$E,'Copy of Raw Data'!AA:AA,"ERROR",0,1)</f>
        <v>oz</v>
      </c>
      <c r="AB34" s="9" t="str">
        <f>_xlfn.XLOOKUP($E34,'Copy of Raw Data'!$E:$E,'Copy of Raw Data'!AB:AB,"ERROR",0,1)</f>
        <v>Spray Can</v>
      </c>
      <c r="AC34" s="9" t="str">
        <f>_xlfn.XLOOKUP($E34,'Copy of Raw Data'!$E:$E,'Copy of Raw Data'!AC:AC,"ERROR",0,1)</f>
        <v>Pack of 1</v>
      </c>
      <c r="AD34" s="9" t="str">
        <f>_xlfn.XLOOKUP($E34,'Copy of Raw Data'!$E:$E,'Copy of Raw Data'!AD:AD,"ERROR",0,1)</f>
        <v>Color Protection, Curl Enhancing, Frizz Control, Hold, Shine, Moisturization
</v>
      </c>
      <c r="AE34" s="9" t="str">
        <f>_xlfn.XLOOKUP($E34,'Copy of Raw Data'!$E:$E,'Copy of Raw Data'!AO:AO,"ERROR",0,1)</f>
        <v>Dairy Free</v>
      </c>
      <c r="AF34" s="9" t="str">
        <f>_xlfn.XLOOKUP($E34,'Copy of Raw Data'!$E:$E,'Copy of Raw Data'!AZ:AZ,"ERROR",0,1)</f>
        <v>Shea Butter, Coconut Oil, Panthenol, Water, Dimethicone, Castor Oil, Diazolidinyl Urea</v>
      </c>
      <c r="AG34">
        <f t="shared" si="6"/>
        <v>0</v>
      </c>
      <c r="AH34">
        <f t="shared" si="10"/>
        <v>0</v>
      </c>
      <c r="AI34">
        <f t="shared" si="10"/>
        <v>0</v>
      </c>
      <c r="AJ34">
        <f t="shared" si="10"/>
        <v>0</v>
      </c>
      <c r="AK34">
        <f t="shared" si="10"/>
        <v>0</v>
      </c>
      <c r="AL34">
        <f t="shared" si="10"/>
        <v>0</v>
      </c>
      <c r="AM34">
        <f t="shared" si="10"/>
        <v>0</v>
      </c>
      <c r="AN34">
        <f t="shared" si="10"/>
        <v>0</v>
      </c>
      <c r="AO34">
        <f t="shared" si="10"/>
        <v>1</v>
      </c>
      <c r="AP34">
        <f t="shared" si="10"/>
        <v>0</v>
      </c>
      <c r="AQ34">
        <f t="shared" si="10"/>
        <v>0</v>
      </c>
      <c r="AR34">
        <f t="shared" si="10"/>
        <v>0</v>
      </c>
      <c r="AS34">
        <f t="shared" si="10"/>
        <v>0</v>
      </c>
      <c r="AT34">
        <f t="shared" si="10"/>
        <v>0</v>
      </c>
      <c r="AU34">
        <f t="shared" si="10"/>
        <v>0</v>
      </c>
      <c r="AV34">
        <f t="shared" si="10"/>
        <v>0</v>
      </c>
      <c r="AW34">
        <f t="shared" si="10"/>
        <v>0</v>
      </c>
      <c r="AX34">
        <f t="shared" si="9"/>
        <v>0</v>
      </c>
      <c r="AY34">
        <f t="shared" si="9"/>
        <v>0</v>
      </c>
      <c r="AZ34">
        <f t="shared" si="9"/>
        <v>0</v>
      </c>
      <c r="BA34">
        <f t="shared" si="9"/>
        <v>0</v>
      </c>
      <c r="BB34">
        <f t="shared" si="9"/>
        <v>0</v>
      </c>
      <c r="BC34">
        <f t="shared" si="8"/>
        <v>0</v>
      </c>
      <c r="BD34">
        <f t="shared" si="8"/>
        <v>0</v>
      </c>
      <c r="BE34">
        <f t="shared" si="8"/>
        <v>0</v>
      </c>
      <c r="BF34">
        <f t="shared" si="8"/>
        <v>0</v>
      </c>
      <c r="BG34">
        <f t="shared" si="8"/>
        <v>0</v>
      </c>
      <c r="BH34">
        <f t="shared" si="8"/>
        <v>0</v>
      </c>
      <c r="BI34">
        <f t="shared" si="8"/>
        <v>0</v>
      </c>
      <c r="BJ34">
        <f t="shared" si="8"/>
        <v>0</v>
      </c>
      <c r="BK34">
        <f t="shared" si="8"/>
        <v>0</v>
      </c>
      <c r="BL34">
        <f t="shared" si="8"/>
        <v>0</v>
      </c>
      <c r="BM34">
        <f t="shared" si="8"/>
        <v>0</v>
      </c>
      <c r="BN34">
        <f t="shared" si="8"/>
        <v>0</v>
      </c>
      <c r="BO34">
        <f t="shared" si="8"/>
        <v>0</v>
      </c>
      <c r="BP34">
        <f t="shared" si="8"/>
        <v>0</v>
      </c>
    </row>
    <row r="35" spans="1:68">
      <c r="A35" s="9" t="str">
        <f>_xlfn.XLOOKUP($E35,'Copy of Raw Data'!$E:$E,'Copy of Raw Data'!A:A,"ERROR",0,1)</f>
        <v>US</v>
      </c>
      <c r="B35" s="9" t="str">
        <f>_xlfn.XLOOKUP($E35,'Copy of Raw Data'!$E:$E,'Copy of Raw Data'!B:B,"ERROR",0,1)</f>
        <v>Hair Mousses</v>
      </c>
      <c r="C35" s="9" t="str">
        <f>_xlfn.XLOOKUP($E35,'Copy of Raw Data'!$E:$E,'Copy of Raw Data'!C:C,"ERROR",0,1)</f>
        <v>Awapuhi Wild Ginger</v>
      </c>
      <c r="D35" s="9" t="str">
        <f>_xlfn.XLOOKUP($E35,'Copy of Raw Data'!$E:$E,'Copy of Raw Data'!D:D,"ERROR",0,1)</f>
        <v>www.amazon.com/dp/B004ZLZR8A</v>
      </c>
      <c r="E35" s="9" t="s">
        <v>158</v>
      </c>
      <c r="F35" s="9" t="str">
        <f>_xlfn.XLOOKUP($E35,'Copy of Raw Data'!$E:$E,'Copy of Raw Data'!F:F,"ERROR",0,1)</f>
        <v>Awapuhi Wild Ginger by Paul Mitchell HydroCream Whip Mousse, Frizz Control, Touchable Hold, For All Hair Types, 6.7 oz.</v>
      </c>
      <c r="G35" s="9">
        <f>_xlfn.XLOOKUP($E35,'Copy of Raw Data'!$E:$E,'Copy of Raw Data'!G:G,"ERROR",0,1)</f>
        <v>6453</v>
      </c>
      <c r="H35" s="9">
        <f>_xlfn.XLOOKUP($E35,'Copy of Raw Data'!$E:$E,'Copy of Raw Data'!H:H,"ERROR",0,1)</f>
        <v>185932.03</v>
      </c>
      <c r="I35" s="9">
        <f>_xlfn.XLOOKUP($E35,'Copy of Raw Data'!$E:$E,'Copy of Raw Data'!I:I,"ERROR",0,1)</f>
        <v>0.00778527252613253</v>
      </c>
      <c r="J35" s="9" t="str">
        <f>_xlfn.XLOOKUP($E35,'Copy of Raw Data'!$E:$E,'Copy of 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20 to 30</v>
      </c>
      <c r="L35" s="9">
        <f>_xlfn.XLOOKUP($E35,'Copy of Raw Data'!$E:$E,'Copy of Raw Data'!L:L,"ERROR",0,1)</f>
        <v>28.71</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20 to 30</v>
      </c>
      <c r="N35" s="9">
        <f>_xlfn.XLOOKUP($E35,'Copy of Raw Data'!$E:$E,'Copy of Raw Data'!N:N,"ERROR",0,1)</f>
        <v>29.41</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 to 4%</v>
      </c>
      <c r="P35" s="16">
        <f t="shared" si="2"/>
        <v>0.0238014280856851</v>
      </c>
      <c r="Q35" s="9">
        <f>_xlfn.XLOOKUP($E35,'Copy of Raw Data'!$E:$E,'Copy of Raw Data'!Q:Q,"ERROR",0,1)</f>
        <v>6.7</v>
      </c>
      <c r="R35" s="9" t="str">
        <f>_xlfn.XLOOKUP($E35,'Copy of Raw Data'!$E:$E,'Copy of Raw Data'!R:R,"ERROR",0,1)</f>
        <v>oz</v>
      </c>
      <c r="S35" s="17">
        <f t="shared" si="3"/>
        <v>4.28507462686567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4 to 5</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7">
        <f t="shared" si="4"/>
        <v>0.148446135908217</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7">
        <f t="shared" si="5"/>
        <v>0.1449129058798</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6.7</v>
      </c>
      <c r="AA35" s="9" t="str">
        <f>_xlfn.XLOOKUP($E35,'Copy of Raw Data'!$E:$E,'Copy of Raw Data'!AA:AA,"ERROR",0,1)</f>
        <v>oz</v>
      </c>
      <c r="AB35" s="9" t="str">
        <f>_xlfn.XLOOKUP($E35,'Copy of Raw Data'!$E:$E,'Copy of Raw Data'!AB:AB,"ERROR",0,1)</f>
        <v>Spray Can</v>
      </c>
      <c r="AC35" s="9" t="str">
        <f>_xlfn.XLOOKUP($E35,'Copy of Raw Data'!$E:$E,'Copy of Raw Data'!AC:AC,"ERROR",0,1)</f>
        <v>Pack of 1</v>
      </c>
      <c r="AD35" s="9" t="str">
        <f>_xlfn.XLOOKUP($E35,'Copy of Raw Data'!$E:$E,'Copy of Raw Data'!AD:AD,"ERROR",0,1)</f>
        <v>Color Safe, Moisturizing, Smoothening, Frizz Control, Lightweight, Long Lasting</v>
      </c>
      <c r="AE35" s="9" t="str">
        <f>_xlfn.XLOOKUP($E35,'Copy of Raw Data'!$E:$E,'Copy of Raw Data'!AO:AO,"ERROR",0,1)</f>
        <v>Paraben Free</v>
      </c>
      <c r="AF35" s="9" t="str">
        <f>_xlfn.XLOOKUP($E35,'Copy of Raw Data'!$E:$E,'Copy of Raw Data'!AZ:AZ,"ERROR",0,1)</f>
        <v>Water, Mineral Oil, Petrolatum, Glycerin, Hydrolized Wheat Protein, Cetrimonium Choride, Argan, Ginger, Dimethicone, Keratin, Sea Salt, Citric Acid, Tetrasodium edta, Diazolidinyl Urea</v>
      </c>
      <c r="AG35">
        <f t="shared" si="6"/>
        <v>0</v>
      </c>
      <c r="AH35">
        <f t="shared" si="10"/>
        <v>0</v>
      </c>
      <c r="AI35">
        <f t="shared" si="10"/>
        <v>0</v>
      </c>
      <c r="AJ35">
        <f t="shared" si="10"/>
        <v>0</v>
      </c>
      <c r="AK35">
        <f t="shared" si="10"/>
        <v>0</v>
      </c>
      <c r="AL35">
        <f t="shared" si="10"/>
        <v>0</v>
      </c>
      <c r="AM35">
        <f t="shared" si="10"/>
        <v>0</v>
      </c>
      <c r="AN35">
        <f t="shared" si="10"/>
        <v>0</v>
      </c>
      <c r="AO35">
        <f t="shared" si="10"/>
        <v>0</v>
      </c>
      <c r="AP35">
        <f t="shared" si="10"/>
        <v>0</v>
      </c>
      <c r="AQ35">
        <f t="shared" si="10"/>
        <v>0</v>
      </c>
      <c r="AR35">
        <f t="shared" si="10"/>
        <v>0</v>
      </c>
      <c r="AS35">
        <f t="shared" si="10"/>
        <v>0</v>
      </c>
      <c r="AT35">
        <f t="shared" si="10"/>
        <v>0</v>
      </c>
      <c r="AU35">
        <f t="shared" si="10"/>
        <v>0</v>
      </c>
      <c r="AV35">
        <f t="shared" si="10"/>
        <v>0</v>
      </c>
      <c r="AW35">
        <f t="shared" si="10"/>
        <v>0</v>
      </c>
      <c r="AX35">
        <f t="shared" si="9"/>
        <v>0</v>
      </c>
      <c r="AY35">
        <f t="shared" si="9"/>
        <v>1</v>
      </c>
      <c r="AZ35">
        <f t="shared" si="9"/>
        <v>0</v>
      </c>
      <c r="BA35">
        <f t="shared" si="9"/>
        <v>0</v>
      </c>
      <c r="BB35">
        <f t="shared" si="9"/>
        <v>0</v>
      </c>
      <c r="BC35">
        <f t="shared" ref="BC35:BP50" si="11">IF(IFERROR(SEARCH(BC$2,$AE35,1),0)=0,0,1)</f>
        <v>0</v>
      </c>
      <c r="BD35">
        <f t="shared" si="11"/>
        <v>0</v>
      </c>
      <c r="BE35">
        <f t="shared" si="11"/>
        <v>0</v>
      </c>
      <c r="BF35">
        <f t="shared" si="11"/>
        <v>0</v>
      </c>
      <c r="BG35">
        <f t="shared" si="11"/>
        <v>0</v>
      </c>
      <c r="BH35">
        <f t="shared" si="11"/>
        <v>0</v>
      </c>
      <c r="BI35">
        <f t="shared" si="11"/>
        <v>0</v>
      </c>
      <c r="BJ35">
        <f t="shared" si="11"/>
        <v>0</v>
      </c>
      <c r="BK35">
        <f t="shared" si="11"/>
        <v>0</v>
      </c>
      <c r="BL35">
        <f t="shared" si="11"/>
        <v>0</v>
      </c>
      <c r="BM35">
        <f t="shared" si="11"/>
        <v>0</v>
      </c>
      <c r="BN35">
        <f t="shared" si="11"/>
        <v>0</v>
      </c>
      <c r="BO35">
        <f t="shared" si="11"/>
        <v>0</v>
      </c>
      <c r="BP35">
        <f t="shared" si="11"/>
        <v>0</v>
      </c>
    </row>
    <row r="36" spans="1:68">
      <c r="A36" s="9" t="str">
        <f>_xlfn.XLOOKUP($E36,'Copy of Raw Data'!$E:$E,'Copy of Raw Data'!A:A,"ERROR",0,1)</f>
        <v>US</v>
      </c>
      <c r="B36" s="9" t="str">
        <f>_xlfn.XLOOKUP($E36,'Copy of Raw Data'!$E:$E,'Copy of Raw Data'!B:B,"ERROR",0,1)</f>
        <v>Hair Mousses</v>
      </c>
      <c r="C36" s="9" t="str">
        <f>_xlfn.XLOOKUP($E36,'Copy of Raw Data'!$E:$E,'Copy of Raw Data'!C:C,"ERROR",0,1)</f>
        <v>KERASTASE</v>
      </c>
      <c r="D36" s="9" t="str">
        <f>_xlfn.XLOOKUP($E36,'Copy of Raw Data'!$E:$E,'Copy of Raw Data'!D:D,"ERROR",0,1)</f>
        <v>www.amazon.com/dp/B00JQNCIYI</v>
      </c>
      <c r="E36" s="9" t="s">
        <v>162</v>
      </c>
      <c r="F36" s="9" t="str">
        <f>_xlfn.XLOOKUP($E36,'Copy of Raw Data'!$E:$E,'Copy of Raw Data'!F:F,"ERROR",0,1)</f>
        <v>KERASTASE Mousse Bouffante Hair Mousse | Volumizing and Bodying Styling Product | Strong Hold | Heat Protectant | With Vitamins | For All Hair Types | 150ml</v>
      </c>
      <c r="G36" s="9">
        <f>_xlfn.XLOOKUP($E36,'Copy of Raw Data'!$E:$E,'Copy of Raw Data'!G:G,"ERROR",0,1)</f>
        <v>5752</v>
      </c>
      <c r="H36" s="9">
        <f>_xlfn.XLOOKUP($E36,'Copy of Raw Data'!$E:$E,'Copy of Raw Data'!H:H,"ERROR",0,1)</f>
        <v>183120.19</v>
      </c>
      <c r="I36" s="9">
        <f>_xlfn.XLOOKUP($E36,'Copy of Raw Data'!$E:$E,'Copy of Raw Data'!I:I,"ERROR",0,1)</f>
        <v>0.00761678353703968</v>
      </c>
      <c r="J36" s="9" t="str">
        <f>_xlfn.XLOOKUP($E36,'Copy of Raw Data'!$E:$E,'Copy of 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30 to 40</v>
      </c>
      <c r="L36" s="9">
        <f>_xlfn.XLOOKUP($E36,'Copy of Raw Data'!$E:$E,'Copy of Raw Data'!L:L,"ERROR",0,1)</f>
        <v>31.59</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30 to 40</v>
      </c>
      <c r="N36" s="9">
        <f>_xlfn.XLOOKUP($E36,'Copy of Raw Data'!$E:$E,'Copy of Raw Data'!N:N,"ERROR",0,1)</f>
        <v>33.46</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4% to 6%</v>
      </c>
      <c r="P36" s="16">
        <f t="shared" si="2"/>
        <v>0.0558876270173342</v>
      </c>
      <c r="Q36" s="9">
        <f>_xlfn.XLOOKUP($E36,'Copy of Raw Data'!$E:$E,'Copy of Raw Data'!Q:Q,"ERROR",0,1)</f>
        <v>150</v>
      </c>
      <c r="R36" s="9" t="str">
        <f>_xlfn.XLOOKUP($E36,'Copy of Raw Data'!$E:$E,'Copy of Raw Data'!R:R,"ERROR",0,1)</f>
        <v>ml</v>
      </c>
      <c r="S36" s="17">
        <f t="shared" si="3"/>
        <v>6.23076923076923</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5 to 10</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0.2 to 0.3</v>
      </c>
      <c r="V36" s="17">
        <f t="shared" si="4"/>
        <v>0.22318584790945</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0.2 to 0.3</v>
      </c>
      <c r="X36" s="17">
        <f t="shared" si="5"/>
        <v>0.21071252048594</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4 to 6</v>
      </c>
      <c r="Z36" s="17">
        <f t="array" ref="Z36">_xlfn.IFS(AA36="oz",_xlfn.IFS(R36="oz",Q36,R36="fl oz",Q36*1.04,R36="ml",Q36*0.0338),AA36="fl oz",_xlfn.IFS(R36="oz",Q36/1.04,R36="fl oz",Q36,R36="ml",Q36*0.0338/1.04),AA36="ml",_xlfn.IFS(R36="oz",Q36/0.0338,R36="fl oz",Q36*1.04/0.0338,R36="ml",Q36))</f>
        <v>5.07</v>
      </c>
      <c r="AA36" s="9" t="str">
        <f>_xlfn.XLOOKUP($E36,'Copy of Raw Data'!$E:$E,'Copy of Raw Data'!AA:AA,"ERROR",0,1)</f>
        <v>oz</v>
      </c>
      <c r="AB36" s="9" t="str">
        <f>_xlfn.XLOOKUP($E36,'Copy of Raw Data'!$E:$E,'Copy of Raw Data'!AB:AB,"ERROR",0,1)</f>
        <v>Spray Can</v>
      </c>
      <c r="AC36" s="9" t="str">
        <f>_xlfn.XLOOKUP($E36,'Copy of Raw Data'!$E:$E,'Copy of Raw Data'!AC:AC,"ERROR",0,1)</f>
        <v>Pack of 1</v>
      </c>
      <c r="AD36" s="9" t="str">
        <f>_xlfn.XLOOKUP($E36,'Copy of Raw Data'!$E:$E,'Copy of Raw Data'!AD:AD,"ERROR",0,1)</f>
        <v>Volumizing, Hold, Heat Protection, Long Lasting, Humidity Protection</v>
      </c>
      <c r="AE36" s="9" t="str">
        <f>_xlfn.XLOOKUP($E36,'Copy of Raw Data'!$E:$E,'Copy of Raw Data'!AO:AO,"ERROR",0,1)</f>
        <v>Paraben Free</v>
      </c>
      <c r="AF36" s="9" t="str">
        <f>_xlfn.XLOOKUP($E36,'Copy of Raw Data'!$E:$E,'Copy of Raw Data'!AZ:AZ,"ERROR",0,1)</f>
        <v>Water, Castor Oil, Tocopherol, Cetrimonium Choride, Safflower, Geraniol, Collagen</v>
      </c>
      <c r="AG36">
        <f t="shared" si="6"/>
        <v>0</v>
      </c>
      <c r="AH36">
        <f t="shared" si="10"/>
        <v>0</v>
      </c>
      <c r="AI36">
        <f t="shared" si="10"/>
        <v>0</v>
      </c>
      <c r="AJ36">
        <f t="shared" si="10"/>
        <v>0</v>
      </c>
      <c r="AK36">
        <f t="shared" si="10"/>
        <v>0</v>
      </c>
      <c r="AL36">
        <f t="shared" si="10"/>
        <v>0</v>
      </c>
      <c r="AM36">
        <f t="shared" si="10"/>
        <v>0</v>
      </c>
      <c r="AN36">
        <f t="shared" si="10"/>
        <v>0</v>
      </c>
      <c r="AO36">
        <f t="shared" si="10"/>
        <v>0</v>
      </c>
      <c r="AP36">
        <f t="shared" si="10"/>
        <v>0</v>
      </c>
      <c r="AQ36">
        <f t="shared" si="10"/>
        <v>0</v>
      </c>
      <c r="AR36">
        <f t="shared" si="10"/>
        <v>0</v>
      </c>
      <c r="AS36">
        <f t="shared" si="10"/>
        <v>0</v>
      </c>
      <c r="AT36">
        <f t="shared" si="10"/>
        <v>0</v>
      </c>
      <c r="AU36">
        <f t="shared" si="10"/>
        <v>0</v>
      </c>
      <c r="AV36">
        <f t="shared" si="10"/>
        <v>0</v>
      </c>
      <c r="AW36">
        <f t="shared" si="10"/>
        <v>0</v>
      </c>
      <c r="AX36">
        <f t="shared" si="9"/>
        <v>0</v>
      </c>
      <c r="AY36">
        <f t="shared" si="9"/>
        <v>1</v>
      </c>
      <c r="AZ36">
        <f t="shared" si="9"/>
        <v>0</v>
      </c>
      <c r="BA36">
        <f t="shared" si="9"/>
        <v>0</v>
      </c>
      <c r="BB36">
        <f t="shared" si="9"/>
        <v>0</v>
      </c>
      <c r="BC36">
        <f t="shared" si="11"/>
        <v>0</v>
      </c>
      <c r="BD36">
        <f t="shared" si="11"/>
        <v>0</v>
      </c>
      <c r="BE36">
        <f t="shared" si="11"/>
        <v>0</v>
      </c>
      <c r="BF36">
        <f t="shared" si="11"/>
        <v>0</v>
      </c>
      <c r="BG36">
        <f t="shared" si="11"/>
        <v>0</v>
      </c>
      <c r="BH36">
        <f t="shared" si="11"/>
        <v>0</v>
      </c>
      <c r="BI36">
        <f t="shared" si="11"/>
        <v>0</v>
      </c>
      <c r="BJ36">
        <f t="shared" si="11"/>
        <v>0</v>
      </c>
      <c r="BK36">
        <f t="shared" si="11"/>
        <v>0</v>
      </c>
      <c r="BL36">
        <f t="shared" si="11"/>
        <v>0</v>
      </c>
      <c r="BM36">
        <f t="shared" si="11"/>
        <v>0</v>
      </c>
      <c r="BN36">
        <f t="shared" si="11"/>
        <v>0</v>
      </c>
      <c r="BO36">
        <f t="shared" si="11"/>
        <v>0</v>
      </c>
      <c r="BP36">
        <f t="shared" si="11"/>
        <v>0</v>
      </c>
    </row>
    <row r="37" spans="1:68">
      <c r="A37" s="9" t="str">
        <f>_xlfn.XLOOKUP($E37,'Copy of Raw Data'!$E:$E,'Copy of Raw Data'!A:A,"ERROR",0,1)</f>
        <v>US</v>
      </c>
      <c r="B37" s="9" t="str">
        <f>_xlfn.XLOOKUP($E37,'Copy of Raw Data'!$E:$E,'Copy of Raw Data'!B:B,"ERROR",0,1)</f>
        <v>Hair Mousses</v>
      </c>
      <c r="C37" s="9" t="str">
        <f>_xlfn.XLOOKUP($E37,'Copy of Raw Data'!$E:$E,'Copy of Raw Data'!C:C,"ERROR",0,1)</f>
        <v>r+co</v>
      </c>
      <c r="D37" s="9" t="str">
        <f>_xlfn.XLOOKUP($E37,'Copy of Raw Data'!$E:$E,'Copy of Raw Data'!D:D,"ERROR",0,1)</f>
        <v>www.amazon.com/dp/B01695VXTQ</v>
      </c>
      <c r="E37" s="9" t="s">
        <v>166</v>
      </c>
      <c r="F37" s="9" t="str">
        <f>_xlfn.XLOOKUP($E37,'Copy of Raw Data'!$E:$E,'Copy of Raw Data'!F:F,"ERROR",0,1)</f>
        <v>R+Co Aircraft Pomade Mousse</v>
      </c>
      <c r="G37" s="9">
        <f>_xlfn.XLOOKUP($E37,'Copy of Raw Data'!$E:$E,'Copy of Raw Data'!G:G,"ERROR",0,1)</f>
        <v>5329</v>
      </c>
      <c r="H37" s="9">
        <f>_xlfn.XLOOKUP($E37,'Copy of Raw Data'!$E:$E,'Copy of Raw Data'!H:H,"ERROR",0,1)</f>
        <v>179157.1</v>
      </c>
      <c r="I37" s="9">
        <f>_xlfn.XLOOKUP($E37,'Copy of Raw Data'!$E:$E,'Copy of Raw Data'!I:I,"ERROR",0,1)</f>
        <v>0.00750856742588726</v>
      </c>
      <c r="J37" s="9" t="str">
        <f>_xlfn.XLOOKUP($E37,'Copy of Raw Data'!$E:$E,'Copy of 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_xlfn.XLOOKUP($E37,'Copy of Raw Data'!$E:$E,'Copy of Raw Data'!L:L,"ERROR",0,1)</f>
        <v>34.19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_xlfn.XLOOKUP($E37,'Copy of Raw Data'!$E:$E,'Copy of Raw Data'!N:N,"ERROR",0,1)</f>
        <v>36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2"/>
        <v>0.0502777777777778</v>
      </c>
      <c r="Q37" s="9">
        <f>_xlfn.XLOOKUP($E37,'Copy of Raw Data'!$E:$E,'Copy of Raw Data'!Q:Q,"ERROR",0,1)</f>
        <v>5.6</v>
      </c>
      <c r="R37" s="9" t="str">
        <f>_xlfn.XLOOKUP($E37,'Copy of Raw Data'!$E:$E,'Copy of Raw Data'!R:R,"ERROR",0,1)</f>
        <v>oz</v>
      </c>
      <c r="S37" s="17">
        <f t="shared" si="3"/>
        <v>6.10535714285714</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4"/>
        <v>0.217401806850573</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5"/>
        <v>0.206471327117252</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5.6</v>
      </c>
      <c r="AA37" s="9" t="str">
        <f>_xlfn.XLOOKUP($E37,'Copy of Raw Data'!$E:$E,'Copy of Raw Data'!AA:AA,"ERROR",0,1)</f>
        <v>oz</v>
      </c>
      <c r="AB37" s="9" t="str">
        <f>_xlfn.XLOOKUP($E37,'Copy of Raw Data'!$E:$E,'Copy of Raw Data'!AB:AB,"ERROR",0,1)</f>
        <v>Spray Can</v>
      </c>
      <c r="AC37" s="9" t="str">
        <f>_xlfn.XLOOKUP($E37,'Copy of Raw Data'!$E:$E,'Copy of Raw Data'!AC:AC,"ERROR",0,1)</f>
        <v>Pack of 1</v>
      </c>
      <c r="AD37" s="9" t="str">
        <f>_xlfn.XLOOKUP($E37,'Copy of Raw Data'!$E:$E,'Copy of Raw Data'!AD:AD,"ERROR",0,1)</f>
        <v>Curl Enhancing, Volumizing, Shine, Moisturizing</v>
      </c>
      <c r="AE37" s="9" t="str">
        <f>_xlfn.XLOOKUP($E37,'Copy of Raw Data'!$E:$E,'Copy of Raw Data'!AO:AO,"ERROR",0,1)</f>
        <v>Paraben Free, Phthalate Free, Sulfate Free, Cruelty Free, Petrolatum Free, Mineral Oil Free, Gluten Free, Vegan</v>
      </c>
      <c r="AF37" s="9" t="str">
        <f>_xlfn.XLOOKUP($E37,'Copy of Raw Data'!$E:$E,'Copy of Raw Data'!AZ:AZ,"ERROR",0,1)</f>
        <v>Vegetable Protein, Neem, Papaya</v>
      </c>
      <c r="AG37">
        <f t="shared" si="6"/>
        <v>0</v>
      </c>
      <c r="AH37">
        <f t="shared" si="10"/>
        <v>0</v>
      </c>
      <c r="AI37">
        <f t="shared" si="10"/>
        <v>0</v>
      </c>
      <c r="AJ37">
        <f t="shared" si="10"/>
        <v>0</v>
      </c>
      <c r="AK37">
        <f t="shared" si="10"/>
        <v>0</v>
      </c>
      <c r="AL37">
        <f t="shared" si="10"/>
        <v>0</v>
      </c>
      <c r="AM37">
        <f t="shared" si="10"/>
        <v>1</v>
      </c>
      <c r="AN37">
        <f t="shared" si="10"/>
        <v>0</v>
      </c>
      <c r="AO37">
        <f t="shared" si="10"/>
        <v>0</v>
      </c>
      <c r="AP37">
        <f t="shared" si="10"/>
        <v>0</v>
      </c>
      <c r="AQ37">
        <f t="shared" si="10"/>
        <v>0</v>
      </c>
      <c r="AR37">
        <f t="shared" si="10"/>
        <v>0</v>
      </c>
      <c r="AS37">
        <f t="shared" si="10"/>
        <v>0</v>
      </c>
      <c r="AT37">
        <f t="shared" si="10"/>
        <v>1</v>
      </c>
      <c r="AU37">
        <f t="shared" si="10"/>
        <v>1</v>
      </c>
      <c r="AV37">
        <f t="shared" si="10"/>
        <v>0</v>
      </c>
      <c r="AW37">
        <f t="shared" si="10"/>
        <v>0</v>
      </c>
      <c r="AX37">
        <f t="shared" si="9"/>
        <v>0</v>
      </c>
      <c r="AY37">
        <f t="shared" si="9"/>
        <v>1</v>
      </c>
      <c r="AZ37">
        <f t="shared" si="9"/>
        <v>1</v>
      </c>
      <c r="BA37">
        <f t="shared" si="9"/>
        <v>0</v>
      </c>
      <c r="BB37">
        <f t="shared" si="9"/>
        <v>0</v>
      </c>
      <c r="BC37">
        <f t="shared" si="11"/>
        <v>0</v>
      </c>
      <c r="BD37">
        <f t="shared" si="11"/>
        <v>1</v>
      </c>
      <c r="BE37">
        <f t="shared" si="11"/>
        <v>1</v>
      </c>
      <c r="BF37">
        <f t="shared" si="11"/>
        <v>0</v>
      </c>
      <c r="BG37">
        <f t="shared" si="11"/>
        <v>0</v>
      </c>
      <c r="BH37">
        <f t="shared" si="11"/>
        <v>0</v>
      </c>
      <c r="BI37">
        <f t="shared" si="11"/>
        <v>0</v>
      </c>
      <c r="BJ37">
        <f t="shared" si="11"/>
        <v>0</v>
      </c>
      <c r="BK37">
        <f t="shared" si="11"/>
        <v>1</v>
      </c>
      <c r="BL37">
        <f t="shared" si="11"/>
        <v>0</v>
      </c>
      <c r="BM37">
        <f t="shared" si="11"/>
        <v>0</v>
      </c>
      <c r="BN37">
        <f t="shared" si="11"/>
        <v>0</v>
      </c>
      <c r="BO37">
        <f t="shared" si="11"/>
        <v>0</v>
      </c>
      <c r="BP37">
        <f t="shared" si="11"/>
        <v>0</v>
      </c>
    </row>
    <row r="38" spans="1:68">
      <c r="A38" s="9" t="str">
        <f>_xlfn.XLOOKUP($E38,'Copy of Raw Data'!$E:$E,'Copy of Raw Data'!A:A,"ERROR",0,1)</f>
        <v>US</v>
      </c>
      <c r="B38" s="9" t="str">
        <f>_xlfn.XLOOKUP($E38,'Copy of Raw Data'!$E:$E,'Copy of Raw Data'!B:B,"ERROR",0,1)</f>
        <v>Hair Mousses</v>
      </c>
      <c r="C38" s="9" t="str">
        <f>_xlfn.XLOOKUP($E38,'Copy of Raw Data'!$E:$E,'Copy of Raw Data'!C:C,"ERROR",0,1)</f>
        <v>PATTERN</v>
      </c>
      <c r="D38" s="9" t="str">
        <f>_xlfn.XLOOKUP($E38,'Copy of Raw Data'!$E:$E,'Copy of Raw Data'!D:D,"ERROR",0,1)</f>
        <v>www.amazon.com/dp/B0C1HGJ2HN</v>
      </c>
      <c r="E38" s="9" t="s">
        <v>170</v>
      </c>
      <c r="F38" s="9" t="str">
        <f>_xlfn.XLOOKUP($E38,'Copy of Raw Data'!$E:$E,'Copy of Raw Data'!F:F,"ERROR",0,1)</f>
        <v>PATTERN Beauty by Tracee Ellis Ross Curl Mousse 8 oz / 236.6 mL</v>
      </c>
      <c r="G38" s="9">
        <f>_xlfn.XLOOKUP($E38,'Copy of Raw Data'!$E:$E,'Copy of Raw Data'!G:G,"ERROR",0,1)</f>
        <v>8789</v>
      </c>
      <c r="H38" s="9">
        <f>_xlfn.XLOOKUP($E38,'Copy of Raw Data'!$E:$E,'Copy of Raw Data'!H:H,"ERROR",0,1)</f>
        <v>176611.71</v>
      </c>
      <c r="I38" s="9">
        <f>_xlfn.XLOOKUP($E38,'Copy of Raw Data'!$E:$E,'Copy of Raw Data'!I:I,"ERROR",0,1)</f>
        <v>0.00728778001305112</v>
      </c>
      <c r="J38" s="9" t="str">
        <f>_xlfn.XLOOKUP($E38,'Copy of Raw Data'!$E:$E,'Copy of 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20 to 30</v>
      </c>
      <c r="L38" s="9">
        <f>_xlfn.XLOOKUP($E38,'Copy of Raw Data'!$E:$E,'Copy of Raw Data'!L:L,"ERROR",0,1)</f>
        <v>20.18</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20 to 30</v>
      </c>
      <c r="N38" s="9">
        <f>_xlfn.XLOOKUP($E38,'Copy of Raw Data'!$E:$E,'Copy of Raw Data'!N:N,"ERROR",0,1)</f>
        <v>20.28</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0% to 2%</v>
      </c>
      <c r="P38" s="16">
        <f t="shared" si="2"/>
        <v>0.00493096646942808</v>
      </c>
      <c r="Q38" s="9">
        <f>_xlfn.XLOOKUP($E38,'Copy of Raw Data'!$E:$E,'Copy of Raw Data'!Q:Q,"ERROR",0,1)</f>
        <v>8</v>
      </c>
      <c r="R38" s="9" t="str">
        <f>_xlfn.XLOOKUP($E38,'Copy of Raw Data'!$E:$E,'Copy of Raw Data'!R:R,"ERROR",0,1)</f>
        <v>oz</v>
      </c>
      <c r="S38" s="17">
        <f t="shared" si="3"/>
        <v>2.5225</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2 to 3</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7">
        <f t="shared" si="4"/>
        <v>0.0857287791680758</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7">
        <f t="shared" si="5"/>
        <v>0.085306053432533</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6 to 8</v>
      </c>
      <c r="Z38" s="17">
        <f t="array" ref="Z38">_xlfn.IFS(AA38="oz",_xlfn.IFS(R38="oz",Q38,R38="fl oz",Q38*1.04,R38="ml",Q38*0.0338),AA38="fl oz",_xlfn.IFS(R38="oz",Q38/1.04,R38="fl oz",Q38,R38="ml",Q38*0.0338/1.04),AA38="ml",_xlfn.IFS(R38="oz",Q38/0.0338,R38="fl oz",Q38*1.04/0.0338,R38="ml",Q38))</f>
        <v>8</v>
      </c>
      <c r="AA38" s="9" t="str">
        <f>_xlfn.XLOOKUP($E38,'Copy of Raw Data'!$E:$E,'Copy of Raw Data'!AA:AA,"ERROR",0,1)</f>
        <v>oz</v>
      </c>
      <c r="AB38" s="9" t="str">
        <f>_xlfn.XLOOKUP($E38,'Copy of Raw Data'!$E:$E,'Copy of Raw Data'!AB:AB,"ERROR",0,1)</f>
        <v>Pump Bottle</v>
      </c>
      <c r="AC38" s="9" t="str">
        <f>_xlfn.XLOOKUP($E38,'Copy of Raw Data'!$E:$E,'Copy of Raw Data'!AC:AC,"ERROR",0,1)</f>
        <v>Pack of 1</v>
      </c>
      <c r="AD38" s="9" t="str">
        <f>_xlfn.XLOOKUP($E38,'Copy of Raw Data'!$E:$E,'Copy of Raw Data'!AD:AD,"ERROR",0,1)</f>
        <v>Lightweight, Hold, Fast Drying, Flake Control, Shine, Moisturizing</v>
      </c>
      <c r="AE38" s="9" t="str">
        <f>_xlfn.XLOOKUP($E38,'Copy of Raw Data'!$E:$E,'Copy of Raw Data'!AO:AO,"ERROR",0,1)</f>
        <v>NA</v>
      </c>
      <c r="AF38" s="9" t="str">
        <f>_xlfn.XLOOKUP($E38,'Copy of Raw Data'!$E:$E,'Copy of Raw Data'!AZ:AZ,"ERROR",0,1)</f>
        <v>Argan oil, Marshmallow root, Castor Oil, Glycerin, Biotin, Ethylhexylglycerin, Geraniol</v>
      </c>
      <c r="AG38">
        <f t="shared" si="6"/>
        <v>0</v>
      </c>
      <c r="AH38">
        <f t="shared" si="10"/>
        <v>0</v>
      </c>
      <c r="AI38">
        <f t="shared" si="10"/>
        <v>0</v>
      </c>
      <c r="AJ38">
        <f t="shared" si="10"/>
        <v>0</v>
      </c>
      <c r="AK38">
        <f t="shared" si="10"/>
        <v>0</v>
      </c>
      <c r="AL38">
        <f t="shared" si="10"/>
        <v>0</v>
      </c>
      <c r="AM38">
        <f t="shared" si="10"/>
        <v>0</v>
      </c>
      <c r="AN38">
        <f t="shared" si="10"/>
        <v>0</v>
      </c>
      <c r="AO38">
        <f t="shared" si="10"/>
        <v>0</v>
      </c>
      <c r="AP38">
        <f t="shared" si="10"/>
        <v>0</v>
      </c>
      <c r="AQ38">
        <f t="shared" si="10"/>
        <v>0</v>
      </c>
      <c r="AR38">
        <f t="shared" si="10"/>
        <v>0</v>
      </c>
      <c r="AS38">
        <f t="shared" si="10"/>
        <v>0</v>
      </c>
      <c r="AT38">
        <f t="shared" si="10"/>
        <v>0</v>
      </c>
      <c r="AU38">
        <f t="shared" si="10"/>
        <v>0</v>
      </c>
      <c r="AV38">
        <f t="shared" si="10"/>
        <v>1</v>
      </c>
      <c r="AW38">
        <f t="shared" si="10"/>
        <v>0</v>
      </c>
      <c r="AX38">
        <f t="shared" si="9"/>
        <v>0</v>
      </c>
      <c r="AY38">
        <f t="shared" si="9"/>
        <v>0</v>
      </c>
      <c r="AZ38">
        <f t="shared" si="9"/>
        <v>0</v>
      </c>
      <c r="BA38">
        <f t="shared" si="9"/>
        <v>0</v>
      </c>
      <c r="BB38">
        <f t="shared" si="9"/>
        <v>0</v>
      </c>
      <c r="BC38">
        <f t="shared" si="11"/>
        <v>0</v>
      </c>
      <c r="BD38">
        <f t="shared" si="11"/>
        <v>0</v>
      </c>
      <c r="BE38">
        <f t="shared" si="11"/>
        <v>0</v>
      </c>
      <c r="BF38">
        <f t="shared" si="11"/>
        <v>0</v>
      </c>
      <c r="BG38">
        <f t="shared" si="11"/>
        <v>0</v>
      </c>
      <c r="BH38">
        <f t="shared" si="11"/>
        <v>0</v>
      </c>
      <c r="BI38">
        <f t="shared" si="11"/>
        <v>0</v>
      </c>
      <c r="BJ38">
        <f t="shared" si="11"/>
        <v>0</v>
      </c>
      <c r="BK38">
        <f t="shared" si="11"/>
        <v>0</v>
      </c>
      <c r="BL38">
        <f t="shared" si="11"/>
        <v>0</v>
      </c>
      <c r="BM38">
        <f t="shared" si="11"/>
        <v>0</v>
      </c>
      <c r="BN38">
        <f t="shared" si="11"/>
        <v>0</v>
      </c>
      <c r="BO38">
        <f t="shared" si="11"/>
        <v>0</v>
      </c>
      <c r="BP38">
        <f t="shared" si="11"/>
        <v>0</v>
      </c>
    </row>
    <row r="39" spans="1:68">
      <c r="A39" s="9" t="str">
        <f>_xlfn.XLOOKUP($E39,'Copy of Raw Data'!$E:$E,'Copy of Raw Data'!A:A,"ERROR",0,1)</f>
        <v>US</v>
      </c>
      <c r="B39" s="9" t="str">
        <f>_xlfn.XLOOKUP($E39,'Copy of Raw Data'!$E:$E,'Copy of Raw Data'!B:B,"ERROR",0,1)</f>
        <v>Hair Mousses</v>
      </c>
      <c r="C39" s="9" t="str">
        <f>_xlfn.XLOOKUP($E39,'Copy of Raw Data'!$E:$E,'Copy of Raw Data'!C:C,"ERROR",0,1)</f>
        <v>Herbal Essences</v>
      </c>
      <c r="D39" s="9" t="str">
        <f>_xlfn.XLOOKUP($E39,'Copy of Raw Data'!$E:$E,'Copy of Raw Data'!D:D,"ERROR",0,1)</f>
        <v>www.amazon.com/dp/B0B995XZ6T</v>
      </c>
      <c r="E39" s="9" t="s">
        <v>174</v>
      </c>
      <c r="F39" s="9" t="str">
        <f>_xlfn.XLOOKUP($E39,'Copy of Raw Data'!$E:$E,'Copy of Raw Data'!F:F,"ERROR",0,1)</f>
        <v>Herbal Essences Curl Boosting Mousse for Curly Hair and Wavy Hair, Anti Frizz, All Day Hold, Pack of 3, 20.4 oz Total</v>
      </c>
      <c r="G39" s="9">
        <f>_xlfn.XLOOKUP($E39,'Copy of Raw Data'!$E:$E,'Copy of Raw Data'!G:G,"ERROR",0,1)</f>
        <v>14059</v>
      </c>
      <c r="H39" s="9">
        <f>_xlfn.XLOOKUP($E39,'Copy of Raw Data'!$E:$E,'Copy of Raw Data'!H:H,"ERROR",0,1)</f>
        <v>171418.49</v>
      </c>
      <c r="I39" s="9">
        <f>_xlfn.XLOOKUP($E39,'Copy of Raw Data'!$E:$E,'Copy of Raw Data'!I:I,"ERROR",0,1)</f>
        <v>0.00716868272789851</v>
      </c>
      <c r="J39" s="9" t="str">
        <f>_xlfn.XLOOKUP($E39,'Copy of Raw Data'!$E:$E,'Copy of 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10 to 15</v>
      </c>
      <c r="L39" s="9">
        <f>_xlfn.XLOOKUP($E39,'Copy of Raw Data'!$E:$E,'Copy of Raw Data'!L:L,"ERROR",0,1)</f>
        <v>12.41</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10 to 15</v>
      </c>
      <c r="N39" s="9">
        <f>_xlfn.XLOOKUP($E39,'Copy of Raw Data'!$E:$E,'Copy of Raw Data'!N:N,"ERROR",0,1)</f>
        <v>14.99</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15% to 20%</v>
      </c>
      <c r="P39" s="16">
        <f t="shared" si="2"/>
        <v>0.172114743162108</v>
      </c>
      <c r="Q39" s="9">
        <f>_xlfn.XLOOKUP($E39,'Copy of Raw Data'!$E:$E,'Copy of Raw Data'!Q:Q,"ERROR",0,1)</f>
        <v>20.4</v>
      </c>
      <c r="R39" s="9" t="str">
        <f>_xlfn.XLOOKUP($E39,'Copy of Raw Data'!$E:$E,'Copy of Raw Data'!R:R,"ERROR",0,1)</f>
        <v>oz</v>
      </c>
      <c r="S39" s="17">
        <f t="shared" si="3"/>
        <v>0.608333333333333</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0.5 to 0.75</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 to 0.05</v>
      </c>
      <c r="V39" s="17">
        <f t="shared" si="4"/>
        <v>0.0248496422579854</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 to 0.05</v>
      </c>
      <c r="X39" s="17">
        <f t="shared" si="5"/>
        <v>0.020572652463082</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20 to 25</v>
      </c>
      <c r="Z39" s="17">
        <f t="array" ref="Z39">_xlfn.IFS(AA39="oz",_xlfn.IFS(R39="oz",Q39,R39="fl oz",Q39*1.04,R39="ml",Q39*0.0338),AA39="fl oz",_xlfn.IFS(R39="oz",Q39/1.04,R39="fl oz",Q39,R39="ml",Q39*0.0338/1.04),AA39="ml",_xlfn.IFS(R39="oz",Q39/0.0338,R39="fl oz",Q39*1.04/0.0338,R39="ml",Q39))</f>
        <v>20.4</v>
      </c>
      <c r="AA39" s="9" t="str">
        <f>_xlfn.XLOOKUP($E39,'Copy of Raw Data'!$E:$E,'Copy of Raw Data'!AA:AA,"ERROR",0,1)</f>
        <v>oz</v>
      </c>
      <c r="AB39" s="9" t="str">
        <f>_xlfn.XLOOKUP($E39,'Copy of Raw Data'!$E:$E,'Copy of Raw Data'!AB:AB,"ERROR",0,1)</f>
        <v>Spray Can</v>
      </c>
      <c r="AC39" s="9" t="str">
        <f>_xlfn.XLOOKUP($E39,'Copy of Raw Data'!$E:$E,'Copy of Raw Data'!AC:AC,"ERROR",0,1)</f>
        <v>Pack of 3</v>
      </c>
      <c r="AD39" s="9" t="str">
        <f>_xlfn.XLOOKUP($E39,'Copy of Raw Data'!$E:$E,'Copy of Raw Data'!AD:AD,"ERROR",0,1)</f>
        <v>Frizz Control, Hold, Curl Enhancing, Color Safe</v>
      </c>
      <c r="AE39" s="9" t="str">
        <f>_xlfn.XLOOKUP($E39,'Copy of Raw Data'!$E:$E,'Copy of Raw Data'!AO:AO,"ERROR",0,1)</f>
        <v>Cruelty Free, Paraben Free, Dye Free</v>
      </c>
      <c r="AF39" s="9" t="str">
        <f>_xlfn.XLOOKUP($E39,'Copy of Raw Data'!$E:$E,'Copy of Raw Data'!AZ:AZ,"ERROR",0,1)</f>
        <v>Jojoba Oil, Lavender, Disodium edta, Citric Acid</v>
      </c>
      <c r="AG39">
        <f t="shared" si="6"/>
        <v>0</v>
      </c>
      <c r="AH39">
        <f t="shared" si="10"/>
        <v>0</v>
      </c>
      <c r="AI39">
        <f t="shared" si="10"/>
        <v>0</v>
      </c>
      <c r="AJ39">
        <f t="shared" si="10"/>
        <v>0</v>
      </c>
      <c r="AK39">
        <f t="shared" si="10"/>
        <v>0</v>
      </c>
      <c r="AL39">
        <f t="shared" si="10"/>
        <v>0</v>
      </c>
      <c r="AM39">
        <f t="shared" si="10"/>
        <v>1</v>
      </c>
      <c r="AN39">
        <f t="shared" si="10"/>
        <v>0</v>
      </c>
      <c r="AO39">
        <f t="shared" si="10"/>
        <v>0</v>
      </c>
      <c r="AP39">
        <f t="shared" si="10"/>
        <v>1</v>
      </c>
      <c r="AQ39">
        <f t="shared" si="10"/>
        <v>0</v>
      </c>
      <c r="AR39">
        <f t="shared" si="10"/>
        <v>0</v>
      </c>
      <c r="AS39">
        <f t="shared" si="10"/>
        <v>0</v>
      </c>
      <c r="AT39">
        <f t="shared" si="10"/>
        <v>0</v>
      </c>
      <c r="AU39">
        <f t="shared" si="10"/>
        <v>0</v>
      </c>
      <c r="AV39">
        <f t="shared" si="10"/>
        <v>0</v>
      </c>
      <c r="AW39">
        <f t="shared" si="10"/>
        <v>0</v>
      </c>
      <c r="AX39">
        <f t="shared" si="9"/>
        <v>0</v>
      </c>
      <c r="AY39">
        <f t="shared" si="9"/>
        <v>1</v>
      </c>
      <c r="AZ39">
        <f t="shared" si="9"/>
        <v>0</v>
      </c>
      <c r="BA39">
        <f t="shared" si="9"/>
        <v>0</v>
      </c>
      <c r="BB39">
        <f t="shared" si="9"/>
        <v>0</v>
      </c>
      <c r="BC39">
        <f t="shared" si="11"/>
        <v>0</v>
      </c>
      <c r="BD39">
        <f t="shared" si="11"/>
        <v>0</v>
      </c>
      <c r="BE39">
        <f t="shared" si="11"/>
        <v>0</v>
      </c>
      <c r="BF39">
        <f t="shared" si="11"/>
        <v>0</v>
      </c>
      <c r="BG39">
        <f t="shared" si="11"/>
        <v>0</v>
      </c>
      <c r="BH39">
        <f t="shared" si="11"/>
        <v>0</v>
      </c>
      <c r="BI39">
        <f t="shared" si="11"/>
        <v>0</v>
      </c>
      <c r="BJ39">
        <f t="shared" si="11"/>
        <v>0</v>
      </c>
      <c r="BK39">
        <f t="shared" si="11"/>
        <v>0</v>
      </c>
      <c r="BL39">
        <f t="shared" si="11"/>
        <v>0</v>
      </c>
      <c r="BM39">
        <f t="shared" si="11"/>
        <v>0</v>
      </c>
      <c r="BN39">
        <f t="shared" si="11"/>
        <v>0</v>
      </c>
      <c r="BO39">
        <f t="shared" si="11"/>
        <v>0</v>
      </c>
      <c r="BP39">
        <f t="shared" si="11"/>
        <v>0</v>
      </c>
    </row>
    <row r="40" spans="1:68">
      <c r="A40" s="9" t="str">
        <f>_xlfn.XLOOKUP($E40,'Copy of Raw Data'!$E:$E,'Copy of Raw Data'!A:A,"ERROR",0,1)</f>
        <v>US</v>
      </c>
      <c r="B40" s="9" t="str">
        <f>_xlfn.XLOOKUP($E40,'Copy of Raw Data'!$E:$E,'Copy of Raw Data'!B:B,"ERROR",0,1)</f>
        <v>Hair Mousses</v>
      </c>
      <c r="C40" s="9" t="str">
        <f>_xlfn.XLOOKUP($E40,'Copy of Raw Data'!$E:$E,'Copy of Raw Data'!C:C,"ERROR",0,1)</f>
        <v>igk</v>
      </c>
      <c r="D40" s="9" t="str">
        <f>_xlfn.XLOOKUP($E40,'Copy of Raw Data'!$E:$E,'Copy of Raw Data'!D:D,"ERROR",0,1)</f>
        <v>www.amazon.com/dp/B091MJ3P9X</v>
      </c>
      <c r="E40" s="9" t="s">
        <v>178</v>
      </c>
      <c r="F40" s="9" t="str">
        <f>_xlfn.XLOOKUP($E40,'Copy of Raw Data'!$E:$E,'Copy of Raw Data'!F:F,"ERROR",0,1)</f>
        <v>IGK BIG TIME Volume &amp; Thickening Mousse | Moveable + Fullness + Frizz Control | Vegan + Cruelty Free | 6.2 Oz</v>
      </c>
      <c r="G40" s="9">
        <f>_xlfn.XLOOKUP($E40,'Copy of Raw Data'!$E:$E,'Copy of Raw Data'!G:G,"ERROR",0,1)</f>
        <v>5500</v>
      </c>
      <c r="H40" s="9">
        <f>_xlfn.XLOOKUP($E40,'Copy of Raw Data'!$E:$E,'Copy of Raw Data'!H:H,"ERROR",0,1)</f>
        <v>168617.16</v>
      </c>
      <c r="I40" s="9">
        <f>_xlfn.XLOOKUP($E40,'Copy of Raw Data'!$E:$E,'Copy of Raw Data'!I:I,"ERROR",0,1)</f>
        <v>0.00715997149654491</v>
      </c>
      <c r="J40" s="9" t="str">
        <f>_xlfn.XLOOKUP($E40,'Copy of Raw Data'!$E:$E,'Copy of 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30 to 40</v>
      </c>
      <c r="L40" s="9">
        <f>_xlfn.XLOOKUP($E40,'Copy of Raw Data'!$E:$E,'Copy of Raw Data'!L:L,"ERROR",0,1)</f>
        <v>30.92</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30 to 40</v>
      </c>
      <c r="N40" s="9">
        <f>_xlfn.XLOOKUP($E40,'Copy of Raw Data'!$E:$E,'Copy of Raw Data'!N:N,"ERROR",0,1)</f>
        <v>31.28</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6">
        <f t="shared" si="2"/>
        <v>0.0115089514066496</v>
      </c>
      <c r="Q40" s="9">
        <f>_xlfn.XLOOKUP($E40,'Copy of Raw Data'!$E:$E,'Copy of Raw Data'!Q:Q,"ERROR",0,1)</f>
        <v>6.2</v>
      </c>
      <c r="R40" s="9" t="str">
        <f>_xlfn.XLOOKUP($E40,'Copy of Raw Data'!$E:$E,'Copy of Raw Data'!R:R,"ERROR",0,1)</f>
        <v>oz</v>
      </c>
      <c r="S40" s="17">
        <f t="shared" si="3"/>
        <v>4.98709677419355</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4 to 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0.1 to 0.2</v>
      </c>
      <c r="V40" s="17">
        <f t="shared" si="4"/>
        <v>0.170617561390686</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0.1 to 0.2</v>
      </c>
      <c r="X40" s="17">
        <f t="shared" si="5"/>
        <v>0.168653932167519</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17">
        <f t="array" ref="Z40">_xlfn.IFS(AA40="oz",_xlfn.IFS(R40="oz",Q40,R40="fl oz",Q40*1.04,R40="ml",Q40*0.0338),AA40="fl oz",_xlfn.IFS(R40="oz",Q40/1.04,R40="fl oz",Q40,R40="ml",Q40*0.0338/1.04),AA40="ml",_xlfn.IFS(R40="oz",Q40/0.0338,R40="fl oz",Q40*1.04/0.0338,R40="ml",Q40))</f>
        <v>6.2</v>
      </c>
      <c r="AA40" s="9" t="str">
        <f>_xlfn.XLOOKUP($E40,'Copy of Raw Data'!$E:$E,'Copy of Raw Data'!AA:AA,"ERROR",0,1)</f>
        <v>oz</v>
      </c>
      <c r="AB40" s="9" t="str">
        <f>_xlfn.XLOOKUP($E40,'Copy of Raw Data'!$E:$E,'Copy of Raw Data'!AB:AB,"ERROR",0,1)</f>
        <v>Spray Can</v>
      </c>
      <c r="AC40" s="9" t="str">
        <f>_xlfn.XLOOKUP($E40,'Copy of Raw Data'!$E:$E,'Copy of Raw Data'!AC:AC,"ERROR",0,1)</f>
        <v>Pack of 1</v>
      </c>
      <c r="AD40" s="9" t="str">
        <f>_xlfn.XLOOKUP($E40,'Copy of Raw Data'!$E:$E,'Copy of Raw Data'!AD:AD,"ERROR",0,1)</f>
        <v>Frizz Control, Heat Protection, Lift</v>
      </c>
      <c r="AE40" s="9" t="str">
        <f>_xlfn.XLOOKUP($E40,'Copy of Raw Data'!$E:$E,'Copy of Raw Data'!AO:AO,"ERROR",0,1)</f>
        <v>Vegan, Cruelty Free</v>
      </c>
      <c r="AF40" s="9" t="str">
        <f>_xlfn.XLOOKUP($E40,'Copy of Raw Data'!$E:$E,'Copy of Raw Data'!AZ:AZ,"ERROR",0,1)</f>
        <v>Cotton, Castor Oil, Palm, Panthenol, Sunflower, Quinoa, Glycerin, Ethylhexylglycerin, Disodium edta, Geraniol</v>
      </c>
      <c r="AG40">
        <f t="shared" si="6"/>
        <v>0</v>
      </c>
      <c r="AH40">
        <f t="shared" si="10"/>
        <v>0</v>
      </c>
      <c r="AI40">
        <f t="shared" si="10"/>
        <v>0</v>
      </c>
      <c r="AJ40">
        <f t="shared" si="10"/>
        <v>0</v>
      </c>
      <c r="AK40">
        <f t="shared" si="10"/>
        <v>0</v>
      </c>
      <c r="AL40">
        <f t="shared" si="10"/>
        <v>0</v>
      </c>
      <c r="AM40">
        <f t="shared" si="10"/>
        <v>1</v>
      </c>
      <c r="AN40">
        <f t="shared" si="10"/>
        <v>0</v>
      </c>
      <c r="AO40">
        <f t="shared" si="10"/>
        <v>0</v>
      </c>
      <c r="AP40">
        <f t="shared" si="10"/>
        <v>0</v>
      </c>
      <c r="AQ40">
        <f t="shared" si="10"/>
        <v>0</v>
      </c>
      <c r="AR40">
        <f t="shared" si="10"/>
        <v>0</v>
      </c>
      <c r="AS40">
        <f t="shared" si="10"/>
        <v>0</v>
      </c>
      <c r="AT40">
        <f t="shared" si="10"/>
        <v>0</v>
      </c>
      <c r="AU40">
        <f t="shared" si="10"/>
        <v>0</v>
      </c>
      <c r="AV40">
        <f t="shared" si="10"/>
        <v>0</v>
      </c>
      <c r="AW40">
        <f t="shared" si="10"/>
        <v>0</v>
      </c>
      <c r="AX40">
        <f t="shared" si="9"/>
        <v>0</v>
      </c>
      <c r="AY40">
        <f t="shared" si="9"/>
        <v>0</v>
      </c>
      <c r="AZ40">
        <f t="shared" si="9"/>
        <v>0</v>
      </c>
      <c r="BA40">
        <f t="shared" si="9"/>
        <v>0</v>
      </c>
      <c r="BB40">
        <f t="shared" si="9"/>
        <v>0</v>
      </c>
      <c r="BC40">
        <f t="shared" si="11"/>
        <v>0</v>
      </c>
      <c r="BD40">
        <f t="shared" si="11"/>
        <v>0</v>
      </c>
      <c r="BE40">
        <f t="shared" si="11"/>
        <v>1</v>
      </c>
      <c r="BF40">
        <f t="shared" si="11"/>
        <v>0</v>
      </c>
      <c r="BG40">
        <f t="shared" si="11"/>
        <v>0</v>
      </c>
      <c r="BH40">
        <f t="shared" si="11"/>
        <v>0</v>
      </c>
      <c r="BI40">
        <f t="shared" si="11"/>
        <v>0</v>
      </c>
      <c r="BJ40">
        <f t="shared" si="11"/>
        <v>0</v>
      </c>
      <c r="BK40">
        <f t="shared" si="11"/>
        <v>0</v>
      </c>
      <c r="BL40">
        <f t="shared" si="11"/>
        <v>0</v>
      </c>
      <c r="BM40">
        <f t="shared" si="11"/>
        <v>0</v>
      </c>
      <c r="BN40">
        <f t="shared" si="11"/>
        <v>0</v>
      </c>
      <c r="BO40">
        <f t="shared" si="11"/>
        <v>0</v>
      </c>
      <c r="BP40">
        <f t="shared" si="11"/>
        <v>0</v>
      </c>
    </row>
    <row r="41" spans="1:68">
      <c r="A41" s="9" t="str">
        <f>_xlfn.XLOOKUP($E41,'Copy of Raw Data'!$E:$E,'Copy of Raw Data'!A:A,"ERROR",0,1)</f>
        <v>US</v>
      </c>
      <c r="B41" s="9" t="str">
        <f>_xlfn.XLOOKUP($E41,'Copy of Raw Data'!$E:$E,'Copy of Raw Data'!B:B,"ERROR",0,1)</f>
        <v>Hair Mousses</v>
      </c>
      <c r="C41" s="9" t="str">
        <f>_xlfn.XLOOKUP($E41,'Copy of Raw Data'!$E:$E,'Copy of Raw Data'!C:C,"ERROR",0,1)</f>
        <v>r+co</v>
      </c>
      <c r="D41" s="9" t="str">
        <f>_xlfn.XLOOKUP($E41,'Copy of Raw Data'!$E:$E,'Copy of Raw Data'!D:D,"ERROR",0,1)</f>
        <v>www.amazon.com/dp/B00X2YPP6U</v>
      </c>
      <c r="E41" s="9" t="s">
        <v>181</v>
      </c>
      <c r="F41" s="9" t="str">
        <f>_xlfn.XLOOKUP($E41,'Copy of Raw Data'!$E:$E,'Copy of Raw Data'!F:F,"ERROR",0,1)</f>
        <v>R+Co Park Ave Blowout Balm, Vitamin-Rich Hair Balm for Smooth Blowouts</v>
      </c>
      <c r="G41" s="9">
        <f>_xlfn.XLOOKUP($E41,'Copy of Raw Data'!$E:$E,'Copy of Raw Data'!G:G,"ERROR",0,1)</f>
        <v>5460</v>
      </c>
      <c r="H41" s="9">
        <f>_xlfn.XLOOKUP($E41,'Copy of Raw Data'!$E:$E,'Copy of Raw Data'!H:H,"ERROR",0,1)</f>
        <v>168412.26</v>
      </c>
      <c r="I41" s="9">
        <f>_xlfn.XLOOKUP($E41,'Copy of Raw Data'!$E:$E,'Copy of Raw Data'!I:I,"ERROR",0,1)</f>
        <v>0.00706937001386697</v>
      </c>
      <c r="J41" s="9" t="str">
        <f>_xlfn.XLOOKUP($E41,'Copy of Raw Data'!$E:$E,'Copy of 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_xlfn.XLOOKUP($E41,'Copy of Raw Data'!$E:$E,'Copy of Raw Data'!L:L,"ERROR",0,1)</f>
        <v>32.75</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_xlfn.XLOOKUP($E41,'Copy of Raw Data'!$E:$E,'Copy of Raw Data'!N:N,"ERROR",0,1)</f>
        <v>34</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6">
        <f t="shared" si="2"/>
        <v>0.0367647058823529</v>
      </c>
      <c r="Q41" s="9">
        <f>_xlfn.XLOOKUP($E41,'Copy of Raw Data'!$E:$E,'Copy of Raw Data'!Q:Q,"ERROR",0,1)</f>
        <v>5</v>
      </c>
      <c r="R41" s="9" t="str">
        <f>_xlfn.XLOOKUP($E41,'Copy of Raw Data'!$E:$E,'Copy of Raw Data'!R:R,"ERROR",0,1)</f>
        <v>fl oz</v>
      </c>
      <c r="S41" s="17">
        <f t="shared" si="3"/>
        <v>6.29807692307692</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5 to 10</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0.2 to 0.3</v>
      </c>
      <c r="V41" s="17">
        <f t="shared" si="4"/>
        <v>0.221118077053146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0.2 to 0.3</v>
      </c>
      <c r="X41" s="17">
        <f t="shared" si="5"/>
        <v>0.212988735985016</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17">
        <f t="array" ref="Z41">_xlfn.IFS(AA41="oz",_xlfn.IFS(R41="oz",Q41,R41="fl oz",Q41*1.04,R41="ml",Q41*0.0338),AA41="fl oz",_xlfn.IFS(R41="oz",Q41/1.04,R41="fl oz",Q41,R41="ml",Q41*0.0338/1.04),AA41="ml",_xlfn.IFS(R41="oz",Q41/0.0338,R41="fl oz",Q41*1.04/0.0338,R41="ml",Q41))</f>
        <v>5.2</v>
      </c>
      <c r="AA41" s="9" t="str">
        <f>_xlfn.XLOOKUP($E41,'Copy of Raw Data'!$E:$E,'Copy of Raw Data'!AA:AA,"ERROR",0,1)</f>
        <v>oz</v>
      </c>
      <c r="AB41" s="9" t="str">
        <f>_xlfn.XLOOKUP($E41,'Copy of Raw Data'!$E:$E,'Copy of Raw Data'!AB:AB,"ERROR",0,1)</f>
        <v>Tube</v>
      </c>
      <c r="AC41" s="9" t="str">
        <f>_xlfn.XLOOKUP($E41,'Copy of Raw Data'!$E:$E,'Copy of Raw Data'!AC:AC,"ERROR",0,1)</f>
        <v>Pack of 1</v>
      </c>
      <c r="AD41" s="9" t="str">
        <f>_xlfn.XLOOKUP($E41,'Copy of Raw Data'!$E:$E,'Copy of Raw Data'!AD:AD,"ERROR",0,1)</f>
        <v>Nourishing, Strengthening, Shine, Thickening, Moisturizing</v>
      </c>
      <c r="AE41" s="9" t="str">
        <f>_xlfn.XLOOKUP($E41,'Copy of Raw Data'!$E:$E,'Copy of Raw Data'!AO:AO,"ERROR",0,1)</f>
        <v>Paraben-Free, Sulfate-Free, Petrolatum Free, Mineral Oil Free, Cruelty-Free, Gluten Free, Vegan</v>
      </c>
      <c r="AF41" s="9" t="str">
        <f>_xlfn.XLOOKUP($E41,'Copy of Raw Data'!$E:$E,'Copy of Raw Data'!AZ:AZ,"ERROR",0,1)</f>
        <v>Rice, Vitamin E, Pro Vitamin B5, Soy</v>
      </c>
      <c r="AG41">
        <f t="shared" si="6"/>
        <v>0</v>
      </c>
      <c r="AH41">
        <f t="shared" si="10"/>
        <v>0</v>
      </c>
      <c r="AI41">
        <f t="shared" si="10"/>
        <v>0</v>
      </c>
      <c r="AJ41">
        <f t="shared" si="10"/>
        <v>0</v>
      </c>
      <c r="AK41">
        <f t="shared" si="10"/>
        <v>0</v>
      </c>
      <c r="AL41">
        <f t="shared" si="10"/>
        <v>0</v>
      </c>
      <c r="AM41">
        <f t="shared" si="10"/>
        <v>0</v>
      </c>
      <c r="AN41">
        <f t="shared" si="10"/>
        <v>1</v>
      </c>
      <c r="AO41">
        <f t="shared" si="10"/>
        <v>0</v>
      </c>
      <c r="AP41">
        <f t="shared" si="10"/>
        <v>0</v>
      </c>
      <c r="AQ41">
        <f t="shared" si="10"/>
        <v>0</v>
      </c>
      <c r="AR41">
        <f t="shared" si="10"/>
        <v>0</v>
      </c>
      <c r="AS41">
        <f t="shared" si="10"/>
        <v>0</v>
      </c>
      <c r="AT41">
        <f t="shared" si="10"/>
        <v>1</v>
      </c>
      <c r="AU41">
        <f t="shared" si="10"/>
        <v>1</v>
      </c>
      <c r="AV41">
        <f t="shared" si="10"/>
        <v>0</v>
      </c>
      <c r="AW41">
        <f t="shared" si="10"/>
        <v>0</v>
      </c>
      <c r="AX41">
        <f t="shared" si="9"/>
        <v>0</v>
      </c>
      <c r="AY41">
        <f t="shared" si="9"/>
        <v>0</v>
      </c>
      <c r="AZ41">
        <f t="shared" si="9"/>
        <v>0</v>
      </c>
      <c r="BA41">
        <f t="shared" si="9"/>
        <v>0</v>
      </c>
      <c r="BB41">
        <f t="shared" si="9"/>
        <v>1</v>
      </c>
      <c r="BC41">
        <f t="shared" si="11"/>
        <v>0</v>
      </c>
      <c r="BD41">
        <f t="shared" si="11"/>
        <v>1</v>
      </c>
      <c r="BE41">
        <f t="shared" si="11"/>
        <v>1</v>
      </c>
      <c r="BF41">
        <f t="shared" si="11"/>
        <v>0</v>
      </c>
      <c r="BG41">
        <f t="shared" si="11"/>
        <v>0</v>
      </c>
      <c r="BH41">
        <f t="shared" si="11"/>
        <v>0</v>
      </c>
      <c r="BI41">
        <f t="shared" si="11"/>
        <v>0</v>
      </c>
      <c r="BJ41">
        <f t="shared" si="11"/>
        <v>0</v>
      </c>
      <c r="BK41">
        <f t="shared" si="11"/>
        <v>0</v>
      </c>
      <c r="BL41">
        <f t="shared" si="11"/>
        <v>1</v>
      </c>
      <c r="BM41">
        <f t="shared" si="11"/>
        <v>0</v>
      </c>
      <c r="BN41">
        <f t="shared" si="11"/>
        <v>0</v>
      </c>
      <c r="BO41">
        <f t="shared" si="11"/>
        <v>0</v>
      </c>
      <c r="BP41">
        <f t="shared" si="11"/>
        <v>0</v>
      </c>
    </row>
    <row r="42" spans="1:68">
      <c r="A42" s="9" t="str">
        <f>_xlfn.XLOOKUP($E42,'Copy of Raw Data'!$E:$E,'Copy of Raw Data'!A:A,"ERROR",0,1)</f>
        <v>US</v>
      </c>
      <c r="B42" s="9" t="str">
        <f>_xlfn.XLOOKUP($E42,'Copy of Raw Data'!$E:$E,'Copy of Raw Data'!B:B,"ERROR",0,1)</f>
        <v>Hair Mousses</v>
      </c>
      <c r="C42" s="9" t="str">
        <f>_xlfn.XLOOKUP($E42,'Copy of Raw Data'!$E:$E,'Copy of Raw Data'!C:C,"ERROR",0,1)</f>
        <v>Pantene</v>
      </c>
      <c r="D42" s="9" t="str">
        <f>_xlfn.XLOOKUP($E42,'Copy of Raw Data'!$E:$E,'Copy of Raw Data'!D:D,"ERROR",0,1)</f>
        <v>www.amazon.com/dp/B07NFRL4M5</v>
      </c>
      <c r="E42" s="9" t="s">
        <v>185</v>
      </c>
      <c r="F42" s="9" t="str">
        <f>_xlfn.XLOOKUP($E42,'Copy of Raw Data'!$E:$E,'Copy of Raw Data'!F:F,"ERROR",0,1)</f>
        <v>Pantene Curl Mousse For Curly Hair, Tames Frizz for Soft Touchable Curls, 6.6 Ounce (Pack of 3)</v>
      </c>
      <c r="G42" s="9">
        <f>_xlfn.XLOOKUP($E42,'Copy of Raw Data'!$E:$E,'Copy of Raw Data'!G:G,"ERROR",0,1)</f>
        <v>9625</v>
      </c>
      <c r="H42" s="9">
        <f>_xlfn.XLOOKUP($E42,'Copy of Raw Data'!$E:$E,'Copy of Raw Data'!H:H,"ERROR",0,1)</f>
        <v>166281.19</v>
      </c>
      <c r="I42" s="9">
        <f>_xlfn.XLOOKUP($E42,'Copy of Raw Data'!$E:$E,'Copy of Raw Data'!I:I,"ERROR",0,1)</f>
        <v>0.00696148211504276</v>
      </c>
      <c r="J42" s="9" t="str">
        <f>_xlfn.XLOOKUP($E42,'Copy of Raw Data'!$E:$E,'Copy of 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15 to 20</v>
      </c>
      <c r="L42" s="9">
        <f>_xlfn.XLOOKUP($E42,'Copy of Raw Data'!$E:$E,'Copy of Raw Data'!L:L,"ERROR",0,1)</f>
        <v>17.64</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15 to 20</v>
      </c>
      <c r="N42" s="9">
        <f>_xlfn.XLOOKUP($E42,'Copy of Raw Data'!$E:$E,'Copy of Raw Data'!N:N,"ERROR",0,1)</f>
        <v>19.46</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8% to 10%</v>
      </c>
      <c r="P42" s="16">
        <f t="shared" si="2"/>
        <v>0.0935251798561151</v>
      </c>
      <c r="Q42" s="9">
        <f>_xlfn.XLOOKUP($E42,'Copy of Raw Data'!$E:$E,'Copy of Raw Data'!Q:Q,"ERROR",0,1)</f>
        <v>19.2</v>
      </c>
      <c r="R42" s="9" t="str">
        <f>_xlfn.XLOOKUP($E42,'Copy of Raw Data'!$E:$E,'Copy of Raw Data'!R:R,"ERROR",0,1)</f>
        <v>oz</v>
      </c>
      <c r="S42" s="17">
        <f t="shared" si="3"/>
        <v>0.91875</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0.75 to 1</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 to 0.05</v>
      </c>
      <c r="V42" s="17">
        <f t="shared" si="4"/>
        <v>0.0342760117235937</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 to 0.05</v>
      </c>
      <c r="X42" s="17">
        <f t="shared" si="5"/>
        <v>0.0310703415623943</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15 to 20</v>
      </c>
      <c r="Z42" s="17">
        <f t="array" ref="Z42">_xlfn.IFS(AA42="oz",_xlfn.IFS(R42="oz",Q42,R42="fl oz",Q42*1.04,R42="ml",Q42*0.0338),AA42="fl oz",_xlfn.IFS(R42="oz",Q42/1.04,R42="fl oz",Q42,R42="ml",Q42*0.0338/1.04),AA42="ml",_xlfn.IFS(R42="oz",Q42/0.0338,R42="fl oz",Q42*1.04/0.0338,R42="ml",Q42))</f>
        <v>19.2</v>
      </c>
      <c r="AA42" s="9" t="str">
        <f>_xlfn.XLOOKUP($E42,'Copy of Raw Data'!$E:$E,'Copy of Raw Data'!AA:AA,"ERROR",0,1)</f>
        <v>oz</v>
      </c>
      <c r="AB42" s="9" t="str">
        <f>_xlfn.XLOOKUP($E42,'Copy of Raw Data'!$E:$E,'Copy of Raw Data'!AB:AB,"ERROR",0,1)</f>
        <v>Spray Can</v>
      </c>
      <c r="AC42" s="9" t="str">
        <f>_xlfn.XLOOKUP($E42,'Copy of Raw Data'!$E:$E,'Copy of Raw Data'!AC:AC,"ERROR",0,1)</f>
        <v>Pack of 3</v>
      </c>
      <c r="AD42" s="9" t="str">
        <f>_xlfn.XLOOKUP($E42,'Copy of Raw Data'!$E:$E,'Copy of Raw Data'!AD:AD,"ERROR",0,1)</f>
        <v>Frizz Control, Curl Enhancing, Humidity Protection, Lightweight, Nourishing, Shine</v>
      </c>
      <c r="AE42" s="9" t="str">
        <f>_xlfn.XLOOKUP($E42,'Copy of Raw Data'!$E:$E,'Copy of Raw Data'!AO:AO,"ERROR",0,1)</f>
        <v>Dairy Free</v>
      </c>
      <c r="AF42" s="9" t="str">
        <f>_xlfn.XLOOKUP($E42,'Copy of Raw Data'!$E:$E,'Copy of Raw Data'!AZ:AZ,"ERROR",0,1)</f>
        <v>Pro Vitamin B5, Disodium edta, Cetrimonium Choride, Panthenol</v>
      </c>
      <c r="AG42">
        <f t="shared" si="6"/>
        <v>0</v>
      </c>
      <c r="AH42">
        <f t="shared" si="10"/>
        <v>0</v>
      </c>
      <c r="AI42">
        <f t="shared" si="10"/>
        <v>0</v>
      </c>
      <c r="AJ42">
        <f t="shared" si="10"/>
        <v>0</v>
      </c>
      <c r="AK42">
        <f t="shared" si="10"/>
        <v>0</v>
      </c>
      <c r="AL42">
        <f t="shared" si="10"/>
        <v>0</v>
      </c>
      <c r="AM42">
        <f t="shared" si="10"/>
        <v>0</v>
      </c>
      <c r="AN42">
        <f t="shared" si="10"/>
        <v>0</v>
      </c>
      <c r="AO42">
        <f t="shared" si="10"/>
        <v>1</v>
      </c>
      <c r="AP42">
        <f t="shared" si="10"/>
        <v>0</v>
      </c>
      <c r="AQ42">
        <f t="shared" si="10"/>
        <v>0</v>
      </c>
      <c r="AR42">
        <f t="shared" si="10"/>
        <v>0</v>
      </c>
      <c r="AS42">
        <f t="shared" si="10"/>
        <v>0</v>
      </c>
      <c r="AT42">
        <f t="shared" si="10"/>
        <v>0</v>
      </c>
      <c r="AU42">
        <f t="shared" si="10"/>
        <v>0</v>
      </c>
      <c r="AV42">
        <f t="shared" si="10"/>
        <v>0</v>
      </c>
      <c r="AW42">
        <f t="shared" si="10"/>
        <v>0</v>
      </c>
      <c r="AX42">
        <f t="shared" si="9"/>
        <v>0</v>
      </c>
      <c r="AY42">
        <f t="shared" si="9"/>
        <v>0</v>
      </c>
      <c r="AZ42">
        <f t="shared" si="9"/>
        <v>0</v>
      </c>
      <c r="BA42">
        <f t="shared" si="9"/>
        <v>0</v>
      </c>
      <c r="BB42">
        <f t="shared" si="9"/>
        <v>0</v>
      </c>
      <c r="BC42">
        <f t="shared" si="11"/>
        <v>0</v>
      </c>
      <c r="BD42">
        <f t="shared" si="11"/>
        <v>0</v>
      </c>
      <c r="BE42">
        <f t="shared" si="11"/>
        <v>0</v>
      </c>
      <c r="BF42">
        <f t="shared" si="11"/>
        <v>0</v>
      </c>
      <c r="BG42">
        <f t="shared" si="11"/>
        <v>0</v>
      </c>
      <c r="BH42">
        <f t="shared" si="11"/>
        <v>0</v>
      </c>
      <c r="BI42">
        <f t="shared" si="11"/>
        <v>0</v>
      </c>
      <c r="BJ42">
        <f t="shared" si="11"/>
        <v>0</v>
      </c>
      <c r="BK42">
        <f t="shared" si="11"/>
        <v>0</v>
      </c>
      <c r="BL42">
        <f t="shared" si="11"/>
        <v>0</v>
      </c>
      <c r="BM42">
        <f t="shared" si="11"/>
        <v>0</v>
      </c>
      <c r="BN42">
        <f t="shared" si="11"/>
        <v>0</v>
      </c>
      <c r="BO42">
        <f t="shared" si="11"/>
        <v>0</v>
      </c>
      <c r="BP42">
        <f t="shared" si="11"/>
        <v>0</v>
      </c>
    </row>
    <row r="43" spans="1:68">
      <c r="A43" s="9" t="str">
        <f>_xlfn.XLOOKUP($E43,'Copy of Raw Data'!$E:$E,'Copy of Raw Data'!A:A,"ERROR",0,1)</f>
        <v>US</v>
      </c>
      <c r="B43" s="9" t="str">
        <f>_xlfn.XLOOKUP($E43,'Copy of Raw Data'!$E:$E,'Copy of Raw Data'!B:B,"ERROR",0,1)</f>
        <v>Hair Mousses</v>
      </c>
      <c r="C43" s="9" t="str">
        <f>_xlfn.XLOOKUP($E43,'Copy of Raw Data'!$E:$E,'Copy of Raw Data'!C:C,"ERROR",0,1)</f>
        <v>rusk</v>
      </c>
      <c r="D43" s="9" t="str">
        <f>_xlfn.XLOOKUP($E43,'Copy of Raw Data'!$E:$E,'Copy of Raw Data'!D:D,"ERROR",0,1)</f>
        <v>www.amazon.com/dp/B00176SJPY</v>
      </c>
      <c r="E43" s="9" t="s">
        <v>189</v>
      </c>
      <c r="F43" s="9" t="str">
        <f>_xlfn.XLOOKUP($E43,'Copy of Raw Data'!$E:$E,'Copy of Raw Data'!F:F,"ERROR",0,1)</f>
        <v>RUSK Designer Collection Thicker Thickening Mousse for Fine or Thin Hair, 8.8 Oz, Thickening Mousse that Provides Body, Texture, and Hold Without Buildup, 8.8 Ounce (Pack of 1)</v>
      </c>
      <c r="G43" s="9">
        <f>_xlfn.XLOOKUP($E43,'Copy of Raw Data'!$E:$E,'Copy of Raw Data'!G:G,"ERROR",0,1)</f>
        <v>10136</v>
      </c>
      <c r="H43" s="9">
        <f>_xlfn.XLOOKUP($E43,'Copy of Raw Data'!$E:$E,'Copy of Raw Data'!H:H,"ERROR",0,1)</f>
        <v>163743.52</v>
      </c>
      <c r="I43" s="9">
        <f>_xlfn.XLOOKUP($E43,'Copy of Raw Data'!$E:$E,'Copy of Raw Data'!I:I,"ERROR",0,1)</f>
        <v>0.0066656152818381</v>
      </c>
      <c r="J43" s="9" t="str">
        <f>_xlfn.XLOOKUP($E43,'Copy of Raw Data'!$E:$E,'Copy of 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_xlfn.XLOOKUP($E43,'Copy of Raw Data'!$E:$E,'Copy of Raw Data'!L:L,"ERROR",0,1)</f>
        <v>16.67</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_xlfn.XLOOKUP($E43,'Copy of Raw Data'!$E:$E,'Copy of Raw Data'!N:N,"ERROR",0,1)</f>
        <v>17.18</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 to 4%</v>
      </c>
      <c r="P43" s="16">
        <f t="shared" si="2"/>
        <v>0.0296856810244469</v>
      </c>
      <c r="Q43" s="9">
        <f>_xlfn.XLOOKUP($E43,'Copy of Raw Data'!$E:$E,'Copy of Raw Data'!Q:Q,"ERROR",0,1)</f>
        <v>8.8</v>
      </c>
      <c r="R43" s="9" t="str">
        <f>_xlfn.XLOOKUP($E43,'Copy of Raw Data'!$E:$E,'Copy of Raw Data'!R:R,"ERROR",0,1)</f>
        <v>oz</v>
      </c>
      <c r="S43" s="17">
        <f t="shared" si="3"/>
        <v>1.89431818181818</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1 to 2</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7">
        <f t="shared" si="4"/>
        <v>0.0660220739693178</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0.05 to 0.1</v>
      </c>
      <c r="X43" s="17">
        <f t="shared" si="5"/>
        <v>0.0640621637408922</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17">
        <f t="array" ref="Z43">_xlfn.IFS(AA43="oz",_xlfn.IFS(R43="oz",Q43,R43="fl oz",Q43*1.04,R43="ml",Q43*0.0338),AA43="fl oz",_xlfn.IFS(R43="oz",Q43/1.04,R43="fl oz",Q43,R43="ml",Q43*0.0338/1.04),AA43="ml",_xlfn.IFS(R43="oz",Q43/0.0338,R43="fl oz",Q43*1.04/0.0338,R43="ml",Q43))</f>
        <v>8.8</v>
      </c>
      <c r="AA43" s="9" t="str">
        <f>_xlfn.XLOOKUP($E43,'Copy of Raw Data'!$E:$E,'Copy of Raw Data'!AA:AA,"ERROR",0,1)</f>
        <v>oz</v>
      </c>
      <c r="AB43" s="9" t="str">
        <f>_xlfn.XLOOKUP($E43,'Copy of Raw Data'!$E:$E,'Copy of Raw Data'!AB:AB,"ERROR",0,1)</f>
        <v>Spray Can</v>
      </c>
      <c r="AC43" s="9" t="str">
        <f>_xlfn.XLOOKUP($E43,'Copy of Raw Data'!$E:$E,'Copy of Raw Data'!AC:AC,"ERROR",0,1)</f>
        <v>Pack of 1</v>
      </c>
      <c r="AD43" s="9" t="str">
        <f>_xlfn.XLOOKUP($E43,'Copy of Raw Data'!$E:$E,'Copy of Raw Data'!AD:AD,"ERROR",0,1)</f>
        <v>Thickening, Hold, Moisturizing</v>
      </c>
      <c r="AE43" s="9" t="str">
        <f>_xlfn.XLOOKUP($E43,'Copy of Raw Data'!$E:$E,'Copy of Raw Data'!AO:AO,"ERROR",0,1)</f>
        <v>NA</v>
      </c>
      <c r="AF43" s="9" t="str">
        <f>_xlfn.XLOOKUP($E43,'Copy of Raw Data'!$E:$E,'Copy of Raw Data'!AZ:AZ,"ERROR",0,1)</f>
        <v>Water, Acrylate Copolymer, Glycerin, Castor Oil, Honey</v>
      </c>
      <c r="AG43">
        <f t="shared" si="6"/>
        <v>0</v>
      </c>
      <c r="AH43">
        <f t="shared" si="10"/>
        <v>0</v>
      </c>
      <c r="AI43">
        <f t="shared" si="10"/>
        <v>0</v>
      </c>
      <c r="AJ43">
        <f t="shared" si="10"/>
        <v>0</v>
      </c>
      <c r="AK43">
        <f t="shared" si="10"/>
        <v>0</v>
      </c>
      <c r="AL43">
        <f t="shared" si="10"/>
        <v>0</v>
      </c>
      <c r="AM43">
        <f t="shared" si="10"/>
        <v>0</v>
      </c>
      <c r="AN43">
        <f t="shared" si="10"/>
        <v>0</v>
      </c>
      <c r="AO43">
        <f t="shared" si="10"/>
        <v>0</v>
      </c>
      <c r="AP43">
        <f t="shared" si="10"/>
        <v>0</v>
      </c>
      <c r="AQ43">
        <f t="shared" si="10"/>
        <v>0</v>
      </c>
      <c r="AR43">
        <f t="shared" si="10"/>
        <v>0</v>
      </c>
      <c r="AS43">
        <f t="shared" si="10"/>
        <v>0</v>
      </c>
      <c r="AT43">
        <f t="shared" si="10"/>
        <v>0</v>
      </c>
      <c r="AU43">
        <f t="shared" si="10"/>
        <v>0</v>
      </c>
      <c r="AV43">
        <f t="shared" si="10"/>
        <v>1</v>
      </c>
      <c r="AW43">
        <f t="shared" si="10"/>
        <v>0</v>
      </c>
      <c r="AX43">
        <f t="shared" si="9"/>
        <v>0</v>
      </c>
      <c r="AY43">
        <f t="shared" si="9"/>
        <v>0</v>
      </c>
      <c r="AZ43">
        <f t="shared" si="9"/>
        <v>0</v>
      </c>
      <c r="BA43">
        <f t="shared" si="9"/>
        <v>0</v>
      </c>
      <c r="BB43">
        <f t="shared" si="9"/>
        <v>0</v>
      </c>
      <c r="BC43">
        <f t="shared" si="11"/>
        <v>0</v>
      </c>
      <c r="BD43">
        <f t="shared" si="11"/>
        <v>0</v>
      </c>
      <c r="BE43">
        <f t="shared" si="11"/>
        <v>0</v>
      </c>
      <c r="BF43">
        <f t="shared" si="11"/>
        <v>0</v>
      </c>
      <c r="BG43">
        <f t="shared" si="11"/>
        <v>0</v>
      </c>
      <c r="BH43">
        <f t="shared" si="11"/>
        <v>0</v>
      </c>
      <c r="BI43">
        <f t="shared" si="11"/>
        <v>0</v>
      </c>
      <c r="BJ43">
        <f t="shared" si="11"/>
        <v>0</v>
      </c>
      <c r="BK43">
        <f t="shared" si="11"/>
        <v>0</v>
      </c>
      <c r="BL43">
        <f t="shared" si="11"/>
        <v>0</v>
      </c>
      <c r="BM43">
        <f t="shared" si="11"/>
        <v>0</v>
      </c>
      <c r="BN43">
        <f t="shared" si="11"/>
        <v>0</v>
      </c>
      <c r="BO43">
        <f t="shared" si="11"/>
        <v>0</v>
      </c>
      <c r="BP43">
        <f t="shared" si="11"/>
        <v>0</v>
      </c>
    </row>
    <row r="44" spans="1:68">
      <c r="A44" s="9" t="str">
        <f>_xlfn.XLOOKUP($E44,'Copy of Raw Data'!$E:$E,'Copy of Raw Data'!A:A,"ERROR",0,1)</f>
        <v>US</v>
      </c>
      <c r="B44" s="9" t="str">
        <f>_xlfn.XLOOKUP($E44,'Copy of Raw Data'!$E:$E,'Copy of Raw Data'!B:B,"ERROR",0,1)</f>
        <v>Hair Mousses</v>
      </c>
      <c r="C44" s="9" t="str">
        <f>_xlfn.XLOOKUP($E44,'Copy of Raw Data'!$E:$E,'Copy of Raw Data'!C:C,"ERROR",0,1)</f>
        <v>Garnier</v>
      </c>
      <c r="D44" s="9" t="str">
        <f>_xlfn.XLOOKUP($E44,'Copy of Raw Data'!$E:$E,'Copy of Raw Data'!D:D,"ERROR",0,1)</f>
        <v>www.amazon.com/dp/B000JEAYT4</v>
      </c>
      <c r="E44" s="9" t="s">
        <v>192</v>
      </c>
      <c r="F44" s="9" t="str">
        <f>_xlfn.XLOOKUP($E44,'Copy of Raw Data'!$E:$E,'Copy of Raw Data'!F:F,"ERROR",0,1)</f>
        <v>Garnier Fructis Style Curl Construct Creation Mousse, 6.8 Oz, 1 Count (Packaging May Vary)</v>
      </c>
      <c r="G44" s="9">
        <f>_xlfn.XLOOKUP($E44,'Copy of Raw Data'!$E:$E,'Copy of Raw Data'!G:G,"ERROR",0,1)</f>
        <v>34474</v>
      </c>
      <c r="H44" s="9">
        <f>_xlfn.XLOOKUP($E44,'Copy of Raw Data'!$E:$E,'Copy of Raw Data'!H:H,"ERROR",0,1)</f>
        <v>156784.33</v>
      </c>
      <c r="I44" s="9">
        <f>_xlfn.XLOOKUP($E44,'Copy of Raw Data'!$E:$E,'Copy of Raw Data'!I:I,"ERROR",0,1)</f>
        <v>0.00636626905783803</v>
      </c>
      <c r="J44" s="9" t="str">
        <f>_xlfn.XLOOKUP($E44,'Copy of Raw Data'!$E:$E,'Copy of 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0 to 5</v>
      </c>
      <c r="L44" s="9">
        <f>_xlfn.XLOOKUP($E44,'Copy of Raw Data'!$E:$E,'Copy of Raw Data'!L:L,"ERROR",0,1)</f>
        <v>4.59</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 to 10</v>
      </c>
      <c r="N44" s="9">
        <f>_xlfn.XLOOKUP($E44,'Copy of Raw Data'!$E:$E,'Copy of Raw Data'!N:N,"ERROR",0,1)</f>
        <v>5.86</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6">
        <f t="shared" si="2"/>
        <v>0.216723549488055</v>
      </c>
      <c r="Q44" s="9">
        <f>_xlfn.XLOOKUP($E44,'Copy of Raw Data'!$E:$E,'Copy of Raw Data'!Q:Q,"ERROR",0,1)</f>
        <v>13.6</v>
      </c>
      <c r="R44" s="9" t="str">
        <f>_xlfn.XLOOKUP($E44,'Copy of Raw Data'!$E:$E,'Copy of Raw Data'!R:R,"ERROR",0,1)</f>
        <v>oz</v>
      </c>
      <c r="S44" s="17">
        <f t="shared" si="3"/>
        <v>0.3375</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0.3 to 0.4</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 to 0.05</v>
      </c>
      <c r="V44" s="17">
        <f t="shared" si="4"/>
        <v>0.014571604766357</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7">
        <f t="shared" si="5"/>
        <v>0.0114135948596551</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10 to 15</v>
      </c>
      <c r="Z44" s="17">
        <f t="array" ref="Z44">_xlfn.IFS(AA44="oz",_xlfn.IFS(R44="oz",Q44,R44="fl oz",Q44*1.04,R44="ml",Q44*0.0338),AA44="fl oz",_xlfn.IFS(R44="oz",Q44/1.04,R44="fl oz",Q44,R44="ml",Q44*0.0338/1.04),AA44="ml",_xlfn.IFS(R44="oz",Q44/0.0338,R44="fl oz",Q44*1.04/0.0338,R44="ml",Q44))</f>
        <v>13.6</v>
      </c>
      <c r="AA44" s="9" t="str">
        <f>_xlfn.XLOOKUP($E44,'Copy of Raw Data'!$E:$E,'Copy of Raw Data'!AA:AA,"ERROR",0,1)</f>
        <v>oz</v>
      </c>
      <c r="AB44" s="9" t="str">
        <f>_xlfn.XLOOKUP($E44,'Copy of Raw Data'!$E:$E,'Copy of Raw Data'!AB:AB,"ERROR",0,1)</f>
        <v>Spray Can</v>
      </c>
      <c r="AC44" s="9" t="str">
        <f>_xlfn.XLOOKUP($E44,'Copy of Raw Data'!$E:$E,'Copy of Raw Data'!AC:AC,"ERROR",0,1)</f>
        <v>Pack of 1</v>
      </c>
      <c r="AD44" s="9" t="str">
        <f>_xlfn.XLOOKUP($E44,'Copy of Raw Data'!$E:$E,'Copy of Raw Data'!AD:AD,"ERROR",0,1)</f>
        <v>Curl Enhancing, Lightweight, Hold, Long-Lasting, Shine</v>
      </c>
      <c r="AE44" s="9" t="str">
        <f>_xlfn.XLOOKUP($E44,'Copy of Raw Data'!$E:$E,'Copy of Raw Data'!AO:AO,"ERROR",0,1)</f>
        <v>Cruelty Free, Residue Free, Vegan, Recycled Packaging</v>
      </c>
      <c r="AF44" s="9" t="str">
        <f>_xlfn.XLOOKUP($E44,'Copy of Raw Data'!$E:$E,'Copy of Raw Data'!AZ:AZ,"ERROR",0,1)</f>
        <v>Shea Butter, Dimethicone, Ethylhexylglycerin</v>
      </c>
      <c r="AG44">
        <f t="shared" si="6"/>
        <v>0</v>
      </c>
      <c r="AH44">
        <f t="shared" si="10"/>
        <v>0</v>
      </c>
      <c r="AI44">
        <f t="shared" si="10"/>
        <v>0</v>
      </c>
      <c r="AJ44">
        <f t="shared" si="10"/>
        <v>0</v>
      </c>
      <c r="AK44">
        <f t="shared" si="10"/>
        <v>0</v>
      </c>
      <c r="AL44">
        <f t="shared" si="10"/>
        <v>0</v>
      </c>
      <c r="AM44">
        <f t="shared" si="10"/>
        <v>1</v>
      </c>
      <c r="AN44">
        <f t="shared" si="10"/>
        <v>0</v>
      </c>
      <c r="AO44">
        <f t="shared" si="10"/>
        <v>0</v>
      </c>
      <c r="AP44">
        <f t="shared" si="10"/>
        <v>0</v>
      </c>
      <c r="AQ44">
        <f t="shared" si="10"/>
        <v>0</v>
      </c>
      <c r="AR44">
        <f t="shared" si="10"/>
        <v>0</v>
      </c>
      <c r="AS44">
        <f t="shared" si="10"/>
        <v>0</v>
      </c>
      <c r="AT44">
        <f t="shared" si="10"/>
        <v>0</v>
      </c>
      <c r="AU44">
        <f t="shared" si="10"/>
        <v>0</v>
      </c>
      <c r="AV44">
        <f t="shared" si="10"/>
        <v>0</v>
      </c>
      <c r="AW44">
        <f t="shared" si="10"/>
        <v>0</v>
      </c>
      <c r="AX44">
        <f t="shared" si="9"/>
        <v>0</v>
      </c>
      <c r="AY44">
        <f t="shared" si="9"/>
        <v>0</v>
      </c>
      <c r="AZ44">
        <f t="shared" si="9"/>
        <v>0</v>
      </c>
      <c r="BA44">
        <f t="shared" si="9"/>
        <v>0</v>
      </c>
      <c r="BB44">
        <f t="shared" si="9"/>
        <v>0</v>
      </c>
      <c r="BC44">
        <f t="shared" si="11"/>
        <v>0</v>
      </c>
      <c r="BD44">
        <f t="shared" si="11"/>
        <v>0</v>
      </c>
      <c r="BE44">
        <f t="shared" si="11"/>
        <v>1</v>
      </c>
      <c r="BF44">
        <f t="shared" si="11"/>
        <v>0</v>
      </c>
      <c r="BG44">
        <f t="shared" si="11"/>
        <v>1</v>
      </c>
      <c r="BH44">
        <f t="shared" si="11"/>
        <v>1</v>
      </c>
      <c r="BI44">
        <f t="shared" si="11"/>
        <v>0</v>
      </c>
      <c r="BJ44">
        <f t="shared" si="11"/>
        <v>0</v>
      </c>
      <c r="BK44">
        <f t="shared" si="11"/>
        <v>0</v>
      </c>
      <c r="BL44">
        <f t="shared" si="11"/>
        <v>0</v>
      </c>
      <c r="BM44">
        <f t="shared" si="11"/>
        <v>0</v>
      </c>
      <c r="BN44">
        <f t="shared" si="11"/>
        <v>0</v>
      </c>
      <c r="BO44">
        <f t="shared" si="11"/>
        <v>0</v>
      </c>
      <c r="BP44">
        <f t="shared" si="11"/>
        <v>0</v>
      </c>
    </row>
    <row r="45" spans="1:68">
      <c r="A45" s="9" t="str">
        <f>_xlfn.XLOOKUP($E45,'Copy of Raw Data'!$E:$E,'Copy of Raw Data'!A:A,"ERROR",0,1)</f>
        <v>US</v>
      </c>
      <c r="B45" s="9" t="str">
        <f>_xlfn.XLOOKUP($E45,'Copy of Raw Data'!$E:$E,'Copy of Raw Data'!B:B,"ERROR",0,1)</f>
        <v>Hair Mousses</v>
      </c>
      <c r="C45" s="9" t="str">
        <f>_xlfn.XLOOKUP($E45,'Copy of Raw Data'!$E:$E,'Copy of Raw Data'!C:C,"ERROR",0,1)</f>
        <v>bumble and bumble</v>
      </c>
      <c r="D45" s="9" t="str">
        <f>_xlfn.XLOOKUP($E45,'Copy of Raw Data'!$E:$E,'Copy of Raw Data'!D:D,"ERROR",0,1)</f>
        <v>www.amazon.com/dp/B00BM1WDB0</v>
      </c>
      <c r="E45" s="9" t="s">
        <v>196</v>
      </c>
      <c r="F45" s="9" t="str">
        <f>_xlfn.XLOOKUP($E45,'Copy of Raw Data'!$E:$E,'Copy of Raw Data'!F:F,"ERROR",0,1)</f>
        <v>Bumble and Bumble Thickening Full Form Soft Mousse 5 oz.</v>
      </c>
      <c r="G45" s="9">
        <f>_xlfn.XLOOKUP($E45,'Copy of Raw Data'!$E:$E,'Copy of Raw Data'!G:G,"ERROR",0,1)</f>
        <v>5072</v>
      </c>
      <c r="H45" s="9">
        <f>_xlfn.XLOOKUP($E45,'Copy of Raw Data'!$E:$E,'Copy of Raw Data'!H:H,"ERROR",0,1)</f>
        <v>149743.3</v>
      </c>
      <c r="I45" s="9">
        <f>_xlfn.XLOOKUP($E45,'Copy of Raw Data'!$E:$E,'Copy of Raw Data'!I:I,"ERROR",0,1)</f>
        <v>0.00631295836265243</v>
      </c>
      <c r="J45" s="9" t="str">
        <f>_xlfn.XLOOKUP($E45,'Copy of Raw Data'!$E:$E,'Copy of 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_xlfn.XLOOKUP($E45,'Copy of Raw Data'!$E:$E,'Copy of Raw Data'!L:L,"ERROR",0,1)</f>
        <v>29.34</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_xlfn.XLOOKUP($E45,'Copy of Raw Data'!$E:$E,'Copy of Raw Data'!N:N,"ERROR",0,1)</f>
        <v>30.85</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4% to 6%</v>
      </c>
      <c r="P45" s="16">
        <f t="shared" si="2"/>
        <v>0.0489465153970827</v>
      </c>
      <c r="Q45" s="9">
        <f>_xlfn.XLOOKUP($E45,'Copy of Raw Data'!$E:$E,'Copy of Raw Data'!Q:Q,"ERROR",0,1)</f>
        <v>150</v>
      </c>
      <c r="R45" s="9" t="str">
        <f>_xlfn.XLOOKUP($E45,'Copy of Raw Data'!$E:$E,'Copy of Raw Data'!R:R,"ERROR",0,1)</f>
        <v>ml</v>
      </c>
      <c r="S45" s="17">
        <f t="shared" si="3"/>
        <v>5.78698224852071</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5 to 10</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0.2 to 0.3</v>
      </c>
      <c r="V45" s="17">
        <f t="shared" si="4"/>
        <v>0.205776551345085</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7">
        <f t="shared" si="5"/>
        <v>0.195704506206314</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4 to 6</v>
      </c>
      <c r="Z45" s="17">
        <f t="array" ref="Z45">_xlfn.IFS(AA45="oz",_xlfn.IFS(R45="oz",Q45,R45="fl oz",Q45*1.04,R45="ml",Q45*0.0338),AA45="fl oz",_xlfn.IFS(R45="oz",Q45/1.04,R45="fl oz",Q45,R45="ml",Q45*0.0338/1.04),AA45="ml",_xlfn.IFS(R45="oz",Q45/0.0338,R45="fl oz",Q45*1.04/0.0338,R45="ml",Q45))</f>
        <v>5.07</v>
      </c>
      <c r="AA45" s="9" t="str">
        <f>_xlfn.XLOOKUP($E45,'Copy of Raw Data'!$E:$E,'Copy of Raw Data'!AA:AA,"ERROR",0,1)</f>
        <v>oz</v>
      </c>
      <c r="AB45" s="9" t="str">
        <f>_xlfn.XLOOKUP($E45,'Copy of Raw Data'!$E:$E,'Copy of Raw Data'!AB:AB,"ERROR",0,1)</f>
        <v>Spray Can</v>
      </c>
      <c r="AC45" s="9" t="str">
        <f>_xlfn.XLOOKUP($E45,'Copy of Raw Data'!$E:$E,'Copy of Raw Data'!AC:AC,"ERROR",0,1)</f>
        <v>Pack of 1</v>
      </c>
      <c r="AD45" s="9" t="str">
        <f>_xlfn.XLOOKUP($E45,'Copy of Raw Data'!$E:$E,'Copy of Raw Data'!AD:AD,"ERROR",0,1)</f>
        <v>Thickening, Moisturizing</v>
      </c>
      <c r="AE45" s="9" t="str">
        <f>_xlfn.XLOOKUP($E45,'Copy of Raw Data'!$E:$E,'Copy of Raw Data'!AO:AO,"ERROR",0,1)</f>
        <v>Cruelty Free</v>
      </c>
      <c r="AF45" s="9" t="str">
        <f>_xlfn.XLOOKUP($E45,'Copy of Raw Data'!$E:$E,'Copy of Raw Data'!AZ:AZ,"ERROR",0,1)</f>
        <v>Water, Soy, Wheat, Dimethicone, Panthenol, Ethylhexylglycerin, Arginine, Cetrimonium Choride, Tocopherol, Castor Oil, Disodium edta</v>
      </c>
      <c r="AG45">
        <f t="shared" si="6"/>
        <v>0</v>
      </c>
      <c r="AH45">
        <f t="shared" si="10"/>
        <v>0</v>
      </c>
      <c r="AI45">
        <f t="shared" si="10"/>
        <v>0</v>
      </c>
      <c r="AJ45">
        <f t="shared" si="10"/>
        <v>0</v>
      </c>
      <c r="AK45">
        <f t="shared" si="10"/>
        <v>0</v>
      </c>
      <c r="AL45">
        <f t="shared" si="10"/>
        <v>0</v>
      </c>
      <c r="AM45">
        <f t="shared" si="10"/>
        <v>1</v>
      </c>
      <c r="AN45">
        <f t="shared" si="10"/>
        <v>0</v>
      </c>
      <c r="AO45">
        <f t="shared" si="10"/>
        <v>0</v>
      </c>
      <c r="AP45">
        <f t="shared" si="10"/>
        <v>0</v>
      </c>
      <c r="AQ45">
        <f t="shared" si="10"/>
        <v>0</v>
      </c>
      <c r="AR45">
        <f t="shared" si="10"/>
        <v>0</v>
      </c>
      <c r="AS45">
        <f t="shared" si="10"/>
        <v>0</v>
      </c>
      <c r="AT45">
        <f t="shared" si="10"/>
        <v>0</v>
      </c>
      <c r="AU45">
        <f t="shared" si="10"/>
        <v>0</v>
      </c>
      <c r="AV45">
        <f t="shared" si="10"/>
        <v>0</v>
      </c>
      <c r="AW45">
        <f t="shared" si="10"/>
        <v>0</v>
      </c>
      <c r="AX45">
        <f t="shared" si="9"/>
        <v>0</v>
      </c>
      <c r="AY45">
        <f t="shared" si="9"/>
        <v>0</v>
      </c>
      <c r="AZ45">
        <f t="shared" si="9"/>
        <v>0</v>
      </c>
      <c r="BA45">
        <f t="shared" si="9"/>
        <v>0</v>
      </c>
      <c r="BB45">
        <f t="shared" si="9"/>
        <v>0</v>
      </c>
      <c r="BC45">
        <f t="shared" si="11"/>
        <v>0</v>
      </c>
      <c r="BD45">
        <f t="shared" si="11"/>
        <v>0</v>
      </c>
      <c r="BE45">
        <f t="shared" si="11"/>
        <v>0</v>
      </c>
      <c r="BF45">
        <f t="shared" si="11"/>
        <v>0</v>
      </c>
      <c r="BG45">
        <f t="shared" si="11"/>
        <v>0</v>
      </c>
      <c r="BH45">
        <f t="shared" si="11"/>
        <v>0</v>
      </c>
      <c r="BI45">
        <f t="shared" si="11"/>
        <v>0</v>
      </c>
      <c r="BJ45">
        <f t="shared" si="11"/>
        <v>0</v>
      </c>
      <c r="BK45">
        <f t="shared" si="11"/>
        <v>0</v>
      </c>
      <c r="BL45">
        <f t="shared" si="11"/>
        <v>0</v>
      </c>
      <c r="BM45">
        <f t="shared" si="11"/>
        <v>0</v>
      </c>
      <c r="BN45">
        <f t="shared" si="11"/>
        <v>0</v>
      </c>
      <c r="BO45">
        <f t="shared" si="11"/>
        <v>0</v>
      </c>
      <c r="BP45">
        <f t="shared" si="11"/>
        <v>0</v>
      </c>
    </row>
    <row r="46" spans="1:68">
      <c r="A46" s="9" t="str">
        <f>_xlfn.XLOOKUP($E46,'Copy of Raw Data'!$E:$E,'Copy of Raw Data'!A:A,"ERROR",0,1)</f>
        <v>US</v>
      </c>
      <c r="B46" s="9" t="str">
        <f>_xlfn.XLOOKUP($E46,'Copy of Raw Data'!$E:$E,'Copy of Raw Data'!B:B,"ERROR",0,1)</f>
        <v>Hair Mousses</v>
      </c>
      <c r="C46" s="9" t="str">
        <f>_xlfn.XLOOKUP($E46,'Copy of Raw Data'!$E:$E,'Copy of Raw Data'!C:C,"ERROR",0,1)</f>
        <v>no nothing</v>
      </c>
      <c r="D46" s="9" t="str">
        <f>_xlfn.XLOOKUP($E46,'Copy of Raw Data'!$E:$E,'Copy of Raw Data'!D:D,"ERROR",0,1)</f>
        <v>www.amazon.com/dp/B07C89VC6H</v>
      </c>
      <c r="E46" s="9" t="s">
        <v>200</v>
      </c>
      <c r="F46" s="9" t="str">
        <f>_xlfn.XLOOKUP($E46,'Copy of Raw Data'!$E:$E,'Copy of Raw Data'!F:F,"ERROR",0,1)</f>
        <v>No nothing Very Sensitive Strong Mousse - Fragrance Free, Hypoallergenic, Alcohol Free, Unscented Styling Mousse for Volume - Gluten Free, Soy Free, Paraben Free - 6.8 oz (Strong Mousse)</v>
      </c>
      <c r="G46" s="9">
        <f>_xlfn.XLOOKUP($E46,'Copy of Raw Data'!$E:$E,'Copy of Raw Data'!G:G,"ERROR",0,1)</f>
        <v>5085</v>
      </c>
      <c r="H46" s="9">
        <f>_xlfn.XLOOKUP($E46,'Copy of Raw Data'!$E:$E,'Copy of Raw Data'!H:H,"ERROR",0,1)</f>
        <v>148489.36</v>
      </c>
      <c r="I46" s="9">
        <f>_xlfn.XLOOKUP($E46,'Copy of Raw Data'!$E:$E,'Copy of Raw Data'!I:I,"ERROR",0,1)</f>
        <v>0.00597155079347244</v>
      </c>
      <c r="J46" s="9" t="str">
        <f>_xlfn.XLOOKUP($E46,'Copy of Raw Data'!$E:$E,'Copy of 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_xlfn.XLOOKUP($E46,'Copy of Raw Data'!$E:$E,'Copy of Raw Data'!L:L,"ERROR",0,1)</f>
        <v>29.45</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_xlfn.XLOOKUP($E46,'Copy of Raw Data'!$E:$E,'Copy of Raw Data'!N:N,"ERROR",0,1)</f>
        <v>31.47</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6% to 8%</v>
      </c>
      <c r="P46" s="16">
        <f t="shared" si="2"/>
        <v>0.0641881156657134</v>
      </c>
      <c r="Q46" s="9">
        <f>_xlfn.XLOOKUP($E46,'Copy of Raw Data'!$E:$E,'Copy of Raw Data'!Q:Q,"ERROR",0,1)</f>
        <v>6.8</v>
      </c>
      <c r="R46" s="9" t="str">
        <f>_xlfn.XLOOKUP($E46,'Copy of Raw Data'!$E:$E,'Copy of Raw Data'!R:R,"ERROR",0,1)</f>
        <v>oz</v>
      </c>
      <c r="S46" s="17">
        <f t="shared" si="3"/>
        <v>4.33088235294118</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4 to 5</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7">
        <f t="shared" si="4"/>
        <v>0.15650798702978</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5"/>
        <v>0.146462034255704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6 to 8</v>
      </c>
      <c r="Z46" s="17">
        <f t="array" ref="Z46">_xlfn.IFS(AA46="oz",_xlfn.IFS(R46="oz",Q46,R46="fl oz",Q46*1.04,R46="ml",Q46*0.0338),AA46="fl oz",_xlfn.IFS(R46="oz",Q46/1.04,R46="fl oz",Q46,R46="ml",Q46*0.0338/1.04),AA46="ml",_xlfn.IFS(R46="oz",Q46/0.0338,R46="fl oz",Q46*1.04/0.0338,R46="ml",Q46))</f>
        <v>6.8</v>
      </c>
      <c r="AA46" s="9" t="str">
        <f>_xlfn.XLOOKUP($E46,'Copy of Raw Data'!$E:$E,'Copy of Raw Data'!AA:AA,"ERROR",0,1)</f>
        <v>oz</v>
      </c>
      <c r="AB46" s="9" t="str">
        <f>_xlfn.XLOOKUP($E46,'Copy of Raw Data'!$E:$E,'Copy of Raw Data'!AB:AB,"ERROR",0,1)</f>
        <v>Spray Can</v>
      </c>
      <c r="AC46" s="9" t="str">
        <f>_xlfn.XLOOKUP($E46,'Copy of Raw Data'!$E:$E,'Copy of Raw Data'!AC:AC,"ERROR",0,1)</f>
        <v>Pack of 1</v>
      </c>
      <c r="AD46" s="9" t="str">
        <f>_xlfn.XLOOKUP($E46,'Copy of Raw Data'!$E:$E,'Copy of Raw Data'!AD:AD,"ERROR",0,1)</f>
        <v>Volumizing, Shine, Frizz Control, Humidity Protection</v>
      </c>
      <c r="AE46" s="9" t="str">
        <f>_xlfn.XLOOKUP($E46,'Copy of Raw Data'!$E:$E,'Copy of Raw Data'!AO:AO,"ERROR",0,1)</f>
        <v>Fragrance Free, Paraben Free, Alcohol Free, Gluten Free, Soy Free, Cruelty Free, Vegan, Allergen free, Eco friendly, Phthalate Free</v>
      </c>
      <c r="AF46" s="9" t="str">
        <f>_xlfn.XLOOKUP($E46,'Copy of Raw Data'!$E:$E,'Copy of Raw Data'!AZ:AZ,"ERROR",0,1)</f>
        <v>NA</v>
      </c>
      <c r="AG46">
        <f t="shared" si="6"/>
        <v>1</v>
      </c>
      <c r="AH46">
        <f t="shared" si="10"/>
        <v>1</v>
      </c>
      <c r="AI46">
        <f t="shared" si="10"/>
        <v>0</v>
      </c>
      <c r="AJ46">
        <f t="shared" si="10"/>
        <v>0</v>
      </c>
      <c r="AK46">
        <f t="shared" si="10"/>
        <v>0</v>
      </c>
      <c r="AL46">
        <f t="shared" si="10"/>
        <v>0</v>
      </c>
      <c r="AM46">
        <f t="shared" si="10"/>
        <v>1</v>
      </c>
      <c r="AN46">
        <f t="shared" si="10"/>
        <v>0</v>
      </c>
      <c r="AO46">
        <f t="shared" si="10"/>
        <v>0</v>
      </c>
      <c r="AP46">
        <f t="shared" si="10"/>
        <v>0</v>
      </c>
      <c r="AQ46">
        <f t="shared" si="10"/>
        <v>1</v>
      </c>
      <c r="AR46">
        <f t="shared" si="10"/>
        <v>0</v>
      </c>
      <c r="AS46">
        <f t="shared" si="10"/>
        <v>1</v>
      </c>
      <c r="AT46">
        <f t="shared" si="10"/>
        <v>1</v>
      </c>
      <c r="AU46">
        <f t="shared" si="10"/>
        <v>0</v>
      </c>
      <c r="AV46">
        <f t="shared" si="10"/>
        <v>0</v>
      </c>
      <c r="AW46">
        <f t="shared" ref="AW46:BL109" si="12">IF(IFERROR(SEARCH(AW$2,$AE46,1),0)=0,0,1)</f>
        <v>0</v>
      </c>
      <c r="AX46">
        <f t="shared" si="12"/>
        <v>0</v>
      </c>
      <c r="AY46">
        <f t="shared" si="12"/>
        <v>1</v>
      </c>
      <c r="AZ46">
        <f t="shared" si="12"/>
        <v>1</v>
      </c>
      <c r="BA46">
        <f t="shared" si="12"/>
        <v>0</v>
      </c>
      <c r="BB46">
        <f t="shared" si="12"/>
        <v>0</v>
      </c>
      <c r="BC46">
        <f t="shared" si="12"/>
        <v>0</v>
      </c>
      <c r="BD46">
        <f t="shared" si="12"/>
        <v>0</v>
      </c>
      <c r="BE46">
        <f t="shared" si="12"/>
        <v>1</v>
      </c>
      <c r="BF46">
        <f t="shared" si="12"/>
        <v>0</v>
      </c>
      <c r="BG46">
        <f t="shared" si="12"/>
        <v>0</v>
      </c>
      <c r="BH46">
        <f t="shared" si="12"/>
        <v>0</v>
      </c>
      <c r="BI46">
        <f t="shared" si="12"/>
        <v>0</v>
      </c>
      <c r="BJ46">
        <f t="shared" si="12"/>
        <v>1</v>
      </c>
      <c r="BK46">
        <f t="shared" si="12"/>
        <v>0</v>
      </c>
      <c r="BL46">
        <f t="shared" si="12"/>
        <v>0</v>
      </c>
      <c r="BM46">
        <f t="shared" si="11"/>
        <v>0</v>
      </c>
      <c r="BN46">
        <f t="shared" si="11"/>
        <v>0</v>
      </c>
      <c r="BO46">
        <f t="shared" si="11"/>
        <v>0</v>
      </c>
      <c r="BP46">
        <f t="shared" si="11"/>
        <v>0</v>
      </c>
    </row>
    <row r="47" spans="1:68">
      <c r="A47" s="9" t="str">
        <f>_xlfn.XLOOKUP($E47,'Copy of Raw Data'!$E:$E,'Copy of Raw Data'!A:A,"ERROR",0,1)</f>
        <v>US</v>
      </c>
      <c r="B47" s="9" t="str">
        <f>_xlfn.XLOOKUP($E47,'Copy of Raw Data'!$E:$E,'Copy of Raw Data'!B:B,"ERROR",0,1)</f>
        <v>Hair Mousses</v>
      </c>
      <c r="C47" s="9" t="str">
        <f>_xlfn.XLOOKUP($E47,'Copy of Raw Data'!$E:$E,'Copy of Raw Data'!C:C,"ERROR",0,1)</f>
        <v>r+co</v>
      </c>
      <c r="D47" s="9" t="str">
        <f>_xlfn.XLOOKUP($E47,'Copy of Raw Data'!$E:$E,'Copy of Raw Data'!D:D,"ERROR",0,1)</f>
        <v>www.amazon.com/dp/B01A7QACAY</v>
      </c>
      <c r="E47" s="9" t="s">
        <v>203</v>
      </c>
      <c r="F47" s="9" t="str">
        <f>_xlfn.XLOOKUP($E47,'Copy of Raw Data'!$E:$E,'Copy of Raw Data'!F:F,"ERROR",0,1)</f>
        <v>R+Co Chiffon Styling Mousse | Shapeable Body + Volume + Shine | Vegan + Cruelty-Free | 5.6 Oz</v>
      </c>
      <c r="G47" s="9">
        <f>_xlfn.XLOOKUP($E47,'Copy of Raw Data'!$E:$E,'Copy of Raw Data'!G:G,"ERROR",0,1)</f>
        <v>4077</v>
      </c>
      <c r="H47" s="9">
        <f>_xlfn.XLOOKUP($E47,'Copy of Raw Data'!$E:$E,'Copy of Raw Data'!H:H,"ERROR",0,1)</f>
        <v>140458.99</v>
      </c>
      <c r="I47" s="9">
        <f>_xlfn.XLOOKUP($E47,'Copy of Raw Data'!$E:$E,'Copy of Raw Data'!I:I,"ERROR",0,1)</f>
        <v>0.00588429818192053</v>
      </c>
      <c r="J47" s="9" t="str">
        <f>_xlfn.XLOOKUP($E47,'Copy of Raw Data'!$E:$E,'Copy of 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30 to 40</v>
      </c>
      <c r="L47" s="9">
        <f>_xlfn.XLOOKUP($E47,'Copy of Raw Data'!$E:$E,'Copy of Raw Data'!L:L,"ERROR",0,1)</f>
        <v>34.51</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_xlfn.XLOOKUP($E47,'Copy of Raw Data'!$E:$E,'Copy of Raw Data'!N:N,"ERROR",0,1)</f>
        <v>35.98</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4% to 6%</v>
      </c>
      <c r="P47" s="16">
        <f t="shared" si="2"/>
        <v>0.0408560311284046</v>
      </c>
      <c r="Q47" s="9">
        <f>_xlfn.XLOOKUP($E47,'Copy of Raw Data'!$E:$E,'Copy of Raw Data'!Q:Q,"ERROR",0,1)</f>
        <v>5.6</v>
      </c>
      <c r="R47" s="9" t="str">
        <f>_xlfn.XLOOKUP($E47,'Copy of Raw Data'!$E:$E,'Copy of Raw Data'!R:R,"ERROR",0,1)</f>
        <v>oz</v>
      </c>
      <c r="S47" s="17">
        <f t="shared" si="3"/>
        <v>6.1625</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5 to 10</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0.2 to 0.3</v>
      </c>
      <c r="V47" s="17">
        <f t="shared" si="4"/>
        <v>0.217281028068989</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0.2 to 0.3</v>
      </c>
      <c r="X47" s="17">
        <f t="shared" si="5"/>
        <v>0.20840378762259</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4 to 6</v>
      </c>
      <c r="Z47" s="17">
        <f t="array" ref="Z47">_xlfn.IFS(AA47="oz",_xlfn.IFS(R47="oz",Q47,R47="fl oz",Q47*1.04,R47="ml",Q47*0.0338),AA47="fl oz",_xlfn.IFS(R47="oz",Q47/1.04,R47="fl oz",Q47,R47="ml",Q47*0.0338/1.04),AA47="ml",_xlfn.IFS(R47="oz",Q47/0.0338,R47="fl oz",Q47*1.04/0.0338,R47="ml",Q47))</f>
        <v>5.6</v>
      </c>
      <c r="AA47" s="9" t="str">
        <f>_xlfn.XLOOKUP($E47,'Copy of Raw Data'!$E:$E,'Copy of Raw Data'!AA:AA,"ERROR",0,1)</f>
        <v>oz</v>
      </c>
      <c r="AB47" s="9" t="str">
        <f>_xlfn.XLOOKUP($E47,'Copy of Raw Data'!$E:$E,'Copy of Raw Data'!AB:AB,"ERROR",0,1)</f>
        <v>Spray Can</v>
      </c>
      <c r="AC47" s="9" t="str">
        <f>_xlfn.XLOOKUP($E47,'Copy of Raw Data'!$E:$E,'Copy of Raw Data'!AC:AC,"ERROR",0,1)</f>
        <v>Pack of 1</v>
      </c>
      <c r="AD47" s="9" t="str">
        <f>_xlfn.XLOOKUP($E47,'Copy of Raw Data'!$E:$E,'Copy of Raw Data'!AD:AD,"ERROR",0,1)</f>
        <v>Volumizing, Shine, UV protection, Heat Protection</v>
      </c>
      <c r="AE47" s="9" t="str">
        <f>_xlfn.XLOOKUP($E47,'Copy of Raw Data'!$E:$E,'Copy of Raw Data'!AO:AO,"ERROR",0,1)</f>
        <v>Vegan, Cruelty Free, Gluten Free, Paraben Free, Sulfate Free, Mineral oil free, Petrolatum free</v>
      </c>
      <c r="AF47" s="9" t="str">
        <f>_xlfn.XLOOKUP($E47,'Copy of Raw Data'!$E:$E,'Copy of Raw Data'!AZ:AZ,"ERROR",0,1)</f>
        <v>Mustard oil, Silk, Volcanic Sand</v>
      </c>
      <c r="AG47">
        <f t="shared" si="6"/>
        <v>0</v>
      </c>
      <c r="AH47">
        <f t="shared" ref="AH47:AW110" si="13">IF(IFERROR(SEARCH(AH$2,$AE47,1),0)=0,0,1)</f>
        <v>0</v>
      </c>
      <c r="AI47">
        <f t="shared" si="13"/>
        <v>0</v>
      </c>
      <c r="AJ47">
        <f t="shared" si="13"/>
        <v>0</v>
      </c>
      <c r="AK47">
        <f t="shared" si="13"/>
        <v>0</v>
      </c>
      <c r="AL47">
        <f t="shared" si="13"/>
        <v>0</v>
      </c>
      <c r="AM47">
        <f t="shared" si="13"/>
        <v>1</v>
      </c>
      <c r="AN47">
        <f t="shared" si="13"/>
        <v>0</v>
      </c>
      <c r="AO47">
        <f t="shared" si="13"/>
        <v>0</v>
      </c>
      <c r="AP47">
        <f t="shared" si="13"/>
        <v>0</v>
      </c>
      <c r="AQ47">
        <f t="shared" si="13"/>
        <v>0</v>
      </c>
      <c r="AR47">
        <f t="shared" si="13"/>
        <v>0</v>
      </c>
      <c r="AS47">
        <f t="shared" si="13"/>
        <v>0</v>
      </c>
      <c r="AT47">
        <f t="shared" si="13"/>
        <v>1</v>
      </c>
      <c r="AU47">
        <f t="shared" si="13"/>
        <v>1</v>
      </c>
      <c r="AV47">
        <f t="shared" si="13"/>
        <v>0</v>
      </c>
      <c r="AW47">
        <f t="shared" si="13"/>
        <v>0</v>
      </c>
      <c r="AX47">
        <f t="shared" si="12"/>
        <v>0</v>
      </c>
      <c r="AY47">
        <f t="shared" si="12"/>
        <v>1</v>
      </c>
      <c r="AZ47">
        <f t="shared" si="12"/>
        <v>0</v>
      </c>
      <c r="BA47">
        <f t="shared" si="12"/>
        <v>0</v>
      </c>
      <c r="BB47">
        <f t="shared" si="12"/>
        <v>0</v>
      </c>
      <c r="BC47">
        <f t="shared" si="11"/>
        <v>0</v>
      </c>
      <c r="BD47">
        <f t="shared" si="11"/>
        <v>1</v>
      </c>
      <c r="BE47">
        <f t="shared" si="11"/>
        <v>1</v>
      </c>
      <c r="BF47">
        <f t="shared" si="11"/>
        <v>0</v>
      </c>
      <c r="BG47">
        <f t="shared" si="11"/>
        <v>0</v>
      </c>
      <c r="BH47">
        <f t="shared" si="11"/>
        <v>0</v>
      </c>
      <c r="BI47">
        <f t="shared" si="11"/>
        <v>0</v>
      </c>
      <c r="BJ47">
        <f t="shared" si="11"/>
        <v>0</v>
      </c>
      <c r="BK47">
        <f t="shared" si="11"/>
        <v>1</v>
      </c>
      <c r="BL47">
        <f t="shared" si="11"/>
        <v>0</v>
      </c>
      <c r="BM47">
        <f t="shared" si="11"/>
        <v>0</v>
      </c>
      <c r="BN47">
        <f t="shared" si="11"/>
        <v>0</v>
      </c>
      <c r="BO47">
        <f t="shared" si="11"/>
        <v>0</v>
      </c>
      <c r="BP47">
        <f t="shared" si="11"/>
        <v>0</v>
      </c>
    </row>
    <row r="48" spans="1:68">
      <c r="A48" s="9" t="str">
        <f>_xlfn.XLOOKUP($E48,'Copy of Raw Data'!$E:$E,'Copy of Raw Data'!A:A,"ERROR",0,1)</f>
        <v>US</v>
      </c>
      <c r="B48" s="9" t="str">
        <f>_xlfn.XLOOKUP($E48,'Copy of Raw Data'!$E:$E,'Copy of Raw Data'!B:B,"ERROR",0,1)</f>
        <v>Hair Mousses</v>
      </c>
      <c r="C48" s="9" t="str">
        <f>_xlfn.XLOOKUP($E48,'Copy of Raw Data'!$E:$E,'Copy of Raw Data'!C:C,"ERROR",0,1)</f>
        <v>kenra</v>
      </c>
      <c r="D48" s="9" t="str">
        <f>_xlfn.XLOOKUP($E48,'Copy of Raw Data'!$E:$E,'Copy of Raw Data'!D:D,"ERROR",0,1)</f>
        <v>www.amazon.com/dp/B00481PTDU</v>
      </c>
      <c r="E48" s="9" t="s">
        <v>206</v>
      </c>
      <c r="F48" s="9" t="str">
        <f>_xlfn.XLOOKUP($E48,'Copy of Raw Data'!$E:$E,'Copy of Raw Data'!F:F,"ERROR",0,1)</f>
        <v>Kenra Curl Glaze Mousse 13 | Curl Control Glaze | Provides Frizz Control &amp; Humidity Resistance | All Hair Types</v>
      </c>
      <c r="G48" s="9">
        <f>_xlfn.XLOOKUP($E48,'Copy of Raw Data'!$E:$E,'Copy of Raw Data'!G:G,"ERROR",0,1)</f>
        <v>7705</v>
      </c>
      <c r="H48" s="9">
        <f>_xlfn.XLOOKUP($E48,'Copy of Raw Data'!$E:$E,'Copy of Raw Data'!H:H,"ERROR",0,1)</f>
        <v>138406.69</v>
      </c>
      <c r="I48" s="9">
        <f>_xlfn.XLOOKUP($E48,'Copy of Raw Data'!$E:$E,'Copy of Raw Data'!I:I,"ERROR",0,1)</f>
        <v>0.00580168900955085</v>
      </c>
      <c r="J48" s="9" t="str">
        <f>_xlfn.XLOOKUP($E48,'Copy of Raw Data'!$E:$E,'Copy of 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15 to 20</v>
      </c>
      <c r="L48" s="9">
        <f>_xlfn.XLOOKUP($E48,'Copy of Raw Data'!$E:$E,'Copy of Raw Data'!L:L,"ERROR",0,1)</f>
        <v>18.02</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15 to 20</v>
      </c>
      <c r="N48" s="9">
        <f>_xlfn.XLOOKUP($E48,'Copy of Raw Data'!$E:$E,'Copy of Raw Data'!N:N,"ERROR",0,1)</f>
        <v>19.99</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6">
        <f t="shared" si="2"/>
        <v>0.0985492746373186</v>
      </c>
      <c r="Q48" s="9">
        <f>_xlfn.XLOOKUP($E48,'Copy of Raw Data'!$E:$E,'Copy of Raw Data'!Q:Q,"ERROR",0,1)</f>
        <v>6.75</v>
      </c>
      <c r="R48" s="9" t="str">
        <f>_xlfn.XLOOKUP($E48,'Copy of Raw Data'!$E:$E,'Copy of Raw Data'!R:R,"ERROR",0,1)</f>
        <v>oz</v>
      </c>
      <c r="S48" s="17">
        <f t="shared" si="3"/>
        <v>2.66962962962963</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2 to 3</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0.1 to 0.2</v>
      </c>
      <c r="V48" s="17">
        <f t="shared" si="4"/>
        <v>0.100151555004446</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7">
        <f t="shared" si="5"/>
        <v>0.0902816919049587</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17">
        <f t="array" ref="Z48">_xlfn.IFS(AA48="oz",_xlfn.IFS(R48="oz",Q48,R48="fl oz",Q48*1.04,R48="ml",Q48*0.0338),AA48="fl oz",_xlfn.IFS(R48="oz",Q48/1.04,R48="fl oz",Q48,R48="ml",Q48*0.0338/1.04),AA48="ml",_xlfn.IFS(R48="oz",Q48/0.0338,R48="fl oz",Q48*1.04/0.0338,R48="ml",Q48))</f>
        <v>6.75</v>
      </c>
      <c r="AA48" s="9" t="str">
        <f>_xlfn.XLOOKUP($E48,'Copy of Raw Data'!$E:$E,'Copy of Raw Data'!AA:AA,"ERROR",0,1)</f>
        <v>oz</v>
      </c>
      <c r="AB48" s="9" t="str">
        <f>_xlfn.XLOOKUP($E48,'Copy of Raw Data'!$E:$E,'Copy of Raw Data'!AB:AB,"ERROR",0,1)</f>
        <v>Spray Can</v>
      </c>
      <c r="AC48" s="9" t="str">
        <f>_xlfn.XLOOKUP($E48,'Copy of Raw Data'!$E:$E,'Copy of Raw Data'!AC:AC,"ERROR",0,1)</f>
        <v>Pack of 1</v>
      </c>
      <c r="AD48" s="9" t="str">
        <f>_xlfn.XLOOKUP($E48,'Copy of Raw Data'!$E:$E,'Copy of Raw Data'!AD:AD,"ERROR",0,1)</f>
        <v>Frizz Control, Humidity Protection, Curl Enhancement, Long Lasting, Shine</v>
      </c>
      <c r="AE48" s="9" t="str">
        <f>_xlfn.XLOOKUP($E48,'Copy of Raw Data'!$E:$E,'Copy of Raw Data'!AO:AO,"ERROR",0,1)</f>
        <v>Cruelty Free, Residue Free, </v>
      </c>
      <c r="AF48" s="9" t="str">
        <f>_xlfn.XLOOKUP($E48,'Copy of Raw Data'!$E:$E,'Copy of Raw Data'!AZ:AZ,"ERROR",0,1)</f>
        <v>Water, Glycerin, panthenol, Palm, Iodopropynyl Butylcarbamate, Jojoba seed oil, Tetrasodium edta, Oat, Diazolidinyl Urea , Aloe Vera, Sunflower, Dimethicone</v>
      </c>
      <c r="AG48">
        <f t="shared" si="6"/>
        <v>0</v>
      </c>
      <c r="AH48">
        <f t="shared" si="13"/>
        <v>0</v>
      </c>
      <c r="AI48">
        <f t="shared" si="13"/>
        <v>0</v>
      </c>
      <c r="AJ48">
        <f t="shared" si="13"/>
        <v>0</v>
      </c>
      <c r="AK48">
        <f t="shared" si="13"/>
        <v>0</v>
      </c>
      <c r="AL48">
        <f t="shared" si="13"/>
        <v>0</v>
      </c>
      <c r="AM48">
        <f t="shared" si="13"/>
        <v>1</v>
      </c>
      <c r="AN48">
        <f t="shared" si="13"/>
        <v>0</v>
      </c>
      <c r="AO48">
        <f t="shared" si="13"/>
        <v>0</v>
      </c>
      <c r="AP48">
        <f t="shared" si="13"/>
        <v>0</v>
      </c>
      <c r="AQ48">
        <f t="shared" si="13"/>
        <v>0</v>
      </c>
      <c r="AR48">
        <f t="shared" si="13"/>
        <v>0</v>
      </c>
      <c r="AS48">
        <f t="shared" si="13"/>
        <v>0</v>
      </c>
      <c r="AT48">
        <f t="shared" si="13"/>
        <v>0</v>
      </c>
      <c r="AU48">
        <f t="shared" si="13"/>
        <v>0</v>
      </c>
      <c r="AV48">
        <f t="shared" si="13"/>
        <v>0</v>
      </c>
      <c r="AW48">
        <f t="shared" si="13"/>
        <v>0</v>
      </c>
      <c r="AX48">
        <f t="shared" si="12"/>
        <v>0</v>
      </c>
      <c r="AY48">
        <f t="shared" si="12"/>
        <v>0</v>
      </c>
      <c r="AZ48">
        <f t="shared" si="12"/>
        <v>0</v>
      </c>
      <c r="BA48">
        <f t="shared" si="12"/>
        <v>0</v>
      </c>
      <c r="BB48">
        <f t="shared" si="12"/>
        <v>0</v>
      </c>
      <c r="BC48">
        <f t="shared" si="11"/>
        <v>0</v>
      </c>
      <c r="BD48">
        <f t="shared" si="11"/>
        <v>0</v>
      </c>
      <c r="BE48">
        <f t="shared" si="11"/>
        <v>0</v>
      </c>
      <c r="BF48">
        <f t="shared" si="11"/>
        <v>0</v>
      </c>
      <c r="BG48">
        <f t="shared" si="11"/>
        <v>0</v>
      </c>
      <c r="BH48">
        <f t="shared" si="11"/>
        <v>1</v>
      </c>
      <c r="BI48">
        <f t="shared" si="11"/>
        <v>0</v>
      </c>
      <c r="BJ48">
        <f t="shared" si="11"/>
        <v>0</v>
      </c>
      <c r="BK48">
        <f t="shared" si="11"/>
        <v>0</v>
      </c>
      <c r="BL48">
        <f t="shared" si="11"/>
        <v>0</v>
      </c>
      <c r="BM48">
        <f t="shared" si="11"/>
        <v>0</v>
      </c>
      <c r="BN48">
        <f t="shared" si="11"/>
        <v>0</v>
      </c>
      <c r="BO48">
        <f t="shared" si="11"/>
        <v>0</v>
      </c>
      <c r="BP48">
        <f t="shared" si="11"/>
        <v>0</v>
      </c>
    </row>
    <row r="49" spans="1:68">
      <c r="A49" s="9" t="str">
        <f>_xlfn.XLOOKUP($E49,'Copy of Raw Data'!$E:$E,'Copy of Raw Data'!A:A,"ERROR",0,1)</f>
        <v>US</v>
      </c>
      <c r="B49" s="9" t="str">
        <f>_xlfn.XLOOKUP($E49,'Copy of Raw Data'!$E:$E,'Copy of Raw Data'!B:B,"ERROR",0,1)</f>
        <v>Hair Mousses</v>
      </c>
      <c r="C49" s="9" t="str">
        <f>_xlfn.XLOOKUP($E49,'Copy of Raw Data'!$E:$E,'Copy of Raw Data'!C:C,"ERROR",0,1)</f>
        <v>Avenue Man</v>
      </c>
      <c r="D49" s="9" t="str">
        <f>_xlfn.XLOOKUP($E49,'Copy of Raw Data'!$E:$E,'Copy of Raw Data'!D:D,"ERROR",0,1)</f>
        <v>www.amazon.com/dp/B07VDGFBDF</v>
      </c>
      <c r="E49" s="9" t="s">
        <v>210</v>
      </c>
      <c r="F49" s="9" t="str">
        <f>_xlfn.XLOOKUP($E49,'Copy of Raw Data'!$E:$E,'Copy of Raw Data'!F:F,"ERROR",0,1)</f>
        <v>Avenue Man Sculpting Foam for Men (7oz) - Firm Hold Volumizing Hair Mousse with Herbal Extracts Styling Hair Products - Alcohol and Paraben-Free Hair Volumizer - Made in the USA (7.0 oz)</v>
      </c>
      <c r="G49" s="9">
        <f>_xlfn.XLOOKUP($E49,'Copy of Raw Data'!$E:$E,'Copy of Raw Data'!G:G,"ERROR",0,1)</f>
        <v>6701</v>
      </c>
      <c r="H49" s="9">
        <f>_xlfn.XLOOKUP($E49,'Copy of Raw Data'!$E:$E,'Copy of Raw Data'!H:H,"ERROR",0,1)</f>
        <v>136463.61</v>
      </c>
      <c r="I49" s="9">
        <f>_xlfn.XLOOKUP($E49,'Copy of Raw Data'!$E:$E,'Copy of Raw Data'!I:I,"ERROR",0,1)</f>
        <v>0.00541573937118174</v>
      </c>
      <c r="J49" s="9" t="str">
        <f>_xlfn.XLOOKUP($E49,'Copy of Raw Data'!$E:$E,'Copy of 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20 to 30</v>
      </c>
      <c r="L49" s="9">
        <f>_xlfn.XLOOKUP($E49,'Copy of Raw Data'!$E:$E,'Copy of Raw Data'!L:L,"ERROR",0,1)</f>
        <v>20.38</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20 to 30</v>
      </c>
      <c r="N49" s="9">
        <f>_xlfn.XLOOKUP($E49,'Copy of Raw Data'!$E:$E,'Copy of Raw Data'!N:N,"ERROR",0,1)</f>
        <v>28.94</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25% to 30%</v>
      </c>
      <c r="P49" s="16">
        <f t="shared" si="2"/>
        <v>0.295784381478922</v>
      </c>
      <c r="Q49" s="9">
        <f>_xlfn.XLOOKUP($E49,'Copy of Raw Data'!$E:$E,'Copy of Raw Data'!Q:Q,"ERROR",0,1)</f>
        <v>7</v>
      </c>
      <c r="R49" s="9" t="str">
        <f>_xlfn.XLOOKUP($E49,'Copy of Raw Data'!$E:$E,'Copy of Raw Data'!R:R,"ERROR",0,1)</f>
        <v>oz</v>
      </c>
      <c r="S49" s="17">
        <f t="shared" si="3"/>
        <v>2.91142857142857</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4"/>
        <v>0.139813517561235</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5"/>
        <v>0.0984588627469926</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7</v>
      </c>
      <c r="AA49" s="9" t="str">
        <f>_xlfn.XLOOKUP($E49,'Copy of Raw Data'!$E:$E,'Copy of Raw Data'!AA:AA,"ERROR",0,1)</f>
        <v>oz</v>
      </c>
      <c r="AB49" s="9" t="str">
        <f>_xlfn.XLOOKUP($E49,'Copy of Raw Data'!$E:$E,'Copy of Raw Data'!AB:AB,"ERROR",0,1)</f>
        <v>Pump Bottle</v>
      </c>
      <c r="AC49" s="9" t="str">
        <f>_xlfn.XLOOKUP($E49,'Copy of Raw Data'!$E:$E,'Copy of Raw Data'!AC:AC,"ERROR",0,1)</f>
        <v>Pack of 1</v>
      </c>
      <c r="AD49" s="9" t="str">
        <f>_xlfn.XLOOKUP($E49,'Copy of Raw Data'!$E:$E,'Copy of Raw Data'!AD:AD,"ERROR",0,1)</f>
        <v>Hold, Volumizing, Thickening, Fast Drying, Nourishing, Frizz Control, Color Protection, UV Protection</v>
      </c>
      <c r="AE49" s="9" t="str">
        <f>_xlfn.XLOOKUP($E49,'Copy of Raw Data'!$E:$E,'Copy of Raw Data'!AO:AO,"ERROR",0,1)</f>
        <v>Paraben Free, Alcohol Free, Sulfate Free</v>
      </c>
      <c r="AF49" s="9" t="str">
        <f>_xlfn.XLOOKUP($E49,'Copy of Raw Data'!$E:$E,'Copy of Raw Data'!AZ:AZ,"ERROR",0,1)</f>
        <v>Lemon, Tea, Wheat, Sunflower, Palm</v>
      </c>
      <c r="AG49">
        <f t="shared" si="6"/>
        <v>1</v>
      </c>
      <c r="AH49">
        <f t="shared" si="13"/>
        <v>0</v>
      </c>
      <c r="AI49">
        <f t="shared" si="13"/>
        <v>0</v>
      </c>
      <c r="AJ49">
        <f t="shared" si="13"/>
        <v>0</v>
      </c>
      <c r="AK49">
        <f t="shared" si="13"/>
        <v>0</v>
      </c>
      <c r="AL49">
        <f t="shared" si="13"/>
        <v>0</v>
      </c>
      <c r="AM49">
        <f t="shared" si="13"/>
        <v>0</v>
      </c>
      <c r="AN49">
        <f t="shared" si="13"/>
        <v>0</v>
      </c>
      <c r="AO49">
        <f t="shared" si="13"/>
        <v>0</v>
      </c>
      <c r="AP49">
        <f t="shared" si="13"/>
        <v>0</v>
      </c>
      <c r="AQ49">
        <f t="shared" si="13"/>
        <v>0</v>
      </c>
      <c r="AR49">
        <f t="shared" si="13"/>
        <v>0</v>
      </c>
      <c r="AS49">
        <f t="shared" si="13"/>
        <v>0</v>
      </c>
      <c r="AT49">
        <f t="shared" si="13"/>
        <v>0</v>
      </c>
      <c r="AU49">
        <f t="shared" si="13"/>
        <v>0</v>
      </c>
      <c r="AV49">
        <f t="shared" si="13"/>
        <v>0</v>
      </c>
      <c r="AW49">
        <f t="shared" si="13"/>
        <v>0</v>
      </c>
      <c r="AX49">
        <f t="shared" si="12"/>
        <v>0</v>
      </c>
      <c r="AY49">
        <f t="shared" si="12"/>
        <v>1</v>
      </c>
      <c r="AZ49">
        <f t="shared" si="12"/>
        <v>0</v>
      </c>
      <c r="BA49">
        <f t="shared" si="12"/>
        <v>0</v>
      </c>
      <c r="BB49">
        <f t="shared" si="12"/>
        <v>0</v>
      </c>
      <c r="BC49">
        <f t="shared" si="11"/>
        <v>0</v>
      </c>
      <c r="BD49">
        <f t="shared" si="11"/>
        <v>0</v>
      </c>
      <c r="BE49">
        <f t="shared" si="11"/>
        <v>0</v>
      </c>
      <c r="BF49">
        <f t="shared" si="11"/>
        <v>0</v>
      </c>
      <c r="BG49">
        <f t="shared" si="11"/>
        <v>0</v>
      </c>
      <c r="BH49">
        <f t="shared" si="11"/>
        <v>0</v>
      </c>
      <c r="BI49">
        <f t="shared" si="11"/>
        <v>0</v>
      </c>
      <c r="BJ49">
        <f t="shared" si="11"/>
        <v>0</v>
      </c>
      <c r="BK49">
        <f t="shared" si="11"/>
        <v>1</v>
      </c>
      <c r="BL49">
        <f t="shared" si="11"/>
        <v>0</v>
      </c>
      <c r="BM49">
        <f t="shared" si="11"/>
        <v>0</v>
      </c>
      <c r="BN49">
        <f t="shared" si="11"/>
        <v>0</v>
      </c>
      <c r="BO49">
        <f t="shared" si="11"/>
        <v>0</v>
      </c>
      <c r="BP49">
        <f t="shared" si="11"/>
        <v>0</v>
      </c>
    </row>
    <row r="50" spans="1:68">
      <c r="A50" s="9" t="str">
        <f>_xlfn.XLOOKUP($E50,'Copy of Raw Data'!$E:$E,'Copy of Raw Data'!A:A,"ERROR",0,1)</f>
        <v>US</v>
      </c>
      <c r="B50" s="9" t="str">
        <f>_xlfn.XLOOKUP($E50,'Copy of Raw Data'!$E:$E,'Copy of Raw Data'!B:B,"ERROR",0,1)</f>
        <v>Hair Mousses</v>
      </c>
      <c r="C50" s="9" t="str">
        <f>_xlfn.XLOOKUP($E50,'Copy of Raw Data'!$E:$E,'Copy of Raw Data'!C:C,"ERROR",0,1)</f>
        <v>SheaMoisture</v>
      </c>
      <c r="D50" s="9" t="str">
        <f>_xlfn.XLOOKUP($E50,'Copy of Raw Data'!$E:$E,'Copy of Raw Data'!D:D,"ERROR",0,1)</f>
        <v>www.amazon.com/dp/B08P5XYLYZ</v>
      </c>
      <c r="E50" s="9" t="s">
        <v>213</v>
      </c>
      <c r="F50" s="9" t="str">
        <f>_xlfn.XLOOKUP($E50,'Copy of Raw Data'!$E:$E,'Copy of Raw Data'!F:F,"ERROR",0,1)</f>
        <v>SheaMoisture Mousse for Curly Hair, Wig or Weave, Tea Tree and Borage Seed Oil, Paraben-free Styling Mousse, 7.5 Ounce</v>
      </c>
      <c r="G50" s="9">
        <f>_xlfn.XLOOKUP($E50,'Copy of Raw Data'!$E:$E,'Copy of Raw Data'!G:G,"ERROR",0,1)</f>
        <v>11898</v>
      </c>
      <c r="H50" s="9">
        <f>_xlfn.XLOOKUP($E50,'Copy of Raw Data'!$E:$E,'Copy of Raw Data'!H:H,"ERROR",0,1)</f>
        <v>127385.55</v>
      </c>
      <c r="I50" s="9">
        <f>_xlfn.XLOOKUP($E50,'Copy of Raw Data'!$E:$E,'Copy of Raw Data'!I:I,"ERROR",0,1)</f>
        <v>0.00538621429144464</v>
      </c>
      <c r="J50" s="9" t="str">
        <f>_xlfn.XLOOKUP($E50,'Copy of Raw Data'!$E:$E,'Copy of 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10 to 15</v>
      </c>
      <c r="L50" s="9">
        <f>_xlfn.XLOOKUP($E50,'Copy of Raw Data'!$E:$E,'Copy of Raw Data'!L:L,"ERROR",0,1)</f>
        <v>10.65</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10 to 15</v>
      </c>
      <c r="N50" s="9">
        <f>_xlfn.XLOOKUP($E50,'Copy of Raw Data'!$E:$E,'Copy of Raw Data'!N:N,"ERROR",0,1)</f>
        <v>11.54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6% to 8%</v>
      </c>
      <c r="P50" s="16">
        <f t="shared" si="2"/>
        <v>0.0771230502599652</v>
      </c>
      <c r="Q50" s="9">
        <f>_xlfn.XLOOKUP($E50,'Copy of Raw Data'!$E:$E,'Copy of Raw Data'!Q:Q,"ERROR",0,1)</f>
        <v>7.5</v>
      </c>
      <c r="R50" s="9" t="str">
        <f>_xlfn.XLOOKUP($E50,'Copy of Raw Data'!$E:$E,'Copy of Raw Data'!R:R,"ERROR",0,1)</f>
        <v>oz</v>
      </c>
      <c r="S50" s="17">
        <f t="shared" si="3"/>
        <v>1.42</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1 to 2</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7">
        <f t="shared" si="4"/>
        <v>0.0520347198737459</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7">
        <f t="shared" si="5"/>
        <v>0.0480216435576598</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7.5</v>
      </c>
      <c r="AA50" s="9" t="str">
        <f>_xlfn.XLOOKUP($E50,'Copy of Raw Data'!$E:$E,'Copy of Raw Data'!AA:AA,"ERROR",0,1)</f>
        <v>oz</v>
      </c>
      <c r="AB50" s="9" t="str">
        <f>_xlfn.XLOOKUP($E50,'Copy of Raw Data'!$E:$E,'Copy of Raw Data'!AB:AB,"ERROR",0,1)</f>
        <v>Pump Bottle</v>
      </c>
      <c r="AC50" s="9" t="str">
        <f>_xlfn.XLOOKUP($E50,'Copy of Raw Data'!$E:$E,'Copy of Raw Data'!AC:AC,"ERROR",0,1)</f>
        <v>Pack of 1</v>
      </c>
      <c r="AD50" s="9" t="str">
        <f>_xlfn.XLOOKUP($E50,'Copy of Raw Data'!$E:$E,'Copy of Raw Data'!AD:AD,"ERROR",0,1)</f>
        <v>Curl Enhancing, Volumizing</v>
      </c>
      <c r="AE50" s="9" t="str">
        <f>_xlfn.XLOOKUP($E50,'Copy of Raw Data'!$E:$E,'Copy of Raw Data'!AO:AO,"ERROR",0,1)</f>
        <v>Silicone Free, Mineral Oil Free, Sulfate Free, Phthalate Free, Paraben Free, Cruelty Free, Petrolatum free</v>
      </c>
      <c r="AF50" s="9" t="str">
        <f>_xlfn.XLOOKUP($E50,'Copy of Raw Data'!$E:$E,'Copy of Raw Data'!AZ:AZ,"ERROR",0,1)</f>
        <v>Shea Butter, Tea, Borage, Aloe Vera</v>
      </c>
      <c r="AG50">
        <f t="shared" si="6"/>
        <v>0</v>
      </c>
      <c r="AH50">
        <f t="shared" si="13"/>
        <v>0</v>
      </c>
      <c r="AI50">
        <f t="shared" si="13"/>
        <v>0</v>
      </c>
      <c r="AJ50">
        <f t="shared" si="13"/>
        <v>0</v>
      </c>
      <c r="AK50">
        <f t="shared" si="13"/>
        <v>0</v>
      </c>
      <c r="AL50">
        <f t="shared" si="13"/>
        <v>0</v>
      </c>
      <c r="AM50">
        <f t="shared" si="13"/>
        <v>1</v>
      </c>
      <c r="AN50">
        <f t="shared" si="13"/>
        <v>0</v>
      </c>
      <c r="AO50">
        <f t="shared" si="13"/>
        <v>0</v>
      </c>
      <c r="AP50">
        <f t="shared" si="13"/>
        <v>0</v>
      </c>
      <c r="AQ50">
        <f t="shared" si="13"/>
        <v>0</v>
      </c>
      <c r="AR50">
        <f t="shared" si="13"/>
        <v>0</v>
      </c>
      <c r="AS50">
        <f t="shared" si="13"/>
        <v>0</v>
      </c>
      <c r="AT50">
        <f t="shared" si="13"/>
        <v>0</v>
      </c>
      <c r="AU50">
        <f t="shared" si="13"/>
        <v>1</v>
      </c>
      <c r="AV50">
        <f t="shared" si="13"/>
        <v>0</v>
      </c>
      <c r="AW50">
        <f t="shared" si="13"/>
        <v>0</v>
      </c>
      <c r="AX50">
        <f t="shared" si="12"/>
        <v>0</v>
      </c>
      <c r="AY50">
        <f t="shared" si="12"/>
        <v>1</v>
      </c>
      <c r="AZ50">
        <f t="shared" si="12"/>
        <v>1</v>
      </c>
      <c r="BA50">
        <f t="shared" si="12"/>
        <v>0</v>
      </c>
      <c r="BB50">
        <f t="shared" si="12"/>
        <v>0</v>
      </c>
      <c r="BC50">
        <f t="shared" si="11"/>
        <v>0</v>
      </c>
      <c r="BD50">
        <f t="shared" si="11"/>
        <v>1</v>
      </c>
      <c r="BE50">
        <f t="shared" si="11"/>
        <v>0</v>
      </c>
      <c r="BF50">
        <f t="shared" si="11"/>
        <v>0</v>
      </c>
      <c r="BG50">
        <f t="shared" si="11"/>
        <v>0</v>
      </c>
      <c r="BH50">
        <f t="shared" si="11"/>
        <v>0</v>
      </c>
      <c r="BI50">
        <f t="shared" si="11"/>
        <v>1</v>
      </c>
      <c r="BJ50">
        <f t="shared" si="11"/>
        <v>0</v>
      </c>
      <c r="BK50">
        <f t="shared" si="11"/>
        <v>1</v>
      </c>
      <c r="BL50">
        <f t="shared" si="11"/>
        <v>0</v>
      </c>
      <c r="BM50">
        <f t="shared" si="11"/>
        <v>0</v>
      </c>
      <c r="BN50">
        <f t="shared" si="11"/>
        <v>0</v>
      </c>
      <c r="BO50">
        <f t="shared" si="11"/>
        <v>0</v>
      </c>
      <c r="BP50">
        <f t="shared" si="11"/>
        <v>0</v>
      </c>
    </row>
    <row r="51" spans="1:68">
      <c r="A51" s="9" t="str">
        <f>_xlfn.XLOOKUP($E51,'Copy of Raw Data'!$E:$E,'Copy of Raw Data'!A:A,"ERROR",0,1)</f>
        <v>US</v>
      </c>
      <c r="B51" s="9" t="str">
        <f>_xlfn.XLOOKUP($E51,'Copy of Raw Data'!$E:$E,'Copy of Raw Data'!B:B,"ERROR",0,1)</f>
        <v>Hair Mousses</v>
      </c>
      <c r="C51" s="9" t="str">
        <f>_xlfn.XLOOKUP($E51,'Copy of Raw Data'!$E:$E,'Copy of Raw Data'!C:C,"ERROR",0,1)</f>
        <v>Goiple</v>
      </c>
      <c r="D51" s="9" t="str">
        <f>_xlfn.XLOOKUP($E51,'Copy of Raw Data'!$E:$E,'Copy of Raw Data'!D:D,"ERROR",0,1)</f>
        <v>www.amazon.com/dp/B0BGPCCW5H</v>
      </c>
      <c r="E51" s="9" t="s">
        <v>217</v>
      </c>
      <c r="F51" s="9" t="str">
        <f>_xlfn.XLOOKUP($E51,'Copy of Raw Data'!$E:$E,'Copy of Raw Data'!F:F,"ERROR",0,1)</f>
        <v>Braid Foam Control Mousse Braiding Mousse for Braids Twist, Locs, No Flake Extra Hold High Shine Style and Moisturizes, Hair Mousse for Braids High Shine, Lightweight Easy to Apply 8fl oz</v>
      </c>
      <c r="G51" s="9">
        <f>_xlfn.XLOOKUP($E51,'Copy of Raw Data'!$E:$E,'Copy of Raw Data'!G:G,"ERROR",0,1)</f>
        <v>15826</v>
      </c>
      <c r="H51" s="9">
        <f>_xlfn.XLOOKUP($E51,'Copy of Raw Data'!$E:$E,'Copy of Raw Data'!H:H,"ERROR",0,1)</f>
        <v>126691.08</v>
      </c>
      <c r="I51" s="9">
        <f>_xlfn.XLOOKUP($E51,'Copy of Raw Data'!$E:$E,'Copy of Raw Data'!I:I,"ERROR",0,1)</f>
        <v>0.00510088043807333</v>
      </c>
      <c r="J51" s="9" t="str">
        <f>_xlfn.XLOOKUP($E51,'Copy of Raw Data'!$E:$E,'Copy of 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5 to 10</v>
      </c>
      <c r="L51" s="9">
        <f>_xlfn.XLOOKUP($E51,'Copy of Raw Data'!$E:$E,'Copy of Raw Data'!L:L,"ERROR",0,1)</f>
        <v>8.16</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5 to 10</v>
      </c>
      <c r="N51" s="9">
        <f>_xlfn.XLOOKUP($E51,'Copy of Raw Data'!$E:$E,'Copy of Raw Data'!N:N,"ERROR",0,1)</f>
        <v>8.57</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4% to 6%</v>
      </c>
      <c r="P51" s="16">
        <f t="shared" si="2"/>
        <v>0.0478413068844808</v>
      </c>
      <c r="Q51" s="9">
        <f>_xlfn.XLOOKUP($E51,'Copy of Raw Data'!$E:$E,'Copy of Raw Data'!Q:Q,"ERROR",0,1)</f>
        <v>8</v>
      </c>
      <c r="R51" s="9" t="str">
        <f>_xlfn.XLOOKUP($E51,'Copy of Raw Data'!$E:$E,'Copy of Raw Data'!R:R,"ERROR",0,1)</f>
        <v>fl oz</v>
      </c>
      <c r="S51" s="17">
        <f t="shared" si="3"/>
        <v>0.980769230769231</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0.75 to 1</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7">
        <f t="shared" si="4"/>
        <v>0.0348342264769387</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5"/>
        <v>0.033167711557972</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8 to 10</v>
      </c>
      <c r="Z51" s="17">
        <f t="array" ref="Z51">_xlfn.IFS(AA51="oz",_xlfn.IFS(R51="oz",Q51,R51="fl oz",Q51*1.04,R51="ml",Q51*0.0338),AA51="fl oz",_xlfn.IFS(R51="oz",Q51/1.04,R51="fl oz",Q51,R51="ml",Q51*0.0338/1.04),AA51="ml",_xlfn.IFS(R51="oz",Q51/0.0338,R51="fl oz",Q51*1.04/0.0338,R51="ml",Q51))</f>
        <v>8.32</v>
      </c>
      <c r="AA51" s="9" t="str">
        <f>_xlfn.XLOOKUP($E51,'Copy of Raw Data'!$E:$E,'Copy of Raw Data'!AA:AA,"ERROR",0,1)</f>
        <v>oz</v>
      </c>
      <c r="AB51" s="9" t="str">
        <f>_xlfn.XLOOKUP($E51,'Copy of Raw Data'!$E:$E,'Copy of Raw Data'!AB:AB,"ERROR",0,1)</f>
        <v>Pump Bottle</v>
      </c>
      <c r="AC51" s="9" t="str">
        <f>_xlfn.XLOOKUP($E51,'Copy of Raw Data'!$E:$E,'Copy of Raw Data'!AC:AC,"ERROR",0,1)</f>
        <v>Pack of 1</v>
      </c>
      <c r="AD51" s="9" t="str">
        <f>_xlfn.XLOOKUP($E51,'Copy of Raw Data'!$E:$E,'Copy of Raw Data'!AD:AD,"ERROR",0,1)</f>
        <v>Flake Control, Shine, Hold, Moisturizing, Frizz Control, Long Lasting, Nourishing</v>
      </c>
      <c r="AE51" s="9" t="str">
        <f>_xlfn.XLOOKUP($E51,'Copy of Raw Data'!$E:$E,'Copy of Raw Data'!AO:AO,"ERROR",0,1)</f>
        <v>Alcohol Free, Preservative Free, Dye Free, Sulfate Free, Residue Free</v>
      </c>
      <c r="AF51" s="9" t="str">
        <f>_xlfn.XLOOKUP($E51,'Copy of Raw Data'!$E:$E,'Copy of Raw Data'!AZ:AZ,"ERROR",0,1)</f>
        <v>Lavender, Willow, Collagen</v>
      </c>
      <c r="AG51">
        <f t="shared" si="6"/>
        <v>1</v>
      </c>
      <c r="AH51">
        <f t="shared" si="13"/>
        <v>0</v>
      </c>
      <c r="AI51">
        <f t="shared" si="13"/>
        <v>0</v>
      </c>
      <c r="AJ51">
        <f t="shared" si="13"/>
        <v>0</v>
      </c>
      <c r="AK51">
        <f t="shared" si="13"/>
        <v>0</v>
      </c>
      <c r="AL51">
        <f t="shared" si="13"/>
        <v>0</v>
      </c>
      <c r="AM51">
        <f t="shared" si="13"/>
        <v>0</v>
      </c>
      <c r="AN51">
        <f t="shared" si="13"/>
        <v>0</v>
      </c>
      <c r="AO51">
        <f t="shared" si="13"/>
        <v>0</v>
      </c>
      <c r="AP51">
        <f t="shared" si="13"/>
        <v>1</v>
      </c>
      <c r="AQ51">
        <f t="shared" si="13"/>
        <v>0</v>
      </c>
      <c r="AR51">
        <f t="shared" si="13"/>
        <v>0</v>
      </c>
      <c r="AS51">
        <f t="shared" si="13"/>
        <v>0</v>
      </c>
      <c r="AT51">
        <f t="shared" si="13"/>
        <v>0</v>
      </c>
      <c r="AU51">
        <f t="shared" si="13"/>
        <v>0</v>
      </c>
      <c r="AV51">
        <f t="shared" si="13"/>
        <v>0</v>
      </c>
      <c r="AW51">
        <f t="shared" si="13"/>
        <v>0</v>
      </c>
      <c r="AX51">
        <f t="shared" si="12"/>
        <v>0</v>
      </c>
      <c r="AY51">
        <f t="shared" si="12"/>
        <v>0</v>
      </c>
      <c r="AZ51">
        <f t="shared" si="12"/>
        <v>0</v>
      </c>
      <c r="BA51">
        <f t="shared" si="12"/>
        <v>0</v>
      </c>
      <c r="BB51">
        <f t="shared" si="12"/>
        <v>0</v>
      </c>
      <c r="BC51">
        <f t="shared" ref="BC51:BP58" si="14">IF(IFERROR(SEARCH(BC$2,$AE51,1),0)=0,0,1)</f>
        <v>0</v>
      </c>
      <c r="BD51">
        <f t="shared" si="14"/>
        <v>0</v>
      </c>
      <c r="BE51">
        <f t="shared" si="14"/>
        <v>0</v>
      </c>
      <c r="BF51">
        <f t="shared" si="14"/>
        <v>1</v>
      </c>
      <c r="BG51">
        <f t="shared" si="14"/>
        <v>0</v>
      </c>
      <c r="BH51">
        <f t="shared" si="14"/>
        <v>1</v>
      </c>
      <c r="BI51">
        <f t="shared" si="14"/>
        <v>0</v>
      </c>
      <c r="BJ51">
        <f t="shared" si="14"/>
        <v>0</v>
      </c>
      <c r="BK51">
        <f t="shared" si="14"/>
        <v>1</v>
      </c>
      <c r="BL51">
        <f t="shared" si="14"/>
        <v>0</v>
      </c>
      <c r="BM51">
        <f t="shared" si="14"/>
        <v>0</v>
      </c>
      <c r="BN51">
        <f t="shared" si="14"/>
        <v>0</v>
      </c>
      <c r="BO51">
        <f t="shared" si="14"/>
        <v>0</v>
      </c>
      <c r="BP51">
        <f t="shared" si="14"/>
        <v>0</v>
      </c>
    </row>
    <row r="52" spans="1:68">
      <c r="A52" s="9" t="str">
        <f>_xlfn.XLOOKUP($E52,'Copy of Raw Data'!$E:$E,'Copy of Raw Data'!A:A,"ERROR",0,1)</f>
        <v>US</v>
      </c>
      <c r="B52" s="9" t="str">
        <f>_xlfn.XLOOKUP($E52,'Copy of Raw Data'!$E:$E,'Copy of Raw Data'!B:B,"ERROR",0,1)</f>
        <v>Hair Mousses</v>
      </c>
      <c r="C52" s="9" t="str">
        <f>_xlfn.XLOOKUP($E52,'Copy of Raw Data'!$E:$E,'Copy of Raw Data'!C:C,"ERROR",0,1)</f>
        <v>allday locks</v>
      </c>
      <c r="D52" s="9" t="str">
        <f>_xlfn.XLOOKUP($E52,'Copy of Raw Data'!$E:$E,'Copy of Raw Data'!D:D,"ERROR",0,1)</f>
        <v>www.amazon.com/dp/B07YNWX9WW</v>
      </c>
      <c r="E52" s="9" t="s">
        <v>221</v>
      </c>
      <c r="F52" s="9" t="str">
        <f>_xlfn.XLOOKUP($E52,'Copy of Raw Data'!$E:$E,'Copy of Raw Data'!F:F,"ERROR",0,1)</f>
        <v>AllDay Locks Braid Foam | Long Lasting Mousse for Style &amp; Shine | No Frizz or Fraying | Moisturizes &amp; Seals Braids, Locks, Twists, Cornrows | 8 oz</v>
      </c>
      <c r="G52" s="9">
        <f>_xlfn.XLOOKUP($E52,'Copy of Raw Data'!$E:$E,'Copy of Raw Data'!G:G,"ERROR",0,1)</f>
        <v>12288</v>
      </c>
      <c r="H52" s="9">
        <f>_xlfn.XLOOKUP($E52,'Copy of Raw Data'!$E:$E,'Copy of Raw Data'!H:H,"ERROR",0,1)</f>
        <v>119979.64</v>
      </c>
      <c r="I52" s="9">
        <f>_xlfn.XLOOKUP($E52,'Copy of Raw Data'!$E:$E,'Copy of Raw Data'!I:I,"ERROR",0,1)</f>
        <v>0.00505536010908213</v>
      </c>
      <c r="J52" s="9" t="str">
        <f>_xlfn.XLOOKUP($E52,'Copy of Raw Data'!$E:$E,'Copy of 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_xlfn.XLOOKUP($E52,'Copy of Raw Data'!$E:$E,'Copy of Raw Data'!L:L,"ERROR",0,1)</f>
        <v>9.77</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_xlfn.XLOOKUP($E52,'Copy of Raw Data'!$E:$E,'Copy of Raw Data'!N:N,"ERROR",0,1)</f>
        <v>9.77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No Discount</v>
      </c>
      <c r="P52" s="16">
        <f t="shared" si="2"/>
        <v>0</v>
      </c>
      <c r="Q52" s="9">
        <f>_xlfn.XLOOKUP($E52,'Copy of Raw Data'!$E:$E,'Copy of Raw Data'!Q:Q,"ERROR",0,1)</f>
        <v>8</v>
      </c>
      <c r="R52" s="9" t="str">
        <f>_xlfn.XLOOKUP($E52,'Copy of Raw Data'!$E:$E,'Copy of Raw Data'!R:R,"ERROR",0,1)</f>
        <v>oz</v>
      </c>
      <c r="S52" s="17">
        <f t="shared" si="3"/>
        <v>1.22125</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1 to 2</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4"/>
        <v>0.0413003043625296</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5"/>
        <v>0.0413003043625296</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17">
        <f t="array" ref="Z52">_xlfn.IFS(AA52="oz",_xlfn.IFS(R52="oz",Q52,R52="fl oz",Q52*1.04,R52="ml",Q52*0.0338),AA52="fl oz",_xlfn.IFS(R52="oz",Q52/1.04,R52="fl oz",Q52,R52="ml",Q52*0.0338/1.04),AA52="ml",_xlfn.IFS(R52="oz",Q52/0.0338,R52="fl oz",Q52*1.04/0.0338,R52="ml",Q52))</f>
        <v>8</v>
      </c>
      <c r="AA52" s="9" t="str">
        <f>_xlfn.XLOOKUP($E52,'Copy of Raw Data'!$E:$E,'Copy of Raw Data'!AA:AA,"ERROR",0,1)</f>
        <v>oz</v>
      </c>
      <c r="AB52" s="9" t="str">
        <f>_xlfn.XLOOKUP($E52,'Copy of Raw Data'!$E:$E,'Copy of Raw Data'!AB:AB,"ERROR",0,1)</f>
        <v>Pump Bottle</v>
      </c>
      <c r="AC52" s="9" t="str">
        <f>_xlfn.XLOOKUP($E52,'Copy of Raw Data'!$E:$E,'Copy of Raw Data'!AC:AC,"ERROR",0,1)</f>
        <v>Pack of 1</v>
      </c>
      <c r="AD52" s="9" t="str">
        <f>_xlfn.XLOOKUP($E52,'Copy of Raw Data'!$E:$E,'Copy of Raw Data'!AD:AD,"ERROR",0,1)</f>
        <v>Moisturizing, Frizz Control, Shine, Flake Control</v>
      </c>
      <c r="AE52" s="9" t="str">
        <f>_xlfn.XLOOKUP($E52,'Copy of Raw Data'!$E:$E,'Copy of Raw Data'!AO:AO,"ERROR",0,1)</f>
        <v>Sulfate Free, Phthalate Free, Gluten Free, Paraben Free</v>
      </c>
      <c r="AF52" s="9" t="str">
        <f>_xlfn.XLOOKUP($E52,'Copy of Raw Data'!$E:$E,'Copy of Raw Data'!AZ:AZ,"ERROR",0,1)</f>
        <v>Lavender, Peppermint, Sage, Witch Hazel, Eucalyptus, Cocamidopropyl Betaine, Cetrimonium Chloride, Lemon</v>
      </c>
      <c r="AG52">
        <f t="shared" si="6"/>
        <v>0</v>
      </c>
      <c r="AH52">
        <f t="shared" si="13"/>
        <v>0</v>
      </c>
      <c r="AI52">
        <f t="shared" si="13"/>
        <v>0</v>
      </c>
      <c r="AJ52">
        <f t="shared" si="13"/>
        <v>0</v>
      </c>
      <c r="AK52">
        <f t="shared" si="13"/>
        <v>0</v>
      </c>
      <c r="AL52">
        <f t="shared" si="13"/>
        <v>0</v>
      </c>
      <c r="AM52">
        <f t="shared" si="13"/>
        <v>0</v>
      </c>
      <c r="AN52">
        <f t="shared" si="13"/>
        <v>0</v>
      </c>
      <c r="AO52">
        <f t="shared" si="13"/>
        <v>0</v>
      </c>
      <c r="AP52">
        <f t="shared" si="13"/>
        <v>0</v>
      </c>
      <c r="AQ52">
        <f t="shared" si="13"/>
        <v>0</v>
      </c>
      <c r="AR52">
        <f t="shared" si="13"/>
        <v>0</v>
      </c>
      <c r="AS52">
        <f t="shared" si="13"/>
        <v>0</v>
      </c>
      <c r="AT52">
        <f t="shared" si="13"/>
        <v>1</v>
      </c>
      <c r="AU52">
        <f t="shared" si="13"/>
        <v>0</v>
      </c>
      <c r="AV52">
        <f t="shared" si="13"/>
        <v>0</v>
      </c>
      <c r="AW52">
        <f t="shared" si="13"/>
        <v>0</v>
      </c>
      <c r="AX52">
        <f t="shared" si="12"/>
        <v>0</v>
      </c>
      <c r="AY52">
        <f t="shared" si="12"/>
        <v>1</v>
      </c>
      <c r="AZ52">
        <f t="shared" si="12"/>
        <v>1</v>
      </c>
      <c r="BA52">
        <f t="shared" si="12"/>
        <v>0</v>
      </c>
      <c r="BB52">
        <f t="shared" si="12"/>
        <v>0</v>
      </c>
      <c r="BC52">
        <f t="shared" si="14"/>
        <v>0</v>
      </c>
      <c r="BD52">
        <f t="shared" si="14"/>
        <v>0</v>
      </c>
      <c r="BE52">
        <f t="shared" si="14"/>
        <v>0</v>
      </c>
      <c r="BF52">
        <f t="shared" si="14"/>
        <v>0</v>
      </c>
      <c r="BG52">
        <f t="shared" si="14"/>
        <v>0</v>
      </c>
      <c r="BH52">
        <f t="shared" si="14"/>
        <v>0</v>
      </c>
      <c r="BI52">
        <f t="shared" si="14"/>
        <v>0</v>
      </c>
      <c r="BJ52">
        <f t="shared" si="14"/>
        <v>0</v>
      </c>
      <c r="BK52">
        <f t="shared" si="14"/>
        <v>1</v>
      </c>
      <c r="BL52">
        <f t="shared" si="14"/>
        <v>0</v>
      </c>
      <c r="BM52">
        <f t="shared" si="14"/>
        <v>0</v>
      </c>
      <c r="BN52">
        <f t="shared" si="14"/>
        <v>0</v>
      </c>
      <c r="BO52">
        <f t="shared" si="14"/>
        <v>0</v>
      </c>
      <c r="BP52">
        <f t="shared" si="14"/>
        <v>0</v>
      </c>
    </row>
    <row r="53" spans="1:68">
      <c r="A53" s="9" t="str">
        <f>_xlfn.XLOOKUP($E53,'Copy of Raw Data'!$E:$E,'Copy of Raw Data'!A:A,"ERROR",0,1)</f>
        <v>US</v>
      </c>
      <c r="B53" s="9" t="str">
        <f>_xlfn.XLOOKUP($E53,'Copy of Raw Data'!$E:$E,'Copy of Raw Data'!B:B,"ERROR",0,1)</f>
        <v>Hair Mousses</v>
      </c>
      <c r="C53" s="9" t="str">
        <f>_xlfn.XLOOKUP($E53,'Copy of Raw Data'!$E:$E,'Copy of Raw Data'!C:C,"ERROR",0,1)</f>
        <v>pureology</v>
      </c>
      <c r="D53" s="9" t="str">
        <f>_xlfn.XLOOKUP($E53,'Copy of Raw Data'!$E:$E,'Copy of Raw Data'!D:D,"ERROR",0,1)</f>
        <v>www.amazon.com/dp/B089M9SGS4</v>
      </c>
      <c r="E53" s="9" t="s">
        <v>225</v>
      </c>
      <c r="F53" s="9" t="str">
        <f>_xlfn.XLOOKUP($E53,'Copy of Raw Data'!$E:$E,'Copy of Raw Data'!F:F,"ERROR",0,1)</f>
        <v>Pureology | Clean Volume Weightless Mousse | All-day Root Lift | For Fine, Color Treated Hair | Vegan</v>
      </c>
      <c r="G53" s="9">
        <f>_xlfn.XLOOKUP($E53,'Copy of Raw Data'!$E:$E,'Copy of Raw Data'!G:G,"ERROR",0,1)</f>
        <v>3984</v>
      </c>
      <c r="H53" s="9">
        <f>_xlfn.XLOOKUP($E53,'Copy of Raw Data'!$E:$E,'Copy of Raw Data'!H:H,"ERROR",0,1)</f>
        <v>118908.94</v>
      </c>
      <c r="I53" s="9">
        <f>_xlfn.XLOOKUP($E53,'Copy of Raw Data'!$E:$E,'Copy of Raw Data'!I:I,"ERROR",0,1)</f>
        <v>0.00456108594745737</v>
      </c>
      <c r="J53" s="9" t="str">
        <f>_xlfn.XLOOKUP($E53,'Copy of Raw Data'!$E:$E,'Copy of 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30 to 40</v>
      </c>
      <c r="L53" s="9">
        <f>_xlfn.XLOOKUP($E53,'Copy of Raw Data'!$E:$E,'Copy of Raw Data'!L:L,"ERROR",0,1)</f>
        <v>30.05</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30 to 40</v>
      </c>
      <c r="N53" s="9">
        <f>_xlfn.XLOOKUP($E53,'Copy of Raw Data'!$E:$E,'Copy of Raw Data'!N:N,"ERROR",0,1)</f>
        <v>30.96</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2% to 4%</v>
      </c>
      <c r="P53" s="16">
        <f t="shared" si="2"/>
        <v>0.0293927648578811</v>
      </c>
      <c r="Q53" s="9">
        <f>_xlfn.XLOOKUP($E53,'Copy of Raw Data'!$E:$E,'Copy of Raw Data'!Q:Q,"ERROR",0,1)</f>
        <v>8.4</v>
      </c>
      <c r="R53" s="9" t="str">
        <f>_xlfn.XLOOKUP($E53,'Copy of Raw Data'!$E:$E,'Copy of Raw Data'!R:R,"ERROR",0,1)</f>
        <v>fl oz</v>
      </c>
      <c r="S53" s="17">
        <f t="shared" si="3"/>
        <v>3.43978937728938</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3 to 4</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7">
        <f t="shared" si="4"/>
        <v>0.119849714033008</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7">
        <f t="shared" si="5"/>
        <v>0.116326999570151</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8 to 10</v>
      </c>
      <c r="Z53" s="17">
        <f t="array" ref="Z53">_xlfn.IFS(AA53="oz",_xlfn.IFS(R53="oz",Q53,R53="fl oz",Q53*1.04,R53="ml",Q53*0.0338),AA53="fl oz",_xlfn.IFS(R53="oz",Q53/1.04,R53="fl oz",Q53,R53="ml",Q53*0.0338/1.04),AA53="ml",_xlfn.IFS(R53="oz",Q53/0.0338,R53="fl oz",Q53*1.04/0.0338,R53="ml",Q53))</f>
        <v>8.736</v>
      </c>
      <c r="AA53" s="9" t="str">
        <f>_xlfn.XLOOKUP($E53,'Copy of Raw Data'!$E:$E,'Copy of Raw Data'!AA:AA,"ERROR",0,1)</f>
        <v>oz</v>
      </c>
      <c r="AB53" s="9" t="str">
        <f>_xlfn.XLOOKUP($E53,'Copy of Raw Data'!$E:$E,'Copy of Raw Data'!AB:AB,"ERROR",0,1)</f>
        <v>Spray Can</v>
      </c>
      <c r="AC53" s="9" t="str">
        <f>_xlfn.XLOOKUP($E53,'Copy of Raw Data'!$E:$E,'Copy of Raw Data'!AC:AC,"ERROR",0,1)</f>
        <v>Pack of 1</v>
      </c>
      <c r="AD53" s="9" t="str">
        <f>_xlfn.XLOOKUP($E53,'Copy of Raw Data'!$E:$E,'Copy of Raw Data'!AD:AD,"ERROR",0,1)</f>
        <v>Volumizing, Lightweight, Lift, Heat Protection</v>
      </c>
      <c r="AE53" s="9" t="str">
        <f>_xlfn.XLOOKUP($E53,'Copy of Raw Data'!$E:$E,'Copy of Raw Data'!AO:AO,"ERROR",0,1)</f>
        <v>Sulfate Free, Vegan, Silicone Free</v>
      </c>
      <c r="AF53" s="9" t="str">
        <f>_xlfn.XLOOKUP($E53,'Copy of Raw Data'!$E:$E,'Copy of Raw Data'!AZ:AZ,"ERROR",0,1)</f>
        <v>Xylose, Tuberose, Almond Milk, Cedarwood, Dimethicone, Cocamidopropyl Betaine, Tocopherol, Ethylhexylglycerin, Sunflower, </v>
      </c>
      <c r="AG53">
        <f t="shared" si="6"/>
        <v>0</v>
      </c>
      <c r="AH53">
        <f t="shared" si="13"/>
        <v>0</v>
      </c>
      <c r="AI53">
        <f t="shared" si="13"/>
        <v>0</v>
      </c>
      <c r="AJ53">
        <f t="shared" si="13"/>
        <v>0</v>
      </c>
      <c r="AK53">
        <f t="shared" si="13"/>
        <v>0</v>
      </c>
      <c r="AL53">
        <f t="shared" si="13"/>
        <v>0</v>
      </c>
      <c r="AM53">
        <f t="shared" si="13"/>
        <v>0</v>
      </c>
      <c r="AN53">
        <f t="shared" si="13"/>
        <v>0</v>
      </c>
      <c r="AO53">
        <f t="shared" si="13"/>
        <v>0</v>
      </c>
      <c r="AP53">
        <f t="shared" si="13"/>
        <v>0</v>
      </c>
      <c r="AQ53">
        <f t="shared" si="13"/>
        <v>0</v>
      </c>
      <c r="AR53">
        <f t="shared" si="13"/>
        <v>0</v>
      </c>
      <c r="AS53">
        <f t="shared" si="13"/>
        <v>0</v>
      </c>
      <c r="AT53">
        <f t="shared" si="13"/>
        <v>0</v>
      </c>
      <c r="AU53">
        <f t="shared" si="13"/>
        <v>0</v>
      </c>
      <c r="AV53">
        <f t="shared" si="13"/>
        <v>0</v>
      </c>
      <c r="AW53">
        <f t="shared" si="13"/>
        <v>0</v>
      </c>
      <c r="AX53">
        <f t="shared" si="12"/>
        <v>0</v>
      </c>
      <c r="AY53">
        <f t="shared" si="12"/>
        <v>0</v>
      </c>
      <c r="AZ53">
        <f t="shared" si="12"/>
        <v>0</v>
      </c>
      <c r="BA53">
        <f t="shared" si="12"/>
        <v>0</v>
      </c>
      <c r="BB53">
        <f t="shared" si="12"/>
        <v>0</v>
      </c>
      <c r="BC53">
        <f t="shared" si="14"/>
        <v>0</v>
      </c>
      <c r="BD53">
        <f t="shared" si="14"/>
        <v>0</v>
      </c>
      <c r="BE53">
        <f t="shared" si="14"/>
        <v>1</v>
      </c>
      <c r="BF53">
        <f t="shared" si="14"/>
        <v>0</v>
      </c>
      <c r="BG53">
        <f t="shared" si="14"/>
        <v>0</v>
      </c>
      <c r="BH53">
        <f t="shared" si="14"/>
        <v>0</v>
      </c>
      <c r="BI53">
        <f t="shared" si="14"/>
        <v>1</v>
      </c>
      <c r="BJ53">
        <f t="shared" si="14"/>
        <v>0</v>
      </c>
      <c r="BK53">
        <f t="shared" si="14"/>
        <v>1</v>
      </c>
      <c r="BL53">
        <f t="shared" si="14"/>
        <v>0</v>
      </c>
      <c r="BM53">
        <f t="shared" si="14"/>
        <v>0</v>
      </c>
      <c r="BN53">
        <f t="shared" si="14"/>
        <v>0</v>
      </c>
      <c r="BO53">
        <f t="shared" si="14"/>
        <v>0</v>
      </c>
      <c r="BP53">
        <f t="shared" si="14"/>
        <v>0</v>
      </c>
    </row>
    <row r="54" spans="1:68">
      <c r="A54" s="9" t="str">
        <f>_xlfn.XLOOKUP($E54,'Copy of Raw Data'!$E:$E,'Copy of Raw Data'!A:A,"ERROR",0,1)</f>
        <v>US</v>
      </c>
      <c r="B54" s="9" t="str">
        <f>_xlfn.XLOOKUP($E54,'Copy of Raw Data'!$E:$E,'Copy of Raw Data'!B:B,"ERROR",0,1)</f>
        <v>Hair Mousses</v>
      </c>
      <c r="C54" s="9" t="str">
        <f>_xlfn.XLOOKUP($E54,'Copy of Raw Data'!$E:$E,'Copy of Raw Data'!C:C,"ERROR",0,1)</f>
        <v>TIGI</v>
      </c>
      <c r="D54" s="9" t="str">
        <f>_xlfn.XLOOKUP($E54,'Copy of Raw Data'!$E:$E,'Copy of Raw Data'!D:D,"ERROR",0,1)</f>
        <v>www.amazon.com/dp/B08X8WN9KZ</v>
      </c>
      <c r="E54" s="9" t="s">
        <v>229</v>
      </c>
      <c r="F54" s="9" t="str">
        <f>_xlfn.XLOOKUP($E54,'Copy of Raw Data'!$E:$E,'Copy of Raw Data'!F:F,"ERROR",0,1)</f>
        <v>TIGI Bed Head Foxy Curls Curly Hair Mousse for Strong Hold 8.4 oz</v>
      </c>
      <c r="G54" s="9">
        <f>_xlfn.XLOOKUP($E54,'Copy of Raw Data'!$E:$E,'Copy of Raw Data'!G:G,"ERROR",0,1)</f>
        <v>7136</v>
      </c>
      <c r="H54" s="9">
        <f>_xlfn.XLOOKUP($E54,'Copy of Raw Data'!$E:$E,'Copy of Raw Data'!H:H,"ERROR",0,1)</f>
        <v>107282.94</v>
      </c>
      <c r="I54" s="9">
        <f>_xlfn.XLOOKUP($E54,'Copy of Raw Data'!$E:$E,'Copy of Raw Data'!I:I,"ERROR",0,1)</f>
        <v>0.00456083596190169</v>
      </c>
      <c r="J54" s="9" t="str">
        <f>_xlfn.XLOOKUP($E54,'Copy of Raw Data'!$E:$E,'Copy of 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15 to 20</v>
      </c>
      <c r="L54" s="9">
        <f>_xlfn.XLOOKUP($E54,'Copy of Raw Data'!$E:$E,'Copy of Raw Data'!L:L,"ERROR",0,1)</f>
        <v>15.98</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15 to 20</v>
      </c>
      <c r="N54" s="9">
        <f>_xlfn.XLOOKUP($E54,'Copy of Raw Data'!$E:$E,'Copy of Raw Data'!N:N,"ERROR",0,1)</f>
        <v>18.2</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10% to 15%</v>
      </c>
      <c r="P54" s="16">
        <f t="shared" si="2"/>
        <v>0.121978021978022</v>
      </c>
      <c r="Q54" s="9">
        <f>_xlfn.XLOOKUP($E54,'Copy of Raw Data'!$E:$E,'Copy of Raw Data'!Q:Q,"ERROR",0,1)</f>
        <v>8.4</v>
      </c>
      <c r="R54" s="9" t="str">
        <f>_xlfn.XLOOKUP($E54,'Copy of Raw Data'!$E:$E,'Copy of Raw Data'!R:R,"ERROR",0,1)</f>
        <v>fl oz</v>
      </c>
      <c r="S54" s="17">
        <f t="shared" si="3"/>
        <v>1.82921245421245</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1 to 2</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7">
        <f t="shared" si="4"/>
        <v>0.07045428925713</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7">
        <f t="shared" si="5"/>
        <v>0.0618604144136779</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tr">
        <f>_xlfn.XLOOKUP($E54,'Copy of Raw Data'!$E:$E,'Copy of Raw Data'!AA:AA,"ERROR",0,1)</f>
        <v>oz</v>
      </c>
      <c r="AB54" s="9" t="str">
        <f>_xlfn.XLOOKUP($E54,'Copy of Raw Data'!$E:$E,'Copy of Raw Data'!AB:AB,"ERROR",0,1)</f>
        <v>Spray Can</v>
      </c>
      <c r="AC54" s="9" t="str">
        <f>_xlfn.XLOOKUP($E54,'Copy of Raw Data'!$E:$E,'Copy of Raw Data'!AC:AC,"ERROR",0,1)</f>
        <v>Pack of 1</v>
      </c>
      <c r="AD54" s="9" t="str">
        <f>_xlfn.XLOOKUP($E54,'Copy of Raw Data'!$E:$E,'Copy of Raw Data'!AD:AD,"ERROR",0,1)</f>
        <v>Hold, Soothing, Curl Enhancing, Long-Lasting, Frizz Free, Humidity Protection, Heat Protection</v>
      </c>
      <c r="AE54" s="9" t="str">
        <f>_xlfn.XLOOKUP($E54,'Copy of Raw Data'!$E:$E,'Copy of Raw Data'!AO:AO,"ERROR",0,1)</f>
        <v>BPA free</v>
      </c>
      <c r="AF54" s="9" t="str">
        <f>_xlfn.XLOOKUP($E54,'Copy of Raw Data'!$E:$E,'Copy of Raw Data'!AZ:AZ,"ERROR",0,1)</f>
        <v>Water, Acrylate Copolymer, Glycerin, Dimethicone, Copolymer, Tetrasodium edta</v>
      </c>
      <c r="AG54">
        <f t="shared" si="6"/>
        <v>0</v>
      </c>
      <c r="AH54">
        <f t="shared" si="13"/>
        <v>0</v>
      </c>
      <c r="AI54">
        <f t="shared" si="13"/>
        <v>0</v>
      </c>
      <c r="AJ54">
        <f t="shared" si="13"/>
        <v>0</v>
      </c>
      <c r="AK54">
        <f t="shared" si="13"/>
        <v>1</v>
      </c>
      <c r="AL54">
        <f t="shared" si="13"/>
        <v>0</v>
      </c>
      <c r="AM54">
        <f t="shared" si="13"/>
        <v>0</v>
      </c>
      <c r="AN54">
        <f t="shared" si="13"/>
        <v>0</v>
      </c>
      <c r="AO54">
        <f t="shared" si="13"/>
        <v>0</v>
      </c>
      <c r="AP54">
        <f t="shared" si="13"/>
        <v>0</v>
      </c>
      <c r="AQ54">
        <f t="shared" si="13"/>
        <v>0</v>
      </c>
      <c r="AR54">
        <f t="shared" si="13"/>
        <v>0</v>
      </c>
      <c r="AS54">
        <f t="shared" si="13"/>
        <v>0</v>
      </c>
      <c r="AT54">
        <f t="shared" si="13"/>
        <v>0</v>
      </c>
      <c r="AU54">
        <f t="shared" si="13"/>
        <v>0</v>
      </c>
      <c r="AV54">
        <f t="shared" si="13"/>
        <v>0</v>
      </c>
      <c r="AW54">
        <f t="shared" si="13"/>
        <v>0</v>
      </c>
      <c r="AX54">
        <f t="shared" si="12"/>
        <v>0</v>
      </c>
      <c r="AY54">
        <f t="shared" si="12"/>
        <v>0</v>
      </c>
      <c r="AZ54">
        <f t="shared" si="12"/>
        <v>0</v>
      </c>
      <c r="BA54">
        <f t="shared" si="12"/>
        <v>0</v>
      </c>
      <c r="BB54">
        <f t="shared" si="12"/>
        <v>0</v>
      </c>
      <c r="BC54">
        <f t="shared" si="14"/>
        <v>0</v>
      </c>
      <c r="BD54">
        <f t="shared" si="14"/>
        <v>0</v>
      </c>
      <c r="BE54">
        <f t="shared" si="14"/>
        <v>0</v>
      </c>
      <c r="BF54">
        <f t="shared" si="14"/>
        <v>0</v>
      </c>
      <c r="BG54">
        <f t="shared" si="14"/>
        <v>0</v>
      </c>
      <c r="BH54">
        <f t="shared" si="14"/>
        <v>0</v>
      </c>
      <c r="BI54">
        <f t="shared" si="14"/>
        <v>0</v>
      </c>
      <c r="BJ54">
        <f t="shared" si="14"/>
        <v>0</v>
      </c>
      <c r="BK54">
        <f t="shared" si="14"/>
        <v>0</v>
      </c>
      <c r="BL54">
        <f t="shared" si="14"/>
        <v>0</v>
      </c>
      <c r="BM54">
        <f t="shared" si="14"/>
        <v>0</v>
      </c>
      <c r="BN54">
        <f t="shared" si="14"/>
        <v>0</v>
      </c>
      <c r="BO54">
        <f t="shared" si="14"/>
        <v>0</v>
      </c>
      <c r="BP54">
        <f t="shared" si="14"/>
        <v>0</v>
      </c>
    </row>
    <row r="55" spans="1:68">
      <c r="A55" s="9" t="str">
        <f>_xlfn.XLOOKUP($E55,'Copy of Raw Data'!$E:$E,'Copy of Raw Data'!A:A,"ERROR",0,1)</f>
        <v>US</v>
      </c>
      <c r="B55" s="9" t="str">
        <f>_xlfn.XLOOKUP($E55,'Copy of Raw Data'!$E:$E,'Copy of Raw Data'!B:B,"ERROR",0,1)</f>
        <v>Hair Mousses</v>
      </c>
      <c r="C55" s="9" t="str">
        <f>_xlfn.XLOOKUP($E55,'Copy of Raw Data'!$E:$E,'Copy of Raw Data'!C:C,"ERROR",0,1)</f>
        <v>pantene</v>
      </c>
      <c r="D55" s="9" t="str">
        <f>_xlfn.XLOOKUP($E55,'Copy of Raw Data'!$E:$E,'Copy of Raw Data'!D:D,"ERROR",0,1)</f>
        <v>www.amazon.com/dp/B07N9K865G</v>
      </c>
      <c r="E55" s="9" t="s">
        <v>233</v>
      </c>
      <c r="F55" s="9" t="str">
        <f>_xlfn.XLOOKUP($E55,'Copy of Raw Data'!$E:$E,'Copy of Raw Data'!F:F,"ERROR",0,1)</f>
        <v>Pantene, Shampoo and Sulfate Free Conditioner Kit</v>
      </c>
      <c r="G55" s="9">
        <f>_xlfn.XLOOKUP($E55,'Copy of Raw Data'!$E:$E,'Copy of Raw Data'!G:G,"ERROR",0,1)</f>
        <v>5961</v>
      </c>
      <c r="H55" s="9">
        <f>_xlfn.XLOOKUP($E55,'Copy of Raw Data'!$E:$E,'Copy of Raw Data'!H:H,"ERROR",0,1)</f>
        <v>107277.06</v>
      </c>
      <c r="I55" s="9">
        <f>_xlfn.XLOOKUP($E55,'Copy of Raw Data'!$E:$E,'Copy of Raw Data'!I:I,"ERROR",0,1)</f>
        <v>0.0044894633851726</v>
      </c>
      <c r="J55" s="9" t="str">
        <f>_xlfn.XLOOKUP($E55,'Copy of Raw Data'!$E:$E,'Copy of 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_xlfn.XLOOKUP($E55,'Copy of Raw Data'!$E:$E,'Copy of Raw Data'!L:L,"ERROR",0,1)</f>
        <v>18.02</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_xlfn.XLOOKUP($E55,'Copy of Raw Data'!$E:$E,'Copy of Raw Data'!N:N,"ERROR",0,1)</f>
        <v>18.23</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0% to 2%</v>
      </c>
      <c r="P55" s="16">
        <f t="shared" si="2"/>
        <v>0.011519473395502</v>
      </c>
      <c r="Q55" s="9">
        <f>_xlfn.XLOOKUP($E55,'Copy of Raw Data'!$E:$E,'Copy of Raw Data'!Q:Q,"ERROR",0,1)</f>
        <v>20.4</v>
      </c>
      <c r="R55" s="9" t="str">
        <f>_xlfn.XLOOKUP($E55,'Copy of Raw Data'!$E:$E,'Copy of Raw Data'!R:R,"ERROR",0,1)</f>
        <v>fl oz</v>
      </c>
      <c r="S55" s="17">
        <f t="shared" si="3"/>
        <v>0.849358974358974</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0.75 to 1</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 to 0.05</v>
      </c>
      <c r="V55" s="17">
        <f t="shared" si="4"/>
        <v>0.0290584093474543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 to 0.05</v>
      </c>
      <c r="X55" s="17">
        <f t="shared" si="5"/>
        <v>0.0287236717740607</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20 to 25</v>
      </c>
      <c r="Z55" s="17">
        <f t="array" ref="Z55">_xlfn.IFS(AA55="oz",_xlfn.IFS(R55="oz",Q55,R55="fl oz",Q55*1.04,R55="ml",Q55*0.0338),AA55="fl oz",_xlfn.IFS(R55="oz",Q55/1.04,R55="fl oz",Q55,R55="ml",Q55*0.0338/1.04),AA55="ml",_xlfn.IFS(R55="oz",Q55/0.0338,R55="fl oz",Q55*1.04/0.0338,R55="ml",Q55))</f>
        <v>21.216</v>
      </c>
      <c r="AA55" s="9" t="str">
        <f>_xlfn.XLOOKUP($E55,'Copy of Raw Data'!$E:$E,'Copy of Raw Data'!AA:AA,"ERROR",0,1)</f>
        <v>oz</v>
      </c>
      <c r="AB55" s="9" t="str">
        <f>_xlfn.XLOOKUP($E55,'Copy of Raw Data'!$E:$E,'Copy of Raw Data'!AB:AB,"ERROR",0,1)</f>
        <v>Tube</v>
      </c>
      <c r="AC55" s="9" t="str">
        <f>_xlfn.XLOOKUP($E55,'Copy of Raw Data'!$E:$E,'Copy of Raw Data'!AC:AC,"ERROR",0,1)</f>
        <v>Pack of 3</v>
      </c>
      <c r="AD55" s="9" t="str">
        <f>_xlfn.XLOOKUP($E55,'Copy of Raw Data'!$E:$E,'Copy of Raw Data'!AD:AD,"ERROR",0,1)</f>
        <v>Humidity Protection, Strengthening, Smoothening, Curl Enhancing, Frizz Control</v>
      </c>
      <c r="AE55" s="9" t="str">
        <f>_xlfn.XLOOKUP($E55,'Copy of Raw Data'!$E:$E,'Copy of Raw Data'!AO:AO,"ERROR",0,1)</f>
        <v>Dairy Free</v>
      </c>
      <c r="AF55" s="9" t="str">
        <f>_xlfn.XLOOKUP($E55,'Copy of Raw Data'!$E:$E,'Copy of Raw Data'!AZ:AZ,"ERROR",0,1)</f>
        <v>Water, Acrylate Copolymer, Domethicone, Panthenol, Disodium edta</v>
      </c>
      <c r="AG55">
        <f t="shared" si="6"/>
        <v>0</v>
      </c>
      <c r="AH55">
        <f t="shared" si="13"/>
        <v>0</v>
      </c>
      <c r="AI55">
        <f t="shared" si="13"/>
        <v>0</v>
      </c>
      <c r="AJ55">
        <f t="shared" si="13"/>
        <v>0</v>
      </c>
      <c r="AK55">
        <f t="shared" si="13"/>
        <v>0</v>
      </c>
      <c r="AL55">
        <f t="shared" si="13"/>
        <v>0</v>
      </c>
      <c r="AM55">
        <f t="shared" si="13"/>
        <v>0</v>
      </c>
      <c r="AN55">
        <f t="shared" si="13"/>
        <v>0</v>
      </c>
      <c r="AO55">
        <f t="shared" si="13"/>
        <v>1</v>
      </c>
      <c r="AP55">
        <f t="shared" si="13"/>
        <v>0</v>
      </c>
      <c r="AQ55">
        <f t="shared" si="13"/>
        <v>0</v>
      </c>
      <c r="AR55">
        <f t="shared" si="13"/>
        <v>0</v>
      </c>
      <c r="AS55">
        <f t="shared" si="13"/>
        <v>0</v>
      </c>
      <c r="AT55">
        <f t="shared" si="13"/>
        <v>0</v>
      </c>
      <c r="AU55">
        <f t="shared" si="13"/>
        <v>0</v>
      </c>
      <c r="AV55">
        <f t="shared" si="13"/>
        <v>0</v>
      </c>
      <c r="AW55">
        <f t="shared" si="13"/>
        <v>0</v>
      </c>
      <c r="AX55">
        <f t="shared" si="12"/>
        <v>0</v>
      </c>
      <c r="AY55">
        <f t="shared" si="12"/>
        <v>0</v>
      </c>
      <c r="AZ55">
        <f t="shared" si="12"/>
        <v>0</v>
      </c>
      <c r="BA55">
        <f t="shared" si="12"/>
        <v>0</v>
      </c>
      <c r="BB55">
        <f t="shared" si="12"/>
        <v>0</v>
      </c>
      <c r="BC55">
        <f t="shared" si="14"/>
        <v>0</v>
      </c>
      <c r="BD55">
        <f t="shared" si="14"/>
        <v>0</v>
      </c>
      <c r="BE55">
        <f t="shared" si="14"/>
        <v>0</v>
      </c>
      <c r="BF55">
        <f t="shared" si="14"/>
        <v>0</v>
      </c>
      <c r="BG55">
        <f t="shared" si="14"/>
        <v>0</v>
      </c>
      <c r="BH55">
        <f t="shared" si="14"/>
        <v>0</v>
      </c>
      <c r="BI55">
        <f t="shared" si="14"/>
        <v>0</v>
      </c>
      <c r="BJ55">
        <f t="shared" si="14"/>
        <v>0</v>
      </c>
      <c r="BK55">
        <f t="shared" si="14"/>
        <v>0</v>
      </c>
      <c r="BL55">
        <f t="shared" si="14"/>
        <v>0</v>
      </c>
      <c r="BM55">
        <f t="shared" si="14"/>
        <v>0</v>
      </c>
      <c r="BN55">
        <f t="shared" si="14"/>
        <v>0</v>
      </c>
      <c r="BO55">
        <f t="shared" si="14"/>
        <v>0</v>
      </c>
      <c r="BP55">
        <f t="shared" si="14"/>
        <v>0</v>
      </c>
    </row>
    <row r="56" spans="1:68">
      <c r="A56" s="9" t="str">
        <f>_xlfn.XLOOKUP($E56,'Copy of Raw Data'!$E:$E,'Copy of Raw Data'!A:A,"ERROR",0,1)</f>
        <v>US</v>
      </c>
      <c r="B56" s="9" t="str">
        <f>_xlfn.XLOOKUP($E56,'Copy of Raw Data'!$E:$E,'Copy of Raw Data'!B:B,"ERROR",0,1)</f>
        <v>Hair Mousses</v>
      </c>
      <c r="C56" s="9" t="str">
        <f>_xlfn.XLOOKUP($E56,'Copy of Raw Data'!$E:$E,'Copy of Raw Data'!C:C,"ERROR",0,1)</f>
        <v>sebastian</v>
      </c>
      <c r="D56" s="9" t="str">
        <f>_xlfn.XLOOKUP($E56,'Copy of Raw Data'!$E:$E,'Copy of Raw Data'!D:D,"ERROR",0,1)</f>
        <v>www.amazon.com/dp/B002RS6KQG</v>
      </c>
      <c r="E56" s="9" t="s">
        <v>237</v>
      </c>
      <c r="F56" s="9" t="str">
        <f>_xlfn.XLOOKUP($E56,'Copy of Raw Data'!$E:$E,'Copy of Raw Data'!F:F,"ERROR",0,1)</f>
        <v>Sebastian Professional Mousse Forte, Strong-Hold Mousse for Professional Hair Styling, 7 oz</v>
      </c>
      <c r="G56" s="9">
        <f>_xlfn.XLOOKUP($E56,'Copy of Raw Data'!$E:$E,'Copy of Raw Data'!G:G,"ERROR",0,1)</f>
        <v>5280</v>
      </c>
      <c r="H56" s="9">
        <f>_xlfn.XLOOKUP($E56,'Copy of Raw Data'!$E:$E,'Copy of Raw Data'!H:H,"ERROR",0,1)</f>
        <v>105598.28</v>
      </c>
      <c r="I56" s="9">
        <f>_xlfn.XLOOKUP($E56,'Copy of Raw Data'!$E:$E,'Copy of Raw Data'!I:I,"ERROR",0,1)</f>
        <v>0.00439279252529584</v>
      </c>
      <c r="J56" s="9" t="str">
        <f>_xlfn.XLOOKUP($E56,'Copy of Raw Data'!$E:$E,'Copy of 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_xlfn.XLOOKUP($E56,'Copy of Raw Data'!$E:$E,'Copy of Raw Data'!L:L,"ERROR",0,1)</f>
        <v>20</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_xlfn.XLOOKUP($E56,'Copy of Raw Data'!$E:$E,'Copy of Raw Data'!N:N,"ERROR",0,1)</f>
        <v>20</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No Discount</v>
      </c>
      <c r="P56" s="16">
        <f t="shared" si="2"/>
        <v>0</v>
      </c>
      <c r="Q56" s="9">
        <f>_xlfn.XLOOKUP($E56,'Copy of Raw Data'!$E:$E,'Copy of Raw Data'!Q:Q,"ERROR",0,1)</f>
        <v>7</v>
      </c>
      <c r="R56" s="9" t="str">
        <f>_xlfn.XLOOKUP($E56,'Copy of Raw Data'!$E:$E,'Copy of Raw Data'!R:R,"ERROR",0,1)</f>
        <v>oz</v>
      </c>
      <c r="S56" s="17">
        <f t="shared" ref="S56:S119" si="15">L56/Z56</f>
        <v>2.85714285714286</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2 to 3</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7">
        <f t="shared" si="4"/>
        <v>0.0966230252669211</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7">
        <f t="shared" si="5"/>
        <v>0.0966230252669211</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17">
        <f t="array" ref="Z56">_xlfn.IFS(AA56="oz",_xlfn.IFS(R56="oz",Q56,R56="fl oz",Q56*1.04,R56="ml",Q56*0.0338),AA56="fl oz",_xlfn.IFS(R56="oz",Q56/1.04,R56="fl oz",Q56,R56="ml",Q56*0.0338/1.04),AA56="ml",_xlfn.IFS(R56="oz",Q56/0.0338,R56="fl oz",Q56*1.04/0.0338,R56="ml",Q56))</f>
        <v>7</v>
      </c>
      <c r="AA56" s="9" t="str">
        <f>_xlfn.XLOOKUP($E56,'Copy of Raw Data'!$E:$E,'Copy of Raw Data'!AA:AA,"ERROR",0,1)</f>
        <v>oz</v>
      </c>
      <c r="AB56" s="9" t="str">
        <f>_xlfn.XLOOKUP($E56,'Copy of Raw Data'!$E:$E,'Copy of Raw Data'!AB:AB,"ERROR",0,1)</f>
        <v>Pump Bottle</v>
      </c>
      <c r="AC56" s="9" t="str">
        <f>_xlfn.XLOOKUP($E56,'Copy of Raw Data'!$E:$E,'Copy of Raw Data'!AC:AC,"ERROR",0,1)</f>
        <v>Pack of 1</v>
      </c>
      <c r="AD56" s="9" t="str">
        <f>_xlfn.XLOOKUP($E56,'Copy of Raw Data'!$E:$E,'Copy of Raw Data'!AD:AD,"ERROR",0,1)</f>
        <v>Heat Protection, Hold, Frizz Control, UV Protection, Softening, Volumizing</v>
      </c>
      <c r="AE56" s="9" t="str">
        <f>_xlfn.XLOOKUP($E56,'Copy of Raw Data'!$E:$E,'Copy of Raw Data'!AO:AO,"ERROR",0,1)</f>
        <v>Dairy Free</v>
      </c>
      <c r="AF56" s="9" t="str">
        <f>_xlfn.XLOOKUP($E56,'Copy of Raw Data'!$E:$E,'Copy of Raw Data'!AZ:AZ,"ERROR",0,1)</f>
        <v>Water, Panthenol, Cetrimonium Choride, Disodium edta</v>
      </c>
      <c r="AG56">
        <f t="shared" si="6"/>
        <v>0</v>
      </c>
      <c r="AH56">
        <f t="shared" si="13"/>
        <v>0</v>
      </c>
      <c r="AI56">
        <f t="shared" si="13"/>
        <v>0</v>
      </c>
      <c r="AJ56">
        <f t="shared" si="13"/>
        <v>0</v>
      </c>
      <c r="AK56">
        <f t="shared" si="13"/>
        <v>0</v>
      </c>
      <c r="AL56">
        <f t="shared" si="13"/>
        <v>0</v>
      </c>
      <c r="AM56">
        <f t="shared" si="13"/>
        <v>0</v>
      </c>
      <c r="AN56">
        <f t="shared" si="13"/>
        <v>0</v>
      </c>
      <c r="AO56">
        <f t="shared" si="13"/>
        <v>1</v>
      </c>
      <c r="AP56">
        <f t="shared" si="13"/>
        <v>0</v>
      </c>
      <c r="AQ56">
        <f t="shared" si="13"/>
        <v>0</v>
      </c>
      <c r="AR56">
        <f t="shared" si="13"/>
        <v>0</v>
      </c>
      <c r="AS56">
        <f t="shared" si="13"/>
        <v>0</v>
      </c>
      <c r="AT56">
        <f t="shared" si="13"/>
        <v>0</v>
      </c>
      <c r="AU56">
        <f t="shared" si="13"/>
        <v>0</v>
      </c>
      <c r="AV56">
        <f t="shared" si="13"/>
        <v>0</v>
      </c>
      <c r="AW56">
        <f t="shared" si="13"/>
        <v>0</v>
      </c>
      <c r="AX56">
        <f t="shared" si="12"/>
        <v>0</v>
      </c>
      <c r="AY56">
        <f t="shared" si="12"/>
        <v>0</v>
      </c>
      <c r="AZ56">
        <f t="shared" si="12"/>
        <v>0</v>
      </c>
      <c r="BA56">
        <f t="shared" si="12"/>
        <v>0</v>
      </c>
      <c r="BB56">
        <f t="shared" si="12"/>
        <v>0</v>
      </c>
      <c r="BC56">
        <f t="shared" si="14"/>
        <v>0</v>
      </c>
      <c r="BD56">
        <f t="shared" si="14"/>
        <v>0</v>
      </c>
      <c r="BE56">
        <f t="shared" si="14"/>
        <v>0</v>
      </c>
      <c r="BF56">
        <f t="shared" si="14"/>
        <v>0</v>
      </c>
      <c r="BG56">
        <f t="shared" si="14"/>
        <v>0</v>
      </c>
      <c r="BH56">
        <f t="shared" si="14"/>
        <v>0</v>
      </c>
      <c r="BI56">
        <f t="shared" si="14"/>
        <v>0</v>
      </c>
      <c r="BJ56">
        <f t="shared" si="14"/>
        <v>0</v>
      </c>
      <c r="BK56">
        <f t="shared" si="14"/>
        <v>0</v>
      </c>
      <c r="BL56">
        <f t="shared" si="14"/>
        <v>0</v>
      </c>
      <c r="BM56">
        <f t="shared" si="14"/>
        <v>0</v>
      </c>
      <c r="BN56">
        <f t="shared" si="14"/>
        <v>0</v>
      </c>
      <c r="BO56">
        <f t="shared" si="14"/>
        <v>0</v>
      </c>
      <c r="BP56">
        <f t="shared" si="14"/>
        <v>0</v>
      </c>
    </row>
    <row r="57" spans="1:68">
      <c r="A57" s="9" t="str">
        <f>_xlfn.XLOOKUP($E57,'Copy of Raw Data'!$E:$E,'Copy of Raw Data'!A:A,"ERROR",0,1)</f>
        <v>US</v>
      </c>
      <c r="B57" s="9" t="str">
        <f>_xlfn.XLOOKUP($E57,'Copy of Raw Data'!$E:$E,'Copy of Raw Data'!B:B,"ERROR",0,1)</f>
        <v>Hair Mousses</v>
      </c>
      <c r="C57" s="9" t="str">
        <f>_xlfn.XLOOKUP($E57,'Copy of Raw Data'!$E:$E,'Copy of Raw Data'!C:C,"ERROR",0,1)</f>
        <v>L'Oreal Paris</v>
      </c>
      <c r="D57" s="9" t="str">
        <f>_xlfn.XLOOKUP($E57,'Copy of Raw Data'!$E:$E,'Copy of Raw Data'!D:D,"ERROR",0,1)</f>
        <v>www.amazon.com/dp/B00ID10NYQ</v>
      </c>
      <c r="E57" s="9" t="s">
        <v>241</v>
      </c>
      <c r="F57" s="9" t="str">
        <f>_xlfn.XLOOKUP($E57,'Copy of Raw Data'!$E:$E,'Copy of Raw Data'!F:F,"ERROR",0,1)</f>
        <v>L'Oréal Paris Advanced Hairstyle CURVE IT Curl Elastic Mousse, 8.3 oz. (Packaging May Vary)</v>
      </c>
      <c r="G57" s="9">
        <f>_xlfn.XLOOKUP($E57,'Copy of Raw Data'!$E:$E,'Copy of Raw Data'!G:G,"ERROR",0,1)</f>
        <v>14715</v>
      </c>
      <c r="H57" s="9">
        <f>_xlfn.XLOOKUP($E57,'Copy of Raw Data'!$E:$E,'Copy of Raw Data'!H:H,"ERROR",0,1)</f>
        <v>103324.45</v>
      </c>
      <c r="I57" s="9">
        <f>_xlfn.XLOOKUP($E57,'Copy of Raw Data'!$E:$E,'Copy of Raw Data'!I:I,"ERROR",0,1)</f>
        <v>0.00427366930626755</v>
      </c>
      <c r="J57" s="9" t="str">
        <f>_xlfn.XLOOKUP($E57,'Copy of Raw Data'!$E:$E,'Copy of 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 to 10</v>
      </c>
      <c r="L57" s="9">
        <f>_xlfn.XLOOKUP($E57,'Copy of Raw Data'!$E:$E,'Copy of Raw Data'!L:L,"ERROR",0,1)</f>
        <v>7.53</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 to 10</v>
      </c>
      <c r="N57" s="9">
        <f>_xlfn.XLOOKUP($E57,'Copy of Raw Data'!$E:$E,'Copy of Raw Data'!N:N,"ERROR",0,1)</f>
        <v>8.05</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6% to 8%</v>
      </c>
      <c r="P57" s="16">
        <f t="shared" si="2"/>
        <v>0.0645962732919255</v>
      </c>
      <c r="Q57" s="9">
        <f>_xlfn.XLOOKUP($E57,'Copy of Raw Data'!$E:$E,'Copy of Raw Data'!Q:Q,"ERROR",0,1)</f>
        <v>8.3</v>
      </c>
      <c r="R57" s="9" t="str">
        <f>_xlfn.XLOOKUP($E57,'Copy of Raw Data'!$E:$E,'Copy of Raw Data'!R:R,"ERROR",0,1)</f>
        <v>oz</v>
      </c>
      <c r="S57" s="17">
        <f t="shared" si="15"/>
        <v>0.907228915662651</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0.75 to 1</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 to 0.05</v>
      </c>
      <c r="V57" s="17">
        <f t="shared" si="4"/>
        <v>0.0327994426131988</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 to 0.05</v>
      </c>
      <c r="X57" s="17">
        <f t="shared" si="5"/>
        <v>0.0306807208543338</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17">
        <f t="array" ref="Z57">_xlfn.IFS(AA57="oz",_xlfn.IFS(R57="oz",Q57,R57="fl oz",Q57*1.04,R57="ml",Q57*0.0338),AA57="fl oz",_xlfn.IFS(R57="oz",Q57/1.04,R57="fl oz",Q57,R57="ml",Q57*0.0338/1.04),AA57="ml",_xlfn.IFS(R57="oz",Q57/0.0338,R57="fl oz",Q57*1.04/0.0338,R57="ml",Q57))</f>
        <v>8.3</v>
      </c>
      <c r="AA57" s="9" t="str">
        <f>_xlfn.XLOOKUP($E57,'Copy of Raw Data'!$E:$E,'Copy of Raw Data'!AA:AA,"ERROR",0,1)</f>
        <v>oz</v>
      </c>
      <c r="AB57" s="9" t="str">
        <f>_xlfn.XLOOKUP($E57,'Copy of Raw Data'!$E:$E,'Copy of Raw Data'!AB:AB,"ERROR",0,1)</f>
        <v>Spray Can</v>
      </c>
      <c r="AC57" s="9" t="str">
        <f>_xlfn.XLOOKUP($E57,'Copy of Raw Data'!$E:$E,'Copy of Raw Data'!AC:AC,"ERROR",0,1)</f>
        <v>Pack of 1</v>
      </c>
      <c r="AD57" s="9" t="str">
        <f>_xlfn.XLOOKUP($E57,'Copy of Raw Data'!$E:$E,'Copy of Raw Data'!AD:AD,"ERROR",0,1)</f>
        <v>Long Lasting, Hold, Heat Protection, Curl Enhancing</v>
      </c>
      <c r="AE57" s="9" t="str">
        <f>_xlfn.XLOOKUP($E57,'Copy of Raw Data'!$E:$E,'Copy of Raw Data'!AO:AO,"ERROR",0,1)</f>
        <v>Gluten Free</v>
      </c>
      <c r="AF57" s="9" t="str">
        <f>_xlfn.XLOOKUP($E57,'Copy of Raw Data'!$E:$E,'Copy of Raw Data'!AZ:AZ,"ERROR",0,1)</f>
        <v>Water, Acrylate Copolymer, Castor Oil, Arginine, Cetrimonium Choride</v>
      </c>
      <c r="AG57">
        <f t="shared" si="6"/>
        <v>0</v>
      </c>
      <c r="AH57">
        <f t="shared" si="13"/>
        <v>0</v>
      </c>
      <c r="AI57">
        <f t="shared" si="13"/>
        <v>0</v>
      </c>
      <c r="AJ57">
        <f t="shared" si="13"/>
        <v>0</v>
      </c>
      <c r="AK57">
        <f t="shared" si="13"/>
        <v>0</v>
      </c>
      <c r="AL57">
        <f t="shared" si="13"/>
        <v>0</v>
      </c>
      <c r="AM57">
        <f t="shared" si="13"/>
        <v>0</v>
      </c>
      <c r="AN57">
        <f t="shared" si="13"/>
        <v>0</v>
      </c>
      <c r="AO57">
        <f t="shared" si="13"/>
        <v>0</v>
      </c>
      <c r="AP57">
        <f t="shared" si="13"/>
        <v>0</v>
      </c>
      <c r="AQ57">
        <f t="shared" si="13"/>
        <v>0</v>
      </c>
      <c r="AR57">
        <f t="shared" si="13"/>
        <v>0</v>
      </c>
      <c r="AS57">
        <f t="shared" si="13"/>
        <v>0</v>
      </c>
      <c r="AT57">
        <f t="shared" si="13"/>
        <v>1</v>
      </c>
      <c r="AU57">
        <f t="shared" si="13"/>
        <v>0</v>
      </c>
      <c r="AV57">
        <f t="shared" si="13"/>
        <v>0</v>
      </c>
      <c r="AW57">
        <f t="shared" si="13"/>
        <v>0</v>
      </c>
      <c r="AX57">
        <f t="shared" si="12"/>
        <v>0</v>
      </c>
      <c r="AY57">
        <f t="shared" si="12"/>
        <v>0</v>
      </c>
      <c r="AZ57">
        <f t="shared" si="12"/>
        <v>0</v>
      </c>
      <c r="BA57">
        <f t="shared" si="12"/>
        <v>0</v>
      </c>
      <c r="BB57">
        <f t="shared" si="12"/>
        <v>0</v>
      </c>
      <c r="BC57">
        <f t="shared" si="14"/>
        <v>0</v>
      </c>
      <c r="BD57">
        <f t="shared" si="14"/>
        <v>0</v>
      </c>
      <c r="BE57">
        <f t="shared" si="14"/>
        <v>0</v>
      </c>
      <c r="BF57">
        <f t="shared" si="14"/>
        <v>0</v>
      </c>
      <c r="BG57">
        <f t="shared" si="14"/>
        <v>0</v>
      </c>
      <c r="BH57">
        <f t="shared" si="14"/>
        <v>0</v>
      </c>
      <c r="BI57">
        <f t="shared" si="14"/>
        <v>0</v>
      </c>
      <c r="BJ57">
        <f t="shared" si="14"/>
        <v>0</v>
      </c>
      <c r="BK57">
        <f t="shared" si="14"/>
        <v>0</v>
      </c>
      <c r="BL57">
        <f t="shared" si="14"/>
        <v>0</v>
      </c>
      <c r="BM57">
        <f t="shared" si="14"/>
        <v>0</v>
      </c>
      <c r="BN57">
        <f t="shared" si="14"/>
        <v>0</v>
      </c>
      <c r="BO57">
        <f t="shared" si="14"/>
        <v>0</v>
      </c>
      <c r="BP57">
        <f t="shared" si="14"/>
        <v>0</v>
      </c>
    </row>
    <row r="58" spans="1:68">
      <c r="A58" s="9" t="str">
        <f>_xlfn.XLOOKUP($E58,'Copy of Raw Data'!$E:$E,'Copy of Raw Data'!A:A,"ERROR",0,1)</f>
        <v>US</v>
      </c>
      <c r="B58" s="9" t="str">
        <f>_xlfn.XLOOKUP($E58,'Copy of Raw Data'!$E:$E,'Copy of Raw Data'!B:B,"ERROR",0,1)</f>
        <v>Hair Mousses</v>
      </c>
      <c r="C58" s="9" t="str">
        <f>_xlfn.XLOOKUP($E58,'Copy of Raw Data'!$E:$E,'Copy of Raw Data'!C:C,"ERROR",0,1)</f>
        <v>ag care</v>
      </c>
      <c r="D58" s="9" t="str">
        <f>_xlfn.XLOOKUP($E58,'Copy of Raw Data'!$E:$E,'Copy of Raw Data'!D:D,"ERROR",0,1)</f>
        <v>www.amazon.com/dp/B0B9T753LG</v>
      </c>
      <c r="E58" s="9" t="s">
        <v>245</v>
      </c>
      <c r="F58" s="9" t="str">
        <f>_xlfn.XLOOKUP($E58,'Copy of Raw Data'!$E:$E,'Copy of Raw Data'!F:F,"ERROR",0,1)</f>
        <v>AG Care Mousse Gel Extra-Firm Curl Retention, 10 Fl Oz</v>
      </c>
      <c r="G58" s="9">
        <f>_xlfn.XLOOKUP($E58,'Copy of Raw Data'!$E:$E,'Copy of Raw Data'!G:G,"ERROR",0,1)</f>
        <v>3879</v>
      </c>
      <c r="H58" s="9">
        <f>_xlfn.XLOOKUP($E58,'Copy of Raw Data'!$E:$E,'Copy of Raw Data'!H:H,"ERROR",0,1)</f>
        <v>100522.51</v>
      </c>
      <c r="I58" s="9">
        <f>_xlfn.XLOOKUP($E58,'Copy of Raw Data'!$E:$E,'Copy of Raw Data'!I:I,"ERROR",0,1)</f>
        <v>0.00415831457697661</v>
      </c>
      <c r="J58" s="9" t="str">
        <f>_xlfn.XLOOKUP($E58,'Copy of Raw Data'!$E:$E,'Copy of 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20 to 30</v>
      </c>
      <c r="L58" s="9">
        <f>_xlfn.XLOOKUP($E58,'Copy of Raw Data'!$E:$E,'Copy of Raw Data'!L:L,"ERROR",0,1)</f>
        <v>26.9</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20 to 30</v>
      </c>
      <c r="N58" s="9">
        <f>_xlfn.XLOOKUP($E58,'Copy of Raw Data'!$E:$E,'Copy of Raw Data'!N:N,"ERROR",0,1)</f>
        <v>28</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 to 4%</v>
      </c>
      <c r="P58" s="16">
        <f t="shared" si="2"/>
        <v>0.0392857142857143</v>
      </c>
      <c r="Q58" s="9">
        <f>_xlfn.XLOOKUP($E58,'Copy of Raw Data'!$E:$E,'Copy of Raw Data'!Q:Q,"ERROR",0,1)</f>
        <v>10</v>
      </c>
      <c r="R58" s="9" t="str">
        <f>_xlfn.XLOOKUP($E58,'Copy of Raw Data'!$E:$E,'Copy of Raw Data'!R:R,"ERROR",0,1)</f>
        <v>fl oz</v>
      </c>
      <c r="S58" s="17">
        <f t="shared" si="15"/>
        <v>2.58653846153846</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2 to 3</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7">
        <f t="shared" si="4"/>
        <v>0.0910486199630603</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7">
        <f t="shared" si="5"/>
        <v>0.0874717098930829</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17">
        <f t="array" ref="Z58">_xlfn.IFS(AA58="oz",_xlfn.IFS(R58="oz",Q58,R58="fl oz",Q58*1.04,R58="ml",Q58*0.0338),AA58="fl oz",_xlfn.IFS(R58="oz",Q58/1.04,R58="fl oz",Q58,R58="ml",Q58*0.0338/1.04),AA58="ml",_xlfn.IFS(R58="oz",Q58/0.0338,R58="fl oz",Q58*1.04/0.0338,R58="ml",Q58))</f>
        <v>10.4</v>
      </c>
      <c r="AA58" s="9" t="str">
        <f>_xlfn.XLOOKUP($E58,'Copy of Raw Data'!$E:$E,'Copy of Raw Data'!AA:AA,"ERROR",0,1)</f>
        <v>oz</v>
      </c>
      <c r="AB58" s="9" t="str">
        <f>_xlfn.XLOOKUP($E58,'Copy of Raw Data'!$E:$E,'Copy of Raw Data'!AB:AB,"ERROR",0,1)</f>
        <v>Spray Can</v>
      </c>
      <c r="AC58" s="9" t="str">
        <f>_xlfn.XLOOKUP($E58,'Copy of Raw Data'!$E:$E,'Copy of Raw Data'!AC:AC,"ERROR",0,1)</f>
        <v>Pack of 1</v>
      </c>
      <c r="AD58" s="9" t="str">
        <f>_xlfn.XLOOKUP($E58,'Copy of Raw Data'!$E:$E,'Copy of Raw Data'!AD:AD,"ERROR",0,1)</f>
        <v>Lightweight, Hold, Volumizing, Shine, Protection, Nourishing</v>
      </c>
      <c r="AE58" s="9" t="str">
        <f>_xlfn.XLOOKUP($E58,'Copy of Raw Data'!$E:$E,'Copy of Raw Data'!AO:AO,"ERROR",0,1)</f>
        <v>Sulfate Free, Cruelty Free, Gluten Free, Paraben Free, Vegan, Silicone Free</v>
      </c>
      <c r="AF58" s="9" t="str">
        <f>_xlfn.XLOOKUP($E58,'Copy of Raw Data'!$E:$E,'Copy of Raw Data'!AZ:AZ,"ERROR",0,1)</f>
        <v>Tomato, Rice, Chamomile, Glycerin, Panthenol, Fennel, Water</v>
      </c>
      <c r="AG58">
        <f t="shared" si="6"/>
        <v>0</v>
      </c>
      <c r="AH58">
        <f t="shared" si="13"/>
        <v>0</v>
      </c>
      <c r="AI58">
        <f t="shared" si="13"/>
        <v>0</v>
      </c>
      <c r="AJ58">
        <f t="shared" si="13"/>
        <v>0</v>
      </c>
      <c r="AK58">
        <f t="shared" si="13"/>
        <v>0</v>
      </c>
      <c r="AL58">
        <f t="shared" si="13"/>
        <v>0</v>
      </c>
      <c r="AM58">
        <f t="shared" si="13"/>
        <v>1</v>
      </c>
      <c r="AN58">
        <f t="shared" si="13"/>
        <v>0</v>
      </c>
      <c r="AO58">
        <f t="shared" si="13"/>
        <v>0</v>
      </c>
      <c r="AP58">
        <f t="shared" si="13"/>
        <v>0</v>
      </c>
      <c r="AQ58">
        <f t="shared" si="13"/>
        <v>0</v>
      </c>
      <c r="AR58">
        <f t="shared" si="13"/>
        <v>0</v>
      </c>
      <c r="AS58">
        <f t="shared" si="13"/>
        <v>0</v>
      </c>
      <c r="AT58">
        <f t="shared" si="13"/>
        <v>1</v>
      </c>
      <c r="AU58">
        <f t="shared" si="13"/>
        <v>0</v>
      </c>
      <c r="AV58">
        <f t="shared" si="13"/>
        <v>0</v>
      </c>
      <c r="AW58">
        <f t="shared" si="13"/>
        <v>0</v>
      </c>
      <c r="AX58">
        <f t="shared" si="12"/>
        <v>0</v>
      </c>
      <c r="AY58">
        <f t="shared" si="12"/>
        <v>1</v>
      </c>
      <c r="AZ58">
        <f t="shared" si="12"/>
        <v>0</v>
      </c>
      <c r="BA58">
        <f t="shared" si="12"/>
        <v>0</v>
      </c>
      <c r="BB58">
        <f t="shared" si="12"/>
        <v>0</v>
      </c>
      <c r="BC58">
        <f t="shared" si="14"/>
        <v>0</v>
      </c>
      <c r="BD58">
        <f t="shared" si="14"/>
        <v>0</v>
      </c>
      <c r="BE58">
        <f t="shared" si="14"/>
        <v>1</v>
      </c>
      <c r="BF58">
        <f t="shared" si="14"/>
        <v>0</v>
      </c>
      <c r="BG58">
        <f t="shared" si="14"/>
        <v>0</v>
      </c>
      <c r="BH58">
        <f t="shared" si="14"/>
        <v>0</v>
      </c>
      <c r="BI58">
        <f t="shared" si="14"/>
        <v>1</v>
      </c>
      <c r="BJ58">
        <f t="shared" si="14"/>
        <v>0</v>
      </c>
      <c r="BK58">
        <f t="shared" si="14"/>
        <v>1</v>
      </c>
      <c r="BL58">
        <f t="shared" si="14"/>
        <v>0</v>
      </c>
      <c r="BM58">
        <f t="shared" si="14"/>
        <v>0</v>
      </c>
      <c r="BN58">
        <f t="shared" si="14"/>
        <v>0</v>
      </c>
      <c r="BO58">
        <f t="shared" si="14"/>
        <v>0</v>
      </c>
      <c r="BP58">
        <f t="shared" si="14"/>
        <v>0</v>
      </c>
    </row>
    <row r="59" hidden="1" spans="1:52">
      <c r="A59" s="9" t="str">
        <f>_xlfn.XLOOKUP($E59,'Copy of Raw Data'!$E:$E,'Copy of Raw Data'!A:A,"ERROR",0,1)</f>
        <v>US</v>
      </c>
      <c r="B59" s="9" t="str">
        <f>_xlfn.XLOOKUP($E59,'Copy of Raw Data'!$E:$E,'Copy of Raw Data'!B:B,"ERROR",0,1)</f>
        <v>Hair Mousses</v>
      </c>
      <c r="C59" s="9" t="str">
        <f>_xlfn.XLOOKUP($E59,'Copy of Raw Data'!$E:$E,'Copy of Raw Data'!C:C,"ERROR",0,1)</f>
        <v>thedoux</v>
      </c>
      <c r="D59" s="9" t="str">
        <f>_xlfn.XLOOKUP($E59,'Copy of Raw Data'!$E:$E,'Copy of Raw Data'!D:D,"ERROR",0,1)</f>
        <v>www.amazon.com/dp/B079F4YNMS</v>
      </c>
      <c r="E59" s="9" t="s">
        <v>249</v>
      </c>
      <c r="F59" s="9" t="str">
        <f>_xlfn.XLOOKUP($E59,'Copy of Raw Data'!$E:$E,'Copy of Raw Data'!F:F,"ERROR",0,1)</f>
        <v>The Doux Mousse Def Texture Foam, Multi-Use Mousse Hair Foam to Style, Condition, Define, Volumize, and Add Shine - 7oz</v>
      </c>
      <c r="G59" s="9">
        <f>_xlfn.XLOOKUP($E59,'Copy of Raw Data'!$E:$E,'Copy of Raw Data'!G:G,"ERROR",0,1)</f>
        <v>6464</v>
      </c>
      <c r="H59" s="9">
        <f>_xlfn.XLOOKUP($E59,'Copy of Raw Data'!$E:$E,'Copy of Raw Data'!H:H,"ERROR",0,1)</f>
        <v>97809.21</v>
      </c>
      <c r="I59" s="9">
        <f>_xlfn.XLOOKUP($E59,'Copy of Raw Data'!$E:$E,'Copy of Raw Data'!I:I,"ERROR",0,1)</f>
        <v>0.0041442188778293</v>
      </c>
      <c r="J59" s="9" t="str">
        <f>_xlfn.XLOOKUP($E59,'Copy of Raw Data'!$E:$E,'Copy of Raw Data'!J:J,"ERROR",0,1)</f>
        <v>No</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15 to 20</v>
      </c>
      <c r="L59" s="9">
        <f>_xlfn.XLOOKUP($E59,'Copy of Raw Data'!$E:$E,'Copy of Raw Data'!L:L,"ERROR",0,1)</f>
        <v>15.12</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15 to 20</v>
      </c>
      <c r="N59" s="9">
        <f>_xlfn.XLOOKUP($E59,'Copy of Raw Data'!$E:$E,'Copy of Raw Data'!N:N,"ERROR",0,1)</f>
        <v>16.46</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8% to 10%</v>
      </c>
      <c r="P59" s="16">
        <f t="shared" si="2"/>
        <v>0.0814094775212638</v>
      </c>
      <c r="Q59" s="9">
        <f>_xlfn.XLOOKUP($E59,'Copy of Raw Data'!$E:$E,'Copy of Raw Data'!Q:Q,"ERROR",0,1)</f>
        <v>7</v>
      </c>
      <c r="R59" s="9" t="str">
        <f>_xlfn.XLOOKUP($E59,'Copy of Raw Data'!$E:$E,'Copy of Raw Data'!R:R,"ERROR",0,1)</f>
        <v>oz</v>
      </c>
      <c r="S59" s="17">
        <f t="shared" si="15"/>
        <v>2.16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4"/>
        <v>0.0795207497946761</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5"/>
        <v>0.0730470071017923</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6 to 8</v>
      </c>
      <c r="Z59" s="17">
        <f t="array" ref="Z59">_xlfn.IFS(AA59="oz",_xlfn.IFS(R59="oz",Q59,R59="fl oz",Q59*1.04,R59="ml",Q59*0.0338),AA59="fl oz",_xlfn.IFS(R59="oz",Q59/1.04,R59="fl oz",Q59,R59="ml",Q59*0.0338/1.04),AA59="ml",_xlfn.IFS(R59="oz",Q59/0.0338,R59="fl oz",Q59*1.04/0.0338,R59="ml",Q59))</f>
        <v>7</v>
      </c>
      <c r="AA59" s="9" t="str">
        <f>_xlfn.XLOOKUP($E59,'Copy of Raw Data'!$E:$E,'Copy of Raw Data'!AA:AA,"ERROR",0,1)</f>
        <v>oz</v>
      </c>
      <c r="AB59" s="9"/>
      <c r="AC59" s="9"/>
      <c r="AD59" s="9"/>
      <c r="AE59" s="9"/>
      <c r="AF59" s="9"/>
      <c r="AH59">
        <f t="shared" si="13"/>
        <v>0</v>
      </c>
      <c r="AI59">
        <f t="shared" si="13"/>
        <v>0</v>
      </c>
      <c r="AJ59">
        <f t="shared" si="13"/>
        <v>0</v>
      </c>
      <c r="AK59">
        <f t="shared" si="13"/>
        <v>0</v>
      </c>
      <c r="AL59">
        <f t="shared" si="13"/>
        <v>0</v>
      </c>
      <c r="AM59">
        <f t="shared" si="13"/>
        <v>0</v>
      </c>
      <c r="AN59">
        <f t="shared" si="13"/>
        <v>0</v>
      </c>
      <c r="AO59">
        <f t="shared" si="13"/>
        <v>0</v>
      </c>
      <c r="AP59">
        <f t="shared" si="13"/>
        <v>0</v>
      </c>
      <c r="AQ59">
        <f t="shared" si="13"/>
        <v>0</v>
      </c>
      <c r="AR59">
        <f t="shared" si="13"/>
        <v>0</v>
      </c>
      <c r="AS59">
        <f t="shared" si="13"/>
        <v>0</v>
      </c>
      <c r="AT59">
        <f t="shared" si="13"/>
        <v>0</v>
      </c>
      <c r="AU59">
        <f t="shared" si="13"/>
        <v>0</v>
      </c>
      <c r="AV59">
        <f t="shared" si="13"/>
        <v>0</v>
      </c>
      <c r="AW59">
        <f t="shared" si="13"/>
        <v>0</v>
      </c>
      <c r="AX59">
        <f t="shared" si="12"/>
        <v>0</v>
      </c>
      <c r="AY59">
        <f t="shared" si="12"/>
        <v>0</v>
      </c>
      <c r="AZ59">
        <f t="shared" si="12"/>
        <v>0</v>
      </c>
    </row>
    <row r="60" hidden="1" spans="1:52">
      <c r="A60" s="9" t="str">
        <f>_xlfn.XLOOKUP($E60,'Copy of Raw Data'!$E:$E,'Copy of Raw Data'!A:A,"ERROR",0,1)</f>
        <v>US</v>
      </c>
      <c r="B60" s="9" t="str">
        <f>_xlfn.XLOOKUP($E60,'Copy of Raw Data'!$E:$E,'Copy of Raw Data'!B:B,"ERROR",0,1)</f>
        <v>Hair Mousses</v>
      </c>
      <c r="C60" s="9" t="str">
        <f>_xlfn.XLOOKUP($E60,'Copy of Raw Data'!$E:$E,'Copy of Raw Data'!C:C,"ERROR",0,1)</f>
        <v>moroccanoil</v>
      </c>
      <c r="D60" s="9" t="str">
        <f>_xlfn.XLOOKUP($E60,'Copy of Raw Data'!$E:$E,'Copy of Raw Data'!D:D,"ERROR",0,1)</f>
        <v>www.amazon.com/dp/B07MR4FLCZ</v>
      </c>
      <c r="E60" s="9" t="s">
        <v>253</v>
      </c>
      <c r="F60" s="9" t="str">
        <f>_xlfn.XLOOKUP($E60,'Copy of Raw Data'!$E:$E,'Copy of Raw Data'!F:F,"ERROR",0,1)</f>
        <v>Moroccanoil Root Boost</v>
      </c>
      <c r="G60" s="9">
        <f>_xlfn.XLOOKUP($E60,'Copy of Raw Data'!$E:$E,'Copy of Raw Data'!G:G,"ERROR",0,1)</f>
        <v>6963</v>
      </c>
      <c r="H60" s="9">
        <f>_xlfn.XLOOKUP($E60,'Copy of Raw Data'!$E:$E,'Copy of Raw Data'!H:H,"ERROR",0,1)</f>
        <v>97477.66</v>
      </c>
      <c r="I60" s="9">
        <f>_xlfn.XLOOKUP($E60,'Copy of Raw Data'!$E:$E,'Copy of Raw Data'!I:I,"ERROR",0,1)</f>
        <v>0.00413927826194056</v>
      </c>
      <c r="J60" s="9" t="str">
        <f>_xlfn.XLOOKUP($E60,'Copy of Raw Data'!$E:$E,'Copy of 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 to 15</v>
      </c>
      <c r="L60" s="9">
        <f>_xlfn.XLOOKUP($E60,'Copy of Raw Data'!$E:$E,'Copy of Raw Data'!L:L,"ERROR",0,1)</f>
        <v>14</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 to 15</v>
      </c>
      <c r="N60" s="9">
        <f>_xlfn.XLOOKUP($E60,'Copy of Raw Data'!$E:$E,'Copy of Raw Data'!N:N,"ERROR",0,1)</f>
        <v>14</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No Discount</v>
      </c>
      <c r="P60" s="16">
        <f t="shared" si="2"/>
        <v>0</v>
      </c>
      <c r="Q60" s="9">
        <f>_xlfn.XLOOKUP($E60,'Copy of Raw Data'!$E:$E,'Copy of Raw Data'!Q:Q,"ERROR",0,1)</f>
        <v>0</v>
      </c>
      <c r="R60" s="9">
        <f>_xlfn.XLOOKUP($E60,'Copy of Raw Data'!$E:$E,'Copy of Raw Data'!R:R,"ERROR",0,1)</f>
        <v>0</v>
      </c>
      <c r="S60" s="17" t="e">
        <f t="shared" si="15"/>
        <v>#N/A</v>
      </c>
      <c r="T60" s="9" t="e">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#N/A</v>
      </c>
      <c r="U60" s="17" t="e">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#N/A</v>
      </c>
      <c r="V60" s="17" t="e">
        <f t="shared" si="4"/>
        <v>#N/A</v>
      </c>
      <c r="W60" s="17" t="e">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#N/A</v>
      </c>
      <c r="X60" s="17" t="e">
        <f t="shared" si="5"/>
        <v>#N/A</v>
      </c>
      <c r="Y60" s="9" t="e">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#N/A</v>
      </c>
      <c r="Z60" s="17" t="e">
        <f t="array" ref="Z60">_xlfn.IFS(AA60="oz",_xlfn.IFS(R60="oz",Q60,R60="fl oz",Q60*1.04,R60="ml",Q60*0.0338),AA60="fl oz",_xlfn.IFS(R60="oz",Q60/1.04,R60="fl oz",Q60,R60="ml",Q60*0.0338/1.04),AA60="ml",_xlfn.IFS(R60="oz",Q60/0.0338,R60="fl oz",Q60*1.04/0.0338,R60="ml",Q60))</f>
        <v>#N/A</v>
      </c>
      <c r="AA60" s="9" t="str">
        <f>_xlfn.XLOOKUP($E60,'Copy of Raw Data'!$E:$E,'Copy of Raw Data'!AA:AA,"ERROR",0,1)</f>
        <v>oz</v>
      </c>
      <c r="AB60" s="9"/>
      <c r="AC60" s="9"/>
      <c r="AD60" s="9"/>
      <c r="AE60" s="9"/>
      <c r="AF60" s="9"/>
      <c r="AH60">
        <f t="shared" si="13"/>
        <v>0</v>
      </c>
      <c r="AI60">
        <f t="shared" si="13"/>
        <v>0</v>
      </c>
      <c r="AJ60">
        <f t="shared" si="13"/>
        <v>0</v>
      </c>
      <c r="AK60">
        <f t="shared" si="13"/>
        <v>0</v>
      </c>
      <c r="AL60">
        <f t="shared" si="13"/>
        <v>0</v>
      </c>
      <c r="AM60">
        <f t="shared" si="13"/>
        <v>0</v>
      </c>
      <c r="AN60">
        <f t="shared" si="13"/>
        <v>0</v>
      </c>
      <c r="AO60">
        <f t="shared" si="13"/>
        <v>0</v>
      </c>
      <c r="AP60">
        <f t="shared" si="13"/>
        <v>0</v>
      </c>
      <c r="AQ60">
        <f t="shared" si="13"/>
        <v>0</v>
      </c>
      <c r="AR60">
        <f t="shared" si="13"/>
        <v>0</v>
      </c>
      <c r="AS60">
        <f t="shared" si="13"/>
        <v>0</v>
      </c>
      <c r="AT60">
        <f t="shared" si="13"/>
        <v>0</v>
      </c>
      <c r="AU60">
        <f t="shared" si="13"/>
        <v>0</v>
      </c>
      <c r="AV60">
        <f t="shared" si="13"/>
        <v>0</v>
      </c>
      <c r="AW60">
        <f t="shared" si="13"/>
        <v>0</v>
      </c>
      <c r="AX60">
        <f t="shared" si="12"/>
        <v>0</v>
      </c>
      <c r="AY60">
        <f t="shared" si="12"/>
        <v>0</v>
      </c>
      <c r="AZ60">
        <f t="shared" si="12"/>
        <v>0</v>
      </c>
    </row>
    <row r="61" hidden="1" spans="1:52">
      <c r="A61" s="9" t="str">
        <f>_xlfn.XLOOKUP($E61,'Copy of Raw Data'!$E:$E,'Copy of Raw Data'!A:A,"ERROR",0,1)</f>
        <v>US</v>
      </c>
      <c r="B61" s="9" t="str">
        <f>_xlfn.XLOOKUP($E61,'Copy of Raw Data'!$E:$E,'Copy of Raw Data'!B:B,"ERROR",0,1)</f>
        <v>Hair Mousses</v>
      </c>
      <c r="C61" s="9" t="str">
        <f>_xlfn.XLOOKUP($E61,'Copy of Raw Data'!$E:$E,'Copy of Raw Data'!C:C,"ERROR",0,1)</f>
        <v>The Doux</v>
      </c>
      <c r="D61" s="9" t="str">
        <f>_xlfn.XLOOKUP($E61,'Copy of Raw Data'!$E:$E,'Copy of Raw Data'!D:D,"ERROR",0,1)</f>
        <v>www.amazon.com/dp/B08J4GB7YG</v>
      </c>
      <c r="E61" s="9" t="s">
        <v>257</v>
      </c>
      <c r="F61" s="9" t="str">
        <f>_xlfn.XLOOKUP($E61,'Copy of Raw Data'!$E:$E,'Copy of Raw Data'!F:F,"ERROR",0,1)</f>
        <v>The Doux Mousse Define Texture Foam 7 Oz.</v>
      </c>
      <c r="G61" s="9">
        <f>_xlfn.XLOOKUP($E61,'Copy of Raw Data'!$E:$E,'Copy of Raw Data'!G:G,"ERROR",0,1)</f>
        <v>6556</v>
      </c>
      <c r="H61" s="9">
        <f>_xlfn.XLOOKUP($E61,'Copy of Raw Data'!$E:$E,'Copy of Raw Data'!H:H,"ERROR",0,1)</f>
        <v>97361.45</v>
      </c>
      <c r="I61" s="9">
        <f>_xlfn.XLOOKUP($E61,'Copy of Raw Data'!$E:$E,'Copy of Raw Data'!I:I,"ERROR",0,1)</f>
        <v>0.00404955938132657</v>
      </c>
      <c r="J61" s="9" t="str">
        <f>_xlfn.XLOOKUP($E61,'Copy of Raw Data'!$E:$E,'Copy of 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_xlfn.XLOOKUP($E61,'Copy of Raw Data'!$E:$E,'Copy of Raw Data'!L:L,"ERROR",0,1)</f>
        <v>14.74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15 to 20</v>
      </c>
      <c r="N61" s="9">
        <f>_xlfn.XLOOKUP($E61,'Copy of Raw Data'!$E:$E,'Copy of Raw Data'!N:N,"ERROR",0,1)</f>
        <v>15.42</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6">
        <f t="shared" si="2"/>
        <v>0.0440985732814526</v>
      </c>
      <c r="Q61" s="9">
        <f>_xlfn.XLOOKUP($E61,'Copy of Raw Data'!$E:$E,'Copy of Raw Data'!Q:Q,"ERROR",0,1)</f>
        <v>7</v>
      </c>
      <c r="R61" s="9" t="str">
        <f>_xlfn.XLOOKUP($E61,'Copy of Raw Data'!$E:$E,'Copy of Raw Data'!R:R,"ERROR",0,1)</f>
        <v>oz</v>
      </c>
      <c r="S61" s="17">
        <f t="shared" si="15"/>
        <v>2.10571428571429</v>
      </c>
      <c r="T61" s="9" t="str">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2 to 3</v>
      </c>
      <c r="U61" s="17"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0.05 to 0.1</v>
      </c>
      <c r="V61" s="17">
        <f t="shared" si="4"/>
        <v>0.0744963524807962</v>
      </c>
      <c r="W61" s="17"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0.05 to 0.1</v>
      </c>
      <c r="X61" s="17">
        <f t="shared" si="5"/>
        <v>0.0712111696217209</v>
      </c>
      <c r="Y61" s="9"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17">
        <f t="array" ref="Z61">_xlfn.IFS(AA61="oz",_xlfn.IFS(R61="oz",Q61,R61="fl oz",Q61*1.04,R61="ml",Q61*0.0338),AA61="fl oz",_xlfn.IFS(R61="oz",Q61/1.04,R61="fl oz",Q61,R61="ml",Q61*0.0338/1.04),AA61="ml",_xlfn.IFS(R61="oz",Q61/0.0338,R61="fl oz",Q61*1.04/0.0338,R61="ml",Q61))</f>
        <v>7</v>
      </c>
      <c r="AA61" s="9" t="str">
        <f>_xlfn.XLOOKUP($E61,'Copy of Raw Data'!$E:$E,'Copy of Raw Data'!AA:AA,"ERROR",0,1)</f>
        <v>oz</v>
      </c>
      <c r="AB61" s="9"/>
      <c r="AC61" s="9"/>
      <c r="AD61" s="9"/>
      <c r="AE61" s="9"/>
      <c r="AF61" s="9"/>
      <c r="AH61">
        <f t="shared" si="13"/>
        <v>0</v>
      </c>
      <c r="AI61">
        <f t="shared" si="13"/>
        <v>0</v>
      </c>
      <c r="AJ61">
        <f t="shared" si="13"/>
        <v>0</v>
      </c>
      <c r="AK61">
        <f t="shared" si="13"/>
        <v>0</v>
      </c>
      <c r="AL61">
        <f t="shared" si="13"/>
        <v>0</v>
      </c>
      <c r="AM61">
        <f t="shared" si="13"/>
        <v>0</v>
      </c>
      <c r="AN61">
        <f t="shared" si="13"/>
        <v>0</v>
      </c>
      <c r="AO61">
        <f t="shared" si="13"/>
        <v>0</v>
      </c>
      <c r="AP61">
        <f t="shared" si="13"/>
        <v>0</v>
      </c>
      <c r="AQ61">
        <f t="shared" si="13"/>
        <v>0</v>
      </c>
      <c r="AR61">
        <f t="shared" si="13"/>
        <v>0</v>
      </c>
      <c r="AS61">
        <f t="shared" si="13"/>
        <v>0</v>
      </c>
      <c r="AT61">
        <f t="shared" si="13"/>
        <v>0</v>
      </c>
      <c r="AU61">
        <f t="shared" si="13"/>
        <v>0</v>
      </c>
      <c r="AV61">
        <f t="shared" si="13"/>
        <v>0</v>
      </c>
      <c r="AW61">
        <f t="shared" si="13"/>
        <v>0</v>
      </c>
      <c r="AX61">
        <f t="shared" si="12"/>
        <v>0</v>
      </c>
      <c r="AY61">
        <f t="shared" si="12"/>
        <v>0</v>
      </c>
      <c r="AZ61">
        <f t="shared" si="12"/>
        <v>0</v>
      </c>
    </row>
    <row r="62" hidden="1" spans="1:52">
      <c r="A62" s="9" t="str">
        <f>_xlfn.XLOOKUP($E62,'Copy of Raw Data'!$E:$E,'Copy of Raw Data'!A:A,"ERROR",0,1)</f>
        <v>US</v>
      </c>
      <c r="B62" s="9" t="str">
        <f>_xlfn.XLOOKUP($E62,'Copy of Raw Data'!$E:$E,'Copy of Raw Data'!B:B,"ERROR",0,1)</f>
        <v>Hair Mousses</v>
      </c>
      <c r="C62" s="9" t="str">
        <f>_xlfn.XLOOKUP($E62,'Copy of Raw Data'!$E:$E,'Copy of Raw Data'!C:C,"ERROR",0,1)</f>
        <v>Carol's Daughter</v>
      </c>
      <c r="D62" s="9" t="str">
        <f>_xlfn.XLOOKUP($E62,'Copy of Raw Data'!$E:$E,'Copy of Raw Data'!D:D,"ERROR",0,1)</f>
        <v>www.amazon.com/dp/B09HX1S83D</v>
      </c>
      <c r="E62" s="9" t="s">
        <v>261</v>
      </c>
      <c r="F62" s="9" t="str">
        <f>_xlfn.XLOOKUP($E62,'Copy of Raw Data'!$E:$E,'Copy of Raw Data'!F:F,"ERROR",0,1)</f>
        <v>Carol's Daughter Wash Day Delight Hair Gel to Foam Mousse Styler and Hair Detangler for Curly Hair with Aloe, Natural-looking Hold 8.5 fl oz</v>
      </c>
      <c r="G62" s="9">
        <f>_xlfn.XLOOKUP($E62,'Copy of Raw Data'!$E:$E,'Copy of Raw Data'!G:G,"ERROR",0,1)</f>
        <v>7383</v>
      </c>
      <c r="H62" s="9">
        <f>_xlfn.XLOOKUP($E62,'Copy of Raw Data'!$E:$E,'Copy of Raw Data'!H:H,"ERROR",0,1)</f>
        <v>95251.14</v>
      </c>
      <c r="I62" s="9">
        <f>_xlfn.XLOOKUP($E62,'Copy of Raw Data'!$E:$E,'Copy of Raw Data'!I:I,"ERROR",0,1)</f>
        <v>0.00393334458268334</v>
      </c>
      <c r="J62" s="9" t="str">
        <f>_xlfn.XLOOKUP($E62,'Copy of Raw Data'!$E:$E,'Copy of 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_xlfn.XLOOKUP($E62,'Copy of Raw Data'!$E:$E,'Copy of Raw Data'!L:L,"ERROR",0,1)</f>
        <v>13.07</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 to 15</v>
      </c>
      <c r="N62" s="9">
        <f>_xlfn.XLOOKUP($E62,'Copy of Raw Data'!$E:$E,'Copy of Raw Data'!N:N,"ERROR",0,1)</f>
        <v>14.08</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6% to 8%</v>
      </c>
      <c r="P62" s="16">
        <f t="shared" si="2"/>
        <v>0.0717329545454545</v>
      </c>
      <c r="Q62" s="9">
        <f>_xlfn.XLOOKUP($E62,'Copy of Raw Data'!$E:$E,'Copy of Raw Data'!Q:Q,"ERROR",0,1)</f>
        <v>8.5</v>
      </c>
      <c r="R62" s="9" t="str">
        <f>_xlfn.XLOOKUP($E62,'Copy of Raw Data'!$E:$E,'Copy of Raw Data'!R:R,"ERROR",0,1)</f>
        <v>fl oz</v>
      </c>
      <c r="S62" s="17">
        <f t="shared" si="15"/>
        <v>1.47850678733032</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1 to 2</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4"/>
        <v>0.0538640575243651</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5"/>
        <v>0.050000229534336</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8 to 10</v>
      </c>
      <c r="Z62" s="17">
        <f t="array" ref="Z62">_xlfn.IFS(AA62="oz",_xlfn.IFS(R62="oz",Q62,R62="fl oz",Q62*1.04,R62="ml",Q62*0.0338),AA62="fl oz",_xlfn.IFS(R62="oz",Q62/1.04,R62="fl oz",Q62,R62="ml",Q62*0.0338/1.04),AA62="ml",_xlfn.IFS(R62="oz",Q62/0.0338,R62="fl oz",Q62*1.04/0.0338,R62="ml",Q62))</f>
        <v>8.84</v>
      </c>
      <c r="AA62" s="9" t="str">
        <f>_xlfn.XLOOKUP($E62,'Copy of Raw Data'!$E:$E,'Copy of Raw Data'!AA:AA,"ERROR",0,1)</f>
        <v>oz</v>
      </c>
      <c r="AB62" s="9"/>
      <c r="AC62" s="9"/>
      <c r="AD62" s="9"/>
      <c r="AE62" s="9"/>
      <c r="AF62" s="9"/>
      <c r="AH62">
        <f t="shared" si="13"/>
        <v>0</v>
      </c>
      <c r="AI62">
        <f t="shared" si="13"/>
        <v>0</v>
      </c>
      <c r="AJ62">
        <f t="shared" si="13"/>
        <v>0</v>
      </c>
      <c r="AK62">
        <f t="shared" si="13"/>
        <v>0</v>
      </c>
      <c r="AL62">
        <f t="shared" si="13"/>
        <v>0</v>
      </c>
      <c r="AM62">
        <f t="shared" si="13"/>
        <v>0</v>
      </c>
      <c r="AN62">
        <f t="shared" si="13"/>
        <v>0</v>
      </c>
      <c r="AO62">
        <f t="shared" si="13"/>
        <v>0</v>
      </c>
      <c r="AP62">
        <f t="shared" si="13"/>
        <v>0</v>
      </c>
      <c r="AQ62">
        <f t="shared" si="13"/>
        <v>0</v>
      </c>
      <c r="AR62">
        <f t="shared" si="13"/>
        <v>0</v>
      </c>
      <c r="AS62">
        <f t="shared" si="13"/>
        <v>0</v>
      </c>
      <c r="AT62">
        <f t="shared" si="13"/>
        <v>0</v>
      </c>
      <c r="AU62">
        <f t="shared" si="13"/>
        <v>0</v>
      </c>
      <c r="AV62">
        <f t="shared" si="13"/>
        <v>0</v>
      </c>
      <c r="AW62">
        <f t="shared" ref="AW62:AZ125" si="16">IF(IFERROR(SEARCH(AW$2,$AE62,1),0)=0,0,1)</f>
        <v>0</v>
      </c>
      <c r="AX62">
        <f t="shared" si="16"/>
        <v>0</v>
      </c>
      <c r="AY62">
        <f t="shared" si="16"/>
        <v>0</v>
      </c>
      <c r="AZ62">
        <f t="shared" si="16"/>
        <v>0</v>
      </c>
    </row>
    <row r="63" hidden="1" spans="1:52">
      <c r="A63" s="9" t="str">
        <f>_xlfn.XLOOKUP($E63,'Copy of Raw Data'!$E:$E,'Copy of Raw Data'!A:A,"ERROR",0,1)</f>
        <v>US</v>
      </c>
      <c r="B63" s="9" t="str">
        <f>_xlfn.XLOOKUP($E63,'Copy of Raw Data'!$E:$E,'Copy of Raw Data'!B:B,"ERROR",0,1)</f>
        <v>Hair Mousses</v>
      </c>
      <c r="C63" s="9" t="str">
        <f>_xlfn.XLOOKUP($E63,'Copy of Raw Data'!$E:$E,'Copy of Raw Data'!C:C,"ERROR",0,1)</f>
        <v>giovanni</v>
      </c>
      <c r="D63" s="9" t="str">
        <f>_xlfn.XLOOKUP($E63,'Copy of Raw Data'!$E:$E,'Copy of Raw Data'!D:D,"ERROR",0,1)</f>
        <v>www.amazon.com/dp/B00FYD32HG</v>
      </c>
      <c r="E63" s="9" t="s">
        <v>265</v>
      </c>
      <c r="F63" s="9" t="str">
        <f>_xlfn.XLOOKUP($E63,'Copy of Raw Data'!$E:$E,'Copy of Raw Data'!F:F,"ERROR",0,1)</f>
        <v>GIOVANNI 2chic Ultra-Volume Foam Styling Mousse - Daily Volumizing Formula with Papaya &amp; Tangerine Butter, Promotes Weightless Control for Fine Limp Thin Hair, No Parabens, Color Safe - 7 oz</v>
      </c>
      <c r="G63" s="9">
        <f>_xlfn.XLOOKUP($E63,'Copy of Raw Data'!$E:$E,'Copy of Raw Data'!G:G,"ERROR",0,1)</f>
        <v>9480</v>
      </c>
      <c r="H63" s="9">
        <f>_xlfn.XLOOKUP($E63,'Copy of Raw Data'!$E:$E,'Copy of Raw Data'!H:H,"ERROR",0,1)</f>
        <v>92517.61</v>
      </c>
      <c r="I63" s="9">
        <f>_xlfn.XLOOKUP($E63,'Copy of Raw Data'!$E:$E,'Copy of Raw Data'!I:I,"ERROR",0,1)</f>
        <v>0.00388605054665421</v>
      </c>
      <c r="J63" s="9" t="str">
        <f>_xlfn.XLOOKUP($E63,'Copy of Raw Data'!$E:$E,'Copy of 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5 to 10</v>
      </c>
      <c r="L63" s="9">
        <f>_xlfn.XLOOKUP($E63,'Copy of Raw Data'!$E:$E,'Copy of Raw Data'!L:L,"ERROR",0,1)</f>
        <v>9.67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5 to 10</v>
      </c>
      <c r="N63" s="9">
        <f>_xlfn.XLOOKUP($E63,'Copy of Raw Data'!$E:$E,'Copy of Raw Data'!N:N,"ERROR",0,1)</f>
        <v>9.92</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2% to 4%</v>
      </c>
      <c r="P63" s="16">
        <f t="shared" si="2"/>
        <v>0.0252016129032258</v>
      </c>
      <c r="Q63" s="9">
        <f>_xlfn.XLOOKUP($E63,'Copy of Raw Data'!$E:$E,'Copy of Raw Data'!Q:Q,"ERROR",0,1)</f>
        <v>7</v>
      </c>
      <c r="R63" s="9" t="str">
        <f>_xlfn.XLOOKUP($E63,'Copy of Raw Data'!$E:$E,'Copy of Raw Data'!R:R,"ERROR",0,1)</f>
        <v>oz</v>
      </c>
      <c r="S63" s="17">
        <f t="shared" si="15"/>
        <v>1.38142857142857</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 to 0.05</v>
      </c>
      <c r="V63" s="17">
        <f t="shared" si="4"/>
        <v>0.0479250205323929</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 to 0.05</v>
      </c>
      <c r="X63" s="17">
        <f t="shared" si="5"/>
        <v>0.0467172327165564</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6 to 8</v>
      </c>
      <c r="Z63" s="17">
        <f t="array" ref="Z63">_xlfn.IFS(AA63="oz",_xlfn.IFS(R63="oz",Q63,R63="fl oz",Q63*1.04,R63="ml",Q63*0.0338),AA63="fl oz",_xlfn.IFS(R63="oz",Q63/1.04,R63="fl oz",Q63,R63="ml",Q63*0.0338/1.04),AA63="ml",_xlfn.IFS(R63="oz",Q63/0.0338,R63="fl oz",Q63*1.04/0.0338,R63="ml",Q63))</f>
        <v>7</v>
      </c>
      <c r="AA63" s="9" t="str">
        <f>_xlfn.XLOOKUP($E63,'Copy of Raw Data'!$E:$E,'Copy of Raw Data'!AA:AA,"ERROR",0,1)</f>
        <v>oz</v>
      </c>
      <c r="AB63" s="9"/>
      <c r="AC63" s="9"/>
      <c r="AD63" s="9"/>
      <c r="AE63" s="9"/>
      <c r="AF63" s="9"/>
      <c r="AH63">
        <f t="shared" ref="AH63:AW126" si="17">IF(IFERROR(SEARCH(AH$2,$AE63,1),0)=0,0,1)</f>
        <v>0</v>
      </c>
      <c r="AI63">
        <f t="shared" si="17"/>
        <v>0</v>
      </c>
      <c r="AJ63">
        <f t="shared" si="17"/>
        <v>0</v>
      </c>
      <c r="AK63">
        <f t="shared" si="17"/>
        <v>0</v>
      </c>
      <c r="AL63">
        <f t="shared" si="17"/>
        <v>0</v>
      </c>
      <c r="AM63">
        <f t="shared" si="17"/>
        <v>0</v>
      </c>
      <c r="AN63">
        <f t="shared" si="17"/>
        <v>0</v>
      </c>
      <c r="AO63">
        <f t="shared" si="17"/>
        <v>0</v>
      </c>
      <c r="AP63">
        <f t="shared" si="17"/>
        <v>0</v>
      </c>
      <c r="AQ63">
        <f t="shared" si="17"/>
        <v>0</v>
      </c>
      <c r="AR63">
        <f t="shared" si="17"/>
        <v>0</v>
      </c>
      <c r="AS63">
        <f t="shared" si="17"/>
        <v>0</v>
      </c>
      <c r="AT63">
        <f t="shared" si="17"/>
        <v>0</v>
      </c>
      <c r="AU63">
        <f t="shared" si="17"/>
        <v>0</v>
      </c>
      <c r="AV63">
        <f t="shared" si="17"/>
        <v>0</v>
      </c>
      <c r="AW63">
        <f t="shared" si="17"/>
        <v>0</v>
      </c>
      <c r="AX63">
        <f t="shared" si="16"/>
        <v>0</v>
      </c>
      <c r="AY63">
        <f t="shared" si="16"/>
        <v>0</v>
      </c>
      <c r="AZ63">
        <f t="shared" si="16"/>
        <v>0</v>
      </c>
    </row>
    <row r="64" hidden="1" spans="1:52">
      <c r="A64" s="9" t="str">
        <f>_xlfn.XLOOKUP($E64,'Copy of Raw Data'!$E:$E,'Copy of Raw Data'!A:A,"ERROR",0,1)</f>
        <v>US</v>
      </c>
      <c r="B64" s="9" t="str">
        <f>_xlfn.XLOOKUP($E64,'Copy of Raw Data'!$E:$E,'Copy of Raw Data'!B:B,"ERROR",0,1)</f>
        <v>Hair Mousses</v>
      </c>
      <c r="C64" s="9" t="str">
        <f>_xlfn.XLOOKUP($E64,'Copy of Raw Data'!$E:$E,'Copy of Raw Data'!C:C,"ERROR",0,1)</f>
        <v>TRESemmé</v>
      </c>
      <c r="D64" s="9" t="str">
        <f>_xlfn.XLOOKUP($E64,'Copy of Raw Data'!$E:$E,'Copy of Raw Data'!D:D,"ERROR",0,1)</f>
        <v>www.amazon.com/dp/B09HKWMQSD</v>
      </c>
      <c r="E64" s="9" t="s">
        <v>268</v>
      </c>
      <c r="F64" s="9" t="str">
        <f>_xlfn.XLOOKUP($E64,'Copy of Raw Data'!$E:$E,'Copy of Raw Data'!F:F,"ERROR",0,1)</f>
        <v>TRESemmé Mousse Tres Extra Hold, Extra Firm Control Mousse, Frizz Control with Flexible Feel, Hair Styling Mousse, Styling Foam for All Hair Types, Humidity Resistant, 2 pack - 10.5 oz each</v>
      </c>
      <c r="G64" s="9">
        <f>_xlfn.XLOOKUP($E64,'Copy of Raw Data'!$E:$E,'Copy of Raw Data'!G:G,"ERROR",0,1)</f>
        <v>5972</v>
      </c>
      <c r="H64" s="9">
        <f>_xlfn.XLOOKUP($E64,'Copy of Raw Data'!$E:$E,'Copy of Raw Data'!H:H,"ERROR",0,1)</f>
        <v>91405.19</v>
      </c>
      <c r="I64" s="9">
        <f>_xlfn.XLOOKUP($E64,'Copy of Raw Data'!$E:$E,'Copy of Raw Data'!I:I,"ERROR",0,1)</f>
        <v>0.00380346305670519</v>
      </c>
      <c r="J64" s="9" t="str">
        <f>_xlfn.XLOOKUP($E64,'Copy of Raw Data'!$E:$E,'Copy of 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15 to 20</v>
      </c>
      <c r="L64" s="9">
        <f>_xlfn.XLOOKUP($E64,'Copy of Raw Data'!$E:$E,'Copy of Raw Data'!L:L,"ERROR",0,1)</f>
        <v>15.68</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20 to 30</v>
      </c>
      <c r="N64" s="9">
        <f>_xlfn.XLOOKUP($E64,'Copy of Raw Data'!$E:$E,'Copy of Raw Data'!N:N,"ERROR",0,1)</f>
        <v>21.14</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25% to 30%</v>
      </c>
      <c r="P64" s="16">
        <f t="shared" si="2"/>
        <v>0.258278145695364</v>
      </c>
      <c r="Q64" s="9">
        <f>_xlfn.XLOOKUP($E64,'Copy of Raw Data'!$E:$E,'Copy of Raw Data'!Q:Q,"ERROR",0,1)</f>
        <v>21</v>
      </c>
      <c r="R64" s="9" t="str">
        <f>_xlfn.XLOOKUP($E64,'Copy of Raw Data'!$E:$E,'Copy of Raw Data'!R:R,"ERROR",0,1)</f>
        <v>oz</v>
      </c>
      <c r="S64" s="17">
        <f t="shared" si="15"/>
        <v>0.746666666666667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0.5 to 0.75</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4"/>
        <v>0.0340435125690452</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5"/>
        <v>0.0252508172697554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20 to 25</v>
      </c>
      <c r="Z64" s="17">
        <f t="array" ref="Z64">_xlfn.IFS(AA64="oz",_xlfn.IFS(R64="oz",Q64,R64="fl oz",Q64*1.04,R64="ml",Q64*0.0338),AA64="fl oz",_xlfn.IFS(R64="oz",Q64/1.04,R64="fl oz",Q64,R64="ml",Q64*0.0338/1.04),AA64="ml",_xlfn.IFS(R64="oz",Q64/0.0338,R64="fl oz",Q64*1.04/0.0338,R64="ml",Q64))</f>
        <v>21</v>
      </c>
      <c r="AA64" s="9" t="str">
        <f>_xlfn.XLOOKUP($E64,'Copy of Raw Data'!$E:$E,'Copy of Raw Data'!AA:AA,"ERROR",0,1)</f>
        <v>oz</v>
      </c>
      <c r="AB64" s="9"/>
      <c r="AC64" s="9"/>
      <c r="AD64" s="9"/>
      <c r="AE64" s="9"/>
      <c r="AF64" s="9"/>
      <c r="AH64">
        <f t="shared" si="17"/>
        <v>0</v>
      </c>
      <c r="AI64">
        <f t="shared" si="17"/>
        <v>0</v>
      </c>
      <c r="AJ64">
        <f t="shared" si="17"/>
        <v>0</v>
      </c>
      <c r="AK64">
        <f t="shared" si="17"/>
        <v>0</v>
      </c>
      <c r="AL64">
        <f t="shared" si="17"/>
        <v>0</v>
      </c>
      <c r="AM64">
        <f t="shared" si="17"/>
        <v>0</v>
      </c>
      <c r="AN64">
        <f t="shared" si="17"/>
        <v>0</v>
      </c>
      <c r="AO64">
        <f t="shared" si="17"/>
        <v>0</v>
      </c>
      <c r="AP64">
        <f t="shared" si="17"/>
        <v>0</v>
      </c>
      <c r="AQ64">
        <f t="shared" si="17"/>
        <v>0</v>
      </c>
      <c r="AR64">
        <f t="shared" si="17"/>
        <v>0</v>
      </c>
      <c r="AS64">
        <f t="shared" si="17"/>
        <v>0</v>
      </c>
      <c r="AT64">
        <f t="shared" si="17"/>
        <v>0</v>
      </c>
      <c r="AU64">
        <f t="shared" si="17"/>
        <v>0</v>
      </c>
      <c r="AV64">
        <f t="shared" si="17"/>
        <v>0</v>
      </c>
      <c r="AW64">
        <f t="shared" si="17"/>
        <v>0</v>
      </c>
      <c r="AX64">
        <f t="shared" si="16"/>
        <v>0</v>
      </c>
      <c r="AY64">
        <f t="shared" si="16"/>
        <v>0</v>
      </c>
      <c r="AZ64">
        <f t="shared" si="16"/>
        <v>0</v>
      </c>
    </row>
    <row r="65" hidden="1" spans="1:52">
      <c r="A65" s="9" t="str">
        <f>_xlfn.XLOOKUP($E65,'Copy of Raw Data'!$E:$E,'Copy of Raw Data'!A:A,"ERROR",0,1)</f>
        <v>US</v>
      </c>
      <c r="B65" s="9" t="str">
        <f>_xlfn.XLOOKUP($E65,'Copy of Raw Data'!$E:$E,'Copy of Raw Data'!B:B,"ERROR",0,1)</f>
        <v>Hair Mousses</v>
      </c>
      <c r="C65" s="9" t="str">
        <f>_xlfn.XLOOKUP($E65,'Copy of Raw Data'!$E:$E,'Copy of Raw Data'!C:C,"ERROR",0,1)</f>
        <v>Dove</v>
      </c>
      <c r="D65" s="9" t="str">
        <f>_xlfn.XLOOKUP($E65,'Copy of Raw Data'!$E:$E,'Copy of Raw Data'!D:D,"ERROR",0,1)</f>
        <v>www.amazon.com/dp/B006T8BYAM</v>
      </c>
      <c r="E65" s="9" t="s">
        <v>272</v>
      </c>
      <c r="F65" s="9" t="str">
        <f>_xlfn.XLOOKUP($E65,'Copy of Raw Data'!$E:$E,'Copy of Raw Data'!F:F,"ERROR",0,1)</f>
        <v>Dove STYLE+care Curls Defining Mousse, Soft Hold 7 oz</v>
      </c>
      <c r="G65" s="9">
        <f>_xlfn.XLOOKUP($E65,'Copy of Raw Data'!$E:$E,'Copy of Raw Data'!G:G,"ERROR",0,1)</f>
        <v>12989</v>
      </c>
      <c r="H65" s="9">
        <f>_xlfn.XLOOKUP($E65,'Copy of Raw Data'!$E:$E,'Copy of Raw Data'!H:H,"ERROR",0,1)</f>
        <v>89462.62</v>
      </c>
      <c r="I65" s="9">
        <f>_xlfn.XLOOKUP($E65,'Copy of Raw Data'!$E:$E,'Copy of Raw Data'!I:I,"ERROR",0,1)</f>
        <v>0.00379673512912243</v>
      </c>
      <c r="J65" s="9" t="str">
        <f>_xlfn.XLOOKUP($E65,'Copy of Raw Data'!$E:$E,'Copy of 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 to 10</v>
      </c>
      <c r="L65" s="9">
        <f>_xlfn.XLOOKUP($E65,'Copy of Raw Data'!$E:$E,'Copy of Raw Data'!L:L,"ERROR",0,1)</f>
        <v>6.87</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 to 10</v>
      </c>
      <c r="N65" s="9">
        <f>_xlfn.XLOOKUP($E65,'Copy of Raw Data'!$E:$E,'Copy of Raw Data'!N:N,"ERROR",0,1)</f>
        <v>6.99</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0% to 2%</v>
      </c>
      <c r="P65" s="16">
        <f t="shared" si="2"/>
        <v>0.0171673819742489</v>
      </c>
      <c r="Q65" s="9">
        <f>_xlfn.XLOOKUP($E65,'Copy of Raw Data'!$E:$E,'Copy of Raw Data'!Q:Q,"ERROR",0,1)</f>
        <v>7</v>
      </c>
      <c r="R65" s="9" t="str">
        <f>_xlfn.XLOOKUP($E65,'Copy of Raw Data'!$E:$E,'Copy of Raw Data'!R:R,"ERROR",0,1)</f>
        <v>oz</v>
      </c>
      <c r="S65" s="17">
        <f t="shared" si="15"/>
        <v>0.981428571428571</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0.75 to 1</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4"/>
        <v>0.0337697473307889</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5"/>
        <v>0.0331900091791874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6 to 8</v>
      </c>
      <c r="Z65" s="17">
        <f t="array" ref="Z65">_xlfn.IFS(AA65="oz",_xlfn.IFS(R65="oz",Q65,R65="fl oz",Q65*1.04,R65="ml",Q65*0.0338),AA65="fl oz",_xlfn.IFS(R65="oz",Q65/1.04,R65="fl oz",Q65,R65="ml",Q65*0.0338/1.04),AA65="ml",_xlfn.IFS(R65="oz",Q65/0.0338,R65="fl oz",Q65*1.04/0.0338,R65="ml",Q65))</f>
        <v>7</v>
      </c>
      <c r="AA65" s="9" t="str">
        <f>_xlfn.XLOOKUP($E65,'Copy of Raw Data'!$E:$E,'Copy of Raw Data'!AA:AA,"ERROR",0,1)</f>
        <v>oz</v>
      </c>
      <c r="AB65" s="9"/>
      <c r="AC65" s="9"/>
      <c r="AD65" s="9"/>
      <c r="AE65" s="9"/>
      <c r="AF65" s="9"/>
      <c r="AH65">
        <f t="shared" si="17"/>
        <v>0</v>
      </c>
      <c r="AI65">
        <f t="shared" si="17"/>
        <v>0</v>
      </c>
      <c r="AJ65">
        <f t="shared" si="17"/>
        <v>0</v>
      </c>
      <c r="AK65">
        <f t="shared" si="17"/>
        <v>0</v>
      </c>
      <c r="AL65">
        <f t="shared" si="17"/>
        <v>0</v>
      </c>
      <c r="AM65">
        <f t="shared" si="17"/>
        <v>0</v>
      </c>
      <c r="AN65">
        <f t="shared" si="17"/>
        <v>0</v>
      </c>
      <c r="AO65">
        <f t="shared" si="17"/>
        <v>0</v>
      </c>
      <c r="AP65">
        <f t="shared" si="17"/>
        <v>0</v>
      </c>
      <c r="AQ65">
        <f t="shared" si="17"/>
        <v>0</v>
      </c>
      <c r="AR65">
        <f t="shared" si="17"/>
        <v>0</v>
      </c>
      <c r="AS65">
        <f t="shared" si="17"/>
        <v>0</v>
      </c>
      <c r="AT65">
        <f t="shared" si="17"/>
        <v>0</v>
      </c>
      <c r="AU65">
        <f t="shared" si="17"/>
        <v>0</v>
      </c>
      <c r="AV65">
        <f t="shared" si="17"/>
        <v>0</v>
      </c>
      <c r="AW65">
        <f t="shared" si="17"/>
        <v>0</v>
      </c>
      <c r="AX65">
        <f t="shared" si="16"/>
        <v>0</v>
      </c>
      <c r="AY65">
        <f t="shared" si="16"/>
        <v>0</v>
      </c>
      <c r="AZ65">
        <f t="shared" si="16"/>
        <v>0</v>
      </c>
    </row>
    <row r="66" hidden="1" spans="1:52">
      <c r="A66" s="9" t="str">
        <f>_xlfn.XLOOKUP($E66,'Copy of Raw Data'!$E:$E,'Copy of Raw Data'!A:A,"ERROR",0,1)</f>
        <v>US</v>
      </c>
      <c r="B66" s="9" t="str">
        <f>_xlfn.XLOOKUP($E66,'Copy of Raw Data'!$E:$E,'Copy of Raw Data'!B:B,"ERROR",0,1)</f>
        <v>Hair Mousses</v>
      </c>
      <c r="C66" s="9" t="str">
        <f>_xlfn.XLOOKUP($E66,'Copy of Raw Data'!$E:$E,'Copy of Raw Data'!C:C,"ERROR",0,1)</f>
        <v>Fantasia IC</v>
      </c>
      <c r="D66" s="9" t="str">
        <f>_xlfn.XLOOKUP($E66,'Copy of Raw Data'!$E:$E,'Copy of Raw Data'!D:D,"ERROR",0,1)</f>
        <v>www.amazon.com/dp/B000O9L682</v>
      </c>
      <c r="E66" s="9" t="s">
        <v>276</v>
      </c>
      <c r="F66" s="9" t="str">
        <f>_xlfn.XLOOKUP($E66,'Copy of Raw Data'!$E:$E,'Copy of Raw Data'!F:F,"ERROR",0,1)</f>
        <v>Fantasia Liquid Mousse Spritz 2 oz. Super</v>
      </c>
      <c r="G66" s="9">
        <f>_xlfn.XLOOKUP($E66,'Copy of Raw Data'!$E:$E,'Copy of Raw Data'!G:G,"ERROR",0,1)</f>
        <v>13764</v>
      </c>
      <c r="H66" s="9">
        <f>_xlfn.XLOOKUP($E66,'Copy of Raw Data'!$E:$E,'Copy of Raw Data'!H:H,"ERROR",0,1)</f>
        <v>89304.37</v>
      </c>
      <c r="I66" s="9">
        <f>_xlfn.XLOOKUP($E66,'Copy of Raw Data'!$E:$E,'Copy of Raw Data'!I:I,"ERROR",0,1)</f>
        <v>0.00372371808958828</v>
      </c>
      <c r="J66" s="9" t="str">
        <f>_xlfn.XLOOKUP($E66,'Copy of Raw Data'!$E:$E,'Copy of 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_xlfn.XLOOKUP($E66,'Copy of Raw Data'!$E:$E,'Copy of Raw Data'!L:L,"ERROR",0,1)</f>
        <v>6.48</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_xlfn.XLOOKUP($E66,'Copy of Raw Data'!$E:$E,'Copy of Raw Data'!N:N,"ERROR",0,1)</f>
        <v>7.49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10% to 15%</v>
      </c>
      <c r="P66" s="16">
        <f t="shared" si="2"/>
        <v>0.134846461949266</v>
      </c>
      <c r="Q66" s="9">
        <f>_xlfn.XLOOKUP($E66,'Copy of Raw Data'!$E:$E,'Copy of Raw Data'!Q:Q,"ERROR",0,1)</f>
        <v>2</v>
      </c>
      <c r="R66" s="9" t="str">
        <f>_xlfn.XLOOKUP($E66,'Copy of Raw Data'!$E:$E,'Copy of Raw Data'!R:R,"ERROR",0,1)</f>
        <v>oz</v>
      </c>
      <c r="S66" s="17">
        <f t="shared" si="15"/>
        <v>3.24</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3 to 4</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0.1 to 0.2</v>
      </c>
      <c r="V66" s="17">
        <f t="shared" si="4"/>
        <v>0.126648630368617</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0.1 to 0.2</v>
      </c>
      <c r="X66" s="17">
        <f t="shared" si="5"/>
        <v>0.109570510652689</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 to 2</v>
      </c>
      <c r="Z66" s="17">
        <f t="array" ref="Z66">_xlfn.IFS(AA66="oz",_xlfn.IFS(R66="oz",Q66,R66="fl oz",Q66*1.04,R66="ml",Q66*0.0338),AA66="fl oz",_xlfn.IFS(R66="oz",Q66/1.04,R66="fl oz",Q66,R66="ml",Q66*0.0338/1.04),AA66="ml",_xlfn.IFS(R66="oz",Q66/0.0338,R66="fl oz",Q66*1.04/0.0338,R66="ml",Q66))</f>
        <v>2</v>
      </c>
      <c r="AA66" s="9" t="str">
        <f>_xlfn.XLOOKUP($E66,'Copy of Raw Data'!$E:$E,'Copy of Raw Data'!AA:AA,"ERROR",0,1)</f>
        <v>oz</v>
      </c>
      <c r="AB66" s="9"/>
      <c r="AC66" s="9"/>
      <c r="AD66" s="9"/>
      <c r="AE66" s="9"/>
      <c r="AF66" s="9"/>
      <c r="AH66">
        <f t="shared" si="17"/>
        <v>0</v>
      </c>
      <c r="AI66">
        <f t="shared" si="17"/>
        <v>0</v>
      </c>
      <c r="AJ66">
        <f t="shared" si="17"/>
        <v>0</v>
      </c>
      <c r="AK66">
        <f t="shared" si="17"/>
        <v>0</v>
      </c>
      <c r="AL66">
        <f t="shared" si="17"/>
        <v>0</v>
      </c>
      <c r="AM66">
        <f t="shared" si="17"/>
        <v>0</v>
      </c>
      <c r="AN66">
        <f t="shared" si="17"/>
        <v>0</v>
      </c>
      <c r="AO66">
        <f t="shared" si="17"/>
        <v>0</v>
      </c>
      <c r="AP66">
        <f t="shared" si="17"/>
        <v>0</v>
      </c>
      <c r="AQ66">
        <f t="shared" si="17"/>
        <v>0</v>
      </c>
      <c r="AR66">
        <f t="shared" si="17"/>
        <v>0</v>
      </c>
      <c r="AS66">
        <f t="shared" si="17"/>
        <v>0</v>
      </c>
      <c r="AT66">
        <f t="shared" si="17"/>
        <v>0</v>
      </c>
      <c r="AU66">
        <f t="shared" si="17"/>
        <v>0</v>
      </c>
      <c r="AV66">
        <f t="shared" si="17"/>
        <v>0</v>
      </c>
      <c r="AW66">
        <f t="shared" si="17"/>
        <v>0</v>
      </c>
      <c r="AX66">
        <f t="shared" si="16"/>
        <v>0</v>
      </c>
      <c r="AY66">
        <f t="shared" si="16"/>
        <v>0</v>
      </c>
      <c r="AZ66">
        <f t="shared" si="16"/>
        <v>0</v>
      </c>
    </row>
    <row r="67" hidden="1" spans="1:52">
      <c r="A67" s="9" t="str">
        <f>_xlfn.XLOOKUP($E67,'Copy of Raw Data'!$E:$E,'Copy of Raw Data'!A:A,"ERROR",0,1)</f>
        <v>US</v>
      </c>
      <c r="B67" s="9" t="str">
        <f>_xlfn.XLOOKUP($E67,'Copy of Raw Data'!$E:$E,'Copy of Raw Data'!B:B,"ERROR",0,1)</f>
        <v>Hair Mousses</v>
      </c>
      <c r="C67" s="9" t="str">
        <f>_xlfn.XLOOKUP($E67,'Copy of Raw Data'!$E:$E,'Copy of Raw Data'!C:C,"ERROR",0,1)</f>
        <v>redken</v>
      </c>
      <c r="D67" s="9" t="str">
        <f>_xlfn.XLOOKUP($E67,'Copy of Raw Data'!$E:$E,'Copy of Raw Data'!D:D,"ERROR",0,1)</f>
        <v>www.amazon.com/dp/B00IVX5T54</v>
      </c>
      <c r="E67" s="9" t="s">
        <v>280</v>
      </c>
      <c r="F67" s="9" t="str">
        <f>_xlfn.XLOOKUP($E67,'Copy of Raw Data'!$E:$E,'Copy of Raw Data'!F:F,"ERROR",0,1)</f>
        <v>Redken Root Lifter  Volumizing  Spray Foam | For All Hair Types | Provides Body, Volume &amp; Anti-Frizz Protection | Medium Control</v>
      </c>
      <c r="G67" s="9">
        <f>_xlfn.XLOOKUP($E67,'Copy of Raw Data'!$E:$E,'Copy of Raw Data'!G:G,"ERROR",0,1)</f>
        <v>3473</v>
      </c>
      <c r="H67" s="9">
        <f>_xlfn.XLOOKUP($E67,'Copy of Raw Data'!$E:$E,'Copy of Raw Data'!H:H,"ERROR",0,1)</f>
        <v>87586.91</v>
      </c>
      <c r="I67" s="9">
        <f>_xlfn.XLOOKUP($E67,'Copy of Raw Data'!$E:$E,'Copy of Raw Data'!I:I,"ERROR",0,1)</f>
        <v>0.00360054323391774</v>
      </c>
      <c r="J67" s="9" t="str">
        <f>_xlfn.XLOOKUP($E67,'Copy of Raw Data'!$E:$E,'Copy of 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20 to 30</v>
      </c>
      <c r="L67" s="9">
        <f>_xlfn.XLOOKUP($E67,'Copy of Raw Data'!$E:$E,'Copy of Raw Data'!L:L,"ERROR",0,1)</f>
        <v>25.35</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20 to 30</v>
      </c>
      <c r="N67" s="9">
        <f>_xlfn.XLOOKUP($E67,'Copy of Raw Data'!$E:$E,'Copy of Raw Data'!N:N,"ERROR",0,1)</f>
        <v>25.9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2% to 4%</v>
      </c>
      <c r="P67" s="16">
        <f t="shared" si="2"/>
        <v>0.0212355212355211</v>
      </c>
      <c r="Q67" s="9">
        <f>_xlfn.XLOOKUP($E67,'Copy of Raw Data'!$E:$E,'Copy of Raw Data'!Q:Q,"ERROR",0,1)</f>
        <v>0</v>
      </c>
      <c r="R67" s="9">
        <f>_xlfn.XLOOKUP($E67,'Copy of Raw Data'!$E:$E,'Copy of Raw Data'!R:R,"ERROR",0,1)</f>
        <v>0</v>
      </c>
      <c r="S67" s="17" t="e">
        <f t="shared" si="15"/>
        <v>#N/A</v>
      </c>
      <c r="T67" s="9" t="e">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#N/A</v>
      </c>
      <c r="U67" s="17" t="e">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#N/A</v>
      </c>
      <c r="V67" s="17" t="e">
        <f t="shared" si="4"/>
        <v>#N/A</v>
      </c>
      <c r="W67" s="17" t="e">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#N/A</v>
      </c>
      <c r="X67" s="17" t="e">
        <f t="shared" si="5"/>
        <v>#N/A</v>
      </c>
      <c r="Y67" s="9" t="e">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#N/A</v>
      </c>
      <c r="Z67" s="17" t="e">
        <f t="array" ref="Z67">_xlfn.IFS(AA67="oz",_xlfn.IFS(R67="oz",Q67,R67="fl oz",Q67*1.04,R67="ml",Q67*0.0338),AA67="fl oz",_xlfn.IFS(R67="oz",Q67/1.04,R67="fl oz",Q67,R67="ml",Q67*0.0338/1.04),AA67="ml",_xlfn.IFS(R67="oz",Q67/0.0338,R67="fl oz",Q67*1.04/0.0338,R67="ml",Q67))</f>
        <v>#N/A</v>
      </c>
      <c r="AA67" s="9" t="str">
        <f>_xlfn.XLOOKUP($E67,'Copy of Raw Data'!$E:$E,'Copy of Raw Data'!AA:AA,"ERROR",0,1)</f>
        <v>oz</v>
      </c>
      <c r="AB67" s="9"/>
      <c r="AC67" s="9"/>
      <c r="AD67" s="9"/>
      <c r="AE67" s="9"/>
      <c r="AF67" s="9"/>
      <c r="AH67">
        <f t="shared" si="17"/>
        <v>0</v>
      </c>
      <c r="AI67">
        <f t="shared" si="17"/>
        <v>0</v>
      </c>
      <c r="AJ67">
        <f t="shared" si="17"/>
        <v>0</v>
      </c>
      <c r="AK67">
        <f t="shared" si="17"/>
        <v>0</v>
      </c>
      <c r="AL67">
        <f t="shared" si="17"/>
        <v>0</v>
      </c>
      <c r="AM67">
        <f t="shared" si="17"/>
        <v>0</v>
      </c>
      <c r="AN67">
        <f t="shared" si="17"/>
        <v>0</v>
      </c>
      <c r="AO67">
        <f t="shared" si="17"/>
        <v>0</v>
      </c>
      <c r="AP67">
        <f t="shared" si="17"/>
        <v>0</v>
      </c>
      <c r="AQ67">
        <f t="shared" si="17"/>
        <v>0</v>
      </c>
      <c r="AR67">
        <f t="shared" si="17"/>
        <v>0</v>
      </c>
      <c r="AS67">
        <f t="shared" si="17"/>
        <v>0</v>
      </c>
      <c r="AT67">
        <f t="shared" si="17"/>
        <v>0</v>
      </c>
      <c r="AU67">
        <f t="shared" si="17"/>
        <v>0</v>
      </c>
      <c r="AV67">
        <f t="shared" si="17"/>
        <v>0</v>
      </c>
      <c r="AW67">
        <f t="shared" si="17"/>
        <v>0</v>
      </c>
      <c r="AX67">
        <f t="shared" si="16"/>
        <v>0</v>
      </c>
      <c r="AY67">
        <f t="shared" si="16"/>
        <v>0</v>
      </c>
      <c r="AZ67">
        <f t="shared" si="16"/>
        <v>0</v>
      </c>
    </row>
    <row r="68" hidden="1" spans="1:52">
      <c r="A68" s="9" t="str">
        <f>_xlfn.XLOOKUP($E68,'Copy of Raw Data'!$E:$E,'Copy of Raw Data'!A:A,"ERROR",0,1)</f>
        <v>US</v>
      </c>
      <c r="B68" s="9" t="str">
        <f>_xlfn.XLOOKUP($E68,'Copy of Raw Data'!$E:$E,'Copy of Raw Data'!B:B,"ERROR",0,1)</f>
        <v>Hair Mousses</v>
      </c>
      <c r="C68" s="9" t="str">
        <f>_xlfn.XLOOKUP($E68,'Copy of Raw Data'!$E:$E,'Copy of Raw Data'!C:C,"ERROR",0,1)</f>
        <v>alterna</v>
      </c>
      <c r="D68" s="9" t="str">
        <f>_xlfn.XLOOKUP($E68,'Copy of Raw Data'!$E:$E,'Copy of Raw Data'!D:D,"ERROR",0,1)</f>
        <v>www.amazon.com/dp/B07FW6D1F9</v>
      </c>
      <c r="E68" s="9" t="s">
        <v>284</v>
      </c>
      <c r="F68" s="9" t="str">
        <f>_xlfn.XLOOKUP($E68,'Copy of Raw Data'!$E:$E,'Copy of Raw Data'!F:F,"ERROR",0,1)</f>
        <v>Alterna Caviar Anti-Aging Multiplying Volume Styling Mousse, 8.2 Ounce | For Fine, Thin Hair | Medium Hold | Sulfate Free , 8.2 Fl Oz (Pack of 1)</v>
      </c>
      <c r="G68" s="9">
        <f>_xlfn.XLOOKUP($E68,'Copy of Raw Data'!$E:$E,'Copy of Raw Data'!G:G,"ERROR",0,1)</f>
        <v>3116</v>
      </c>
      <c r="H68" s="9">
        <f>_xlfn.XLOOKUP($E68,'Copy of Raw Data'!$E:$E,'Copy of Raw Data'!H:H,"ERROR",0,1)</f>
        <v>84689.67</v>
      </c>
      <c r="I68" s="9">
        <f>_xlfn.XLOOKUP($E68,'Copy of Raw Data'!$E:$E,'Copy of Raw Data'!I:I,"ERROR",0,1)</f>
        <v>0.00352933858966227</v>
      </c>
      <c r="J68" s="9" t="str">
        <f>_xlfn.XLOOKUP($E68,'Copy of Raw Data'!$E:$E,'Copy of 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_xlfn.XLOOKUP($E68,'Copy of Raw Data'!$E:$E,'Copy of Raw Data'!L:L,"ERROR",0,1)</f>
        <v>27.68</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30 to 40</v>
      </c>
      <c r="N68" s="9">
        <f>_xlfn.XLOOKUP($E68,'Copy of Raw Data'!$E:$E,'Copy of Raw Data'!N:N,"ERROR",0,1)</f>
        <v>32.62</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15% to 20%</v>
      </c>
      <c r="P68" s="16">
        <f t="shared" ref="P68:P131" si="18">(N68-L68)/N68</f>
        <v>0.151440833844267</v>
      </c>
      <c r="Q68" s="9">
        <f>_xlfn.XLOOKUP($E68,'Copy of Raw Data'!$E:$E,'Copy of Raw Data'!Q:Q,"ERROR",0,1)</f>
        <v>8.2</v>
      </c>
      <c r="R68" s="9" t="str">
        <f>_xlfn.XLOOKUP($E68,'Copy of Raw Data'!$E:$E,'Copy of Raw Data'!R:R,"ERROR",0,1)</f>
        <v>oz</v>
      </c>
      <c r="S68" s="17">
        <f t="shared" si="15"/>
        <v>3.37560975609756</v>
      </c>
      <c r="T68" s="9" t="str">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3 to 4</v>
      </c>
      <c r="U68" s="17"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7">
        <f t="shared" ref="V68:V131" si="19">N68/($Z68*29.57)</f>
        <v>0.134529887740541</v>
      </c>
      <c r="W68" s="17"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7">
        <f t="shared" ref="X68:X131" si="20">L68/($Z68*29.57)</f>
        <v>0.114156569364138</v>
      </c>
      <c r="Y68" s="9"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8 to 10</v>
      </c>
      <c r="Z68" s="17">
        <f t="array" ref="Z68">_xlfn.IFS(AA68="oz",_xlfn.IFS(R68="oz",Q68,R68="fl oz",Q68*1.04,R68="ml",Q68*0.0338),AA68="fl oz",_xlfn.IFS(R68="oz",Q68/1.04,R68="fl oz",Q68,R68="ml",Q68*0.0338/1.04),AA68="ml",_xlfn.IFS(R68="oz",Q68/0.0338,R68="fl oz",Q68*1.04/0.0338,R68="ml",Q68))</f>
        <v>8.2</v>
      </c>
      <c r="AA68" s="9" t="str">
        <f>_xlfn.XLOOKUP($E68,'Copy of Raw Data'!$E:$E,'Copy of Raw Data'!AA:AA,"ERROR",0,1)</f>
        <v>oz</v>
      </c>
      <c r="AB68" s="9"/>
      <c r="AC68" s="9"/>
      <c r="AD68" s="9"/>
      <c r="AE68" s="9"/>
      <c r="AF68" s="9"/>
      <c r="AH68">
        <f t="shared" si="17"/>
        <v>0</v>
      </c>
      <c r="AI68">
        <f t="shared" si="17"/>
        <v>0</v>
      </c>
      <c r="AJ68">
        <f t="shared" si="17"/>
        <v>0</v>
      </c>
      <c r="AK68">
        <f t="shared" si="17"/>
        <v>0</v>
      </c>
      <c r="AL68">
        <f t="shared" si="17"/>
        <v>0</v>
      </c>
      <c r="AM68">
        <f t="shared" si="17"/>
        <v>0</v>
      </c>
      <c r="AN68">
        <f t="shared" si="17"/>
        <v>0</v>
      </c>
      <c r="AO68">
        <f t="shared" si="17"/>
        <v>0</v>
      </c>
      <c r="AP68">
        <f t="shared" si="17"/>
        <v>0</v>
      </c>
      <c r="AQ68">
        <f t="shared" si="17"/>
        <v>0</v>
      </c>
      <c r="AR68">
        <f t="shared" si="17"/>
        <v>0</v>
      </c>
      <c r="AS68">
        <f t="shared" si="17"/>
        <v>0</v>
      </c>
      <c r="AT68">
        <f t="shared" si="17"/>
        <v>0</v>
      </c>
      <c r="AU68">
        <f t="shared" si="17"/>
        <v>0</v>
      </c>
      <c r="AV68">
        <f t="shared" si="17"/>
        <v>0</v>
      </c>
      <c r="AW68">
        <f t="shared" si="17"/>
        <v>0</v>
      </c>
      <c r="AX68">
        <f t="shared" si="16"/>
        <v>0</v>
      </c>
      <c r="AY68">
        <f t="shared" si="16"/>
        <v>0</v>
      </c>
      <c r="AZ68">
        <f t="shared" si="16"/>
        <v>0</v>
      </c>
    </row>
    <row r="69" hidden="1" spans="1:52">
      <c r="A69" s="9" t="str">
        <f>_xlfn.XLOOKUP($E69,'Copy of Raw Data'!$E:$E,'Copy of Raw Data'!A:A,"ERROR",0,1)</f>
        <v>US</v>
      </c>
      <c r="B69" s="9" t="str">
        <f>_xlfn.XLOOKUP($E69,'Copy of Raw Data'!$E:$E,'Copy of Raw Data'!B:B,"ERROR",0,1)</f>
        <v>Hair Mousses</v>
      </c>
      <c r="C69" s="9" t="str">
        <f>_xlfn.XLOOKUP($E69,'Copy of Raw Data'!$E:$E,'Copy of Raw Data'!C:C,"ERROR",0,1)</f>
        <v>davines</v>
      </c>
      <c r="D69" s="9" t="str">
        <f>_xlfn.XLOOKUP($E69,'Copy of Raw Data'!$E:$E,'Copy of Raw Data'!D:D,"ERROR",0,1)</f>
        <v>www.amazon.com/dp/B0130KXHW4</v>
      </c>
      <c r="E69" s="9" t="s">
        <v>287</v>
      </c>
      <c r="F69" s="9" t="str">
        <f>_xlfn.XLOOKUP($E69,'Copy of Raw Data'!$E:$E,'Copy of Raw Data'!F:F,"ERROR",0,1)</f>
        <v>Davines This Is A Curl Moisturizing Mousse, Volumizing, Paraben Free Formula For Bouncy And Defined Curls And Waves, 8.53 Fl. Oz. Davines This Is A Curl Moisturizing Mousse, Volumizing, Paraben Free Formula For Bouncy And Defined Curls And Waves, 8.53 Fl. Oz.</v>
      </c>
      <c r="G69" s="9">
        <f>_xlfn.XLOOKUP($E69,'Copy of Raw Data'!$E:$E,'Copy of Raw Data'!G:G,"ERROR",0,1)</f>
        <v>2395</v>
      </c>
      <c r="H69" s="9">
        <f>_xlfn.XLOOKUP($E69,'Copy of Raw Data'!$E:$E,'Copy of Raw Data'!H:H,"ERROR",0,1)</f>
        <v>83014.84</v>
      </c>
      <c r="I69" s="9">
        <f>_xlfn.XLOOKUP($E69,'Copy of Raw Data'!$E:$E,'Copy of Raw Data'!I:I,"ERROR",0,1)</f>
        <v>0.00351183577445504</v>
      </c>
      <c r="J69" s="9" t="str">
        <f>_xlfn.XLOOKUP($E69,'Copy of Raw Data'!$E:$E,'Copy of 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30 to 40</v>
      </c>
      <c r="L69" s="9">
        <f>_xlfn.XLOOKUP($E69,'Copy of Raw Data'!$E:$E,'Copy of Raw Data'!L:L,"ERROR",0,1)</f>
        <v>34.49</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_xlfn.XLOOKUP($E69,'Copy of Raw Data'!$E:$E,'Copy of Raw Data'!N:N,"ERROR",0,1)</f>
        <v>34.83</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0% to 2%</v>
      </c>
      <c r="P69" s="16">
        <f t="shared" si="18"/>
        <v>0.0097616996841802</v>
      </c>
      <c r="Q69" s="9">
        <f>_xlfn.XLOOKUP($E69,'Copy of Raw Data'!$E:$E,'Copy of Raw Data'!Q:Q,"ERROR",0,1)</f>
        <v>8.53</v>
      </c>
      <c r="R69" s="9" t="str">
        <f>_xlfn.XLOOKUP($E69,'Copy of Raw Data'!$E:$E,'Copy of Raw Data'!R:R,"ERROR",0,1)</f>
        <v>fl oz</v>
      </c>
      <c r="S69" s="17">
        <f t="shared" si="15"/>
        <v>3.88786184507169</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si="19"/>
        <v>0.132776060681351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si="20"/>
        <v>0.131479940651731</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8.8712</v>
      </c>
      <c r="AA69" s="9" t="str">
        <f>_xlfn.XLOOKUP($E69,'Copy of Raw Data'!$E:$E,'Copy of Raw Data'!AA:AA,"ERROR",0,1)</f>
        <v>oz</v>
      </c>
      <c r="AB69" s="9"/>
      <c r="AC69" s="9"/>
      <c r="AD69" s="9"/>
      <c r="AE69" s="9"/>
      <c r="AF69" s="9"/>
      <c r="AH69">
        <f t="shared" si="17"/>
        <v>0</v>
      </c>
      <c r="AI69">
        <f t="shared" si="17"/>
        <v>0</v>
      </c>
      <c r="AJ69">
        <f t="shared" si="17"/>
        <v>0</v>
      </c>
      <c r="AK69">
        <f t="shared" si="17"/>
        <v>0</v>
      </c>
      <c r="AL69">
        <f t="shared" si="17"/>
        <v>0</v>
      </c>
      <c r="AM69">
        <f t="shared" si="17"/>
        <v>0</v>
      </c>
      <c r="AN69">
        <f t="shared" si="17"/>
        <v>0</v>
      </c>
      <c r="AO69">
        <f t="shared" si="17"/>
        <v>0</v>
      </c>
      <c r="AP69">
        <f t="shared" si="17"/>
        <v>0</v>
      </c>
      <c r="AQ69">
        <f t="shared" si="17"/>
        <v>0</v>
      </c>
      <c r="AR69">
        <f t="shared" si="17"/>
        <v>0</v>
      </c>
      <c r="AS69">
        <f t="shared" si="17"/>
        <v>0</v>
      </c>
      <c r="AT69">
        <f t="shared" si="17"/>
        <v>0</v>
      </c>
      <c r="AU69">
        <f t="shared" si="17"/>
        <v>0</v>
      </c>
      <c r="AV69">
        <f t="shared" si="17"/>
        <v>0</v>
      </c>
      <c r="AW69">
        <f t="shared" si="17"/>
        <v>0</v>
      </c>
      <c r="AX69">
        <f t="shared" si="16"/>
        <v>0</v>
      </c>
      <c r="AY69">
        <f t="shared" si="16"/>
        <v>0</v>
      </c>
      <c r="AZ69">
        <f t="shared" si="16"/>
        <v>0</v>
      </c>
    </row>
    <row r="70" hidden="1" spans="1:52">
      <c r="A70" s="9" t="str">
        <f>_xlfn.XLOOKUP($E70,'Copy of Raw Data'!$E:$E,'Copy of Raw Data'!A:A,"ERROR",0,1)</f>
        <v>US</v>
      </c>
      <c r="B70" s="9" t="str">
        <f>_xlfn.XLOOKUP($E70,'Copy of Raw Data'!$E:$E,'Copy of Raw Data'!B:B,"ERROR",0,1)</f>
        <v>Hair Mousses</v>
      </c>
      <c r="C70" s="9" t="str">
        <f>_xlfn.XLOOKUP($E70,'Copy of Raw Data'!$E:$E,'Copy of Raw Data'!C:C,"ERROR",0,1)</f>
        <v>drybar</v>
      </c>
      <c r="D70" s="9" t="str">
        <f>_xlfn.XLOOKUP($E70,'Copy of Raw Data'!$E:$E,'Copy of Raw Data'!D:D,"ERROR",0,1)</f>
        <v>www.amazon.com/dp/B07RDMVS36</v>
      </c>
      <c r="E70" s="9" t="s">
        <v>291</v>
      </c>
      <c r="F70" s="9" t="str">
        <f>_xlfn.XLOOKUP($E70,'Copy of Raw Data'!$E:$E,'Copy of Raw Data'!F:F,"ERROR",0,1)</f>
        <v>Drybar Southern Belle Volume-Boosting Mousse</v>
      </c>
      <c r="G70" s="9">
        <f>_xlfn.XLOOKUP($E70,'Copy of Raw Data'!$E:$E,'Copy of Raw Data'!G:G,"ERROR",0,1)</f>
        <v>2872</v>
      </c>
      <c r="H70" s="9">
        <f>_xlfn.XLOOKUP($E70,'Copy of Raw Data'!$E:$E,'Copy of Raw Data'!H:H,"ERROR",0,1)</f>
        <v>82603.15</v>
      </c>
      <c r="I70" s="9">
        <f>_xlfn.XLOOKUP($E70,'Copy of Raw Data'!$E:$E,'Copy of Raw Data'!I:I,"ERROR",0,1)</f>
        <v>0.00337010204214816</v>
      </c>
      <c r="J70" s="9" t="str">
        <f>_xlfn.XLOOKUP($E70,'Copy of Raw Data'!$E:$E,'Copy of 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20 to 30</v>
      </c>
      <c r="L70" s="9">
        <f>_xlfn.XLOOKUP($E70,'Copy of Raw Data'!$E:$E,'Copy of Raw Data'!L:L,"ERROR",0,1)</f>
        <v>28.92</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20 to 30</v>
      </c>
      <c r="N70" s="9">
        <f>_xlfn.XLOOKUP($E70,'Copy of Raw Data'!$E:$E,'Copy of Raw Data'!N:N,"ERROR",0,1)</f>
        <v>29</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18"/>
        <v>0.00275862068965511</v>
      </c>
      <c r="Q70" s="9">
        <f>_xlfn.XLOOKUP($E70,'Copy of Raw Data'!$E:$E,'Copy of Raw Data'!Q:Q,"ERROR",0,1)</f>
        <v>0</v>
      </c>
      <c r="R70" s="9">
        <f>_xlfn.XLOOKUP($E70,'Copy of Raw Data'!$E:$E,'Copy of Raw Data'!R:R,"ERROR",0,1)</f>
        <v>0</v>
      </c>
      <c r="S70" s="17" t="e">
        <f t="shared" si="15"/>
        <v>#N/A</v>
      </c>
      <c r="T70" s="9" t="e">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#N/A</v>
      </c>
      <c r="U70" s="17" t="e">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#N/A</v>
      </c>
      <c r="V70" s="17" t="e">
        <f t="shared" si="19"/>
        <v>#N/A</v>
      </c>
      <c r="W70" s="17" t="e">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#N/A</v>
      </c>
      <c r="X70" s="17" t="e">
        <f t="shared" si="20"/>
        <v>#N/A</v>
      </c>
      <c r="Y70" s="9" t="e">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#N/A</v>
      </c>
      <c r="Z70" s="17" t="e">
        <f t="array" ref="Z70">_xlfn.IFS(AA70="oz",_xlfn.IFS(R70="oz",Q70,R70="fl oz",Q70*1.04,R70="ml",Q70*0.0338),AA70="fl oz",_xlfn.IFS(R70="oz",Q70/1.04,R70="fl oz",Q70,R70="ml",Q70*0.0338/1.04),AA70="ml",_xlfn.IFS(R70="oz",Q70/0.0338,R70="fl oz",Q70*1.04/0.0338,R70="ml",Q70))</f>
        <v>#N/A</v>
      </c>
      <c r="AA70" s="9" t="str">
        <f>_xlfn.XLOOKUP($E70,'Copy of Raw Data'!$E:$E,'Copy of Raw Data'!AA:AA,"ERROR",0,1)</f>
        <v>oz</v>
      </c>
      <c r="AB70" s="9"/>
      <c r="AC70" s="9"/>
      <c r="AD70" s="9"/>
      <c r="AE70" s="9"/>
      <c r="AF70" s="9"/>
      <c r="AH70">
        <f t="shared" si="17"/>
        <v>0</v>
      </c>
      <c r="AI70">
        <f t="shared" si="17"/>
        <v>0</v>
      </c>
      <c r="AJ70">
        <f t="shared" si="17"/>
        <v>0</v>
      </c>
      <c r="AK70">
        <f t="shared" si="17"/>
        <v>0</v>
      </c>
      <c r="AL70">
        <f t="shared" si="17"/>
        <v>0</v>
      </c>
      <c r="AM70">
        <f t="shared" si="17"/>
        <v>0</v>
      </c>
      <c r="AN70">
        <f t="shared" si="17"/>
        <v>0</v>
      </c>
      <c r="AO70">
        <f t="shared" si="17"/>
        <v>0</v>
      </c>
      <c r="AP70">
        <f t="shared" si="17"/>
        <v>0</v>
      </c>
      <c r="AQ70">
        <f t="shared" si="17"/>
        <v>0</v>
      </c>
      <c r="AR70">
        <f t="shared" si="17"/>
        <v>0</v>
      </c>
      <c r="AS70">
        <f t="shared" si="17"/>
        <v>0</v>
      </c>
      <c r="AT70">
        <f t="shared" si="17"/>
        <v>0</v>
      </c>
      <c r="AU70">
        <f t="shared" si="17"/>
        <v>0</v>
      </c>
      <c r="AV70">
        <f t="shared" si="17"/>
        <v>0</v>
      </c>
      <c r="AW70">
        <f t="shared" si="17"/>
        <v>0</v>
      </c>
      <c r="AX70">
        <f t="shared" si="16"/>
        <v>0</v>
      </c>
      <c r="AY70">
        <f t="shared" si="16"/>
        <v>0</v>
      </c>
      <c r="AZ70">
        <f t="shared" si="16"/>
        <v>0</v>
      </c>
    </row>
    <row r="71" hidden="1" spans="1:52">
      <c r="A71" s="9" t="str">
        <f>_xlfn.XLOOKUP($E71,'Copy of Raw Data'!$E:$E,'Copy of Raw Data'!A:A,"ERROR",0,1)</f>
        <v>US</v>
      </c>
      <c r="B71" s="9" t="str">
        <f>_xlfn.XLOOKUP($E71,'Copy of Raw Data'!$E:$E,'Copy of Raw Data'!B:B,"ERROR",0,1)</f>
        <v>Hair Mousses</v>
      </c>
      <c r="C71" s="9" t="str">
        <f>_xlfn.XLOOKUP($E71,'Copy of Raw Data'!$E:$E,'Copy of Raw Data'!C:C,"ERROR",0,1)</f>
        <v>roux</v>
      </c>
      <c r="D71" s="9" t="str">
        <f>_xlfn.XLOOKUP($E71,'Copy of Raw Data'!$E:$E,'Copy of Raw Data'!D:D,"ERROR",0,1)</f>
        <v>www.amazon.com/dp/B003UFE6FM</v>
      </c>
      <c r="E71" s="9" t="s">
        <v>295</v>
      </c>
      <c r="F71" s="9" t="str">
        <f>_xlfn.XLOOKUP($E71,'Copy of Raw Data'!$E:$E,'Copy of Raw Data'!F:F,"ERROR",0,1)</f>
        <v>Roux Fanci-Full Instant Color Mousse Enriches Light to Medium Brown Hair, 13 Chocolate Kiss, 6 Fl Oz (Pack of 1)</v>
      </c>
      <c r="G71" s="9">
        <f>_xlfn.XLOOKUP($E71,'Copy of Raw Data'!$E:$E,'Copy of Raw Data'!G:G,"ERROR",0,1)</f>
        <v>2006</v>
      </c>
      <c r="H71" s="9">
        <f>_xlfn.XLOOKUP($E71,'Copy of Raw Data'!$E:$E,'Copy of Raw Data'!H:H,"ERROR",0,1)</f>
        <v>79269.38</v>
      </c>
      <c r="I71" s="9">
        <f>_xlfn.XLOOKUP($E71,'Copy of Raw Data'!$E:$E,'Copy of Raw Data'!I:I,"ERROR",0,1)</f>
        <v>0.00336188355443238</v>
      </c>
      <c r="J71" s="9" t="str">
        <f>_xlfn.XLOOKUP($E71,'Copy of Raw Data'!$E:$E,'Copy of 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30 to 40</v>
      </c>
      <c r="L71" s="9">
        <f>_xlfn.XLOOKUP($E71,'Copy of Raw Data'!$E:$E,'Copy of Raw Data'!L:L,"ERROR",0,1)</f>
        <v>39.02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30 to 40</v>
      </c>
      <c r="N71" s="9">
        <f>_xlfn.XLOOKUP($E71,'Copy of Raw Data'!$E:$E,'Copy of Raw Data'!N:N,"ERROR",0,1)</f>
        <v>39.02</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6">
        <f t="shared" si="18"/>
        <v>0</v>
      </c>
      <c r="Q71" s="9">
        <f>_xlfn.XLOOKUP($E71,'Copy of Raw Data'!$E:$E,'Copy of Raw Data'!Q:Q,"ERROR",0,1)</f>
        <v>6</v>
      </c>
      <c r="R71" s="9" t="str">
        <f>_xlfn.XLOOKUP($E71,'Copy of Raw Data'!$E:$E,'Copy of Raw Data'!R:R,"ERROR",0,1)</f>
        <v>fl oz</v>
      </c>
      <c r="S71" s="17">
        <f t="shared" si="15"/>
        <v>6.25320512820513</v>
      </c>
      <c r="T71" s="9" t="str">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5 to 10</v>
      </c>
      <c r="U71" s="17"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0.2 to 0.3</v>
      </c>
      <c r="V71" s="17">
        <f t="shared" si="19"/>
        <v>0.211471258985632</v>
      </c>
      <c r="W71" s="17"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0.2 to 0.3</v>
      </c>
      <c r="X71" s="17">
        <f t="shared" si="20"/>
        <v>0.211471258985632</v>
      </c>
      <c r="Y71" s="9"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6 to 8</v>
      </c>
      <c r="Z71" s="17">
        <f t="array" ref="Z71">_xlfn.IFS(AA71="oz",_xlfn.IFS(R71="oz",Q71,R71="fl oz",Q71*1.04,R71="ml",Q71*0.0338),AA71="fl oz",_xlfn.IFS(R71="oz",Q71/1.04,R71="fl oz",Q71,R71="ml",Q71*0.0338/1.04),AA71="ml",_xlfn.IFS(R71="oz",Q71/0.0338,R71="fl oz",Q71*1.04/0.0338,R71="ml",Q71))</f>
        <v>6.24</v>
      </c>
      <c r="AA71" s="9" t="str">
        <f>_xlfn.XLOOKUP($E71,'Copy of Raw Data'!$E:$E,'Copy of Raw Data'!AA:AA,"ERROR",0,1)</f>
        <v>oz</v>
      </c>
      <c r="AB71" s="9"/>
      <c r="AC71" s="9"/>
      <c r="AD71" s="9"/>
      <c r="AE71" s="9"/>
      <c r="AF71" s="9"/>
      <c r="AH71">
        <f t="shared" si="17"/>
        <v>0</v>
      </c>
      <c r="AI71">
        <f t="shared" si="17"/>
        <v>0</v>
      </c>
      <c r="AJ71">
        <f t="shared" si="17"/>
        <v>0</v>
      </c>
      <c r="AK71">
        <f t="shared" si="17"/>
        <v>0</v>
      </c>
      <c r="AL71">
        <f t="shared" si="17"/>
        <v>0</v>
      </c>
      <c r="AM71">
        <f t="shared" si="17"/>
        <v>0</v>
      </c>
      <c r="AN71">
        <f t="shared" si="17"/>
        <v>0</v>
      </c>
      <c r="AO71">
        <f t="shared" si="17"/>
        <v>0</v>
      </c>
      <c r="AP71">
        <f t="shared" si="17"/>
        <v>0</v>
      </c>
      <c r="AQ71">
        <f t="shared" si="17"/>
        <v>0</v>
      </c>
      <c r="AR71">
        <f t="shared" si="17"/>
        <v>0</v>
      </c>
      <c r="AS71">
        <f t="shared" si="17"/>
        <v>0</v>
      </c>
      <c r="AT71">
        <f t="shared" si="17"/>
        <v>0</v>
      </c>
      <c r="AU71">
        <f t="shared" si="17"/>
        <v>0</v>
      </c>
      <c r="AV71">
        <f t="shared" si="17"/>
        <v>0</v>
      </c>
      <c r="AW71">
        <f t="shared" si="17"/>
        <v>0</v>
      </c>
      <c r="AX71">
        <f t="shared" si="16"/>
        <v>0</v>
      </c>
      <c r="AY71">
        <f t="shared" si="16"/>
        <v>0</v>
      </c>
      <c r="AZ71">
        <f t="shared" si="16"/>
        <v>0</v>
      </c>
    </row>
    <row r="72" hidden="1" spans="1:52">
      <c r="A72" s="9" t="str">
        <f>_xlfn.XLOOKUP($E72,'Copy of Raw Data'!$E:$E,'Copy of Raw Data'!A:A,"ERROR",0,1)</f>
        <v>US</v>
      </c>
      <c r="B72" s="9" t="str">
        <f>_xlfn.XLOOKUP($E72,'Copy of Raw Data'!$E:$E,'Copy of Raw Data'!B:B,"ERROR",0,1)</f>
        <v>Hair Mousses</v>
      </c>
      <c r="C72" s="9" t="str">
        <f>_xlfn.XLOOKUP($E72,'Copy of Raw Data'!$E:$E,'Copy of Raw Data'!C:C,"ERROR",0,1)</f>
        <v>Not Your Mother's</v>
      </c>
      <c r="D72" s="9" t="str">
        <f>_xlfn.XLOOKUP($E72,'Copy of Raw Data'!$E:$E,'Copy of Raw Data'!D:D,"ERROR",0,1)</f>
        <v>www.amazon.com/dp/B07QD2L6BC</v>
      </c>
      <c r="E72" s="9" t="s">
        <v>299</v>
      </c>
      <c r="F72" s="9" t="str">
        <f>_xlfn.XLOOKUP($E72,'Copy of Raw Data'!$E:$E,'Copy of Raw Data'!F:F,"ERROR",0,1)</f>
        <v>Not Your Mother's Curl Talk Curl Activating Mousse - 7 oz</v>
      </c>
      <c r="G72" s="9">
        <f>_xlfn.XLOOKUP($E72,'Copy of Raw Data'!$E:$E,'Copy of Raw Data'!G:G,"ERROR",0,1)</f>
        <v>9885</v>
      </c>
      <c r="H72" s="9">
        <f>_xlfn.XLOOKUP($E72,'Copy of Raw Data'!$E:$E,'Copy of Raw Data'!H:H,"ERROR",0,1)</f>
        <v>79076.07</v>
      </c>
      <c r="I72" s="9">
        <f>_xlfn.XLOOKUP($E72,'Copy of Raw Data'!$E:$E,'Copy of Raw Data'!I:I,"ERROR",0,1)</f>
        <v>0.0032662649296752</v>
      </c>
      <c r="J72" s="9" t="str">
        <f>_xlfn.XLOOKUP($E72,'Copy of Raw Data'!$E:$E,'Copy of 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 to 10</v>
      </c>
      <c r="L72" s="9">
        <f>_xlfn.XLOOKUP($E72,'Copy of Raw Data'!$E:$E,'Copy of Raw Data'!L:L,"ERROR",0,1)</f>
        <v>8</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 to 15</v>
      </c>
      <c r="N72" s="9">
        <f>_xlfn.XLOOKUP($E72,'Copy of Raw Data'!$E:$E,'Copy of Raw Data'!N:N,"ERROR",0,1)</f>
        <v>12.52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30% to 40%</v>
      </c>
      <c r="P72" s="16">
        <f t="shared" si="18"/>
        <v>0.361022364217252</v>
      </c>
      <c r="Q72" s="9">
        <f>_xlfn.XLOOKUP($E72,'Copy of Raw Data'!$E:$E,'Copy of Raw Data'!Q:Q,"ERROR",0,1)</f>
        <v>7</v>
      </c>
      <c r="R72" s="9" t="str">
        <f>_xlfn.XLOOKUP($E72,'Copy of Raw Data'!$E:$E,'Copy of Raw Data'!R:R,"ERROR",0,1)</f>
        <v>oz</v>
      </c>
      <c r="S72" s="17">
        <f t="shared" si="15"/>
        <v>1.14285714285714</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1 to 2</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7">
        <f t="shared" si="19"/>
        <v>0.0604860138170926</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 to 0.05</v>
      </c>
      <c r="X72" s="17">
        <f t="shared" si="20"/>
        <v>0.0386492101067684</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7</v>
      </c>
      <c r="AA72" s="9" t="str">
        <f>_xlfn.XLOOKUP($E72,'Copy of Raw Data'!$E:$E,'Copy of Raw Data'!AA:AA,"ERROR",0,1)</f>
        <v>oz</v>
      </c>
      <c r="AB72" s="9"/>
      <c r="AC72" s="9"/>
      <c r="AD72" s="9"/>
      <c r="AE72" s="9"/>
      <c r="AF72" s="9"/>
      <c r="AH72">
        <f t="shared" si="17"/>
        <v>0</v>
      </c>
      <c r="AI72">
        <f t="shared" si="17"/>
        <v>0</v>
      </c>
      <c r="AJ72">
        <f t="shared" si="17"/>
        <v>0</v>
      </c>
      <c r="AK72">
        <f t="shared" si="17"/>
        <v>0</v>
      </c>
      <c r="AL72">
        <f t="shared" si="17"/>
        <v>0</v>
      </c>
      <c r="AM72">
        <f t="shared" si="17"/>
        <v>0</v>
      </c>
      <c r="AN72">
        <f t="shared" si="17"/>
        <v>0</v>
      </c>
      <c r="AO72">
        <f t="shared" si="17"/>
        <v>0</v>
      </c>
      <c r="AP72">
        <f t="shared" si="17"/>
        <v>0</v>
      </c>
      <c r="AQ72">
        <f t="shared" si="17"/>
        <v>0</v>
      </c>
      <c r="AR72">
        <f t="shared" si="17"/>
        <v>0</v>
      </c>
      <c r="AS72">
        <f t="shared" si="17"/>
        <v>0</v>
      </c>
      <c r="AT72">
        <f t="shared" si="17"/>
        <v>0</v>
      </c>
      <c r="AU72">
        <f t="shared" si="17"/>
        <v>0</v>
      </c>
      <c r="AV72">
        <f t="shared" si="17"/>
        <v>0</v>
      </c>
      <c r="AW72">
        <f t="shared" si="17"/>
        <v>0</v>
      </c>
      <c r="AX72">
        <f t="shared" si="16"/>
        <v>0</v>
      </c>
      <c r="AY72">
        <f t="shared" si="16"/>
        <v>0</v>
      </c>
      <c r="AZ72">
        <f t="shared" si="16"/>
        <v>0</v>
      </c>
    </row>
    <row r="73" hidden="1" spans="1:52">
      <c r="A73" s="9" t="str">
        <f>_xlfn.XLOOKUP($E73,'Copy of Raw Data'!$E:$E,'Copy of Raw Data'!A:A,"ERROR",0,1)</f>
        <v>US</v>
      </c>
      <c r="B73" s="9" t="str">
        <f>_xlfn.XLOOKUP($E73,'Copy of Raw Data'!$E:$E,'Copy of Raw Data'!B:B,"ERROR",0,1)</f>
        <v>Hair Mousses</v>
      </c>
      <c r="C73" s="9" t="str">
        <f>_xlfn.XLOOKUP($E73,'Copy of Raw Data'!$E:$E,'Copy of Raw Data'!C:C,"ERROR",0,1)</f>
        <v>Herbal Essences</v>
      </c>
      <c r="D73" s="9" t="str">
        <f>_xlfn.XLOOKUP($E73,'Copy of Raw Data'!$E:$E,'Copy of Raw Data'!D:D,"ERROR",0,1)</f>
        <v>www.amazon.com/dp/B0741GKYMS</v>
      </c>
      <c r="E73" s="9" t="s">
        <v>302</v>
      </c>
      <c r="F73" s="9" t="str">
        <f>_xlfn.XLOOKUP($E73,'Copy of Raw Data'!$E:$E,'Copy of Raw Data'!F:F,"ERROR",0,1)</f>
        <v>Herbal Essences Mousse 6.8 Ounce Totally Twisted Curl Boosting (201ml) (Pack of 2)</v>
      </c>
      <c r="G73" s="9">
        <f>_xlfn.XLOOKUP($E73,'Copy of Raw Data'!$E:$E,'Copy of Raw Data'!G:G,"ERROR",0,1)</f>
        <v>5824</v>
      </c>
      <c r="H73" s="9">
        <f>_xlfn.XLOOKUP($E73,'Copy of Raw Data'!$E:$E,'Copy of Raw Data'!H:H,"ERROR",0,1)</f>
        <v>76826.99</v>
      </c>
      <c r="I73" s="9">
        <f>_xlfn.XLOOKUP($E73,'Copy of Raw Data'!$E:$E,'Copy of Raw Data'!I:I,"ERROR",0,1)</f>
        <v>0.00310791523568005</v>
      </c>
      <c r="J73" s="9" t="str">
        <f>_xlfn.XLOOKUP($E73,'Copy of Raw Data'!$E:$E,'Copy of 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10 to 15</v>
      </c>
      <c r="L73" s="9">
        <f>_xlfn.XLOOKUP($E73,'Copy of Raw Data'!$E:$E,'Copy of Raw Data'!L:L,"ERROR",0,1)</f>
        <v>13.68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_xlfn.XLOOKUP($E73,'Copy of Raw Data'!$E:$E,'Copy of Raw Data'!N:N,"ERROR",0,1)</f>
        <v>14.44</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4% to 6%</v>
      </c>
      <c r="P73" s="16">
        <f t="shared" si="18"/>
        <v>0.0526315789473684</v>
      </c>
      <c r="Q73" s="9">
        <f>_xlfn.XLOOKUP($E73,'Copy of Raw Data'!$E:$E,'Copy of Raw Data'!Q:Q,"ERROR",0,1)</f>
        <v>13.6</v>
      </c>
      <c r="R73" s="9" t="str">
        <f>_xlfn.XLOOKUP($E73,'Copy of Raw Data'!$E:$E,'Copy of Raw Data'!R:R,"ERROR",0,1)</f>
        <v>oz</v>
      </c>
      <c r="S73" s="17">
        <f t="shared" si="15"/>
        <v>1.00588235294118</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 to 0.05</v>
      </c>
      <c r="V73" s="17">
        <f t="shared" si="19"/>
        <v>0.0359068213013985</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20"/>
        <v>0.0340169886013249</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10 to 15</v>
      </c>
      <c r="Z73" s="17">
        <f t="array" ref="Z73">_xlfn.IFS(AA73="oz",_xlfn.IFS(R73="oz",Q73,R73="fl oz",Q73*1.04,R73="ml",Q73*0.0338),AA73="fl oz",_xlfn.IFS(R73="oz",Q73/1.04,R73="fl oz",Q73,R73="ml",Q73*0.0338/1.04),AA73="ml",_xlfn.IFS(R73="oz",Q73/0.0338,R73="fl oz",Q73*1.04/0.0338,R73="ml",Q73))</f>
        <v>13.6</v>
      </c>
      <c r="AA73" s="9" t="str">
        <f>_xlfn.XLOOKUP($E73,'Copy of Raw Data'!$E:$E,'Copy of Raw Data'!AA:AA,"ERROR",0,1)</f>
        <v>oz</v>
      </c>
      <c r="AB73" s="9"/>
      <c r="AC73" s="9"/>
      <c r="AD73" s="9"/>
      <c r="AE73" s="9"/>
      <c r="AF73" s="9"/>
      <c r="AH73">
        <f t="shared" si="17"/>
        <v>0</v>
      </c>
      <c r="AI73">
        <f t="shared" si="17"/>
        <v>0</v>
      </c>
      <c r="AJ73">
        <f t="shared" si="17"/>
        <v>0</v>
      </c>
      <c r="AK73">
        <f t="shared" si="17"/>
        <v>0</v>
      </c>
      <c r="AL73">
        <f t="shared" si="17"/>
        <v>0</v>
      </c>
      <c r="AM73">
        <f t="shared" si="17"/>
        <v>0</v>
      </c>
      <c r="AN73">
        <f t="shared" si="17"/>
        <v>0</v>
      </c>
      <c r="AO73">
        <f t="shared" si="17"/>
        <v>0</v>
      </c>
      <c r="AP73">
        <f t="shared" si="17"/>
        <v>0</v>
      </c>
      <c r="AQ73">
        <f t="shared" si="17"/>
        <v>0</v>
      </c>
      <c r="AR73">
        <f t="shared" si="17"/>
        <v>0</v>
      </c>
      <c r="AS73">
        <f t="shared" si="17"/>
        <v>0</v>
      </c>
      <c r="AT73">
        <f t="shared" si="17"/>
        <v>0</v>
      </c>
      <c r="AU73">
        <f t="shared" si="17"/>
        <v>0</v>
      </c>
      <c r="AV73">
        <f t="shared" si="17"/>
        <v>0</v>
      </c>
      <c r="AW73">
        <f t="shared" si="17"/>
        <v>0</v>
      </c>
      <c r="AX73">
        <f t="shared" si="16"/>
        <v>0</v>
      </c>
      <c r="AY73">
        <f t="shared" si="16"/>
        <v>0</v>
      </c>
      <c r="AZ73">
        <f t="shared" si="16"/>
        <v>0</v>
      </c>
    </row>
    <row r="74" hidden="1" spans="1:52">
      <c r="A74" s="9" t="str">
        <f>_xlfn.XLOOKUP($E74,'Copy of Raw Data'!$E:$E,'Copy of Raw Data'!A:A,"ERROR",0,1)</f>
        <v>US</v>
      </c>
      <c r="B74" s="9" t="str">
        <f>_xlfn.XLOOKUP($E74,'Copy of Raw Data'!$E:$E,'Copy of Raw Data'!B:B,"ERROR",0,1)</f>
        <v>Hair Mousses</v>
      </c>
      <c r="C74" s="9" t="str">
        <f>_xlfn.XLOOKUP($E74,'Copy of Raw Data'!$E:$E,'Copy of Raw Data'!C:C,"ERROR",0,1)</f>
        <v>authentic beauty concepts</v>
      </c>
      <c r="D74" s="9" t="str">
        <f>_xlfn.XLOOKUP($E74,'Copy of Raw Data'!$E:$E,'Copy of Raw Data'!D:D,"ERROR",0,1)</f>
        <v>www.amazon.com/dp/B08N7XN28F</v>
      </c>
      <c r="E74" s="9" t="s">
        <v>306</v>
      </c>
      <c r="F74" s="9" t="str">
        <f>_xlfn.XLOOKUP($E74,'Copy of Raw Data'!$E:$E,'Copy of Raw Data'!F:F,"ERROR",0,1)</f>
        <v>Amplify Mousse | Volumizing Mousse | Lightweight Medium Hold Styling | Heat Protection | All Hair Types | Vegan &amp; Cruelty-free | Silicone-free | 6.7 oz. | Authentic Beauty Concept</v>
      </c>
      <c r="G74" s="9">
        <f>_xlfn.XLOOKUP($E74,'Copy of Raw Data'!$E:$E,'Copy of Raw Data'!G:G,"ERROR",0,1)</f>
        <v>2727</v>
      </c>
      <c r="H74" s="9">
        <f>_xlfn.XLOOKUP($E74,'Copy of Raw Data'!$E:$E,'Copy of Raw Data'!H:H,"ERROR",0,1)</f>
        <v>73102.39</v>
      </c>
      <c r="I74" s="9">
        <f>_xlfn.XLOOKUP($E74,'Copy of Raw Data'!$E:$E,'Copy of Raw Data'!I:I,"ERROR",0,1)</f>
        <v>0.00299379938038444</v>
      </c>
      <c r="J74" s="9" t="str">
        <f>_xlfn.XLOOKUP($E74,'Copy of Raw Data'!$E:$E,'Copy of 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20 to 30</v>
      </c>
      <c r="L74" s="9">
        <f>_xlfn.XLOOKUP($E74,'Copy of Raw Data'!$E:$E,'Copy of Raw Data'!L:L,"ERROR",0,1)</f>
        <v>26.61</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20 to 30</v>
      </c>
      <c r="N74" s="9">
        <f>_xlfn.XLOOKUP($E74,'Copy of Raw Data'!$E:$E,'Copy of Raw Data'!N:N,"ERROR",0,1)</f>
        <v>27.96</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18"/>
        <v>0.0482832618025752</v>
      </c>
      <c r="Q74" s="9">
        <f>_xlfn.XLOOKUP($E74,'Copy of Raw Data'!$E:$E,'Copy of Raw Data'!Q:Q,"ERROR",0,1)</f>
        <v>6.7</v>
      </c>
      <c r="R74" s="9" t="str">
        <f>_xlfn.XLOOKUP($E74,'Copy of Raw Data'!$E:$E,'Copy of Raw Data'!R:R,"ERROR",0,1)</f>
        <v>oz</v>
      </c>
      <c r="S74" s="17">
        <f t="shared" si="15"/>
        <v>3.97164179104478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3 to 4</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7">
        <f t="shared" si="19"/>
        <v>0.141127302277924</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7">
        <f t="shared" si="20"/>
        <v>0.134313215794548</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17">
        <f t="array" ref="Z74">_xlfn.IFS(AA74="oz",_xlfn.IFS(R74="oz",Q74,R74="fl oz",Q74*1.04,R74="ml",Q74*0.0338),AA74="fl oz",_xlfn.IFS(R74="oz",Q74/1.04,R74="fl oz",Q74,R74="ml",Q74*0.0338/1.04),AA74="ml",_xlfn.IFS(R74="oz",Q74/0.0338,R74="fl oz",Q74*1.04/0.0338,R74="ml",Q74))</f>
        <v>6.7</v>
      </c>
      <c r="AA74" s="9" t="str">
        <f>_xlfn.XLOOKUP($E74,'Copy of Raw Data'!$E:$E,'Copy of Raw Data'!AA:AA,"ERROR",0,1)</f>
        <v>oz</v>
      </c>
      <c r="AB74" s="9"/>
      <c r="AC74" s="9"/>
      <c r="AD74" s="9"/>
      <c r="AE74" s="9"/>
      <c r="AF74" s="9"/>
      <c r="AH74">
        <f t="shared" si="17"/>
        <v>0</v>
      </c>
      <c r="AI74">
        <f t="shared" si="17"/>
        <v>0</v>
      </c>
      <c r="AJ74">
        <f t="shared" si="17"/>
        <v>0</v>
      </c>
      <c r="AK74">
        <f t="shared" si="17"/>
        <v>0</v>
      </c>
      <c r="AL74">
        <f t="shared" si="17"/>
        <v>0</v>
      </c>
      <c r="AM74">
        <f t="shared" si="17"/>
        <v>0</v>
      </c>
      <c r="AN74">
        <f t="shared" si="17"/>
        <v>0</v>
      </c>
      <c r="AO74">
        <f t="shared" si="17"/>
        <v>0</v>
      </c>
      <c r="AP74">
        <f t="shared" si="17"/>
        <v>0</v>
      </c>
      <c r="AQ74">
        <f t="shared" si="17"/>
        <v>0</v>
      </c>
      <c r="AR74">
        <f t="shared" si="17"/>
        <v>0</v>
      </c>
      <c r="AS74">
        <f t="shared" si="17"/>
        <v>0</v>
      </c>
      <c r="AT74">
        <f t="shared" si="17"/>
        <v>0</v>
      </c>
      <c r="AU74">
        <f t="shared" si="17"/>
        <v>0</v>
      </c>
      <c r="AV74">
        <f t="shared" si="17"/>
        <v>0</v>
      </c>
      <c r="AW74">
        <f t="shared" si="17"/>
        <v>0</v>
      </c>
      <c r="AX74">
        <f t="shared" si="16"/>
        <v>0</v>
      </c>
      <c r="AY74">
        <f t="shared" si="16"/>
        <v>0</v>
      </c>
      <c r="AZ74">
        <f t="shared" si="16"/>
        <v>0</v>
      </c>
    </row>
    <row r="75" hidden="1" spans="1:52">
      <c r="A75" s="9" t="str">
        <f>_xlfn.XLOOKUP($E75,'Copy of Raw Data'!$E:$E,'Copy of Raw Data'!A:A,"ERROR",0,1)</f>
        <v>US</v>
      </c>
      <c r="B75" s="9" t="str">
        <f>_xlfn.XLOOKUP($E75,'Copy of Raw Data'!$E:$E,'Copy of Raw Data'!B:B,"ERROR",0,1)</f>
        <v>Hair Mousses</v>
      </c>
      <c r="C75" s="9" t="str">
        <f>_xlfn.XLOOKUP($E75,'Copy of Raw Data'!$E:$E,'Copy of Raw Data'!C:C,"ERROR",0,1)</f>
        <v>Got2B</v>
      </c>
      <c r="D75" s="9" t="str">
        <f>_xlfn.XLOOKUP($E75,'Copy of Raw Data'!$E:$E,'Copy of Raw Data'!D:D,"ERROR",0,1)</f>
        <v>www.amazon.com/dp/B082NDT1YJ</v>
      </c>
      <c r="E75" s="9" t="s">
        <v>310</v>
      </c>
      <c r="F75" s="9" t="str">
        <f>_xlfn.XLOOKUP($E75,'Copy of Raw Data'!$E:$E,'Copy of Raw Data'!F:F,"ERROR",0,1)</f>
        <v>Got2b Volumaniac Bodifying Hair Mousse, 8 oz</v>
      </c>
      <c r="G75" s="9">
        <f>_xlfn.XLOOKUP($E75,'Copy of Raw Data'!$E:$E,'Copy of Raw Data'!G:G,"ERROR",0,1)</f>
        <v>3831</v>
      </c>
      <c r="H75" s="9">
        <f>_xlfn.XLOOKUP($E75,'Copy of Raw Data'!$E:$E,'Copy of Raw Data'!H:H,"ERROR",0,1)</f>
        <v>70418.23</v>
      </c>
      <c r="I75" s="9">
        <f>_xlfn.XLOOKUP($E75,'Copy of Raw Data'!$E:$E,'Copy of Raw Data'!I:I,"ERROR",0,1)</f>
        <v>0.00286906466586391</v>
      </c>
      <c r="J75" s="9" t="str">
        <f>_xlfn.XLOOKUP($E75,'Copy of Raw Data'!$E:$E,'Copy of 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15 to 20</v>
      </c>
      <c r="L75" s="9">
        <f>_xlfn.XLOOKUP($E75,'Copy of Raw Data'!$E:$E,'Copy of Raw Data'!L:L,"ERROR",0,1)</f>
        <v>18.45</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_xlfn.XLOOKUP($E75,'Copy of Raw Data'!$E:$E,'Copy of Raw Data'!N:N,"ERROR",0,1)</f>
        <v>20.23</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8% to 10%</v>
      </c>
      <c r="P75" s="16">
        <f t="shared" si="18"/>
        <v>0.0879881364310431</v>
      </c>
      <c r="Q75" s="9">
        <f>_xlfn.XLOOKUP($E75,'Copy of Raw Data'!$E:$E,'Copy of Raw Data'!Q:Q,"ERROR",0,1)</f>
        <v>8</v>
      </c>
      <c r="R75" s="9" t="str">
        <f>_xlfn.XLOOKUP($E75,'Copy of Raw Data'!$E:$E,'Copy of Raw Data'!R:R,"ERROR",0,1)</f>
        <v>oz</v>
      </c>
      <c r="S75" s="17">
        <f t="shared" si="15"/>
        <v>2.30625</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2 to 3</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17">
        <f t="shared" si="19"/>
        <v>0.0855174163003044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17">
        <f t="shared" si="20"/>
        <v>0.0779928982076429</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8</v>
      </c>
      <c r="AA75" s="9" t="str">
        <f>_xlfn.XLOOKUP($E75,'Copy of Raw Data'!$E:$E,'Copy of Raw Data'!AA:AA,"ERROR",0,1)</f>
        <v>oz</v>
      </c>
      <c r="AB75" s="9"/>
      <c r="AC75" s="9"/>
      <c r="AD75" s="9"/>
      <c r="AE75" s="9"/>
      <c r="AF75" s="9"/>
      <c r="AH75">
        <f t="shared" si="17"/>
        <v>0</v>
      </c>
      <c r="AI75">
        <f t="shared" si="17"/>
        <v>0</v>
      </c>
      <c r="AJ75">
        <f t="shared" si="17"/>
        <v>0</v>
      </c>
      <c r="AK75">
        <f t="shared" si="17"/>
        <v>0</v>
      </c>
      <c r="AL75">
        <f t="shared" si="17"/>
        <v>0</v>
      </c>
      <c r="AM75">
        <f t="shared" si="17"/>
        <v>0</v>
      </c>
      <c r="AN75">
        <f t="shared" si="17"/>
        <v>0</v>
      </c>
      <c r="AO75">
        <f t="shared" si="17"/>
        <v>0</v>
      </c>
      <c r="AP75">
        <f t="shared" si="17"/>
        <v>0</v>
      </c>
      <c r="AQ75">
        <f t="shared" si="17"/>
        <v>0</v>
      </c>
      <c r="AR75">
        <f t="shared" si="17"/>
        <v>0</v>
      </c>
      <c r="AS75">
        <f t="shared" si="17"/>
        <v>0</v>
      </c>
      <c r="AT75">
        <f t="shared" si="17"/>
        <v>0</v>
      </c>
      <c r="AU75">
        <f t="shared" si="17"/>
        <v>0</v>
      </c>
      <c r="AV75">
        <f t="shared" si="17"/>
        <v>0</v>
      </c>
      <c r="AW75">
        <f t="shared" si="17"/>
        <v>0</v>
      </c>
      <c r="AX75">
        <f t="shared" si="16"/>
        <v>0</v>
      </c>
      <c r="AY75">
        <f t="shared" si="16"/>
        <v>0</v>
      </c>
      <c r="AZ75">
        <f t="shared" si="16"/>
        <v>0</v>
      </c>
    </row>
    <row r="76" hidden="1" spans="1:52">
      <c r="A76" s="9" t="str">
        <f>_xlfn.XLOOKUP($E76,'Copy of Raw Data'!$E:$E,'Copy of Raw Data'!A:A,"ERROR",0,1)</f>
        <v>US</v>
      </c>
      <c r="B76" s="9" t="str">
        <f>_xlfn.XLOOKUP($E76,'Copy of Raw Data'!$E:$E,'Copy of Raw Data'!B:B,"ERROR",0,1)</f>
        <v>Hair Mousses</v>
      </c>
      <c r="C76" s="9" t="str">
        <f>_xlfn.XLOOKUP($E76,'Copy of Raw Data'!$E:$E,'Copy of Raw Data'!C:C,"ERROR",0,1)</f>
        <v>rusk</v>
      </c>
      <c r="D76" s="9" t="str">
        <f>_xlfn.XLOOKUP($E76,'Copy of Raw Data'!$E:$E,'Copy of Raw Data'!D:D,"ERROR",0,1)</f>
        <v>www.amazon.com/dp/B002RS6J4E</v>
      </c>
      <c r="E76" s="9" t="s">
        <v>313</v>
      </c>
      <c r="F76" s="9" t="str">
        <f>_xlfn.XLOOKUP($E76,'Copy of Raw Data'!$E:$E,'Copy of Raw Data'!F:F,"ERROR",0,1)</f>
        <v>RUSK Designer Collection Mousse Maximum Volume and Control, Firm-Holding Styling Mousse, 8.8 Ounce</v>
      </c>
      <c r="G76" s="9">
        <f>_xlfn.XLOOKUP($E76,'Copy of Raw Data'!$E:$E,'Copy of Raw Data'!G:G,"ERROR",0,1)</f>
        <v>4688</v>
      </c>
      <c r="H76" s="9">
        <f>_xlfn.XLOOKUP($E76,'Copy of Raw Data'!$E:$E,'Copy of Raw Data'!H:H,"ERROR",0,1)</f>
        <v>67484.3</v>
      </c>
      <c r="I76" s="9">
        <f>_xlfn.XLOOKUP($E76,'Copy of Raw Data'!$E:$E,'Copy of Raw Data'!I:I,"ERROR",0,1)</f>
        <v>0.00282313237088044</v>
      </c>
      <c r="J76" s="9" t="str">
        <f>_xlfn.XLOOKUP($E76,'Copy of Raw Data'!$E:$E,'Copy of 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_xlfn.XLOOKUP($E76,'Copy of Raw Data'!$E:$E,'Copy of Raw Data'!L:L,"ERROR",0,1)</f>
        <v>16.39</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15 to 20</v>
      </c>
      <c r="N76" s="9">
        <f>_xlfn.XLOOKUP($E76,'Copy of Raw Data'!$E:$E,'Copy of Raw Data'!N:N,"ERROR",0,1)</f>
        <v>17.44</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6% to 8%</v>
      </c>
      <c r="P76" s="16">
        <f t="shared" si="18"/>
        <v>0.0602064220183487</v>
      </c>
      <c r="Q76" s="9">
        <f>_xlfn.XLOOKUP($E76,'Copy of Raw Data'!$E:$E,'Copy of Raw Data'!Q:Q,"ERROR",0,1)</f>
        <v>8.8</v>
      </c>
      <c r="R76" s="9" t="str">
        <f>_xlfn.XLOOKUP($E76,'Copy of Raw Data'!$E:$E,'Copy of Raw Data'!R:R,"ERROR",0,1)</f>
        <v>oz</v>
      </c>
      <c r="S76" s="17">
        <f t="shared" si="15"/>
        <v>1.8625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1 to 2</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19"/>
        <v>0.0670212438896916</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20"/>
        <v>0.0629861345958742</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8 to 10</v>
      </c>
      <c r="Z76" s="17">
        <f t="array" ref="Z76">_xlfn.IFS(AA76="oz",_xlfn.IFS(R76="oz",Q76,R76="fl oz",Q76*1.04,R76="ml",Q76*0.0338),AA76="fl oz",_xlfn.IFS(R76="oz",Q76/1.04,R76="fl oz",Q76,R76="ml",Q76*0.0338/1.04),AA76="ml",_xlfn.IFS(R76="oz",Q76/0.0338,R76="fl oz",Q76*1.04/0.0338,R76="ml",Q76))</f>
        <v>8.8</v>
      </c>
      <c r="AA76" s="9" t="str">
        <f>_xlfn.XLOOKUP($E76,'Copy of Raw Data'!$E:$E,'Copy of Raw Data'!AA:AA,"ERROR",0,1)</f>
        <v>oz</v>
      </c>
      <c r="AB76" s="9"/>
      <c r="AC76" s="9"/>
      <c r="AD76" s="9"/>
      <c r="AE76" s="9"/>
      <c r="AF76" s="9"/>
      <c r="AH76">
        <f t="shared" si="17"/>
        <v>0</v>
      </c>
      <c r="AI76">
        <f t="shared" si="17"/>
        <v>0</v>
      </c>
      <c r="AJ76">
        <f t="shared" si="17"/>
        <v>0</v>
      </c>
      <c r="AK76">
        <f t="shared" si="17"/>
        <v>0</v>
      </c>
      <c r="AL76">
        <f t="shared" si="17"/>
        <v>0</v>
      </c>
      <c r="AM76">
        <f t="shared" si="17"/>
        <v>0</v>
      </c>
      <c r="AN76">
        <f t="shared" si="17"/>
        <v>0</v>
      </c>
      <c r="AO76">
        <f t="shared" si="17"/>
        <v>0</v>
      </c>
      <c r="AP76">
        <f t="shared" si="17"/>
        <v>0</v>
      </c>
      <c r="AQ76">
        <f t="shared" si="17"/>
        <v>0</v>
      </c>
      <c r="AR76">
        <f t="shared" si="17"/>
        <v>0</v>
      </c>
      <c r="AS76">
        <f t="shared" si="17"/>
        <v>0</v>
      </c>
      <c r="AT76">
        <f t="shared" si="17"/>
        <v>0</v>
      </c>
      <c r="AU76">
        <f t="shared" si="17"/>
        <v>0</v>
      </c>
      <c r="AV76">
        <f t="shared" si="17"/>
        <v>0</v>
      </c>
      <c r="AW76">
        <f t="shared" si="17"/>
        <v>0</v>
      </c>
      <c r="AX76">
        <f t="shared" si="16"/>
        <v>0</v>
      </c>
      <c r="AY76">
        <f t="shared" si="16"/>
        <v>0</v>
      </c>
      <c r="AZ76">
        <f t="shared" si="16"/>
        <v>0</v>
      </c>
    </row>
    <row r="77" hidden="1" spans="1:52">
      <c r="A77" s="9" t="str">
        <f>_xlfn.XLOOKUP($E77,'Copy of Raw Data'!$E:$E,'Copy of Raw Data'!A:A,"ERROR",0,1)</f>
        <v>US</v>
      </c>
      <c r="B77" s="9" t="str">
        <f>_xlfn.XLOOKUP($E77,'Copy of Raw Data'!$E:$E,'Copy of Raw Data'!B:B,"ERROR",0,1)</f>
        <v>Hair Mousses</v>
      </c>
      <c r="C77" s="9" t="str">
        <f>_xlfn.XLOOKUP($E77,'Copy of Raw Data'!$E:$E,'Copy of Raw Data'!C:C,"ERROR",0,1)</f>
        <v>Boldify</v>
      </c>
      <c r="D77" s="9" t="str">
        <f>_xlfn.XLOOKUP($E77,'Copy of Raw Data'!$E:$E,'Copy of Raw Data'!D:D,"ERROR",0,1)</f>
        <v>www.amazon.com/dp/B0739NH8XC</v>
      </c>
      <c r="E77" s="9" t="s">
        <v>317</v>
      </c>
      <c r="F77" s="9" t="str">
        <f>_xlfn.XLOOKUP($E77,'Copy of Raw Data'!$E:$E,'Copy of Raw Data'!F:F,"ERROR",0,1)</f>
        <v>Boldify Spray Root Booster - Volumizing Mousse for Fine Hair - Root Lifter Hair Products, Texture Spray Hair Styling Products for Root Boost &amp; Volume, Stylist Recommended - 8oz</v>
      </c>
      <c r="G77" s="9">
        <f>_xlfn.XLOOKUP($E77,'Copy of Raw Data'!$E:$E,'Copy of Raw Data'!G:G,"ERROR",0,1)</f>
        <v>2693</v>
      </c>
      <c r="H77" s="9">
        <f>_xlfn.XLOOKUP($E77,'Copy of Raw Data'!$E:$E,'Copy of Raw Data'!H:H,"ERROR",0,1)</f>
        <v>66403.91</v>
      </c>
      <c r="I77" s="9">
        <f>_xlfn.XLOOKUP($E77,'Copy of Raw Data'!$E:$E,'Copy of Raw Data'!I:I,"ERROR",0,1)</f>
        <v>0.0027706919485392</v>
      </c>
      <c r="J77" s="9" t="str">
        <f>_xlfn.XLOOKUP($E77,'Copy of Raw Data'!$E:$E,'Copy of 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20 to 30</v>
      </c>
      <c r="L77" s="9">
        <f>_xlfn.XLOOKUP($E77,'Copy of Raw Data'!$E:$E,'Copy of Raw Data'!L:L,"ERROR",0,1)</f>
        <v>24.81</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20 to 30</v>
      </c>
      <c r="N77" s="9">
        <f>_xlfn.XLOOKUP($E77,'Copy of Raw Data'!$E:$E,'Copy of Raw Data'!N:N,"ERROR",0,1)</f>
        <v>27.45</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8% to 10%</v>
      </c>
      <c r="P77" s="16">
        <f t="shared" si="18"/>
        <v>0.0961748633879782</v>
      </c>
      <c r="Q77" s="9">
        <f>_xlfn.XLOOKUP($E77,'Copy of Raw Data'!$E:$E,'Copy of Raw Data'!Q:Q,"ERROR",0,1)</f>
        <v>8</v>
      </c>
      <c r="R77" s="9" t="str">
        <f>_xlfn.XLOOKUP($E77,'Copy of Raw Data'!$E:$E,'Copy of Raw Data'!R:R,"ERROR",0,1)</f>
        <v>oz</v>
      </c>
      <c r="S77" s="17">
        <f t="shared" si="15"/>
        <v>3.10125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3 to 4</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0.1 to 0.2</v>
      </c>
      <c r="V77" s="17">
        <f t="shared" si="19"/>
        <v>0.116038214406493</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0.1 to 0.2</v>
      </c>
      <c r="X77" s="17">
        <f t="shared" si="20"/>
        <v>0.104878254988164</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6 to 8</v>
      </c>
      <c r="Z77" s="17">
        <f t="array" ref="Z77">_xlfn.IFS(AA77="oz",_xlfn.IFS(R77="oz",Q77,R77="fl oz",Q77*1.04,R77="ml",Q77*0.0338),AA77="fl oz",_xlfn.IFS(R77="oz",Q77/1.04,R77="fl oz",Q77,R77="ml",Q77*0.0338/1.04),AA77="ml",_xlfn.IFS(R77="oz",Q77/0.0338,R77="fl oz",Q77*1.04/0.0338,R77="ml",Q77))</f>
        <v>8</v>
      </c>
      <c r="AA77" s="9" t="str">
        <f>_xlfn.XLOOKUP($E77,'Copy of Raw Data'!$E:$E,'Copy of Raw Data'!AA:AA,"ERROR",0,1)</f>
        <v>oz</v>
      </c>
      <c r="AB77" s="9"/>
      <c r="AC77" s="9"/>
      <c r="AD77" s="9"/>
      <c r="AE77" s="9"/>
      <c r="AF77" s="9"/>
      <c r="AH77">
        <f t="shared" si="17"/>
        <v>0</v>
      </c>
      <c r="AI77">
        <f t="shared" si="17"/>
        <v>0</v>
      </c>
      <c r="AJ77">
        <f t="shared" si="17"/>
        <v>0</v>
      </c>
      <c r="AK77">
        <f t="shared" si="17"/>
        <v>0</v>
      </c>
      <c r="AL77">
        <f t="shared" si="17"/>
        <v>0</v>
      </c>
      <c r="AM77">
        <f t="shared" si="17"/>
        <v>0</v>
      </c>
      <c r="AN77">
        <f t="shared" si="17"/>
        <v>0</v>
      </c>
      <c r="AO77">
        <f t="shared" si="17"/>
        <v>0</v>
      </c>
      <c r="AP77">
        <f t="shared" si="17"/>
        <v>0</v>
      </c>
      <c r="AQ77">
        <f t="shared" si="17"/>
        <v>0</v>
      </c>
      <c r="AR77">
        <f t="shared" si="17"/>
        <v>0</v>
      </c>
      <c r="AS77">
        <f t="shared" si="17"/>
        <v>0</v>
      </c>
      <c r="AT77">
        <f t="shared" si="17"/>
        <v>0</v>
      </c>
      <c r="AU77">
        <f t="shared" si="17"/>
        <v>0</v>
      </c>
      <c r="AV77">
        <f t="shared" si="17"/>
        <v>0</v>
      </c>
      <c r="AW77">
        <f t="shared" si="17"/>
        <v>0</v>
      </c>
      <c r="AX77">
        <f t="shared" si="16"/>
        <v>0</v>
      </c>
      <c r="AY77">
        <f t="shared" si="16"/>
        <v>0</v>
      </c>
      <c r="AZ77">
        <f t="shared" si="16"/>
        <v>0</v>
      </c>
    </row>
    <row r="78" hidden="1" spans="1:52">
      <c r="A78" s="9" t="str">
        <f>_xlfn.XLOOKUP($E78,'Copy of Raw Data'!$E:$E,'Copy of Raw Data'!A:A,"ERROR",0,1)</f>
        <v>US</v>
      </c>
      <c r="B78" s="9" t="str">
        <f>_xlfn.XLOOKUP($E78,'Copy of Raw Data'!$E:$E,'Copy of Raw Data'!B:B,"ERROR",0,1)</f>
        <v>Hair Mousses</v>
      </c>
      <c r="C78" s="9" t="str">
        <f>_xlfn.XLOOKUP($E78,'Copy of Raw Data'!$E:$E,'Copy of Raw Data'!C:C,"ERROR",0,1)</f>
        <v>matrix</v>
      </c>
      <c r="D78" s="9" t="str">
        <f>_xlfn.XLOOKUP($E78,'Copy of Raw Data'!$E:$E,'Copy of Raw Data'!D:D,"ERROR",0,1)</f>
        <v>www.amazon.com/dp/B01540AD2U</v>
      </c>
      <c r="E78" s="9" t="s">
        <v>321</v>
      </c>
      <c r="F78" s="9" t="str">
        <f>_xlfn.XLOOKUP($E78,'Copy of Raw Data'!$E:$E,'Copy of Raw Data'!F:F,"ERROR",0,1)</f>
        <v>Matrix High Amplify Foam Volumizer Full Bodifying Mousse | Lightweight Lasting Volume | For Fine, Limp Hair | Conditioning Shine | Adds Thickness | Salon Hair Styling | Packaging May Vary | 8.3 Oz.</v>
      </c>
      <c r="G78" s="9">
        <f>_xlfn.XLOOKUP($E78,'Copy of Raw Data'!$E:$E,'Copy of Raw Data'!G:G,"ERROR",0,1)</f>
        <v>3160</v>
      </c>
      <c r="H78" s="9">
        <f>_xlfn.XLOOKUP($E78,'Copy of Raw Data'!$E:$E,'Copy of Raw Data'!H:H,"ERROR",0,1)</f>
        <v>65170.44</v>
      </c>
      <c r="I78" s="9">
        <f>_xlfn.XLOOKUP($E78,'Copy of Raw Data'!$E:$E,'Copy of Raw Data'!I:I,"ERROR",0,1)</f>
        <v>0.00271992872520674</v>
      </c>
      <c r="J78" s="9" t="str">
        <f>_xlfn.XLOOKUP($E78,'Copy of Raw Data'!$E:$E,'Copy of 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_xlfn.XLOOKUP($E78,'Copy of Raw Data'!$E:$E,'Copy of Raw Data'!L:L,"ERROR",0,1)</f>
        <v>20.75</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_xlfn.XLOOKUP($E78,'Copy of Raw Data'!$E:$E,'Copy of Raw Data'!N:N,"ERROR",0,1)</f>
        <v>22</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4% to 6%</v>
      </c>
      <c r="P78" s="16">
        <f t="shared" si="18"/>
        <v>0.0568181818181818</v>
      </c>
      <c r="Q78" s="9">
        <f>_xlfn.XLOOKUP($E78,'Copy of Raw Data'!$E:$E,'Copy of Raw Data'!Q:Q,"ERROR",0,1)</f>
        <v>8.3</v>
      </c>
      <c r="R78" s="9" t="str">
        <f>_xlfn.XLOOKUP($E78,'Copy of Raw Data'!$E:$E,'Copy of Raw Data'!R:R,"ERROR",0,1)</f>
        <v>oz</v>
      </c>
      <c r="S78" s="17">
        <f t="shared" si="15"/>
        <v>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2 to 3</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0.05 to 0.1</v>
      </c>
      <c r="V78" s="17">
        <f t="shared" si="19"/>
        <v>0.0896382282596738</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0.05 to 0.1</v>
      </c>
      <c r="X78" s="17">
        <f t="shared" si="20"/>
        <v>0.084545147108556</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8 to 10</v>
      </c>
      <c r="Z78" s="17">
        <f t="array" ref="Z78">_xlfn.IFS(AA78="oz",_xlfn.IFS(R78="oz",Q78,R78="fl oz",Q78*1.04,R78="ml",Q78*0.0338),AA78="fl oz",_xlfn.IFS(R78="oz",Q78/1.04,R78="fl oz",Q78,R78="ml",Q78*0.0338/1.04),AA78="ml",_xlfn.IFS(R78="oz",Q78/0.0338,R78="fl oz",Q78*1.04/0.0338,R78="ml",Q78))</f>
        <v>8.3</v>
      </c>
      <c r="AA78" s="9" t="str">
        <f>_xlfn.XLOOKUP($E78,'Copy of Raw Data'!$E:$E,'Copy of Raw Data'!AA:AA,"ERROR",0,1)</f>
        <v>oz</v>
      </c>
      <c r="AB78" s="9"/>
      <c r="AC78" s="9"/>
      <c r="AD78" s="9"/>
      <c r="AE78" s="9"/>
      <c r="AF78" s="9"/>
      <c r="AH78">
        <f t="shared" si="17"/>
        <v>0</v>
      </c>
      <c r="AI78">
        <f t="shared" si="17"/>
        <v>0</v>
      </c>
      <c r="AJ78">
        <f t="shared" si="17"/>
        <v>0</v>
      </c>
      <c r="AK78">
        <f t="shared" si="17"/>
        <v>0</v>
      </c>
      <c r="AL78">
        <f t="shared" si="17"/>
        <v>0</v>
      </c>
      <c r="AM78">
        <f t="shared" si="17"/>
        <v>0</v>
      </c>
      <c r="AN78">
        <f t="shared" si="17"/>
        <v>0</v>
      </c>
      <c r="AO78">
        <f t="shared" si="17"/>
        <v>0</v>
      </c>
      <c r="AP78">
        <f t="shared" si="17"/>
        <v>0</v>
      </c>
      <c r="AQ78">
        <f t="shared" si="17"/>
        <v>0</v>
      </c>
      <c r="AR78">
        <f t="shared" si="17"/>
        <v>0</v>
      </c>
      <c r="AS78">
        <f t="shared" si="17"/>
        <v>0</v>
      </c>
      <c r="AT78">
        <f t="shared" si="17"/>
        <v>0</v>
      </c>
      <c r="AU78">
        <f t="shared" si="17"/>
        <v>0</v>
      </c>
      <c r="AV78">
        <f t="shared" si="17"/>
        <v>0</v>
      </c>
      <c r="AW78">
        <f t="shared" ref="AW78:AZ141" si="21">IF(IFERROR(SEARCH(AW$2,$AE78,1),0)=0,0,1)</f>
        <v>0</v>
      </c>
      <c r="AX78">
        <f t="shared" si="21"/>
        <v>0</v>
      </c>
      <c r="AY78">
        <f t="shared" si="21"/>
        <v>0</v>
      </c>
      <c r="AZ78">
        <f t="shared" si="21"/>
        <v>0</v>
      </c>
    </row>
    <row r="79" hidden="1" spans="1:52">
      <c r="A79" s="9" t="str">
        <f>_xlfn.XLOOKUP($E79,'Copy of Raw Data'!$E:$E,'Copy of Raw Data'!A:A,"ERROR",0,1)</f>
        <v>US</v>
      </c>
      <c r="B79" s="9" t="str">
        <f>_xlfn.XLOOKUP($E79,'Copy of Raw Data'!$E:$E,'Copy of Raw Data'!B:B,"ERROR",0,1)</f>
        <v>Hair Mousses</v>
      </c>
      <c r="C79" s="9" t="str">
        <f>_xlfn.XLOOKUP($E79,'Copy of Raw Data'!$E:$E,'Copy of Raw Data'!C:C,"ERROR",0,1)</f>
        <v>Suave</v>
      </c>
      <c r="D79" s="9" t="str">
        <f>_xlfn.XLOOKUP($E79,'Copy of Raw Data'!$E:$E,'Copy of Raw Data'!D:D,"ERROR",0,1)</f>
        <v>www.amazon.com/dp/B004DBXKWW</v>
      </c>
      <c r="E79" s="9" t="s">
        <v>325</v>
      </c>
      <c r="F79" s="9" t="str">
        <f>_xlfn.XLOOKUP($E79,'Copy of Raw Data'!$E:$E,'Copy of Raw Data'!F:F,"ERROR",0,1)</f>
        <v>Suave Professionals Mousse Captivating Curls 7 oz, Cream</v>
      </c>
      <c r="G79" s="9">
        <f>_xlfn.XLOOKUP($E79,'Copy of Raw Data'!$E:$E,'Copy of Raw Data'!G:G,"ERROR",0,1)</f>
        <v>16080</v>
      </c>
      <c r="H79" s="9">
        <f>_xlfn.XLOOKUP($E79,'Copy of Raw Data'!$E:$E,'Copy of Raw Data'!H:H,"ERROR",0,1)</f>
        <v>63976.42</v>
      </c>
      <c r="I79" s="9">
        <f>_xlfn.XLOOKUP($E79,'Copy of Raw Data'!$E:$E,'Copy of Raw Data'!I:I,"ERROR",0,1)</f>
        <v>0.00266449315279785</v>
      </c>
      <c r="J79" s="9" t="str">
        <f>_xlfn.XLOOKUP($E79,'Copy of Raw Data'!$E:$E,'Copy of 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0 to 5</v>
      </c>
      <c r="L79" s="9">
        <f>_xlfn.XLOOKUP($E79,'Copy of Raw Data'!$E:$E,'Copy of Raw Data'!L:L,"ERROR",0,1)</f>
        <v>3.98</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 to 10</v>
      </c>
      <c r="N79" s="9">
        <f>_xlfn.XLOOKUP($E79,'Copy of Raw Data'!$E:$E,'Copy of Raw Data'!N:N,"ERROR",0,1)</f>
        <v>5.37</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25% to 30%</v>
      </c>
      <c r="P79" s="16">
        <f t="shared" si="18"/>
        <v>0.258845437616387</v>
      </c>
      <c r="Q79" s="9">
        <f>_xlfn.XLOOKUP($E79,'Copy of Raw Data'!$E:$E,'Copy of Raw Data'!Q:Q,"ERROR",0,1)</f>
        <v>7</v>
      </c>
      <c r="R79" s="9" t="str">
        <f>_xlfn.XLOOKUP($E79,'Copy of Raw Data'!$E:$E,'Copy of Raw Data'!R:R,"ERROR",0,1)</f>
        <v>oz</v>
      </c>
      <c r="S79" s="17">
        <f t="shared" si="15"/>
        <v>0.568571428571429</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0.5 to 0.75</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 to 0.05</v>
      </c>
      <c r="V79" s="17">
        <f t="shared" si="19"/>
        <v>0.0259432822841683</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 to 0.05</v>
      </c>
      <c r="X79" s="17">
        <f t="shared" si="20"/>
        <v>0.0192279820281173</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17">
        <f t="array" ref="Z79">_xlfn.IFS(AA79="oz",_xlfn.IFS(R79="oz",Q79,R79="fl oz",Q79*1.04,R79="ml",Q79*0.0338),AA79="fl oz",_xlfn.IFS(R79="oz",Q79/1.04,R79="fl oz",Q79,R79="ml",Q79*0.0338/1.04),AA79="ml",_xlfn.IFS(R79="oz",Q79/0.0338,R79="fl oz",Q79*1.04/0.0338,R79="ml",Q79))</f>
        <v>7</v>
      </c>
      <c r="AA79" s="9" t="str">
        <f>_xlfn.XLOOKUP($E79,'Copy of Raw Data'!$E:$E,'Copy of Raw Data'!AA:AA,"ERROR",0,1)</f>
        <v>oz</v>
      </c>
      <c r="AB79" s="9"/>
      <c r="AC79" s="9"/>
      <c r="AD79" s="9"/>
      <c r="AE79" s="9"/>
      <c r="AF79" s="9"/>
      <c r="AH79">
        <f t="shared" ref="AH79:AW142" si="22">IF(IFERROR(SEARCH(AH$2,$AE79,1),0)=0,0,1)</f>
        <v>0</v>
      </c>
      <c r="AI79">
        <f t="shared" si="22"/>
        <v>0</v>
      </c>
      <c r="AJ79">
        <f t="shared" si="22"/>
        <v>0</v>
      </c>
      <c r="AK79">
        <f t="shared" si="22"/>
        <v>0</v>
      </c>
      <c r="AL79">
        <f t="shared" si="22"/>
        <v>0</v>
      </c>
      <c r="AM79">
        <f t="shared" si="22"/>
        <v>0</v>
      </c>
      <c r="AN79">
        <f t="shared" si="22"/>
        <v>0</v>
      </c>
      <c r="AO79">
        <f t="shared" si="22"/>
        <v>0</v>
      </c>
      <c r="AP79">
        <f t="shared" si="22"/>
        <v>0</v>
      </c>
      <c r="AQ79">
        <f t="shared" si="22"/>
        <v>0</v>
      </c>
      <c r="AR79">
        <f t="shared" si="22"/>
        <v>0</v>
      </c>
      <c r="AS79">
        <f t="shared" si="22"/>
        <v>0</v>
      </c>
      <c r="AT79">
        <f t="shared" si="22"/>
        <v>0</v>
      </c>
      <c r="AU79">
        <f t="shared" si="22"/>
        <v>0</v>
      </c>
      <c r="AV79">
        <f t="shared" si="22"/>
        <v>0</v>
      </c>
      <c r="AW79">
        <f t="shared" si="22"/>
        <v>0</v>
      </c>
      <c r="AX79">
        <f t="shared" si="21"/>
        <v>0</v>
      </c>
      <c r="AY79">
        <f t="shared" si="21"/>
        <v>0</v>
      </c>
      <c r="AZ79">
        <f t="shared" si="21"/>
        <v>0</v>
      </c>
    </row>
    <row r="80" hidden="1" spans="1:52">
      <c r="A80" s="9" t="str">
        <f>_xlfn.XLOOKUP($E80,'Copy of Raw Data'!$E:$E,'Copy of Raw Data'!A:A,"ERROR",0,1)</f>
        <v>US</v>
      </c>
      <c r="B80" s="9" t="str">
        <f>_xlfn.XLOOKUP($E80,'Copy of Raw Data'!$E:$E,'Copy of Raw Data'!B:B,"ERROR",0,1)</f>
        <v>Hair Mousses</v>
      </c>
      <c r="C80" s="9" t="str">
        <f>_xlfn.XLOOKUP($E80,'Copy of Raw Data'!$E:$E,'Copy of Raw Data'!C:C,"ERROR",0,1)</f>
        <v>Camille Rose</v>
      </c>
      <c r="D80" s="9" t="str">
        <f>_xlfn.XLOOKUP($E80,'Copy of Raw Data'!$E:$E,'Copy of Raw Data'!D:D,"ERROR",0,1)</f>
        <v>www.amazon.com/dp/B0933PJLR3</v>
      </c>
      <c r="E80" s="9" t="s">
        <v>329</v>
      </c>
      <c r="F80" s="9" t="str">
        <f>_xlfn.XLOOKUP($E80,'Copy of Raw Data'!$E:$E,'Copy of Raw Data'!F:F,"ERROR",0,1)</f>
        <v>Camille Rose Spiked Honey Mousse 4-in-1 Hair Styler to Define Curls and Hold Styles Into Place while Nourishing and Adding Shine | With Honey and Nettle Root</v>
      </c>
      <c r="G80" s="9">
        <f>_xlfn.XLOOKUP($E80,'Copy of Raw Data'!$E:$E,'Copy of Raw Data'!G:G,"ERROR",0,1)</f>
        <v>5266</v>
      </c>
      <c r="H80" s="9">
        <f>_xlfn.XLOOKUP($E80,'Copy of Raw Data'!$E:$E,'Copy of Raw Data'!H:H,"ERROR",0,1)</f>
        <v>62672.5</v>
      </c>
      <c r="I80" s="9">
        <f>_xlfn.XLOOKUP($E80,'Copy of Raw Data'!$E:$E,'Copy of Raw Data'!I:I,"ERROR",0,1)</f>
        <v>0.00259056460130556</v>
      </c>
      <c r="J80" s="9" t="str">
        <f>_xlfn.XLOOKUP($E80,'Copy of Raw Data'!$E:$E,'Copy of 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10 to 15</v>
      </c>
      <c r="L80" s="9">
        <f>_xlfn.XLOOKUP($E80,'Copy of Raw Data'!$E:$E,'Copy of Raw Data'!L:L,"ERROR",0,1)</f>
        <v>11.82</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10 to 15</v>
      </c>
      <c r="N80" s="9">
        <f>_xlfn.XLOOKUP($E80,'Copy of Raw Data'!$E:$E,'Copy of Raw Data'!N:N,"ERROR",0,1)</f>
        <v>12.21</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 to 4%</v>
      </c>
      <c r="P80" s="16">
        <f t="shared" si="18"/>
        <v>0.031941031941032</v>
      </c>
      <c r="Q80" s="9">
        <f>_xlfn.XLOOKUP($E80,'Copy of Raw Data'!$E:$E,'Copy of Raw Data'!Q:Q,"ERROR",0,1)</f>
        <v>8</v>
      </c>
      <c r="R80" s="9" t="str">
        <f>_xlfn.XLOOKUP($E80,'Copy of Raw Data'!$E:$E,'Copy of Raw Data'!R:R,"ERROR",0,1)</f>
        <v>fl oz</v>
      </c>
      <c r="S80" s="17">
        <f t="shared" si="15"/>
        <v>1.42067307692308</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1 to 2</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19"/>
        <v>0.049629627220936</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20"/>
        <v>0.0480444057126506</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8 to 10</v>
      </c>
      <c r="Z80" s="17">
        <f t="array" ref="Z80">_xlfn.IFS(AA80="oz",_xlfn.IFS(R80="oz",Q80,R80="fl oz",Q80*1.04,R80="ml",Q80*0.0338),AA80="fl oz",_xlfn.IFS(R80="oz",Q80/1.04,R80="fl oz",Q80,R80="ml",Q80*0.0338/1.04),AA80="ml",_xlfn.IFS(R80="oz",Q80/0.0338,R80="fl oz",Q80*1.04/0.0338,R80="ml",Q80))</f>
        <v>8.32</v>
      </c>
      <c r="AA80" s="9" t="str">
        <f>_xlfn.XLOOKUP($E80,'Copy of Raw Data'!$E:$E,'Copy of Raw Data'!AA:AA,"ERROR",0,1)</f>
        <v>oz</v>
      </c>
      <c r="AB80" s="9"/>
      <c r="AC80" s="9"/>
      <c r="AD80" s="9"/>
      <c r="AE80" s="9"/>
      <c r="AF80" s="9"/>
      <c r="AH80">
        <f t="shared" si="22"/>
        <v>0</v>
      </c>
      <c r="AI80">
        <f t="shared" si="22"/>
        <v>0</v>
      </c>
      <c r="AJ80">
        <f t="shared" si="22"/>
        <v>0</v>
      </c>
      <c r="AK80">
        <f t="shared" si="22"/>
        <v>0</v>
      </c>
      <c r="AL80">
        <f t="shared" si="22"/>
        <v>0</v>
      </c>
      <c r="AM80">
        <f t="shared" si="22"/>
        <v>0</v>
      </c>
      <c r="AN80">
        <f t="shared" si="22"/>
        <v>0</v>
      </c>
      <c r="AO80">
        <f t="shared" si="22"/>
        <v>0</v>
      </c>
      <c r="AP80">
        <f t="shared" si="22"/>
        <v>0</v>
      </c>
      <c r="AQ80">
        <f t="shared" si="22"/>
        <v>0</v>
      </c>
      <c r="AR80">
        <f t="shared" si="22"/>
        <v>0</v>
      </c>
      <c r="AS80">
        <f t="shared" si="22"/>
        <v>0</v>
      </c>
      <c r="AT80">
        <f t="shared" si="22"/>
        <v>0</v>
      </c>
      <c r="AU80">
        <f t="shared" si="22"/>
        <v>0</v>
      </c>
      <c r="AV80">
        <f t="shared" si="22"/>
        <v>0</v>
      </c>
      <c r="AW80">
        <f t="shared" si="22"/>
        <v>0</v>
      </c>
      <c r="AX80">
        <f t="shared" si="21"/>
        <v>0</v>
      </c>
      <c r="AY80">
        <f t="shared" si="21"/>
        <v>0</v>
      </c>
      <c r="AZ80">
        <f t="shared" si="21"/>
        <v>0</v>
      </c>
    </row>
    <row r="81" hidden="1" spans="1:52">
      <c r="A81" s="9" t="str">
        <f>_xlfn.XLOOKUP($E81,'Copy of Raw Data'!$E:$E,'Copy of Raw Data'!A:A,"ERROR",0,1)</f>
        <v>US</v>
      </c>
      <c r="B81" s="9" t="str">
        <f>_xlfn.XLOOKUP($E81,'Copy of Raw Data'!$E:$E,'Copy of Raw Data'!B:B,"ERROR",0,1)</f>
        <v>Hair Mousses</v>
      </c>
      <c r="C81" s="9" t="str">
        <f>_xlfn.XLOOKUP($E81,'Copy of Raw Data'!$E:$E,'Copy of Raw Data'!C:C,"ERROR",0,1)</f>
        <v>sexyhair</v>
      </c>
      <c r="D81" s="9" t="str">
        <f>_xlfn.XLOOKUP($E81,'Copy of Raw Data'!$E:$E,'Copy of Raw Data'!D:D,"ERROR",0,1)</f>
        <v>www.amazon.com/dp/B08D4P2VSH</v>
      </c>
      <c r="E81" s="9" t="s">
        <v>332</v>
      </c>
      <c r="F81" s="9" t="str">
        <f>_xlfn.XLOOKUP($E81,'Copy of Raw Data'!$E:$E,'Copy of Raw Data'!F:F,"ERROR",0,1)</f>
        <v>SexyHair Big Spray &amp; Play Volumizing Hairspray | Hold and Shine | Up to 72 Hour Humidity Resistance | All Hair Types</v>
      </c>
      <c r="G81" s="9">
        <f>_xlfn.XLOOKUP($E81,'Copy of Raw Data'!$E:$E,'Copy of Raw Data'!G:G,"ERROR",0,1)</f>
        <v>6669</v>
      </c>
      <c r="H81" s="9">
        <f>_xlfn.XLOOKUP($E81,'Copy of Raw Data'!$E:$E,'Copy of Raw Data'!H:H,"ERROR",0,1)</f>
        <v>60933.6</v>
      </c>
      <c r="I81" s="9">
        <f>_xlfn.XLOOKUP($E81,'Copy of Raw Data'!$E:$E,'Copy of Raw Data'!I:I,"ERROR",0,1)</f>
        <v>0.00247895965534985</v>
      </c>
      <c r="J81" s="9" t="str">
        <f>_xlfn.XLOOKUP($E81,'Copy of Raw Data'!$E:$E,'Copy of 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5 to 10</v>
      </c>
      <c r="L81" s="9">
        <f>_xlfn.XLOOKUP($E81,'Copy of Raw Data'!$E:$E,'Copy of Raw Data'!L:L,"ERROR",0,1)</f>
        <v>9.13</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5 to 10</v>
      </c>
      <c r="N81" s="9">
        <f>_xlfn.XLOOKUP($E81,'Copy of Raw Data'!$E:$E,'Copy of Raw Data'!N:N,"ERROR",0,1)</f>
        <v>9.13</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No Discount</v>
      </c>
      <c r="P81" s="16">
        <f t="shared" si="18"/>
        <v>0</v>
      </c>
      <c r="Q81" s="9">
        <f>_xlfn.XLOOKUP($E81,'Copy of Raw Data'!$E:$E,'Copy of Raw Data'!Q:Q,"ERROR",0,1)</f>
        <v>0</v>
      </c>
      <c r="R81" s="9">
        <f>_xlfn.XLOOKUP($E81,'Copy of Raw Data'!$E:$E,'Copy of Raw Data'!R:R,"ERROR",0,1)</f>
        <v>0</v>
      </c>
      <c r="S81" s="17" t="e">
        <f t="shared" si="15"/>
        <v>#N/A</v>
      </c>
      <c r="T81" s="9" t="e">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#N/A</v>
      </c>
      <c r="U81" s="17" t="e">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#N/A</v>
      </c>
      <c r="V81" s="17" t="e">
        <f t="shared" si="19"/>
        <v>#N/A</v>
      </c>
      <c r="W81" s="17" t="e">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#N/A</v>
      </c>
      <c r="X81" s="17" t="e">
        <f t="shared" si="20"/>
        <v>#N/A</v>
      </c>
      <c r="Y81" s="9" t="e">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#N/A</v>
      </c>
      <c r="Z81" s="17" t="e">
        <f t="array" ref="Z81">_xlfn.IFS(AA81="oz",_xlfn.IFS(R81="oz",Q81,R81="fl oz",Q81*1.04,R81="ml",Q81*0.0338),AA81="fl oz",_xlfn.IFS(R81="oz",Q81/1.04,R81="fl oz",Q81,R81="ml",Q81*0.0338/1.04),AA81="ml",_xlfn.IFS(R81="oz",Q81/0.0338,R81="fl oz",Q81*1.04/0.0338,R81="ml",Q81))</f>
        <v>#N/A</v>
      </c>
      <c r="AA81" s="9" t="str">
        <f>_xlfn.XLOOKUP($E81,'Copy of Raw Data'!$E:$E,'Copy of Raw Data'!AA:AA,"ERROR",0,1)</f>
        <v>oz</v>
      </c>
      <c r="AB81" s="9"/>
      <c r="AC81" s="9"/>
      <c r="AD81" s="9"/>
      <c r="AE81" s="9"/>
      <c r="AF81" s="9"/>
      <c r="AH81">
        <f t="shared" si="22"/>
        <v>0</v>
      </c>
      <c r="AI81">
        <f t="shared" si="22"/>
        <v>0</v>
      </c>
      <c r="AJ81">
        <f t="shared" si="22"/>
        <v>0</v>
      </c>
      <c r="AK81">
        <f t="shared" si="22"/>
        <v>0</v>
      </c>
      <c r="AL81">
        <f t="shared" si="22"/>
        <v>0</v>
      </c>
      <c r="AM81">
        <f t="shared" si="22"/>
        <v>0</v>
      </c>
      <c r="AN81">
        <f t="shared" si="22"/>
        <v>0</v>
      </c>
      <c r="AO81">
        <f t="shared" si="22"/>
        <v>0</v>
      </c>
      <c r="AP81">
        <f t="shared" si="22"/>
        <v>0</v>
      </c>
      <c r="AQ81">
        <f t="shared" si="22"/>
        <v>0</v>
      </c>
      <c r="AR81">
        <f t="shared" si="22"/>
        <v>0</v>
      </c>
      <c r="AS81">
        <f t="shared" si="22"/>
        <v>0</v>
      </c>
      <c r="AT81">
        <f t="shared" si="22"/>
        <v>0</v>
      </c>
      <c r="AU81">
        <f t="shared" si="22"/>
        <v>0</v>
      </c>
      <c r="AV81">
        <f t="shared" si="22"/>
        <v>0</v>
      </c>
      <c r="AW81">
        <f t="shared" si="22"/>
        <v>0</v>
      </c>
      <c r="AX81">
        <f t="shared" si="21"/>
        <v>0</v>
      </c>
      <c r="AY81">
        <f t="shared" si="21"/>
        <v>0</v>
      </c>
      <c r="AZ81">
        <f t="shared" si="21"/>
        <v>0</v>
      </c>
    </row>
    <row r="82" hidden="1" spans="1:52">
      <c r="A82" s="9" t="str">
        <f>_xlfn.XLOOKUP($E82,'Copy of Raw Data'!$E:$E,'Copy of Raw Data'!A:A,"ERROR",0,1)</f>
        <v>US</v>
      </c>
      <c r="B82" s="9" t="str">
        <f>_xlfn.XLOOKUP($E82,'Copy of Raw Data'!$E:$E,'Copy of Raw Data'!B:B,"ERROR",0,1)</f>
        <v>Hair Mousses</v>
      </c>
      <c r="C82" s="9" t="str">
        <f>_xlfn.XLOOKUP($E82,'Copy of Raw Data'!$E:$E,'Copy of Raw Data'!C:C,"ERROR",0,1)</f>
        <v>Unite </v>
      </c>
      <c r="D82" s="9" t="str">
        <f>_xlfn.XLOOKUP($E82,'Copy of Raw Data'!$E:$E,'Copy of Raw Data'!D:D,"ERROR",0,1)</f>
        <v>www.amazon.com/dp/B00Q923ZN2</v>
      </c>
      <c r="E82" s="9" t="s">
        <v>335</v>
      </c>
      <c r="F82" s="9" t="str">
        <f>_xlfn.XLOOKUP($E82,'Copy of Raw Data'!$E:$E,'Copy of Raw Data'!F:F,"ERROR",0,1)</f>
        <v>UNITE  Hair  ELEVATE  Mousse  - Volumizing Foam, 6 Oz (Pack of 1)</v>
      </c>
      <c r="G82" s="9">
        <f>_xlfn.XLOOKUP($E82,'Copy of Raw Data'!$E:$E,'Copy of Raw Data'!G:G,"ERROR",0,1)</f>
        <v>1967</v>
      </c>
      <c r="H82" s="9">
        <f>_xlfn.XLOOKUP($E82,'Copy of Raw Data'!$E:$E,'Copy of Raw Data'!H:H,"ERROR",0,1)</f>
        <v>58308.5</v>
      </c>
      <c r="I82" s="9">
        <f>_xlfn.XLOOKUP($E82,'Copy of Raw Data'!$E:$E,'Copy of Raw Data'!I:I,"ERROR",0,1)</f>
        <v>0.00244512530079576</v>
      </c>
      <c r="J82" s="9" t="str">
        <f>_xlfn.XLOOKUP($E82,'Copy of Raw Data'!$E:$E,'Copy of 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30 to 40</v>
      </c>
      <c r="L82" s="9">
        <f>_xlfn.XLOOKUP($E82,'Copy of Raw Data'!$E:$E,'Copy of Raw Data'!L:L,"ERROR",0,1)</f>
        <v>30.21</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30 to 40</v>
      </c>
      <c r="N82" s="9">
        <f>_xlfn.XLOOKUP($E82,'Copy of Raw Data'!$E:$E,'Copy of Raw Data'!N:N,"ERROR",0,1)</f>
        <v>30.58</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0% to 2%</v>
      </c>
      <c r="P82" s="16">
        <f t="shared" si="18"/>
        <v>0.0120994113799868</v>
      </c>
      <c r="Q82" s="9">
        <f>_xlfn.XLOOKUP($E82,'Copy of Raw Data'!$E:$E,'Copy of Raw Data'!Q:Q,"ERROR",0,1)</f>
        <v>6</v>
      </c>
      <c r="R82" s="9" t="str">
        <f>_xlfn.XLOOKUP($E82,'Copy of Raw Data'!$E:$E,'Copy of Raw Data'!R:R,"ERROR",0,1)</f>
        <v>oz</v>
      </c>
      <c r="S82" s="17">
        <f t="shared" si="15"/>
        <v>5.035</v>
      </c>
      <c r="T82" s="9" t="str">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5 to 10</v>
      </c>
      <c r="U82" s="17"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0.1 to 0.2</v>
      </c>
      <c r="V82" s="17">
        <f t="shared" si="19"/>
        <v>0.172359373238643</v>
      </c>
      <c r="W82" s="17"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0.1 to 0.2</v>
      </c>
      <c r="X82" s="17">
        <f t="shared" si="20"/>
        <v>0.170273926276632</v>
      </c>
      <c r="Y82" s="9"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4 to 6</v>
      </c>
      <c r="Z82" s="17">
        <f t="array" ref="Z82">_xlfn.IFS(AA82="oz",_xlfn.IFS(R82="oz",Q82,R82="fl oz",Q82*1.04,R82="ml",Q82*0.0338),AA82="fl oz",_xlfn.IFS(R82="oz",Q82/1.04,R82="fl oz",Q82,R82="ml",Q82*0.0338/1.04),AA82="ml",_xlfn.IFS(R82="oz",Q82/0.0338,R82="fl oz",Q82*1.04/0.0338,R82="ml",Q82))</f>
        <v>6</v>
      </c>
      <c r="AA82" s="9" t="str">
        <f>_xlfn.XLOOKUP($E82,'Copy of Raw Data'!$E:$E,'Copy of Raw Data'!AA:AA,"ERROR",0,1)</f>
        <v>oz</v>
      </c>
      <c r="AB82" s="9"/>
      <c r="AC82" s="9"/>
      <c r="AD82" s="9"/>
      <c r="AE82" s="9"/>
      <c r="AF82" s="9"/>
      <c r="AH82">
        <f t="shared" si="22"/>
        <v>0</v>
      </c>
      <c r="AI82">
        <f t="shared" si="22"/>
        <v>0</v>
      </c>
      <c r="AJ82">
        <f t="shared" si="22"/>
        <v>0</v>
      </c>
      <c r="AK82">
        <f t="shared" si="22"/>
        <v>0</v>
      </c>
      <c r="AL82">
        <f t="shared" si="22"/>
        <v>0</v>
      </c>
      <c r="AM82">
        <f t="shared" si="22"/>
        <v>0</v>
      </c>
      <c r="AN82">
        <f t="shared" si="22"/>
        <v>0</v>
      </c>
      <c r="AO82">
        <f t="shared" si="22"/>
        <v>0</v>
      </c>
      <c r="AP82">
        <f t="shared" si="22"/>
        <v>0</v>
      </c>
      <c r="AQ82">
        <f t="shared" si="22"/>
        <v>0</v>
      </c>
      <c r="AR82">
        <f t="shared" si="22"/>
        <v>0</v>
      </c>
      <c r="AS82">
        <f t="shared" si="22"/>
        <v>0</v>
      </c>
      <c r="AT82">
        <f t="shared" si="22"/>
        <v>0</v>
      </c>
      <c r="AU82">
        <f t="shared" si="22"/>
        <v>0</v>
      </c>
      <c r="AV82">
        <f t="shared" si="22"/>
        <v>0</v>
      </c>
      <c r="AW82">
        <f t="shared" si="22"/>
        <v>0</v>
      </c>
      <c r="AX82">
        <f t="shared" si="21"/>
        <v>0</v>
      </c>
      <c r="AY82">
        <f t="shared" si="21"/>
        <v>0</v>
      </c>
      <c r="AZ82">
        <f t="shared" si="21"/>
        <v>0</v>
      </c>
    </row>
    <row r="83" hidden="1" spans="1:52">
      <c r="A83" s="9" t="str">
        <f>_xlfn.XLOOKUP($E83,'Copy of Raw Data'!$E:$E,'Copy of Raw Data'!A:A,"ERROR",0,1)</f>
        <v>US</v>
      </c>
      <c r="B83" s="9" t="str">
        <f>_xlfn.XLOOKUP($E83,'Copy of Raw Data'!$E:$E,'Copy of Raw Data'!B:B,"ERROR",0,1)</f>
        <v>Hair Mousses</v>
      </c>
      <c r="C83" s="9" t="str">
        <f>_xlfn.XLOOKUP($E83,'Copy of Raw Data'!$E:$E,'Copy of Raw Data'!C:C,"ERROR",0,1)</f>
        <v>redken</v>
      </c>
      <c r="D83" s="9" t="str">
        <f>_xlfn.XLOOKUP($E83,'Copy of Raw Data'!$E:$E,'Copy of Raw Data'!D:D,"ERROR",0,1)</f>
        <v>www.amazon.com/dp/B01GH1375K</v>
      </c>
      <c r="E83" s="9" t="s">
        <v>338</v>
      </c>
      <c r="F83" s="9" t="str">
        <f>_xlfn.XLOOKUP($E83,'Copy of Raw Data'!$E:$E,'Copy of Raw Data'!F:F,"ERROR",0,1)</f>
        <v>Redken Full Volume Mousse | For All Hair Types | Volumizing Hair Mousse | Adds Maximum Body &amp; Lift to Lengths and Ends | Moisturizes Hair and Protects Against Heat &amp; Damage | Medium Control</v>
      </c>
      <c r="G83" s="9">
        <f>_xlfn.XLOOKUP($E83,'Copy of Raw Data'!$E:$E,'Copy of Raw Data'!G:G,"ERROR",0,1)</f>
        <v>4424</v>
      </c>
      <c r="H83" s="9">
        <f>_xlfn.XLOOKUP($E83,'Copy of Raw Data'!$E:$E,'Copy of Raw Data'!H:H,"ERROR",0,1)</f>
        <v>57512.67</v>
      </c>
      <c r="I83" s="9">
        <f>_xlfn.XLOOKUP($E83,'Copy of Raw Data'!$E:$E,'Copy of Raw Data'!I:I,"ERROR",0,1)</f>
        <v>0.00243795522189003</v>
      </c>
      <c r="J83" s="9" t="str">
        <f>_xlfn.XLOOKUP($E83,'Copy of Raw Data'!$E:$E,'Copy of 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10 to 15</v>
      </c>
      <c r="L83" s="9">
        <f>_xlfn.XLOOKUP($E83,'Copy of Raw Data'!$E:$E,'Copy of Raw Data'!L:L,"ERROR",0,1)</f>
        <v>13</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10 to 15</v>
      </c>
      <c r="N83" s="9">
        <f>_xlfn.XLOOKUP($E83,'Copy of Raw Data'!$E:$E,'Copy of Raw Data'!N:N,"ERROR",0,1)</f>
        <v>13</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No Discount</v>
      </c>
      <c r="P83" s="16">
        <f t="shared" si="18"/>
        <v>0</v>
      </c>
      <c r="Q83" s="9">
        <f>_xlfn.XLOOKUP($E83,'Copy of Raw Data'!$E:$E,'Copy of Raw Data'!Q:Q,"ERROR",0,1)</f>
        <v>0</v>
      </c>
      <c r="R83" s="9">
        <f>_xlfn.XLOOKUP($E83,'Copy of Raw Data'!$E:$E,'Copy of Raw Data'!R:R,"ERROR",0,1)</f>
        <v>0</v>
      </c>
      <c r="S83" s="17" t="e">
        <f t="shared" si="15"/>
        <v>#N/A</v>
      </c>
      <c r="T83" s="9" t="e">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#N/A</v>
      </c>
      <c r="U83" s="17" t="e">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#N/A</v>
      </c>
      <c r="V83" s="17" t="e">
        <f t="shared" si="19"/>
        <v>#N/A</v>
      </c>
      <c r="W83" s="17" t="e">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#N/A</v>
      </c>
      <c r="X83" s="17" t="e">
        <f t="shared" si="20"/>
        <v>#N/A</v>
      </c>
      <c r="Y83" s="9" t="e">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#N/A</v>
      </c>
      <c r="Z83" s="17" t="e">
        <f t="array" ref="Z83">_xlfn.IFS(AA83="oz",_xlfn.IFS(R83="oz",Q83,R83="fl oz",Q83*1.04,R83="ml",Q83*0.0338),AA83="fl oz",_xlfn.IFS(R83="oz",Q83/1.04,R83="fl oz",Q83,R83="ml",Q83*0.0338/1.04),AA83="ml",_xlfn.IFS(R83="oz",Q83/0.0338,R83="fl oz",Q83*1.04/0.0338,R83="ml",Q83))</f>
        <v>#N/A</v>
      </c>
      <c r="AA83" s="9" t="str">
        <f>_xlfn.XLOOKUP($E83,'Copy of Raw Data'!$E:$E,'Copy of Raw Data'!AA:AA,"ERROR",0,1)</f>
        <v>oz</v>
      </c>
      <c r="AB83" s="9"/>
      <c r="AC83" s="9"/>
      <c r="AD83" s="9"/>
      <c r="AE83" s="9"/>
      <c r="AF83" s="9"/>
      <c r="AH83">
        <f t="shared" si="22"/>
        <v>0</v>
      </c>
      <c r="AI83">
        <f t="shared" si="22"/>
        <v>0</v>
      </c>
      <c r="AJ83">
        <f t="shared" si="22"/>
        <v>0</v>
      </c>
      <c r="AK83">
        <f t="shared" si="22"/>
        <v>0</v>
      </c>
      <c r="AL83">
        <f t="shared" si="22"/>
        <v>0</v>
      </c>
      <c r="AM83">
        <f t="shared" si="22"/>
        <v>0</v>
      </c>
      <c r="AN83">
        <f t="shared" si="22"/>
        <v>0</v>
      </c>
      <c r="AO83">
        <f t="shared" si="22"/>
        <v>0</v>
      </c>
      <c r="AP83">
        <f t="shared" si="22"/>
        <v>0</v>
      </c>
      <c r="AQ83">
        <f t="shared" si="22"/>
        <v>0</v>
      </c>
      <c r="AR83">
        <f t="shared" si="22"/>
        <v>0</v>
      </c>
      <c r="AS83">
        <f t="shared" si="22"/>
        <v>0</v>
      </c>
      <c r="AT83">
        <f t="shared" si="22"/>
        <v>0</v>
      </c>
      <c r="AU83">
        <f t="shared" si="22"/>
        <v>0</v>
      </c>
      <c r="AV83">
        <f t="shared" si="22"/>
        <v>0</v>
      </c>
      <c r="AW83">
        <f t="shared" si="22"/>
        <v>0</v>
      </c>
      <c r="AX83">
        <f t="shared" si="21"/>
        <v>0</v>
      </c>
      <c r="AY83">
        <f t="shared" si="21"/>
        <v>0</v>
      </c>
      <c r="AZ83">
        <f t="shared" si="21"/>
        <v>0</v>
      </c>
    </row>
    <row r="84" hidden="1" spans="1:52">
      <c r="A84" s="9" t="str">
        <f>_xlfn.XLOOKUP($E84,'Copy of Raw Data'!$E:$E,'Copy of Raw Data'!A:A,"ERROR",0,1)</f>
        <v>US</v>
      </c>
      <c r="B84" s="9" t="str">
        <f>_xlfn.XLOOKUP($E84,'Copy of Raw Data'!$E:$E,'Copy of Raw Data'!B:B,"ERROR",0,1)</f>
        <v>Hair Mousses</v>
      </c>
      <c r="C84" s="9" t="str">
        <f>_xlfn.XLOOKUP($E84,'Copy of Raw Data'!$E:$E,'Copy of Raw Data'!C:C,"ERROR",0,1)</f>
        <v>puff.me</v>
      </c>
      <c r="D84" s="9" t="str">
        <f>_xlfn.XLOOKUP($E84,'Copy of Raw Data'!$E:$E,'Copy of Raw Data'!D:D,"ERROR",0,1)</f>
        <v>www.amazon.com/dp/B0BDMYS6X3</v>
      </c>
      <c r="E84" s="9" t="s">
        <v>342</v>
      </c>
      <c r="F84" s="9" t="str">
        <f>_xlfn.XLOOKUP($E84,'Copy of Raw Data'!$E:$E,'Copy of Raw Data'!F:F,"ERROR",0,1)</f>
        <v>PUFF.ME Hair Volumizing Mousse | Lightweight &amp; Flexible Hold Hair Mousse for Curls, Waves, or Straight Hair | Paraben &amp; Sulfate-Free Hair Volumizer for Fine Hair with Vitamin B5 &amp; E, (250 mL) DesignMe</v>
      </c>
      <c r="G84" s="9">
        <f>_xlfn.XLOOKUP($E84,'Copy of Raw Data'!$E:$E,'Copy of Raw Data'!G:G,"ERROR",0,1)</f>
        <v>2083</v>
      </c>
      <c r="H84" s="9">
        <f>_xlfn.XLOOKUP($E84,'Copy of Raw Data'!$E:$E,'Copy of Raw Data'!H:H,"ERROR",0,1)</f>
        <v>57344.02</v>
      </c>
      <c r="I84" s="9">
        <f>_xlfn.XLOOKUP($E84,'Copy of Raw Data'!$E:$E,'Copy of Raw Data'!I:I,"ERROR",0,1)</f>
        <v>0.00239506441783402</v>
      </c>
      <c r="J84" s="9" t="str">
        <f>_xlfn.XLOOKUP($E84,'Copy of Raw Data'!$E:$E,'Copy of 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 to 30</v>
      </c>
      <c r="L84" s="9">
        <f>_xlfn.XLOOKUP($E84,'Copy of Raw Data'!$E:$E,'Copy of Raw Data'!L:L,"ERROR",0,1)</f>
        <v>27.48</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 to 30</v>
      </c>
      <c r="N84" s="9">
        <f>_xlfn.XLOOKUP($E84,'Copy of Raw Data'!$E:$E,'Copy of Raw Data'!N:N,"ERROR",0,1)</f>
        <v>27.58</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0% to 2%</v>
      </c>
      <c r="P84" s="16">
        <f t="shared" si="18"/>
        <v>0.00362581580855685</v>
      </c>
      <c r="Q84" s="9">
        <f>_xlfn.XLOOKUP($E84,'Copy of Raw Data'!$E:$E,'Copy of Raw Data'!Q:Q,"ERROR",0,1)</f>
        <v>250</v>
      </c>
      <c r="R84" s="9" t="str">
        <f>_xlfn.XLOOKUP($E84,'Copy of Raw Data'!$E:$E,'Copy of Raw Data'!R:R,"ERROR",0,1)</f>
        <v>ml</v>
      </c>
      <c r="S84" s="17">
        <f t="shared" si="15"/>
        <v>3.25207100591716</v>
      </c>
      <c r="T84" s="9" t="str">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3 to 4</v>
      </c>
      <c r="U84" s="17"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0.1 to 0.2</v>
      </c>
      <c r="V84" s="17">
        <f t="shared" si="19"/>
        <v>0.110378942355218</v>
      </c>
      <c r="W84" s="17"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0.1 to 0.2</v>
      </c>
      <c r="X84" s="17">
        <f t="shared" si="20"/>
        <v>0.109978728641094</v>
      </c>
      <c r="Y84" s="9"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8 to 10</v>
      </c>
      <c r="Z84" s="17">
        <f t="array" ref="Z84">_xlfn.IFS(AA84="oz",_xlfn.IFS(R84="oz",Q84,R84="fl oz",Q84*1.04,R84="ml",Q84*0.0338),AA84="fl oz",_xlfn.IFS(R84="oz",Q84/1.04,R84="fl oz",Q84,R84="ml",Q84*0.0338/1.04),AA84="ml",_xlfn.IFS(R84="oz",Q84/0.0338,R84="fl oz",Q84*1.04/0.0338,R84="ml",Q84))</f>
        <v>8.45</v>
      </c>
      <c r="AA84" s="9" t="str">
        <f>_xlfn.XLOOKUP($E84,'Copy of Raw Data'!$E:$E,'Copy of Raw Data'!AA:AA,"ERROR",0,1)</f>
        <v>oz</v>
      </c>
      <c r="AB84" s="9"/>
      <c r="AC84" s="9"/>
      <c r="AD84" s="9"/>
      <c r="AE84" s="9"/>
      <c r="AF84" s="9"/>
      <c r="AH84">
        <f t="shared" si="22"/>
        <v>0</v>
      </c>
      <c r="AI84">
        <f t="shared" si="22"/>
        <v>0</v>
      </c>
      <c r="AJ84">
        <f t="shared" si="22"/>
        <v>0</v>
      </c>
      <c r="AK84">
        <f t="shared" si="22"/>
        <v>0</v>
      </c>
      <c r="AL84">
        <f t="shared" si="22"/>
        <v>0</v>
      </c>
      <c r="AM84">
        <f t="shared" si="22"/>
        <v>0</v>
      </c>
      <c r="AN84">
        <f t="shared" si="22"/>
        <v>0</v>
      </c>
      <c r="AO84">
        <f t="shared" si="22"/>
        <v>0</v>
      </c>
      <c r="AP84">
        <f t="shared" si="22"/>
        <v>0</v>
      </c>
      <c r="AQ84">
        <f t="shared" si="22"/>
        <v>0</v>
      </c>
      <c r="AR84">
        <f t="shared" si="22"/>
        <v>0</v>
      </c>
      <c r="AS84">
        <f t="shared" si="22"/>
        <v>0</v>
      </c>
      <c r="AT84">
        <f t="shared" si="22"/>
        <v>0</v>
      </c>
      <c r="AU84">
        <f t="shared" si="22"/>
        <v>0</v>
      </c>
      <c r="AV84">
        <f t="shared" si="22"/>
        <v>0</v>
      </c>
      <c r="AW84">
        <f t="shared" si="22"/>
        <v>0</v>
      </c>
      <c r="AX84">
        <f t="shared" si="21"/>
        <v>0</v>
      </c>
      <c r="AY84">
        <f t="shared" si="21"/>
        <v>0</v>
      </c>
      <c r="AZ84">
        <f t="shared" si="21"/>
        <v>0</v>
      </c>
    </row>
    <row r="85" hidden="1" spans="1:52">
      <c r="A85" s="9" t="str">
        <f>_xlfn.XLOOKUP($E85,'Copy of Raw Data'!$E:$E,'Copy of Raw Data'!A:A,"ERROR",0,1)</f>
        <v>US</v>
      </c>
      <c r="B85" s="9" t="str">
        <f>_xlfn.XLOOKUP($E85,'Copy of Raw Data'!$E:$E,'Copy of Raw Data'!B:B,"ERROR",0,1)</f>
        <v>Hair Mousses</v>
      </c>
      <c r="C85" s="9" t="str">
        <f>_xlfn.XLOOKUP($E85,'Copy of Raw Data'!$E:$E,'Copy of Raw Data'!C:C,"ERROR",0,1)</f>
        <v>EBIN NEW YORK</v>
      </c>
      <c r="D85" s="9" t="str">
        <f>_xlfn.XLOOKUP($E85,'Copy of Raw Data'!$E:$E,'Copy of Raw Data'!D:D,"ERROR",0,1)</f>
        <v>www.amazon.com/dp/B0B61WPD46</v>
      </c>
      <c r="E85" s="9" t="s">
        <v>346</v>
      </c>
      <c r="F85" s="9" t="str">
        <f>_xlfn.XLOOKUP($E85,'Copy of Raw Data'!$E:$E,'Copy of Raw Data'!F:F,"ERROR",0,1)</f>
        <v>EBIN NEW YORK TINTED LACE MOUSSE - Medium Brown, 3.38oz/ 100ml | Lightweight Foam with Highly Pigmented, Perfect Matching with Flawless Finish</v>
      </c>
      <c r="G85" s="9">
        <f>_xlfn.XLOOKUP($E85,'Copy of Raw Data'!$E:$E,'Copy of Raw Data'!G:G,"ERROR",0,1)</f>
        <v>7404</v>
      </c>
      <c r="H85" s="9">
        <f>_xlfn.XLOOKUP($E85,'Copy of Raw Data'!$E:$E,'Copy of Raw Data'!H:H,"ERROR",0,1)</f>
        <v>56335.17</v>
      </c>
      <c r="I85" s="9">
        <f>_xlfn.XLOOKUP($E85,'Copy of Raw Data'!$E:$E,'Copy of Raw Data'!I:I,"ERROR",0,1)</f>
        <v>0.00235222420609285</v>
      </c>
      <c r="J85" s="9" t="str">
        <f>_xlfn.XLOOKUP($E85,'Copy of Raw Data'!$E:$E,'Copy of 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5 to 10</v>
      </c>
      <c r="L85" s="9">
        <f>_xlfn.XLOOKUP($E85,'Copy of Raw Data'!$E:$E,'Copy of Raw Data'!L:L,"ERROR",0,1)</f>
        <v>7.73</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5 to 10</v>
      </c>
      <c r="N85" s="9">
        <f>_xlfn.XLOOKUP($E85,'Copy of Raw Data'!$E:$E,'Copy of Raw Data'!N:N,"ERROR",0,1)</f>
        <v>8.18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4% to 6%</v>
      </c>
      <c r="P85" s="16">
        <f t="shared" si="18"/>
        <v>0.0550122249388752</v>
      </c>
      <c r="Q85" s="9">
        <f>_xlfn.XLOOKUP($E85,'Copy of Raw Data'!$E:$E,'Copy of Raw Data'!Q:Q,"ERROR",0,1)</f>
        <v>3.38</v>
      </c>
      <c r="R85" s="9" t="str">
        <f>_xlfn.XLOOKUP($E85,'Copy of Raw Data'!$E:$E,'Copy of Raw Data'!R:R,"ERROR",0,1)</f>
        <v>fl oz</v>
      </c>
      <c r="S85" s="17">
        <f t="shared" si="15"/>
        <v>2.19902139280838</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2 to 3</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0.05 to 0.1</v>
      </c>
      <c r="V85" s="17">
        <f t="shared" si="19"/>
        <v>0.0786958697482917</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0.05 to 0.1</v>
      </c>
      <c r="X85" s="17">
        <f t="shared" si="20"/>
        <v>0.0743666348599383</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2 to 4</v>
      </c>
      <c r="Z85" s="17">
        <f t="array" ref="Z85">_xlfn.IFS(AA85="oz",_xlfn.IFS(R85="oz",Q85,R85="fl oz",Q85*1.04,R85="ml",Q85*0.0338),AA85="fl oz",_xlfn.IFS(R85="oz",Q85/1.04,R85="fl oz",Q85,R85="ml",Q85*0.0338/1.04),AA85="ml",_xlfn.IFS(R85="oz",Q85/0.0338,R85="fl oz",Q85*1.04/0.0338,R85="ml",Q85))</f>
        <v>3.5152</v>
      </c>
      <c r="AA85" s="9" t="str">
        <f>_xlfn.XLOOKUP($E85,'Copy of Raw Data'!$E:$E,'Copy of Raw Data'!AA:AA,"ERROR",0,1)</f>
        <v>oz</v>
      </c>
      <c r="AB85" s="9"/>
      <c r="AC85" s="9"/>
      <c r="AD85" s="9"/>
      <c r="AE85" s="9"/>
      <c r="AF85" s="9"/>
      <c r="AH85">
        <f t="shared" si="22"/>
        <v>0</v>
      </c>
      <c r="AI85">
        <f t="shared" si="22"/>
        <v>0</v>
      </c>
      <c r="AJ85">
        <f t="shared" si="22"/>
        <v>0</v>
      </c>
      <c r="AK85">
        <f t="shared" si="22"/>
        <v>0</v>
      </c>
      <c r="AL85">
        <f t="shared" si="22"/>
        <v>0</v>
      </c>
      <c r="AM85">
        <f t="shared" si="22"/>
        <v>0</v>
      </c>
      <c r="AN85">
        <f t="shared" si="22"/>
        <v>0</v>
      </c>
      <c r="AO85">
        <f t="shared" si="22"/>
        <v>0</v>
      </c>
      <c r="AP85">
        <f t="shared" si="22"/>
        <v>0</v>
      </c>
      <c r="AQ85">
        <f t="shared" si="22"/>
        <v>0</v>
      </c>
      <c r="AR85">
        <f t="shared" si="22"/>
        <v>0</v>
      </c>
      <c r="AS85">
        <f t="shared" si="22"/>
        <v>0</v>
      </c>
      <c r="AT85">
        <f t="shared" si="22"/>
        <v>0</v>
      </c>
      <c r="AU85">
        <f t="shared" si="22"/>
        <v>0</v>
      </c>
      <c r="AV85">
        <f t="shared" si="22"/>
        <v>0</v>
      </c>
      <c r="AW85">
        <f t="shared" si="22"/>
        <v>0</v>
      </c>
      <c r="AX85">
        <f t="shared" si="21"/>
        <v>0</v>
      </c>
      <c r="AY85">
        <f t="shared" si="21"/>
        <v>0</v>
      </c>
      <c r="AZ85">
        <f t="shared" si="21"/>
        <v>0</v>
      </c>
    </row>
    <row r="86" hidden="1" spans="1:52">
      <c r="A86" s="9" t="str">
        <f>_xlfn.XLOOKUP($E86,'Copy of Raw Data'!$E:$E,'Copy of Raw Data'!A:A,"ERROR",0,1)</f>
        <v>US</v>
      </c>
      <c r="B86" s="9" t="str">
        <f>_xlfn.XLOOKUP($E86,'Copy of Raw Data'!$E:$E,'Copy of Raw Data'!B:B,"ERROR",0,1)</f>
        <v>Hair Mousses</v>
      </c>
      <c r="C86" s="9" t="str">
        <f>_xlfn.XLOOKUP($E86,'Copy of Raw Data'!$E:$E,'Copy of Raw Data'!C:C,"ERROR",0,1)</f>
        <v>Thank God It's Natural</v>
      </c>
      <c r="D86" s="9" t="str">
        <f>_xlfn.XLOOKUP($E86,'Copy of Raw Data'!$E:$E,'Copy of Raw Data'!D:D,"ERROR",0,1)</f>
        <v>www.amazon.com/dp/B084SRGZLY</v>
      </c>
      <c r="E86" s="9" t="s">
        <v>350</v>
      </c>
      <c r="F86" s="9" t="str">
        <f>_xlfn.XLOOKUP($E86,'Copy of Raw Data'!$E:$E,'Copy of Raw Data'!F:F,"ERROR",0,1)</f>
        <v>tgin Rose Water Defining Mousse for Natural hair - Curls - Waves - Low Porosity Hair - Fine hair 8oz</v>
      </c>
      <c r="G86" s="9">
        <f>_xlfn.XLOOKUP($E86,'Copy of Raw Data'!$E:$E,'Copy of Raw Data'!G:G,"ERROR",0,1)</f>
        <v>4612</v>
      </c>
      <c r="H86" s="9">
        <f>_xlfn.XLOOKUP($E86,'Copy of Raw Data'!$E:$E,'Copy of Raw Data'!H:H,"ERROR",0,1)</f>
        <v>55327.51</v>
      </c>
      <c r="I86" s="9">
        <f>_xlfn.XLOOKUP($E86,'Copy of Raw Data'!$E:$E,'Copy of Raw Data'!I:I,"ERROR",0,1)</f>
        <v>0.00228174443491977</v>
      </c>
      <c r="J86" s="9" t="str">
        <f>_xlfn.XLOOKUP($E86,'Copy of Raw Data'!$E:$E,'Copy of 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10 to 15</v>
      </c>
      <c r="L86" s="9">
        <f>_xlfn.XLOOKUP($E86,'Copy of Raw Data'!$E:$E,'Copy of Raw Data'!L:L,"ERROR",0,1)</f>
        <v>12</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10 to 15</v>
      </c>
      <c r="N86" s="9">
        <f>_xlfn.XLOOKUP($E86,'Copy of Raw Data'!$E:$E,'Copy of Raw Data'!N:N,"ERROR",0,1)</f>
        <v>12.02</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0% to 2%</v>
      </c>
      <c r="P86" s="16">
        <f t="shared" si="18"/>
        <v>0.00166389351081527</v>
      </c>
      <c r="Q86" s="9">
        <f>_xlfn.XLOOKUP($E86,'Copy of Raw Data'!$E:$E,'Copy of Raw Data'!Q:Q,"ERROR",0,1)</f>
        <v>8</v>
      </c>
      <c r="R86" s="9" t="str">
        <f>_xlfn.XLOOKUP($E86,'Copy of Raw Data'!$E:$E,'Copy of Raw Data'!R:R,"ERROR",0,1)</f>
        <v>oz</v>
      </c>
      <c r="S86" s="17">
        <f t="shared" si="15"/>
        <v>1.5</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1 to 2</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19"/>
        <v>0.0508116334122421</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20"/>
        <v>0.0507270882651336</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6 to 8</v>
      </c>
      <c r="Z86" s="17">
        <f t="array" ref="Z86">_xlfn.IFS(AA86="oz",_xlfn.IFS(R86="oz",Q86,R86="fl oz",Q86*1.04,R86="ml",Q86*0.0338),AA86="fl oz",_xlfn.IFS(R86="oz",Q86/1.04,R86="fl oz",Q86,R86="ml",Q86*0.0338/1.04),AA86="ml",_xlfn.IFS(R86="oz",Q86/0.0338,R86="fl oz",Q86*1.04/0.0338,R86="ml",Q86))</f>
        <v>8</v>
      </c>
      <c r="AA86" s="9" t="str">
        <f>_xlfn.XLOOKUP($E86,'Copy of Raw Data'!$E:$E,'Copy of Raw Data'!AA:AA,"ERROR",0,1)</f>
        <v>oz</v>
      </c>
      <c r="AB86" s="9"/>
      <c r="AC86" s="9"/>
      <c r="AD86" s="9"/>
      <c r="AE86" s="9"/>
      <c r="AF86" s="9"/>
      <c r="AH86">
        <f t="shared" si="22"/>
        <v>0</v>
      </c>
      <c r="AI86">
        <f t="shared" si="22"/>
        <v>0</v>
      </c>
      <c r="AJ86">
        <f t="shared" si="22"/>
        <v>0</v>
      </c>
      <c r="AK86">
        <f t="shared" si="22"/>
        <v>0</v>
      </c>
      <c r="AL86">
        <f t="shared" si="22"/>
        <v>0</v>
      </c>
      <c r="AM86">
        <f t="shared" si="22"/>
        <v>0</v>
      </c>
      <c r="AN86">
        <f t="shared" si="22"/>
        <v>0</v>
      </c>
      <c r="AO86">
        <f t="shared" si="22"/>
        <v>0</v>
      </c>
      <c r="AP86">
        <f t="shared" si="22"/>
        <v>0</v>
      </c>
      <c r="AQ86">
        <f t="shared" si="22"/>
        <v>0</v>
      </c>
      <c r="AR86">
        <f t="shared" si="22"/>
        <v>0</v>
      </c>
      <c r="AS86">
        <f t="shared" si="22"/>
        <v>0</v>
      </c>
      <c r="AT86">
        <f t="shared" si="22"/>
        <v>0</v>
      </c>
      <c r="AU86">
        <f t="shared" si="22"/>
        <v>0</v>
      </c>
      <c r="AV86">
        <f t="shared" si="22"/>
        <v>0</v>
      </c>
      <c r="AW86">
        <f t="shared" si="22"/>
        <v>0</v>
      </c>
      <c r="AX86">
        <f t="shared" si="21"/>
        <v>0</v>
      </c>
      <c r="AY86">
        <f t="shared" si="21"/>
        <v>0</v>
      </c>
      <c r="AZ86">
        <f t="shared" si="21"/>
        <v>0</v>
      </c>
    </row>
    <row r="87" hidden="1" spans="1:52">
      <c r="A87" s="9" t="str">
        <f>_xlfn.XLOOKUP($E87,'Copy of Raw Data'!$E:$E,'Copy of Raw Data'!A:A,"ERROR",0,1)</f>
        <v>US</v>
      </c>
      <c r="B87" s="9" t="str">
        <f>_xlfn.XLOOKUP($E87,'Copy of Raw Data'!$E:$E,'Copy of Raw Data'!B:B,"ERROR",0,1)</f>
        <v>Hair Mousses</v>
      </c>
      <c r="C87" s="9" t="str">
        <f>_xlfn.XLOOKUP($E87,'Copy of Raw Data'!$E:$E,'Copy of Raw Data'!C:C,"ERROR",0,1)</f>
        <v>Organic Root Stimulator</v>
      </c>
      <c r="D87" s="9" t="str">
        <f>_xlfn.XLOOKUP($E87,'Copy of Raw Data'!$E:$E,'Copy of Raw Data'!D:D,"ERROR",0,1)</f>
        <v>www.amazon.com/dp/B00449Q4SU</v>
      </c>
      <c r="E87" s="9" t="s">
        <v>354</v>
      </c>
      <c r="F87" s="9" t="str">
        <f>_xlfn.XLOOKUP($E87,'Copy of Raw Data'!$E:$E,'Copy of Raw Data'!F:F,"ERROR",0,1)</f>
        <v>ORS Olive Oil Hold &amp; Shine Wrap/Set Mousse</v>
      </c>
      <c r="G87" s="9">
        <f>_xlfn.XLOOKUP($E87,'Copy of Raw Data'!$E:$E,'Copy of Raw Data'!G:G,"ERROR",0,1)</f>
        <v>8523</v>
      </c>
      <c r="H87" s="9">
        <f>_xlfn.XLOOKUP($E87,'Copy of Raw Data'!$E:$E,'Copy of Raw Data'!H:H,"ERROR",0,1)</f>
        <v>53669.73</v>
      </c>
      <c r="I87" s="9">
        <f>_xlfn.XLOOKUP($E87,'Copy of Raw Data'!$E:$E,'Copy of Raw Data'!I:I,"ERROR",0,1)</f>
        <v>0.0022026899040995</v>
      </c>
      <c r="J87" s="9" t="str">
        <f>_xlfn.XLOOKUP($E87,'Copy of Raw Data'!$E:$E,'Copy of 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5 to 10</v>
      </c>
      <c r="L87" s="9">
        <f>_xlfn.XLOOKUP($E87,'Copy of Raw Data'!$E:$E,'Copy of Raw Data'!L:L,"ERROR",0,1)</f>
        <v>6.4</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5 to 10</v>
      </c>
      <c r="N87" s="9">
        <f>_xlfn.XLOOKUP($E87,'Copy of Raw Data'!$E:$E,'Copy of Raw Data'!N:N,"ERROR",0,1)</f>
        <v>7.22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10% to 15%</v>
      </c>
      <c r="P87" s="16">
        <f t="shared" si="18"/>
        <v>0.113573407202216</v>
      </c>
      <c r="Q87" s="9">
        <f>_xlfn.XLOOKUP($E87,'Copy of Raw Data'!$E:$E,'Copy of Raw Data'!Q:Q,"ERROR",0,1)</f>
        <v>207</v>
      </c>
      <c r="R87" s="9" t="str">
        <f>_xlfn.XLOOKUP($E87,'Copy of Raw Data'!$E:$E,'Copy of Raw Data'!R:R,"ERROR",0,1)</f>
        <v>ml</v>
      </c>
      <c r="S87" s="17">
        <f t="shared" si="15"/>
        <v>0.914730011719978</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0.75 to 1</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 to 0.05</v>
      </c>
      <c r="V87" s="17">
        <f t="shared" si="19"/>
        <v>0.0348978625117214</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 to 0.05</v>
      </c>
      <c r="X87" s="17">
        <f t="shared" si="20"/>
        <v>0.0309343933621907</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6.9966</v>
      </c>
      <c r="AA87" s="9" t="str">
        <f>_xlfn.XLOOKUP($E87,'Copy of Raw Data'!$E:$E,'Copy of Raw Data'!AA:AA,"ERROR",0,1)</f>
        <v>oz</v>
      </c>
      <c r="AB87" s="9"/>
      <c r="AC87" s="9"/>
      <c r="AD87" s="9"/>
      <c r="AE87" s="9"/>
      <c r="AF87" s="9"/>
      <c r="AH87">
        <f t="shared" si="22"/>
        <v>0</v>
      </c>
      <c r="AI87">
        <f t="shared" si="22"/>
        <v>0</v>
      </c>
      <c r="AJ87">
        <f t="shared" si="22"/>
        <v>0</v>
      </c>
      <c r="AK87">
        <f t="shared" si="22"/>
        <v>0</v>
      </c>
      <c r="AL87">
        <f t="shared" si="22"/>
        <v>0</v>
      </c>
      <c r="AM87">
        <f t="shared" si="22"/>
        <v>0</v>
      </c>
      <c r="AN87">
        <f t="shared" si="22"/>
        <v>0</v>
      </c>
      <c r="AO87">
        <f t="shared" si="22"/>
        <v>0</v>
      </c>
      <c r="AP87">
        <f t="shared" si="22"/>
        <v>0</v>
      </c>
      <c r="AQ87">
        <f t="shared" si="22"/>
        <v>0</v>
      </c>
      <c r="AR87">
        <f t="shared" si="22"/>
        <v>0</v>
      </c>
      <c r="AS87">
        <f t="shared" si="22"/>
        <v>0</v>
      </c>
      <c r="AT87">
        <f t="shared" si="22"/>
        <v>0</v>
      </c>
      <c r="AU87">
        <f t="shared" si="22"/>
        <v>0</v>
      </c>
      <c r="AV87">
        <f t="shared" si="22"/>
        <v>0</v>
      </c>
      <c r="AW87">
        <f t="shared" si="22"/>
        <v>0</v>
      </c>
      <c r="AX87">
        <f t="shared" si="21"/>
        <v>0</v>
      </c>
      <c r="AY87">
        <f t="shared" si="21"/>
        <v>0</v>
      </c>
      <c r="AZ87">
        <f t="shared" si="21"/>
        <v>0</v>
      </c>
    </row>
    <row r="88" hidden="1" spans="1:52">
      <c r="A88" s="9" t="str">
        <f>_xlfn.XLOOKUP($E88,'Copy of Raw Data'!$E:$E,'Copy of Raw Data'!A:A,"ERROR",0,1)</f>
        <v>US</v>
      </c>
      <c r="B88" s="9" t="str">
        <f>_xlfn.XLOOKUP($E88,'Copy of Raw Data'!$E:$E,'Copy of Raw Data'!B:B,"ERROR",0,1)</f>
        <v>Hair Mousses</v>
      </c>
      <c r="C88" s="9" t="str">
        <f>_xlfn.XLOOKUP($E88,'Copy of Raw Data'!$E:$E,'Copy of Raw Data'!C:C,"ERROR",0,1)</f>
        <v>Dippity Do</v>
      </c>
      <c r="D88" s="9" t="str">
        <f>_xlfn.XLOOKUP($E88,'Copy of Raw Data'!$E:$E,'Copy of Raw Data'!D:D,"ERROR",0,1)</f>
        <v>www.amazon.com/dp/B06XDS1WV5</v>
      </c>
      <c r="E88" s="9" t="s">
        <v>358</v>
      </c>
      <c r="F88" s="9" t="str">
        <f>_xlfn.XLOOKUP($E88,'Copy of Raw Data'!$E:$E,'Copy of Raw Data'!F:F,"ERROR",0,1)</f>
        <v>Dippity-Do Girls with Curls Enhancing Mousse</v>
      </c>
      <c r="G88" s="9">
        <f>_xlfn.XLOOKUP($E88,'Copy of Raw Data'!$E:$E,'Copy of Raw Data'!G:G,"ERROR",0,1)</f>
        <v>5214</v>
      </c>
      <c r="H88" s="9">
        <f>_xlfn.XLOOKUP($E88,'Copy of Raw Data'!$E:$E,'Copy of Raw Data'!H:H,"ERROR",0,1)</f>
        <v>51810.26</v>
      </c>
      <c r="I88" s="9">
        <f>_xlfn.XLOOKUP($E88,'Copy of Raw Data'!$E:$E,'Copy of Raw Data'!I:I,"ERROR",0,1)</f>
        <v>0.00215016997954923</v>
      </c>
      <c r="J88" s="9" t="str">
        <f>_xlfn.XLOOKUP($E88,'Copy of Raw Data'!$E:$E,'Copy of 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_xlfn.XLOOKUP($E88,'Copy of Raw Data'!$E:$E,'Copy of Raw Data'!L:L,"ERROR",0,1)</f>
        <v>9.92</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10 to 15</v>
      </c>
      <c r="N88" s="9">
        <f>_xlfn.XLOOKUP($E88,'Copy of Raw Data'!$E:$E,'Copy of Raw Data'!N:N,"ERROR",0,1)</f>
        <v>10.31</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2% to 4%</v>
      </c>
      <c r="P88" s="16">
        <f t="shared" si="18"/>
        <v>0.0378273520853541</v>
      </c>
      <c r="Q88" s="9">
        <f>_xlfn.XLOOKUP($E88,'Copy of Raw Data'!$E:$E,'Copy of Raw Data'!Q:Q,"ERROR",0,1)</f>
        <v>200</v>
      </c>
      <c r="R88" s="9" t="str">
        <f>_xlfn.XLOOKUP($E88,'Copy of Raw Data'!$E:$E,'Copy of Raw Data'!R:R,"ERROR",0,1)</f>
        <v>ml</v>
      </c>
      <c r="S88" s="17">
        <f t="shared" si="15"/>
        <v>1.46745562130178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1 to 2</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7">
        <f t="shared" si="19"/>
        <v>0.0515775424076457</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20"/>
        <v>0.0496265005512944</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6.76</v>
      </c>
      <c r="AA88" s="9" t="str">
        <f>_xlfn.XLOOKUP($E88,'Copy of Raw Data'!$E:$E,'Copy of Raw Data'!AA:AA,"ERROR",0,1)</f>
        <v>oz</v>
      </c>
      <c r="AB88" s="9"/>
      <c r="AC88" s="9"/>
      <c r="AD88" s="9"/>
      <c r="AE88" s="9"/>
      <c r="AF88" s="9"/>
      <c r="AH88">
        <f t="shared" si="22"/>
        <v>0</v>
      </c>
      <c r="AI88">
        <f t="shared" si="22"/>
        <v>0</v>
      </c>
      <c r="AJ88">
        <f t="shared" si="22"/>
        <v>0</v>
      </c>
      <c r="AK88">
        <f t="shared" si="22"/>
        <v>0</v>
      </c>
      <c r="AL88">
        <f t="shared" si="22"/>
        <v>0</v>
      </c>
      <c r="AM88">
        <f t="shared" si="22"/>
        <v>0</v>
      </c>
      <c r="AN88">
        <f t="shared" si="22"/>
        <v>0</v>
      </c>
      <c r="AO88">
        <f t="shared" si="22"/>
        <v>0</v>
      </c>
      <c r="AP88">
        <f t="shared" si="22"/>
        <v>0</v>
      </c>
      <c r="AQ88">
        <f t="shared" si="22"/>
        <v>0</v>
      </c>
      <c r="AR88">
        <f t="shared" si="22"/>
        <v>0</v>
      </c>
      <c r="AS88">
        <f t="shared" si="22"/>
        <v>0</v>
      </c>
      <c r="AT88">
        <f t="shared" si="22"/>
        <v>0</v>
      </c>
      <c r="AU88">
        <f t="shared" si="22"/>
        <v>0</v>
      </c>
      <c r="AV88">
        <f t="shared" si="22"/>
        <v>0</v>
      </c>
      <c r="AW88">
        <f t="shared" si="22"/>
        <v>0</v>
      </c>
      <c r="AX88">
        <f t="shared" si="21"/>
        <v>0</v>
      </c>
      <c r="AY88">
        <f t="shared" si="21"/>
        <v>0</v>
      </c>
      <c r="AZ88">
        <f t="shared" si="21"/>
        <v>0</v>
      </c>
    </row>
    <row r="89" hidden="1" spans="1:52">
      <c r="A89" s="9" t="str">
        <f>_xlfn.XLOOKUP($E89,'Copy of Raw Data'!$E:$E,'Copy of Raw Data'!A:A,"ERROR",0,1)</f>
        <v>US</v>
      </c>
      <c r="B89" s="9" t="str">
        <f>_xlfn.XLOOKUP($E89,'Copy of Raw Data'!$E:$E,'Copy of Raw Data'!B:B,"ERROR",0,1)</f>
        <v>Hair Mousses</v>
      </c>
      <c r="C89" s="9" t="str">
        <f>_xlfn.XLOOKUP($E89,'Copy of Raw Data'!$E:$E,'Copy of Raw Data'!C:C,"ERROR",0,1)</f>
        <v>sheamoisture</v>
      </c>
      <c r="D89" s="9" t="str">
        <f>_xlfn.XLOOKUP($E89,'Copy of Raw Data'!$E:$E,'Copy of Raw Data'!D:D,"ERROR",0,1)</f>
        <v>www.amazon.com/dp/B0BS1PD93M</v>
      </c>
      <c r="E89" s="9" t="s">
        <v>362</v>
      </c>
      <c r="F89" s="9" t="str">
        <f>_xlfn.XLOOKUP($E89,'Copy of Raw Data'!$E:$E,'Copy of Raw Data'!F:F,"ERROR",0,1)</f>
        <v>SheaMoisture Manuka Honey &amp; Yogurt Smooth &amp; Hold Multi-Styling Hair Mousse For Nourishment 7.5 oz</v>
      </c>
      <c r="G89" s="9">
        <f>_xlfn.XLOOKUP($E89,'Copy of Raw Data'!$E:$E,'Copy of Raw Data'!G:G,"ERROR",0,1)</f>
        <v>4634</v>
      </c>
      <c r="H89" s="9">
        <f>_xlfn.XLOOKUP($E89,'Copy of Raw Data'!$E:$E,'Copy of Raw Data'!H:H,"ERROR",0,1)</f>
        <v>50574.92</v>
      </c>
      <c r="I89" s="9">
        <f>_xlfn.XLOOKUP($E89,'Copy of Raw Data'!$E:$E,'Copy of Raw Data'!I:I,"ERROR",0,1)</f>
        <v>0.00209105179679456</v>
      </c>
      <c r="J89" s="9" t="str">
        <f>_xlfn.XLOOKUP($E89,'Copy of Raw Data'!$E:$E,'Copy of 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10 to 15</v>
      </c>
      <c r="L89" s="9">
        <f>_xlfn.XLOOKUP($E89,'Copy of Raw Data'!$E:$E,'Copy of Raw Data'!L:L,"ERROR",0,1)</f>
        <v>11.02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_xlfn.XLOOKUP($E89,'Copy of Raw Data'!$E:$E,'Copy of Raw Data'!N:N,"ERROR",0,1)</f>
        <v>11.06</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6">
        <f t="shared" si="18"/>
        <v>0.00361663652802902</v>
      </c>
      <c r="Q89" s="9">
        <f>_xlfn.XLOOKUP($E89,'Copy of Raw Data'!$E:$E,'Copy of Raw Data'!Q:Q,"ERROR",0,1)</f>
        <v>7.5</v>
      </c>
      <c r="R89" s="9" t="str">
        <f>_xlfn.XLOOKUP($E89,'Copy of Raw Data'!$E:$E,'Copy of Raw Data'!R:R,"ERROR",0,1)</f>
        <v>fl oz</v>
      </c>
      <c r="S89" s="17">
        <f t="shared" si="15"/>
        <v>1.41282051282051</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 to 0.05</v>
      </c>
      <c r="V89" s="17">
        <f t="shared" si="19"/>
        <v>0.0479522731805451</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20"/>
        <v>0.0477788472377583</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7.8</v>
      </c>
      <c r="AA89" s="9" t="str">
        <f>_xlfn.XLOOKUP($E89,'Copy of Raw Data'!$E:$E,'Copy of Raw Data'!AA:AA,"ERROR",0,1)</f>
        <v>oz</v>
      </c>
      <c r="AB89" s="9"/>
      <c r="AC89" s="9"/>
      <c r="AD89" s="9"/>
      <c r="AE89" s="9"/>
      <c r="AF89" s="9"/>
      <c r="AH89">
        <f t="shared" si="22"/>
        <v>0</v>
      </c>
      <c r="AI89">
        <f t="shared" si="22"/>
        <v>0</v>
      </c>
      <c r="AJ89">
        <f t="shared" si="22"/>
        <v>0</v>
      </c>
      <c r="AK89">
        <f t="shared" si="22"/>
        <v>0</v>
      </c>
      <c r="AL89">
        <f t="shared" si="22"/>
        <v>0</v>
      </c>
      <c r="AM89">
        <f t="shared" si="22"/>
        <v>0</v>
      </c>
      <c r="AN89">
        <f t="shared" si="22"/>
        <v>0</v>
      </c>
      <c r="AO89">
        <f t="shared" si="22"/>
        <v>0</v>
      </c>
      <c r="AP89">
        <f t="shared" si="22"/>
        <v>0</v>
      </c>
      <c r="AQ89">
        <f t="shared" si="22"/>
        <v>0</v>
      </c>
      <c r="AR89">
        <f t="shared" si="22"/>
        <v>0</v>
      </c>
      <c r="AS89">
        <f t="shared" si="22"/>
        <v>0</v>
      </c>
      <c r="AT89">
        <f t="shared" si="22"/>
        <v>0</v>
      </c>
      <c r="AU89">
        <f t="shared" si="22"/>
        <v>0</v>
      </c>
      <c r="AV89">
        <f t="shared" si="22"/>
        <v>0</v>
      </c>
      <c r="AW89">
        <f t="shared" si="22"/>
        <v>0</v>
      </c>
      <c r="AX89">
        <f t="shared" si="21"/>
        <v>0</v>
      </c>
      <c r="AY89">
        <f t="shared" si="21"/>
        <v>0</v>
      </c>
      <c r="AZ89">
        <f t="shared" si="21"/>
        <v>0</v>
      </c>
    </row>
    <row r="90" hidden="1" spans="1:52">
      <c r="A90" s="9" t="str">
        <f>_xlfn.XLOOKUP($E90,'Copy of Raw Data'!$E:$E,'Copy of Raw Data'!A:A,"ERROR",0,1)</f>
        <v>US</v>
      </c>
      <c r="B90" s="9" t="str">
        <f>_xlfn.XLOOKUP($E90,'Copy of Raw Data'!$E:$E,'Copy of Raw Data'!B:B,"ERROR",0,1)</f>
        <v>Hair Mousses</v>
      </c>
      <c r="C90" s="9" t="str">
        <f>_xlfn.XLOOKUP($E90,'Copy of Raw Data'!$E:$E,'Copy of Raw Data'!C:C,"ERROR",0,1)</f>
        <v>oribe</v>
      </c>
      <c r="D90" s="9" t="str">
        <f>_xlfn.XLOOKUP($E90,'Copy of Raw Data'!$E:$E,'Copy of Raw Data'!D:D,"ERROR",0,1)</f>
        <v>www.amazon.com/dp/B00DHONW8I</v>
      </c>
      <c r="E90" s="9" t="s">
        <v>366</v>
      </c>
      <c r="F90" s="9" t="str">
        <f>_xlfn.XLOOKUP($E90,'Copy of Raw Data'!$E:$E,'Copy of Raw Data'!F:F,"ERROR",0,1)</f>
        <v>Oribe Curl Shaping Mousse , 5.7 Fl Oz (Pack of 1)</v>
      </c>
      <c r="G90" s="9">
        <f>_xlfn.XLOOKUP($E90,'Copy of Raw Data'!$E:$E,'Copy of Raw Data'!G:G,"ERROR",0,1)</f>
        <v>1261</v>
      </c>
      <c r="H90" s="9">
        <f>_xlfn.XLOOKUP($E90,'Copy of Raw Data'!$E:$E,'Copy of Raw Data'!H:H,"ERROR",0,1)</f>
        <v>49184.38</v>
      </c>
      <c r="I90" s="9">
        <f>_xlfn.XLOOKUP($E90,'Copy of Raw Data'!$E:$E,'Copy of Raw Data'!I:I,"ERROR",0,1)</f>
        <v>0.00203896722123922</v>
      </c>
      <c r="J90" s="9" t="str">
        <f>_xlfn.XLOOKUP($E90,'Copy of Raw Data'!$E:$E,'Copy of 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30 to 40</v>
      </c>
      <c r="L90" s="9">
        <f>_xlfn.XLOOKUP($E90,'Copy of Raw Data'!$E:$E,'Copy of Raw Data'!L:L,"ERROR",0,1)</f>
        <v>39</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30 to 40</v>
      </c>
      <c r="N90" s="9">
        <f>_xlfn.XLOOKUP($E90,'Copy of Raw Data'!$E:$E,'Copy of Raw Data'!N:N,"ERROR",0,1)</f>
        <v>39</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No Discount</v>
      </c>
      <c r="P90" s="16">
        <f t="shared" si="18"/>
        <v>0</v>
      </c>
      <c r="Q90" s="9">
        <f>_xlfn.XLOOKUP($E90,'Copy of Raw Data'!$E:$E,'Copy of Raw Data'!Q:Q,"ERROR",0,1)</f>
        <v>5.7</v>
      </c>
      <c r="R90" s="9" t="str">
        <f>_xlfn.XLOOKUP($E90,'Copy of Raw Data'!$E:$E,'Copy of Raw Data'!R:R,"ERROR",0,1)</f>
        <v>fl oz</v>
      </c>
      <c r="S90" s="17">
        <f t="shared" si="15"/>
        <v>6.57894736842105</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5 to 10</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0.2 to 0.3</v>
      </c>
      <c r="V90" s="17">
        <f t="shared" si="19"/>
        <v>0.222487229233042</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0.2 to 0.3</v>
      </c>
      <c r="X90" s="17">
        <f t="shared" si="20"/>
        <v>0.222487229233042</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4 to 6</v>
      </c>
      <c r="Z90" s="17">
        <f t="array" ref="Z90">_xlfn.IFS(AA90="oz",_xlfn.IFS(R90="oz",Q90,R90="fl oz",Q90*1.04,R90="ml",Q90*0.0338),AA90="fl oz",_xlfn.IFS(R90="oz",Q90/1.04,R90="fl oz",Q90,R90="ml",Q90*0.0338/1.04),AA90="ml",_xlfn.IFS(R90="oz",Q90/0.0338,R90="fl oz",Q90*1.04/0.0338,R90="ml",Q90))</f>
        <v>5.928</v>
      </c>
      <c r="AA90" s="9" t="str">
        <f>_xlfn.XLOOKUP($E90,'Copy of Raw Data'!$E:$E,'Copy of Raw Data'!AA:AA,"ERROR",0,1)</f>
        <v>oz</v>
      </c>
      <c r="AB90" s="9"/>
      <c r="AC90" s="9"/>
      <c r="AD90" s="9"/>
      <c r="AE90" s="9"/>
      <c r="AF90" s="9"/>
      <c r="AH90">
        <f t="shared" si="22"/>
        <v>0</v>
      </c>
      <c r="AI90">
        <f t="shared" si="22"/>
        <v>0</v>
      </c>
      <c r="AJ90">
        <f t="shared" si="22"/>
        <v>0</v>
      </c>
      <c r="AK90">
        <f t="shared" si="22"/>
        <v>0</v>
      </c>
      <c r="AL90">
        <f t="shared" si="22"/>
        <v>0</v>
      </c>
      <c r="AM90">
        <f t="shared" si="22"/>
        <v>0</v>
      </c>
      <c r="AN90">
        <f t="shared" si="22"/>
        <v>0</v>
      </c>
      <c r="AO90">
        <f t="shared" si="22"/>
        <v>0</v>
      </c>
      <c r="AP90">
        <f t="shared" si="22"/>
        <v>0</v>
      </c>
      <c r="AQ90">
        <f t="shared" si="22"/>
        <v>0</v>
      </c>
      <c r="AR90">
        <f t="shared" si="22"/>
        <v>0</v>
      </c>
      <c r="AS90">
        <f t="shared" si="22"/>
        <v>0</v>
      </c>
      <c r="AT90">
        <f t="shared" si="22"/>
        <v>0</v>
      </c>
      <c r="AU90">
        <f t="shared" si="22"/>
        <v>0</v>
      </c>
      <c r="AV90">
        <f t="shared" si="22"/>
        <v>0</v>
      </c>
      <c r="AW90">
        <f t="shared" si="22"/>
        <v>0</v>
      </c>
      <c r="AX90">
        <f t="shared" si="21"/>
        <v>0</v>
      </c>
      <c r="AY90">
        <f t="shared" si="21"/>
        <v>0</v>
      </c>
      <c r="AZ90">
        <f t="shared" si="21"/>
        <v>0</v>
      </c>
    </row>
    <row r="91" hidden="1" spans="1:52">
      <c r="A91" s="9" t="str">
        <f>_xlfn.XLOOKUP($E91,'Copy of Raw Data'!$E:$E,'Copy of Raw Data'!A:A,"ERROR",0,1)</f>
        <v>US</v>
      </c>
      <c r="B91" s="9" t="str">
        <f>_xlfn.XLOOKUP($E91,'Copy of Raw Data'!$E:$E,'Copy of Raw Data'!B:B,"ERROR",0,1)</f>
        <v>Hair Mousses</v>
      </c>
      <c r="C91" s="9" t="str">
        <f>_xlfn.XLOOKUP($E91,'Copy of Raw Data'!$E:$E,'Copy of Raw Data'!C:C,"ERROR",0,1)</f>
        <v>K Kerotin</v>
      </c>
      <c r="D91" s="9" t="str">
        <f>_xlfn.XLOOKUP($E91,'Copy of Raw Data'!$E:$E,'Copy of Raw Data'!D:D,"ERROR",0,1)</f>
        <v>www.amazon.com/dp/B08P7TY2ZG</v>
      </c>
      <c r="E91" s="9" t="s">
        <v>370</v>
      </c>
      <c r="F91" s="9" t="str">
        <f>_xlfn.XLOOKUP($E91,'Copy of Raw Data'!$E:$E,'Copy of Raw Data'!F:F,"ERROR",0,1)</f>
        <v>Kerotin Volumizing Mousse, Root Volumizer, Hair Thickening Styling Foam for Volume, Texture &amp; Body, Tames Frizz &amp; Flyaways, Ideal for Fine and Thin Hair, Cruelty Free, Made in the USA</v>
      </c>
      <c r="G91" s="9">
        <f>_xlfn.XLOOKUP($E91,'Copy of Raw Data'!$E:$E,'Copy of Raw Data'!G:G,"ERROR",0,1)</f>
        <v>2096</v>
      </c>
      <c r="H91" s="9">
        <f>_xlfn.XLOOKUP($E91,'Copy of Raw Data'!$E:$E,'Copy of Raw Data'!H:H,"ERROR",0,1)</f>
        <v>47959.28</v>
      </c>
      <c r="I91" s="9">
        <f>_xlfn.XLOOKUP($E91,'Copy of Raw Data'!$E:$E,'Copy of Raw Data'!I:I,"ERROR",0,1)</f>
        <v>0.00199201797821291</v>
      </c>
      <c r="J91" s="9" t="str">
        <f>_xlfn.XLOOKUP($E91,'Copy of Raw Data'!$E:$E,'Copy of 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20 to 30</v>
      </c>
      <c r="L91" s="9">
        <f>_xlfn.XLOOKUP($E91,'Copy of Raw Data'!$E:$E,'Copy of Raw Data'!L:L,"ERROR",0,1)</f>
        <v>22.94</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20 to 30</v>
      </c>
      <c r="N91" s="9">
        <f>_xlfn.XLOOKUP($E91,'Copy of Raw Data'!$E:$E,'Copy of Raw Data'!N:N,"ERROR",0,1)</f>
        <v>23</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0% to 2%</v>
      </c>
      <c r="P91" s="16">
        <f t="shared" si="18"/>
        <v>0.00260869565217386</v>
      </c>
      <c r="Q91" s="9">
        <f>_xlfn.XLOOKUP($E91,'Copy of Raw Data'!$E:$E,'Copy of Raw Data'!Q:Q,"ERROR",0,1)</f>
        <v>200</v>
      </c>
      <c r="R91" s="9" t="str">
        <f>_xlfn.XLOOKUP($E91,'Copy of Raw Data'!$E:$E,'Copy of Raw Data'!R:R,"ERROR",0,1)</f>
        <v>ml</v>
      </c>
      <c r="S91" s="17">
        <f t="shared" si="15"/>
        <v>3.39349112426036</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3 to 4</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0.1 to 0.2</v>
      </c>
      <c r="V91" s="17">
        <f t="shared" si="19"/>
        <v>0.115061442810461</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0.1 to 0.2</v>
      </c>
      <c r="X91" s="17">
        <f t="shared" si="20"/>
        <v>0.114761282524868</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6 to 8</v>
      </c>
      <c r="Z91" s="17">
        <f t="array" ref="Z91">_xlfn.IFS(AA91="oz",_xlfn.IFS(R91="oz",Q91,R91="fl oz",Q91*1.04,R91="ml",Q91*0.0338),AA91="fl oz",_xlfn.IFS(R91="oz",Q91/1.04,R91="fl oz",Q91,R91="ml",Q91*0.0338/1.04),AA91="ml",_xlfn.IFS(R91="oz",Q91/0.0338,R91="fl oz",Q91*1.04/0.0338,R91="ml",Q91))</f>
        <v>6.76</v>
      </c>
      <c r="AA91" s="9" t="str">
        <f>_xlfn.XLOOKUP($E91,'Copy of Raw Data'!$E:$E,'Copy of Raw Data'!AA:AA,"ERROR",0,1)</f>
        <v>oz</v>
      </c>
      <c r="AB91" s="9"/>
      <c r="AC91" s="9"/>
      <c r="AD91" s="9"/>
      <c r="AE91" s="9"/>
      <c r="AF91" s="9"/>
      <c r="AH91">
        <f t="shared" si="22"/>
        <v>0</v>
      </c>
      <c r="AI91">
        <f t="shared" si="22"/>
        <v>0</v>
      </c>
      <c r="AJ91">
        <f t="shared" si="22"/>
        <v>0</v>
      </c>
      <c r="AK91">
        <f t="shared" si="22"/>
        <v>0</v>
      </c>
      <c r="AL91">
        <f t="shared" si="22"/>
        <v>0</v>
      </c>
      <c r="AM91">
        <f t="shared" si="22"/>
        <v>0</v>
      </c>
      <c r="AN91">
        <f t="shared" si="22"/>
        <v>0</v>
      </c>
      <c r="AO91">
        <f t="shared" si="22"/>
        <v>0</v>
      </c>
      <c r="AP91">
        <f t="shared" si="22"/>
        <v>0</v>
      </c>
      <c r="AQ91">
        <f t="shared" si="22"/>
        <v>0</v>
      </c>
      <c r="AR91">
        <f t="shared" si="22"/>
        <v>0</v>
      </c>
      <c r="AS91">
        <f t="shared" si="22"/>
        <v>0</v>
      </c>
      <c r="AT91">
        <f t="shared" si="22"/>
        <v>0</v>
      </c>
      <c r="AU91">
        <f t="shared" si="22"/>
        <v>0</v>
      </c>
      <c r="AV91">
        <f t="shared" si="22"/>
        <v>0</v>
      </c>
      <c r="AW91">
        <f t="shared" si="22"/>
        <v>0</v>
      </c>
      <c r="AX91">
        <f t="shared" si="21"/>
        <v>0</v>
      </c>
      <c r="AY91">
        <f t="shared" si="21"/>
        <v>0</v>
      </c>
      <c r="AZ91">
        <f t="shared" si="21"/>
        <v>0</v>
      </c>
    </row>
    <row r="92" hidden="1" spans="1:52">
      <c r="A92" s="9" t="str">
        <f>_xlfn.XLOOKUP($E92,'Copy of Raw Data'!$E:$E,'Copy of Raw Data'!A:A,"ERROR",0,1)</f>
        <v>US</v>
      </c>
      <c r="B92" s="9" t="str">
        <f>_xlfn.XLOOKUP($E92,'Copy of Raw Data'!$E:$E,'Copy of Raw Data'!B:B,"ERROR",0,1)</f>
        <v>Hair Mousses</v>
      </c>
      <c r="C92" s="9" t="str">
        <f>_xlfn.XLOOKUP($E92,'Copy of Raw Data'!$E:$E,'Copy of Raw Data'!C:C,"ERROR",0,1)</f>
        <v>Goiple</v>
      </c>
      <c r="D92" s="9" t="str">
        <f>_xlfn.XLOOKUP($E92,'Copy of Raw Data'!$E:$E,'Copy of Raw Data'!D:D,"ERROR",0,1)</f>
        <v>www.amazon.com/dp/B0BVQTP37R</v>
      </c>
      <c r="E92" s="9" t="s">
        <v>373</v>
      </c>
      <c r="F92" s="9" t="str">
        <f>_xlfn.XLOOKUP($E92,'Copy of Raw Data'!$E:$E,'Copy of Raw Data'!F:F,"ERROR",0,1)</f>
        <v>Lace Tint Melting Hair Mousse, 6.8 fl oz Lace Tint Mousse for Women Hair Wig Lace Wigs Toupees and Hairpieces Natural Finishing Lace Color, Lace Tint Mousse for Wigs Melts Lace Foam Tint (Medium Brown)</v>
      </c>
      <c r="G92" s="9">
        <f>_xlfn.XLOOKUP($E92,'Copy of Raw Data'!$E:$E,'Copy of Raw Data'!G:G,"ERROR",0,1)</f>
        <v>5231</v>
      </c>
      <c r="H92" s="9">
        <f>_xlfn.XLOOKUP($E92,'Copy of Raw Data'!$E:$E,'Copy of Raw Data'!H:H,"ERROR",0,1)</f>
        <v>46854.97</v>
      </c>
      <c r="I92" s="9">
        <f>_xlfn.XLOOKUP($E92,'Copy of Raw Data'!$E:$E,'Copy of Raw Data'!I:I,"ERROR",0,1)</f>
        <v>0.00199199629579226</v>
      </c>
      <c r="J92" s="9" t="str">
        <f>_xlfn.XLOOKUP($E92,'Copy of Raw Data'!$E:$E,'Copy of 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5 to 10</v>
      </c>
      <c r="L92" s="9">
        <f>_xlfn.XLOOKUP($E92,'Copy of Raw Data'!$E:$E,'Copy of Raw Data'!L:L,"ERROR",0,1)</f>
        <v>8.95</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5 to 10</v>
      </c>
      <c r="N92" s="9">
        <f>_xlfn.XLOOKUP($E92,'Copy of Raw Data'!$E:$E,'Copy of Raw Data'!N:N,"ERROR",0,1)</f>
        <v>9</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18"/>
        <v>0.00555555555555563</v>
      </c>
      <c r="Q92" s="9">
        <f>_xlfn.XLOOKUP($E92,'Copy of Raw Data'!$E:$E,'Copy of Raw Data'!Q:Q,"ERROR",0,1)</f>
        <v>6.8</v>
      </c>
      <c r="R92" s="9" t="str">
        <f>_xlfn.XLOOKUP($E92,'Copy of Raw Data'!$E:$E,'Copy of Raw Data'!R:R,"ERROR",0,1)</f>
        <v>fl oz</v>
      </c>
      <c r="S92" s="17">
        <f t="shared" si="15"/>
        <v>1.26555429864253</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1 to 2</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 to 0.05</v>
      </c>
      <c r="V92" s="17">
        <f t="shared" si="19"/>
        <v>0.0430376880077491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 to 0.05</v>
      </c>
      <c r="X92" s="17">
        <f t="shared" si="20"/>
        <v>0.0427985897410394</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7.072</v>
      </c>
      <c r="AA92" s="9" t="str">
        <f>_xlfn.XLOOKUP($E92,'Copy of Raw Data'!$E:$E,'Copy of Raw Data'!AA:AA,"ERROR",0,1)</f>
        <v>oz</v>
      </c>
      <c r="AB92" s="9"/>
      <c r="AC92" s="9"/>
      <c r="AD92" s="9"/>
      <c r="AE92" s="9"/>
      <c r="AF92" s="9"/>
      <c r="AH92">
        <f t="shared" si="22"/>
        <v>0</v>
      </c>
      <c r="AI92">
        <f t="shared" si="22"/>
        <v>0</v>
      </c>
      <c r="AJ92">
        <f t="shared" si="22"/>
        <v>0</v>
      </c>
      <c r="AK92">
        <f t="shared" si="22"/>
        <v>0</v>
      </c>
      <c r="AL92">
        <f t="shared" si="22"/>
        <v>0</v>
      </c>
      <c r="AM92">
        <f t="shared" si="22"/>
        <v>0</v>
      </c>
      <c r="AN92">
        <f t="shared" si="22"/>
        <v>0</v>
      </c>
      <c r="AO92">
        <f t="shared" si="22"/>
        <v>0</v>
      </c>
      <c r="AP92">
        <f t="shared" si="22"/>
        <v>0</v>
      </c>
      <c r="AQ92">
        <f t="shared" si="22"/>
        <v>0</v>
      </c>
      <c r="AR92">
        <f t="shared" si="22"/>
        <v>0</v>
      </c>
      <c r="AS92">
        <f t="shared" si="22"/>
        <v>0</v>
      </c>
      <c r="AT92">
        <f t="shared" si="22"/>
        <v>0</v>
      </c>
      <c r="AU92">
        <f t="shared" si="22"/>
        <v>0</v>
      </c>
      <c r="AV92">
        <f t="shared" si="22"/>
        <v>0</v>
      </c>
      <c r="AW92">
        <f t="shared" si="22"/>
        <v>0</v>
      </c>
      <c r="AX92">
        <f t="shared" si="21"/>
        <v>0</v>
      </c>
      <c r="AY92">
        <f t="shared" si="21"/>
        <v>0</v>
      </c>
      <c r="AZ92">
        <f t="shared" si="21"/>
        <v>0</v>
      </c>
    </row>
    <row r="93" hidden="1" spans="1:52">
      <c r="A93" s="9" t="str">
        <f>_xlfn.XLOOKUP($E93,'Copy of Raw Data'!$E:$E,'Copy of Raw Data'!A:A,"ERROR",0,1)</f>
        <v>US</v>
      </c>
      <c r="B93" s="9" t="str">
        <f>_xlfn.XLOOKUP($E93,'Copy of Raw Data'!$E:$E,'Copy of Raw Data'!B:B,"ERROR",0,1)</f>
        <v>Hair Mousses</v>
      </c>
      <c r="C93" s="9" t="str">
        <f>_xlfn.XLOOKUP($E93,'Copy of Raw Data'!$E:$E,'Copy of Raw Data'!C:C,"ERROR",0,1)</f>
        <v>Garnier</v>
      </c>
      <c r="D93" s="9" t="str">
        <f>_xlfn.XLOOKUP($E93,'Copy of Raw Data'!$E:$E,'Copy of Raw Data'!D:D,"ERROR",0,1)</f>
        <v>www.amazon.com/dp/B00T6FNWLY</v>
      </c>
      <c r="E93" s="9" t="s">
        <v>376</v>
      </c>
      <c r="F93" s="9" t="str">
        <f>_xlfn.XLOOKUP($E93,'Copy of Raw Data'!$E:$E,'Copy of Raw Data'!F:F,"ERROR",0,1)</f>
        <v>Garnier Fructis Style Mega Full Thickening Lotion, 5.0 Oz, 1 Count (Packaging May Vary)</v>
      </c>
      <c r="G93" s="9">
        <f>_xlfn.XLOOKUP($E93,'Copy of Raw Data'!$E:$E,'Copy of Raw Data'!G:G,"ERROR",0,1)</f>
        <v>10128</v>
      </c>
      <c r="H93" s="9">
        <f>_xlfn.XLOOKUP($E93,'Copy of Raw Data'!$E:$E,'Copy of Raw Data'!H:H,"ERROR",0,1)</f>
        <v>46854.46</v>
      </c>
      <c r="I93" s="9">
        <f>_xlfn.XLOOKUP($E93,'Copy of Raw Data'!$E:$E,'Copy of Raw Data'!I:I,"ERROR",0,1)</f>
        <v>0.00190727287483687</v>
      </c>
      <c r="J93" s="9" t="str">
        <f>_xlfn.XLOOKUP($E93,'Copy of Raw Data'!$E:$E,'Copy of 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0 to 5</v>
      </c>
      <c r="L93" s="9">
        <f>_xlfn.XLOOKUP($E93,'Copy of Raw Data'!$E:$E,'Copy of Raw Data'!L:L,"ERROR",0,1)</f>
        <v>4.6</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_xlfn.XLOOKUP($E93,'Copy of Raw Data'!$E:$E,'Copy of Raw Data'!N:N,"ERROR",0,1)</f>
        <v>5.8</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20% to 25%</v>
      </c>
      <c r="P93" s="16">
        <f t="shared" si="18"/>
        <v>0.206896551724138</v>
      </c>
      <c r="Q93" s="9">
        <f>_xlfn.XLOOKUP($E93,'Copy of Raw Data'!$E:$E,'Copy of Raw Data'!Q:Q,"ERROR",0,1)</f>
        <v>5</v>
      </c>
      <c r="R93" s="9" t="str">
        <f>_xlfn.XLOOKUP($E93,'Copy of Raw Data'!$E:$E,'Copy of Raw Data'!R:R,"ERROR",0,1)</f>
        <v>oz</v>
      </c>
      <c r="S93" s="17">
        <f t="shared" si="15"/>
        <v>0.92</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0.75 to 1</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19"/>
        <v>0.03922894825837</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20"/>
        <v>0.0311126141359486</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4 to 6</v>
      </c>
      <c r="Z93" s="17">
        <f t="array" ref="Z93">_xlfn.IFS(AA93="oz",_xlfn.IFS(R93="oz",Q93,R93="fl oz",Q93*1.04,R93="ml",Q93*0.0338),AA93="fl oz",_xlfn.IFS(R93="oz",Q93/1.04,R93="fl oz",Q93,R93="ml",Q93*0.0338/1.04),AA93="ml",_xlfn.IFS(R93="oz",Q93/0.0338,R93="fl oz",Q93*1.04/0.0338,R93="ml",Q93))</f>
        <v>5</v>
      </c>
      <c r="AA93" s="9" t="str">
        <f>_xlfn.XLOOKUP($E93,'Copy of Raw Data'!$E:$E,'Copy of Raw Data'!AA:AA,"ERROR",0,1)</f>
        <v>oz</v>
      </c>
      <c r="AB93" s="9"/>
      <c r="AC93" s="9"/>
      <c r="AD93" s="9"/>
      <c r="AE93" s="9"/>
      <c r="AF93" s="9"/>
      <c r="AH93">
        <f t="shared" si="22"/>
        <v>0</v>
      </c>
      <c r="AI93">
        <f t="shared" si="22"/>
        <v>0</v>
      </c>
      <c r="AJ93">
        <f t="shared" si="22"/>
        <v>0</v>
      </c>
      <c r="AK93">
        <f t="shared" si="22"/>
        <v>0</v>
      </c>
      <c r="AL93">
        <f t="shared" si="22"/>
        <v>0</v>
      </c>
      <c r="AM93">
        <f t="shared" si="22"/>
        <v>0</v>
      </c>
      <c r="AN93">
        <f t="shared" si="22"/>
        <v>0</v>
      </c>
      <c r="AO93">
        <f t="shared" si="22"/>
        <v>0</v>
      </c>
      <c r="AP93">
        <f t="shared" si="22"/>
        <v>0</v>
      </c>
      <c r="AQ93">
        <f t="shared" si="22"/>
        <v>0</v>
      </c>
      <c r="AR93">
        <f t="shared" si="22"/>
        <v>0</v>
      </c>
      <c r="AS93">
        <f t="shared" si="22"/>
        <v>0</v>
      </c>
      <c r="AT93">
        <f t="shared" si="22"/>
        <v>0</v>
      </c>
      <c r="AU93">
        <f t="shared" si="22"/>
        <v>0</v>
      </c>
      <c r="AV93">
        <f t="shared" si="22"/>
        <v>0</v>
      </c>
      <c r="AW93">
        <f t="shared" si="22"/>
        <v>0</v>
      </c>
      <c r="AX93">
        <f t="shared" si="21"/>
        <v>0</v>
      </c>
      <c r="AY93">
        <f t="shared" si="21"/>
        <v>0</v>
      </c>
      <c r="AZ93">
        <f t="shared" si="21"/>
        <v>0</v>
      </c>
    </row>
    <row r="94" hidden="1" spans="1:52">
      <c r="A94" s="9" t="str">
        <f>_xlfn.XLOOKUP($E94,'Copy of Raw Data'!$E:$E,'Copy of Raw Data'!A:A,"ERROR",0,1)</f>
        <v>US</v>
      </c>
      <c r="B94" s="9" t="str">
        <f>_xlfn.XLOOKUP($E94,'Copy of Raw Data'!$E:$E,'Copy of Raw Data'!B:B,"ERROR",0,1)</f>
        <v>Hair Mousses</v>
      </c>
      <c r="C94" s="9" t="str">
        <f>_xlfn.XLOOKUP($E94,'Copy of Raw Data'!$E:$E,'Copy of Raw Data'!C:C,"ERROR",0,1)</f>
        <v>The MORE</v>
      </c>
      <c r="D94" s="9" t="str">
        <f>_xlfn.XLOOKUP($E94,'Copy of Raw Data'!$E:$E,'Copy of Raw Data'!D:D,"ERROR",0,1)</f>
        <v>www.amazon.com/dp/B0C1P7Z2C7</v>
      </c>
      <c r="E94" s="9" t="s">
        <v>380</v>
      </c>
      <c r="F94" s="9" t="str">
        <f>_xlfn.XLOOKUP($E94,'Copy of Raw Data'!$E:$E,'Copy of Raw Data'!F:F,"ERROR",0,1)</f>
        <v>The MORE Crazy 3 in 1 Lace Tint Mousse 6.76 fl oz | Concealer Lace Wig Hair Wigs Toupees and Hair Pieces Lace Tint Styling Foaming Mousse Colored Edge Tamer (6.76 Fl Oz, Medium Brown)</v>
      </c>
      <c r="G94" s="9">
        <f>_xlfn.XLOOKUP($E94,'Copy of Raw Data'!$E:$E,'Copy of Raw Data'!G:G,"ERROR",0,1)</f>
        <v>4720</v>
      </c>
      <c r="H94" s="9">
        <f>_xlfn.XLOOKUP($E94,'Copy of Raw Data'!$E:$E,'Copy of Raw Data'!H:H,"ERROR",0,1)</f>
        <v>44861.65</v>
      </c>
      <c r="I94" s="9">
        <f>_xlfn.XLOOKUP($E94,'Copy of Raw Data'!$E:$E,'Copy of Raw Data'!I:I,"ERROR",0,1)</f>
        <v>0.00183509549767086</v>
      </c>
      <c r="J94" s="9" t="str">
        <f>_xlfn.XLOOKUP($E94,'Copy of Raw Data'!$E:$E,'Copy of 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5 to 10</v>
      </c>
      <c r="L94" s="9">
        <f>_xlfn.XLOOKUP($E94,'Copy of Raw Data'!$E:$E,'Copy of Raw Data'!L:L,"ERROR",0,1)</f>
        <v>9.47</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_xlfn.XLOOKUP($E94,'Copy of Raw Data'!$E:$E,'Copy of Raw Data'!N:N,"ERROR",0,1)</f>
        <v>9.61</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0% to 2%</v>
      </c>
      <c r="P94" s="16">
        <f t="shared" si="18"/>
        <v>0.0145681581685743</v>
      </c>
      <c r="Q94" s="9">
        <f>_xlfn.XLOOKUP($E94,'Copy of Raw Data'!$E:$E,'Copy of Raw Data'!Q:Q,"ERROR",0,1)</f>
        <v>6.76</v>
      </c>
      <c r="R94" s="9" t="str">
        <f>_xlfn.XLOOKUP($E94,'Copy of Raw Data'!$E:$E,'Copy of Raw Data'!R:R,"ERROR",0,1)</f>
        <v>fl oz</v>
      </c>
      <c r="S94" s="17">
        <f t="shared" si="15"/>
        <v>1.34700728265817</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1 to 2</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19"/>
        <v>0.0462266080856408</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20"/>
        <v>0.0455531715474525</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6 to 8</v>
      </c>
      <c r="Z94" s="17">
        <f t="array" ref="Z94">_xlfn.IFS(AA94="oz",_xlfn.IFS(R94="oz",Q94,R94="fl oz",Q94*1.04,R94="ml",Q94*0.0338),AA94="fl oz",_xlfn.IFS(R94="oz",Q94/1.04,R94="fl oz",Q94,R94="ml",Q94*0.0338/1.04),AA94="ml",_xlfn.IFS(R94="oz",Q94/0.0338,R94="fl oz",Q94*1.04/0.0338,R94="ml",Q94))</f>
        <v>7.0304</v>
      </c>
      <c r="AA94" s="9" t="str">
        <f>_xlfn.XLOOKUP($E94,'Copy of Raw Data'!$E:$E,'Copy of Raw Data'!AA:AA,"ERROR",0,1)</f>
        <v>oz</v>
      </c>
      <c r="AB94" s="9"/>
      <c r="AC94" s="9"/>
      <c r="AD94" s="9"/>
      <c r="AE94" s="9"/>
      <c r="AF94" s="9"/>
      <c r="AH94">
        <f t="shared" si="22"/>
        <v>0</v>
      </c>
      <c r="AI94">
        <f t="shared" si="22"/>
        <v>0</v>
      </c>
      <c r="AJ94">
        <f t="shared" si="22"/>
        <v>0</v>
      </c>
      <c r="AK94">
        <f t="shared" si="22"/>
        <v>0</v>
      </c>
      <c r="AL94">
        <f t="shared" si="22"/>
        <v>0</v>
      </c>
      <c r="AM94">
        <f t="shared" si="22"/>
        <v>0</v>
      </c>
      <c r="AN94">
        <f t="shared" si="22"/>
        <v>0</v>
      </c>
      <c r="AO94">
        <f t="shared" si="22"/>
        <v>0</v>
      </c>
      <c r="AP94">
        <f t="shared" si="22"/>
        <v>0</v>
      </c>
      <c r="AQ94">
        <f t="shared" si="22"/>
        <v>0</v>
      </c>
      <c r="AR94">
        <f t="shared" si="22"/>
        <v>0</v>
      </c>
      <c r="AS94">
        <f t="shared" si="22"/>
        <v>0</v>
      </c>
      <c r="AT94">
        <f t="shared" si="22"/>
        <v>0</v>
      </c>
      <c r="AU94">
        <f t="shared" si="22"/>
        <v>0</v>
      </c>
      <c r="AV94">
        <f t="shared" si="22"/>
        <v>0</v>
      </c>
      <c r="AW94">
        <f t="shared" ref="AW94:AZ157" si="23">IF(IFERROR(SEARCH(AW$2,$AE94,1),0)=0,0,1)</f>
        <v>0</v>
      </c>
      <c r="AX94">
        <f t="shared" si="23"/>
        <v>0</v>
      </c>
      <c r="AY94">
        <f t="shared" si="23"/>
        <v>0</v>
      </c>
      <c r="AZ94">
        <f t="shared" si="23"/>
        <v>0</v>
      </c>
    </row>
    <row r="95" hidden="1" spans="1:52">
      <c r="A95" s="9" t="str">
        <f>_xlfn.XLOOKUP($E95,'Copy of Raw Data'!$E:$E,'Copy of Raw Data'!A:A,"ERROR",0,1)</f>
        <v>US</v>
      </c>
      <c r="B95" s="9" t="str">
        <f>_xlfn.XLOOKUP($E95,'Copy of Raw Data'!$E:$E,'Copy of Raw Data'!B:B,"ERROR",0,1)</f>
        <v>Hair Mousses</v>
      </c>
      <c r="C95" s="9" t="str">
        <f>_xlfn.XLOOKUP($E95,'Copy of Raw Data'!$E:$E,'Copy of Raw Data'!C:C,"ERROR",0,1)</f>
        <v>rusk</v>
      </c>
      <c r="D95" s="9" t="str">
        <f>_xlfn.XLOOKUP($E95,'Copy of Raw Data'!$E:$E,'Copy of Raw Data'!D:D,"ERROR",0,1)</f>
        <v>www.amazon.com/dp/B001ATQXWY</v>
      </c>
      <c r="E95" s="9" t="s">
        <v>383</v>
      </c>
      <c r="F95" s="9" t="str">
        <f>_xlfn.XLOOKUP($E95,'Copy of Raw Data'!$E:$E,'Copy of Raw Data'!F:F,"ERROR",0,1)</f>
        <v>RUSK Designer Collection Thick Body and Texture Amplifier, Gives Hair Incredible Body, Creates Texture and Volume, Anyone with Fine, Limp, Lazy Hair</v>
      </c>
      <c r="G95" s="9">
        <f>_xlfn.XLOOKUP($E95,'Copy of Raw Data'!$E:$E,'Copy of Raw Data'!G:G,"ERROR",0,1)</f>
        <v>2008</v>
      </c>
      <c r="H95" s="9">
        <f>_xlfn.XLOOKUP($E95,'Copy of Raw Data'!$E:$E,'Copy of Raw Data'!H:H,"ERROR",0,1)</f>
        <v>43163.94</v>
      </c>
      <c r="I95" s="9">
        <f>_xlfn.XLOOKUP($E95,'Copy of Raw Data'!$E:$E,'Copy of Raw Data'!I:I,"ERROR",0,1)</f>
        <v>0.00175630753308089</v>
      </c>
      <c r="J95" s="9" t="str">
        <f>_xlfn.XLOOKUP($E95,'Copy of Raw Data'!$E:$E,'Copy of 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20 to 30</v>
      </c>
      <c r="L95" s="9">
        <f>_xlfn.XLOOKUP($E95,'Copy of Raw Data'!$E:$E,'Copy of Raw Data'!L:L,"ERROR",0,1)</f>
        <v>21.5</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20 to 30</v>
      </c>
      <c r="N95" s="9">
        <f>_xlfn.XLOOKUP($E95,'Copy of Raw Data'!$E:$E,'Copy of Raw Data'!N:N,"ERROR",0,1)</f>
        <v>21.5</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No Discount</v>
      </c>
      <c r="P95" s="16">
        <f t="shared" si="18"/>
        <v>0</v>
      </c>
      <c r="Q95" s="9">
        <f>_xlfn.XLOOKUP($E95,'Copy of Raw Data'!$E:$E,'Copy of Raw Data'!Q:Q,"ERROR",0,1)</f>
        <v>0</v>
      </c>
      <c r="R95" s="9">
        <f>_xlfn.XLOOKUP($E95,'Copy of Raw Data'!$E:$E,'Copy of Raw Data'!R:R,"ERROR",0,1)</f>
        <v>0</v>
      </c>
      <c r="S95" s="17" t="e">
        <f t="shared" si="15"/>
        <v>#N/A</v>
      </c>
      <c r="T95" s="9" t="e">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#N/A</v>
      </c>
      <c r="U95" s="17" t="e">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#N/A</v>
      </c>
      <c r="V95" s="17" t="e">
        <f t="shared" si="19"/>
        <v>#N/A</v>
      </c>
      <c r="W95" s="17" t="e">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#N/A</v>
      </c>
      <c r="X95" s="17" t="e">
        <f t="shared" si="20"/>
        <v>#N/A</v>
      </c>
      <c r="Y95" s="9" t="e">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#N/A</v>
      </c>
      <c r="Z95" s="17" t="e">
        <f t="array" ref="Z95">_xlfn.IFS(AA95="oz",_xlfn.IFS(R95="oz",Q95,R95="fl oz",Q95*1.04,R95="ml",Q95*0.0338),AA95="fl oz",_xlfn.IFS(R95="oz",Q95/1.04,R95="fl oz",Q95,R95="ml",Q95*0.0338/1.04),AA95="ml",_xlfn.IFS(R95="oz",Q95/0.0338,R95="fl oz",Q95*1.04/0.0338,R95="ml",Q95))</f>
        <v>#N/A</v>
      </c>
      <c r="AA95" s="9" t="str">
        <f>_xlfn.XLOOKUP($E95,'Copy of Raw Data'!$E:$E,'Copy of Raw Data'!AA:AA,"ERROR",0,1)</f>
        <v>oz</v>
      </c>
      <c r="AB95" s="9"/>
      <c r="AC95" s="9"/>
      <c r="AD95" s="9"/>
      <c r="AE95" s="9"/>
      <c r="AF95" s="9"/>
      <c r="AH95">
        <f t="shared" ref="AH95:AW158" si="24">IF(IFERROR(SEARCH(AH$2,$AE95,1),0)=0,0,1)</f>
        <v>0</v>
      </c>
      <c r="AI95">
        <f t="shared" si="24"/>
        <v>0</v>
      </c>
      <c r="AJ95">
        <f t="shared" si="24"/>
        <v>0</v>
      </c>
      <c r="AK95">
        <f t="shared" si="24"/>
        <v>0</v>
      </c>
      <c r="AL95">
        <f t="shared" si="24"/>
        <v>0</v>
      </c>
      <c r="AM95">
        <f t="shared" si="24"/>
        <v>0</v>
      </c>
      <c r="AN95">
        <f t="shared" si="24"/>
        <v>0</v>
      </c>
      <c r="AO95">
        <f t="shared" si="24"/>
        <v>0</v>
      </c>
      <c r="AP95">
        <f t="shared" si="24"/>
        <v>0</v>
      </c>
      <c r="AQ95">
        <f t="shared" si="24"/>
        <v>0</v>
      </c>
      <c r="AR95">
        <f t="shared" si="24"/>
        <v>0</v>
      </c>
      <c r="AS95">
        <f t="shared" si="24"/>
        <v>0</v>
      </c>
      <c r="AT95">
        <f t="shared" si="24"/>
        <v>0</v>
      </c>
      <c r="AU95">
        <f t="shared" si="24"/>
        <v>0</v>
      </c>
      <c r="AV95">
        <f t="shared" si="24"/>
        <v>0</v>
      </c>
      <c r="AW95">
        <f t="shared" si="24"/>
        <v>0</v>
      </c>
      <c r="AX95">
        <f t="shared" si="23"/>
        <v>0</v>
      </c>
      <c r="AY95">
        <f t="shared" si="23"/>
        <v>0</v>
      </c>
      <c r="AZ95">
        <f t="shared" si="23"/>
        <v>0</v>
      </c>
    </row>
    <row r="96" hidden="1" spans="1:52">
      <c r="A96" s="9" t="str">
        <f>_xlfn.XLOOKUP($E96,'Copy of Raw Data'!$E:$E,'Copy of Raw Data'!A:A,"ERROR",0,1)</f>
        <v>US</v>
      </c>
      <c r="B96" s="9" t="str">
        <f>_xlfn.XLOOKUP($E96,'Copy of Raw Data'!$E:$E,'Copy of Raw Data'!B:B,"ERROR",0,1)</f>
        <v>Hair Mousses</v>
      </c>
      <c r="C96" s="9" t="str">
        <f>_xlfn.XLOOKUP($E96,'Copy of Raw Data'!$E:$E,'Copy of Raw Data'!C:C,"ERROR",0,1)</f>
        <v>garnier</v>
      </c>
      <c r="D96" s="9" t="str">
        <f>_xlfn.XLOOKUP($E96,'Copy of Raw Data'!$E:$E,'Copy of Raw Data'!D:D,"ERROR",0,1)</f>
        <v>www.amazon.com/dp/B0177F8G42</v>
      </c>
      <c r="E96" s="9" t="s">
        <v>387</v>
      </c>
      <c r="F96" s="9" t="str">
        <f>_xlfn.XLOOKUP($E96,'Copy of Raw Data'!$E:$E,'Copy of Raw Data'!F:F,"ERROR",0,1)</f>
        <v>Garnier Fructis Style Curl Renew Reactivating Milk Spray, for Naturally Curly Hair, 5.0 Fl Oz, 1 Count (Packaging May Vary)</v>
      </c>
      <c r="G96" s="9">
        <f>_xlfn.XLOOKUP($E96,'Copy of Raw Data'!$E:$E,'Copy of Raw Data'!G:G,"ERROR",0,1)</f>
        <v>6926</v>
      </c>
      <c r="H96" s="9">
        <f>_xlfn.XLOOKUP($E96,'Copy of Raw Data'!$E:$E,'Copy of Raw Data'!H:H,"ERROR",0,1)</f>
        <v>41310.74</v>
      </c>
      <c r="I96" s="9">
        <f>_xlfn.XLOOKUP($E96,'Copy of Raw Data'!$E:$E,'Copy of Raw Data'!I:I,"ERROR",0,1)</f>
        <v>0.00166234995180338</v>
      </c>
      <c r="J96" s="9" t="str">
        <f>_xlfn.XLOOKUP($E96,'Copy of Raw Data'!$E:$E,'Copy of 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5 to 10</v>
      </c>
      <c r="L96" s="9">
        <f>_xlfn.XLOOKUP($E96,'Copy of Raw Data'!$E:$E,'Copy of Raw Data'!L:L,"ERROR",0,1)</f>
        <v>6</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5 to 10</v>
      </c>
      <c r="N96" s="9">
        <f>_xlfn.XLOOKUP($E96,'Copy of Raw Data'!$E:$E,'Copy of Raw Data'!N:N,"ERROR",0,1)</f>
        <v>6.53</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8% to 10%</v>
      </c>
      <c r="P96" s="16">
        <f t="shared" si="18"/>
        <v>0.0811638591117918</v>
      </c>
      <c r="Q96" s="9">
        <f>_xlfn.XLOOKUP($E96,'Copy of Raw Data'!$E:$E,'Copy of Raw Data'!Q:Q,"ERROR",0,1)</f>
        <v>5</v>
      </c>
      <c r="R96" s="9" t="str">
        <f>_xlfn.XLOOKUP($E96,'Copy of Raw Data'!$E:$E,'Copy of Raw Data'!R:R,"ERROR",0,1)</f>
        <v>fl oz</v>
      </c>
      <c r="S96" s="17">
        <f t="shared" si="15"/>
        <v>1.15384615384615</v>
      </c>
      <c r="T96" s="9" t="str">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1 to 2</v>
      </c>
      <c r="U96" s="17"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 to 0.05</v>
      </c>
      <c r="V96" s="17">
        <f t="shared" si="19"/>
        <v>0.0424676777399131</v>
      </c>
      <c r="W96" s="17"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 to 0.05</v>
      </c>
      <c r="X96" s="17">
        <f t="shared" si="20"/>
        <v>0.0390208371270258</v>
      </c>
      <c r="Y96" s="9"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4 to 6</v>
      </c>
      <c r="Z96" s="17">
        <f t="array" ref="Z96">_xlfn.IFS(AA96="oz",_xlfn.IFS(R96="oz",Q96,R96="fl oz",Q96*1.04,R96="ml",Q96*0.0338),AA96="fl oz",_xlfn.IFS(R96="oz",Q96/1.04,R96="fl oz",Q96,R96="ml",Q96*0.0338/1.04),AA96="ml",_xlfn.IFS(R96="oz",Q96/0.0338,R96="fl oz",Q96*1.04/0.0338,R96="ml",Q96))</f>
        <v>5.2</v>
      </c>
      <c r="AA96" s="9" t="str">
        <f>_xlfn.XLOOKUP($E96,'Copy of Raw Data'!$E:$E,'Copy of Raw Data'!AA:AA,"ERROR",0,1)</f>
        <v>oz</v>
      </c>
      <c r="AB96" s="9"/>
      <c r="AC96" s="9"/>
      <c r="AD96" s="9"/>
      <c r="AE96" s="9"/>
      <c r="AF96" s="9"/>
      <c r="AH96">
        <f t="shared" si="24"/>
        <v>0</v>
      </c>
      <c r="AI96">
        <f t="shared" si="24"/>
        <v>0</v>
      </c>
      <c r="AJ96">
        <f t="shared" si="24"/>
        <v>0</v>
      </c>
      <c r="AK96">
        <f t="shared" si="24"/>
        <v>0</v>
      </c>
      <c r="AL96">
        <f t="shared" si="24"/>
        <v>0</v>
      </c>
      <c r="AM96">
        <f t="shared" si="24"/>
        <v>0</v>
      </c>
      <c r="AN96">
        <f t="shared" si="24"/>
        <v>0</v>
      </c>
      <c r="AO96">
        <f t="shared" si="24"/>
        <v>0</v>
      </c>
      <c r="AP96">
        <f t="shared" si="24"/>
        <v>0</v>
      </c>
      <c r="AQ96">
        <f t="shared" si="24"/>
        <v>0</v>
      </c>
      <c r="AR96">
        <f t="shared" si="24"/>
        <v>0</v>
      </c>
      <c r="AS96">
        <f t="shared" si="24"/>
        <v>0</v>
      </c>
      <c r="AT96">
        <f t="shared" si="24"/>
        <v>0</v>
      </c>
      <c r="AU96">
        <f t="shared" si="24"/>
        <v>0</v>
      </c>
      <c r="AV96">
        <f t="shared" si="24"/>
        <v>0</v>
      </c>
      <c r="AW96">
        <f t="shared" si="24"/>
        <v>0</v>
      </c>
      <c r="AX96">
        <f t="shared" si="23"/>
        <v>0</v>
      </c>
      <c r="AY96">
        <f t="shared" si="23"/>
        <v>0</v>
      </c>
      <c r="AZ96">
        <f t="shared" si="23"/>
        <v>0</v>
      </c>
    </row>
    <row r="97" hidden="1" spans="1:52">
      <c r="A97" s="9" t="str">
        <f>_xlfn.XLOOKUP($E97,'Copy of Raw Data'!$E:$E,'Copy of Raw Data'!A:A,"ERROR",0,1)</f>
        <v>US</v>
      </c>
      <c r="B97" s="9" t="str">
        <f>_xlfn.XLOOKUP($E97,'Copy of Raw Data'!$E:$E,'Copy of Raw Data'!B:B,"ERROR",0,1)</f>
        <v>Hair Mousses</v>
      </c>
      <c r="C97" s="9" t="str">
        <f>_xlfn.XLOOKUP($E97,'Copy of Raw Data'!$E:$E,'Copy of Raw Data'!C:C,"ERROR",0,1)</f>
        <v>Fantasia IC</v>
      </c>
      <c r="D97" s="9" t="str">
        <f>_xlfn.XLOOKUP($E97,'Copy of Raw Data'!$E:$E,'Copy of Raw Data'!D:D,"ERROR",0,1)</f>
        <v>www.amazon.com/dp/B001DTWX66</v>
      </c>
      <c r="E97" s="9" t="s">
        <v>390</v>
      </c>
      <c r="F97" s="9" t="str">
        <f>_xlfn.XLOOKUP($E97,'Copy of Raw Data'!$E:$E,'Copy of Raw Data'!F:F,"ERROR",0,1)</f>
        <v>Fantasia Liquid Mousse Spray, 16.0 Fl Oz</v>
      </c>
      <c r="G97" s="9">
        <f>_xlfn.XLOOKUP($E97,'Copy of Raw Data'!$E:$E,'Copy of Raw Data'!G:G,"ERROR",0,1)</f>
        <v>2602</v>
      </c>
      <c r="H97" s="9">
        <f>_xlfn.XLOOKUP($E97,'Copy of Raw Data'!$E:$E,'Copy of Raw Data'!H:H,"ERROR",0,1)</f>
        <v>39100.73</v>
      </c>
      <c r="I97" s="9">
        <f>_xlfn.XLOOKUP($E97,'Copy of Raw Data'!$E:$E,'Copy of Raw Data'!I:I,"ERROR",0,1)</f>
        <v>0.00165517051969659</v>
      </c>
      <c r="J97" s="9" t="str">
        <f>_xlfn.XLOOKUP($E97,'Copy of Raw Data'!$E:$E,'Copy of 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10 to 15</v>
      </c>
      <c r="L97" s="9">
        <f>_xlfn.XLOOKUP($E97,'Copy of Raw Data'!$E:$E,'Copy of Raw Data'!L:L,"ERROR",0,1)</f>
        <v>14.96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15 to 20</v>
      </c>
      <c r="N97" s="9">
        <f>_xlfn.XLOOKUP($E97,'Copy of Raw Data'!$E:$E,'Copy of Raw Data'!N:N,"ERROR",0,1)</f>
        <v>15.33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2% to 4%</v>
      </c>
      <c r="P97" s="16">
        <f t="shared" si="18"/>
        <v>0.0241356816699282</v>
      </c>
      <c r="Q97" s="9">
        <f>_xlfn.XLOOKUP($E97,'Copy of Raw Data'!$E:$E,'Copy of Raw Data'!Q:Q,"ERROR",0,1)</f>
        <v>16</v>
      </c>
      <c r="R97" s="9" t="str">
        <f>_xlfn.XLOOKUP($E97,'Copy of Raw Data'!$E:$E,'Copy of Raw Data'!R:R,"ERROR",0,1)</f>
        <v>fl oz</v>
      </c>
      <c r="S97" s="17">
        <f t="shared" si="15"/>
        <v>0.899038461538462</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0.75 to 1</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19"/>
        <v>0.0311556996436097</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20"/>
        <v>0.0304037355948076</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15 to 20</v>
      </c>
      <c r="Z97" s="17">
        <f t="array" ref="Z97">_xlfn.IFS(AA97="oz",_xlfn.IFS(R97="oz",Q97,R97="fl oz",Q97*1.04,R97="ml",Q97*0.0338),AA97="fl oz",_xlfn.IFS(R97="oz",Q97/1.04,R97="fl oz",Q97,R97="ml",Q97*0.0338/1.04),AA97="ml",_xlfn.IFS(R97="oz",Q97/0.0338,R97="fl oz",Q97*1.04/0.0338,R97="ml",Q97))</f>
        <v>16.64</v>
      </c>
      <c r="AA97" s="9" t="str">
        <f>_xlfn.XLOOKUP($E97,'Copy of Raw Data'!$E:$E,'Copy of Raw Data'!AA:AA,"ERROR",0,1)</f>
        <v>oz</v>
      </c>
      <c r="AB97" s="9"/>
      <c r="AC97" s="9"/>
      <c r="AD97" s="9"/>
      <c r="AE97" s="9"/>
      <c r="AF97" s="9"/>
      <c r="AH97">
        <f t="shared" si="24"/>
        <v>0</v>
      </c>
      <c r="AI97">
        <f t="shared" si="24"/>
        <v>0</v>
      </c>
      <c r="AJ97">
        <f t="shared" si="24"/>
        <v>0</v>
      </c>
      <c r="AK97">
        <f t="shared" si="24"/>
        <v>0</v>
      </c>
      <c r="AL97">
        <f t="shared" si="24"/>
        <v>0</v>
      </c>
      <c r="AM97">
        <f t="shared" si="24"/>
        <v>0</v>
      </c>
      <c r="AN97">
        <f t="shared" si="24"/>
        <v>0</v>
      </c>
      <c r="AO97">
        <f t="shared" si="24"/>
        <v>0</v>
      </c>
      <c r="AP97">
        <f t="shared" si="24"/>
        <v>0</v>
      </c>
      <c r="AQ97">
        <f t="shared" si="24"/>
        <v>0</v>
      </c>
      <c r="AR97">
        <f t="shared" si="24"/>
        <v>0</v>
      </c>
      <c r="AS97">
        <f t="shared" si="24"/>
        <v>0</v>
      </c>
      <c r="AT97">
        <f t="shared" si="24"/>
        <v>0</v>
      </c>
      <c r="AU97">
        <f t="shared" si="24"/>
        <v>0</v>
      </c>
      <c r="AV97">
        <f t="shared" si="24"/>
        <v>0</v>
      </c>
      <c r="AW97">
        <f t="shared" si="24"/>
        <v>0</v>
      </c>
      <c r="AX97">
        <f t="shared" si="23"/>
        <v>0</v>
      </c>
      <c r="AY97">
        <f t="shared" si="23"/>
        <v>0</v>
      </c>
      <c r="AZ97">
        <f t="shared" si="23"/>
        <v>0</v>
      </c>
    </row>
    <row r="98" hidden="1" spans="1:52">
      <c r="A98" s="9" t="str">
        <f>_xlfn.XLOOKUP($E98,'Copy of Raw Data'!$E:$E,'Copy of Raw Data'!A:A,"ERROR",0,1)</f>
        <v>US</v>
      </c>
      <c r="B98" s="9" t="str">
        <f>_xlfn.XLOOKUP($E98,'Copy of Raw Data'!$E:$E,'Copy of Raw Data'!B:B,"ERROR",0,1)</f>
        <v>Hair Mousses</v>
      </c>
      <c r="C98" s="9" t="str">
        <f>_xlfn.XLOOKUP($E98,'Copy of Raw Data'!$E:$E,'Copy of Raw Data'!C:C,"ERROR",0,1)</f>
        <v>Kafune Amor Hair Care</v>
      </c>
      <c r="D98" s="9" t="str">
        <f>_xlfn.XLOOKUP($E98,'Copy of Raw Data'!$E:$E,'Copy of Raw Data'!D:D,"ERROR",0,1)</f>
        <v>www.amazon.com/dp/B096LBQ274</v>
      </c>
      <c r="E98" s="9" t="s">
        <v>394</v>
      </c>
      <c r="F98" s="9" t="str">
        <f>_xlfn.XLOOKUP($E98,'Copy of Raw Data'!$E:$E,'Copy of Raw Data'!F:F,"ERROR",0,1)</f>
        <v>Kafune Tint Melting Mousse – Concealer for Lace Wigs, Hair Wigs, Toupees and Hair Pieces – Natural Finishing Edge Control – Melt and Form Hair – Quick Drying – 6.8 Fl oz – Mocha Medium Brown</v>
      </c>
      <c r="G98" s="9">
        <f>_xlfn.XLOOKUP($E98,'Copy of Raw Data'!$E:$E,'Copy of Raw Data'!G:G,"ERROR",0,1)</f>
        <v>1703</v>
      </c>
      <c r="H98" s="9">
        <f>_xlfn.XLOOKUP($E98,'Copy of Raw Data'!$E:$E,'Copy of Raw Data'!H:H,"ERROR",0,1)</f>
        <v>38931.86</v>
      </c>
      <c r="I98" s="9">
        <f>_xlfn.XLOOKUP($E98,'Copy of Raw Data'!$E:$E,'Copy of Raw Data'!I:I,"ERROR",0,1)</f>
        <v>0.00163801037176466</v>
      </c>
      <c r="J98" s="9" t="str">
        <f>_xlfn.XLOOKUP($E98,'Copy of Raw Data'!$E:$E,'Copy of 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20 to 30</v>
      </c>
      <c r="L98" s="9">
        <f>_xlfn.XLOOKUP($E98,'Copy of Raw Data'!$E:$E,'Copy of Raw Data'!L:L,"ERROR",0,1)</f>
        <v>23.11</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20 to 30</v>
      </c>
      <c r="N98" s="9">
        <f>_xlfn.XLOOKUP($E98,'Copy of Raw Data'!$E:$E,'Copy of Raw Data'!N:N,"ERROR",0,1)</f>
        <v>23.97</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18"/>
        <v>0.0358781810596579</v>
      </c>
      <c r="Q98" s="9">
        <f>_xlfn.XLOOKUP($E98,'Copy of Raw Data'!$E:$E,'Copy of Raw Data'!Q:Q,"ERROR",0,1)</f>
        <v>6.8</v>
      </c>
      <c r="R98" s="9" t="str">
        <f>_xlfn.XLOOKUP($E98,'Copy of Raw Data'!$E:$E,'Copy of Raw Data'!R:R,"ERROR",0,1)</f>
        <v>fl oz</v>
      </c>
      <c r="S98" s="17">
        <f t="shared" si="15"/>
        <v>3.26781674208145</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3 to 4</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0.1 to 0.2</v>
      </c>
      <c r="V98" s="17">
        <f t="shared" si="19"/>
        <v>0.114623709060638</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0.1 to 0.2</v>
      </c>
      <c r="X98" s="17">
        <f t="shared" si="20"/>
        <v>0.110511218873231</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6 to 8</v>
      </c>
      <c r="Z98" s="17">
        <f t="array" ref="Z98">_xlfn.IFS(AA98="oz",_xlfn.IFS(R98="oz",Q98,R98="fl oz",Q98*1.04,R98="ml",Q98*0.0338),AA98="fl oz",_xlfn.IFS(R98="oz",Q98/1.04,R98="fl oz",Q98,R98="ml",Q98*0.0338/1.04),AA98="ml",_xlfn.IFS(R98="oz",Q98/0.0338,R98="fl oz",Q98*1.04/0.0338,R98="ml",Q98))</f>
        <v>7.072</v>
      </c>
      <c r="AA98" s="9" t="str">
        <f>_xlfn.XLOOKUP($E98,'Copy of Raw Data'!$E:$E,'Copy of Raw Data'!AA:AA,"ERROR",0,1)</f>
        <v>oz</v>
      </c>
      <c r="AB98" s="9"/>
      <c r="AC98" s="9"/>
      <c r="AD98" s="9"/>
      <c r="AE98" s="9"/>
      <c r="AF98" s="9"/>
      <c r="AH98">
        <f t="shared" si="24"/>
        <v>0</v>
      </c>
      <c r="AI98">
        <f t="shared" si="24"/>
        <v>0</v>
      </c>
      <c r="AJ98">
        <f t="shared" si="24"/>
        <v>0</v>
      </c>
      <c r="AK98">
        <f t="shared" si="24"/>
        <v>0</v>
      </c>
      <c r="AL98">
        <f t="shared" si="24"/>
        <v>0</v>
      </c>
      <c r="AM98">
        <f t="shared" si="24"/>
        <v>0</v>
      </c>
      <c r="AN98">
        <f t="shared" si="24"/>
        <v>0</v>
      </c>
      <c r="AO98">
        <f t="shared" si="24"/>
        <v>0</v>
      </c>
      <c r="AP98">
        <f t="shared" si="24"/>
        <v>0</v>
      </c>
      <c r="AQ98">
        <f t="shared" si="24"/>
        <v>0</v>
      </c>
      <c r="AR98">
        <f t="shared" si="24"/>
        <v>0</v>
      </c>
      <c r="AS98">
        <f t="shared" si="24"/>
        <v>0</v>
      </c>
      <c r="AT98">
        <f t="shared" si="24"/>
        <v>0</v>
      </c>
      <c r="AU98">
        <f t="shared" si="24"/>
        <v>0</v>
      </c>
      <c r="AV98">
        <f t="shared" si="24"/>
        <v>0</v>
      </c>
      <c r="AW98">
        <f t="shared" si="24"/>
        <v>0</v>
      </c>
      <c r="AX98">
        <f t="shared" si="23"/>
        <v>0</v>
      </c>
      <c r="AY98">
        <f t="shared" si="23"/>
        <v>0</v>
      </c>
      <c r="AZ98">
        <f t="shared" si="23"/>
        <v>0</v>
      </c>
    </row>
    <row r="99" hidden="1" spans="1:52">
      <c r="A99" s="9" t="str">
        <f>_xlfn.XLOOKUP($E99,'Copy of Raw Data'!$E:$E,'Copy of Raw Data'!A:A,"ERROR",0,1)</f>
        <v>US</v>
      </c>
      <c r="B99" s="9" t="str">
        <f>_xlfn.XLOOKUP($E99,'Copy of Raw Data'!$E:$E,'Copy of Raw Data'!B:B,"ERROR",0,1)</f>
        <v>Hair Mousses</v>
      </c>
      <c r="C99" s="9" t="str">
        <f>_xlfn.XLOOKUP($E99,'Copy of Raw Data'!$E:$E,'Copy of Raw Data'!C:C,"ERROR",0,1)</f>
        <v>schwarzkopf</v>
      </c>
      <c r="D99" s="9" t="str">
        <f>_xlfn.XLOOKUP($E99,'Copy of Raw Data'!$E:$E,'Copy of Raw Data'!D:D,"ERROR",0,1)</f>
        <v>www.amazon.com/dp/B01CGSZIZK</v>
      </c>
      <c r="E99" s="9" t="s">
        <v>398</v>
      </c>
      <c r="F99" s="9" t="str">
        <f>_xlfn.XLOOKUP($E99,'Copy of Raw Data'!$E:$E,'Copy of Raw Data'!F:F,"ERROR",0,1)</f>
        <v>OSiS+ Grip Extreme Hold Mousse – Extra Strong Control and Volume with Lasting Definition and Natural Shine – Volumizing Formula Protects Against Blow Dry Damage, 7 oz</v>
      </c>
      <c r="G99" s="9">
        <f>_xlfn.XLOOKUP($E99,'Copy of Raw Data'!$E:$E,'Copy of Raw Data'!G:G,"ERROR",0,1)</f>
        <v>3099</v>
      </c>
      <c r="H99" s="9">
        <f>_xlfn.XLOOKUP($E99,'Copy of Raw Data'!$E:$E,'Copy of Raw Data'!H:H,"ERROR",0,1)</f>
        <v>38528.23</v>
      </c>
      <c r="I99" s="9">
        <f>_xlfn.XLOOKUP($E99,'Copy of Raw Data'!$E:$E,'Copy of Raw Data'!I:I,"ERROR",0,1)</f>
        <v>0.00161367674376298</v>
      </c>
      <c r="J99" s="9" t="str">
        <f>_xlfn.XLOOKUP($E99,'Copy of Raw Data'!$E:$E,'Copy of 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10 to 15</v>
      </c>
      <c r="L99" s="9">
        <f>_xlfn.XLOOKUP($E99,'Copy of Raw Data'!$E:$E,'Copy of Raw Data'!L:L,"ERROR",0,1)</f>
        <v>12.88</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15 to 20</v>
      </c>
      <c r="N99" s="9">
        <f>_xlfn.XLOOKUP($E99,'Copy of Raw Data'!$E:$E,'Copy of Raw Data'!N:N,"ERROR",0,1)</f>
        <v>19.92</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30% to 40%</v>
      </c>
      <c r="P99" s="16">
        <f t="shared" si="18"/>
        <v>0.353413654618474</v>
      </c>
      <c r="Q99" s="9">
        <f>_xlfn.XLOOKUP($E99,'Copy of Raw Data'!$E:$E,'Copy of Raw Data'!Q:Q,"ERROR",0,1)</f>
        <v>7</v>
      </c>
      <c r="R99" s="9" t="str">
        <f>_xlfn.XLOOKUP($E99,'Copy of Raw Data'!$E:$E,'Copy of Raw Data'!R:R,"ERROR",0,1)</f>
        <v>oz</v>
      </c>
      <c r="S99" s="17">
        <f t="shared" si="15"/>
        <v>1.84</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1 to 2</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0.05 to 0.1</v>
      </c>
      <c r="V99" s="17">
        <f t="shared" si="19"/>
        <v>0.0962365331658534</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0.05 to 0.1</v>
      </c>
      <c r="X99" s="17">
        <f t="shared" si="20"/>
        <v>0.0622252282718972</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v>
      </c>
      <c r="AA99" s="9" t="str">
        <f>_xlfn.XLOOKUP($E99,'Copy of Raw Data'!$E:$E,'Copy of Raw Data'!AA:AA,"ERROR",0,1)</f>
        <v>oz</v>
      </c>
      <c r="AB99" s="9"/>
      <c r="AC99" s="9"/>
      <c r="AD99" s="9"/>
      <c r="AE99" s="9"/>
      <c r="AF99" s="9"/>
      <c r="AH99">
        <f t="shared" si="24"/>
        <v>0</v>
      </c>
      <c r="AI99">
        <f t="shared" si="24"/>
        <v>0</v>
      </c>
      <c r="AJ99">
        <f t="shared" si="24"/>
        <v>0</v>
      </c>
      <c r="AK99">
        <f t="shared" si="24"/>
        <v>0</v>
      </c>
      <c r="AL99">
        <f t="shared" si="24"/>
        <v>0</v>
      </c>
      <c r="AM99">
        <f t="shared" si="24"/>
        <v>0</v>
      </c>
      <c r="AN99">
        <f t="shared" si="24"/>
        <v>0</v>
      </c>
      <c r="AO99">
        <f t="shared" si="24"/>
        <v>0</v>
      </c>
      <c r="AP99">
        <f t="shared" si="24"/>
        <v>0</v>
      </c>
      <c r="AQ99">
        <f t="shared" si="24"/>
        <v>0</v>
      </c>
      <c r="AR99">
        <f t="shared" si="24"/>
        <v>0</v>
      </c>
      <c r="AS99">
        <f t="shared" si="24"/>
        <v>0</v>
      </c>
      <c r="AT99">
        <f t="shared" si="24"/>
        <v>0</v>
      </c>
      <c r="AU99">
        <f t="shared" si="24"/>
        <v>0</v>
      </c>
      <c r="AV99">
        <f t="shared" si="24"/>
        <v>0</v>
      </c>
      <c r="AW99">
        <f t="shared" si="24"/>
        <v>0</v>
      </c>
      <c r="AX99">
        <f t="shared" si="23"/>
        <v>0</v>
      </c>
      <c r="AY99">
        <f t="shared" si="23"/>
        <v>0</v>
      </c>
      <c r="AZ99">
        <f t="shared" si="23"/>
        <v>0</v>
      </c>
    </row>
    <row r="100" hidden="1" spans="1:52">
      <c r="A100" s="9" t="str">
        <f>_xlfn.XLOOKUP($E100,'Copy of Raw Data'!$E:$E,'Copy of Raw Data'!A:A,"ERROR",0,1)</f>
        <v>US</v>
      </c>
      <c r="B100" s="9" t="str">
        <f>_xlfn.XLOOKUP($E100,'Copy of Raw Data'!$E:$E,'Copy of Raw Data'!B:B,"ERROR",0,1)</f>
        <v>Hair Mousses</v>
      </c>
      <c r="C100" s="9" t="str">
        <f>_xlfn.XLOOKUP($E100,'Copy of Raw Data'!$E:$E,'Copy of Raw Data'!C:C,"ERROR",0,1)</f>
        <v>AmPro</v>
      </c>
      <c r="D100" s="9" t="str">
        <f>_xlfn.XLOOKUP($E100,'Copy of Raw Data'!$E:$E,'Copy of Raw Data'!D:D,"ERROR",0,1)</f>
        <v>www.amazon.com/dp/B08MBD47TX</v>
      </c>
      <c r="E100" s="9" t="s">
        <v>402</v>
      </c>
      <c r="F100" s="9" t="str">
        <f>_xlfn.XLOOKUP($E100,'Copy of Raw Data'!$E:$E,'Copy of Raw Data'!F:F,"ERROR",0,1)</f>
        <v>Shine N Jam Magic Fingers For Braiders Setting Mousse 12 Ounce (354ml)</v>
      </c>
      <c r="G100" s="9">
        <f>_xlfn.XLOOKUP($E100,'Copy of Raw Data'!$E:$E,'Copy of Raw Data'!G:G,"ERROR",0,1)</f>
        <v>4965</v>
      </c>
      <c r="H100" s="9">
        <f>_xlfn.XLOOKUP($E100,'Copy of Raw Data'!$E:$E,'Copy of Raw Data'!H:H,"ERROR",0,1)</f>
        <v>37955.87</v>
      </c>
      <c r="I100" s="9">
        <f>_xlfn.XLOOKUP($E100,'Copy of Raw Data'!$E:$E,'Copy of Raw Data'!I:I,"ERROR",0,1)</f>
        <v>0.00160764733024142</v>
      </c>
      <c r="J100" s="9" t="str">
        <f>_xlfn.XLOOKUP($E100,'Copy of Raw Data'!$E:$E,'Copy of 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5 to 10</v>
      </c>
      <c r="L100" s="9">
        <f>_xlfn.XLOOKUP($E100,'Copy of Raw Data'!$E:$E,'Copy of Raw Data'!L:L,"ERROR",0,1)</f>
        <v>7.61</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5 to 10</v>
      </c>
      <c r="N100" s="9">
        <f>_xlfn.XLOOKUP($E100,'Copy of Raw Data'!$E:$E,'Copy of Raw Data'!N:N,"ERROR",0,1)</f>
        <v>8.42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8% to 10%</v>
      </c>
      <c r="P100" s="16">
        <f t="shared" si="18"/>
        <v>0.0961995249406175</v>
      </c>
      <c r="Q100" s="9">
        <f>_xlfn.XLOOKUP($E100,'Copy of Raw Data'!$E:$E,'Copy of Raw Data'!Q:Q,"ERROR",0,1)</f>
        <v>12</v>
      </c>
      <c r="R100" s="9" t="str">
        <f>_xlfn.XLOOKUP($E100,'Copy of Raw Data'!$E:$E,'Copy of Raw Data'!R:R,"ERROR",0,1)</f>
        <v>oz</v>
      </c>
      <c r="S100" s="17">
        <f t="shared" si="15"/>
        <v>0.634166666666667</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0.5 to 0.75</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 to 0.05</v>
      </c>
      <c r="V100" s="17">
        <f t="shared" si="19"/>
        <v>0.0237290046218014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 to 0.05</v>
      </c>
      <c r="X100" s="17">
        <f t="shared" si="20"/>
        <v>0.0214462856498704</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10 to 15</v>
      </c>
      <c r="Z100" s="17">
        <f t="array" ref="Z100">_xlfn.IFS(AA100="oz",_xlfn.IFS(R100="oz",Q100,R100="fl oz",Q100*1.04,R100="ml",Q100*0.0338),AA100="fl oz",_xlfn.IFS(R100="oz",Q100/1.04,R100="fl oz",Q100,R100="ml",Q100*0.0338/1.04),AA100="ml",_xlfn.IFS(R100="oz",Q100/0.0338,R100="fl oz",Q100*1.04/0.0338,R100="ml",Q100))</f>
        <v>12</v>
      </c>
      <c r="AA100" s="9" t="str">
        <f>_xlfn.XLOOKUP($E100,'Copy of Raw Data'!$E:$E,'Copy of Raw Data'!AA:AA,"ERROR",0,1)</f>
        <v>oz</v>
      </c>
      <c r="AB100" s="9"/>
      <c r="AC100" s="9"/>
      <c r="AD100" s="9"/>
      <c r="AE100" s="9"/>
      <c r="AF100" s="9"/>
      <c r="AH100">
        <f t="shared" si="24"/>
        <v>0</v>
      </c>
      <c r="AI100">
        <f t="shared" si="24"/>
        <v>0</v>
      </c>
      <c r="AJ100">
        <f t="shared" si="24"/>
        <v>0</v>
      </c>
      <c r="AK100">
        <f t="shared" si="24"/>
        <v>0</v>
      </c>
      <c r="AL100">
        <f t="shared" si="24"/>
        <v>0</v>
      </c>
      <c r="AM100">
        <f t="shared" si="24"/>
        <v>0</v>
      </c>
      <c r="AN100">
        <f t="shared" si="24"/>
        <v>0</v>
      </c>
      <c r="AO100">
        <f t="shared" si="24"/>
        <v>0</v>
      </c>
      <c r="AP100">
        <f t="shared" si="24"/>
        <v>0</v>
      </c>
      <c r="AQ100">
        <f t="shared" si="24"/>
        <v>0</v>
      </c>
      <c r="AR100">
        <f t="shared" si="24"/>
        <v>0</v>
      </c>
      <c r="AS100">
        <f t="shared" si="24"/>
        <v>0</v>
      </c>
      <c r="AT100">
        <f t="shared" si="24"/>
        <v>0</v>
      </c>
      <c r="AU100">
        <f t="shared" si="24"/>
        <v>0</v>
      </c>
      <c r="AV100">
        <f t="shared" si="24"/>
        <v>0</v>
      </c>
      <c r="AW100">
        <f t="shared" si="24"/>
        <v>0</v>
      </c>
      <c r="AX100">
        <f t="shared" si="23"/>
        <v>0</v>
      </c>
      <c r="AY100">
        <f t="shared" si="23"/>
        <v>0</v>
      </c>
      <c r="AZ100">
        <f t="shared" si="23"/>
        <v>0</v>
      </c>
    </row>
    <row r="101" hidden="1" spans="1:52">
      <c r="A101" s="9" t="str">
        <f>_xlfn.XLOOKUP($E101,'Copy of Raw Data'!$E:$E,'Copy of Raw Data'!A:A,"ERROR",0,1)</f>
        <v>US</v>
      </c>
      <c r="B101" s="9" t="str">
        <f>_xlfn.XLOOKUP($E101,'Copy of Raw Data'!$E:$E,'Copy of Raw Data'!B:B,"ERROR",0,1)</f>
        <v>Hair Mousses</v>
      </c>
      <c r="C101" s="9" t="str">
        <f>_xlfn.XLOOKUP($E101,'Copy of Raw Data'!$E:$E,'Copy of Raw Data'!C:C,"ERROR",0,1)</f>
        <v>others</v>
      </c>
      <c r="D101" s="9" t="str">
        <f>_xlfn.XLOOKUP($E101,'Copy of Raw Data'!$E:$E,'Copy of Raw Data'!D:D,"ERROR",0,1)</f>
        <v>www.amazon.com/dp/B07HHN1864</v>
      </c>
      <c r="E101" s="9" t="s">
        <v>405</v>
      </c>
      <c r="F101" s="9" t="str">
        <f>_xlfn.XLOOKUP($E101,'Copy of Raw Data'!$E:$E,'Copy of Raw Data'!F:F,"ERROR",0,1)</f>
        <v>OUIDAD Vitalcurl+ Soft Defining Mousse, 5.7 oz (Pack of 1) OUIDAD Vitalcurl+ Soft Defining Mousse, 5.7 oz (Pack of 1)</v>
      </c>
      <c r="G101" s="9">
        <f>_xlfn.XLOOKUP($E101,'Copy of Raw Data'!$E:$E,'Copy of Raw Data'!G:G,"ERROR",0,1)</f>
        <v>1639</v>
      </c>
      <c r="H101" s="9">
        <f>_xlfn.XLOOKUP($E101,'Copy of Raw Data'!$E:$E,'Copy of Raw Data'!H:H,"ERROR",0,1)</f>
        <v>37814.05</v>
      </c>
      <c r="I101" s="9">
        <f>_xlfn.XLOOKUP($E101,'Copy of Raw Data'!$E:$E,'Copy of Raw Data'!I:I,"ERROR",0,1)</f>
        <v>0.00159084302909539</v>
      </c>
      <c r="J101" s="9" t="str">
        <f>_xlfn.XLOOKUP($E101,'Copy of Raw Data'!$E:$E,'Copy of 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20 to 30</v>
      </c>
      <c r="L101" s="9">
        <f>_xlfn.XLOOKUP($E101,'Copy of Raw Data'!$E:$E,'Copy of Raw Data'!L:L,"ERROR",0,1)</f>
        <v>23.04</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20 to 30</v>
      </c>
      <c r="N101" s="9">
        <f>_xlfn.XLOOKUP($E101,'Copy of Raw Data'!$E:$E,'Copy of Raw Data'!N:N,"ERROR",0,1)</f>
        <v>26</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10% to 15%</v>
      </c>
      <c r="P101" s="16">
        <f t="shared" si="18"/>
        <v>0.113846153846154</v>
      </c>
      <c r="Q101" s="9">
        <f>_xlfn.XLOOKUP($E101,'Copy of Raw Data'!$E:$E,'Copy of Raw Data'!Q:Q,"ERROR",0,1)</f>
        <v>5.7</v>
      </c>
      <c r="R101" s="9" t="str">
        <f>_xlfn.XLOOKUP($E101,'Copy of Raw Data'!$E:$E,'Copy of Raw Data'!R:R,"ERROR",0,1)</f>
        <v>oz</v>
      </c>
      <c r="S101" s="17">
        <f t="shared" si="15"/>
        <v>4.04210526315789</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4 to 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0.1 to 0.2</v>
      </c>
      <c r="V101" s="17">
        <f t="shared" si="19"/>
        <v>0.154257812268242</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0.1 to 0.2</v>
      </c>
      <c r="X101" s="17">
        <f t="shared" si="20"/>
        <v>0.136696153640781</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4 to 6</v>
      </c>
      <c r="Z101" s="17">
        <f t="array" ref="Z101">_xlfn.IFS(AA101="oz",_xlfn.IFS(R101="oz",Q101,R101="fl oz",Q101*1.04,R101="ml",Q101*0.0338),AA101="fl oz",_xlfn.IFS(R101="oz",Q101/1.04,R101="fl oz",Q101,R101="ml",Q101*0.0338/1.04),AA101="ml",_xlfn.IFS(R101="oz",Q101/0.0338,R101="fl oz",Q101*1.04/0.0338,R101="ml",Q101))</f>
        <v>5.7</v>
      </c>
      <c r="AA101" s="9" t="str">
        <f>_xlfn.XLOOKUP($E101,'Copy of Raw Data'!$E:$E,'Copy of Raw Data'!AA:AA,"ERROR",0,1)</f>
        <v>oz</v>
      </c>
      <c r="AB101" s="9"/>
      <c r="AC101" s="9"/>
      <c r="AD101" s="9"/>
      <c r="AE101" s="9"/>
      <c r="AF101" s="9"/>
      <c r="AH101">
        <f t="shared" si="24"/>
        <v>0</v>
      </c>
      <c r="AI101">
        <f t="shared" si="24"/>
        <v>0</v>
      </c>
      <c r="AJ101">
        <f t="shared" si="24"/>
        <v>0</v>
      </c>
      <c r="AK101">
        <f t="shared" si="24"/>
        <v>0</v>
      </c>
      <c r="AL101">
        <f t="shared" si="24"/>
        <v>0</v>
      </c>
      <c r="AM101">
        <f t="shared" si="24"/>
        <v>0</v>
      </c>
      <c r="AN101">
        <f t="shared" si="24"/>
        <v>0</v>
      </c>
      <c r="AO101">
        <f t="shared" si="24"/>
        <v>0</v>
      </c>
      <c r="AP101">
        <f t="shared" si="24"/>
        <v>0</v>
      </c>
      <c r="AQ101">
        <f t="shared" si="24"/>
        <v>0</v>
      </c>
      <c r="AR101">
        <f t="shared" si="24"/>
        <v>0</v>
      </c>
      <c r="AS101">
        <f t="shared" si="24"/>
        <v>0</v>
      </c>
      <c r="AT101">
        <f t="shared" si="24"/>
        <v>0</v>
      </c>
      <c r="AU101">
        <f t="shared" si="24"/>
        <v>0</v>
      </c>
      <c r="AV101">
        <f t="shared" si="24"/>
        <v>0</v>
      </c>
      <c r="AW101">
        <f t="shared" si="24"/>
        <v>0</v>
      </c>
      <c r="AX101">
        <f t="shared" si="23"/>
        <v>0</v>
      </c>
      <c r="AY101">
        <f t="shared" si="23"/>
        <v>0</v>
      </c>
      <c r="AZ101">
        <f t="shared" si="23"/>
        <v>0</v>
      </c>
    </row>
    <row r="102" hidden="1" spans="1:52">
      <c r="A102" s="9" t="str">
        <f>_xlfn.XLOOKUP($E102,'Copy of Raw Data'!$E:$E,'Copy of Raw Data'!A:A,"ERROR",0,1)</f>
        <v>US</v>
      </c>
      <c r="B102" s="9" t="str">
        <f>_xlfn.XLOOKUP($E102,'Copy of Raw Data'!$E:$E,'Copy of Raw Data'!B:B,"ERROR",0,1)</f>
        <v>Hair Mousses</v>
      </c>
      <c r="C102" s="9" t="str">
        <f>_xlfn.XLOOKUP($E102,'Copy of Raw Data'!$E:$E,'Copy of Raw Data'!C:C,"ERROR",0,1)</f>
        <v>others</v>
      </c>
      <c r="D102" s="9" t="str">
        <f>_xlfn.XLOOKUP($E102,'Copy of Raw Data'!$E:$E,'Copy of Raw Data'!D:D,"ERROR",0,1)</f>
        <v>www.amazon.com/dp/B01C502ISE</v>
      </c>
      <c r="E102" s="9" t="s">
        <v>408</v>
      </c>
      <c r="F102" s="9" t="str">
        <f>_xlfn.XLOOKUP($E102,'Copy of Raw Data'!$E:$E,'Copy of Raw Data'!F:F,"ERROR",0,1)</f>
        <v>Moroccanoil Beach Wave Mousse</v>
      </c>
      <c r="G102" s="9">
        <f>_xlfn.XLOOKUP($E102,'Copy of Raw Data'!$E:$E,'Copy of Raw Data'!G:G,"ERROR",0,1)</f>
        <v>1247</v>
      </c>
      <c r="H102" s="9">
        <f>_xlfn.XLOOKUP($E102,'Copy of Raw Data'!$E:$E,'Copy of Raw Data'!H:H,"ERROR",0,1)</f>
        <v>37418.79</v>
      </c>
      <c r="I102" s="9">
        <f>_xlfn.XLOOKUP($E102,'Copy of Raw Data'!$E:$E,'Copy of Raw Data'!I:I,"ERROR",0,1)</f>
        <v>0.00153435607185792</v>
      </c>
      <c r="J102" s="9" t="str">
        <f>_xlfn.XLOOKUP($E102,'Copy of Raw Data'!$E:$E,'Copy of 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_xlfn.XLOOKUP($E102,'Copy of Raw Data'!$E:$E,'Copy of Raw Data'!L:L,"ERROR",0,1)</f>
        <v>30</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_xlfn.XLOOKUP($E102,'Copy of Raw Data'!$E:$E,'Copy of Raw Data'!N:N,"ERROR",0,1)</f>
        <v>30</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No Discount</v>
      </c>
      <c r="P102" s="16">
        <f t="shared" si="18"/>
        <v>0</v>
      </c>
      <c r="Q102" s="9">
        <f>_xlfn.XLOOKUP($E102,'Copy of Raw Data'!$E:$E,'Copy of Raw Data'!Q:Q,"ERROR",0,1)</f>
        <v>0</v>
      </c>
      <c r="R102" s="9">
        <f>_xlfn.XLOOKUP($E102,'Copy of Raw Data'!$E:$E,'Copy of Raw Data'!R:R,"ERROR",0,1)</f>
        <v>0</v>
      </c>
      <c r="S102" s="17" t="e">
        <f t="shared" si="15"/>
        <v>#N/A</v>
      </c>
      <c r="T102" s="9" t="e">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#N/A</v>
      </c>
      <c r="U102" s="17" t="e">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#N/A</v>
      </c>
      <c r="V102" s="17" t="e">
        <f t="shared" si="19"/>
        <v>#N/A</v>
      </c>
      <c r="W102" s="17" t="e">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#N/A</v>
      </c>
      <c r="X102" s="17" t="e">
        <f t="shared" si="20"/>
        <v>#N/A</v>
      </c>
      <c r="Y102" s="9" t="e">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#N/A</v>
      </c>
      <c r="Z102" s="17" t="e">
        <f t="array" ref="Z102">_xlfn.IFS(AA102="oz",_xlfn.IFS(R102="oz",Q102,R102="fl oz",Q102*1.04,R102="ml",Q102*0.0338),AA102="fl oz",_xlfn.IFS(R102="oz",Q102/1.04,R102="fl oz",Q102,R102="ml",Q102*0.0338/1.04),AA102="ml",_xlfn.IFS(R102="oz",Q102/0.0338,R102="fl oz",Q102*1.04/0.0338,R102="ml",Q102))</f>
        <v>#N/A</v>
      </c>
      <c r="AA102" s="9" t="str">
        <f>_xlfn.XLOOKUP($E102,'Copy of Raw Data'!$E:$E,'Copy of Raw Data'!AA:AA,"ERROR",0,1)</f>
        <v>oz</v>
      </c>
      <c r="AB102" s="9"/>
      <c r="AC102" s="9"/>
      <c r="AD102" s="9"/>
      <c r="AE102" s="9"/>
      <c r="AF102" s="9"/>
      <c r="AH102">
        <f t="shared" si="24"/>
        <v>0</v>
      </c>
      <c r="AI102">
        <f t="shared" si="24"/>
        <v>0</v>
      </c>
      <c r="AJ102">
        <f t="shared" si="24"/>
        <v>0</v>
      </c>
      <c r="AK102">
        <f t="shared" si="24"/>
        <v>0</v>
      </c>
      <c r="AL102">
        <f t="shared" si="24"/>
        <v>0</v>
      </c>
      <c r="AM102">
        <f t="shared" si="24"/>
        <v>0</v>
      </c>
      <c r="AN102">
        <f t="shared" si="24"/>
        <v>0</v>
      </c>
      <c r="AO102">
        <f t="shared" si="24"/>
        <v>0</v>
      </c>
      <c r="AP102">
        <f t="shared" si="24"/>
        <v>0</v>
      </c>
      <c r="AQ102">
        <f t="shared" si="24"/>
        <v>0</v>
      </c>
      <c r="AR102">
        <f t="shared" si="24"/>
        <v>0</v>
      </c>
      <c r="AS102">
        <f t="shared" si="24"/>
        <v>0</v>
      </c>
      <c r="AT102">
        <f t="shared" si="24"/>
        <v>0</v>
      </c>
      <c r="AU102">
        <f t="shared" si="24"/>
        <v>0</v>
      </c>
      <c r="AV102">
        <f t="shared" si="24"/>
        <v>0</v>
      </c>
      <c r="AW102">
        <f t="shared" si="24"/>
        <v>0</v>
      </c>
      <c r="AX102">
        <f t="shared" si="23"/>
        <v>0</v>
      </c>
      <c r="AY102">
        <f t="shared" si="23"/>
        <v>0</v>
      </c>
      <c r="AZ102">
        <f t="shared" si="23"/>
        <v>0</v>
      </c>
    </row>
    <row r="103" hidden="1" spans="1:52">
      <c r="A103" s="9" t="str">
        <f>_xlfn.XLOOKUP($E103,'Copy of Raw Data'!$E:$E,'Copy of Raw Data'!A:A,"ERROR",0,1)</f>
        <v>US</v>
      </c>
      <c r="B103" s="9" t="str">
        <f>_xlfn.XLOOKUP($E103,'Copy of Raw Data'!$E:$E,'Copy of Raw Data'!B:B,"ERROR",0,1)</f>
        <v>Hair Mousses</v>
      </c>
      <c r="C103" s="9" t="str">
        <f>_xlfn.XLOOKUP($E103,'Copy of Raw Data'!$E:$E,'Copy of Raw Data'!C:C,"ERROR",0,1)</f>
        <v>others</v>
      </c>
      <c r="D103" s="9" t="str">
        <f>_xlfn.XLOOKUP($E103,'Copy of Raw Data'!$E:$E,'Copy of Raw Data'!D:D,"ERROR",0,1)</f>
        <v>www.amazon.com/dp/B003JMYB7Y</v>
      </c>
      <c r="E103" s="9" t="s">
        <v>411</v>
      </c>
      <c r="F103" s="9" t="str">
        <f>_xlfn.XLOOKUP($E103,'Copy of Raw Data'!$E:$E,'Copy of Raw Data'!F:F,"ERROR",0,1)</f>
        <v>Roux, Argan Oil Keratin Repair &amp; Shine Leave in Treatment, Rejuvinating Formula for Damaged Hair, 8.45 Fl Oz</v>
      </c>
      <c r="G103" s="9">
        <f>_xlfn.XLOOKUP($E103,'Copy of Raw Data'!$E:$E,'Copy of Raw Data'!G:G,"ERROR",0,1)</f>
        <v>2969</v>
      </c>
      <c r="H103" s="9">
        <f>_xlfn.XLOOKUP($E103,'Copy of Raw Data'!$E:$E,'Copy of Raw Data'!H:H,"ERROR",0,1)</f>
        <v>36090.14</v>
      </c>
      <c r="I103" s="9">
        <f>_xlfn.XLOOKUP($E103,'Copy of Raw Data'!$E:$E,'Copy of Raw Data'!I:I,"ERROR",0,1)</f>
        <v>0.0015197837846019</v>
      </c>
      <c r="J103" s="9" t="str">
        <f>_xlfn.XLOOKUP($E103,'Copy of Raw Data'!$E:$E,'Copy of 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10 to 15</v>
      </c>
      <c r="L103" s="9">
        <f>_xlfn.XLOOKUP($E103,'Copy of Raw Data'!$E:$E,'Copy of Raw Data'!L:L,"ERROR",0,1)</f>
        <v>12.32</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10 to 15</v>
      </c>
      <c r="N103" s="9">
        <f>_xlfn.XLOOKUP($E103,'Copy of Raw Data'!$E:$E,'Copy of Raw Data'!N:N,"ERROR",0,1)</f>
        <v>13.74</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10% to 15%</v>
      </c>
      <c r="P103" s="16">
        <f t="shared" si="18"/>
        <v>0.10334788937409</v>
      </c>
      <c r="Q103" s="9">
        <f>_xlfn.XLOOKUP($E103,'Copy of Raw Data'!$E:$E,'Copy of Raw Data'!Q:Q,"ERROR",0,1)</f>
        <v>8.45</v>
      </c>
      <c r="R103" s="9" t="str">
        <f>_xlfn.XLOOKUP($E103,'Copy of Raw Data'!$E:$E,'Copy of Raw Data'!R:R,"ERROR",0,1)</f>
        <v>fl oz</v>
      </c>
      <c r="S103" s="17">
        <f t="shared" si="15"/>
        <v>1.40191169776969</v>
      </c>
      <c r="T103" s="9" t="str">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1 to 2</v>
      </c>
      <c r="U103" s="17"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0.05 to 0.1</v>
      </c>
      <c r="V103" s="17">
        <f t="shared" si="19"/>
        <v>0.0528743887697569</v>
      </c>
      <c r="W103" s="17"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 to 0.05</v>
      </c>
      <c r="X103" s="17">
        <f t="shared" si="20"/>
        <v>0.0474099322884574</v>
      </c>
      <c r="Y103" s="9"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8 to 10</v>
      </c>
      <c r="Z103" s="17">
        <f t="array" ref="Z103">_xlfn.IFS(AA103="oz",_xlfn.IFS(R103="oz",Q103,R103="fl oz",Q103*1.04,R103="ml",Q103*0.0338),AA103="fl oz",_xlfn.IFS(R103="oz",Q103/1.04,R103="fl oz",Q103,R103="ml",Q103*0.0338/1.04),AA103="ml",_xlfn.IFS(R103="oz",Q103/0.0338,R103="fl oz",Q103*1.04/0.0338,R103="ml",Q103))</f>
        <v>8.788</v>
      </c>
      <c r="AA103" s="9" t="str">
        <f>_xlfn.XLOOKUP($E103,'Copy of Raw Data'!$E:$E,'Copy of Raw Data'!AA:AA,"ERROR",0,1)</f>
        <v>oz</v>
      </c>
      <c r="AB103" s="9"/>
      <c r="AC103" s="9"/>
      <c r="AD103" s="9"/>
      <c r="AE103" s="9"/>
      <c r="AF103" s="9"/>
      <c r="AH103">
        <f t="shared" si="24"/>
        <v>0</v>
      </c>
      <c r="AI103">
        <f t="shared" si="24"/>
        <v>0</v>
      </c>
      <c r="AJ103">
        <f t="shared" si="24"/>
        <v>0</v>
      </c>
      <c r="AK103">
        <f t="shared" si="24"/>
        <v>0</v>
      </c>
      <c r="AL103">
        <f t="shared" si="24"/>
        <v>0</v>
      </c>
      <c r="AM103">
        <f t="shared" si="24"/>
        <v>0</v>
      </c>
      <c r="AN103">
        <f t="shared" si="24"/>
        <v>0</v>
      </c>
      <c r="AO103">
        <f t="shared" si="24"/>
        <v>0</v>
      </c>
      <c r="AP103">
        <f t="shared" si="24"/>
        <v>0</v>
      </c>
      <c r="AQ103">
        <f t="shared" si="24"/>
        <v>0</v>
      </c>
      <c r="AR103">
        <f t="shared" si="24"/>
        <v>0</v>
      </c>
      <c r="AS103">
        <f t="shared" si="24"/>
        <v>0</v>
      </c>
      <c r="AT103">
        <f t="shared" si="24"/>
        <v>0</v>
      </c>
      <c r="AU103">
        <f t="shared" si="24"/>
        <v>0</v>
      </c>
      <c r="AV103">
        <f t="shared" si="24"/>
        <v>0</v>
      </c>
      <c r="AW103">
        <f t="shared" si="24"/>
        <v>0</v>
      </c>
      <c r="AX103">
        <f t="shared" si="23"/>
        <v>0</v>
      </c>
      <c r="AY103">
        <f t="shared" si="23"/>
        <v>0</v>
      </c>
      <c r="AZ103">
        <f t="shared" si="23"/>
        <v>0</v>
      </c>
    </row>
    <row r="104" hidden="1" spans="1:52">
      <c r="A104" s="9" t="str">
        <f>_xlfn.XLOOKUP($E104,'Copy of Raw Data'!$E:$E,'Copy of Raw Data'!A:A,"ERROR",0,1)</f>
        <v>US</v>
      </c>
      <c r="B104" s="9" t="str">
        <f>_xlfn.XLOOKUP($E104,'Copy of Raw Data'!$E:$E,'Copy of Raw Data'!B:B,"ERROR",0,1)</f>
        <v>Hair Mousses</v>
      </c>
      <c r="C104" s="9" t="str">
        <f>_xlfn.XLOOKUP($E104,'Copy of Raw Data'!$E:$E,'Copy of Raw Data'!C:C,"ERROR",0,1)</f>
        <v>bumble and bumble</v>
      </c>
      <c r="D104" s="9" t="str">
        <f>_xlfn.XLOOKUP($E104,'Copy of Raw Data'!$E:$E,'Copy of Raw Data'!D:D,"ERROR",0,1)</f>
        <v>www.amazon.com/dp/B07JDW29Y2</v>
      </c>
      <c r="E104" s="9" t="s">
        <v>414</v>
      </c>
      <c r="F104" s="9" t="str">
        <f>_xlfn.XLOOKUP($E104,'Copy of Raw Data'!$E:$E,'Copy of Raw Data'!F:F,"ERROR",0,1)</f>
        <v>Bumble and Bumble Full Form Mousse, 5 ounce (pack of 1)</v>
      </c>
      <c r="G104" s="9">
        <f>_xlfn.XLOOKUP($E104,'Copy of Raw Data'!$E:$E,'Copy of Raw Data'!G:G,"ERROR",0,1)</f>
        <v>1247</v>
      </c>
      <c r="H104" s="9">
        <f>_xlfn.XLOOKUP($E104,'Copy of Raw Data'!$E:$E,'Copy of Raw Data'!H:H,"ERROR",0,1)</f>
        <v>35747.38</v>
      </c>
      <c r="I104" s="9">
        <f>_xlfn.XLOOKUP($E104,'Copy of Raw Data'!$E:$E,'Copy of Raw Data'!I:I,"ERROR",0,1)</f>
        <v>0.00149433840111024</v>
      </c>
      <c r="J104" s="9" t="str">
        <f>_xlfn.XLOOKUP($E104,'Copy of Raw Data'!$E:$E,'Copy of 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20 to 30</v>
      </c>
      <c r="L104" s="9">
        <f>_xlfn.XLOOKUP($E104,'Copy of Raw Data'!$E:$E,'Copy of Raw Data'!L:L,"ERROR",0,1)</f>
        <v>28.89</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30 to 40</v>
      </c>
      <c r="N104" s="9">
        <f>_xlfn.XLOOKUP($E104,'Copy of Raw Data'!$E:$E,'Copy of Raw Data'!N:N,"ERROR",0,1)</f>
        <v>30.99</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6% to 8%</v>
      </c>
      <c r="P104" s="16">
        <f t="shared" si="18"/>
        <v>0.0677637947725072</v>
      </c>
      <c r="Q104" s="9">
        <f>_xlfn.XLOOKUP($E104,'Copy of Raw Data'!$E:$E,'Copy of Raw Data'!Q:Q,"ERROR",0,1)</f>
        <v>5</v>
      </c>
      <c r="R104" s="9" t="str">
        <f>_xlfn.XLOOKUP($E104,'Copy of Raw Data'!$E:$E,'Copy of Raw Data'!R:R,"ERROR",0,1)</f>
        <v>oz</v>
      </c>
      <c r="S104" s="17">
        <f t="shared" si="15"/>
        <v>5.778</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5 to 10</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0.2 to 0.3</v>
      </c>
      <c r="V104" s="17">
        <f t="shared" si="19"/>
        <v>0.209604328711532</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0.1 to 0.2</v>
      </c>
      <c r="X104" s="17">
        <f t="shared" si="20"/>
        <v>0.195400743997295</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4 to 6</v>
      </c>
      <c r="Z104" s="17">
        <f t="array" ref="Z104">_xlfn.IFS(AA104="oz",_xlfn.IFS(R104="oz",Q104,R104="fl oz",Q104*1.04,R104="ml",Q104*0.0338),AA104="fl oz",_xlfn.IFS(R104="oz",Q104/1.04,R104="fl oz",Q104,R104="ml",Q104*0.0338/1.04),AA104="ml",_xlfn.IFS(R104="oz",Q104/0.0338,R104="fl oz",Q104*1.04/0.0338,R104="ml",Q104))</f>
        <v>5</v>
      </c>
      <c r="AA104" s="9" t="str">
        <f>_xlfn.XLOOKUP($E104,'Copy of Raw Data'!$E:$E,'Copy of Raw Data'!AA:AA,"ERROR",0,1)</f>
        <v>oz</v>
      </c>
      <c r="AB104" s="9"/>
      <c r="AC104" s="9"/>
      <c r="AD104" s="9"/>
      <c r="AE104" s="9"/>
      <c r="AF104" s="9"/>
      <c r="AH104">
        <f t="shared" si="24"/>
        <v>0</v>
      </c>
      <c r="AI104">
        <f t="shared" si="24"/>
        <v>0</v>
      </c>
      <c r="AJ104">
        <f t="shared" si="24"/>
        <v>0</v>
      </c>
      <c r="AK104">
        <f t="shared" si="24"/>
        <v>0</v>
      </c>
      <c r="AL104">
        <f t="shared" si="24"/>
        <v>0</v>
      </c>
      <c r="AM104">
        <f t="shared" si="24"/>
        <v>0</v>
      </c>
      <c r="AN104">
        <f t="shared" si="24"/>
        <v>0</v>
      </c>
      <c r="AO104">
        <f t="shared" si="24"/>
        <v>0</v>
      </c>
      <c r="AP104">
        <f t="shared" si="24"/>
        <v>0</v>
      </c>
      <c r="AQ104">
        <f t="shared" si="24"/>
        <v>0</v>
      </c>
      <c r="AR104">
        <f t="shared" si="24"/>
        <v>0</v>
      </c>
      <c r="AS104">
        <f t="shared" si="24"/>
        <v>0</v>
      </c>
      <c r="AT104">
        <f t="shared" si="24"/>
        <v>0</v>
      </c>
      <c r="AU104">
        <f t="shared" si="24"/>
        <v>0</v>
      </c>
      <c r="AV104">
        <f t="shared" si="24"/>
        <v>0</v>
      </c>
      <c r="AW104">
        <f t="shared" si="24"/>
        <v>0</v>
      </c>
      <c r="AX104">
        <f t="shared" si="23"/>
        <v>0</v>
      </c>
      <c r="AY104">
        <f t="shared" si="23"/>
        <v>0</v>
      </c>
      <c r="AZ104">
        <f t="shared" si="23"/>
        <v>0</v>
      </c>
    </row>
    <row r="105" hidden="1" spans="1:52">
      <c r="A105" s="9" t="str">
        <f>_xlfn.XLOOKUP($E105,'Copy of Raw Data'!$E:$E,'Copy of Raw Data'!A:A,"ERROR",0,1)</f>
        <v>US</v>
      </c>
      <c r="B105" s="9" t="str">
        <f>_xlfn.XLOOKUP($E105,'Copy of Raw Data'!$E:$E,'Copy of Raw Data'!B:B,"ERROR",0,1)</f>
        <v>Hair Mousses</v>
      </c>
      <c r="C105" s="9" t="str">
        <f>_xlfn.XLOOKUP($E105,'Copy of Raw Data'!$E:$E,'Copy of Raw Data'!C:C,"ERROR",0,1)</f>
        <v>elizabeth arden</v>
      </c>
      <c r="D105" s="9" t="str">
        <f>_xlfn.XLOOKUP($E105,'Copy of Raw Data'!$E:$E,'Copy of Raw Data'!D:D,"ERROR",0,1)</f>
        <v>www.amazon.com/dp/B001BEMDJ0</v>
      </c>
      <c r="E105" s="9" t="s">
        <v>418</v>
      </c>
      <c r="F105" s="9" t="str">
        <f>_xlfn.XLOOKUP($E105,'Copy of Raw Data'!$E:$E,'Copy of Raw Data'!F:F,"ERROR",0,1)</f>
        <v>Elizabeth Arden Flawless Finish Mousse Makeup</v>
      </c>
      <c r="G105" s="9">
        <f>_xlfn.XLOOKUP($E105,'Copy of Raw Data'!$E:$E,'Copy of Raw Data'!G:G,"ERROR",0,1)</f>
        <v>1011</v>
      </c>
      <c r="H105" s="9">
        <f>_xlfn.XLOOKUP($E105,'Copy of Raw Data'!$E:$E,'Copy of Raw Data'!H:H,"ERROR",0,1)</f>
        <v>35148.87</v>
      </c>
      <c r="I105" s="9">
        <f>_xlfn.XLOOKUP($E105,'Copy of Raw Data'!$E:$E,'Copy of Raw Data'!I:I,"ERROR",0,1)</f>
        <v>0.00147046945714319</v>
      </c>
      <c r="J105" s="9" t="str">
        <f>_xlfn.XLOOKUP($E105,'Copy of Raw Data'!$E:$E,'Copy of 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30 to 40</v>
      </c>
      <c r="L105" s="9">
        <f>_xlfn.XLOOKUP($E105,'Copy of Raw Data'!$E:$E,'Copy of Raw Data'!L:L,"ERROR",0,1)</f>
        <v>34.69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_xlfn.XLOOKUP($E105,'Copy of Raw Data'!$E:$E,'Copy of Raw Data'!N:N,"ERROR",0,1)</f>
        <v>34.69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No Discount</v>
      </c>
      <c r="P105" s="16">
        <f t="shared" si="18"/>
        <v>0</v>
      </c>
      <c r="Q105" s="9">
        <f>_xlfn.XLOOKUP($E105,'Copy of Raw Data'!$E:$E,'Copy of Raw Data'!Q:Q,"ERROR",0,1)</f>
        <v>0</v>
      </c>
      <c r="R105" s="9">
        <f>_xlfn.XLOOKUP($E105,'Copy of Raw Data'!$E:$E,'Copy of Raw Data'!R:R,"ERROR",0,1)</f>
        <v>0</v>
      </c>
      <c r="S105" s="17" t="e">
        <f t="shared" si="15"/>
        <v>#N/A</v>
      </c>
      <c r="T105" s="9" t="e">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#N/A</v>
      </c>
      <c r="U105" s="17" t="e">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#N/A</v>
      </c>
      <c r="V105" s="17" t="e">
        <f t="shared" si="19"/>
        <v>#N/A</v>
      </c>
      <c r="W105" s="17" t="e">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#N/A</v>
      </c>
      <c r="X105" s="17" t="e">
        <f t="shared" si="20"/>
        <v>#N/A</v>
      </c>
      <c r="Y105" s="9" t="e">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#N/A</v>
      </c>
      <c r="Z105" s="17" t="e">
        <f t="array" ref="Z105">_xlfn.IFS(AA105="oz",_xlfn.IFS(R105="oz",Q105,R105="fl oz",Q105*1.04,R105="ml",Q105*0.0338),AA105="fl oz",_xlfn.IFS(R105="oz",Q105/1.04,R105="fl oz",Q105,R105="ml",Q105*0.0338/1.04),AA105="ml",_xlfn.IFS(R105="oz",Q105/0.0338,R105="fl oz",Q105*1.04/0.0338,R105="ml",Q105))</f>
        <v>#N/A</v>
      </c>
      <c r="AA105" s="9" t="str">
        <f>_xlfn.XLOOKUP($E105,'Copy of Raw Data'!$E:$E,'Copy of Raw Data'!AA:AA,"ERROR",0,1)</f>
        <v>oz</v>
      </c>
      <c r="AB105" s="9"/>
      <c r="AC105" s="9"/>
      <c r="AD105" s="9"/>
      <c r="AE105" s="9"/>
      <c r="AF105" s="9"/>
      <c r="AH105">
        <f t="shared" si="24"/>
        <v>0</v>
      </c>
      <c r="AI105">
        <f t="shared" si="24"/>
        <v>0</v>
      </c>
      <c r="AJ105">
        <f t="shared" si="24"/>
        <v>0</v>
      </c>
      <c r="AK105">
        <f t="shared" si="24"/>
        <v>0</v>
      </c>
      <c r="AL105">
        <f t="shared" si="24"/>
        <v>0</v>
      </c>
      <c r="AM105">
        <f t="shared" si="24"/>
        <v>0</v>
      </c>
      <c r="AN105">
        <f t="shared" si="24"/>
        <v>0</v>
      </c>
      <c r="AO105">
        <f t="shared" si="24"/>
        <v>0</v>
      </c>
      <c r="AP105">
        <f t="shared" si="24"/>
        <v>0</v>
      </c>
      <c r="AQ105">
        <f t="shared" si="24"/>
        <v>0</v>
      </c>
      <c r="AR105">
        <f t="shared" si="24"/>
        <v>0</v>
      </c>
      <c r="AS105">
        <f t="shared" si="24"/>
        <v>0</v>
      </c>
      <c r="AT105">
        <f t="shared" si="24"/>
        <v>0</v>
      </c>
      <c r="AU105">
        <f t="shared" si="24"/>
        <v>0</v>
      </c>
      <c r="AV105">
        <f t="shared" si="24"/>
        <v>0</v>
      </c>
      <c r="AW105">
        <f t="shared" si="24"/>
        <v>0</v>
      </c>
      <c r="AX105">
        <f t="shared" si="23"/>
        <v>0</v>
      </c>
      <c r="AY105">
        <f t="shared" si="23"/>
        <v>0</v>
      </c>
      <c r="AZ105">
        <f t="shared" si="23"/>
        <v>0</v>
      </c>
    </row>
    <row r="106" hidden="1" spans="1:52">
      <c r="A106" s="9" t="str">
        <f>_xlfn.XLOOKUP($E106,'Copy of Raw Data'!$E:$E,'Copy of Raw Data'!A:A,"ERROR",0,1)</f>
        <v>US</v>
      </c>
      <c r="B106" s="9" t="str">
        <f>_xlfn.XLOOKUP($E106,'Copy of Raw Data'!$E:$E,'Copy of Raw Data'!B:B,"ERROR",0,1)</f>
        <v>Hair Mousses</v>
      </c>
      <c r="C106" s="9" t="str">
        <f>_xlfn.XLOOKUP($E106,'Copy of Raw Data'!$E:$E,'Copy of Raw Data'!C:C,"ERROR",0,1)</f>
        <v>Garnier</v>
      </c>
      <c r="D106" s="9" t="str">
        <f>_xlfn.XLOOKUP($E106,'Copy of Raw Data'!$E:$E,'Copy of Raw Data'!D:D,"ERROR",0,1)</f>
        <v>www.amazon.com/dp/B07BYD3TBN</v>
      </c>
      <c r="E106" s="9" t="s">
        <v>421</v>
      </c>
      <c r="F106" s="9" t="str">
        <f>_xlfn.XLOOKUP($E106,'Copy of Raw Data'!$E:$E,'Copy of Raw Data'!F:F,"ERROR",0,1)</f>
        <v>Garnier Fructis Style Mega Full Thickening Lotion, 5.0 Oz, 3 Count (Packaging May Vary)</v>
      </c>
      <c r="G106" s="9">
        <f>_xlfn.XLOOKUP($E106,'Copy of Raw Data'!$E:$E,'Copy of Raw Data'!G:G,"ERROR",0,1)</f>
        <v>2332</v>
      </c>
      <c r="H106" s="9">
        <f>_xlfn.XLOOKUP($E106,'Copy of Raw Data'!$E:$E,'Copy of Raw Data'!H:H,"ERROR",0,1)</f>
        <v>34587.44</v>
      </c>
      <c r="I106" s="9">
        <f>_xlfn.XLOOKUP($E106,'Copy of Raw Data'!$E:$E,'Copy of Raw Data'!I:I,"ERROR",0,1)</f>
        <v>0.00144289281924569</v>
      </c>
      <c r="J106" s="9" t="str">
        <f>_xlfn.XLOOKUP($E106,'Copy of Raw Data'!$E:$E,'Copy of 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10 to 15</v>
      </c>
      <c r="L106" s="9">
        <f>_xlfn.XLOOKUP($E106,'Copy of Raw Data'!$E:$E,'Copy of Raw Data'!L:L,"ERROR",0,1)</f>
        <v>14.88</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15 to 20</v>
      </c>
      <c r="N106" s="9">
        <f>_xlfn.XLOOKUP($E106,'Copy of Raw Data'!$E:$E,'Copy of Raw Data'!N:N,"ERROR",0,1)</f>
        <v>16.49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8% to 10%</v>
      </c>
      <c r="P106" s="16">
        <f t="shared" si="18"/>
        <v>0.097634930260764</v>
      </c>
      <c r="Q106" s="9">
        <f>_xlfn.XLOOKUP($E106,'Copy of Raw Data'!$E:$E,'Copy of Raw Data'!Q:Q,"ERROR",0,1)</f>
        <v>15</v>
      </c>
      <c r="R106" s="9" t="str">
        <f>_xlfn.XLOOKUP($E106,'Copy of Raw Data'!$E:$E,'Copy of Raw Data'!R:R,"ERROR",0,1)</f>
        <v>fl oz</v>
      </c>
      <c r="S106" s="17">
        <f t="shared" si="15"/>
        <v>0.953846153846154</v>
      </c>
      <c r="T106" s="9" t="str">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0.75 to 1</v>
      </c>
      <c r="U106" s="17"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 to 0.05</v>
      </c>
      <c r="V106" s="17">
        <f t="shared" si="19"/>
        <v>0.0357474224569253</v>
      </c>
      <c r="W106" s="17"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 to 0.05</v>
      </c>
      <c r="X106" s="17">
        <f t="shared" si="20"/>
        <v>0.0322572253583414</v>
      </c>
      <c r="Y106" s="9"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15 to 20</v>
      </c>
      <c r="Z106" s="17">
        <f t="array" ref="Z106">_xlfn.IFS(AA106="oz",_xlfn.IFS(R106="oz",Q106,R106="fl oz",Q106*1.04,R106="ml",Q106*0.0338),AA106="fl oz",_xlfn.IFS(R106="oz",Q106/1.04,R106="fl oz",Q106,R106="ml",Q106*0.0338/1.04),AA106="ml",_xlfn.IFS(R106="oz",Q106/0.0338,R106="fl oz",Q106*1.04/0.0338,R106="ml",Q106))</f>
        <v>15.6</v>
      </c>
      <c r="AA106" s="9" t="str">
        <f>_xlfn.XLOOKUP($E106,'Copy of Raw Data'!$E:$E,'Copy of Raw Data'!AA:AA,"ERROR",0,1)</f>
        <v>oz</v>
      </c>
      <c r="AB106" s="9"/>
      <c r="AC106" s="9"/>
      <c r="AD106" s="9"/>
      <c r="AE106" s="9"/>
      <c r="AF106" s="9"/>
      <c r="AH106">
        <f t="shared" si="24"/>
        <v>0</v>
      </c>
      <c r="AI106">
        <f t="shared" si="24"/>
        <v>0</v>
      </c>
      <c r="AJ106">
        <f t="shared" si="24"/>
        <v>0</v>
      </c>
      <c r="AK106">
        <f t="shared" si="24"/>
        <v>0</v>
      </c>
      <c r="AL106">
        <f t="shared" si="24"/>
        <v>0</v>
      </c>
      <c r="AM106">
        <f t="shared" si="24"/>
        <v>0</v>
      </c>
      <c r="AN106">
        <f t="shared" si="24"/>
        <v>0</v>
      </c>
      <c r="AO106">
        <f t="shared" si="24"/>
        <v>0</v>
      </c>
      <c r="AP106">
        <f t="shared" si="24"/>
        <v>0</v>
      </c>
      <c r="AQ106">
        <f t="shared" si="24"/>
        <v>0</v>
      </c>
      <c r="AR106">
        <f t="shared" si="24"/>
        <v>0</v>
      </c>
      <c r="AS106">
        <f t="shared" si="24"/>
        <v>0</v>
      </c>
      <c r="AT106">
        <f t="shared" si="24"/>
        <v>0</v>
      </c>
      <c r="AU106">
        <f t="shared" si="24"/>
        <v>0</v>
      </c>
      <c r="AV106">
        <f t="shared" si="24"/>
        <v>0</v>
      </c>
      <c r="AW106">
        <f t="shared" si="24"/>
        <v>0</v>
      </c>
      <c r="AX106">
        <f t="shared" si="23"/>
        <v>0</v>
      </c>
      <c r="AY106">
        <f t="shared" si="23"/>
        <v>0</v>
      </c>
      <c r="AZ106">
        <f t="shared" si="23"/>
        <v>0</v>
      </c>
    </row>
    <row r="107" hidden="1" spans="1:52">
      <c r="A107" s="9" t="str">
        <f>_xlfn.XLOOKUP($E107,'Copy of Raw Data'!$E:$E,'Copy of Raw Data'!A:A,"ERROR",0,1)</f>
        <v>US</v>
      </c>
      <c r="B107" s="9" t="str">
        <f>_xlfn.XLOOKUP($E107,'Copy of Raw Data'!$E:$E,'Copy of Raw Data'!B:B,"ERROR",0,1)</f>
        <v>Hair Mousses</v>
      </c>
      <c r="C107" s="9" t="str">
        <f>_xlfn.XLOOKUP($E107,'Copy of Raw Data'!$E:$E,'Copy of Raw Data'!C:C,"ERROR",0,1)</f>
        <v>surface</v>
      </c>
      <c r="D107" s="9" t="str">
        <f>_xlfn.XLOOKUP($E107,'Copy of Raw Data'!$E:$E,'Copy of Raw Data'!D:D,"ERROR",0,1)</f>
        <v>www.amazon.com/dp/B008RYKDN0</v>
      </c>
      <c r="E107" s="9" t="s">
        <v>425</v>
      </c>
      <c r="F107" s="9" t="str">
        <f>_xlfn.XLOOKUP($E107,'Copy of Raw Data'!$E:$E,'Copy of Raw Data'!F:F,"ERROR",0,1)</f>
        <v>Surface Hair Awaken Mousse: Color Safe, Volumizing, Firm Hold Hair Mousse to Thicken Hair, Sulfate-Free, Paraben-Free, 8.8 oz</v>
      </c>
      <c r="G107" s="9">
        <f>_xlfn.XLOOKUP($E107,'Copy of Raw Data'!$E:$E,'Copy of Raw Data'!G:G,"ERROR",0,1)</f>
        <v>989</v>
      </c>
      <c r="H107" s="9">
        <f>_xlfn.XLOOKUP($E107,'Copy of Raw Data'!$E:$E,'Copy of Raw Data'!H:H,"ERROR",0,1)</f>
        <v>33938.8</v>
      </c>
      <c r="I107" s="9">
        <f>_xlfn.XLOOKUP($E107,'Copy of Raw Data'!$E:$E,'Copy of Raw Data'!I:I,"ERROR",0,1)</f>
        <v>0.00143705642178243</v>
      </c>
      <c r="J107" s="9" t="str">
        <f>_xlfn.XLOOKUP($E107,'Copy of Raw Data'!$E:$E,'Copy of 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30 to 40</v>
      </c>
      <c r="L107" s="9">
        <f>_xlfn.XLOOKUP($E107,'Copy of Raw Data'!$E:$E,'Copy of Raw Data'!L:L,"ERROR",0,1)</f>
        <v>34.24</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30 to 40</v>
      </c>
      <c r="N107" s="9">
        <f>_xlfn.XLOOKUP($E107,'Copy of Raw Data'!$E:$E,'Copy of Raw Data'!N:N,"ERROR",0,1)</f>
        <v>36.3</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4% to 6%</v>
      </c>
      <c r="P107" s="16">
        <f t="shared" si="18"/>
        <v>0.0567493112947657</v>
      </c>
      <c r="Q107" s="9">
        <f>_xlfn.XLOOKUP($E107,'Copy of Raw Data'!$E:$E,'Copy of Raw Data'!Q:Q,"ERROR",0,1)</f>
        <v>8.8</v>
      </c>
      <c r="R107" s="9" t="str">
        <f>_xlfn.XLOOKUP($E107,'Copy of Raw Data'!$E:$E,'Copy of Raw Data'!R:R,"ERROR",0,1)</f>
        <v>oz</v>
      </c>
      <c r="S107" s="17">
        <f t="shared" si="15"/>
        <v>3.89090909090909</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3 to 4</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0.1 to 0.2</v>
      </c>
      <c r="V107" s="17">
        <f t="shared" si="19"/>
        <v>0.139499492729117</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0.1 to 0.2</v>
      </c>
      <c r="X107" s="17">
        <f t="shared" si="20"/>
        <v>0.131582992590771</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8 to 10</v>
      </c>
      <c r="Z107" s="17">
        <f t="array" ref="Z107">_xlfn.IFS(AA107="oz",_xlfn.IFS(R107="oz",Q107,R107="fl oz",Q107*1.04,R107="ml",Q107*0.0338),AA107="fl oz",_xlfn.IFS(R107="oz",Q107/1.04,R107="fl oz",Q107,R107="ml",Q107*0.0338/1.04),AA107="ml",_xlfn.IFS(R107="oz",Q107/0.0338,R107="fl oz",Q107*1.04/0.0338,R107="ml",Q107))</f>
        <v>8.8</v>
      </c>
      <c r="AA107" s="9" t="str">
        <f>_xlfn.XLOOKUP($E107,'Copy of Raw Data'!$E:$E,'Copy of Raw Data'!AA:AA,"ERROR",0,1)</f>
        <v>oz</v>
      </c>
      <c r="AB107" s="9"/>
      <c r="AC107" s="9"/>
      <c r="AD107" s="9"/>
      <c r="AE107" s="9"/>
      <c r="AF107" s="9"/>
      <c r="AH107">
        <f t="shared" si="24"/>
        <v>0</v>
      </c>
      <c r="AI107">
        <f t="shared" si="24"/>
        <v>0</v>
      </c>
      <c r="AJ107">
        <f t="shared" si="24"/>
        <v>0</v>
      </c>
      <c r="AK107">
        <f t="shared" si="24"/>
        <v>0</v>
      </c>
      <c r="AL107">
        <f t="shared" si="24"/>
        <v>0</v>
      </c>
      <c r="AM107">
        <f t="shared" si="24"/>
        <v>0</v>
      </c>
      <c r="AN107">
        <f t="shared" si="24"/>
        <v>0</v>
      </c>
      <c r="AO107">
        <f t="shared" si="24"/>
        <v>0</v>
      </c>
      <c r="AP107">
        <f t="shared" si="24"/>
        <v>0</v>
      </c>
      <c r="AQ107">
        <f t="shared" si="24"/>
        <v>0</v>
      </c>
      <c r="AR107">
        <f t="shared" si="24"/>
        <v>0</v>
      </c>
      <c r="AS107">
        <f t="shared" si="24"/>
        <v>0</v>
      </c>
      <c r="AT107">
        <f t="shared" si="24"/>
        <v>0</v>
      </c>
      <c r="AU107">
        <f t="shared" si="24"/>
        <v>0</v>
      </c>
      <c r="AV107">
        <f t="shared" si="24"/>
        <v>0</v>
      </c>
      <c r="AW107">
        <f t="shared" si="24"/>
        <v>0</v>
      </c>
      <c r="AX107">
        <f t="shared" si="23"/>
        <v>0</v>
      </c>
      <c r="AY107">
        <f t="shared" si="23"/>
        <v>0</v>
      </c>
      <c r="AZ107">
        <f t="shared" si="23"/>
        <v>0</v>
      </c>
    </row>
    <row r="108" hidden="1" spans="1:52">
      <c r="A108" s="9" t="str">
        <f>_xlfn.XLOOKUP($E108,'Copy of Raw Data'!$E:$E,'Copy of Raw Data'!A:A,"ERROR",0,1)</f>
        <v>US</v>
      </c>
      <c r="B108" s="9" t="str">
        <f>_xlfn.XLOOKUP($E108,'Copy of Raw Data'!$E:$E,'Copy of Raw Data'!B:B,"ERROR",0,1)</f>
        <v>Hair Mousses</v>
      </c>
      <c r="C108" s="9" t="str">
        <f>_xlfn.XLOOKUP($E108,'Copy of Raw Data'!$E:$E,'Copy of Raw Data'!C:C,"ERROR",0,1)</f>
        <v>r+co</v>
      </c>
      <c r="D108" s="9" t="str">
        <f>_xlfn.XLOOKUP($E108,'Copy of Raw Data'!$E:$E,'Copy of Raw Data'!D:D,"ERROR",0,1)</f>
        <v>www.amazon.com/dp/B01BQH7PU8</v>
      </c>
      <c r="E108" s="9" t="s">
        <v>428</v>
      </c>
      <c r="F108" s="9" t="str">
        <f>_xlfn.XLOOKUP($E108,'Copy of Raw Data'!$E:$E,'Copy of Raw Data'!F:F,"ERROR",0,1)</f>
        <v>R+Co Aircraft Pomade Mousse Travel + Little Kit</v>
      </c>
      <c r="G108" s="9">
        <f>_xlfn.XLOOKUP($E108,'Copy of Raw Data'!$E:$E,'Copy of Raw Data'!G:G,"ERROR",0,1)</f>
        <v>1878</v>
      </c>
      <c r="H108" s="9">
        <f>_xlfn.XLOOKUP($E108,'Copy of Raw Data'!$E:$E,'Copy of Raw Data'!H:H,"ERROR",0,1)</f>
        <v>33801.52</v>
      </c>
      <c r="I108" s="9">
        <f>_xlfn.XLOOKUP($E108,'Copy of Raw Data'!$E:$E,'Copy of Raw Data'!I:I,"ERROR",0,1)</f>
        <v>0.00141524135573969</v>
      </c>
      <c r="J108" s="9" t="str">
        <f>_xlfn.XLOOKUP($E108,'Copy of Raw Data'!$E:$E,'Copy of 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15 to 20</v>
      </c>
      <c r="L108" s="9">
        <f>_xlfn.XLOOKUP($E108,'Copy of Raw Data'!$E:$E,'Copy of Raw Data'!L:L,"ERROR",0,1)</f>
        <v>18</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15 to 20</v>
      </c>
      <c r="N108" s="9">
        <f>_xlfn.XLOOKUP($E108,'Copy of Raw Data'!$E:$E,'Copy of Raw Data'!N:N,"ERROR",0,1)</f>
        <v>18</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No Discount</v>
      </c>
      <c r="P108" s="16">
        <f t="shared" si="18"/>
        <v>0</v>
      </c>
      <c r="Q108" s="9">
        <f>_xlfn.XLOOKUP($E108,'Copy of Raw Data'!$E:$E,'Copy of Raw Data'!Q:Q,"ERROR",0,1)</f>
        <v>0</v>
      </c>
      <c r="R108" s="9">
        <f>_xlfn.XLOOKUP($E108,'Copy of Raw Data'!$E:$E,'Copy of Raw Data'!R:R,"ERROR",0,1)</f>
        <v>0</v>
      </c>
      <c r="S108" s="17" t="e">
        <f t="shared" si="15"/>
        <v>#N/A</v>
      </c>
      <c r="T108" s="9" t="e">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#N/A</v>
      </c>
      <c r="U108" s="17" t="e">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#N/A</v>
      </c>
      <c r="V108" s="17" t="e">
        <f t="shared" si="19"/>
        <v>#N/A</v>
      </c>
      <c r="W108" s="17" t="e">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#N/A</v>
      </c>
      <c r="X108" s="17" t="e">
        <f t="shared" si="20"/>
        <v>#N/A</v>
      </c>
      <c r="Y108" s="9" t="e">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#N/A</v>
      </c>
      <c r="Z108" s="17" t="e">
        <f t="array" ref="Z108">_xlfn.IFS(AA108="oz",_xlfn.IFS(R108="oz",Q108,R108="fl oz",Q108*1.04,R108="ml",Q108*0.0338),AA108="fl oz",_xlfn.IFS(R108="oz",Q108/1.04,R108="fl oz",Q108,R108="ml",Q108*0.0338/1.04),AA108="ml",_xlfn.IFS(R108="oz",Q108/0.0338,R108="fl oz",Q108*1.04/0.0338,R108="ml",Q108))</f>
        <v>#N/A</v>
      </c>
      <c r="AA108" s="9" t="str">
        <f>_xlfn.XLOOKUP($E108,'Copy of Raw Data'!$E:$E,'Copy of Raw Data'!AA:AA,"ERROR",0,1)</f>
        <v>oz</v>
      </c>
      <c r="AB108" s="9"/>
      <c r="AC108" s="9"/>
      <c r="AD108" s="9"/>
      <c r="AE108" s="9"/>
      <c r="AF108" s="9"/>
      <c r="AH108">
        <f t="shared" si="24"/>
        <v>0</v>
      </c>
      <c r="AI108">
        <f t="shared" si="24"/>
        <v>0</v>
      </c>
      <c r="AJ108">
        <f t="shared" si="24"/>
        <v>0</v>
      </c>
      <c r="AK108">
        <f t="shared" si="24"/>
        <v>0</v>
      </c>
      <c r="AL108">
        <f t="shared" si="24"/>
        <v>0</v>
      </c>
      <c r="AM108">
        <f t="shared" si="24"/>
        <v>0</v>
      </c>
      <c r="AN108">
        <f t="shared" si="24"/>
        <v>0</v>
      </c>
      <c r="AO108">
        <f t="shared" si="24"/>
        <v>0</v>
      </c>
      <c r="AP108">
        <f t="shared" si="24"/>
        <v>0</v>
      </c>
      <c r="AQ108">
        <f t="shared" si="24"/>
        <v>0</v>
      </c>
      <c r="AR108">
        <f t="shared" si="24"/>
        <v>0</v>
      </c>
      <c r="AS108">
        <f t="shared" si="24"/>
        <v>0</v>
      </c>
      <c r="AT108">
        <f t="shared" si="24"/>
        <v>0</v>
      </c>
      <c r="AU108">
        <f t="shared" si="24"/>
        <v>0</v>
      </c>
      <c r="AV108">
        <f t="shared" si="24"/>
        <v>0</v>
      </c>
      <c r="AW108">
        <f t="shared" si="24"/>
        <v>0</v>
      </c>
      <c r="AX108">
        <f t="shared" si="23"/>
        <v>0</v>
      </c>
      <c r="AY108">
        <f t="shared" si="23"/>
        <v>0</v>
      </c>
      <c r="AZ108">
        <f t="shared" si="23"/>
        <v>0</v>
      </c>
    </row>
    <row r="109" hidden="1" spans="1:52">
      <c r="A109" s="9" t="str">
        <f>_xlfn.XLOOKUP($E109,'Copy of Raw Data'!$E:$E,'Copy of Raw Data'!A:A,"ERROR",0,1)</f>
        <v>US</v>
      </c>
      <c r="B109" s="9" t="str">
        <f>_xlfn.XLOOKUP($E109,'Copy of Raw Data'!$E:$E,'Copy of Raw Data'!B:B,"ERROR",0,1)</f>
        <v>Hair Mousses</v>
      </c>
      <c r="C109" s="9" t="str">
        <f>_xlfn.XLOOKUP($E109,'Copy of Raw Data'!$E:$E,'Copy of Raw Data'!C:C,"ERROR",0,1)</f>
        <v>Design Essentials</v>
      </c>
      <c r="D109" s="9" t="str">
        <f>_xlfn.XLOOKUP($E109,'Copy of Raw Data'!$E:$E,'Copy of Raw Data'!D:D,"ERROR",0,1)</f>
        <v>www.amazon.com/dp/B008074JOI</v>
      </c>
      <c r="E109" s="9" t="s">
        <v>431</v>
      </c>
      <c r="F109" s="9" t="str">
        <f>_xlfn.XLOOKUP($E109,'Copy of Raw Data'!$E:$E,'Copy of Raw Data'!F:F,"ERROR",0,1)</f>
        <v>Design Essentials Curl Enhancing Mousse, Almond and Avocado Collection, 7.5 Ounces</v>
      </c>
      <c r="G109" s="9">
        <f>_xlfn.XLOOKUP($E109,'Copy of Raw Data'!$E:$E,'Copy of Raw Data'!G:G,"ERROR",0,1)</f>
        <v>1743</v>
      </c>
      <c r="H109" s="9">
        <f>_xlfn.XLOOKUP($E109,'Copy of Raw Data'!$E:$E,'Copy of Raw Data'!H:H,"ERROR",0,1)</f>
        <v>33288.4</v>
      </c>
      <c r="I109" s="9">
        <f>_xlfn.XLOOKUP($E109,'Copy of Raw Data'!$E:$E,'Copy of Raw Data'!I:I,"ERROR",0,1)</f>
        <v>0.00138362158411</v>
      </c>
      <c r="J109" s="9" t="str">
        <f>_xlfn.XLOOKUP($E109,'Copy of Raw Data'!$E:$E,'Copy of 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_xlfn.XLOOKUP($E109,'Copy of Raw Data'!$E:$E,'Copy of Raw Data'!L:L,"ERROR",0,1)</f>
        <v>19.05</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20 to 30</v>
      </c>
      <c r="N109" s="9">
        <f>_xlfn.XLOOKUP($E109,'Copy of Raw Data'!$E:$E,'Copy of Raw Data'!N:N,"ERROR",0,1)</f>
        <v>20.55</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6% to 8%</v>
      </c>
      <c r="P109" s="16">
        <f t="shared" si="18"/>
        <v>0.072992700729927</v>
      </c>
      <c r="Q109" s="9">
        <f>_xlfn.XLOOKUP($E109,'Copy of Raw Data'!$E:$E,'Copy of Raw Data'!Q:Q,"ERROR",0,1)</f>
        <v>7.5</v>
      </c>
      <c r="R109" s="9" t="str">
        <f>_xlfn.XLOOKUP($E109,'Copy of Raw Data'!$E:$E,'Copy of Raw Data'!R:R,"ERROR",0,1)</f>
        <v>oz</v>
      </c>
      <c r="S109" s="17">
        <f t="shared" si="15"/>
        <v>2.54</v>
      </c>
      <c r="T109" s="9" t="str">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2 to 3</v>
      </c>
      <c r="U109" s="17"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0.05 to 0.1</v>
      </c>
      <c r="V109" s="17">
        <f t="shared" si="19"/>
        <v>0.0926614812309773</v>
      </c>
      <c r="W109" s="17"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0.05 to 0.1</v>
      </c>
      <c r="X109" s="17">
        <f t="shared" si="20"/>
        <v>0.0858978694622929</v>
      </c>
      <c r="Y109" s="9"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6 to 8</v>
      </c>
      <c r="Z109" s="17">
        <f t="array" ref="Z109">_xlfn.IFS(AA109="oz",_xlfn.IFS(R109="oz",Q109,R109="fl oz",Q109*1.04,R109="ml",Q109*0.0338),AA109="fl oz",_xlfn.IFS(R109="oz",Q109/1.04,R109="fl oz",Q109,R109="ml",Q109*0.0338/1.04),AA109="ml",_xlfn.IFS(R109="oz",Q109/0.0338,R109="fl oz",Q109*1.04/0.0338,R109="ml",Q109))</f>
        <v>7.5</v>
      </c>
      <c r="AA109" s="9" t="str">
        <f>_xlfn.XLOOKUP($E109,'Copy of Raw Data'!$E:$E,'Copy of Raw Data'!AA:AA,"ERROR",0,1)</f>
        <v>oz</v>
      </c>
      <c r="AB109" s="9"/>
      <c r="AC109" s="9"/>
      <c r="AD109" s="9"/>
      <c r="AE109" s="9"/>
      <c r="AF109" s="9"/>
      <c r="AH109">
        <f t="shared" si="24"/>
        <v>0</v>
      </c>
      <c r="AI109">
        <f t="shared" si="24"/>
        <v>0</v>
      </c>
      <c r="AJ109">
        <f t="shared" si="24"/>
        <v>0</v>
      </c>
      <c r="AK109">
        <f t="shared" si="24"/>
        <v>0</v>
      </c>
      <c r="AL109">
        <f t="shared" si="24"/>
        <v>0</v>
      </c>
      <c r="AM109">
        <f t="shared" si="24"/>
        <v>0</v>
      </c>
      <c r="AN109">
        <f t="shared" si="24"/>
        <v>0</v>
      </c>
      <c r="AO109">
        <f t="shared" si="24"/>
        <v>0</v>
      </c>
      <c r="AP109">
        <f t="shared" si="24"/>
        <v>0</v>
      </c>
      <c r="AQ109">
        <f t="shared" si="24"/>
        <v>0</v>
      </c>
      <c r="AR109">
        <f t="shared" si="24"/>
        <v>0</v>
      </c>
      <c r="AS109">
        <f t="shared" si="24"/>
        <v>0</v>
      </c>
      <c r="AT109">
        <f t="shared" si="24"/>
        <v>0</v>
      </c>
      <c r="AU109">
        <f t="shared" si="24"/>
        <v>0</v>
      </c>
      <c r="AV109">
        <f t="shared" si="24"/>
        <v>0</v>
      </c>
      <c r="AW109">
        <f t="shared" si="24"/>
        <v>0</v>
      </c>
      <c r="AX109">
        <f t="shared" si="23"/>
        <v>0</v>
      </c>
      <c r="AY109">
        <f t="shared" si="23"/>
        <v>0</v>
      </c>
      <c r="AZ109">
        <f t="shared" si="23"/>
        <v>0</v>
      </c>
    </row>
    <row r="110" hidden="1" spans="1:52">
      <c r="A110" s="9" t="str">
        <f>_xlfn.XLOOKUP($E110,'Copy of Raw Data'!$E:$E,'Copy of Raw Data'!A:A,"ERROR",0,1)</f>
        <v>US</v>
      </c>
      <c r="B110" s="9" t="str">
        <f>_xlfn.XLOOKUP($E110,'Copy of Raw Data'!$E:$E,'Copy of Raw Data'!B:B,"ERROR",0,1)</f>
        <v>Hair Mousses</v>
      </c>
      <c r="C110" s="9" t="str">
        <f>_xlfn.XLOOKUP($E110,'Copy of Raw Data'!$E:$E,'Copy of Raw Data'!C:C,"ERROR",0,1)</f>
        <v>others</v>
      </c>
      <c r="D110" s="9" t="str">
        <f>_xlfn.XLOOKUP($E110,'Copy of Raw Data'!$E:$E,'Copy of Raw Data'!D:D,"ERROR",0,1)</f>
        <v>www.amazon.com/dp/B0178H2LK4</v>
      </c>
      <c r="E110" s="9" t="s">
        <v>434</v>
      </c>
      <c r="F110" s="9" t="str">
        <f>_xlfn.XLOOKUP($E110,'Copy of Raw Data'!$E:$E,'Copy of Raw Data'!F:F,"ERROR",0,1)</f>
        <v>Cantu Wave Whip Curling Mousse with Shea Butter for Natural Hair, 8.4 oz (Packaging May Vary)</v>
      </c>
      <c r="G110" s="9">
        <f>_xlfn.XLOOKUP($E110,'Copy of Raw Data'!$E:$E,'Copy of Raw Data'!G:G,"ERROR",0,1)</f>
        <v>4710</v>
      </c>
      <c r="H110" s="9">
        <f>_xlfn.XLOOKUP($E110,'Copy of Raw Data'!$E:$E,'Copy of Raw Data'!H:H,"ERROR",0,1)</f>
        <v>32544.66</v>
      </c>
      <c r="I110" s="9">
        <f>_xlfn.XLOOKUP($E110,'Copy of Raw Data'!$E:$E,'Copy of Raw Data'!I:I,"ERROR",0,1)</f>
        <v>0.00131901392262241</v>
      </c>
      <c r="J110" s="9" t="str">
        <f>_xlfn.XLOOKUP($E110,'Copy of Raw Data'!$E:$E,'Copy of 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5 to 10</v>
      </c>
      <c r="L110" s="9">
        <f>_xlfn.XLOOKUP($E110,'Copy of Raw Data'!$E:$E,'Copy of Raw Data'!L:L,"ERROR",0,1)</f>
        <v>7.02</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5 to 10</v>
      </c>
      <c r="N110" s="9">
        <f>_xlfn.XLOOKUP($E110,'Copy of Raw Data'!$E:$E,'Copy of Raw Data'!N:N,"ERROR",0,1)</f>
        <v>8.37</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15% to 20%</v>
      </c>
      <c r="P110" s="16">
        <f t="shared" si="18"/>
        <v>0.161290322580645</v>
      </c>
      <c r="Q110" s="9">
        <f>_xlfn.XLOOKUP($E110,'Copy of Raw Data'!$E:$E,'Copy of Raw Data'!Q:Q,"ERROR",0,1)</f>
        <v>8.4</v>
      </c>
      <c r="R110" s="9" t="str">
        <f>_xlfn.XLOOKUP($E110,'Copy of Raw Data'!$E:$E,'Copy of Raw Data'!R:R,"ERROR",0,1)</f>
        <v>oz</v>
      </c>
      <c r="S110" s="17">
        <f t="shared" si="15"/>
        <v>0.835714285714286</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0.75 to 1</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 to 0.05</v>
      </c>
      <c r="V110" s="17">
        <f t="shared" si="19"/>
        <v>0.0336972800618387</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 to 0.05</v>
      </c>
      <c r="X110" s="17">
        <f t="shared" si="20"/>
        <v>0.0282622348905744</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8 to 10</v>
      </c>
      <c r="Z110" s="17">
        <f t="array" ref="Z110">_xlfn.IFS(AA110="oz",_xlfn.IFS(R110="oz",Q110,R110="fl oz",Q110*1.04,R110="ml",Q110*0.0338),AA110="fl oz",_xlfn.IFS(R110="oz",Q110/1.04,R110="fl oz",Q110,R110="ml",Q110*0.0338/1.04),AA110="ml",_xlfn.IFS(R110="oz",Q110/0.0338,R110="fl oz",Q110*1.04/0.0338,R110="ml",Q110))</f>
        <v>8.4</v>
      </c>
      <c r="AA110" s="9" t="str">
        <f>_xlfn.XLOOKUP($E110,'Copy of Raw Data'!$E:$E,'Copy of Raw Data'!AA:AA,"ERROR",0,1)</f>
        <v>oz</v>
      </c>
      <c r="AB110" s="9"/>
      <c r="AC110" s="9"/>
      <c r="AD110" s="9"/>
      <c r="AE110" s="9"/>
      <c r="AF110" s="9"/>
      <c r="AH110">
        <f t="shared" si="24"/>
        <v>0</v>
      </c>
      <c r="AI110">
        <f t="shared" si="24"/>
        <v>0</v>
      </c>
      <c r="AJ110">
        <f t="shared" si="24"/>
        <v>0</v>
      </c>
      <c r="AK110">
        <f t="shared" si="24"/>
        <v>0</v>
      </c>
      <c r="AL110">
        <f t="shared" si="24"/>
        <v>0</v>
      </c>
      <c r="AM110">
        <f t="shared" si="24"/>
        <v>0</v>
      </c>
      <c r="AN110">
        <f t="shared" si="24"/>
        <v>0</v>
      </c>
      <c r="AO110">
        <f t="shared" si="24"/>
        <v>0</v>
      </c>
      <c r="AP110">
        <f t="shared" si="24"/>
        <v>0</v>
      </c>
      <c r="AQ110">
        <f t="shared" si="24"/>
        <v>0</v>
      </c>
      <c r="AR110">
        <f t="shared" si="24"/>
        <v>0</v>
      </c>
      <c r="AS110">
        <f t="shared" si="24"/>
        <v>0</v>
      </c>
      <c r="AT110">
        <f t="shared" si="24"/>
        <v>0</v>
      </c>
      <c r="AU110">
        <f t="shared" si="24"/>
        <v>0</v>
      </c>
      <c r="AV110">
        <f t="shared" si="24"/>
        <v>0</v>
      </c>
      <c r="AW110">
        <f t="shared" ref="AW110:AZ173" si="25">IF(IFERROR(SEARCH(AW$2,$AE110,1),0)=0,0,1)</f>
        <v>0</v>
      </c>
      <c r="AX110">
        <f t="shared" si="25"/>
        <v>0</v>
      </c>
      <c r="AY110">
        <f t="shared" si="25"/>
        <v>0</v>
      </c>
      <c r="AZ110">
        <f t="shared" si="25"/>
        <v>0</v>
      </c>
    </row>
    <row r="111" hidden="1" spans="1:52">
      <c r="A111" s="9" t="str">
        <f>_xlfn.XLOOKUP($E111,'Copy of Raw Data'!$E:$E,'Copy of Raw Data'!A:A,"ERROR",0,1)</f>
        <v>US</v>
      </c>
      <c r="B111" s="9" t="str">
        <f>_xlfn.XLOOKUP($E111,'Copy of Raw Data'!$E:$E,'Copy of Raw Data'!B:B,"ERROR",0,1)</f>
        <v>Hair Mousses</v>
      </c>
      <c r="C111" s="9" t="str">
        <f>_xlfn.XLOOKUP($E111,'Copy of Raw Data'!$E:$E,'Copy of Raw Data'!C:C,"ERROR",0,1)</f>
        <v>Calista</v>
      </c>
      <c r="D111" s="9" t="str">
        <f>_xlfn.XLOOKUP($E111,'Copy of Raw Data'!$E:$E,'Copy of Raw Data'!D:D,"ERROR",0,1)</f>
        <v>www.amazon.com/dp/B095ZS61DY</v>
      </c>
      <c r="E111" s="9" t="s">
        <v>438</v>
      </c>
      <c r="F111" s="9" t="str">
        <f>_xlfn.XLOOKUP($E111,'Copy of Raw Data'!$E:$E,'Copy of Raw Data'!F:F,"ERROR",0,1)</f>
        <v>Calista Embellish Texturizing Foam, Salon Quality Lightweight Styling Mousse for All Hair Types, Styling Volumizer, 7 oz</v>
      </c>
      <c r="G111" s="9">
        <f>_xlfn.XLOOKUP($E111,'Copy of Raw Data'!$E:$E,'Copy of Raw Data'!G:G,"ERROR",0,1)</f>
        <v>1070</v>
      </c>
      <c r="H111" s="9">
        <f>_xlfn.XLOOKUP($E111,'Copy of Raw Data'!$E:$E,'Copy of Raw Data'!H:H,"ERROR",0,1)</f>
        <v>31025</v>
      </c>
      <c r="I111" s="9">
        <f>_xlfn.XLOOKUP($E111,'Copy of Raw Data'!$E:$E,'Copy of Raw Data'!I:I,"ERROR",0,1)</f>
        <v>0.00125116580211203</v>
      </c>
      <c r="J111" s="9" t="str">
        <f>_xlfn.XLOOKUP($E111,'Copy of Raw Data'!$E:$E,'Copy of 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20 to 30</v>
      </c>
      <c r="L111" s="9">
        <f>_xlfn.XLOOKUP($E111,'Copy of Raw Data'!$E:$E,'Copy of Raw Data'!L:L,"ERROR",0,1)</f>
        <v>29</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20 to 30</v>
      </c>
      <c r="N111" s="9">
        <f>_xlfn.XLOOKUP($E111,'Copy of Raw Data'!$E:$E,'Copy of Raw Data'!N:N,"ERROR",0,1)</f>
        <v>29</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No Discount</v>
      </c>
      <c r="P111" s="16">
        <f t="shared" si="18"/>
        <v>0</v>
      </c>
      <c r="Q111" s="9">
        <f>_xlfn.XLOOKUP($E111,'Copy of Raw Data'!$E:$E,'Copy of Raw Data'!Q:Q,"ERROR",0,1)</f>
        <v>7</v>
      </c>
      <c r="R111" s="9" t="str">
        <f>_xlfn.XLOOKUP($E111,'Copy of Raw Data'!$E:$E,'Copy of Raw Data'!R:R,"ERROR",0,1)</f>
        <v>oz</v>
      </c>
      <c r="S111" s="17">
        <f t="shared" si="15"/>
        <v>4.14285714285714</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4 to 5</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0.1 to 0.2</v>
      </c>
      <c r="V111" s="17">
        <f t="shared" si="19"/>
        <v>0.140103386637036</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0.1 to 0.2</v>
      </c>
      <c r="X111" s="17">
        <f t="shared" si="20"/>
        <v>0.140103386637036</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17">
        <f t="array" ref="Z111">_xlfn.IFS(AA111="oz",_xlfn.IFS(R111="oz",Q111,R111="fl oz",Q111*1.04,R111="ml",Q111*0.0338),AA111="fl oz",_xlfn.IFS(R111="oz",Q111/1.04,R111="fl oz",Q111,R111="ml",Q111*0.0338/1.04),AA111="ml",_xlfn.IFS(R111="oz",Q111/0.0338,R111="fl oz",Q111*1.04/0.0338,R111="ml",Q111))</f>
        <v>7</v>
      </c>
      <c r="AA111" s="9" t="str">
        <f>_xlfn.XLOOKUP($E111,'Copy of Raw Data'!$E:$E,'Copy of Raw Data'!AA:AA,"ERROR",0,1)</f>
        <v>oz</v>
      </c>
      <c r="AB111" s="9"/>
      <c r="AC111" s="9"/>
      <c r="AD111" s="9"/>
      <c r="AE111" s="9"/>
      <c r="AF111" s="9"/>
      <c r="AH111">
        <f t="shared" ref="AH111:AW174" si="26">IF(IFERROR(SEARCH(AH$2,$AE111,1),0)=0,0,1)</f>
        <v>0</v>
      </c>
      <c r="AI111">
        <f t="shared" si="26"/>
        <v>0</v>
      </c>
      <c r="AJ111">
        <f t="shared" si="26"/>
        <v>0</v>
      </c>
      <c r="AK111">
        <f t="shared" si="26"/>
        <v>0</v>
      </c>
      <c r="AL111">
        <f t="shared" si="26"/>
        <v>0</v>
      </c>
      <c r="AM111">
        <f t="shared" si="26"/>
        <v>0</v>
      </c>
      <c r="AN111">
        <f t="shared" si="26"/>
        <v>0</v>
      </c>
      <c r="AO111">
        <f t="shared" si="26"/>
        <v>0</v>
      </c>
      <c r="AP111">
        <f t="shared" si="26"/>
        <v>0</v>
      </c>
      <c r="AQ111">
        <f t="shared" si="26"/>
        <v>0</v>
      </c>
      <c r="AR111">
        <f t="shared" si="26"/>
        <v>0</v>
      </c>
      <c r="AS111">
        <f t="shared" si="26"/>
        <v>0</v>
      </c>
      <c r="AT111">
        <f t="shared" si="26"/>
        <v>0</v>
      </c>
      <c r="AU111">
        <f t="shared" si="26"/>
        <v>0</v>
      </c>
      <c r="AV111">
        <f t="shared" si="26"/>
        <v>0</v>
      </c>
      <c r="AW111">
        <f t="shared" si="26"/>
        <v>0</v>
      </c>
      <c r="AX111">
        <f t="shared" si="25"/>
        <v>0</v>
      </c>
      <c r="AY111">
        <f t="shared" si="25"/>
        <v>0</v>
      </c>
      <c r="AZ111">
        <f t="shared" si="25"/>
        <v>0</v>
      </c>
    </row>
    <row r="112" hidden="1" spans="1:52">
      <c r="A112" s="9" t="str">
        <f>_xlfn.XLOOKUP($E112,'Copy of Raw Data'!$E:$E,'Copy of Raw Data'!A:A,"ERROR",0,1)</f>
        <v>US</v>
      </c>
      <c r="B112" s="9" t="str">
        <f>_xlfn.XLOOKUP($E112,'Copy of Raw Data'!$E:$E,'Copy of Raw Data'!B:B,"ERROR",0,1)</f>
        <v>Hair Mousses</v>
      </c>
      <c r="C112" s="9" t="str">
        <f>_xlfn.XLOOKUP($E112,'Copy of Raw Data'!$E:$E,'Copy of Raw Data'!C:C,"ERROR",0,1)</f>
        <v>others</v>
      </c>
      <c r="D112" s="9" t="str">
        <f>_xlfn.XLOOKUP($E112,'Copy of Raw Data'!$E:$E,'Copy of Raw Data'!D:D,"ERROR",0,1)</f>
        <v>www.amazon.com/dp/B07JGGS6QG</v>
      </c>
      <c r="E112" s="9" t="s">
        <v>441</v>
      </c>
      <c r="F112" s="9" t="str">
        <f>_xlfn.XLOOKUP($E112,'Copy of Raw Data'!$E:$E,'Copy of Raw Data'!F:F,"ERROR",0,1)</f>
        <v>Lottabody, Refine Me Curl Defining Mousse, Medium Hold for Soft Curls, Moisturizes, Controls Frizz, 7 Fl Oz</v>
      </c>
      <c r="G112" s="9">
        <f>_xlfn.XLOOKUP($E112,'Copy of Raw Data'!$E:$E,'Copy of Raw Data'!G:G,"ERROR",0,1)</f>
        <v>5225</v>
      </c>
      <c r="H112" s="9">
        <f>_xlfn.XLOOKUP($E112,'Copy of Raw Data'!$E:$E,'Copy of Raw Data'!H:H,"ERROR",0,1)</f>
        <v>29429.12</v>
      </c>
      <c r="I112" s="9">
        <f>_xlfn.XLOOKUP($E112,'Copy of Raw Data'!$E:$E,'Copy of Raw Data'!I:I,"ERROR",0,1)</f>
        <v>0.0012443375401906</v>
      </c>
      <c r="J112" s="9" t="str">
        <f>_xlfn.XLOOKUP($E112,'Copy of Raw Data'!$E:$E,'Copy of 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5 to 10</v>
      </c>
      <c r="L112" s="9">
        <f>_xlfn.XLOOKUP($E112,'Copy of Raw Data'!$E:$E,'Copy of Raw Data'!L:L,"ERROR",0,1)</f>
        <v>5.88</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5 to 10</v>
      </c>
      <c r="N112" s="9">
        <f>_xlfn.XLOOKUP($E112,'Copy of Raw Data'!$E:$E,'Copy of Raw Data'!N:N,"ERROR",0,1)</f>
        <v>6.78</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10% to 15%</v>
      </c>
      <c r="P112" s="16">
        <f t="shared" si="18"/>
        <v>0.132743362831858</v>
      </c>
      <c r="Q112" s="9">
        <f>_xlfn.XLOOKUP($E112,'Copy of Raw Data'!$E:$E,'Copy of Raw Data'!Q:Q,"ERROR",0,1)</f>
        <v>7</v>
      </c>
      <c r="R112" s="9" t="str">
        <f>_xlfn.XLOOKUP($E112,'Copy of Raw Data'!$E:$E,'Copy of Raw Data'!R:R,"ERROR",0,1)</f>
        <v>fl oz</v>
      </c>
      <c r="S112" s="17">
        <f t="shared" si="15"/>
        <v>0.807692307692308</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0.75 to 1</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 to 0.05</v>
      </c>
      <c r="V112" s="17">
        <f t="shared" si="19"/>
        <v>0.0314953899668137</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 to 0.05</v>
      </c>
      <c r="X112" s="17">
        <f t="shared" si="20"/>
        <v>0.0273145859889181</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7.28</v>
      </c>
      <c r="AA112" s="9" t="str">
        <f>_xlfn.XLOOKUP($E112,'Copy of Raw Data'!$E:$E,'Copy of Raw Data'!AA:AA,"ERROR",0,1)</f>
        <v>oz</v>
      </c>
      <c r="AB112" s="9"/>
      <c r="AC112" s="9"/>
      <c r="AD112" s="9"/>
      <c r="AE112" s="9"/>
      <c r="AF112" s="9"/>
      <c r="AH112">
        <f t="shared" si="26"/>
        <v>0</v>
      </c>
      <c r="AI112">
        <f t="shared" si="26"/>
        <v>0</v>
      </c>
      <c r="AJ112">
        <f t="shared" si="26"/>
        <v>0</v>
      </c>
      <c r="AK112">
        <f t="shared" si="26"/>
        <v>0</v>
      </c>
      <c r="AL112">
        <f t="shared" si="26"/>
        <v>0</v>
      </c>
      <c r="AM112">
        <f t="shared" si="26"/>
        <v>0</v>
      </c>
      <c r="AN112">
        <f t="shared" si="26"/>
        <v>0</v>
      </c>
      <c r="AO112">
        <f t="shared" si="26"/>
        <v>0</v>
      </c>
      <c r="AP112">
        <f t="shared" si="26"/>
        <v>0</v>
      </c>
      <c r="AQ112">
        <f t="shared" si="26"/>
        <v>0</v>
      </c>
      <c r="AR112">
        <f t="shared" si="26"/>
        <v>0</v>
      </c>
      <c r="AS112">
        <f t="shared" si="26"/>
        <v>0</v>
      </c>
      <c r="AT112">
        <f t="shared" si="26"/>
        <v>0</v>
      </c>
      <c r="AU112">
        <f t="shared" si="26"/>
        <v>0</v>
      </c>
      <c r="AV112">
        <f t="shared" si="26"/>
        <v>0</v>
      </c>
      <c r="AW112">
        <f t="shared" si="26"/>
        <v>0</v>
      </c>
      <c r="AX112">
        <f t="shared" si="25"/>
        <v>0</v>
      </c>
      <c r="AY112">
        <f t="shared" si="25"/>
        <v>0</v>
      </c>
      <c r="AZ112">
        <f t="shared" si="25"/>
        <v>0</v>
      </c>
    </row>
    <row r="113" hidden="1" spans="1:52">
      <c r="A113" s="9" t="str">
        <f>_xlfn.XLOOKUP($E113,'Copy of Raw Data'!$E:$E,'Copy of Raw Data'!A:A,"ERROR",0,1)</f>
        <v>US</v>
      </c>
      <c r="B113" s="9" t="str">
        <f>_xlfn.XLOOKUP($E113,'Copy of Raw Data'!$E:$E,'Copy of Raw Data'!B:B,"ERROR",0,1)</f>
        <v>Hair Mousses</v>
      </c>
      <c r="C113" s="9" t="str">
        <f>_xlfn.XLOOKUP($E113,'Copy of Raw Data'!$E:$E,'Copy of Raw Data'!C:C,"ERROR",0,1)</f>
        <v>Mielle Organics</v>
      </c>
      <c r="D113" s="9" t="str">
        <f>_xlfn.XLOOKUP($E113,'Copy of Raw Data'!$E:$E,'Copy of Raw Data'!D:D,"ERROR",0,1)</f>
        <v>www.amazon.com/dp/B08TB9NSHQ</v>
      </c>
      <c r="E113" s="9" t="s">
        <v>444</v>
      </c>
      <c r="F113" s="9" t="str">
        <f>_xlfn.XLOOKUP($E113,'Copy of Raw Data'!$E:$E,'Copy of Raw Data'!F:F,"ERROR",0,1)</f>
        <v>Mielle Pomegranate &amp; Honey Curl Defining Mousse w/hold</v>
      </c>
      <c r="G113" s="9">
        <f>_xlfn.XLOOKUP($E113,'Copy of Raw Data'!$E:$E,'Copy of Raw Data'!G:G,"ERROR",0,1)</f>
        <v>2738</v>
      </c>
      <c r="H113" s="9">
        <f>_xlfn.XLOOKUP($E113,'Copy of Raw Data'!$E:$E,'Copy of Raw Data'!H:H,"ERROR",0,1)</f>
        <v>29268.51</v>
      </c>
      <c r="I113" s="9">
        <f>_xlfn.XLOOKUP($E113,'Copy of Raw Data'!$E:$E,'Copy of Raw Data'!I:I,"ERROR",0,1)</f>
        <v>0.00124103203390586</v>
      </c>
      <c r="J113" s="9" t="str">
        <f>_xlfn.XLOOKUP($E113,'Copy of Raw Data'!$E:$E,'Copy of 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10 to 15</v>
      </c>
      <c r="L113" s="9">
        <f>_xlfn.XLOOKUP($E113,'Copy of Raw Data'!$E:$E,'Copy of Raw Data'!L:L,"ERROR",0,1)</f>
        <v>11</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10 to 15</v>
      </c>
      <c r="N113" s="9">
        <f>_xlfn.XLOOKUP($E113,'Copy of Raw Data'!$E:$E,'Copy of Raw Data'!N:N,"ERROR",0,1)</f>
        <v>12.12</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8% to 10%</v>
      </c>
      <c r="P113" s="16">
        <f t="shared" si="18"/>
        <v>0.0924092409240923</v>
      </c>
      <c r="Q113" s="9">
        <f>_xlfn.XLOOKUP($E113,'Copy of Raw Data'!$E:$E,'Copy of Raw Data'!Q:Q,"ERROR",0,1)</f>
        <v>7.5</v>
      </c>
      <c r="R113" s="9" t="str">
        <f>_xlfn.XLOOKUP($E113,'Copy of Raw Data'!$E:$E,'Copy of Raw Data'!R:R,"ERROR",0,1)</f>
        <v>fl oz</v>
      </c>
      <c r="S113" s="17">
        <f t="shared" si="15"/>
        <v>1.41025641025641</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1 to 2</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0.05 to 0.1</v>
      </c>
      <c r="V113" s="17">
        <f t="shared" si="19"/>
        <v>0.0525480606643948</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20"/>
        <v>0.0476921342663649</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7.8</v>
      </c>
      <c r="AA113" s="9" t="str">
        <f>_xlfn.XLOOKUP($E113,'Copy of Raw Data'!$E:$E,'Copy of Raw Data'!AA:AA,"ERROR",0,1)</f>
        <v>oz</v>
      </c>
      <c r="AB113" s="9"/>
      <c r="AC113" s="9"/>
      <c r="AD113" s="9"/>
      <c r="AE113" s="9"/>
      <c r="AF113" s="9"/>
      <c r="AH113">
        <f t="shared" si="26"/>
        <v>0</v>
      </c>
      <c r="AI113">
        <f t="shared" si="26"/>
        <v>0</v>
      </c>
      <c r="AJ113">
        <f t="shared" si="26"/>
        <v>0</v>
      </c>
      <c r="AK113">
        <f t="shared" si="26"/>
        <v>0</v>
      </c>
      <c r="AL113">
        <f t="shared" si="26"/>
        <v>0</v>
      </c>
      <c r="AM113">
        <f t="shared" si="26"/>
        <v>0</v>
      </c>
      <c r="AN113">
        <f t="shared" si="26"/>
        <v>0</v>
      </c>
      <c r="AO113">
        <f t="shared" si="26"/>
        <v>0</v>
      </c>
      <c r="AP113">
        <f t="shared" si="26"/>
        <v>0</v>
      </c>
      <c r="AQ113">
        <f t="shared" si="26"/>
        <v>0</v>
      </c>
      <c r="AR113">
        <f t="shared" si="26"/>
        <v>0</v>
      </c>
      <c r="AS113">
        <f t="shared" si="26"/>
        <v>0</v>
      </c>
      <c r="AT113">
        <f t="shared" si="26"/>
        <v>0</v>
      </c>
      <c r="AU113">
        <f t="shared" si="26"/>
        <v>0</v>
      </c>
      <c r="AV113">
        <f t="shared" si="26"/>
        <v>0</v>
      </c>
      <c r="AW113">
        <f t="shared" si="26"/>
        <v>0</v>
      </c>
      <c r="AX113">
        <f t="shared" si="25"/>
        <v>0</v>
      </c>
      <c r="AY113">
        <f t="shared" si="25"/>
        <v>0</v>
      </c>
      <c r="AZ113">
        <f t="shared" si="25"/>
        <v>0</v>
      </c>
    </row>
    <row r="114" hidden="1" spans="1:52">
      <c r="A114" s="9" t="str">
        <f>_xlfn.XLOOKUP($E114,'Copy of Raw Data'!$E:$E,'Copy of Raw Data'!A:A,"ERROR",0,1)</f>
        <v>US</v>
      </c>
      <c r="B114" s="9" t="str">
        <f>_xlfn.XLOOKUP($E114,'Copy of Raw Data'!$E:$E,'Copy of Raw Data'!B:B,"ERROR",0,1)</f>
        <v>Hair Mousses</v>
      </c>
      <c r="C114" s="9" t="str">
        <f>_xlfn.XLOOKUP($E114,'Copy of Raw Data'!$E:$E,'Copy of Raw Data'!C:C,"ERROR",0,1)</f>
        <v>herbal essences</v>
      </c>
      <c r="D114" s="9" t="str">
        <f>_xlfn.XLOOKUP($E114,'Copy of Raw Data'!$E:$E,'Copy of Raw Data'!D:D,"ERROR",0,1)</f>
        <v>www.amazon.com/dp/B0028K3JUS</v>
      </c>
      <c r="E114" s="9" t="s">
        <v>448</v>
      </c>
      <c r="F114" s="9" t="str">
        <f>_xlfn.XLOOKUP($E114,'Copy of Raw Data'!$E:$E,'Copy of Raw Data'!F:F,"ERROR",0,1)</f>
        <v>Herbal Essences Tousle Me Softly Tousling Hair Mousse 6.8 Fl Oz (Pack of 12)</v>
      </c>
      <c r="G114" s="9">
        <f>_xlfn.XLOOKUP($E114,'Copy of Raw Data'!$E:$E,'Copy of Raw Data'!G:G,"ERROR",0,1)</f>
        <v>657</v>
      </c>
      <c r="H114" s="9">
        <f>_xlfn.XLOOKUP($E114,'Copy of Raw Data'!$E:$E,'Copy of Raw Data'!H:H,"ERROR",0,1)</f>
        <v>29190.76</v>
      </c>
      <c r="I114" s="9">
        <f>_xlfn.XLOOKUP($E114,'Copy of Raw Data'!$E:$E,'Copy of Raw Data'!I:I,"ERROR",0,1)</f>
        <v>0.00118453784919485</v>
      </c>
      <c r="J114" s="9" t="str">
        <f>_xlfn.XLOOKUP($E114,'Copy of Raw Data'!$E:$E,'Copy of 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40 to 50</v>
      </c>
      <c r="L114" s="9">
        <f>_xlfn.XLOOKUP($E114,'Copy of Raw Data'!$E:$E,'Copy of Raw Data'!L:L,"ERROR",0,1)</f>
        <v>46.12</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50 to 75</v>
      </c>
      <c r="N114" s="9">
        <f>_xlfn.XLOOKUP($E114,'Copy of Raw Data'!$E:$E,'Copy of Raw Data'!N:N,"ERROR",0,1)</f>
        <v>59.88</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20% to 25%</v>
      </c>
      <c r="P114" s="16">
        <f t="shared" si="18"/>
        <v>0.229792919171677</v>
      </c>
      <c r="Q114" s="9">
        <f>_xlfn.XLOOKUP($E114,'Copy of Raw Data'!$E:$E,'Copy of Raw Data'!Q:Q,"ERROR",0,1)</f>
        <v>81.6</v>
      </c>
      <c r="R114" s="9" t="str">
        <f>_xlfn.XLOOKUP($E114,'Copy of Raw Data'!$E:$E,'Copy of Raw Data'!R:R,"ERROR",0,1)</f>
        <v>fl oz</v>
      </c>
      <c r="S114" s="17">
        <f t="shared" si="15"/>
        <v>0.543457767722474</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0.5 to 0.75</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7">
        <f t="shared" si="19"/>
        <v>0.0238620070176298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20"/>
        <v>0.0183786867677536</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50+</v>
      </c>
      <c r="Z114" s="17">
        <f t="array" ref="Z114">_xlfn.IFS(AA114="oz",_xlfn.IFS(R114="oz",Q114,R114="fl oz",Q114*1.04,R114="ml",Q114*0.0338),AA114="fl oz",_xlfn.IFS(R114="oz",Q114/1.04,R114="fl oz",Q114,R114="ml",Q114*0.0338/1.04),AA114="ml",_xlfn.IFS(R114="oz",Q114/0.0338,R114="fl oz",Q114*1.04/0.0338,R114="ml",Q114))</f>
        <v>84.864</v>
      </c>
      <c r="AA114" s="9" t="str">
        <f>_xlfn.XLOOKUP($E114,'Copy of Raw Data'!$E:$E,'Copy of Raw Data'!AA:AA,"ERROR",0,1)</f>
        <v>oz</v>
      </c>
      <c r="AB114" s="9"/>
      <c r="AC114" s="9"/>
      <c r="AD114" s="9"/>
      <c r="AE114" s="9"/>
      <c r="AF114" s="9"/>
      <c r="AH114">
        <f t="shared" si="26"/>
        <v>0</v>
      </c>
      <c r="AI114">
        <f t="shared" si="26"/>
        <v>0</v>
      </c>
      <c r="AJ114">
        <f t="shared" si="26"/>
        <v>0</v>
      </c>
      <c r="AK114">
        <f t="shared" si="26"/>
        <v>0</v>
      </c>
      <c r="AL114">
        <f t="shared" si="26"/>
        <v>0</v>
      </c>
      <c r="AM114">
        <f t="shared" si="26"/>
        <v>0</v>
      </c>
      <c r="AN114">
        <f t="shared" si="26"/>
        <v>0</v>
      </c>
      <c r="AO114">
        <f t="shared" si="26"/>
        <v>0</v>
      </c>
      <c r="AP114">
        <f t="shared" si="26"/>
        <v>0</v>
      </c>
      <c r="AQ114">
        <f t="shared" si="26"/>
        <v>0</v>
      </c>
      <c r="AR114">
        <f t="shared" si="26"/>
        <v>0</v>
      </c>
      <c r="AS114">
        <f t="shared" si="26"/>
        <v>0</v>
      </c>
      <c r="AT114">
        <f t="shared" si="26"/>
        <v>0</v>
      </c>
      <c r="AU114">
        <f t="shared" si="26"/>
        <v>0</v>
      </c>
      <c r="AV114">
        <f t="shared" si="26"/>
        <v>0</v>
      </c>
      <c r="AW114">
        <f t="shared" si="26"/>
        <v>0</v>
      </c>
      <c r="AX114">
        <f t="shared" si="25"/>
        <v>0</v>
      </c>
      <c r="AY114">
        <f t="shared" si="25"/>
        <v>0</v>
      </c>
      <c r="AZ114">
        <f t="shared" si="25"/>
        <v>0</v>
      </c>
    </row>
    <row r="115" hidden="1" spans="1:52">
      <c r="A115" s="9" t="str">
        <f>_xlfn.XLOOKUP($E115,'Copy of Raw Data'!$E:$E,'Copy of Raw Data'!A:A,"ERROR",0,1)</f>
        <v>US</v>
      </c>
      <c r="B115" s="9" t="str">
        <f>_xlfn.XLOOKUP($E115,'Copy of Raw Data'!$E:$E,'Copy of Raw Data'!B:B,"ERROR",0,1)</f>
        <v>Hair Mousses</v>
      </c>
      <c r="C115" s="9" t="str">
        <f>_xlfn.XLOOKUP($E115,'Copy of Raw Data'!$E:$E,'Copy of Raw Data'!C:C,"ERROR",0,1)</f>
        <v>shea moisture</v>
      </c>
      <c r="D115" s="9" t="str">
        <f>_xlfn.XLOOKUP($E115,'Copy of Raw Data'!$E:$E,'Copy of Raw Data'!D:D,"ERROR",0,1)</f>
        <v>www.amazon.com/dp/B01CTBEIRS</v>
      </c>
      <c r="E115" s="9" t="s">
        <v>452</v>
      </c>
      <c r="F115" s="9" t="str">
        <f>_xlfn.XLOOKUP($E115,'Copy of Raw Data'!$E:$E,'Copy of Raw Data'!F:F,"ERROR",0,1)</f>
        <v>SheaMoisture Curly Hair Products, Coconut &amp; Hibiscus Curl Mousse, Frizz Free Hair with Silk Protein &amp; Neem Oil, Pack of 2-7.5 Oz Each</v>
      </c>
      <c r="G115" s="9">
        <f>_xlfn.XLOOKUP($E115,'Copy of Raw Data'!$E:$E,'Copy of Raw Data'!G:G,"ERROR",0,1)</f>
        <v>1257</v>
      </c>
      <c r="H115" s="9">
        <f>_xlfn.XLOOKUP($E115,'Copy of Raw Data'!$E:$E,'Copy of Raw Data'!H:H,"ERROR",0,1)</f>
        <v>27861.94</v>
      </c>
      <c r="I115" s="9">
        <f>_xlfn.XLOOKUP($E115,'Copy of Raw Data'!$E:$E,'Copy of Raw Data'!I:I,"ERROR",0,1)</f>
        <v>0.0011685043368455</v>
      </c>
      <c r="J115" s="9" t="str">
        <f>_xlfn.XLOOKUP($E115,'Copy of Raw Data'!$E:$E,'Copy of 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20 to 30</v>
      </c>
      <c r="L115" s="9">
        <f>_xlfn.XLOOKUP($E115,'Copy of Raw Data'!$E:$E,'Copy of Raw Data'!L:L,"ERROR",0,1)</f>
        <v>22.32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20 to 30</v>
      </c>
      <c r="N115" s="9">
        <f>_xlfn.XLOOKUP($E115,'Copy of Raw Data'!$E:$E,'Copy of Raw Data'!N:N,"ERROR",0,1)</f>
        <v>25.93</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10% to 15%</v>
      </c>
      <c r="P115" s="16">
        <f t="shared" si="18"/>
        <v>0.139220979560355</v>
      </c>
      <c r="Q115" s="9">
        <f>_xlfn.XLOOKUP($E115,'Copy of Raw Data'!$E:$E,'Copy of Raw Data'!Q:Q,"ERROR",0,1)</f>
        <v>15</v>
      </c>
      <c r="R115" s="9" t="str">
        <f>_xlfn.XLOOKUP($E115,'Copy of Raw Data'!$E:$E,'Copy of Raw Data'!R:R,"ERROR",0,1)</f>
        <v>oz</v>
      </c>
      <c r="S115" s="17">
        <f t="shared" si="15"/>
        <v>1.488</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1 to 2</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0.05 to 0.1</v>
      </c>
      <c r="V115" s="17">
        <f t="shared" si="19"/>
        <v>0.0584601510539962</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0.05 to 0.1</v>
      </c>
      <c r="X115" s="17">
        <f t="shared" si="20"/>
        <v>0.0503212715590125</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10 to 15</v>
      </c>
      <c r="Z115" s="17">
        <f t="array" ref="Z115">_xlfn.IFS(AA115="oz",_xlfn.IFS(R115="oz",Q115,R115="fl oz",Q115*1.04,R115="ml",Q115*0.0338),AA115="fl oz",_xlfn.IFS(R115="oz",Q115/1.04,R115="fl oz",Q115,R115="ml",Q115*0.0338/1.04),AA115="ml",_xlfn.IFS(R115="oz",Q115/0.0338,R115="fl oz",Q115*1.04/0.0338,R115="ml",Q115))</f>
        <v>15</v>
      </c>
      <c r="AA115" s="9" t="str">
        <f>_xlfn.XLOOKUP($E115,'Copy of Raw Data'!$E:$E,'Copy of Raw Data'!AA:AA,"ERROR",0,1)</f>
        <v>oz</v>
      </c>
      <c r="AB115" s="9"/>
      <c r="AC115" s="9"/>
      <c r="AD115" s="9"/>
      <c r="AE115" s="9"/>
      <c r="AF115" s="9"/>
      <c r="AH115">
        <f t="shared" si="26"/>
        <v>0</v>
      </c>
      <c r="AI115">
        <f t="shared" si="26"/>
        <v>0</v>
      </c>
      <c r="AJ115">
        <f t="shared" si="26"/>
        <v>0</v>
      </c>
      <c r="AK115">
        <f t="shared" si="26"/>
        <v>0</v>
      </c>
      <c r="AL115">
        <f t="shared" si="26"/>
        <v>0</v>
      </c>
      <c r="AM115">
        <f t="shared" si="26"/>
        <v>0</v>
      </c>
      <c r="AN115">
        <f t="shared" si="26"/>
        <v>0</v>
      </c>
      <c r="AO115">
        <f t="shared" si="26"/>
        <v>0</v>
      </c>
      <c r="AP115">
        <f t="shared" si="26"/>
        <v>0</v>
      </c>
      <c r="AQ115">
        <f t="shared" si="26"/>
        <v>0</v>
      </c>
      <c r="AR115">
        <f t="shared" si="26"/>
        <v>0</v>
      </c>
      <c r="AS115">
        <f t="shared" si="26"/>
        <v>0</v>
      </c>
      <c r="AT115">
        <f t="shared" si="26"/>
        <v>0</v>
      </c>
      <c r="AU115">
        <f t="shared" si="26"/>
        <v>0</v>
      </c>
      <c r="AV115">
        <f t="shared" si="26"/>
        <v>0</v>
      </c>
      <c r="AW115">
        <f t="shared" si="26"/>
        <v>0</v>
      </c>
      <c r="AX115">
        <f t="shared" si="25"/>
        <v>0</v>
      </c>
      <c r="AY115">
        <f t="shared" si="25"/>
        <v>0</v>
      </c>
      <c r="AZ115">
        <f t="shared" si="25"/>
        <v>0</v>
      </c>
    </row>
    <row r="116" hidden="1" spans="1:52">
      <c r="A116" s="9" t="str">
        <f>_xlfn.XLOOKUP($E116,'Copy of Raw Data'!$E:$E,'Copy of Raw Data'!A:A,"ERROR",0,1)</f>
        <v>US</v>
      </c>
      <c r="B116" s="9" t="str">
        <f>_xlfn.XLOOKUP($E116,'Copy of Raw Data'!$E:$E,'Copy of Raw Data'!B:B,"ERROR",0,1)</f>
        <v>Hair Mousses</v>
      </c>
      <c r="C116" s="9" t="str">
        <f>_xlfn.XLOOKUP($E116,'Copy of Raw Data'!$E:$E,'Copy of Raw Data'!C:C,"ERROR",0,1)</f>
        <v>Goiple</v>
      </c>
      <c r="D116" s="9" t="str">
        <f>_xlfn.XLOOKUP($E116,'Copy of Raw Data'!$E:$E,'Copy of Raw Data'!D:D,"ERROR",0,1)</f>
        <v>www.amazon.com/dp/B0BHQZ5SMK</v>
      </c>
      <c r="E116" s="9" t="s">
        <v>455</v>
      </c>
      <c r="F116" s="9" t="str">
        <f>_xlfn.XLOOKUP($E116,'Copy of Raw Data'!$E:$E,'Copy of Raw Data'!F:F,"ERROR",0,1)</f>
        <v>Hair Mousse Foaming Mousse, Hair Mousse for Curly Hair Wig, Melting and Holding Spray Hair Adhesive for Wigs, Extensions, Toupees and Hairpieces, Strong Natural Finishing Hold with Control Wig Kit</v>
      </c>
      <c r="G116" s="9">
        <f>_xlfn.XLOOKUP($E116,'Copy of Raw Data'!$E:$E,'Copy of Raw Data'!G:G,"ERROR",0,1)</f>
        <v>2807</v>
      </c>
      <c r="H116" s="9">
        <f>_xlfn.XLOOKUP($E116,'Copy of Raw Data'!$E:$E,'Copy of Raw Data'!H:H,"ERROR",0,1)</f>
        <v>27484.81</v>
      </c>
      <c r="I116" s="9">
        <f>_xlfn.XLOOKUP($E116,'Copy of Raw Data'!$E:$E,'Copy of Raw Data'!I:I,"ERROR",0,1)</f>
        <v>0.00114120276808836</v>
      </c>
      <c r="J116" s="9" t="str">
        <f>_xlfn.XLOOKUP($E116,'Copy of Raw Data'!$E:$E,'Copy of 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10 to 15</v>
      </c>
      <c r="L116" s="9">
        <f>_xlfn.XLOOKUP($E116,'Copy of Raw Data'!$E:$E,'Copy of Raw Data'!L:L,"ERROR",0,1)</f>
        <v>10.06</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10 to 15</v>
      </c>
      <c r="N116" s="9">
        <f>_xlfn.XLOOKUP($E116,'Copy of Raw Data'!$E:$E,'Copy of Raw Data'!N:N,"ERROR",0,1)</f>
        <v>11.41</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18"/>
        <v>0.118317265556529</v>
      </c>
      <c r="Q116" s="9">
        <f>_xlfn.XLOOKUP($E116,'Copy of Raw Data'!$E:$E,'Copy of Raw Data'!Q:Q,"ERROR",0,1)</f>
        <v>0</v>
      </c>
      <c r="R116" s="9">
        <f>_xlfn.XLOOKUP($E116,'Copy of Raw Data'!$E:$E,'Copy of Raw Data'!R:R,"ERROR",0,1)</f>
        <v>0</v>
      </c>
      <c r="S116" s="17" t="e">
        <f t="shared" si="15"/>
        <v>#N/A</v>
      </c>
      <c r="T116" s="9" t="e">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#N/A</v>
      </c>
      <c r="U116" s="17" t="e">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#N/A</v>
      </c>
      <c r="V116" s="17" t="e">
        <f t="shared" si="19"/>
        <v>#N/A</v>
      </c>
      <c r="W116" s="17" t="e">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#N/A</v>
      </c>
      <c r="X116" s="17" t="e">
        <f t="shared" si="20"/>
        <v>#N/A</v>
      </c>
      <c r="Y116" s="9" t="e">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#N/A</v>
      </c>
      <c r="Z116" s="17" t="e">
        <f t="array" ref="Z116">_xlfn.IFS(AA116="oz",_xlfn.IFS(R116="oz",Q116,R116="fl oz",Q116*1.04,R116="ml",Q116*0.0338),AA116="fl oz",_xlfn.IFS(R116="oz",Q116/1.04,R116="fl oz",Q116,R116="ml",Q116*0.0338/1.04),AA116="ml",_xlfn.IFS(R116="oz",Q116/0.0338,R116="fl oz",Q116*1.04/0.0338,R116="ml",Q116))</f>
        <v>#N/A</v>
      </c>
      <c r="AA116" s="9" t="str">
        <f>_xlfn.XLOOKUP($E116,'Copy of Raw Data'!$E:$E,'Copy of Raw Data'!AA:AA,"ERROR",0,1)</f>
        <v>oz</v>
      </c>
      <c r="AB116" s="9"/>
      <c r="AC116" s="9"/>
      <c r="AD116" s="9"/>
      <c r="AE116" s="9"/>
      <c r="AF116" s="9"/>
      <c r="AH116">
        <f t="shared" si="26"/>
        <v>0</v>
      </c>
      <c r="AI116">
        <f t="shared" si="26"/>
        <v>0</v>
      </c>
      <c r="AJ116">
        <f t="shared" si="26"/>
        <v>0</v>
      </c>
      <c r="AK116">
        <f t="shared" si="26"/>
        <v>0</v>
      </c>
      <c r="AL116">
        <f t="shared" si="26"/>
        <v>0</v>
      </c>
      <c r="AM116">
        <f t="shared" si="26"/>
        <v>0</v>
      </c>
      <c r="AN116">
        <f t="shared" si="26"/>
        <v>0</v>
      </c>
      <c r="AO116">
        <f t="shared" si="26"/>
        <v>0</v>
      </c>
      <c r="AP116">
        <f t="shared" si="26"/>
        <v>0</v>
      </c>
      <c r="AQ116">
        <f t="shared" si="26"/>
        <v>0</v>
      </c>
      <c r="AR116">
        <f t="shared" si="26"/>
        <v>0</v>
      </c>
      <c r="AS116">
        <f t="shared" si="26"/>
        <v>0</v>
      </c>
      <c r="AT116">
        <f t="shared" si="26"/>
        <v>0</v>
      </c>
      <c r="AU116">
        <f t="shared" si="26"/>
        <v>0</v>
      </c>
      <c r="AV116">
        <f t="shared" si="26"/>
        <v>0</v>
      </c>
      <c r="AW116">
        <f t="shared" si="26"/>
        <v>0</v>
      </c>
      <c r="AX116">
        <f t="shared" si="25"/>
        <v>0</v>
      </c>
      <c r="AY116">
        <f t="shared" si="25"/>
        <v>0</v>
      </c>
      <c r="AZ116">
        <f t="shared" si="25"/>
        <v>0</v>
      </c>
    </row>
    <row r="117" hidden="1" spans="1:52">
      <c r="A117" s="9" t="str">
        <f>_xlfn.XLOOKUP($E117,'Copy of Raw Data'!$E:$E,'Copy of Raw Data'!A:A,"ERROR",0,1)</f>
        <v>US</v>
      </c>
      <c r="B117" s="9" t="str">
        <f>_xlfn.XLOOKUP($E117,'Copy of Raw Data'!$E:$E,'Copy of Raw Data'!B:B,"ERROR",0,1)</f>
        <v>Hair Mousses</v>
      </c>
      <c r="C117" s="9" t="str">
        <f>_xlfn.XLOOKUP($E117,'Copy of Raw Data'!$E:$E,'Copy of Raw Data'!C:C,"ERROR",0,1)</f>
        <v>OSiS+</v>
      </c>
      <c r="D117" s="9" t="str">
        <f>_xlfn.XLOOKUP($E117,'Copy of Raw Data'!$E:$E,'Copy of Raw Data'!D:D,"ERROR",0,1)</f>
        <v>www.amazon.com/dp/B07116PWV3</v>
      </c>
      <c r="E117" s="9" t="s">
        <v>459</v>
      </c>
      <c r="F117" s="9" t="str">
        <f>_xlfn.XLOOKUP($E117,'Copy of Raw Data'!$E:$E,'Copy of Raw Data'!F:F,"ERROR",0,1)</f>
        <v>OSiS+ GRIP Extreme Hold Mousse, 7 Ounce (Pack of 3)</v>
      </c>
      <c r="G117" s="9">
        <f>_xlfn.XLOOKUP($E117,'Copy of Raw Data'!$E:$E,'Copy of Raw Data'!G:G,"ERROR",0,1)</f>
        <v>1014</v>
      </c>
      <c r="H117" s="9">
        <f>_xlfn.XLOOKUP($E117,'Copy of Raw Data'!$E:$E,'Copy of Raw Data'!H:H,"ERROR",0,1)</f>
        <v>26842.64</v>
      </c>
      <c r="I117" s="9">
        <f>_xlfn.XLOOKUP($E117,'Copy of Raw Data'!$E:$E,'Copy of Raw Data'!I:I,"ERROR",0,1)</f>
        <v>0.00113827819217419</v>
      </c>
      <c r="J117" s="9" t="str">
        <f>_xlfn.XLOOKUP($E117,'Copy of Raw Data'!$E:$E,'Copy of 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20 to 30</v>
      </c>
      <c r="L117" s="9">
        <f>_xlfn.XLOOKUP($E117,'Copy of Raw Data'!$E:$E,'Copy of Raw Data'!L:L,"ERROR",0,1)</f>
        <v>26.52</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30 to 40</v>
      </c>
      <c r="N117" s="9">
        <f>_xlfn.XLOOKUP($E117,'Copy of Raw Data'!$E:$E,'Copy of Raw Data'!N:N,"ERROR",0,1)</f>
        <v>32.16</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15% to 20%</v>
      </c>
      <c r="P117" s="16">
        <f t="shared" si="18"/>
        <v>0.175373134328358</v>
      </c>
      <c r="Q117" s="9">
        <f>_xlfn.XLOOKUP($E117,'Copy of Raw Data'!$E:$E,'Copy of Raw Data'!Q:Q,"ERROR",0,1)</f>
        <v>21</v>
      </c>
      <c r="R117" s="9" t="str">
        <f>_xlfn.XLOOKUP($E117,'Copy of Raw Data'!$E:$E,'Copy of Raw Data'!R:R,"ERROR",0,1)</f>
        <v>fl oz</v>
      </c>
      <c r="S117" s="17">
        <f t="shared" si="15"/>
        <v>1.21428571428571</v>
      </c>
      <c r="T117" s="9" t="str">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1 to 2</v>
      </c>
      <c r="U117" s="17"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 to 0.05</v>
      </c>
      <c r="V117" s="17">
        <f t="shared" si="19"/>
        <v>0.0497980207144901</v>
      </c>
      <c r="W117" s="17"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 to 0.05</v>
      </c>
      <c r="X117" s="17">
        <f t="shared" si="20"/>
        <v>0.0410647857384415</v>
      </c>
      <c r="Y117" s="9"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20 to 25</v>
      </c>
      <c r="Z117" s="17">
        <f t="array" ref="Z117">_xlfn.IFS(AA117="oz",_xlfn.IFS(R117="oz",Q117,R117="fl oz",Q117*1.04,R117="ml",Q117*0.0338),AA117="fl oz",_xlfn.IFS(R117="oz",Q117/1.04,R117="fl oz",Q117,R117="ml",Q117*0.0338/1.04),AA117="ml",_xlfn.IFS(R117="oz",Q117/0.0338,R117="fl oz",Q117*1.04/0.0338,R117="ml",Q117))</f>
        <v>21.84</v>
      </c>
      <c r="AA117" s="9" t="str">
        <f>_xlfn.XLOOKUP($E117,'Copy of Raw Data'!$E:$E,'Copy of Raw Data'!AA:AA,"ERROR",0,1)</f>
        <v>oz</v>
      </c>
      <c r="AB117" s="9"/>
      <c r="AC117" s="9"/>
      <c r="AD117" s="9"/>
      <c r="AE117" s="9"/>
      <c r="AF117" s="9"/>
      <c r="AH117">
        <f t="shared" si="26"/>
        <v>0</v>
      </c>
      <c r="AI117">
        <f t="shared" si="26"/>
        <v>0</v>
      </c>
      <c r="AJ117">
        <f t="shared" si="26"/>
        <v>0</v>
      </c>
      <c r="AK117">
        <f t="shared" si="26"/>
        <v>0</v>
      </c>
      <c r="AL117">
        <f t="shared" si="26"/>
        <v>0</v>
      </c>
      <c r="AM117">
        <f t="shared" si="26"/>
        <v>0</v>
      </c>
      <c r="AN117">
        <f t="shared" si="26"/>
        <v>0</v>
      </c>
      <c r="AO117">
        <f t="shared" si="26"/>
        <v>0</v>
      </c>
      <c r="AP117">
        <f t="shared" si="26"/>
        <v>0</v>
      </c>
      <c r="AQ117">
        <f t="shared" si="26"/>
        <v>0</v>
      </c>
      <c r="AR117">
        <f t="shared" si="26"/>
        <v>0</v>
      </c>
      <c r="AS117">
        <f t="shared" si="26"/>
        <v>0</v>
      </c>
      <c r="AT117">
        <f t="shared" si="26"/>
        <v>0</v>
      </c>
      <c r="AU117">
        <f t="shared" si="26"/>
        <v>0</v>
      </c>
      <c r="AV117">
        <f t="shared" si="26"/>
        <v>0</v>
      </c>
      <c r="AW117">
        <f t="shared" si="26"/>
        <v>0</v>
      </c>
      <c r="AX117">
        <f t="shared" si="25"/>
        <v>0</v>
      </c>
      <c r="AY117">
        <f t="shared" si="25"/>
        <v>0</v>
      </c>
      <c r="AZ117">
        <f t="shared" si="25"/>
        <v>0</v>
      </c>
    </row>
    <row r="118" hidden="1" spans="1:52">
      <c r="A118" s="9" t="str">
        <f>_xlfn.XLOOKUP($E118,'Copy of Raw Data'!$E:$E,'Copy of Raw Data'!A:A,"ERROR",0,1)</f>
        <v>US</v>
      </c>
      <c r="B118" s="9" t="str">
        <f>_xlfn.XLOOKUP($E118,'Copy of Raw Data'!$E:$E,'Copy of Raw Data'!B:B,"ERROR",0,1)</f>
        <v>Hair Mousses</v>
      </c>
      <c r="C118" s="9" t="str">
        <f>_xlfn.XLOOKUP($E118,'Copy of Raw Data'!$E:$E,'Copy of Raw Data'!C:C,"ERROR",0,1)</f>
        <v>garnier</v>
      </c>
      <c r="D118" s="9" t="str">
        <f>_xlfn.XLOOKUP($E118,'Copy of Raw Data'!$E:$E,'Copy of Raw Data'!D:D,"ERROR",0,1)</f>
        <v>www.amazon.com/dp/B07BY8NKM2</v>
      </c>
      <c r="E118" s="9" t="s">
        <v>462</v>
      </c>
      <c r="F118" s="9" t="str">
        <f>_xlfn.XLOOKUP($E118,'Copy of Raw Data'!$E:$E,'Copy of Raw Data'!F:F,"ERROR",0,1)</f>
        <v>Garnier Fructis Style Curl Renew Reactivating Milk Spray, for Naturally Curly Hair, 5.0 Fl Oz, 3 Count (Packaging May Vary)</v>
      </c>
      <c r="G118" s="9">
        <f>_xlfn.XLOOKUP($E118,'Copy of Raw Data'!$E:$E,'Copy of Raw Data'!G:G,"ERROR",0,1)</f>
        <v>1789</v>
      </c>
      <c r="H118" s="9">
        <f>_xlfn.XLOOKUP($E118,'Copy of Raw Data'!$E:$E,'Copy of Raw Data'!H:H,"ERROR",0,1)</f>
        <v>26773.85</v>
      </c>
      <c r="I118" s="9">
        <f>_xlfn.XLOOKUP($E118,'Copy of Raw Data'!$E:$E,'Copy of Raw Data'!I:I,"ERROR",0,1)</f>
        <v>0.00110075867640131</v>
      </c>
      <c r="J118" s="9" t="str">
        <f>_xlfn.XLOOKUP($E118,'Copy of Raw Data'!$E:$E,'Copy of 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10 to 15</v>
      </c>
      <c r="L118" s="9">
        <f>_xlfn.XLOOKUP($E118,'Copy of Raw Data'!$E:$E,'Copy of Raw Data'!L:L,"ERROR",0,1)</f>
        <v>14.97</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15 to 20</v>
      </c>
      <c r="N118" s="9">
        <f>_xlfn.XLOOKUP($E118,'Copy of Raw Data'!$E:$E,'Copy of Raw Data'!N:N,"ERROR",0,1)</f>
        <v>16.06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6% to 8%</v>
      </c>
      <c r="P118" s="16">
        <f t="shared" si="18"/>
        <v>0.0678704856787047</v>
      </c>
      <c r="Q118" s="9">
        <f>_xlfn.XLOOKUP($E118,'Copy of Raw Data'!$E:$E,'Copy of Raw Data'!Q:Q,"ERROR",0,1)</f>
        <v>15</v>
      </c>
      <c r="R118" s="9" t="str">
        <f>_xlfn.XLOOKUP($E118,'Copy of Raw Data'!$E:$E,'Copy of Raw Data'!R:R,"ERROR",0,1)</f>
        <v>fl oz</v>
      </c>
      <c r="S118" s="17">
        <f t="shared" si="15"/>
        <v>0.959615384615385</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0.75 to 1</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19"/>
        <v>0.0348152580144464</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20"/>
        <v>0.0324523295439765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15 to 20</v>
      </c>
      <c r="Z118" s="17">
        <f t="array" ref="Z118">_xlfn.IFS(AA118="oz",_xlfn.IFS(R118="oz",Q118,R118="fl oz",Q118*1.04,R118="ml",Q118*0.0338),AA118="fl oz",_xlfn.IFS(R118="oz",Q118/1.04,R118="fl oz",Q118,R118="ml",Q118*0.0338/1.04),AA118="ml",_xlfn.IFS(R118="oz",Q118/0.0338,R118="fl oz",Q118*1.04/0.0338,R118="ml",Q118))</f>
        <v>15.6</v>
      </c>
      <c r="AA118" s="9" t="str">
        <f>_xlfn.XLOOKUP($E118,'Copy of Raw Data'!$E:$E,'Copy of Raw Data'!AA:AA,"ERROR",0,1)</f>
        <v>oz</v>
      </c>
      <c r="AB118" s="9"/>
      <c r="AC118" s="9"/>
      <c r="AD118" s="9"/>
      <c r="AE118" s="9"/>
      <c r="AF118" s="9"/>
      <c r="AH118">
        <f t="shared" si="26"/>
        <v>0</v>
      </c>
      <c r="AI118">
        <f t="shared" si="26"/>
        <v>0</v>
      </c>
      <c r="AJ118">
        <f t="shared" si="26"/>
        <v>0</v>
      </c>
      <c r="AK118">
        <f t="shared" si="26"/>
        <v>0</v>
      </c>
      <c r="AL118">
        <f t="shared" si="26"/>
        <v>0</v>
      </c>
      <c r="AM118">
        <f t="shared" si="26"/>
        <v>0</v>
      </c>
      <c r="AN118">
        <f t="shared" si="26"/>
        <v>0</v>
      </c>
      <c r="AO118">
        <f t="shared" si="26"/>
        <v>0</v>
      </c>
      <c r="AP118">
        <f t="shared" si="26"/>
        <v>0</v>
      </c>
      <c r="AQ118">
        <f t="shared" si="26"/>
        <v>0</v>
      </c>
      <c r="AR118">
        <f t="shared" si="26"/>
        <v>0</v>
      </c>
      <c r="AS118">
        <f t="shared" si="26"/>
        <v>0</v>
      </c>
      <c r="AT118">
        <f t="shared" si="26"/>
        <v>0</v>
      </c>
      <c r="AU118">
        <f t="shared" si="26"/>
        <v>0</v>
      </c>
      <c r="AV118">
        <f t="shared" si="26"/>
        <v>0</v>
      </c>
      <c r="AW118">
        <f t="shared" si="26"/>
        <v>0</v>
      </c>
      <c r="AX118">
        <f t="shared" si="25"/>
        <v>0</v>
      </c>
      <c r="AY118">
        <f t="shared" si="25"/>
        <v>0</v>
      </c>
      <c r="AZ118">
        <f t="shared" si="25"/>
        <v>0</v>
      </c>
    </row>
    <row r="119" hidden="1" spans="1:52">
      <c r="A119" s="9" t="str">
        <f>_xlfn.XLOOKUP($E119,'Copy of Raw Data'!$E:$E,'Copy of Raw Data'!A:A,"ERROR",0,1)</f>
        <v>US</v>
      </c>
      <c r="B119" s="9" t="str">
        <f>_xlfn.XLOOKUP($E119,'Copy of Raw Data'!$E:$E,'Copy of Raw Data'!B:B,"ERROR",0,1)</f>
        <v>Hair Mousses</v>
      </c>
      <c r="C119" s="9" t="str">
        <f>_xlfn.XLOOKUP($E119,'Copy of Raw Data'!$E:$E,'Copy of Raw Data'!C:C,"ERROR",0,1)</f>
        <v>l'oreal</v>
      </c>
      <c r="D119" s="9" t="str">
        <f>_xlfn.XLOOKUP($E119,'Copy of Raw Data'!$E:$E,'Copy of Raw Data'!D:D,"ERROR",0,1)</f>
        <v>www.amazon.com/dp/B07PFNS9LX</v>
      </c>
      <c r="E119" s="9" t="s">
        <v>465</v>
      </c>
      <c r="F119" s="9" t="str">
        <f>_xlfn.XLOOKUP($E119,'Copy of Raw Data'!$E:$E,'Copy of Raw Data'!F:F,"ERROR",0,1)</f>
        <v>L'Oreal Professionnel Full Volume Extra | For All Hair Types | Styling Mousse | Provides Strong Hold | 8.454 Fl. Oz.</v>
      </c>
      <c r="G119" s="9">
        <f>_xlfn.XLOOKUP($E119,'Copy of Raw Data'!$E:$E,'Copy of Raw Data'!G:G,"ERROR",0,1)</f>
        <v>890</v>
      </c>
      <c r="H119" s="9">
        <f>_xlfn.XLOOKUP($E119,'Copy of Raw Data'!$E:$E,'Copy of Raw Data'!H:H,"ERROR",0,1)</f>
        <v>25891.34</v>
      </c>
      <c r="I119" s="9">
        <f>_xlfn.XLOOKUP($E119,'Copy of Raw Data'!$E:$E,'Copy of Raw Data'!I:I,"ERROR",0,1)</f>
        <v>0.00109735411121441</v>
      </c>
      <c r="J119" s="9" t="str">
        <f>_xlfn.XLOOKUP($E119,'Copy of Raw Data'!$E:$E,'Copy of 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20 to 30</v>
      </c>
      <c r="L119" s="9">
        <f>_xlfn.XLOOKUP($E119,'Copy of Raw Data'!$E:$E,'Copy of Raw Data'!L:L,"ERROR",0,1)</f>
        <v>28.63</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20 to 30</v>
      </c>
      <c r="N119" s="9">
        <f>_xlfn.XLOOKUP($E119,'Copy of Raw Data'!$E:$E,'Copy of Raw Data'!N:N,"ERROR",0,1)</f>
        <v>29.99</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4% to 6%</v>
      </c>
      <c r="P119" s="16">
        <f t="shared" si="18"/>
        <v>0.045348449483161</v>
      </c>
      <c r="Q119" s="9">
        <f>_xlfn.XLOOKUP($E119,'Copy of Raw Data'!$E:$E,'Copy of Raw Data'!Q:Q,"ERROR",0,1)</f>
        <v>8.454</v>
      </c>
      <c r="R119" s="9" t="str">
        <f>_xlfn.XLOOKUP($E119,'Copy of Raw Data'!$E:$E,'Copy of Raw Data'!R:R,"ERROR",0,1)</f>
        <v>fl oz</v>
      </c>
      <c r="S119" s="17">
        <f t="shared" si="15"/>
        <v>3.2563101672399</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3 to 4</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0.1 to 0.2</v>
      </c>
      <c r="V119" s="17">
        <f t="shared" si="19"/>
        <v>0.115353176547542</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0.1 to 0.2</v>
      </c>
      <c r="X119" s="17">
        <f t="shared" si="20"/>
        <v>0.110122088848154</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8 to 10</v>
      </c>
      <c r="Z119" s="17">
        <f t="array" ref="Z119">_xlfn.IFS(AA119="oz",_xlfn.IFS(R119="oz",Q119,R119="fl oz",Q119*1.04,R119="ml",Q119*0.0338),AA119="fl oz",_xlfn.IFS(R119="oz",Q119/1.04,R119="fl oz",Q119,R119="ml",Q119*0.0338/1.04),AA119="ml",_xlfn.IFS(R119="oz",Q119/0.0338,R119="fl oz",Q119*1.04/0.0338,R119="ml",Q119))</f>
        <v>8.79216</v>
      </c>
      <c r="AA119" s="9" t="str">
        <f>_xlfn.XLOOKUP($E119,'Copy of Raw Data'!$E:$E,'Copy of Raw Data'!AA:AA,"ERROR",0,1)</f>
        <v>oz</v>
      </c>
      <c r="AB119" s="9"/>
      <c r="AC119" s="9"/>
      <c r="AD119" s="9"/>
      <c r="AE119" s="9"/>
      <c r="AF119" s="9"/>
      <c r="AH119">
        <f t="shared" si="26"/>
        <v>0</v>
      </c>
      <c r="AI119">
        <f t="shared" si="26"/>
        <v>0</v>
      </c>
      <c r="AJ119">
        <f t="shared" si="26"/>
        <v>0</v>
      </c>
      <c r="AK119">
        <f t="shared" si="26"/>
        <v>0</v>
      </c>
      <c r="AL119">
        <f t="shared" si="26"/>
        <v>0</v>
      </c>
      <c r="AM119">
        <f t="shared" si="26"/>
        <v>0</v>
      </c>
      <c r="AN119">
        <f t="shared" si="26"/>
        <v>0</v>
      </c>
      <c r="AO119">
        <f t="shared" si="26"/>
        <v>0</v>
      </c>
      <c r="AP119">
        <f t="shared" si="26"/>
        <v>0</v>
      </c>
      <c r="AQ119">
        <f t="shared" si="26"/>
        <v>0</v>
      </c>
      <c r="AR119">
        <f t="shared" si="26"/>
        <v>0</v>
      </c>
      <c r="AS119">
        <f t="shared" si="26"/>
        <v>0</v>
      </c>
      <c r="AT119">
        <f t="shared" si="26"/>
        <v>0</v>
      </c>
      <c r="AU119">
        <f t="shared" si="26"/>
        <v>0</v>
      </c>
      <c r="AV119">
        <f t="shared" si="26"/>
        <v>0</v>
      </c>
      <c r="AW119">
        <f t="shared" si="26"/>
        <v>0</v>
      </c>
      <c r="AX119">
        <f t="shared" si="25"/>
        <v>0</v>
      </c>
      <c r="AY119">
        <f t="shared" si="25"/>
        <v>0</v>
      </c>
      <c r="AZ119">
        <f t="shared" si="25"/>
        <v>0</v>
      </c>
    </row>
    <row r="120" hidden="1" spans="1:52">
      <c r="A120" s="9" t="str">
        <f>_xlfn.XLOOKUP($E120,'Copy of Raw Data'!$E:$E,'Copy of Raw Data'!A:A,"ERROR",0,1)</f>
        <v>US</v>
      </c>
      <c r="B120" s="9" t="str">
        <f>_xlfn.XLOOKUP($E120,'Copy of Raw Data'!$E:$E,'Copy of Raw Data'!B:B,"ERROR",0,1)</f>
        <v>Hair Mousses</v>
      </c>
      <c r="C120" s="9" t="str">
        <f>_xlfn.XLOOKUP($E120,'Copy of Raw Data'!$E:$E,'Copy of Raw Data'!C:C,"ERROR",0,1)</f>
        <v>herbal essences</v>
      </c>
      <c r="D120" s="9" t="str">
        <f>_xlfn.XLOOKUP($E120,'Copy of Raw Data'!$E:$E,'Copy of Raw Data'!D:D,"ERROR",0,1)</f>
        <v>www.amazon.com/dp/B011Z9VHG0</v>
      </c>
      <c r="E120" s="9" t="s">
        <v>468</v>
      </c>
      <c r="F120" s="9" t="str">
        <f>_xlfn.XLOOKUP($E120,'Copy of Raw Data'!$E:$E,'Copy of Raw Data'!F:F,"ERROR",0,1)</f>
        <v>Herbal Essences Totally Twisted Curl Boosting Hair Mousse, 6.8 Ounce (Pack of 3)</v>
      </c>
      <c r="G120" s="9">
        <f>_xlfn.XLOOKUP($E120,'Copy of Raw Data'!$E:$E,'Copy of Raw Data'!G:G,"ERROR",0,1)</f>
        <v>1503</v>
      </c>
      <c r="H120" s="9">
        <f>_xlfn.XLOOKUP($E120,'Copy of Raw Data'!$E:$E,'Copy of Raw Data'!H:H,"ERROR",0,1)</f>
        <v>25811.26</v>
      </c>
      <c r="I120" s="9">
        <f>_xlfn.XLOOKUP($E120,'Copy of Raw Data'!$E:$E,'Copy of Raw Data'!I:I,"ERROR",0,1)</f>
        <v>0.00107080292426981</v>
      </c>
      <c r="J120" s="9" t="str">
        <f>_xlfn.XLOOKUP($E120,'Copy of Raw Data'!$E:$E,'Copy of 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15 to 20</v>
      </c>
      <c r="L120" s="9">
        <f>_xlfn.XLOOKUP($E120,'Copy of Raw Data'!$E:$E,'Copy of Raw Data'!L:L,"ERROR",0,1)</f>
        <v>17.35</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15 to 20</v>
      </c>
      <c r="N120" s="9">
        <f>_xlfn.XLOOKUP($E120,'Copy of Raw Data'!$E:$E,'Copy of Raw Data'!N:N,"ERROR",0,1)</f>
        <v>19.15</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8% to 10%</v>
      </c>
      <c r="P120" s="16">
        <f t="shared" si="18"/>
        <v>0.093994778067885</v>
      </c>
      <c r="Q120" s="9">
        <f>_xlfn.XLOOKUP($E120,'Copy of Raw Data'!$E:$E,'Copy of Raw Data'!Q:Q,"ERROR",0,1)</f>
        <v>19.2</v>
      </c>
      <c r="R120" s="9" t="str">
        <f>_xlfn.XLOOKUP($E120,'Copy of Raw Data'!$E:$E,'Copy of Raw Data'!R:R,"ERROR",0,1)</f>
        <v>oz</v>
      </c>
      <c r="S120" s="17">
        <f t="shared" ref="S120:S183" si="27">L120/Z120</f>
        <v>0.903645833333333</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0.75 to 1</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 to 0.05</v>
      </c>
      <c r="V120" s="17">
        <f t="shared" si="19"/>
        <v>0.033729990981851</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 to 0.05</v>
      </c>
      <c r="X120" s="17">
        <f t="shared" si="20"/>
        <v>0.0305595479652801</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15 to 20</v>
      </c>
      <c r="Z120" s="17">
        <f t="array" ref="Z120">_xlfn.IFS(AA120="oz",_xlfn.IFS(R120="oz",Q120,R120="fl oz",Q120*1.04,R120="ml",Q120*0.0338),AA120="fl oz",_xlfn.IFS(R120="oz",Q120/1.04,R120="fl oz",Q120,R120="ml",Q120*0.0338/1.04),AA120="ml",_xlfn.IFS(R120="oz",Q120/0.0338,R120="fl oz",Q120*1.04/0.0338,R120="ml",Q120))</f>
        <v>19.2</v>
      </c>
      <c r="AA120" s="9" t="str">
        <f>_xlfn.XLOOKUP($E120,'Copy of Raw Data'!$E:$E,'Copy of Raw Data'!AA:AA,"ERROR",0,1)</f>
        <v>oz</v>
      </c>
      <c r="AB120" s="9"/>
      <c r="AC120" s="9"/>
      <c r="AD120" s="9"/>
      <c r="AE120" s="9"/>
      <c r="AF120" s="9"/>
      <c r="AH120">
        <f t="shared" si="26"/>
        <v>0</v>
      </c>
      <c r="AI120">
        <f t="shared" si="26"/>
        <v>0</v>
      </c>
      <c r="AJ120">
        <f t="shared" si="26"/>
        <v>0</v>
      </c>
      <c r="AK120">
        <f t="shared" si="26"/>
        <v>0</v>
      </c>
      <c r="AL120">
        <f t="shared" si="26"/>
        <v>0</v>
      </c>
      <c r="AM120">
        <f t="shared" si="26"/>
        <v>0</v>
      </c>
      <c r="AN120">
        <f t="shared" si="26"/>
        <v>0</v>
      </c>
      <c r="AO120">
        <f t="shared" si="26"/>
        <v>0</v>
      </c>
      <c r="AP120">
        <f t="shared" si="26"/>
        <v>0</v>
      </c>
      <c r="AQ120">
        <f t="shared" si="26"/>
        <v>0</v>
      </c>
      <c r="AR120">
        <f t="shared" si="26"/>
        <v>0</v>
      </c>
      <c r="AS120">
        <f t="shared" si="26"/>
        <v>0</v>
      </c>
      <c r="AT120">
        <f t="shared" si="26"/>
        <v>0</v>
      </c>
      <c r="AU120">
        <f t="shared" si="26"/>
        <v>0</v>
      </c>
      <c r="AV120">
        <f t="shared" si="26"/>
        <v>0</v>
      </c>
      <c r="AW120">
        <f t="shared" si="26"/>
        <v>0</v>
      </c>
      <c r="AX120">
        <f t="shared" si="25"/>
        <v>0</v>
      </c>
      <c r="AY120">
        <f t="shared" si="25"/>
        <v>0</v>
      </c>
      <c r="AZ120">
        <f t="shared" si="25"/>
        <v>0</v>
      </c>
    </row>
    <row r="121" hidden="1" spans="1:52">
      <c r="A121" s="9" t="str">
        <f>_xlfn.XLOOKUP($E121,'Copy of Raw Data'!$E:$E,'Copy of Raw Data'!A:A,"ERROR",0,1)</f>
        <v>US</v>
      </c>
      <c r="B121" s="9" t="str">
        <f>_xlfn.XLOOKUP($E121,'Copy of Raw Data'!$E:$E,'Copy of Raw Data'!B:B,"ERROR",0,1)</f>
        <v>Hair Mousses</v>
      </c>
      <c r="C121" s="9" t="str">
        <f>_xlfn.XLOOKUP($E121,'Copy of Raw Data'!$E:$E,'Copy of Raw Data'!C:C,"ERROR",0,1)</f>
        <v>garnier</v>
      </c>
      <c r="D121" s="9" t="str">
        <f>_xlfn.XLOOKUP($E121,'Copy of Raw Data'!$E:$E,'Copy of Raw Data'!D:D,"ERROR",0,1)</f>
        <v>www.amazon.com/dp/B078PGSYGC</v>
      </c>
      <c r="E121" s="9" t="s">
        <v>471</v>
      </c>
      <c r="F121" s="9" t="str">
        <f>_xlfn.XLOOKUP($E121,'Copy of Raw Data'!$E:$E,'Copy of Raw Data'!F:F,"ERROR",0,1)</f>
        <v>Garnier Fructis Style Texture Tease Dry Touch Finishing Spray, 3.8 Oz, 2 Count (Packaging May Vary)</v>
      </c>
      <c r="G121" s="9">
        <f>_xlfn.XLOOKUP($E121,'Copy of Raw Data'!$E:$E,'Copy of Raw Data'!G:G,"ERROR",0,1)</f>
        <v>2946</v>
      </c>
      <c r="H121" s="9">
        <f>_xlfn.XLOOKUP($E121,'Copy of Raw Data'!$E:$E,'Copy of Raw Data'!H:H,"ERROR",0,1)</f>
        <v>25186.74</v>
      </c>
      <c r="I121" s="9">
        <f>_xlfn.XLOOKUP($E121,'Copy of Raw Data'!$E:$E,'Copy of Raw Data'!I:I,"ERROR",0,1)</f>
        <v>0.00106729972532625</v>
      </c>
      <c r="J121" s="9" t="str">
        <f>_xlfn.XLOOKUP($E121,'Copy of Raw Data'!$E:$E,'Copy of 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5 to 10</v>
      </c>
      <c r="L121" s="9">
        <f>_xlfn.XLOOKUP($E121,'Copy of Raw Data'!$E:$E,'Copy of Raw Data'!L:L,"ERROR",0,1)</f>
        <v>8.64</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10 to 15</v>
      </c>
      <c r="N121" s="9">
        <f>_xlfn.XLOOKUP($E121,'Copy of Raw Data'!$E:$E,'Copy of Raw Data'!N:N,"ERROR",0,1)</f>
        <v>10.91</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20% to 25%</v>
      </c>
      <c r="P121" s="16">
        <f t="shared" si="18"/>
        <v>0.208065994500458</v>
      </c>
      <c r="Q121" s="9">
        <f>_xlfn.XLOOKUP($E121,'Copy of Raw Data'!$E:$E,'Copy of Raw Data'!Q:Q,"ERROR",0,1)</f>
        <v>7.6</v>
      </c>
      <c r="R121" s="9" t="str">
        <f>_xlfn.XLOOKUP($E121,'Copy of Raw Data'!$E:$E,'Copy of Raw Data'!R:R,"ERROR",0,1)</f>
        <v>oz</v>
      </c>
      <c r="S121" s="17">
        <f t="shared" si="27"/>
        <v>1.13684210526316</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1 to 2</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19"/>
        <v>0.0485467134186498</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20"/>
        <v>0.0384457932114697</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17">
        <f t="array" ref="Z121">_xlfn.IFS(AA121="oz",_xlfn.IFS(R121="oz",Q121,R121="fl oz",Q121*1.04,R121="ml",Q121*0.0338),AA121="fl oz",_xlfn.IFS(R121="oz",Q121/1.04,R121="fl oz",Q121,R121="ml",Q121*0.0338/1.04),AA121="ml",_xlfn.IFS(R121="oz",Q121/0.0338,R121="fl oz",Q121*1.04/0.0338,R121="ml",Q121))</f>
        <v>7.6</v>
      </c>
      <c r="AA121" s="9" t="str">
        <f>_xlfn.XLOOKUP($E121,'Copy of Raw Data'!$E:$E,'Copy of Raw Data'!AA:AA,"ERROR",0,1)</f>
        <v>oz</v>
      </c>
      <c r="AB121" s="9"/>
      <c r="AC121" s="9"/>
      <c r="AD121" s="9"/>
      <c r="AE121" s="9"/>
      <c r="AF121" s="9"/>
      <c r="AH121">
        <f t="shared" si="26"/>
        <v>0</v>
      </c>
      <c r="AI121">
        <f t="shared" si="26"/>
        <v>0</v>
      </c>
      <c r="AJ121">
        <f t="shared" si="26"/>
        <v>0</v>
      </c>
      <c r="AK121">
        <f t="shared" si="26"/>
        <v>0</v>
      </c>
      <c r="AL121">
        <f t="shared" si="26"/>
        <v>0</v>
      </c>
      <c r="AM121">
        <f t="shared" si="26"/>
        <v>0</v>
      </c>
      <c r="AN121">
        <f t="shared" si="26"/>
        <v>0</v>
      </c>
      <c r="AO121">
        <f t="shared" si="26"/>
        <v>0</v>
      </c>
      <c r="AP121">
        <f t="shared" si="26"/>
        <v>0</v>
      </c>
      <c r="AQ121">
        <f t="shared" si="26"/>
        <v>0</v>
      </c>
      <c r="AR121">
        <f t="shared" si="26"/>
        <v>0</v>
      </c>
      <c r="AS121">
        <f t="shared" si="26"/>
        <v>0</v>
      </c>
      <c r="AT121">
        <f t="shared" si="26"/>
        <v>0</v>
      </c>
      <c r="AU121">
        <f t="shared" si="26"/>
        <v>0</v>
      </c>
      <c r="AV121">
        <f t="shared" si="26"/>
        <v>0</v>
      </c>
      <c r="AW121">
        <f t="shared" si="26"/>
        <v>0</v>
      </c>
      <c r="AX121">
        <f t="shared" si="25"/>
        <v>0</v>
      </c>
      <c r="AY121">
        <f t="shared" si="25"/>
        <v>0</v>
      </c>
      <c r="AZ121">
        <f t="shared" si="25"/>
        <v>0</v>
      </c>
    </row>
    <row r="122" hidden="1" spans="1:52">
      <c r="A122" s="9" t="str">
        <f>_xlfn.XLOOKUP($E122,'Copy of Raw Data'!$E:$E,'Copy of Raw Data'!A:A,"ERROR",0,1)</f>
        <v>US</v>
      </c>
      <c r="B122" s="9" t="str">
        <f>_xlfn.XLOOKUP($E122,'Copy of Raw Data'!$E:$E,'Copy of Raw Data'!B:B,"ERROR",0,1)</f>
        <v>Hair Mousses</v>
      </c>
      <c r="C122" s="9" t="str">
        <f>_xlfn.XLOOKUP($E122,'Copy of Raw Data'!$E:$E,'Copy of Raw Data'!C:C,"ERROR",0,1)</f>
        <v>crÃ¨me of nature</v>
      </c>
      <c r="D122" s="9" t="str">
        <f>_xlfn.XLOOKUP($E122,'Copy of Raw Data'!$E:$E,'Copy of Raw Data'!D:D,"ERROR",0,1)</f>
        <v>www.amazon.com/dp/B003Y5FHAQ</v>
      </c>
      <c r="E122" s="9" t="s">
        <v>475</v>
      </c>
      <c r="F122" s="9" t="str">
        <f>_xlfn.XLOOKUP($E122,'Copy of Raw Data'!$E:$E,'Copy of Raw Data'!F:F,"ERROR",0,1)</f>
        <v>Argan Oil Foaming Mousse by Creme of Nature, Style &amp; Shine, Creates Soft Wraps, Defines Curls, Prevents Frizz &amp; Adds Exotic Shine, 7 Fl Oz</v>
      </c>
      <c r="G122" s="9">
        <f>_xlfn.XLOOKUP($E122,'Copy of Raw Data'!$E:$E,'Copy of Raw Data'!G:G,"ERROR",0,1)</f>
        <v>3953</v>
      </c>
      <c r="H122" s="9">
        <f>_xlfn.XLOOKUP($E122,'Copy of Raw Data'!$E:$E,'Copy of Raw Data'!H:H,"ERROR",0,1)</f>
        <v>25104.34</v>
      </c>
      <c r="I122" s="9">
        <f>_xlfn.XLOOKUP($E122,'Copy of Raw Data'!$E:$E,'Copy of Raw Data'!I:I,"ERROR",0,1)</f>
        <v>0.00105711196364122</v>
      </c>
      <c r="J122" s="9" t="str">
        <f>_xlfn.XLOOKUP($E122,'Copy of Raw Data'!$E:$E,'Copy of 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_xlfn.XLOOKUP($E122,'Copy of Raw Data'!$E:$E,'Copy of Raw Data'!L:L,"ERROR",0,1)</f>
        <v>6.48</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5 to 10</v>
      </c>
      <c r="N122" s="9">
        <f>_xlfn.XLOOKUP($E122,'Copy of Raw Data'!$E:$E,'Copy of Raw Data'!N:N,"ERROR",0,1)</f>
        <v>9.99</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30% to 40%</v>
      </c>
      <c r="P122" s="16">
        <f t="shared" si="18"/>
        <v>0.351351351351351</v>
      </c>
      <c r="Q122" s="9">
        <f>_xlfn.XLOOKUP($E122,'Copy of Raw Data'!$E:$E,'Copy of Raw Data'!Q:Q,"ERROR",0,1)</f>
        <v>7</v>
      </c>
      <c r="R122" s="9" t="str">
        <f>_xlfn.XLOOKUP($E122,'Copy of Raw Data'!$E:$E,'Copy of Raw Data'!R:R,"ERROR",0,1)</f>
        <v>fl oz</v>
      </c>
      <c r="S122" s="17">
        <f t="shared" si="27"/>
        <v>0.89010989010989</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0.75 to 1</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19"/>
        <v>0.0464069241546414</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20"/>
        <v>0.0301017886408485</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7.28</v>
      </c>
      <c r="AA122" s="9" t="str">
        <f>_xlfn.XLOOKUP($E122,'Copy of Raw Data'!$E:$E,'Copy of Raw Data'!AA:AA,"ERROR",0,1)</f>
        <v>oz</v>
      </c>
      <c r="AB122" s="9"/>
      <c r="AC122" s="9"/>
      <c r="AD122" s="9"/>
      <c r="AE122" s="9"/>
      <c r="AF122" s="9"/>
      <c r="AH122">
        <f t="shared" si="26"/>
        <v>0</v>
      </c>
      <c r="AI122">
        <f t="shared" si="26"/>
        <v>0</v>
      </c>
      <c r="AJ122">
        <f t="shared" si="26"/>
        <v>0</v>
      </c>
      <c r="AK122">
        <f t="shared" si="26"/>
        <v>0</v>
      </c>
      <c r="AL122">
        <f t="shared" si="26"/>
        <v>0</v>
      </c>
      <c r="AM122">
        <f t="shared" si="26"/>
        <v>0</v>
      </c>
      <c r="AN122">
        <f t="shared" si="26"/>
        <v>0</v>
      </c>
      <c r="AO122">
        <f t="shared" si="26"/>
        <v>0</v>
      </c>
      <c r="AP122">
        <f t="shared" si="26"/>
        <v>0</v>
      </c>
      <c r="AQ122">
        <f t="shared" si="26"/>
        <v>0</v>
      </c>
      <c r="AR122">
        <f t="shared" si="26"/>
        <v>0</v>
      </c>
      <c r="AS122">
        <f t="shared" si="26"/>
        <v>0</v>
      </c>
      <c r="AT122">
        <f t="shared" si="26"/>
        <v>0</v>
      </c>
      <c r="AU122">
        <f t="shared" si="26"/>
        <v>0</v>
      </c>
      <c r="AV122">
        <f t="shared" si="26"/>
        <v>0</v>
      </c>
      <c r="AW122">
        <f t="shared" si="26"/>
        <v>0</v>
      </c>
      <c r="AX122">
        <f t="shared" si="25"/>
        <v>0</v>
      </c>
      <c r="AY122">
        <f t="shared" si="25"/>
        <v>0</v>
      </c>
      <c r="AZ122">
        <f t="shared" si="25"/>
        <v>0</v>
      </c>
    </row>
    <row r="123" hidden="1" spans="1:52">
      <c r="A123" s="9" t="str">
        <f>_xlfn.XLOOKUP($E123,'Copy of Raw Data'!$E:$E,'Copy of Raw Data'!A:A,"ERROR",0,1)</f>
        <v>US</v>
      </c>
      <c r="B123" s="9" t="str">
        <f>_xlfn.XLOOKUP($E123,'Copy of Raw Data'!$E:$E,'Copy of Raw Data'!B:B,"ERROR",0,1)</f>
        <v>Hair Mousses</v>
      </c>
      <c r="C123" s="9" t="str">
        <f>_xlfn.XLOOKUP($E123,'Copy of Raw Data'!$E:$E,'Copy of Raw Data'!C:C,"ERROR",0,1)</f>
        <v>giovanni</v>
      </c>
      <c r="D123" s="9" t="str">
        <f>_xlfn.XLOOKUP($E123,'Copy of Raw Data'!$E:$E,'Copy of Raw Data'!D:D,"ERROR",0,1)</f>
        <v>www.amazon.com/dp/B001ET789M</v>
      </c>
      <c r="E123" s="9" t="s">
        <v>478</v>
      </c>
      <c r="F123" s="9" t="str">
        <f>_xlfn.XLOOKUP($E123,'Copy of Raw Data'!$E:$E,'Copy of Raw Data'!F:F,"ERROR",0,1)</f>
        <v>GIOVANNI Mousse Air-Turbo Charged, Hair Styling Foam - Lightweight for Natural Curls, Medium to Firm Hold, Add Texture &amp; Shine, Curly Hair Products, No Parabens, Color Safe - 7 oz (Pack of 3)</v>
      </c>
      <c r="G123" s="9">
        <f>_xlfn.XLOOKUP($E123,'Copy of Raw Data'!$E:$E,'Copy of Raw Data'!G:G,"ERROR",0,1)</f>
        <v>1037</v>
      </c>
      <c r="H123" s="9">
        <f>_xlfn.XLOOKUP($E123,'Copy of Raw Data'!$E:$E,'Copy of Raw Data'!H:H,"ERROR",0,1)</f>
        <v>24864.71</v>
      </c>
      <c r="I123" s="9">
        <f>_xlfn.XLOOKUP($E123,'Copy of Raw Data'!$E:$E,'Copy of Raw Data'!I:I,"ERROR",0,1)</f>
        <v>0.00104947422468234</v>
      </c>
      <c r="J123" s="9" t="str">
        <f>_xlfn.XLOOKUP($E123,'Copy of Raw Data'!$E:$E,'Copy of 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20 to 30</v>
      </c>
      <c r="L123" s="9">
        <f>_xlfn.XLOOKUP($E123,'Copy of Raw Data'!$E:$E,'Copy of Raw Data'!L:L,"ERROR",0,1)</f>
        <v>24.34</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20 to 30</v>
      </c>
      <c r="N123" s="9">
        <f>_xlfn.XLOOKUP($E123,'Copy of Raw Data'!$E:$E,'Copy of Raw Data'!N:N,"ERROR",0,1)</f>
        <v>29.97</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15% to 20%</v>
      </c>
      <c r="P123" s="16">
        <f t="shared" si="18"/>
        <v>0.187854521187855</v>
      </c>
      <c r="Q123" s="9">
        <f>_xlfn.XLOOKUP($E123,'Copy of Raw Data'!$E:$E,'Copy of Raw Data'!Q:Q,"ERROR",0,1)</f>
        <v>21</v>
      </c>
      <c r="R123" s="9" t="str">
        <f>_xlfn.XLOOKUP($E123,'Copy of Raw Data'!$E:$E,'Copy of Raw Data'!R:R,"ERROR",0,1)</f>
        <v>oz</v>
      </c>
      <c r="S123" s="17">
        <f t="shared" si="27"/>
        <v>1.15904761904762</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1 to 2</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19"/>
        <v>0.0482632011208271</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20"/>
        <v>0.039196740583281</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20 to 25</v>
      </c>
      <c r="Z123" s="17">
        <f t="array" ref="Z123">_xlfn.IFS(AA123="oz",_xlfn.IFS(R123="oz",Q123,R123="fl oz",Q123*1.04,R123="ml",Q123*0.0338),AA123="fl oz",_xlfn.IFS(R123="oz",Q123/1.04,R123="fl oz",Q123,R123="ml",Q123*0.0338/1.04),AA123="ml",_xlfn.IFS(R123="oz",Q123/0.0338,R123="fl oz",Q123*1.04/0.0338,R123="ml",Q123))</f>
        <v>21</v>
      </c>
      <c r="AA123" s="9" t="str">
        <f>_xlfn.XLOOKUP($E123,'Copy of Raw Data'!$E:$E,'Copy of Raw Data'!AA:AA,"ERROR",0,1)</f>
        <v>oz</v>
      </c>
      <c r="AB123" s="9"/>
      <c r="AC123" s="9"/>
      <c r="AD123" s="9"/>
      <c r="AE123" s="9"/>
      <c r="AF123" s="9"/>
      <c r="AH123">
        <f t="shared" si="26"/>
        <v>0</v>
      </c>
      <c r="AI123">
        <f t="shared" si="26"/>
        <v>0</v>
      </c>
      <c r="AJ123">
        <f t="shared" si="26"/>
        <v>0</v>
      </c>
      <c r="AK123">
        <f t="shared" si="26"/>
        <v>0</v>
      </c>
      <c r="AL123">
        <f t="shared" si="26"/>
        <v>0</v>
      </c>
      <c r="AM123">
        <f t="shared" si="26"/>
        <v>0</v>
      </c>
      <c r="AN123">
        <f t="shared" si="26"/>
        <v>0</v>
      </c>
      <c r="AO123">
        <f t="shared" si="26"/>
        <v>0</v>
      </c>
      <c r="AP123">
        <f t="shared" si="26"/>
        <v>0</v>
      </c>
      <c r="AQ123">
        <f t="shared" si="26"/>
        <v>0</v>
      </c>
      <c r="AR123">
        <f t="shared" si="26"/>
        <v>0</v>
      </c>
      <c r="AS123">
        <f t="shared" si="26"/>
        <v>0</v>
      </c>
      <c r="AT123">
        <f t="shared" si="26"/>
        <v>0</v>
      </c>
      <c r="AU123">
        <f t="shared" si="26"/>
        <v>0</v>
      </c>
      <c r="AV123">
        <f t="shared" si="26"/>
        <v>0</v>
      </c>
      <c r="AW123">
        <f t="shared" si="26"/>
        <v>0</v>
      </c>
      <c r="AX123">
        <f t="shared" si="25"/>
        <v>0</v>
      </c>
      <c r="AY123">
        <f t="shared" si="25"/>
        <v>0</v>
      </c>
      <c r="AZ123">
        <f t="shared" si="25"/>
        <v>0</v>
      </c>
    </row>
    <row r="124" hidden="1" spans="1:52">
      <c r="A124" s="9" t="str">
        <f>_xlfn.XLOOKUP($E124,'Copy of Raw Data'!$E:$E,'Copy of Raw Data'!A:A,"ERROR",0,1)</f>
        <v>US</v>
      </c>
      <c r="B124" s="9" t="str">
        <f>_xlfn.XLOOKUP($E124,'Copy of Raw Data'!$E:$E,'Copy of Raw Data'!B:B,"ERROR",0,1)</f>
        <v>Hair Mousses</v>
      </c>
      <c r="C124" s="9" t="str">
        <f>_xlfn.XLOOKUP($E124,'Copy of Raw Data'!$E:$E,'Copy of Raw Data'!C:C,"ERROR",0,1)</f>
        <v>Goiple</v>
      </c>
      <c r="D124" s="9" t="str">
        <f>_xlfn.XLOOKUP($E124,'Copy of Raw Data'!$E:$E,'Copy of Raw Data'!D:D,"ERROR",0,1)</f>
        <v>www.amazon.com/dp/B0BLNMZR33</v>
      </c>
      <c r="E124" s="9" t="s">
        <v>481</v>
      </c>
      <c r="F124" s="9" t="str">
        <f>_xlfn.XLOOKUP($E124,'Copy of Raw Data'!$E:$E,'Copy of Raw Data'!F:F,"ERROR",0,1)</f>
        <v>Braid Mousse Hair Mousse Braiding Mousse for Braids Twist, Locs, No Flake Extra Hold High Shine and Moisturizes, Frizz Control, High Shine, Lightweight Easy to Apply Hair Brush Silky Du-rag 8.4 fl oz</v>
      </c>
      <c r="G124" s="9">
        <f>_xlfn.XLOOKUP($E124,'Copy of Raw Data'!$E:$E,'Copy of Raw Data'!G:G,"ERROR",0,1)</f>
        <v>2468</v>
      </c>
      <c r="H124" s="9">
        <f>_xlfn.XLOOKUP($E124,'Copy of Raw Data'!$E:$E,'Copy of Raw Data'!H:H,"ERROR",0,1)</f>
        <v>24685.06</v>
      </c>
      <c r="I124" s="9">
        <f>_xlfn.XLOOKUP($E124,'Copy of Raw Data'!$E:$E,'Copy of Raw Data'!I:I,"ERROR",0,1)</f>
        <v>0.00104551271888669</v>
      </c>
      <c r="J124" s="9" t="str">
        <f>_xlfn.XLOOKUP($E124,'Copy of Raw Data'!$E:$E,'Copy of 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10 to 15</v>
      </c>
      <c r="L124" s="9">
        <f>_xlfn.XLOOKUP($E124,'Copy of Raw Data'!$E:$E,'Copy of Raw Data'!L:L,"ERROR",0,1)</f>
        <v>10.09</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10 to 15</v>
      </c>
      <c r="N124" s="9">
        <f>_xlfn.XLOOKUP($E124,'Copy of Raw Data'!$E:$E,'Copy of Raw Data'!N:N,"ERROR",0,1)</f>
        <v>10.86</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6% to 8%</v>
      </c>
      <c r="P124" s="16">
        <f t="shared" si="18"/>
        <v>0.070902394106814</v>
      </c>
      <c r="Q124" s="9">
        <f>_xlfn.XLOOKUP($E124,'Copy of Raw Data'!$E:$E,'Copy of Raw Data'!Q:Q,"ERROR",0,1)</f>
        <v>16.9</v>
      </c>
      <c r="R124" s="9" t="str">
        <f>_xlfn.XLOOKUP($E124,'Copy of Raw Data'!$E:$E,'Copy of Raw Data'!R:R,"ERROR",0,1)</f>
        <v>fl oz</v>
      </c>
      <c r="S124" s="17">
        <f t="shared" si="27"/>
        <v>0.57407828857533</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0.5 to 0.75</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19"/>
        <v>0.020895773727786</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20"/>
        <v>0.0194142133437717</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15 to 20</v>
      </c>
      <c r="Z124" s="17">
        <f t="array" ref="Z124">_xlfn.IFS(AA124="oz",_xlfn.IFS(R124="oz",Q124,R124="fl oz",Q124*1.04,R124="ml",Q124*0.0338),AA124="fl oz",_xlfn.IFS(R124="oz",Q124/1.04,R124="fl oz",Q124,R124="ml",Q124*0.0338/1.04),AA124="ml",_xlfn.IFS(R124="oz",Q124/0.0338,R124="fl oz",Q124*1.04/0.0338,R124="ml",Q124))</f>
        <v>17.576</v>
      </c>
      <c r="AA124" s="9" t="str">
        <f>_xlfn.XLOOKUP($E124,'Copy of Raw Data'!$E:$E,'Copy of Raw Data'!AA:AA,"ERROR",0,1)</f>
        <v>oz</v>
      </c>
      <c r="AB124" s="9"/>
      <c r="AC124" s="9"/>
      <c r="AD124" s="9"/>
      <c r="AE124" s="9"/>
      <c r="AF124" s="9"/>
      <c r="AH124">
        <f t="shared" si="26"/>
        <v>0</v>
      </c>
      <c r="AI124">
        <f t="shared" si="26"/>
        <v>0</v>
      </c>
      <c r="AJ124">
        <f t="shared" si="26"/>
        <v>0</v>
      </c>
      <c r="AK124">
        <f t="shared" si="26"/>
        <v>0</v>
      </c>
      <c r="AL124">
        <f t="shared" si="26"/>
        <v>0</v>
      </c>
      <c r="AM124">
        <f t="shared" si="26"/>
        <v>0</v>
      </c>
      <c r="AN124">
        <f t="shared" si="26"/>
        <v>0</v>
      </c>
      <c r="AO124">
        <f t="shared" si="26"/>
        <v>0</v>
      </c>
      <c r="AP124">
        <f t="shared" si="26"/>
        <v>0</v>
      </c>
      <c r="AQ124">
        <f t="shared" si="26"/>
        <v>0</v>
      </c>
      <c r="AR124">
        <f t="shared" si="26"/>
        <v>0</v>
      </c>
      <c r="AS124">
        <f t="shared" si="26"/>
        <v>0</v>
      </c>
      <c r="AT124">
        <f t="shared" si="26"/>
        <v>0</v>
      </c>
      <c r="AU124">
        <f t="shared" si="26"/>
        <v>0</v>
      </c>
      <c r="AV124">
        <f t="shared" si="26"/>
        <v>0</v>
      </c>
      <c r="AW124">
        <f t="shared" si="26"/>
        <v>0</v>
      </c>
      <c r="AX124">
        <f t="shared" si="25"/>
        <v>0</v>
      </c>
      <c r="AY124">
        <f t="shared" si="25"/>
        <v>0</v>
      </c>
      <c r="AZ124">
        <f t="shared" si="25"/>
        <v>0</v>
      </c>
    </row>
    <row r="125" hidden="1" spans="1:52">
      <c r="A125" s="9" t="str">
        <f>_xlfn.XLOOKUP($E125,'Copy of Raw Data'!$E:$E,'Copy of Raw Data'!A:A,"ERROR",0,1)</f>
        <v>US</v>
      </c>
      <c r="B125" s="9" t="str">
        <f>_xlfn.XLOOKUP($E125,'Copy of Raw Data'!$E:$E,'Copy of Raw Data'!B:B,"ERROR",0,1)</f>
        <v>Hair Mousses</v>
      </c>
      <c r="C125" s="9" t="str">
        <f>_xlfn.XLOOKUP($E125,'Copy of Raw Data'!$E:$E,'Copy of Raw Data'!C:C,"ERROR",0,1)</f>
        <v>Herbal Essences</v>
      </c>
      <c r="D125" s="9" t="str">
        <f>_xlfn.XLOOKUP($E125,'Copy of Raw Data'!$E:$E,'Copy of Raw Data'!D:D,"ERROR",0,1)</f>
        <v>www.amazon.com/dp/B008Y9Y7UI</v>
      </c>
      <c r="E125" s="9" t="s">
        <v>484</v>
      </c>
      <c r="F125" s="9" t="str">
        <f>_xlfn.XLOOKUP($E125,'Copy of Raw Data'!$E:$E,'Copy of Raw Data'!F:F,"ERROR",0,1)</f>
        <v>Herbal Essences Totally Twisted Curl-Boosting Mousse with Berry Essences, 6.8 oz</v>
      </c>
      <c r="G125" s="9">
        <f>_xlfn.XLOOKUP($E125,'Copy of Raw Data'!$E:$E,'Copy of Raw Data'!G:G,"ERROR",0,1)</f>
        <v>2978</v>
      </c>
      <c r="H125" s="9">
        <f>_xlfn.XLOOKUP($E125,'Copy of Raw Data'!$E:$E,'Copy of Raw Data'!H:H,"ERROR",0,1)</f>
        <v>24591.88</v>
      </c>
      <c r="I125" s="9">
        <f>_xlfn.XLOOKUP($E125,'Copy of Raw Data'!$E:$E,'Copy of Raw Data'!I:I,"ERROR",0,1)</f>
        <v>0.00102770720008142</v>
      </c>
      <c r="J125" s="9" t="str">
        <f>_xlfn.XLOOKUP($E125,'Copy of Raw Data'!$E:$E,'Copy of 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5 to 10</v>
      </c>
      <c r="L125" s="9">
        <f>_xlfn.XLOOKUP($E125,'Copy of Raw Data'!$E:$E,'Copy of Raw Data'!L:L,"ERROR",0,1)</f>
        <v>8.09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5 to 10</v>
      </c>
      <c r="N125" s="9">
        <f>_xlfn.XLOOKUP($E125,'Copy of Raw Data'!$E:$E,'Copy of Raw Data'!N:N,"ERROR",0,1)</f>
        <v>8.56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4% to 6%</v>
      </c>
      <c r="P125" s="16">
        <f t="shared" si="18"/>
        <v>0.0549065420560748</v>
      </c>
      <c r="Q125" s="9">
        <f>_xlfn.XLOOKUP($E125,'Copy of Raw Data'!$E:$E,'Copy of Raw Data'!Q:Q,"ERROR",0,1)</f>
        <v>6.8</v>
      </c>
      <c r="R125" s="9" t="str">
        <f>_xlfn.XLOOKUP($E125,'Copy of Raw Data'!$E:$E,'Copy of Raw Data'!R:R,"ERROR",0,1)</f>
        <v>oz</v>
      </c>
      <c r="S125" s="17">
        <f t="shared" si="27"/>
        <v>1.18970588235294</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1 to 2</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19"/>
        <v>0.0425709681911317</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20"/>
        <v>0.0402335435357775</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6 to 8</v>
      </c>
      <c r="Z125" s="17">
        <f t="array" ref="Z125">_xlfn.IFS(AA125="oz",_xlfn.IFS(R125="oz",Q125,R125="fl oz",Q125*1.04,R125="ml",Q125*0.0338),AA125="fl oz",_xlfn.IFS(R125="oz",Q125/1.04,R125="fl oz",Q125,R125="ml",Q125*0.0338/1.04),AA125="ml",_xlfn.IFS(R125="oz",Q125/0.0338,R125="fl oz",Q125*1.04/0.0338,R125="ml",Q125))</f>
        <v>6.8</v>
      </c>
      <c r="AA125" s="9" t="str">
        <f>_xlfn.XLOOKUP($E125,'Copy of Raw Data'!$E:$E,'Copy of Raw Data'!AA:AA,"ERROR",0,1)</f>
        <v>oz</v>
      </c>
      <c r="AB125" s="9"/>
      <c r="AC125" s="9"/>
      <c r="AD125" s="9"/>
      <c r="AE125" s="9"/>
      <c r="AF125" s="9"/>
      <c r="AH125">
        <f t="shared" si="26"/>
        <v>0</v>
      </c>
      <c r="AI125">
        <f t="shared" si="26"/>
        <v>0</v>
      </c>
      <c r="AJ125">
        <f t="shared" si="26"/>
        <v>0</v>
      </c>
      <c r="AK125">
        <f t="shared" si="26"/>
        <v>0</v>
      </c>
      <c r="AL125">
        <f t="shared" si="26"/>
        <v>0</v>
      </c>
      <c r="AM125">
        <f t="shared" si="26"/>
        <v>0</v>
      </c>
      <c r="AN125">
        <f t="shared" si="26"/>
        <v>0</v>
      </c>
      <c r="AO125">
        <f t="shared" si="26"/>
        <v>0</v>
      </c>
      <c r="AP125">
        <f t="shared" si="26"/>
        <v>0</v>
      </c>
      <c r="AQ125">
        <f t="shared" si="26"/>
        <v>0</v>
      </c>
      <c r="AR125">
        <f t="shared" si="26"/>
        <v>0</v>
      </c>
      <c r="AS125">
        <f t="shared" si="26"/>
        <v>0</v>
      </c>
      <c r="AT125">
        <f t="shared" si="26"/>
        <v>0</v>
      </c>
      <c r="AU125">
        <f t="shared" si="26"/>
        <v>0</v>
      </c>
      <c r="AV125">
        <f t="shared" si="26"/>
        <v>0</v>
      </c>
      <c r="AW125">
        <f t="shared" si="26"/>
        <v>0</v>
      </c>
      <c r="AX125">
        <f t="shared" si="25"/>
        <v>0</v>
      </c>
      <c r="AY125">
        <f t="shared" si="25"/>
        <v>0</v>
      </c>
      <c r="AZ125">
        <f t="shared" si="25"/>
        <v>0</v>
      </c>
    </row>
    <row r="126" hidden="1" spans="1:52">
      <c r="A126" s="9" t="str">
        <f>_xlfn.XLOOKUP($E126,'Copy of Raw Data'!$E:$E,'Copy of Raw Data'!A:A,"ERROR",0,1)</f>
        <v>US</v>
      </c>
      <c r="B126" s="9" t="str">
        <f>_xlfn.XLOOKUP($E126,'Copy of Raw Data'!$E:$E,'Copy of Raw Data'!B:B,"ERROR",0,1)</f>
        <v>Hair Mousses</v>
      </c>
      <c r="C126" s="9" t="str">
        <f>_xlfn.XLOOKUP($E126,'Copy of Raw Data'!$E:$E,'Copy of Raw Data'!C:C,"ERROR",0,1)</f>
        <v>ORIBE</v>
      </c>
      <c r="D126" s="9" t="str">
        <f>_xlfn.XLOOKUP($E126,'Copy of Raw Data'!$E:$E,'Copy of Raw Data'!D:D,"ERROR",0,1)</f>
        <v>www.amazon.com/dp/B00J9PYDZ0</v>
      </c>
      <c r="E126" s="9" t="s">
        <v>487</v>
      </c>
      <c r="F126" s="9" t="str">
        <f>_xlfn.XLOOKUP($E126,'Copy of Raw Data'!$E:$E,'Copy of Raw Data'!F:F,"ERROR",0,1)</f>
        <v>Oribe Grandiose Hair Plumping Mousse, 2.5 oz</v>
      </c>
      <c r="G126" s="9">
        <f>_xlfn.XLOOKUP($E126,'Copy of Raw Data'!$E:$E,'Copy of Raw Data'!G:G,"ERROR",0,1)</f>
        <v>1099</v>
      </c>
      <c r="H126" s="9">
        <f>_xlfn.XLOOKUP($E126,'Copy of Raw Data'!$E:$E,'Copy of Raw Data'!H:H,"ERROR",0,1)</f>
        <v>24173.07</v>
      </c>
      <c r="I126" s="9">
        <f>_xlfn.XLOOKUP($E126,'Copy of Raw Data'!$E:$E,'Copy of Raw Data'!I:I,"ERROR",0,1)</f>
        <v>0.00102444293291047</v>
      </c>
      <c r="J126" s="9" t="str">
        <f>_xlfn.XLOOKUP($E126,'Copy of Raw Data'!$E:$E,'Copy of 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20 to 30</v>
      </c>
      <c r="L126" s="9">
        <f>_xlfn.XLOOKUP($E126,'Copy of Raw Data'!$E:$E,'Copy of Raw Data'!L:L,"ERROR",0,1)</f>
        <v>22</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20 to 30</v>
      </c>
      <c r="N126" s="9">
        <f>_xlfn.XLOOKUP($E126,'Copy of Raw Data'!$E:$E,'Copy of Raw Data'!N:N,"ERROR",0,1)</f>
        <v>22</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No Discount</v>
      </c>
      <c r="P126" s="16">
        <f t="shared" si="18"/>
        <v>0</v>
      </c>
      <c r="Q126" s="9">
        <f>_xlfn.XLOOKUP($E126,'Copy of Raw Data'!$E:$E,'Copy of Raw Data'!Q:Q,"ERROR",0,1)</f>
        <v>2.5</v>
      </c>
      <c r="R126" s="9" t="str">
        <f>_xlfn.XLOOKUP($E126,'Copy of Raw Data'!$E:$E,'Copy of Raw Data'!R:R,"ERROR",0,1)</f>
        <v>oz</v>
      </c>
      <c r="S126" s="17">
        <f t="shared" si="27"/>
        <v>8.8</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5 to 10</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0.2 to 0.3</v>
      </c>
      <c r="V126" s="17">
        <f t="shared" si="19"/>
        <v>0.297598917822117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0.2 to 0.3</v>
      </c>
      <c r="X126" s="17">
        <f t="shared" si="20"/>
        <v>0.297598917822117</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2 to 4</v>
      </c>
      <c r="Z126" s="17">
        <f t="array" ref="Z126">_xlfn.IFS(AA126="oz",_xlfn.IFS(R126="oz",Q126,R126="fl oz",Q126*1.04,R126="ml",Q126*0.0338),AA126="fl oz",_xlfn.IFS(R126="oz",Q126/1.04,R126="fl oz",Q126,R126="ml",Q126*0.0338/1.04),AA126="ml",_xlfn.IFS(R126="oz",Q126/0.0338,R126="fl oz",Q126*1.04/0.0338,R126="ml",Q126))</f>
        <v>2.5</v>
      </c>
      <c r="AA126" s="9" t="str">
        <f>_xlfn.XLOOKUP($E126,'Copy of Raw Data'!$E:$E,'Copy of Raw Data'!AA:AA,"ERROR",0,1)</f>
        <v>oz</v>
      </c>
      <c r="AB126" s="9"/>
      <c r="AC126" s="9"/>
      <c r="AD126" s="9"/>
      <c r="AE126" s="9"/>
      <c r="AF126" s="9"/>
      <c r="AH126">
        <f t="shared" si="26"/>
        <v>0</v>
      </c>
      <c r="AI126">
        <f t="shared" si="26"/>
        <v>0</v>
      </c>
      <c r="AJ126">
        <f t="shared" si="26"/>
        <v>0</v>
      </c>
      <c r="AK126">
        <f t="shared" si="26"/>
        <v>0</v>
      </c>
      <c r="AL126">
        <f t="shared" si="26"/>
        <v>0</v>
      </c>
      <c r="AM126">
        <f t="shared" si="26"/>
        <v>0</v>
      </c>
      <c r="AN126">
        <f t="shared" si="26"/>
        <v>0</v>
      </c>
      <c r="AO126">
        <f t="shared" si="26"/>
        <v>0</v>
      </c>
      <c r="AP126">
        <f t="shared" si="26"/>
        <v>0</v>
      </c>
      <c r="AQ126">
        <f t="shared" si="26"/>
        <v>0</v>
      </c>
      <c r="AR126">
        <f t="shared" si="26"/>
        <v>0</v>
      </c>
      <c r="AS126">
        <f t="shared" si="26"/>
        <v>0</v>
      </c>
      <c r="AT126">
        <f t="shared" si="26"/>
        <v>0</v>
      </c>
      <c r="AU126">
        <f t="shared" si="26"/>
        <v>0</v>
      </c>
      <c r="AV126">
        <f t="shared" si="26"/>
        <v>0</v>
      </c>
      <c r="AW126">
        <f t="shared" ref="AW126:AZ189" si="28">IF(IFERROR(SEARCH(AW$2,$AE126,1),0)=0,0,1)</f>
        <v>0</v>
      </c>
      <c r="AX126">
        <f t="shared" si="28"/>
        <v>0</v>
      </c>
      <c r="AY126">
        <f t="shared" si="28"/>
        <v>0</v>
      </c>
      <c r="AZ126">
        <f t="shared" si="28"/>
        <v>0</v>
      </c>
    </row>
    <row r="127" hidden="1" spans="1:52">
      <c r="A127" s="9" t="str">
        <f>_xlfn.XLOOKUP($E127,'Copy of Raw Data'!$E:$E,'Copy of Raw Data'!A:A,"ERROR",0,1)</f>
        <v>US</v>
      </c>
      <c r="B127" s="9" t="str">
        <f>_xlfn.XLOOKUP($E127,'Copy of Raw Data'!$E:$E,'Copy of Raw Data'!B:B,"ERROR",0,1)</f>
        <v>Hair Mousses</v>
      </c>
      <c r="C127" s="9" t="str">
        <f>_xlfn.XLOOKUP($E127,'Copy of Raw Data'!$E:$E,'Copy of Raw Data'!C:C,"ERROR",0,1)</f>
        <v>elizabeth arden</v>
      </c>
      <c r="D127" s="9" t="str">
        <f>_xlfn.XLOOKUP($E127,'Copy of Raw Data'!$E:$E,'Copy of Raw Data'!D:D,"ERROR",0,1)</f>
        <v>www.amazon.com/dp/B001BEL7IS</v>
      </c>
      <c r="E127" s="9" t="s">
        <v>490</v>
      </c>
      <c r="F127" s="9" t="str">
        <f>_xlfn.XLOOKUP($E127,'Copy of Raw Data'!$E:$E,'Copy of Raw Data'!F:F,"ERROR",0,1)</f>
        <v>Elizabeth Arden Flawless Finish Mousse Makeup</v>
      </c>
      <c r="G127" s="9">
        <f>_xlfn.XLOOKUP($E127,'Copy of Raw Data'!$E:$E,'Copy of Raw Data'!G:G,"ERROR",0,1)</f>
        <v>688</v>
      </c>
      <c r="H127" s="9">
        <f>_xlfn.XLOOKUP($E127,'Copy of Raw Data'!$E:$E,'Copy of Raw Data'!H:H,"ERROR",0,1)</f>
        <v>24096.29</v>
      </c>
      <c r="I127" s="9">
        <f>_xlfn.XLOOKUP($E127,'Copy of Raw Data'!$E:$E,'Copy of Raw Data'!I:I,"ERROR",0,1)</f>
        <v>0.00101838886094974</v>
      </c>
      <c r="J127" s="9" t="str">
        <f>_xlfn.XLOOKUP($E127,'Copy of Raw Data'!$E:$E,'Copy of 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30 to 40</v>
      </c>
      <c r="L127" s="9">
        <f>_xlfn.XLOOKUP($E127,'Copy of Raw Data'!$E:$E,'Copy of Raw Data'!L:L,"ERROR",0,1)</f>
        <v>35</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30 to 40</v>
      </c>
      <c r="N127" s="9">
        <f>_xlfn.XLOOKUP($E127,'Copy of Raw Data'!$E:$E,'Copy of Raw Data'!N:N,"ERROR",0,1)</f>
        <v>35</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18"/>
        <v>0</v>
      </c>
      <c r="Q127" s="9">
        <f>_xlfn.XLOOKUP($E127,'Copy of Raw Data'!$E:$E,'Copy of Raw Data'!Q:Q,"ERROR",0,1)</f>
        <v>0</v>
      </c>
      <c r="R127" s="9">
        <f>_xlfn.XLOOKUP($E127,'Copy of Raw Data'!$E:$E,'Copy of Raw Data'!R:R,"ERROR",0,1)</f>
        <v>0</v>
      </c>
      <c r="S127" s="17" t="e">
        <f t="shared" si="27"/>
        <v>#N/A</v>
      </c>
      <c r="T127" s="9" t="e">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#N/A</v>
      </c>
      <c r="U127" s="17" t="e">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#N/A</v>
      </c>
      <c r="V127" s="17" t="e">
        <f t="shared" si="19"/>
        <v>#N/A</v>
      </c>
      <c r="W127" s="17" t="e">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#N/A</v>
      </c>
      <c r="X127" s="17" t="e">
        <f t="shared" si="20"/>
        <v>#N/A</v>
      </c>
      <c r="Y127" s="9" t="e">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#N/A</v>
      </c>
      <c r="Z127" s="17" t="e">
        <f t="array" ref="Z127">_xlfn.IFS(AA127="oz",_xlfn.IFS(R127="oz",Q127,R127="fl oz",Q127*1.04,R127="ml",Q127*0.0338),AA127="fl oz",_xlfn.IFS(R127="oz",Q127/1.04,R127="fl oz",Q127,R127="ml",Q127*0.0338/1.04),AA127="ml",_xlfn.IFS(R127="oz",Q127/0.0338,R127="fl oz",Q127*1.04/0.0338,R127="ml",Q127))</f>
        <v>#N/A</v>
      </c>
      <c r="AA127" s="9" t="str">
        <f>_xlfn.XLOOKUP($E127,'Copy of Raw Data'!$E:$E,'Copy of Raw Data'!AA:AA,"ERROR",0,1)</f>
        <v>oz</v>
      </c>
      <c r="AB127" s="9"/>
      <c r="AC127" s="9"/>
      <c r="AD127" s="9"/>
      <c r="AE127" s="9"/>
      <c r="AF127" s="9"/>
      <c r="AH127">
        <f t="shared" ref="AH127:AW190" si="29">IF(IFERROR(SEARCH(AH$2,$AE127,1),0)=0,0,1)</f>
        <v>0</v>
      </c>
      <c r="AI127">
        <f t="shared" si="29"/>
        <v>0</v>
      </c>
      <c r="AJ127">
        <f t="shared" si="29"/>
        <v>0</v>
      </c>
      <c r="AK127">
        <f t="shared" si="29"/>
        <v>0</v>
      </c>
      <c r="AL127">
        <f t="shared" si="29"/>
        <v>0</v>
      </c>
      <c r="AM127">
        <f t="shared" si="29"/>
        <v>0</v>
      </c>
      <c r="AN127">
        <f t="shared" si="29"/>
        <v>0</v>
      </c>
      <c r="AO127">
        <f t="shared" si="29"/>
        <v>0</v>
      </c>
      <c r="AP127">
        <f t="shared" si="29"/>
        <v>0</v>
      </c>
      <c r="AQ127">
        <f t="shared" si="29"/>
        <v>0</v>
      </c>
      <c r="AR127">
        <f t="shared" si="29"/>
        <v>0</v>
      </c>
      <c r="AS127">
        <f t="shared" si="29"/>
        <v>0</v>
      </c>
      <c r="AT127">
        <f t="shared" si="29"/>
        <v>0</v>
      </c>
      <c r="AU127">
        <f t="shared" si="29"/>
        <v>0</v>
      </c>
      <c r="AV127">
        <f t="shared" si="29"/>
        <v>0</v>
      </c>
      <c r="AW127">
        <f t="shared" si="29"/>
        <v>0</v>
      </c>
      <c r="AX127">
        <f t="shared" si="28"/>
        <v>0</v>
      </c>
      <c r="AY127">
        <f t="shared" si="28"/>
        <v>0</v>
      </c>
      <c r="AZ127">
        <f t="shared" si="28"/>
        <v>0</v>
      </c>
    </row>
    <row r="128" hidden="1" spans="1:52">
      <c r="A128" s="9" t="str">
        <f>_xlfn.XLOOKUP($E128,'Copy of Raw Data'!$E:$E,'Copy of Raw Data'!A:A,"ERROR",0,1)</f>
        <v>US</v>
      </c>
      <c r="B128" s="9" t="str">
        <f>_xlfn.XLOOKUP($E128,'Copy of Raw Data'!$E:$E,'Copy of Raw Data'!B:B,"ERROR",0,1)</f>
        <v>Hair Mousses</v>
      </c>
      <c r="C128" s="9" t="str">
        <f>_xlfn.XLOOKUP($E128,'Copy of Raw Data'!$E:$E,'Copy of Raw Data'!C:C,"ERROR",0,1)</f>
        <v>design essentials</v>
      </c>
      <c r="D128" s="9" t="str">
        <f>_xlfn.XLOOKUP($E128,'Copy of Raw Data'!$E:$E,'Copy of Raw Data'!D:D,"ERROR",0,1)</f>
        <v>www.amazon.com/dp/B07BBG1ZWT</v>
      </c>
      <c r="E128" s="9" t="s">
        <v>493</v>
      </c>
      <c r="F128" s="9" t="str">
        <f>_xlfn.XLOOKUP($E128,'Copy of Raw Data'!$E:$E,'Copy of Raw Data'!F:F,"ERROR",0,1)</f>
        <v>Design Essentials Curl Enhancing Mousse, Almond and Avocado Collection, 2.3 Ounces</v>
      </c>
      <c r="G128" s="9">
        <f>_xlfn.XLOOKUP($E128,'Copy of Raw Data'!$E:$E,'Copy of Raw Data'!G:G,"ERROR",0,1)</f>
        <v>4800</v>
      </c>
      <c r="H128" s="9">
        <f>_xlfn.XLOOKUP($E128,'Copy of Raw Data'!$E:$E,'Copy of Raw Data'!H:H,"ERROR",0,1)</f>
        <v>23953.89</v>
      </c>
      <c r="I128" s="9">
        <f>_xlfn.XLOOKUP($E128,'Copy of Raw Data'!$E:$E,'Copy of Raw Data'!I:I,"ERROR",0,1)</f>
        <v>0.00101753729450752</v>
      </c>
      <c r="J128" s="9" t="str">
        <f>_xlfn.XLOOKUP($E128,'Copy of Raw Data'!$E:$E,'Copy of 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0 to 5</v>
      </c>
      <c r="L128" s="9">
        <f>_xlfn.XLOOKUP($E128,'Copy of Raw Data'!$E:$E,'Copy of Raw Data'!L:L,"ERROR",0,1)</f>
        <v>4.99</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5 to 10</v>
      </c>
      <c r="N128" s="9">
        <f>_xlfn.XLOOKUP($E128,'Copy of Raw Data'!$E:$E,'Copy of Raw Data'!N:N,"ERROR",0,1)</f>
        <v>5.36</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6% to 8%</v>
      </c>
      <c r="P128" s="16">
        <f t="shared" si="18"/>
        <v>0.0690298507462687</v>
      </c>
      <c r="Q128" s="9">
        <f>_xlfn.XLOOKUP($E128,'Copy of Raw Data'!$E:$E,'Copy of Raw Data'!Q:Q,"ERROR",0,1)</f>
        <v>2.3</v>
      </c>
      <c r="R128" s="9" t="str">
        <f>_xlfn.XLOOKUP($E128,'Copy of Raw Data'!$E:$E,'Copy of Raw Data'!R:R,"ERROR",0,1)</f>
        <v>oz</v>
      </c>
      <c r="S128" s="17">
        <f t="shared" si="27"/>
        <v>2.1695652173913</v>
      </c>
      <c r="T128" s="9" t="str">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2 to 3</v>
      </c>
      <c r="U128" s="17"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0.05 to 0.1</v>
      </c>
      <c r="V128" s="17">
        <f t="shared" si="19"/>
        <v>0.0788107806090191</v>
      </c>
      <c r="W128" s="17"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0.05 to 0.1</v>
      </c>
      <c r="X128" s="17">
        <f t="shared" si="20"/>
        <v>0.0733704841863816</v>
      </c>
      <c r="Y128" s="9"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2 to 4</v>
      </c>
      <c r="Z128" s="17">
        <f t="array" ref="Z128">_xlfn.IFS(AA128="oz",_xlfn.IFS(R128="oz",Q128,R128="fl oz",Q128*1.04,R128="ml",Q128*0.0338),AA128="fl oz",_xlfn.IFS(R128="oz",Q128/1.04,R128="fl oz",Q128,R128="ml",Q128*0.0338/1.04),AA128="ml",_xlfn.IFS(R128="oz",Q128/0.0338,R128="fl oz",Q128*1.04/0.0338,R128="ml",Q128))</f>
        <v>2.3</v>
      </c>
      <c r="AA128" s="9" t="str">
        <f>_xlfn.XLOOKUP($E128,'Copy of Raw Data'!$E:$E,'Copy of Raw Data'!AA:AA,"ERROR",0,1)</f>
        <v>oz</v>
      </c>
      <c r="AB128" s="9"/>
      <c r="AC128" s="9"/>
      <c r="AD128" s="9"/>
      <c r="AE128" s="9"/>
      <c r="AF128" s="9"/>
      <c r="AH128">
        <f t="shared" si="29"/>
        <v>0</v>
      </c>
      <c r="AI128">
        <f t="shared" si="29"/>
        <v>0</v>
      </c>
      <c r="AJ128">
        <f t="shared" si="29"/>
        <v>0</v>
      </c>
      <c r="AK128">
        <f t="shared" si="29"/>
        <v>0</v>
      </c>
      <c r="AL128">
        <f t="shared" si="29"/>
        <v>0</v>
      </c>
      <c r="AM128">
        <f t="shared" si="29"/>
        <v>0</v>
      </c>
      <c r="AN128">
        <f t="shared" si="29"/>
        <v>0</v>
      </c>
      <c r="AO128">
        <f t="shared" si="29"/>
        <v>0</v>
      </c>
      <c r="AP128">
        <f t="shared" si="29"/>
        <v>0</v>
      </c>
      <c r="AQ128">
        <f t="shared" si="29"/>
        <v>0</v>
      </c>
      <c r="AR128">
        <f t="shared" si="29"/>
        <v>0</v>
      </c>
      <c r="AS128">
        <f t="shared" si="29"/>
        <v>0</v>
      </c>
      <c r="AT128">
        <f t="shared" si="29"/>
        <v>0</v>
      </c>
      <c r="AU128">
        <f t="shared" si="29"/>
        <v>0</v>
      </c>
      <c r="AV128">
        <f t="shared" si="29"/>
        <v>0</v>
      </c>
      <c r="AW128">
        <f t="shared" si="29"/>
        <v>0</v>
      </c>
      <c r="AX128">
        <f t="shared" si="28"/>
        <v>0</v>
      </c>
      <c r="AY128">
        <f t="shared" si="28"/>
        <v>0</v>
      </c>
      <c r="AZ128">
        <f t="shared" si="28"/>
        <v>0</v>
      </c>
    </row>
    <row r="129" hidden="1" spans="1:52">
      <c r="A129" s="9" t="str">
        <f>_xlfn.XLOOKUP($E129,'Copy of Raw Data'!$E:$E,'Copy of Raw Data'!A:A,"ERROR",0,1)</f>
        <v>US</v>
      </c>
      <c r="B129" s="9" t="str">
        <f>_xlfn.XLOOKUP($E129,'Copy of Raw Data'!$E:$E,'Copy of Raw Data'!B:B,"ERROR",0,1)</f>
        <v>Hair Mousses</v>
      </c>
      <c r="C129" s="9" t="str">
        <f>_xlfn.XLOOKUP($E129,'Copy of Raw Data'!$E:$E,'Copy of Raw Data'!C:C,"ERROR",0,1)</f>
        <v>aunt jackie's</v>
      </c>
      <c r="D129" s="9" t="str">
        <f>_xlfn.XLOOKUP($E129,'Copy of Raw Data'!$E:$E,'Copy of Raw Data'!D:D,"ERROR",0,1)</f>
        <v>www.amazon.com/dp/B07V6JVBSM</v>
      </c>
      <c r="E129" s="9" t="s">
        <v>497</v>
      </c>
      <c r="F129" s="9" t="str">
        <f>_xlfn.XLOOKUP($E129,'Copy of Raw Data'!$E:$E,'Copy of Raw Data'!F:F,"ERROR",0,1)</f>
        <v>Aunt Jackie's Grapeseed Style and Shine Recipes Power Wash Intense Moisture Clarifying Hair Shampoo, 12oz.</v>
      </c>
      <c r="G129" s="9">
        <f>_xlfn.XLOOKUP($E129,'Copy of Raw Data'!$E:$E,'Copy of Raw Data'!G:G,"ERROR",0,1)</f>
        <v>1780</v>
      </c>
      <c r="H129" s="9">
        <f>_xlfn.XLOOKUP($E129,'Copy of Raw Data'!$E:$E,'Copy of Raw Data'!H:H,"ERROR",0,1)</f>
        <v>23933.86</v>
      </c>
      <c r="I129" s="9">
        <f>_xlfn.XLOOKUP($E129,'Copy of Raw Data'!$E:$E,'Copy of Raw Data'!I:I,"ERROR",0,1)</f>
        <v>0.00101153168913412</v>
      </c>
      <c r="J129" s="9" t="str">
        <f>_xlfn.XLOOKUP($E129,'Copy of Raw Data'!$E:$E,'Copy of 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10 to 15</v>
      </c>
      <c r="L129" s="9">
        <f>_xlfn.XLOOKUP($E129,'Copy of Raw Data'!$E:$E,'Copy of Raw Data'!L:L,"ERROR",0,1)</f>
        <v>12.5</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10 to 15</v>
      </c>
      <c r="N129" s="9">
        <f>_xlfn.XLOOKUP($E129,'Copy of Raw Data'!$E:$E,'Copy of Raw Data'!N:N,"ERROR",0,1)</f>
        <v>12.5</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No Discount</v>
      </c>
      <c r="P129" s="16">
        <f t="shared" si="18"/>
        <v>0</v>
      </c>
      <c r="Q129" s="9">
        <f>_xlfn.XLOOKUP($E129,'Copy of Raw Data'!$E:$E,'Copy of Raw Data'!Q:Q,"ERROR",0,1)</f>
        <v>12</v>
      </c>
      <c r="R129" s="9" t="str">
        <f>_xlfn.XLOOKUP($E129,'Copy of Raw Data'!$E:$E,'Copy of Raw Data'!R:R,"ERROR",0,1)</f>
        <v>oz</v>
      </c>
      <c r="S129" s="17">
        <f t="shared" si="27"/>
        <v>1.04166666666667</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1 to 2</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 to 0.05</v>
      </c>
      <c r="V129" s="17">
        <f t="shared" si="19"/>
        <v>0.035227144628565</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 to 0.05</v>
      </c>
      <c r="X129" s="17">
        <f t="shared" si="20"/>
        <v>0.035227144628565</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10 to 15</v>
      </c>
      <c r="Z129" s="17">
        <f t="array" ref="Z129">_xlfn.IFS(AA129="oz",_xlfn.IFS(R129="oz",Q129,R129="fl oz",Q129*1.04,R129="ml",Q129*0.0338),AA129="fl oz",_xlfn.IFS(R129="oz",Q129/1.04,R129="fl oz",Q129,R129="ml",Q129*0.0338/1.04),AA129="ml",_xlfn.IFS(R129="oz",Q129/0.0338,R129="fl oz",Q129*1.04/0.0338,R129="ml",Q129))</f>
        <v>12</v>
      </c>
      <c r="AA129" s="9" t="str">
        <f>_xlfn.XLOOKUP($E129,'Copy of Raw Data'!$E:$E,'Copy of Raw Data'!AA:AA,"ERROR",0,1)</f>
        <v>oz</v>
      </c>
      <c r="AB129" s="9"/>
      <c r="AC129" s="9"/>
      <c r="AD129" s="9"/>
      <c r="AE129" s="9"/>
      <c r="AF129" s="9"/>
      <c r="AH129">
        <f t="shared" si="29"/>
        <v>0</v>
      </c>
      <c r="AI129">
        <f t="shared" si="29"/>
        <v>0</v>
      </c>
      <c r="AJ129">
        <f t="shared" si="29"/>
        <v>0</v>
      </c>
      <c r="AK129">
        <f t="shared" si="29"/>
        <v>0</v>
      </c>
      <c r="AL129">
        <f t="shared" si="29"/>
        <v>0</v>
      </c>
      <c r="AM129">
        <f t="shared" si="29"/>
        <v>0</v>
      </c>
      <c r="AN129">
        <f t="shared" si="29"/>
        <v>0</v>
      </c>
      <c r="AO129">
        <f t="shared" si="29"/>
        <v>0</v>
      </c>
      <c r="AP129">
        <f t="shared" si="29"/>
        <v>0</v>
      </c>
      <c r="AQ129">
        <f t="shared" si="29"/>
        <v>0</v>
      </c>
      <c r="AR129">
        <f t="shared" si="29"/>
        <v>0</v>
      </c>
      <c r="AS129">
        <f t="shared" si="29"/>
        <v>0</v>
      </c>
      <c r="AT129">
        <f t="shared" si="29"/>
        <v>0</v>
      </c>
      <c r="AU129">
        <f t="shared" si="29"/>
        <v>0</v>
      </c>
      <c r="AV129">
        <f t="shared" si="29"/>
        <v>0</v>
      </c>
      <c r="AW129">
        <f t="shared" si="29"/>
        <v>0</v>
      </c>
      <c r="AX129">
        <f t="shared" si="28"/>
        <v>0</v>
      </c>
      <c r="AY129">
        <f t="shared" si="28"/>
        <v>0</v>
      </c>
      <c r="AZ129">
        <f t="shared" si="28"/>
        <v>0</v>
      </c>
    </row>
    <row r="130" hidden="1" spans="1:52">
      <c r="A130" s="9" t="str">
        <f>_xlfn.XLOOKUP($E130,'Copy of Raw Data'!$E:$E,'Copy of Raw Data'!A:A,"ERROR",0,1)</f>
        <v>US</v>
      </c>
      <c r="B130" s="9" t="str">
        <f>_xlfn.XLOOKUP($E130,'Copy of Raw Data'!$E:$E,'Copy of Raw Data'!B:B,"ERROR",0,1)</f>
        <v>Hair Mousses</v>
      </c>
      <c r="C130" s="9" t="str">
        <f>_xlfn.XLOOKUP($E130,'Copy of Raw Data'!$E:$E,'Copy of Raw Data'!C:C,"ERROR",0,1)</f>
        <v>IWELL Signature</v>
      </c>
      <c r="D130" s="9" t="str">
        <f>_xlfn.XLOOKUP($E130,'Copy of Raw Data'!$E:$E,'Copy of Raw Data'!D:D,"ERROR",0,1)</f>
        <v>www.amazon.com/dp/B0BB3C6CLK</v>
      </c>
      <c r="E130" s="9" t="s">
        <v>501</v>
      </c>
      <c r="F130" s="9" t="str">
        <f>_xlfn.XLOOKUP($E130,'Copy of Raw Data'!$E:$E,'Copy of Raw Data'!F:F,"ERROR",0,1)</f>
        <v>IWELL Signature Lace Tint Mousse (200ml) | Concealer for Lace Wigs Hair Wigs | Perfect Match Your Skin Tone | Easy Tinting | Quick-Drying | Safe and Convenient | Value Size 7 fl oz (Medium Dark Brown)</v>
      </c>
      <c r="G130" s="9">
        <f>_xlfn.XLOOKUP($E130,'Copy of Raw Data'!$E:$E,'Copy of Raw Data'!G:G,"ERROR",0,1)</f>
        <v>2302</v>
      </c>
      <c r="H130" s="9">
        <f>_xlfn.XLOOKUP($E130,'Copy of Raw Data'!$E:$E,'Copy of Raw Data'!H:H,"ERROR",0,1)</f>
        <v>23792.6</v>
      </c>
      <c r="I130" s="9">
        <f>_xlfn.XLOOKUP($E130,'Copy of Raw Data'!$E:$E,'Copy of Raw Data'!I:I,"ERROR",0,1)</f>
        <v>0.000976403616814828</v>
      </c>
      <c r="J130" s="9" t="str">
        <f>_xlfn.XLOOKUP($E130,'Copy of Raw Data'!$E:$E,'Copy of 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_xlfn.XLOOKUP($E130,'Copy of Raw Data'!$E:$E,'Copy of Raw Data'!L:L,"ERROR",0,1)</f>
        <v>10.49</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_xlfn.XLOOKUP($E130,'Copy of Raw Data'!$E:$E,'Copy of Raw Data'!N:N,"ERROR",0,1)</f>
        <v>11.83</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10% to 15%</v>
      </c>
      <c r="P130" s="16">
        <f t="shared" si="18"/>
        <v>0.113271344040575</v>
      </c>
      <c r="Q130" s="9">
        <f>_xlfn.XLOOKUP($E130,'Copy of Raw Data'!$E:$E,'Copy of Raw Data'!Q:Q,"ERROR",0,1)</f>
        <v>200</v>
      </c>
      <c r="R130" s="9" t="str">
        <f>_xlfn.XLOOKUP($E130,'Copy of Raw Data'!$E:$E,'Copy of Raw Data'!R:R,"ERROR",0,1)</f>
        <v>ml</v>
      </c>
      <c r="S130" s="17">
        <f t="shared" si="27"/>
        <v>1.55177514792899</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0.05 to 0.1</v>
      </c>
      <c r="V130" s="17">
        <f t="shared" si="19"/>
        <v>0.0591816029759892</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0.05 to 0.1</v>
      </c>
      <c r="X130" s="17">
        <f t="shared" si="20"/>
        <v>0.0524780232644232</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6 to 8</v>
      </c>
      <c r="Z130" s="17">
        <f t="array" ref="Z130">_xlfn.IFS(AA130="oz",_xlfn.IFS(R130="oz",Q130,R130="fl oz",Q130*1.04,R130="ml",Q130*0.0338),AA130="fl oz",_xlfn.IFS(R130="oz",Q130/1.04,R130="fl oz",Q130,R130="ml",Q130*0.0338/1.04),AA130="ml",_xlfn.IFS(R130="oz",Q130/0.0338,R130="fl oz",Q130*1.04/0.0338,R130="ml",Q130))</f>
        <v>6.76</v>
      </c>
      <c r="AA130" s="9" t="str">
        <f>_xlfn.XLOOKUP($E130,'Copy of Raw Data'!$E:$E,'Copy of Raw Data'!AA:AA,"ERROR",0,1)</f>
        <v>oz</v>
      </c>
      <c r="AB130" s="9"/>
      <c r="AC130" s="9"/>
      <c r="AD130" s="9"/>
      <c r="AE130" s="9"/>
      <c r="AF130" s="9"/>
      <c r="AH130">
        <f t="shared" si="29"/>
        <v>0</v>
      </c>
      <c r="AI130">
        <f t="shared" si="29"/>
        <v>0</v>
      </c>
      <c r="AJ130">
        <f t="shared" si="29"/>
        <v>0</v>
      </c>
      <c r="AK130">
        <f t="shared" si="29"/>
        <v>0</v>
      </c>
      <c r="AL130">
        <f t="shared" si="29"/>
        <v>0</v>
      </c>
      <c r="AM130">
        <f t="shared" si="29"/>
        <v>0</v>
      </c>
      <c r="AN130">
        <f t="shared" si="29"/>
        <v>0</v>
      </c>
      <c r="AO130">
        <f t="shared" si="29"/>
        <v>0</v>
      </c>
      <c r="AP130">
        <f t="shared" si="29"/>
        <v>0</v>
      </c>
      <c r="AQ130">
        <f t="shared" si="29"/>
        <v>0</v>
      </c>
      <c r="AR130">
        <f t="shared" si="29"/>
        <v>0</v>
      </c>
      <c r="AS130">
        <f t="shared" si="29"/>
        <v>0</v>
      </c>
      <c r="AT130">
        <f t="shared" si="29"/>
        <v>0</v>
      </c>
      <c r="AU130">
        <f t="shared" si="29"/>
        <v>0</v>
      </c>
      <c r="AV130">
        <f t="shared" si="29"/>
        <v>0</v>
      </c>
      <c r="AW130">
        <f t="shared" si="29"/>
        <v>0</v>
      </c>
      <c r="AX130">
        <f t="shared" si="28"/>
        <v>0</v>
      </c>
      <c r="AY130">
        <f t="shared" si="28"/>
        <v>0</v>
      </c>
      <c r="AZ130">
        <f t="shared" si="28"/>
        <v>0</v>
      </c>
    </row>
    <row r="131" hidden="1" spans="1:52">
      <c r="A131" s="9" t="str">
        <f>_xlfn.XLOOKUP($E131,'Copy of Raw Data'!$E:$E,'Copy of Raw Data'!A:A,"ERROR",0,1)</f>
        <v>US</v>
      </c>
      <c r="B131" s="9" t="str">
        <f>_xlfn.XLOOKUP($E131,'Copy of Raw Data'!$E:$E,'Copy of Raw Data'!B:B,"ERROR",0,1)</f>
        <v>Hair Mousses</v>
      </c>
      <c r="C131" s="9" t="str">
        <f>_xlfn.XLOOKUP($E131,'Copy of Raw Data'!$E:$E,'Copy of Raw Data'!C:C,"ERROR",0,1)</f>
        <v>Aunt Jackie's</v>
      </c>
      <c r="D131" s="9" t="str">
        <f>_xlfn.XLOOKUP($E131,'Copy of Raw Data'!$E:$E,'Copy of Raw Data'!D:D,"ERROR",0,1)</f>
        <v>www.amazon.com/dp/B07V5K6LCT</v>
      </c>
      <c r="E131" s="9" t="s">
        <v>505</v>
      </c>
      <c r="F131" s="9" t="str">
        <f>_xlfn.XLOOKUP($E131,'Copy of Raw Data'!$E:$E,'Copy of Raw Data'!F:F,"ERROR",0,1)</f>
        <v>Aunt Jackie's Grapeseed Style and Shine Recipes Frizz Patrol Anti-Poof Setting Hair Mousse, Sets Curly Hair Styles in Place,Purple Fl.Oz 8.5 Ounce</v>
      </c>
      <c r="G131" s="9">
        <f>_xlfn.XLOOKUP($E131,'Copy of Raw Data'!$E:$E,'Copy of Raw Data'!G:G,"ERROR",0,1)</f>
        <v>2466</v>
      </c>
      <c r="H131" s="9">
        <f>_xlfn.XLOOKUP($E131,'Copy of Raw Data'!$E:$E,'Copy of Raw Data'!H:H,"ERROR",0,1)</f>
        <v>22966.34</v>
      </c>
      <c r="I131" s="9">
        <f>_xlfn.XLOOKUP($E131,'Copy of Raw Data'!$E:$E,'Copy of Raw Data'!I:I,"ERROR",0,1)</f>
        <v>0.000952280435837062</v>
      </c>
      <c r="J131" s="9" t="str">
        <f>_xlfn.XLOOKUP($E131,'Copy of Raw Data'!$E:$E,'Copy of 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5 to 10</v>
      </c>
      <c r="L131" s="9">
        <f>_xlfn.XLOOKUP($E131,'Copy of Raw Data'!$E:$E,'Copy of Raw Data'!L:L,"ERROR",0,1)</f>
        <v>9.3</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_xlfn.XLOOKUP($E131,'Copy of Raw Data'!$E:$E,'Copy of Raw Data'!N:N,"ERROR",0,1)</f>
        <v>11.12</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15% to 20%</v>
      </c>
      <c r="P131" s="16">
        <f t="shared" si="18"/>
        <v>0.163669064748201</v>
      </c>
      <c r="Q131" s="9">
        <f>_xlfn.XLOOKUP($E131,'Copy of Raw Data'!$E:$E,'Copy of Raw Data'!Q:Q,"ERROR",0,1)</f>
        <v>8.5</v>
      </c>
      <c r="R131" s="9" t="str">
        <f>_xlfn.XLOOKUP($E131,'Copy of Raw Data'!$E:$E,'Copy of Raw Data'!R:R,"ERROR",0,1)</f>
        <v>oz</v>
      </c>
      <c r="S131" s="17">
        <f t="shared" si="27"/>
        <v>1.09411764705882</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 to 0.05</v>
      </c>
      <c r="V131" s="17">
        <f t="shared" si="19"/>
        <v>0.0442419781575126</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 to 0.05</v>
      </c>
      <c r="X131" s="17">
        <f t="shared" si="20"/>
        <v>0.0370009349698621</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8 to 10</v>
      </c>
      <c r="Z131" s="17">
        <f t="array" ref="Z131">_xlfn.IFS(AA131="oz",_xlfn.IFS(R131="oz",Q131,R131="fl oz",Q131*1.04,R131="ml",Q131*0.0338),AA131="fl oz",_xlfn.IFS(R131="oz",Q131/1.04,R131="fl oz",Q131,R131="ml",Q131*0.0338/1.04),AA131="ml",_xlfn.IFS(R131="oz",Q131/0.0338,R131="fl oz",Q131*1.04/0.0338,R131="ml",Q131))</f>
        <v>8.5</v>
      </c>
      <c r="AA131" s="9" t="str">
        <f>_xlfn.XLOOKUP($E131,'Copy of Raw Data'!$E:$E,'Copy of Raw Data'!AA:AA,"ERROR",0,1)</f>
        <v>oz</v>
      </c>
      <c r="AB131" s="9"/>
      <c r="AC131" s="9"/>
      <c r="AD131" s="9"/>
      <c r="AE131" s="9"/>
      <c r="AF131" s="9"/>
      <c r="AH131">
        <f t="shared" si="29"/>
        <v>0</v>
      </c>
      <c r="AI131">
        <f t="shared" si="29"/>
        <v>0</v>
      </c>
      <c r="AJ131">
        <f t="shared" si="29"/>
        <v>0</v>
      </c>
      <c r="AK131">
        <f t="shared" si="29"/>
        <v>0</v>
      </c>
      <c r="AL131">
        <f t="shared" si="29"/>
        <v>0</v>
      </c>
      <c r="AM131">
        <f t="shared" si="29"/>
        <v>0</v>
      </c>
      <c r="AN131">
        <f t="shared" si="29"/>
        <v>0</v>
      </c>
      <c r="AO131">
        <f t="shared" si="29"/>
        <v>0</v>
      </c>
      <c r="AP131">
        <f t="shared" si="29"/>
        <v>0</v>
      </c>
      <c r="AQ131">
        <f t="shared" si="29"/>
        <v>0</v>
      </c>
      <c r="AR131">
        <f t="shared" si="29"/>
        <v>0</v>
      </c>
      <c r="AS131">
        <f t="shared" si="29"/>
        <v>0</v>
      </c>
      <c r="AT131">
        <f t="shared" si="29"/>
        <v>0</v>
      </c>
      <c r="AU131">
        <f t="shared" si="29"/>
        <v>0</v>
      </c>
      <c r="AV131">
        <f t="shared" si="29"/>
        <v>0</v>
      </c>
      <c r="AW131">
        <f t="shared" si="29"/>
        <v>0</v>
      </c>
      <c r="AX131">
        <f t="shared" si="28"/>
        <v>0</v>
      </c>
      <c r="AY131">
        <f t="shared" si="28"/>
        <v>0</v>
      </c>
      <c r="AZ131">
        <f t="shared" si="28"/>
        <v>0</v>
      </c>
    </row>
    <row r="132" hidden="1" spans="1:52">
      <c r="A132" s="9" t="str">
        <f>_xlfn.XLOOKUP($E132,'Copy of Raw Data'!$E:$E,'Copy of Raw Data'!A:A,"ERROR",0,1)</f>
        <v>US</v>
      </c>
      <c r="B132" s="9" t="str">
        <f>_xlfn.XLOOKUP($E132,'Copy of Raw Data'!$E:$E,'Copy of Raw Data'!B:B,"ERROR",0,1)</f>
        <v>Hair Mousses</v>
      </c>
      <c r="C132" s="9" t="str">
        <f>_xlfn.XLOOKUP($E132,'Copy of Raw Data'!$E:$E,'Copy of Raw Data'!C:C,"ERROR",0,1)</f>
        <v>got2b</v>
      </c>
      <c r="D132" s="9" t="str">
        <f>_xlfn.XLOOKUP($E132,'Copy of Raw Data'!$E:$E,'Copy of Raw Data'!D:D,"ERROR",0,1)</f>
        <v>www.amazon.com/dp/B01MD1XE7N</v>
      </c>
      <c r="E132" s="9" t="s">
        <v>509</v>
      </c>
      <c r="F132" s="9" t="str">
        <f>_xlfn.XLOOKUP($E132,'Copy of Raw Data'!$E:$E,'Copy of Raw Data'!F:F,"ERROR",0,1)</f>
        <v>Got2b Volumaniac Hair Mousse, 8 Ounce</v>
      </c>
      <c r="G132" s="9">
        <f>_xlfn.XLOOKUP($E132,'Copy of Raw Data'!$E:$E,'Copy of Raw Data'!G:G,"ERROR",0,1)</f>
        <v>1505</v>
      </c>
      <c r="H132" s="9">
        <f>_xlfn.XLOOKUP($E132,'Copy of Raw Data'!$E:$E,'Copy of Raw Data'!H:H,"ERROR",0,1)</f>
        <v>22398.93</v>
      </c>
      <c r="I132" s="9">
        <f>_xlfn.XLOOKUP($E132,'Copy of Raw Data'!$E:$E,'Copy of Raw Data'!I:I,"ERROR",0,1)</f>
        <v>0.000949127131642351</v>
      </c>
      <c r="J132" s="9" t="str">
        <f>_xlfn.XLOOKUP($E132,'Copy of Raw Data'!$E:$E,'Copy of 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15 to 20</v>
      </c>
      <c r="L132" s="9">
        <f>_xlfn.XLOOKUP($E132,'Copy of Raw Data'!$E:$E,'Copy of Raw Data'!L:L,"ERROR",0,1)</f>
        <v>15.13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15 to 20</v>
      </c>
      <c r="N132" s="9">
        <f>_xlfn.XLOOKUP($E132,'Copy of Raw Data'!$E:$E,'Copy of Raw Data'!N:N,"ERROR",0,1)</f>
        <v>17.67</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10% to 15%</v>
      </c>
      <c r="P132" s="16">
        <f t="shared" ref="P132:P195" si="30">(N132-L132)/N132</f>
        <v>0.143746462931522</v>
      </c>
      <c r="Q132" s="9">
        <f>_xlfn.XLOOKUP($E132,'Copy of Raw Data'!$E:$E,'Copy of Raw Data'!Q:Q,"ERROR",0,1)</f>
        <v>8</v>
      </c>
      <c r="R132" s="9" t="str">
        <f>_xlfn.XLOOKUP($E132,'Copy of Raw Data'!$E:$E,'Copy of Raw Data'!R:R,"ERROR",0,1)</f>
        <v>oz</v>
      </c>
      <c r="S132" s="17">
        <f t="shared" si="27"/>
        <v>1.89125</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0.05 to 0.1</v>
      </c>
      <c r="V132" s="17">
        <f t="shared" ref="V132:V195" si="31">N132/($Z132*29.57)</f>
        <v>0.0746956374704092</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0.05 to 0.1</v>
      </c>
      <c r="X132" s="17">
        <f t="shared" ref="X132:X195" si="32">L132/($Z132*29.57)</f>
        <v>0.0639584037876226</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6 to 8</v>
      </c>
      <c r="Z132" s="17">
        <f t="array" ref="Z132">_xlfn.IFS(AA132="oz",_xlfn.IFS(R132="oz",Q132,R132="fl oz",Q132*1.04,R132="ml",Q132*0.0338),AA132="fl oz",_xlfn.IFS(R132="oz",Q132/1.04,R132="fl oz",Q132,R132="ml",Q132*0.0338/1.04),AA132="ml",_xlfn.IFS(R132="oz",Q132/0.0338,R132="fl oz",Q132*1.04/0.0338,R132="ml",Q132))</f>
        <v>8</v>
      </c>
      <c r="AA132" s="9" t="str">
        <f>_xlfn.XLOOKUP($E132,'Copy of Raw Data'!$E:$E,'Copy of Raw Data'!AA:AA,"ERROR",0,1)</f>
        <v>oz</v>
      </c>
      <c r="AB132" s="9"/>
      <c r="AC132" s="9"/>
      <c r="AD132" s="9"/>
      <c r="AE132" s="9"/>
      <c r="AF132" s="9"/>
      <c r="AH132">
        <f t="shared" si="29"/>
        <v>0</v>
      </c>
      <c r="AI132">
        <f t="shared" si="29"/>
        <v>0</v>
      </c>
      <c r="AJ132">
        <f t="shared" si="29"/>
        <v>0</v>
      </c>
      <c r="AK132">
        <f t="shared" si="29"/>
        <v>0</v>
      </c>
      <c r="AL132">
        <f t="shared" si="29"/>
        <v>0</v>
      </c>
      <c r="AM132">
        <f t="shared" si="29"/>
        <v>0</v>
      </c>
      <c r="AN132">
        <f t="shared" si="29"/>
        <v>0</v>
      </c>
      <c r="AO132">
        <f t="shared" si="29"/>
        <v>0</v>
      </c>
      <c r="AP132">
        <f t="shared" si="29"/>
        <v>0</v>
      </c>
      <c r="AQ132">
        <f t="shared" si="29"/>
        <v>0</v>
      </c>
      <c r="AR132">
        <f t="shared" si="29"/>
        <v>0</v>
      </c>
      <c r="AS132">
        <f t="shared" si="29"/>
        <v>0</v>
      </c>
      <c r="AT132">
        <f t="shared" si="29"/>
        <v>0</v>
      </c>
      <c r="AU132">
        <f t="shared" si="29"/>
        <v>0</v>
      </c>
      <c r="AV132">
        <f t="shared" si="29"/>
        <v>0</v>
      </c>
      <c r="AW132">
        <f t="shared" si="29"/>
        <v>0</v>
      </c>
      <c r="AX132">
        <f t="shared" si="28"/>
        <v>0</v>
      </c>
      <c r="AY132">
        <f t="shared" si="28"/>
        <v>0</v>
      </c>
      <c r="AZ132">
        <f t="shared" si="28"/>
        <v>0</v>
      </c>
    </row>
    <row r="133" hidden="1" spans="1:52">
      <c r="A133" s="9" t="str">
        <f>_xlfn.XLOOKUP($E133,'Copy of Raw Data'!$E:$E,'Copy of Raw Data'!A:A,"ERROR",0,1)</f>
        <v>US</v>
      </c>
      <c r="B133" s="9" t="str">
        <f>_xlfn.XLOOKUP($E133,'Copy of Raw Data'!$E:$E,'Copy of Raw Data'!B:B,"ERROR",0,1)</f>
        <v>Hair Mousses</v>
      </c>
      <c r="C133" s="9" t="str">
        <f>_xlfn.XLOOKUP($E133,'Copy of Raw Data'!$E:$E,'Copy of Raw Data'!C:C,"ERROR",0,1)</f>
        <v>TRESemmé</v>
      </c>
      <c r="D133" s="9" t="str">
        <f>_xlfn.XLOOKUP($E133,'Copy of Raw Data'!$E:$E,'Copy of Raw Data'!D:D,"ERROR",0,1)</f>
        <v>www.amazon.com/dp/B098J83CGD</v>
      </c>
      <c r="E133" s="9" t="s">
        <v>512</v>
      </c>
      <c r="F133" s="9" t="str">
        <f>_xlfn.XLOOKUP($E133,'Copy of Raw Data'!$E:$E,'Copy of Raw Data'!F:F,"ERROR",0,1)</f>
        <v>TRESemmé Extra Hold Volumizing Mousse Pack of 6 For All-Day Humidity Resistance 10.5 oz</v>
      </c>
      <c r="G133" s="9">
        <f>_xlfn.XLOOKUP($E133,'Copy of Raw Data'!$E:$E,'Copy of Raw Data'!G:G,"ERROR",0,1)</f>
        <v>574</v>
      </c>
      <c r="H133" s="9">
        <f>_xlfn.XLOOKUP($E133,'Copy of Raw Data'!$E:$E,'Copy of Raw Data'!H:H,"ERROR",0,1)</f>
        <v>22324.76</v>
      </c>
      <c r="I133" s="9">
        <f>_xlfn.XLOOKUP($E133,'Copy of Raw Data'!$E:$E,'Copy of Raw Data'!I:I,"ERROR",0,1)</f>
        <v>0.000915978536784376</v>
      </c>
      <c r="J133" s="9" t="str">
        <f>_xlfn.XLOOKUP($E133,'Copy of Raw Data'!$E:$E,'Copy of 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30 to 40</v>
      </c>
      <c r="L133" s="9">
        <f>_xlfn.XLOOKUP($E133,'Copy of Raw Data'!$E:$E,'Copy of Raw Data'!L:L,"ERROR",0,1)</f>
        <v>38.53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40 to 50</v>
      </c>
      <c r="N133" s="9">
        <f>_xlfn.XLOOKUP($E133,'Copy of Raw Data'!$E:$E,'Copy of Raw Data'!N:N,"ERROR",0,1)</f>
        <v>47.6</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15% to 20%</v>
      </c>
      <c r="P133" s="16">
        <f t="shared" si="30"/>
        <v>0.190546218487395</v>
      </c>
      <c r="Q133" s="9">
        <f>_xlfn.XLOOKUP($E133,'Copy of Raw Data'!$E:$E,'Copy of Raw Data'!Q:Q,"ERROR",0,1)</f>
        <v>63</v>
      </c>
      <c r="R133" s="9" t="str">
        <f>_xlfn.XLOOKUP($E133,'Copy of Raw Data'!$E:$E,'Copy of Raw Data'!R:R,"ERROR",0,1)</f>
        <v>oz</v>
      </c>
      <c r="S133" s="17">
        <f t="shared" si="27"/>
        <v>0.611587301587302</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0.5 to 0.75</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 to 0.05</v>
      </c>
      <c r="V133" s="17">
        <f t="shared" si="31"/>
        <v>0.0255514222372525</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 to 0.05</v>
      </c>
      <c r="X133" s="17">
        <f t="shared" si="32"/>
        <v>0.0206826953529693</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50+</v>
      </c>
      <c r="Z133" s="17">
        <f t="array" ref="Z133">_xlfn.IFS(AA133="oz",_xlfn.IFS(R133="oz",Q133,R133="fl oz",Q133*1.04,R133="ml",Q133*0.0338),AA133="fl oz",_xlfn.IFS(R133="oz",Q133/1.04,R133="fl oz",Q133,R133="ml",Q133*0.0338/1.04),AA133="ml",_xlfn.IFS(R133="oz",Q133/0.0338,R133="fl oz",Q133*1.04/0.0338,R133="ml",Q133))</f>
        <v>63</v>
      </c>
      <c r="AA133" s="9" t="str">
        <f>_xlfn.XLOOKUP($E133,'Copy of Raw Data'!$E:$E,'Copy of Raw Data'!AA:AA,"ERROR",0,1)</f>
        <v>oz</v>
      </c>
      <c r="AB133" s="9"/>
      <c r="AC133" s="9"/>
      <c r="AD133" s="9"/>
      <c r="AE133" s="9"/>
      <c r="AF133" s="9"/>
      <c r="AH133">
        <f t="shared" si="29"/>
        <v>0</v>
      </c>
      <c r="AI133">
        <f t="shared" si="29"/>
        <v>0</v>
      </c>
      <c r="AJ133">
        <f t="shared" si="29"/>
        <v>0</v>
      </c>
      <c r="AK133">
        <f t="shared" si="29"/>
        <v>0</v>
      </c>
      <c r="AL133">
        <f t="shared" si="29"/>
        <v>0</v>
      </c>
      <c r="AM133">
        <f t="shared" si="29"/>
        <v>0</v>
      </c>
      <c r="AN133">
        <f t="shared" si="29"/>
        <v>0</v>
      </c>
      <c r="AO133">
        <f t="shared" si="29"/>
        <v>0</v>
      </c>
      <c r="AP133">
        <f t="shared" si="29"/>
        <v>0</v>
      </c>
      <c r="AQ133">
        <f t="shared" si="29"/>
        <v>0</v>
      </c>
      <c r="AR133">
        <f t="shared" si="29"/>
        <v>0</v>
      </c>
      <c r="AS133">
        <f t="shared" si="29"/>
        <v>0</v>
      </c>
      <c r="AT133">
        <f t="shared" si="29"/>
        <v>0</v>
      </c>
      <c r="AU133">
        <f t="shared" si="29"/>
        <v>0</v>
      </c>
      <c r="AV133">
        <f t="shared" si="29"/>
        <v>0</v>
      </c>
      <c r="AW133">
        <f t="shared" si="29"/>
        <v>0</v>
      </c>
      <c r="AX133">
        <f t="shared" si="28"/>
        <v>0</v>
      </c>
      <c r="AY133">
        <f t="shared" si="28"/>
        <v>0</v>
      </c>
      <c r="AZ133">
        <f t="shared" si="28"/>
        <v>0</v>
      </c>
    </row>
    <row r="134" hidden="1" spans="1:52">
      <c r="A134" s="9" t="str">
        <f>_xlfn.XLOOKUP($E134,'Copy of Raw Data'!$E:$E,'Copy of Raw Data'!A:A,"ERROR",0,1)</f>
        <v>US</v>
      </c>
      <c r="B134" s="9" t="str">
        <f>_xlfn.XLOOKUP($E134,'Copy of Raw Data'!$E:$E,'Copy of Raw Data'!B:B,"ERROR",0,1)</f>
        <v>Hair Mousses</v>
      </c>
      <c r="C134" s="9" t="str">
        <f>_xlfn.XLOOKUP($E134,'Copy of Raw Data'!$E:$E,'Copy of Raw Data'!C:C,"ERROR",0,1)</f>
        <v>condition 3-in-1</v>
      </c>
      <c r="D134" s="9" t="str">
        <f>_xlfn.XLOOKUP($E134,'Copy of Raw Data'!$E:$E,'Copy of Raw Data'!D:D,"ERROR",0,1)</f>
        <v>www.amazon.com/dp/B01MTQ9TEP</v>
      </c>
      <c r="E134" s="9" t="s">
        <v>516</v>
      </c>
      <c r="F134" s="9" t="str">
        <f>_xlfn.XLOOKUP($E134,'Copy of Raw Data'!$E:$E,'Copy of Raw Data'!F:F,"ERROR",0,1)</f>
        <v>CONDITION 3 IN 1, Mousse, Maximum Hold, 6 oz, (3 Pack)</v>
      </c>
      <c r="G134" s="9">
        <f>_xlfn.XLOOKUP($E134,'Copy of Raw Data'!$E:$E,'Copy of Raw Data'!G:G,"ERROR",0,1)</f>
        <v>1145</v>
      </c>
      <c r="H134" s="9">
        <f>_xlfn.XLOOKUP($E134,'Copy of Raw Data'!$E:$E,'Copy of Raw Data'!H:H,"ERROR",0,1)</f>
        <v>21545.06</v>
      </c>
      <c r="I134" s="9">
        <f>_xlfn.XLOOKUP($E134,'Copy of Raw Data'!$E:$E,'Copy of Raw Data'!I:I,"ERROR",0,1)</f>
        <v>0.000893005799537348</v>
      </c>
      <c r="J134" s="9" t="str">
        <f>_xlfn.XLOOKUP($E134,'Copy of Raw Data'!$E:$E,'Copy of 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15 to 20</v>
      </c>
      <c r="L134" s="9">
        <f>_xlfn.XLOOKUP($E134,'Copy of Raw Data'!$E:$E,'Copy of Raw Data'!L:L,"ERROR",0,1)</f>
        <v>18.83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15 to 20</v>
      </c>
      <c r="N134" s="9">
        <f>_xlfn.XLOOKUP($E134,'Copy of Raw Data'!$E:$E,'Copy of Raw Data'!N:N,"ERROR",0,1)</f>
        <v>19.78</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4% to 6%</v>
      </c>
      <c r="P134" s="16">
        <f t="shared" si="30"/>
        <v>0.0480283114256826</v>
      </c>
      <c r="Q134" s="9">
        <f>_xlfn.XLOOKUP($E134,'Copy of Raw Data'!$E:$E,'Copy of Raw Data'!Q:Q,"ERROR",0,1)</f>
        <v>18</v>
      </c>
      <c r="R134" s="9" t="str">
        <f>_xlfn.XLOOKUP($E134,'Copy of Raw Data'!$E:$E,'Copy of Raw Data'!R:R,"ERROR",0,1)</f>
        <v>oz</v>
      </c>
      <c r="S134" s="17">
        <f t="shared" si="27"/>
        <v>1.04611111111111</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1 to 2</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31"/>
        <v>0.0371622891068275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32"/>
        <v>0.0353774471123135</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15 to 20</v>
      </c>
      <c r="Z134" s="17">
        <f t="array" ref="Z134">_xlfn.IFS(AA134="oz",_xlfn.IFS(R134="oz",Q134,R134="fl oz",Q134*1.04,R134="ml",Q134*0.0338),AA134="fl oz",_xlfn.IFS(R134="oz",Q134/1.04,R134="fl oz",Q134,R134="ml",Q134*0.0338/1.04),AA134="ml",_xlfn.IFS(R134="oz",Q134/0.0338,R134="fl oz",Q134*1.04/0.0338,R134="ml",Q134))</f>
        <v>18</v>
      </c>
      <c r="AA134" s="9" t="str">
        <f>_xlfn.XLOOKUP($E134,'Copy of Raw Data'!$E:$E,'Copy of Raw Data'!AA:AA,"ERROR",0,1)</f>
        <v>oz</v>
      </c>
      <c r="AB134" s="9"/>
      <c r="AC134" s="9"/>
      <c r="AD134" s="9"/>
      <c r="AE134" s="9"/>
      <c r="AF134" s="9"/>
      <c r="AH134">
        <f t="shared" si="29"/>
        <v>0</v>
      </c>
      <c r="AI134">
        <f t="shared" si="29"/>
        <v>0</v>
      </c>
      <c r="AJ134">
        <f t="shared" si="29"/>
        <v>0</v>
      </c>
      <c r="AK134">
        <f t="shared" si="29"/>
        <v>0</v>
      </c>
      <c r="AL134">
        <f t="shared" si="29"/>
        <v>0</v>
      </c>
      <c r="AM134">
        <f t="shared" si="29"/>
        <v>0</v>
      </c>
      <c r="AN134">
        <f t="shared" si="29"/>
        <v>0</v>
      </c>
      <c r="AO134">
        <f t="shared" si="29"/>
        <v>0</v>
      </c>
      <c r="AP134">
        <f t="shared" si="29"/>
        <v>0</v>
      </c>
      <c r="AQ134">
        <f t="shared" si="29"/>
        <v>0</v>
      </c>
      <c r="AR134">
        <f t="shared" si="29"/>
        <v>0</v>
      </c>
      <c r="AS134">
        <f t="shared" si="29"/>
        <v>0</v>
      </c>
      <c r="AT134">
        <f t="shared" si="29"/>
        <v>0</v>
      </c>
      <c r="AU134">
        <f t="shared" si="29"/>
        <v>0</v>
      </c>
      <c r="AV134">
        <f t="shared" si="29"/>
        <v>0</v>
      </c>
      <c r="AW134">
        <f t="shared" si="29"/>
        <v>0</v>
      </c>
      <c r="AX134">
        <f t="shared" si="28"/>
        <v>0</v>
      </c>
      <c r="AY134">
        <f t="shared" si="28"/>
        <v>0</v>
      </c>
      <c r="AZ134">
        <f t="shared" si="28"/>
        <v>0</v>
      </c>
    </row>
    <row r="135" hidden="1" spans="1:52">
      <c r="A135" s="9" t="str">
        <f>_xlfn.XLOOKUP($E135,'Copy of Raw Data'!$E:$E,'Copy of Raw Data'!A:A,"ERROR",0,1)</f>
        <v>US</v>
      </c>
      <c r="B135" s="9" t="str">
        <f>_xlfn.XLOOKUP($E135,'Copy of Raw Data'!$E:$E,'Copy of Raw Data'!B:B,"ERROR",0,1)</f>
        <v>Hair Mousses</v>
      </c>
      <c r="C135" s="9" t="str">
        <f>_xlfn.XLOOKUP($E135,'Copy of Raw Data'!$E:$E,'Copy of Raw Data'!C:C,"ERROR",0,1)</f>
        <v>aunt jackie's</v>
      </c>
      <c r="D135" s="9" t="str">
        <f>_xlfn.XLOOKUP($E135,'Copy of Raw Data'!$E:$E,'Copy of Raw Data'!D:D,"ERROR",0,1)</f>
        <v>www.amazon.com/dp/B07V4GNL7S</v>
      </c>
      <c r="E135" s="9" t="s">
        <v>519</v>
      </c>
      <c r="F135" s="9" t="str">
        <f>_xlfn.XLOOKUP($E135,'Copy of Raw Data'!$E:$E,'Copy of Raw Data'!F:F,"ERROR",0,1)</f>
        <v>Aunt Jackie's Grapeseed Style and Shine Recipes Slicked Flexible Hair Styling Glue, Superior Hold, 4 Ounce</v>
      </c>
      <c r="G135" s="9">
        <f>_xlfn.XLOOKUP($E135,'Copy of Raw Data'!$E:$E,'Copy of Raw Data'!G:G,"ERROR",0,1)</f>
        <v>2247</v>
      </c>
      <c r="H135" s="9">
        <f>_xlfn.XLOOKUP($E135,'Copy of Raw Data'!$E:$E,'Copy of Raw Data'!H:H,"ERROR",0,1)</f>
        <v>21004.71</v>
      </c>
      <c r="I135" s="9">
        <f>_xlfn.XLOOKUP($E135,'Copy of Raw Data'!$E:$E,'Copy of Raw Data'!I:I,"ERROR",0,1)</f>
        <v>0.00085706484901659</v>
      </c>
      <c r="J135" s="9" t="str">
        <f>_xlfn.XLOOKUP($E135,'Copy of Raw Data'!$E:$E,'Copy of 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5 to 10</v>
      </c>
      <c r="L135" s="9">
        <f>_xlfn.XLOOKUP($E135,'Copy of Raw Data'!$E:$E,'Copy of Raw Data'!L:L,"ERROR",0,1)</f>
        <v>9.34</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5 to 10</v>
      </c>
      <c r="N135" s="9">
        <f>_xlfn.XLOOKUP($E135,'Copy of Raw Data'!$E:$E,'Copy of Raw Data'!N:N,"ERROR",0,1)</f>
        <v>9.34</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No Discount</v>
      </c>
      <c r="P135" s="16">
        <f t="shared" si="30"/>
        <v>0</v>
      </c>
      <c r="Q135" s="9">
        <f>_xlfn.XLOOKUP($E135,'Copy of Raw Data'!$E:$E,'Copy of Raw Data'!Q:Q,"ERROR",0,1)</f>
        <v>4</v>
      </c>
      <c r="R135" s="9" t="str">
        <f>_xlfn.XLOOKUP($E135,'Copy of Raw Data'!$E:$E,'Copy of Raw Data'!R:R,"ERROR",0,1)</f>
        <v>oz</v>
      </c>
      <c r="S135" s="17">
        <f t="shared" si="27"/>
        <v>2.335</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2 to 3</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0.05 to 0.1</v>
      </c>
      <c r="V135" s="17">
        <f t="shared" si="31"/>
        <v>0.0789651673993913</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0.05 to 0.1</v>
      </c>
      <c r="X135" s="17">
        <f t="shared" si="32"/>
        <v>0.0789651673993913</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2 to 4</v>
      </c>
      <c r="Z135" s="17">
        <f t="array" ref="Z135">_xlfn.IFS(AA135="oz",_xlfn.IFS(R135="oz",Q135,R135="fl oz",Q135*1.04,R135="ml",Q135*0.0338),AA135="fl oz",_xlfn.IFS(R135="oz",Q135/1.04,R135="fl oz",Q135,R135="ml",Q135*0.0338/1.04),AA135="ml",_xlfn.IFS(R135="oz",Q135/0.0338,R135="fl oz",Q135*1.04/0.0338,R135="ml",Q135))</f>
        <v>4</v>
      </c>
      <c r="AA135" s="9" t="str">
        <f>_xlfn.XLOOKUP($E135,'Copy of Raw Data'!$E:$E,'Copy of Raw Data'!AA:AA,"ERROR",0,1)</f>
        <v>oz</v>
      </c>
      <c r="AB135" s="9"/>
      <c r="AC135" s="9"/>
      <c r="AD135" s="9"/>
      <c r="AE135" s="9"/>
      <c r="AF135" s="9"/>
      <c r="AH135">
        <f t="shared" si="29"/>
        <v>0</v>
      </c>
      <c r="AI135">
        <f t="shared" si="29"/>
        <v>0</v>
      </c>
      <c r="AJ135">
        <f t="shared" si="29"/>
        <v>0</v>
      </c>
      <c r="AK135">
        <f t="shared" si="29"/>
        <v>0</v>
      </c>
      <c r="AL135">
        <f t="shared" si="29"/>
        <v>0</v>
      </c>
      <c r="AM135">
        <f t="shared" si="29"/>
        <v>0</v>
      </c>
      <c r="AN135">
        <f t="shared" si="29"/>
        <v>0</v>
      </c>
      <c r="AO135">
        <f t="shared" si="29"/>
        <v>0</v>
      </c>
      <c r="AP135">
        <f t="shared" si="29"/>
        <v>0</v>
      </c>
      <c r="AQ135">
        <f t="shared" si="29"/>
        <v>0</v>
      </c>
      <c r="AR135">
        <f t="shared" si="29"/>
        <v>0</v>
      </c>
      <c r="AS135">
        <f t="shared" si="29"/>
        <v>0</v>
      </c>
      <c r="AT135">
        <f t="shared" si="29"/>
        <v>0</v>
      </c>
      <c r="AU135">
        <f t="shared" si="29"/>
        <v>0</v>
      </c>
      <c r="AV135">
        <f t="shared" si="29"/>
        <v>0</v>
      </c>
      <c r="AW135">
        <f t="shared" si="29"/>
        <v>0</v>
      </c>
      <c r="AX135">
        <f t="shared" si="28"/>
        <v>0</v>
      </c>
      <c r="AY135">
        <f t="shared" si="28"/>
        <v>0</v>
      </c>
      <c r="AZ135">
        <f t="shared" si="28"/>
        <v>0</v>
      </c>
    </row>
    <row r="136" hidden="1" spans="1:52">
      <c r="A136" s="9" t="str">
        <f>_xlfn.XLOOKUP($E136,'Copy of Raw Data'!$E:$E,'Copy of Raw Data'!A:A,"ERROR",0,1)</f>
        <v>US</v>
      </c>
      <c r="B136" s="9" t="str">
        <f>_xlfn.XLOOKUP($E136,'Copy of Raw Data'!$E:$E,'Copy of Raw Data'!B:B,"ERROR",0,1)</f>
        <v>Hair Mousses</v>
      </c>
      <c r="C136" s="9" t="str">
        <f>_xlfn.XLOOKUP($E136,'Copy of Raw Data'!$E:$E,'Copy of Raw Data'!C:C,"ERROR",0,1)</f>
        <v>PATTERN</v>
      </c>
      <c r="D136" s="9" t="str">
        <f>_xlfn.XLOOKUP($E136,'Copy of Raw Data'!$E:$E,'Copy of Raw Data'!D:D,"ERROR",0,1)</f>
        <v>www.amazon.com/dp/B0C1HFRJFJ</v>
      </c>
      <c r="E136" s="9" t="s">
        <v>522</v>
      </c>
      <c r="F136" s="9" t="str">
        <f>_xlfn.XLOOKUP($E136,'Copy of Raw Data'!$E:$E,'Copy of Raw Data'!F:F,"ERROR",0,1)</f>
        <v>PATTERN Beauty by Tracee Ellis Ross Mini Curl Mousse 4 oz. - Volume and Hold for Curly Hair 3a-4c, Travel Size</v>
      </c>
      <c r="G136" s="9">
        <f>_xlfn.XLOOKUP($E136,'Copy of Raw Data'!$E:$E,'Copy of Raw Data'!G:G,"ERROR",0,1)</f>
        <v>1503</v>
      </c>
      <c r="H136" s="9">
        <f>_xlfn.XLOOKUP($E136,'Copy of Raw Data'!$E:$E,'Copy of Raw Data'!H:H,"ERROR",0,1)</f>
        <v>20159.33</v>
      </c>
      <c r="I136" s="9">
        <f>_xlfn.XLOOKUP($E136,'Copy of Raw Data'!$E:$E,'Copy of Raw Data'!I:I,"ERROR",0,1)</f>
        <v>0.00079772984205547</v>
      </c>
      <c r="J136" s="9" t="str">
        <f>_xlfn.XLOOKUP($E136,'Copy of Raw Data'!$E:$E,'Copy of 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10 to 15</v>
      </c>
      <c r="L136" s="9">
        <f>_xlfn.XLOOKUP($E136,'Copy of Raw Data'!$E:$E,'Copy of Raw Data'!L:L,"ERROR",0,1)</f>
        <v>13.5</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10 to 15</v>
      </c>
      <c r="N136" s="9">
        <f>_xlfn.XLOOKUP($E136,'Copy of Raw Data'!$E:$E,'Copy of Raw Data'!N:N,"ERROR",0,1)</f>
        <v>13.63</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0% to 2%</v>
      </c>
      <c r="P136" s="16">
        <f t="shared" si="30"/>
        <v>0.00953778429933975</v>
      </c>
      <c r="Q136" s="9">
        <f>_xlfn.XLOOKUP($E136,'Copy of Raw Data'!$E:$E,'Copy of Raw Data'!Q:Q,"ERROR",0,1)</f>
        <v>4</v>
      </c>
      <c r="R136" s="9" t="str">
        <f>_xlfn.XLOOKUP($E136,'Copy of Raw Data'!$E:$E,'Copy of Raw Data'!R:R,"ERROR",0,1)</f>
        <v>oz</v>
      </c>
      <c r="S136" s="17">
        <f t="shared" si="27"/>
        <v>3.375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3 to 4</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0.1 to 0.2</v>
      </c>
      <c r="V136" s="17">
        <f t="shared" si="31"/>
        <v>0.115235035508962</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0.1 to 0.2</v>
      </c>
      <c r="X136" s="17">
        <f t="shared" si="32"/>
        <v>0.114135948596551</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tr">
        <f>_xlfn.XLOOKUP($E136,'Copy of Raw Data'!$E:$E,'Copy of Raw Data'!AA:AA,"ERROR",0,1)</f>
        <v>oz</v>
      </c>
      <c r="AB136" s="9"/>
      <c r="AC136" s="9"/>
      <c r="AD136" s="9"/>
      <c r="AE136" s="9"/>
      <c r="AF136" s="9"/>
      <c r="AH136">
        <f t="shared" si="29"/>
        <v>0</v>
      </c>
      <c r="AI136">
        <f t="shared" si="29"/>
        <v>0</v>
      </c>
      <c r="AJ136">
        <f t="shared" si="29"/>
        <v>0</v>
      </c>
      <c r="AK136">
        <f t="shared" si="29"/>
        <v>0</v>
      </c>
      <c r="AL136">
        <f t="shared" si="29"/>
        <v>0</v>
      </c>
      <c r="AM136">
        <f t="shared" si="29"/>
        <v>0</v>
      </c>
      <c r="AN136">
        <f t="shared" si="29"/>
        <v>0</v>
      </c>
      <c r="AO136">
        <f t="shared" si="29"/>
        <v>0</v>
      </c>
      <c r="AP136">
        <f t="shared" si="29"/>
        <v>0</v>
      </c>
      <c r="AQ136">
        <f t="shared" si="29"/>
        <v>0</v>
      </c>
      <c r="AR136">
        <f t="shared" si="29"/>
        <v>0</v>
      </c>
      <c r="AS136">
        <f t="shared" si="29"/>
        <v>0</v>
      </c>
      <c r="AT136">
        <f t="shared" si="29"/>
        <v>0</v>
      </c>
      <c r="AU136">
        <f t="shared" si="29"/>
        <v>0</v>
      </c>
      <c r="AV136">
        <f t="shared" si="29"/>
        <v>0</v>
      </c>
      <c r="AW136">
        <f t="shared" si="29"/>
        <v>0</v>
      </c>
      <c r="AX136">
        <f t="shared" si="28"/>
        <v>0</v>
      </c>
      <c r="AY136">
        <f t="shared" si="28"/>
        <v>0</v>
      </c>
      <c r="AZ136">
        <f t="shared" si="28"/>
        <v>0</v>
      </c>
    </row>
    <row r="137" hidden="1" spans="1:52">
      <c r="A137" s="9" t="str">
        <f>_xlfn.XLOOKUP($E137,'Copy of Raw Data'!$E:$E,'Copy of Raw Data'!A:A,"ERROR",0,1)</f>
        <v>US</v>
      </c>
      <c r="B137" s="9" t="str">
        <f>_xlfn.XLOOKUP($E137,'Copy of Raw Data'!$E:$E,'Copy of Raw Data'!B:B,"ERROR",0,1)</f>
        <v>Hair Mousses</v>
      </c>
      <c r="C137" s="9" t="str">
        <f>_xlfn.XLOOKUP($E137,'Copy of Raw Data'!$E:$E,'Copy of Raw Data'!C:C,"ERROR",0,1)</f>
        <v>Herbal Essences</v>
      </c>
      <c r="D137" s="9" t="str">
        <f>_xlfn.XLOOKUP($E137,'Copy of Raw Data'!$E:$E,'Copy of Raw Data'!D:D,"ERROR",0,1)</f>
        <v>www.amazon.com/dp/B00G4ELREY</v>
      </c>
      <c r="E137" s="9" t="s">
        <v>525</v>
      </c>
      <c r="F137" s="9" t="str">
        <f>_xlfn.XLOOKUP($E137,'Copy of Raw Data'!$E:$E,'Copy of Raw Data'!F:F,"ERROR",0,1)</f>
        <v>Herbal Essences Body Envy Volumizing Mousse 6.8 oz ( Pack of 3)</v>
      </c>
      <c r="G137" s="9">
        <f>_xlfn.XLOOKUP($E137,'Copy of Raw Data'!$E:$E,'Copy of Raw Data'!G:G,"ERROR",0,1)</f>
        <v>1259</v>
      </c>
      <c r="H137" s="9">
        <f>_xlfn.XLOOKUP($E137,'Copy of Raw Data'!$E:$E,'Copy of Raw Data'!H:H,"ERROR",0,1)</f>
        <v>18763.69</v>
      </c>
      <c r="I137" s="9">
        <f>_xlfn.XLOOKUP($E137,'Copy of Raw Data'!$E:$E,'Copy of Raw Data'!I:I,"ERROR",0,1)</f>
        <v>0.000780925115763932</v>
      </c>
      <c r="J137" s="9" t="str">
        <f>_xlfn.XLOOKUP($E137,'Copy of Raw Data'!$E:$E,'Copy of 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15 to 20</v>
      </c>
      <c r="L137" s="9">
        <f>_xlfn.XLOOKUP($E137,'Copy of Raw Data'!$E:$E,'Copy of Raw Data'!L:L,"ERROR",0,1)</f>
        <v>15.02</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15 to 20</v>
      </c>
      <c r="N137" s="9">
        <f>_xlfn.XLOOKUP($E137,'Copy of Raw Data'!$E:$E,'Copy of Raw Data'!N:N,"ERROR",0,1)</f>
        <v>16.12</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6% to 8%</v>
      </c>
      <c r="P137" s="16">
        <f t="shared" si="30"/>
        <v>0.0682382133995038</v>
      </c>
      <c r="Q137" s="9">
        <f>_xlfn.XLOOKUP($E137,'Copy of Raw Data'!$E:$E,'Copy of Raw Data'!Q:Q,"ERROR",0,1)</f>
        <v>19.2</v>
      </c>
      <c r="R137" s="9" t="str">
        <f>_xlfn.XLOOKUP($E137,'Copy of Raw Data'!$E:$E,'Copy of Raw Data'!R:R,"ERROR",0,1)</f>
        <v>oz</v>
      </c>
      <c r="S137" s="17">
        <f t="shared" si="27"/>
        <v>0.782291666666666</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0.75 to 1</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 to 0.05</v>
      </c>
      <c r="V137" s="17">
        <f t="shared" si="31"/>
        <v>0.0283930785706234</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 to 0.05</v>
      </c>
      <c r="X137" s="17">
        <f t="shared" si="32"/>
        <v>0.0264555856160523</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15 to 20</v>
      </c>
      <c r="Z137" s="17">
        <f t="array" ref="Z137">_xlfn.IFS(AA137="oz",_xlfn.IFS(R137="oz",Q137,R137="fl oz",Q137*1.04,R137="ml",Q137*0.0338),AA137="fl oz",_xlfn.IFS(R137="oz",Q137/1.04,R137="fl oz",Q137,R137="ml",Q137*0.0338/1.04),AA137="ml",_xlfn.IFS(R137="oz",Q137/0.0338,R137="fl oz",Q137*1.04/0.0338,R137="ml",Q137))</f>
        <v>19.2</v>
      </c>
      <c r="AA137" s="9" t="str">
        <f>_xlfn.XLOOKUP($E137,'Copy of Raw Data'!$E:$E,'Copy of Raw Data'!AA:AA,"ERROR",0,1)</f>
        <v>oz</v>
      </c>
      <c r="AB137" s="9"/>
      <c r="AC137" s="9"/>
      <c r="AD137" s="9"/>
      <c r="AE137" s="9"/>
      <c r="AF137" s="9"/>
      <c r="AH137">
        <f t="shared" si="29"/>
        <v>0</v>
      </c>
      <c r="AI137">
        <f t="shared" si="29"/>
        <v>0</v>
      </c>
      <c r="AJ137">
        <f t="shared" si="29"/>
        <v>0</v>
      </c>
      <c r="AK137">
        <f t="shared" si="29"/>
        <v>0</v>
      </c>
      <c r="AL137">
        <f t="shared" si="29"/>
        <v>0</v>
      </c>
      <c r="AM137">
        <f t="shared" si="29"/>
        <v>0</v>
      </c>
      <c r="AN137">
        <f t="shared" si="29"/>
        <v>0</v>
      </c>
      <c r="AO137">
        <f t="shared" si="29"/>
        <v>0</v>
      </c>
      <c r="AP137">
        <f t="shared" si="29"/>
        <v>0</v>
      </c>
      <c r="AQ137">
        <f t="shared" si="29"/>
        <v>0</v>
      </c>
      <c r="AR137">
        <f t="shared" si="29"/>
        <v>0</v>
      </c>
      <c r="AS137">
        <f t="shared" si="29"/>
        <v>0</v>
      </c>
      <c r="AT137">
        <f t="shared" si="29"/>
        <v>0</v>
      </c>
      <c r="AU137">
        <f t="shared" si="29"/>
        <v>0</v>
      </c>
      <c r="AV137">
        <f t="shared" si="29"/>
        <v>0</v>
      </c>
      <c r="AW137">
        <f t="shared" si="29"/>
        <v>0</v>
      </c>
      <c r="AX137">
        <f t="shared" si="28"/>
        <v>0</v>
      </c>
      <c r="AY137">
        <f t="shared" si="28"/>
        <v>0</v>
      </c>
      <c r="AZ137">
        <f t="shared" si="28"/>
        <v>0</v>
      </c>
    </row>
    <row r="138" hidden="1" spans="1:52">
      <c r="A138" s="9" t="str">
        <f>_xlfn.XLOOKUP($E138,'Copy of Raw Data'!$E:$E,'Copy of Raw Data'!A:A,"ERROR",0,1)</f>
        <v>US</v>
      </c>
      <c r="B138" s="9" t="str">
        <f>_xlfn.XLOOKUP($E138,'Copy of Raw Data'!$E:$E,'Copy of Raw Data'!B:B,"ERROR",0,1)</f>
        <v>Hair Mousses</v>
      </c>
      <c r="C138" s="9" t="str">
        <f>_xlfn.XLOOKUP($E138,'Copy of Raw Data'!$E:$E,'Copy of Raw Data'!C:C,"ERROR",0,1)</f>
        <v>Kristin Ess</v>
      </c>
      <c r="D138" s="9" t="str">
        <f>_xlfn.XLOOKUP($E138,'Copy of Raw Data'!$E:$E,'Copy of Raw Data'!D:D,"ERROR",0,1)</f>
        <v>www.amazon.com/dp/B075RL4DLN</v>
      </c>
      <c r="E138" s="9" t="s">
        <v>529</v>
      </c>
      <c r="F138" s="9" t="str">
        <f>_xlfn.XLOOKUP($E138,'Copy of Raw Data'!$E:$E,'Copy of Raw Data'!F:F,"ERROR",0,1)</f>
        <v>Kristin Ess Hair Instant Lift Volumizing Mousse with Castor Oil - Boosts Volume + Thickens, Body Building, Lasting Hold, Non-Sticky, For Curly, Wavy + Straight Hair, 8.1 Oz (Pack of 1)</v>
      </c>
      <c r="G138" s="9">
        <f>_xlfn.XLOOKUP($E138,'Copy of Raw Data'!$E:$E,'Copy of Raw Data'!G:G,"ERROR",0,1)</f>
        <v>1230</v>
      </c>
      <c r="H138" s="9">
        <f>_xlfn.XLOOKUP($E138,'Copy of Raw Data'!$E:$E,'Copy of Raw Data'!H:H,"ERROR",0,1)</f>
        <v>18368.42</v>
      </c>
      <c r="I138" s="9">
        <f>_xlfn.XLOOKUP($E138,'Copy of Raw Data'!$E:$E,'Copy of Raw Data'!I:I,"ERROR",0,1)</f>
        <v>0.00076349542558319</v>
      </c>
      <c r="J138" s="9" t="str">
        <f>_xlfn.XLOOKUP($E138,'Copy of Raw Data'!$E:$E,'Copy of 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 to 15</v>
      </c>
      <c r="L138" s="9">
        <f>_xlfn.XLOOKUP($E138,'Copy of Raw Data'!$E:$E,'Copy of Raw Data'!L:L,"ERROR",0,1)</f>
        <v>14.94</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_xlfn.XLOOKUP($E138,'Copy of Raw Data'!$E:$E,'Copy of Raw Data'!N:N,"ERROR",0,1)</f>
        <v>15.17</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0% to 2%</v>
      </c>
      <c r="P138" s="16">
        <f t="shared" si="30"/>
        <v>0.015161502966381</v>
      </c>
      <c r="Q138" s="9">
        <f>_xlfn.XLOOKUP($E138,'Copy of Raw Data'!$E:$E,'Copy of Raw Data'!Q:Q,"ERROR",0,1)</f>
        <v>8.1</v>
      </c>
      <c r="R138" s="9" t="str">
        <f>_xlfn.XLOOKUP($E138,'Copy of Raw Data'!$E:$E,'Copy of Raw Data'!R:R,"ERROR",0,1)</f>
        <v>oz</v>
      </c>
      <c r="S138" s="17">
        <f t="shared" si="27"/>
        <v>1.84444444444444</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1 to 2</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0.05 to 0.1</v>
      </c>
      <c r="V138" s="17">
        <f t="shared" si="31"/>
        <v>0.0633357966240392</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0.05 to 0.1</v>
      </c>
      <c r="X138" s="17">
        <f t="shared" si="32"/>
        <v>0.0623755307556457</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8 to 10</v>
      </c>
      <c r="Z138" s="17">
        <f t="array" ref="Z138">_xlfn.IFS(AA138="oz",_xlfn.IFS(R138="oz",Q138,R138="fl oz",Q138*1.04,R138="ml",Q138*0.0338),AA138="fl oz",_xlfn.IFS(R138="oz",Q138/1.04,R138="fl oz",Q138,R138="ml",Q138*0.0338/1.04),AA138="ml",_xlfn.IFS(R138="oz",Q138/0.0338,R138="fl oz",Q138*1.04/0.0338,R138="ml",Q138))</f>
        <v>8.1</v>
      </c>
      <c r="AA138" s="9" t="str">
        <f>_xlfn.XLOOKUP($E138,'Copy of Raw Data'!$E:$E,'Copy of Raw Data'!AA:AA,"ERROR",0,1)</f>
        <v>oz</v>
      </c>
      <c r="AB138" s="9"/>
      <c r="AC138" s="9"/>
      <c r="AD138" s="9"/>
      <c r="AE138" s="9"/>
      <c r="AF138" s="9"/>
      <c r="AH138">
        <f t="shared" si="29"/>
        <v>0</v>
      </c>
      <c r="AI138">
        <f t="shared" si="29"/>
        <v>0</v>
      </c>
      <c r="AJ138">
        <f t="shared" si="29"/>
        <v>0</v>
      </c>
      <c r="AK138">
        <f t="shared" si="29"/>
        <v>0</v>
      </c>
      <c r="AL138">
        <f t="shared" si="29"/>
        <v>0</v>
      </c>
      <c r="AM138">
        <f t="shared" si="29"/>
        <v>0</v>
      </c>
      <c r="AN138">
        <f t="shared" si="29"/>
        <v>0</v>
      </c>
      <c r="AO138">
        <f t="shared" si="29"/>
        <v>0</v>
      </c>
      <c r="AP138">
        <f t="shared" si="29"/>
        <v>0</v>
      </c>
      <c r="AQ138">
        <f t="shared" si="29"/>
        <v>0</v>
      </c>
      <c r="AR138">
        <f t="shared" si="29"/>
        <v>0</v>
      </c>
      <c r="AS138">
        <f t="shared" si="29"/>
        <v>0</v>
      </c>
      <c r="AT138">
        <f t="shared" si="29"/>
        <v>0</v>
      </c>
      <c r="AU138">
        <f t="shared" si="29"/>
        <v>0</v>
      </c>
      <c r="AV138">
        <f t="shared" si="29"/>
        <v>0</v>
      </c>
      <c r="AW138">
        <f t="shared" si="29"/>
        <v>0</v>
      </c>
      <c r="AX138">
        <f t="shared" si="28"/>
        <v>0</v>
      </c>
      <c r="AY138">
        <f t="shared" si="28"/>
        <v>0</v>
      </c>
      <c r="AZ138">
        <f t="shared" si="28"/>
        <v>0</v>
      </c>
    </row>
    <row r="139" hidden="1" spans="1:52">
      <c r="A139" s="9" t="str">
        <f>_xlfn.XLOOKUP($E139,'Copy of Raw Data'!$E:$E,'Copy of Raw Data'!A:A,"ERROR",0,1)</f>
        <v>US</v>
      </c>
      <c r="B139" s="9" t="str">
        <f>_xlfn.XLOOKUP($E139,'Copy of Raw Data'!$E:$E,'Copy of Raw Data'!B:B,"ERROR",0,1)</f>
        <v>Hair Mousses</v>
      </c>
      <c r="C139" s="9" t="str">
        <f>_xlfn.XLOOKUP($E139,'Copy of Raw Data'!$E:$E,'Copy of Raw Data'!C:C,"ERROR",0,1)</f>
        <v>Aussie</v>
      </c>
      <c r="D139" s="9" t="str">
        <f>_xlfn.XLOOKUP($E139,'Copy of Raw Data'!$E:$E,'Copy of Raw Data'!D:D,"ERROR",0,1)</f>
        <v>www.amazon.com/dp/B003AYEFSG</v>
      </c>
      <c r="E139" s="9" t="s">
        <v>533</v>
      </c>
      <c r="F139" s="9" t="str">
        <f>_xlfn.XLOOKUP($E139,'Copy of Raw Data'!$E:$E,'Copy of Raw Data'!F:F,"ERROR",0,1)</f>
        <v>Aussie Sprunch Mousse 24 Hour Curl Lock, Flexible Hold 6.80 oz (Pack of 3)</v>
      </c>
      <c r="G139" s="9">
        <f>_xlfn.XLOOKUP($E139,'Copy of Raw Data'!$E:$E,'Copy of Raw Data'!G:G,"ERROR",0,1)</f>
        <v>1232</v>
      </c>
      <c r="H139" s="9">
        <f>_xlfn.XLOOKUP($E139,'Copy of Raw Data'!$E:$E,'Copy of Raw Data'!H:H,"ERROR",0,1)</f>
        <v>17958.45</v>
      </c>
      <c r="I139" s="9">
        <f>_xlfn.XLOOKUP($E139,'Copy of Raw Data'!$E:$E,'Copy of Raw Data'!I:I,"ERROR",0,1)</f>
        <v>0.000755274386994391</v>
      </c>
      <c r="J139" s="9" t="str">
        <f>_xlfn.XLOOKUP($E139,'Copy of Raw Data'!$E:$E,'Copy of 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_xlfn.XLOOKUP($E139,'Copy of Raw Data'!$E:$E,'Copy of Raw Data'!L:L,"ERROR",0,1)</f>
        <v>14.76</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_xlfn.XLOOKUP($E139,'Copy of Raw Data'!$E:$E,'Copy of Raw Data'!N:N,"ERROR",0,1)</f>
        <v>18.49</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20% to 25%</v>
      </c>
      <c r="P139" s="16">
        <f t="shared" si="30"/>
        <v>0.201730665224446</v>
      </c>
      <c r="Q139" s="9">
        <f>_xlfn.XLOOKUP($E139,'Copy of Raw Data'!$E:$E,'Copy of Raw Data'!Q:Q,"ERROR",0,1)</f>
        <v>19.2</v>
      </c>
      <c r="R139" s="9" t="str">
        <f>_xlfn.XLOOKUP($E139,'Copy of Raw Data'!$E:$E,'Copy of Raw Data'!R:R,"ERROR",0,1)</f>
        <v>oz</v>
      </c>
      <c r="S139" s="17">
        <f t="shared" si="27"/>
        <v>0.76875</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0.75 to 1</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 to 0.05</v>
      </c>
      <c r="V139" s="17">
        <f t="shared" si="31"/>
        <v>0.0325674952091083</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 to 0.05</v>
      </c>
      <c r="X139" s="17">
        <f t="shared" si="32"/>
        <v>0.025997632735881</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15 to 20</v>
      </c>
      <c r="Z139" s="17">
        <f t="array" ref="Z139">_xlfn.IFS(AA139="oz",_xlfn.IFS(R139="oz",Q139,R139="fl oz",Q139*1.04,R139="ml",Q139*0.0338),AA139="fl oz",_xlfn.IFS(R139="oz",Q139/1.04,R139="fl oz",Q139,R139="ml",Q139*0.0338/1.04),AA139="ml",_xlfn.IFS(R139="oz",Q139/0.0338,R139="fl oz",Q139*1.04/0.0338,R139="ml",Q139))</f>
        <v>19.2</v>
      </c>
      <c r="AA139" s="9" t="str">
        <f>_xlfn.XLOOKUP($E139,'Copy of Raw Data'!$E:$E,'Copy of Raw Data'!AA:AA,"ERROR",0,1)</f>
        <v>oz</v>
      </c>
      <c r="AB139" s="9"/>
      <c r="AC139" s="9"/>
      <c r="AD139" s="9"/>
      <c r="AE139" s="9"/>
      <c r="AF139" s="9"/>
      <c r="AH139">
        <f t="shared" si="29"/>
        <v>0</v>
      </c>
      <c r="AI139">
        <f t="shared" si="29"/>
        <v>0</v>
      </c>
      <c r="AJ139">
        <f t="shared" si="29"/>
        <v>0</v>
      </c>
      <c r="AK139">
        <f t="shared" si="29"/>
        <v>0</v>
      </c>
      <c r="AL139">
        <f t="shared" si="29"/>
        <v>0</v>
      </c>
      <c r="AM139">
        <f t="shared" si="29"/>
        <v>0</v>
      </c>
      <c r="AN139">
        <f t="shared" si="29"/>
        <v>0</v>
      </c>
      <c r="AO139">
        <f t="shared" si="29"/>
        <v>0</v>
      </c>
      <c r="AP139">
        <f t="shared" si="29"/>
        <v>0</v>
      </c>
      <c r="AQ139">
        <f t="shared" si="29"/>
        <v>0</v>
      </c>
      <c r="AR139">
        <f t="shared" si="29"/>
        <v>0</v>
      </c>
      <c r="AS139">
        <f t="shared" si="29"/>
        <v>0</v>
      </c>
      <c r="AT139">
        <f t="shared" si="29"/>
        <v>0</v>
      </c>
      <c r="AU139">
        <f t="shared" si="29"/>
        <v>0</v>
      </c>
      <c r="AV139">
        <f t="shared" si="29"/>
        <v>0</v>
      </c>
      <c r="AW139">
        <f t="shared" si="29"/>
        <v>0</v>
      </c>
      <c r="AX139">
        <f t="shared" si="28"/>
        <v>0</v>
      </c>
      <c r="AY139">
        <f t="shared" si="28"/>
        <v>0</v>
      </c>
      <c r="AZ139">
        <f t="shared" si="28"/>
        <v>0</v>
      </c>
    </row>
    <row r="140" hidden="1" spans="1:52">
      <c r="A140" s="9" t="str">
        <f>_xlfn.XLOOKUP($E140,'Copy of Raw Data'!$E:$E,'Copy of Raw Data'!A:A,"ERROR",0,1)</f>
        <v>US</v>
      </c>
      <c r="B140" s="9" t="str">
        <f>_xlfn.XLOOKUP($E140,'Copy of Raw Data'!$E:$E,'Copy of Raw Data'!B:B,"ERROR",0,1)</f>
        <v>Hair Mousses</v>
      </c>
      <c r="C140" s="9" t="str">
        <f>_xlfn.XLOOKUP($E140,'Copy of Raw Data'!$E:$E,'Copy of Raw Data'!C:C,"ERROR",0,1)</f>
        <v>goldwell</v>
      </c>
      <c r="D140" s="9" t="str">
        <f>_xlfn.XLOOKUP($E140,'Copy of Raw Data'!$E:$E,'Copy of Raw Data'!D:D,"ERROR",0,1)</f>
        <v>www.amazon.com/dp/B007AKQMYQ</v>
      </c>
      <c r="E140" s="9" t="s">
        <v>537</v>
      </c>
      <c r="F140" s="9" t="str">
        <f>_xlfn.XLOOKUP($E140,'Copy of Raw Data'!$E:$E,'Copy of Raw Data'!F:F,"ERROR",0,1)</f>
        <v>Goldwell StyleSign Ultra Volume Top Whip Shaping Mousse 300mL</v>
      </c>
      <c r="G140" s="9">
        <f>_xlfn.XLOOKUP($E140,'Copy of Raw Data'!$E:$E,'Copy of Raw Data'!G:G,"ERROR",0,1)</f>
        <v>808</v>
      </c>
      <c r="H140" s="9">
        <f>_xlfn.XLOOKUP($E140,'Copy of Raw Data'!$E:$E,'Copy of Raw Data'!H:H,"ERROR",0,1)</f>
        <v>17765.08</v>
      </c>
      <c r="I140" s="9">
        <f>_xlfn.XLOOKUP($E140,'Copy of Raw Data'!$E:$E,'Copy of Raw Data'!I:I,"ERROR",0,1)</f>
        <v>0.000707728664827573</v>
      </c>
      <c r="J140" s="9" t="str">
        <f>_xlfn.XLOOKUP($E140,'Copy of Raw Data'!$E:$E,'Copy of 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20 to 30</v>
      </c>
      <c r="L140" s="9">
        <f>_xlfn.XLOOKUP($E140,'Copy of Raw Data'!$E:$E,'Copy of Raw Data'!L:L,"ERROR",0,1)</f>
        <v>21.98</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20 to 30</v>
      </c>
      <c r="N140" s="9">
        <f>_xlfn.XLOOKUP($E140,'Copy of Raw Data'!$E:$E,'Copy of Raw Data'!N:N,"ERROR",0,1)</f>
        <v>21.99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0% to 2%</v>
      </c>
      <c r="P140" s="16">
        <f t="shared" si="30"/>
        <v>0.00045475216007267</v>
      </c>
      <c r="Q140" s="9">
        <f>_xlfn.XLOOKUP($E140,'Copy of Raw Data'!$E:$E,'Copy of Raw Data'!Q:Q,"ERROR",0,1)</f>
        <v>300</v>
      </c>
      <c r="R140" s="9" t="str">
        <f>_xlfn.XLOOKUP($E140,'Copy of Raw Data'!$E:$E,'Copy of Raw Data'!R:R,"ERROR",0,1)</f>
        <v>ml</v>
      </c>
      <c r="S140" s="17">
        <f t="shared" si="27"/>
        <v>2.16765285996055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2 to 3</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0.05 to 0.1</v>
      </c>
      <c r="V140" s="17">
        <f t="shared" si="31"/>
        <v>0.0733391631131024</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0.05 to 0.1</v>
      </c>
      <c r="X140" s="17">
        <f t="shared" si="32"/>
        <v>0.0733058119702588</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10 to 15</v>
      </c>
      <c r="Z140" s="17">
        <f t="array" ref="Z140">_xlfn.IFS(AA140="oz",_xlfn.IFS(R140="oz",Q140,R140="fl oz",Q140*1.04,R140="ml",Q140*0.0338),AA140="fl oz",_xlfn.IFS(R140="oz",Q140/1.04,R140="fl oz",Q140,R140="ml",Q140*0.0338/1.04),AA140="ml",_xlfn.IFS(R140="oz",Q140/0.0338,R140="fl oz",Q140*1.04/0.0338,R140="ml",Q140))</f>
        <v>10.14</v>
      </c>
      <c r="AA140" s="9" t="str">
        <f>_xlfn.XLOOKUP($E140,'Copy of Raw Data'!$E:$E,'Copy of Raw Data'!AA:AA,"ERROR",0,1)</f>
        <v>oz</v>
      </c>
      <c r="AB140" s="9"/>
      <c r="AC140" s="9"/>
      <c r="AD140" s="9"/>
      <c r="AE140" s="9"/>
      <c r="AF140" s="9"/>
      <c r="AH140">
        <f t="shared" si="29"/>
        <v>0</v>
      </c>
      <c r="AI140">
        <f t="shared" si="29"/>
        <v>0</v>
      </c>
      <c r="AJ140">
        <f t="shared" si="29"/>
        <v>0</v>
      </c>
      <c r="AK140">
        <f t="shared" si="29"/>
        <v>0</v>
      </c>
      <c r="AL140">
        <f t="shared" si="29"/>
        <v>0</v>
      </c>
      <c r="AM140">
        <f t="shared" si="29"/>
        <v>0</v>
      </c>
      <c r="AN140">
        <f t="shared" si="29"/>
        <v>0</v>
      </c>
      <c r="AO140">
        <f t="shared" si="29"/>
        <v>0</v>
      </c>
      <c r="AP140">
        <f t="shared" si="29"/>
        <v>0</v>
      </c>
      <c r="AQ140">
        <f t="shared" si="29"/>
        <v>0</v>
      </c>
      <c r="AR140">
        <f t="shared" si="29"/>
        <v>0</v>
      </c>
      <c r="AS140">
        <f t="shared" si="29"/>
        <v>0</v>
      </c>
      <c r="AT140">
        <f t="shared" si="29"/>
        <v>0</v>
      </c>
      <c r="AU140">
        <f t="shared" si="29"/>
        <v>0</v>
      </c>
      <c r="AV140">
        <f t="shared" si="29"/>
        <v>0</v>
      </c>
      <c r="AW140">
        <f t="shared" si="29"/>
        <v>0</v>
      </c>
      <c r="AX140">
        <f t="shared" si="28"/>
        <v>0</v>
      </c>
      <c r="AY140">
        <f t="shared" si="28"/>
        <v>0</v>
      </c>
      <c r="AZ140">
        <f t="shared" si="28"/>
        <v>0</v>
      </c>
    </row>
    <row r="141" hidden="1" spans="1:52">
      <c r="A141" s="9" t="str">
        <f>_xlfn.XLOOKUP($E141,'Copy of Raw Data'!$E:$E,'Copy of Raw Data'!A:A,"ERROR",0,1)</f>
        <v>US</v>
      </c>
      <c r="B141" s="9" t="str">
        <f>_xlfn.XLOOKUP($E141,'Copy of Raw Data'!$E:$E,'Copy of Raw Data'!B:B,"ERROR",0,1)</f>
        <v>Hair Mousses</v>
      </c>
      <c r="C141" s="9" t="str">
        <f>_xlfn.XLOOKUP($E141,'Copy of Raw Data'!$E:$E,'Copy of Raw Data'!C:C,"ERROR",0,1)</f>
        <v>Aunt Jackie's</v>
      </c>
      <c r="D141" s="9" t="str">
        <f>_xlfn.XLOOKUP($E141,'Copy of Raw Data'!$E:$E,'Copy of Raw Data'!D:D,"ERROR",0,1)</f>
        <v>www.amazon.com/dp/B07V3GGK3S</v>
      </c>
      <c r="E141" s="9" t="s">
        <v>540</v>
      </c>
      <c r="F141" s="9" t="str">
        <f>_xlfn.XLOOKUP($E141,'Copy of Raw Data'!$E:$E,'Copy of Raw Data'!F:F,"ERROR",0,1)</f>
        <v>Aunt Jackie's Grapeseed Style and Shine Recipes Ice Curls Glossy Curling Jelly, Hydrates, Softens, Makes Waves, Curls and Coils Easier to Style, 15 oz</v>
      </c>
      <c r="G141" s="9">
        <f>_xlfn.XLOOKUP($E141,'Copy of Raw Data'!$E:$E,'Copy of Raw Data'!G:G,"ERROR",0,1)</f>
        <v>1890</v>
      </c>
      <c r="H141" s="9">
        <f>_xlfn.XLOOKUP($E141,'Copy of Raw Data'!$E:$E,'Copy of Raw Data'!H:H,"ERROR",0,1)</f>
        <v>16646.74</v>
      </c>
      <c r="I141" s="9">
        <f>_xlfn.XLOOKUP($E141,'Copy of Raw Data'!$E:$E,'Copy of Raw Data'!I:I,"ERROR",0,1)</f>
        <v>0.000702193695525841</v>
      </c>
      <c r="J141" s="9" t="str">
        <f>_xlfn.XLOOKUP($E141,'Copy of Raw Data'!$E:$E,'Copy of 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5 to 10</v>
      </c>
      <c r="L141" s="9">
        <f>_xlfn.XLOOKUP($E141,'Copy of Raw Data'!$E:$E,'Copy of Raw Data'!L:L,"ERROR",0,1)</f>
        <v>8.81</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5 to 10</v>
      </c>
      <c r="N141" s="9">
        <f>_xlfn.XLOOKUP($E141,'Copy of Raw Data'!$E:$E,'Copy of Raw Data'!N:N,"ERROR",0,1)</f>
        <v>9.02</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2% to 4%</v>
      </c>
      <c r="P141" s="16">
        <f t="shared" si="30"/>
        <v>0.0232815964523281</v>
      </c>
      <c r="Q141" s="9">
        <f>_xlfn.XLOOKUP($E141,'Copy of Raw Data'!$E:$E,'Copy of Raw Data'!Q:Q,"ERROR",0,1)</f>
        <v>15</v>
      </c>
      <c r="R141" s="9" t="str">
        <f>_xlfn.XLOOKUP($E141,'Copy of Raw Data'!$E:$E,'Copy of Raw Data'!R:R,"ERROR",0,1)</f>
        <v>oz</v>
      </c>
      <c r="S141" s="17">
        <f t="shared" si="27"/>
        <v>0.587333333333333</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0.5 to 0.75</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 to 0.05</v>
      </c>
      <c r="V141" s="17">
        <f t="shared" si="31"/>
        <v>0.020335926051178</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 to 0.05</v>
      </c>
      <c r="X141" s="17">
        <f t="shared" si="32"/>
        <v>0.0198624732273701</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15</v>
      </c>
      <c r="AA141" s="9" t="str">
        <f>_xlfn.XLOOKUP($E141,'Copy of Raw Data'!$E:$E,'Copy of Raw Data'!AA:AA,"ERROR",0,1)</f>
        <v>oz</v>
      </c>
      <c r="AB141" s="9"/>
      <c r="AC141" s="9"/>
      <c r="AD141" s="9"/>
      <c r="AE141" s="9"/>
      <c r="AF141" s="9"/>
      <c r="AH141">
        <f t="shared" si="29"/>
        <v>0</v>
      </c>
      <c r="AI141">
        <f t="shared" si="29"/>
        <v>0</v>
      </c>
      <c r="AJ141">
        <f t="shared" si="29"/>
        <v>0</v>
      </c>
      <c r="AK141">
        <f t="shared" si="29"/>
        <v>0</v>
      </c>
      <c r="AL141">
        <f t="shared" si="29"/>
        <v>0</v>
      </c>
      <c r="AM141">
        <f t="shared" si="29"/>
        <v>0</v>
      </c>
      <c r="AN141">
        <f t="shared" si="29"/>
        <v>0</v>
      </c>
      <c r="AO141">
        <f t="shared" si="29"/>
        <v>0</v>
      </c>
      <c r="AP141">
        <f t="shared" si="29"/>
        <v>0</v>
      </c>
      <c r="AQ141">
        <f t="shared" si="29"/>
        <v>0</v>
      </c>
      <c r="AR141">
        <f t="shared" si="29"/>
        <v>0</v>
      </c>
      <c r="AS141">
        <f t="shared" si="29"/>
        <v>0</v>
      </c>
      <c r="AT141">
        <f t="shared" si="29"/>
        <v>0</v>
      </c>
      <c r="AU141">
        <f t="shared" si="29"/>
        <v>0</v>
      </c>
      <c r="AV141">
        <f t="shared" si="29"/>
        <v>0</v>
      </c>
      <c r="AW141">
        <f t="shared" si="29"/>
        <v>0</v>
      </c>
      <c r="AX141">
        <f t="shared" si="28"/>
        <v>0</v>
      </c>
      <c r="AY141">
        <f t="shared" si="28"/>
        <v>0</v>
      </c>
      <c r="AZ141">
        <f t="shared" si="28"/>
        <v>0</v>
      </c>
    </row>
    <row r="142" hidden="1" spans="1:52">
      <c r="A142" s="9" t="str">
        <f>_xlfn.XLOOKUP($E142,'Copy of Raw Data'!$E:$E,'Copy of Raw Data'!A:A,"ERROR",0,1)</f>
        <v>US</v>
      </c>
      <c r="B142" s="9" t="str">
        <f>_xlfn.XLOOKUP($E142,'Copy of Raw Data'!$E:$E,'Copy of Raw Data'!B:B,"ERROR",0,1)</f>
        <v>Hair Mousses</v>
      </c>
      <c r="C142" s="9" t="str">
        <f>_xlfn.XLOOKUP($E142,'Copy of Raw Data'!$E:$E,'Copy of Raw Data'!C:C,"ERROR",0,1)</f>
        <v>thank god it's natural</v>
      </c>
      <c r="D142" s="9" t="str">
        <f>_xlfn.XLOOKUP($E142,'Copy of Raw Data'!$E:$E,'Copy of Raw Data'!D:D,"ERROR",0,1)</f>
        <v>www.amazon.com/dp/B07NSFFBFD</v>
      </c>
      <c r="E142" s="9" t="s">
        <v>544</v>
      </c>
      <c r="F142" s="9" t="str">
        <f>_xlfn.XLOOKUP($E142,'Copy of Raw Data'!$E:$E,'Copy of Raw Data'!F:F,"ERROR",0,1)</f>
        <v>tgin Honey Whip Hydrating Mousse For Natural Hair - Dry Hair - Curly Hair - Damaged Hair - 8 Oz</v>
      </c>
      <c r="G142" s="9">
        <f>_xlfn.XLOOKUP($E142,'Copy of Raw Data'!$E:$E,'Copy of Raw Data'!G:G,"ERROR",0,1)</f>
        <v>1595</v>
      </c>
      <c r="H142" s="9">
        <f>_xlfn.XLOOKUP($E142,'Copy of Raw Data'!$E:$E,'Copy of Raw Data'!H:H,"ERROR",0,1)</f>
        <v>16516.55</v>
      </c>
      <c r="I142" s="9">
        <f>_xlfn.XLOOKUP($E142,'Copy of Raw Data'!$E:$E,'Copy of Raw Data'!I:I,"ERROR",0,1)</f>
        <v>0.000696696139028362</v>
      </c>
      <c r="J142" s="9" t="str">
        <f>_xlfn.XLOOKUP($E142,'Copy of Raw Data'!$E:$E,'Copy of 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10 to 15</v>
      </c>
      <c r="L142" s="9">
        <f>_xlfn.XLOOKUP($E142,'Copy of Raw Data'!$E:$E,'Copy of Raw Data'!L:L,"ERROR",0,1)</f>
        <v>10.43</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10 to 15</v>
      </c>
      <c r="N142" s="9">
        <f>_xlfn.XLOOKUP($E142,'Copy of Raw Data'!$E:$E,'Copy of Raw Data'!N:N,"ERROR",0,1)</f>
        <v>10.95</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4% to 6%</v>
      </c>
      <c r="P142" s="16">
        <f t="shared" si="30"/>
        <v>0.0474885844748858</v>
      </c>
      <c r="Q142" s="9">
        <f>_xlfn.XLOOKUP($E142,'Copy of Raw Data'!$E:$E,'Copy of Raw Data'!Q:Q,"ERROR",0,1)</f>
        <v>8</v>
      </c>
      <c r="R142" s="9" t="str">
        <f>_xlfn.XLOOKUP($E142,'Copy of Raw Data'!$E:$E,'Copy of Raw Data'!R:R,"ERROR",0,1)</f>
        <v>oz</v>
      </c>
      <c r="S142" s="17">
        <f t="shared" si="27"/>
        <v>1.30375</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1 to 2</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31"/>
        <v>0.0462884680419344</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32"/>
        <v>0.0440902942171119</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6 to 8</v>
      </c>
      <c r="Z142" s="17">
        <f t="array" ref="Z142">_xlfn.IFS(AA142="oz",_xlfn.IFS(R142="oz",Q142,R142="fl oz",Q142*1.04,R142="ml",Q142*0.0338),AA142="fl oz",_xlfn.IFS(R142="oz",Q142/1.04,R142="fl oz",Q142,R142="ml",Q142*0.0338/1.04),AA142="ml",_xlfn.IFS(R142="oz",Q142/0.0338,R142="fl oz",Q142*1.04/0.0338,R142="ml",Q142))</f>
        <v>8</v>
      </c>
      <c r="AA142" s="9" t="str">
        <f>_xlfn.XLOOKUP($E142,'Copy of Raw Data'!$E:$E,'Copy of Raw Data'!AA:AA,"ERROR",0,1)</f>
        <v>oz</v>
      </c>
      <c r="AB142" s="9"/>
      <c r="AC142" s="9"/>
      <c r="AD142" s="9"/>
      <c r="AE142" s="9"/>
      <c r="AF142" s="9"/>
      <c r="AH142">
        <f t="shared" si="29"/>
        <v>0</v>
      </c>
      <c r="AI142">
        <f t="shared" si="29"/>
        <v>0</v>
      </c>
      <c r="AJ142">
        <f t="shared" si="29"/>
        <v>0</v>
      </c>
      <c r="AK142">
        <f t="shared" si="29"/>
        <v>0</v>
      </c>
      <c r="AL142">
        <f t="shared" si="29"/>
        <v>0</v>
      </c>
      <c r="AM142">
        <f t="shared" si="29"/>
        <v>0</v>
      </c>
      <c r="AN142">
        <f t="shared" si="29"/>
        <v>0</v>
      </c>
      <c r="AO142">
        <f t="shared" si="29"/>
        <v>0</v>
      </c>
      <c r="AP142">
        <f t="shared" si="29"/>
        <v>0</v>
      </c>
      <c r="AQ142">
        <f t="shared" si="29"/>
        <v>0</v>
      </c>
      <c r="AR142">
        <f t="shared" si="29"/>
        <v>0</v>
      </c>
      <c r="AS142">
        <f t="shared" si="29"/>
        <v>0</v>
      </c>
      <c r="AT142">
        <f t="shared" si="29"/>
        <v>0</v>
      </c>
      <c r="AU142">
        <f t="shared" si="29"/>
        <v>0</v>
      </c>
      <c r="AV142">
        <f t="shared" si="29"/>
        <v>0</v>
      </c>
      <c r="AW142">
        <f t="shared" ref="AW142:AZ205" si="33">IF(IFERROR(SEARCH(AW$2,$AE142,1),0)=0,0,1)</f>
        <v>0</v>
      </c>
      <c r="AX142">
        <f t="shared" si="33"/>
        <v>0</v>
      </c>
      <c r="AY142">
        <f t="shared" si="33"/>
        <v>0</v>
      </c>
      <c r="AZ142">
        <f t="shared" si="33"/>
        <v>0</v>
      </c>
    </row>
    <row r="143" hidden="1" spans="1:52">
      <c r="A143" s="9" t="str">
        <f>_xlfn.XLOOKUP($E143,'Copy of Raw Data'!$E:$E,'Copy of Raw Data'!A:A,"ERROR",0,1)</f>
        <v>US</v>
      </c>
      <c r="B143" s="9" t="str">
        <f>_xlfn.XLOOKUP($E143,'Copy of Raw Data'!$E:$E,'Copy of Raw Data'!B:B,"ERROR",0,1)</f>
        <v>Hair Mousses</v>
      </c>
      <c r="C143" s="9" t="str">
        <f>_xlfn.XLOOKUP($E143,'Copy of Raw Data'!$E:$E,'Copy of Raw Data'!C:C,"ERROR",0,1)</f>
        <v>elizabeth arden</v>
      </c>
      <c r="D143" s="9" t="str">
        <f>_xlfn.XLOOKUP($E143,'Copy of Raw Data'!$E:$E,'Copy of Raw Data'!D:D,"ERROR",0,1)</f>
        <v>www.amazon.com/dp/B006N5P1P0</v>
      </c>
      <c r="E143" s="9" t="s">
        <v>547</v>
      </c>
      <c r="F143" s="9" t="str">
        <f>_xlfn.XLOOKUP($E143,'Copy of Raw Data'!$E:$E,'Copy of Raw Data'!F:F,"ERROR",0,1)</f>
        <v>Elizabeth Arden Flawless Finish Mousse Makeup</v>
      </c>
      <c r="G143" s="9">
        <f>_xlfn.XLOOKUP($E143,'Copy of Raw Data'!$E:$E,'Copy of Raw Data'!G:G,"ERROR",0,1)</f>
        <v>468</v>
      </c>
      <c r="H143" s="9">
        <f>_xlfn.XLOOKUP($E143,'Copy of Raw Data'!$E:$E,'Copy of Raw Data'!H:H,"ERROR",0,1)</f>
        <v>16387.24</v>
      </c>
      <c r="I143" s="9">
        <f>_xlfn.XLOOKUP($E143,'Copy of Raw Data'!$E:$E,'Copy of Raw Data'!I:I,"ERROR",0,1)</f>
        <v>0.000686743482806415</v>
      </c>
      <c r="J143" s="9" t="str">
        <f>_xlfn.XLOOKUP($E143,'Copy of Raw Data'!$E:$E,'Copy of 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30 to 40</v>
      </c>
      <c r="L143" s="9">
        <f>_xlfn.XLOOKUP($E143,'Copy of Raw Data'!$E:$E,'Copy of Raw Data'!L:L,"ERROR",0,1)</f>
        <v>35</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30 to 40</v>
      </c>
      <c r="N143" s="9">
        <f>_xlfn.XLOOKUP($E143,'Copy of Raw Data'!$E:$E,'Copy of Raw Data'!N:N,"ERROR",0,1)</f>
        <v>35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No Discount</v>
      </c>
      <c r="P143" s="16">
        <f t="shared" si="30"/>
        <v>0</v>
      </c>
      <c r="Q143" s="9">
        <f>_xlfn.XLOOKUP($E143,'Copy of Raw Data'!$E:$E,'Copy of Raw Data'!Q:Q,"ERROR",0,1)</f>
        <v>0</v>
      </c>
      <c r="R143" s="9">
        <f>_xlfn.XLOOKUP($E143,'Copy of Raw Data'!$E:$E,'Copy of Raw Data'!R:R,"ERROR",0,1)</f>
        <v>0</v>
      </c>
      <c r="S143" s="17" t="e">
        <f t="shared" si="27"/>
        <v>#N/A</v>
      </c>
      <c r="T143" s="9" t="e">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#N/A</v>
      </c>
      <c r="U143" s="17" t="e">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#N/A</v>
      </c>
      <c r="V143" s="17" t="e">
        <f t="shared" si="31"/>
        <v>#N/A</v>
      </c>
      <c r="W143" s="17" t="e">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#N/A</v>
      </c>
      <c r="X143" s="17" t="e">
        <f t="shared" si="32"/>
        <v>#N/A</v>
      </c>
      <c r="Y143" s="9" t="e">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#N/A</v>
      </c>
      <c r="Z143" s="17" t="e">
        <f t="array" ref="Z143">_xlfn.IFS(AA143="oz",_xlfn.IFS(R143="oz",Q143,R143="fl oz",Q143*1.04,R143="ml",Q143*0.0338),AA143="fl oz",_xlfn.IFS(R143="oz",Q143/1.04,R143="fl oz",Q143,R143="ml",Q143*0.0338/1.04),AA143="ml",_xlfn.IFS(R143="oz",Q143/0.0338,R143="fl oz",Q143*1.04/0.0338,R143="ml",Q143))</f>
        <v>#N/A</v>
      </c>
      <c r="AA143" s="9" t="str">
        <f>_xlfn.XLOOKUP($E143,'Copy of Raw Data'!$E:$E,'Copy of Raw Data'!AA:AA,"ERROR",0,1)</f>
        <v>oz</v>
      </c>
      <c r="AB143" s="9"/>
      <c r="AC143" s="9"/>
      <c r="AD143" s="9"/>
      <c r="AE143" s="9"/>
      <c r="AF143" s="9"/>
      <c r="AH143">
        <f t="shared" ref="AH143:AW206" si="34">IF(IFERROR(SEARCH(AH$2,$AE143,1),0)=0,0,1)</f>
        <v>0</v>
      </c>
      <c r="AI143">
        <f t="shared" si="34"/>
        <v>0</v>
      </c>
      <c r="AJ143">
        <f t="shared" si="34"/>
        <v>0</v>
      </c>
      <c r="AK143">
        <f t="shared" si="34"/>
        <v>0</v>
      </c>
      <c r="AL143">
        <f t="shared" si="34"/>
        <v>0</v>
      </c>
      <c r="AM143">
        <f t="shared" si="34"/>
        <v>0</v>
      </c>
      <c r="AN143">
        <f t="shared" si="34"/>
        <v>0</v>
      </c>
      <c r="AO143">
        <f t="shared" si="34"/>
        <v>0</v>
      </c>
      <c r="AP143">
        <f t="shared" si="34"/>
        <v>0</v>
      </c>
      <c r="AQ143">
        <f t="shared" si="34"/>
        <v>0</v>
      </c>
      <c r="AR143">
        <f t="shared" si="34"/>
        <v>0</v>
      </c>
      <c r="AS143">
        <f t="shared" si="34"/>
        <v>0</v>
      </c>
      <c r="AT143">
        <f t="shared" si="34"/>
        <v>0</v>
      </c>
      <c r="AU143">
        <f t="shared" si="34"/>
        <v>0</v>
      </c>
      <c r="AV143">
        <f t="shared" si="34"/>
        <v>0</v>
      </c>
      <c r="AW143">
        <f t="shared" si="34"/>
        <v>0</v>
      </c>
      <c r="AX143">
        <f t="shared" si="33"/>
        <v>0</v>
      </c>
      <c r="AY143">
        <f t="shared" si="33"/>
        <v>0</v>
      </c>
      <c r="AZ143">
        <f t="shared" si="33"/>
        <v>0</v>
      </c>
    </row>
    <row r="144" hidden="1" spans="1:52">
      <c r="A144" s="9" t="str">
        <f>_xlfn.XLOOKUP($E144,'Copy of Raw Data'!$E:$E,'Copy of Raw Data'!A:A,"ERROR",0,1)</f>
        <v>US</v>
      </c>
      <c r="B144" s="9" t="str">
        <f>_xlfn.XLOOKUP($E144,'Copy of Raw Data'!$E:$E,'Copy of Raw Data'!B:B,"ERROR",0,1)</f>
        <v>Hair Mousses</v>
      </c>
      <c r="C144" s="9" t="str">
        <f>_xlfn.XLOOKUP($E144,'Copy of Raw Data'!$E:$E,'Copy of Raw Data'!C:C,"ERROR",0,1)</f>
        <v>r+co</v>
      </c>
      <c r="D144" s="9" t="str">
        <f>_xlfn.XLOOKUP($E144,'Copy of Raw Data'!$E:$E,'Copy of Raw Data'!D:D,"ERROR",0,1)</f>
        <v>www.amazon.com/dp/B01D3LDJQE</v>
      </c>
      <c r="E144" s="9" t="s">
        <v>549</v>
      </c>
      <c r="F144" s="9" t="str">
        <f>_xlfn.XLOOKUP($E144,'Copy of Raw Data'!$E:$E,'Copy of Raw Data'!F:F,"ERROR",0,1)</f>
        <v>R+Co Twister Curl Primer, Lightweight Styling Primer for Moisturized and Defined Curls, Packaging May Vary, 5 Fl Oz R+Co Twister Curl Primer, Lightweight Styling Primer for Moisturized and Defined Curls, Packaging May Vary, 5 Fl Oz</v>
      </c>
      <c r="G144" s="9">
        <f>_xlfn.XLOOKUP($E144,'Copy of Raw Data'!$E:$E,'Copy of Raw Data'!G:G,"ERROR",0,1)</f>
        <v>570</v>
      </c>
      <c r="H144" s="9">
        <f>_xlfn.XLOOKUP($E144,'Copy of Raw Data'!$E:$E,'Copy of Raw Data'!H:H,"ERROR",0,1)</f>
        <v>16153.14</v>
      </c>
      <c r="I144" s="9">
        <f>_xlfn.XLOOKUP($E144,'Copy of Raw Data'!$E:$E,'Copy of Raw Data'!I:I,"ERROR",0,1)</f>
        <v>0.000672146111965725</v>
      </c>
      <c r="J144" s="9" t="str">
        <f>_xlfn.XLOOKUP($E144,'Copy of Raw Data'!$E:$E,'Copy of 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20 to 30</v>
      </c>
      <c r="L144" s="9">
        <f>_xlfn.XLOOKUP($E144,'Copy of Raw Data'!$E:$E,'Copy of Raw Data'!L:L,"ERROR",0,1)</f>
        <v>28.33</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20 to 30</v>
      </c>
      <c r="N144" s="9">
        <f>_xlfn.XLOOKUP($E144,'Copy of Raw Data'!$E:$E,'Copy of Raw Data'!N:N,"ERROR",0,1)</f>
        <v>28.33</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30"/>
        <v>0</v>
      </c>
      <c r="Q144" s="9">
        <f>_xlfn.XLOOKUP($E144,'Copy of Raw Data'!$E:$E,'Copy of Raw Data'!Q:Q,"ERROR",0,1)</f>
        <v>5</v>
      </c>
      <c r="R144" s="9" t="str">
        <f>_xlfn.XLOOKUP($E144,'Copy of Raw Data'!$E:$E,'Copy of Raw Data'!R:R,"ERROR",0,1)</f>
        <v>fl oz</v>
      </c>
      <c r="S144" s="17">
        <f t="shared" si="27"/>
        <v>5.44807692307692</v>
      </c>
      <c r="T144" s="9" t="str">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5 to 10</v>
      </c>
      <c r="U144" s="17"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0.1 to 0.2</v>
      </c>
      <c r="V144" s="17">
        <f t="shared" si="31"/>
        <v>0.184243385968107</v>
      </c>
      <c r="W144" s="17"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0.1 to 0.2</v>
      </c>
      <c r="X144" s="17">
        <f t="shared" si="32"/>
        <v>0.184243385968107</v>
      </c>
      <c r="Y144" s="9"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4 to 6</v>
      </c>
      <c r="Z144" s="17">
        <f t="array" ref="Z144">_xlfn.IFS(AA144="oz",_xlfn.IFS(R144="oz",Q144,R144="fl oz",Q144*1.04,R144="ml",Q144*0.0338),AA144="fl oz",_xlfn.IFS(R144="oz",Q144/1.04,R144="fl oz",Q144,R144="ml",Q144*0.0338/1.04),AA144="ml",_xlfn.IFS(R144="oz",Q144/0.0338,R144="fl oz",Q144*1.04/0.0338,R144="ml",Q144))</f>
        <v>5.2</v>
      </c>
      <c r="AA144" s="9" t="str">
        <f>_xlfn.XLOOKUP($E144,'Copy of Raw Data'!$E:$E,'Copy of Raw Data'!AA:AA,"ERROR",0,1)</f>
        <v>oz</v>
      </c>
      <c r="AB144" s="9"/>
      <c r="AC144" s="9"/>
      <c r="AD144" s="9"/>
      <c r="AE144" s="9"/>
      <c r="AF144" s="9"/>
      <c r="AH144">
        <f t="shared" si="34"/>
        <v>0</v>
      </c>
      <c r="AI144">
        <f t="shared" si="34"/>
        <v>0</v>
      </c>
      <c r="AJ144">
        <f t="shared" si="34"/>
        <v>0</v>
      </c>
      <c r="AK144">
        <f t="shared" si="34"/>
        <v>0</v>
      </c>
      <c r="AL144">
        <f t="shared" si="34"/>
        <v>0</v>
      </c>
      <c r="AM144">
        <f t="shared" si="34"/>
        <v>0</v>
      </c>
      <c r="AN144">
        <f t="shared" si="34"/>
        <v>0</v>
      </c>
      <c r="AO144">
        <f t="shared" si="34"/>
        <v>0</v>
      </c>
      <c r="AP144">
        <f t="shared" si="34"/>
        <v>0</v>
      </c>
      <c r="AQ144">
        <f t="shared" si="34"/>
        <v>0</v>
      </c>
      <c r="AR144">
        <f t="shared" si="34"/>
        <v>0</v>
      </c>
      <c r="AS144">
        <f t="shared" si="34"/>
        <v>0</v>
      </c>
      <c r="AT144">
        <f t="shared" si="34"/>
        <v>0</v>
      </c>
      <c r="AU144">
        <f t="shared" si="34"/>
        <v>0</v>
      </c>
      <c r="AV144">
        <f t="shared" si="34"/>
        <v>0</v>
      </c>
      <c r="AW144">
        <f t="shared" si="34"/>
        <v>0</v>
      </c>
      <c r="AX144">
        <f t="shared" si="33"/>
        <v>0</v>
      </c>
      <c r="AY144">
        <f t="shared" si="33"/>
        <v>0</v>
      </c>
      <c r="AZ144">
        <f t="shared" si="33"/>
        <v>0</v>
      </c>
    </row>
    <row r="145" hidden="1" spans="1:52">
      <c r="A145" s="9" t="str">
        <f>_xlfn.XLOOKUP($E145,'Copy of Raw Data'!$E:$E,'Copy of Raw Data'!A:A,"ERROR",0,1)</f>
        <v>US</v>
      </c>
      <c r="B145" s="9" t="str">
        <f>_xlfn.XLOOKUP($E145,'Copy of Raw Data'!$E:$E,'Copy of Raw Data'!B:B,"ERROR",0,1)</f>
        <v>Hair Mousses</v>
      </c>
      <c r="C145" s="9" t="str">
        <f>_xlfn.XLOOKUP($E145,'Copy of Raw Data'!$E:$E,'Copy of Raw Data'!C:C,"ERROR",0,1)</f>
        <v>rusk</v>
      </c>
      <c r="D145" s="9" t="str">
        <f>_xlfn.XLOOKUP($E145,'Copy of Raw Data'!$E:$E,'Copy of Raw Data'!D:D,"ERROR",0,1)</f>
        <v>www.amazon.com/dp/B079KS8QCD</v>
      </c>
      <c r="E145" s="9" t="s">
        <v>552</v>
      </c>
      <c r="F145" s="9" t="str">
        <f>_xlfn.XLOOKUP($E145,'Copy of Raw Data'!$E:$E,'Copy of Raw Data'!F:F,"ERROR",0,1)</f>
        <v>RUSK Deepshine PlatinumX Mousse, 9 Oz, Lightweight, Alcohol-Free Styling Foam for Platinum, Blonde, Gray, and Silver Hair, Enhances Body and Volume While Restoring Brilliance to Haircolor</v>
      </c>
      <c r="G145" s="9">
        <f>_xlfn.XLOOKUP($E145,'Copy of Raw Data'!$E:$E,'Copy of Raw Data'!G:G,"ERROR",0,1)</f>
        <v>1017</v>
      </c>
      <c r="H145" s="9">
        <f>_xlfn.XLOOKUP($E145,'Copy of Raw Data'!$E:$E,'Copy of Raw Data'!H:H,"ERROR",0,1)</f>
        <v>15809.79</v>
      </c>
      <c r="I145" s="9">
        <f>_xlfn.XLOOKUP($E145,'Copy of Raw Data'!$E:$E,'Copy of Raw Data'!I:I,"ERROR",0,1)</f>
        <v>0.000669727459199955</v>
      </c>
      <c r="J145" s="9" t="str">
        <f>_xlfn.XLOOKUP($E145,'Copy of Raw Data'!$E:$E,'Copy of 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15 to 20</v>
      </c>
      <c r="L145" s="9">
        <f>_xlfn.XLOOKUP($E145,'Copy of Raw Data'!$E:$E,'Copy of Raw Data'!L:L,"ERROR",0,1)</f>
        <v>15.52</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15 to 20</v>
      </c>
      <c r="N145" s="9">
        <f>_xlfn.XLOOKUP($E145,'Copy of Raw Data'!$E:$E,'Copy of Raw Data'!N:N,"ERROR",0,1)</f>
        <v>15.73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0% to 2%</v>
      </c>
      <c r="P145" s="16">
        <f t="shared" si="30"/>
        <v>0.0133502860775589</v>
      </c>
      <c r="Q145" s="9">
        <f>_xlfn.XLOOKUP($E145,'Copy of Raw Data'!$E:$E,'Copy of Raw Data'!Q:Q,"ERROR",0,1)</f>
        <v>9</v>
      </c>
      <c r="R145" s="9" t="str">
        <f>_xlfn.XLOOKUP($E145,'Copy of Raw Data'!$E:$E,'Copy of Raw Data'!R:R,"ERROR",0,1)</f>
        <v>oz</v>
      </c>
      <c r="S145" s="17">
        <f t="shared" si="27"/>
        <v>1.72444444444444</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1 to 2</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0.05 to 0.1</v>
      </c>
      <c r="V145" s="17">
        <f t="shared" si="31"/>
        <v>0.0591064517341149</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0.05 to 0.1</v>
      </c>
      <c r="X145" s="17">
        <f t="shared" si="32"/>
        <v>0.058317363694435</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8 to 10</v>
      </c>
      <c r="Z145" s="17">
        <f t="array" ref="Z145">_xlfn.IFS(AA145="oz",_xlfn.IFS(R145="oz",Q145,R145="fl oz",Q145*1.04,R145="ml",Q145*0.0338),AA145="fl oz",_xlfn.IFS(R145="oz",Q145/1.04,R145="fl oz",Q145,R145="ml",Q145*0.0338/1.04),AA145="ml",_xlfn.IFS(R145="oz",Q145/0.0338,R145="fl oz",Q145*1.04/0.0338,R145="ml",Q145))</f>
        <v>9</v>
      </c>
      <c r="AA145" s="9" t="str">
        <f>_xlfn.XLOOKUP($E145,'Copy of Raw Data'!$E:$E,'Copy of Raw Data'!AA:AA,"ERROR",0,1)</f>
        <v>oz</v>
      </c>
      <c r="AB145" s="9"/>
      <c r="AC145" s="9"/>
      <c r="AD145" s="9"/>
      <c r="AE145" s="9"/>
      <c r="AF145" s="9"/>
      <c r="AH145">
        <f t="shared" si="34"/>
        <v>0</v>
      </c>
      <c r="AI145">
        <f t="shared" si="34"/>
        <v>0</v>
      </c>
      <c r="AJ145">
        <f t="shared" si="34"/>
        <v>0</v>
      </c>
      <c r="AK145">
        <f t="shared" si="34"/>
        <v>0</v>
      </c>
      <c r="AL145">
        <f t="shared" si="34"/>
        <v>0</v>
      </c>
      <c r="AM145">
        <f t="shared" si="34"/>
        <v>0</v>
      </c>
      <c r="AN145">
        <f t="shared" si="34"/>
        <v>0</v>
      </c>
      <c r="AO145">
        <f t="shared" si="34"/>
        <v>0</v>
      </c>
      <c r="AP145">
        <f t="shared" si="34"/>
        <v>0</v>
      </c>
      <c r="AQ145">
        <f t="shared" si="34"/>
        <v>0</v>
      </c>
      <c r="AR145">
        <f t="shared" si="34"/>
        <v>0</v>
      </c>
      <c r="AS145">
        <f t="shared" si="34"/>
        <v>0</v>
      </c>
      <c r="AT145">
        <f t="shared" si="34"/>
        <v>0</v>
      </c>
      <c r="AU145">
        <f t="shared" si="34"/>
        <v>0</v>
      </c>
      <c r="AV145">
        <f t="shared" si="34"/>
        <v>0</v>
      </c>
      <c r="AW145">
        <f t="shared" si="34"/>
        <v>0</v>
      </c>
      <c r="AX145">
        <f t="shared" si="33"/>
        <v>0</v>
      </c>
      <c r="AY145">
        <f t="shared" si="33"/>
        <v>0</v>
      </c>
      <c r="AZ145">
        <f t="shared" si="33"/>
        <v>0</v>
      </c>
    </row>
    <row r="146" hidden="1" spans="1:52">
      <c r="A146" s="9" t="str">
        <f>_xlfn.XLOOKUP($E146,'Copy of Raw Data'!$E:$E,'Copy of Raw Data'!A:A,"ERROR",0,1)</f>
        <v>US</v>
      </c>
      <c r="B146" s="9" t="str">
        <f>_xlfn.XLOOKUP($E146,'Copy of Raw Data'!$E:$E,'Copy of Raw Data'!B:B,"ERROR",0,1)</f>
        <v>Hair Mousses</v>
      </c>
      <c r="C146" s="9" t="str">
        <f>_xlfn.XLOOKUP($E146,'Copy of Raw Data'!$E:$E,'Copy of Raw Data'!C:C,"ERROR",0,1)</f>
        <v>sebastian</v>
      </c>
      <c r="D146" s="9" t="str">
        <f>_xlfn.XLOOKUP($E146,'Copy of Raw Data'!$E:$E,'Copy of Raw Data'!D:D,"ERROR",0,1)</f>
        <v>www.amazon.com/dp/B01D3N19HS</v>
      </c>
      <c r="E146" s="9" t="s">
        <v>555</v>
      </c>
      <c r="F146" s="9" t="str">
        <f>_xlfn.XLOOKUP($E146,'Copy of Raw Data'!$E:$E,'Copy of Raw Data'!F:F,"ERROR",0,1)</f>
        <v>Sebastian Whipped CrÃ¨me, Light Conditioning-Style Whip</v>
      </c>
      <c r="G146" s="9">
        <f>_xlfn.XLOOKUP($E146,'Copy of Raw Data'!$E:$E,'Copy of Raw Data'!G:G,"ERROR",0,1)</f>
        <v>750</v>
      </c>
      <c r="H146" s="9">
        <f>_xlfn.XLOOKUP($E146,'Copy of Raw Data'!$E:$E,'Copy of Raw Data'!H:H,"ERROR",0,1)</f>
        <v>15752.9</v>
      </c>
      <c r="I146" s="9">
        <f>_xlfn.XLOOKUP($E146,'Copy of Raw Data'!$E:$E,'Copy of Raw Data'!I:I,"ERROR",0,1)</f>
        <v>0.000660823636933563</v>
      </c>
      <c r="J146" s="9" t="str">
        <f>_xlfn.XLOOKUP($E146,'Copy of Raw Data'!$E:$E,'Copy of 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20 to 30</v>
      </c>
      <c r="L146" s="9">
        <f>_xlfn.XLOOKUP($E146,'Copy of Raw Data'!$E:$E,'Copy of Raw Data'!L:L,"ERROR",0,1)</f>
        <v>21</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20 to 30</v>
      </c>
      <c r="N146" s="9">
        <f>_xlfn.XLOOKUP($E146,'Copy of Raw Data'!$E:$E,'Copy of Raw Data'!N:N,"ERROR",0,1)</f>
        <v>21</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No Discount</v>
      </c>
      <c r="P146" s="16">
        <f t="shared" si="30"/>
        <v>0</v>
      </c>
      <c r="Q146" s="9">
        <f>_xlfn.XLOOKUP($E146,'Copy of Raw Data'!$E:$E,'Copy of Raw Data'!Q:Q,"ERROR",0,1)</f>
        <v>0</v>
      </c>
      <c r="R146" s="9">
        <f>_xlfn.XLOOKUP($E146,'Copy of Raw Data'!$E:$E,'Copy of Raw Data'!R:R,"ERROR",0,1)</f>
        <v>0</v>
      </c>
      <c r="S146" s="17" t="e">
        <f t="shared" si="27"/>
        <v>#N/A</v>
      </c>
      <c r="T146" s="9" t="e">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#N/A</v>
      </c>
      <c r="U146" s="17" t="e">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#N/A</v>
      </c>
      <c r="V146" s="17" t="e">
        <f t="shared" si="31"/>
        <v>#N/A</v>
      </c>
      <c r="W146" s="17" t="e">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#N/A</v>
      </c>
      <c r="X146" s="17" t="e">
        <f t="shared" si="32"/>
        <v>#N/A</v>
      </c>
      <c r="Y146" s="9" t="e">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#N/A</v>
      </c>
      <c r="Z146" s="17" t="e">
        <f t="array" ref="Z146">_xlfn.IFS(AA146="oz",_xlfn.IFS(R146="oz",Q146,R146="fl oz",Q146*1.04,R146="ml",Q146*0.0338),AA146="fl oz",_xlfn.IFS(R146="oz",Q146/1.04,R146="fl oz",Q146,R146="ml",Q146*0.0338/1.04),AA146="ml",_xlfn.IFS(R146="oz",Q146/0.0338,R146="fl oz",Q146*1.04/0.0338,R146="ml",Q146))</f>
        <v>#N/A</v>
      </c>
      <c r="AA146" s="9" t="str">
        <f>_xlfn.XLOOKUP($E146,'Copy of Raw Data'!$E:$E,'Copy of Raw Data'!AA:AA,"ERROR",0,1)</f>
        <v>oz</v>
      </c>
      <c r="AB146" s="9"/>
      <c r="AC146" s="9"/>
      <c r="AD146" s="9"/>
      <c r="AE146" s="9"/>
      <c r="AF146" s="9"/>
      <c r="AH146">
        <f t="shared" si="34"/>
        <v>0</v>
      </c>
      <c r="AI146">
        <f t="shared" si="34"/>
        <v>0</v>
      </c>
      <c r="AJ146">
        <f t="shared" si="34"/>
        <v>0</v>
      </c>
      <c r="AK146">
        <f t="shared" si="34"/>
        <v>0</v>
      </c>
      <c r="AL146">
        <f t="shared" si="34"/>
        <v>0</v>
      </c>
      <c r="AM146">
        <f t="shared" si="34"/>
        <v>0</v>
      </c>
      <c r="AN146">
        <f t="shared" si="34"/>
        <v>0</v>
      </c>
      <c r="AO146">
        <f t="shared" si="34"/>
        <v>0</v>
      </c>
      <c r="AP146">
        <f t="shared" si="34"/>
        <v>0</v>
      </c>
      <c r="AQ146">
        <f t="shared" si="34"/>
        <v>0</v>
      </c>
      <c r="AR146">
        <f t="shared" si="34"/>
        <v>0</v>
      </c>
      <c r="AS146">
        <f t="shared" si="34"/>
        <v>0</v>
      </c>
      <c r="AT146">
        <f t="shared" si="34"/>
        <v>0</v>
      </c>
      <c r="AU146">
        <f t="shared" si="34"/>
        <v>0</v>
      </c>
      <c r="AV146">
        <f t="shared" si="34"/>
        <v>0</v>
      </c>
      <c r="AW146">
        <f t="shared" si="34"/>
        <v>0</v>
      </c>
      <c r="AX146">
        <f t="shared" si="33"/>
        <v>0</v>
      </c>
      <c r="AY146">
        <f t="shared" si="33"/>
        <v>0</v>
      </c>
      <c r="AZ146">
        <f t="shared" si="33"/>
        <v>0</v>
      </c>
    </row>
    <row r="147" hidden="1" spans="1:52">
      <c r="A147" s="9" t="str">
        <f>_xlfn.XLOOKUP($E147,'Copy of Raw Data'!$E:$E,'Copy of Raw Data'!A:A,"ERROR",0,1)</f>
        <v>US</v>
      </c>
      <c r="B147" s="9" t="str">
        <f>_xlfn.XLOOKUP($E147,'Copy of Raw Data'!$E:$E,'Copy of Raw Data'!B:B,"ERROR",0,1)</f>
        <v>Hair Mousses</v>
      </c>
      <c r="C147" s="9" t="str">
        <f>_xlfn.XLOOKUP($E147,'Copy of Raw Data'!$E:$E,'Copy of Raw Data'!C:C,"ERROR",0,1)</f>
        <v>african pride</v>
      </c>
      <c r="D147" s="9" t="str">
        <f>_xlfn.XLOOKUP($E147,'Copy of Raw Data'!$E:$E,'Copy of Raw Data'!D:D,"ERROR",0,1)</f>
        <v>www.amazon.com/dp/B07T7864KV</v>
      </c>
      <c r="E147" s="9" t="s">
        <v>559</v>
      </c>
      <c r="F147" s="9" t="str">
        <f>_xlfn.XLOOKUP($E147,'Copy of Raw Data'!$E:$E,'Copy of Raw Data'!F:F,"ERROR",0,1)</f>
        <v>African Pride Moisture Miracle Rose Water &amp; Argan Oil Curl Hair Mousse, Flexible Hold, Enhances Curls, Creates Wave Patterns, No Residue, Deep Moisture, Adds Shine, Strengthens &amp; Protects Hair, 8.5 oz</v>
      </c>
      <c r="G147" s="9">
        <f>_xlfn.XLOOKUP($E147,'Copy of Raw Data'!$E:$E,'Copy of Raw Data'!G:G,"ERROR",0,1)</f>
        <v>1858</v>
      </c>
      <c r="H147" s="9">
        <f>_xlfn.XLOOKUP($E147,'Copy of Raw Data'!$E:$E,'Copy of Raw Data'!H:H,"ERROR",0,1)</f>
        <v>15543.47</v>
      </c>
      <c r="I147" s="9">
        <f>_xlfn.XLOOKUP($E147,'Copy of Raw Data'!$E:$E,'Copy of Raw Data'!I:I,"ERROR",0,1)</f>
        <v>0.000655881320462819</v>
      </c>
      <c r="J147" s="9" t="str">
        <f>_xlfn.XLOOKUP($E147,'Copy of Raw Data'!$E:$E,'Copy of 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5 to 10</v>
      </c>
      <c r="L147" s="9">
        <f>_xlfn.XLOOKUP($E147,'Copy of Raw Data'!$E:$E,'Copy of Raw Data'!L:L,"ERROR",0,1)</f>
        <v>8.4</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5 to 10</v>
      </c>
      <c r="N147" s="9">
        <f>_xlfn.XLOOKUP($E147,'Copy of Raw Data'!$E:$E,'Copy of Raw Data'!N:N,"ERROR",0,1)</f>
        <v>9.1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6% to 8%</v>
      </c>
      <c r="P147" s="16">
        <f t="shared" si="30"/>
        <v>0.0769230769230768</v>
      </c>
      <c r="Q147" s="9">
        <f>_xlfn.XLOOKUP($E147,'Copy of Raw Data'!$E:$E,'Copy of Raw Data'!Q:Q,"ERROR",0,1)</f>
        <v>8.5</v>
      </c>
      <c r="R147" s="9" t="str">
        <f>_xlfn.XLOOKUP($E147,'Copy of Raw Data'!$E:$E,'Copy of Raw Data'!R:R,"ERROR",0,1)</f>
        <v>oz</v>
      </c>
      <c r="S147" s="17">
        <f t="shared" si="27"/>
        <v>0.988235294117647</v>
      </c>
      <c r="T147" s="9" t="str">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0.75 to 1</v>
      </c>
      <c r="U147" s="17"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 to 0.05</v>
      </c>
      <c r="V147" s="17">
        <f t="shared" si="31"/>
        <v>0.0362052159382522</v>
      </c>
      <c r="W147" s="17"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 to 0.05</v>
      </c>
      <c r="X147" s="17">
        <f t="shared" si="32"/>
        <v>0.0334201993276174</v>
      </c>
      <c r="Y147" s="9"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8 to 10</v>
      </c>
      <c r="Z147" s="17">
        <f t="array" ref="Z147">_xlfn.IFS(AA147="oz",_xlfn.IFS(R147="oz",Q147,R147="fl oz",Q147*1.04,R147="ml",Q147*0.0338),AA147="fl oz",_xlfn.IFS(R147="oz",Q147/1.04,R147="fl oz",Q147,R147="ml",Q147*0.0338/1.04),AA147="ml",_xlfn.IFS(R147="oz",Q147/0.0338,R147="fl oz",Q147*1.04/0.0338,R147="ml",Q147))</f>
        <v>8.5</v>
      </c>
      <c r="AA147" s="9" t="str">
        <f>_xlfn.XLOOKUP($E147,'Copy of Raw Data'!$E:$E,'Copy of Raw Data'!AA:AA,"ERROR",0,1)</f>
        <v>oz</v>
      </c>
      <c r="AB147" s="9"/>
      <c r="AC147" s="9"/>
      <c r="AD147" s="9"/>
      <c r="AE147" s="9"/>
      <c r="AF147" s="9"/>
      <c r="AH147">
        <f t="shared" si="34"/>
        <v>0</v>
      </c>
      <c r="AI147">
        <f t="shared" si="34"/>
        <v>0</v>
      </c>
      <c r="AJ147">
        <f t="shared" si="34"/>
        <v>0</v>
      </c>
      <c r="AK147">
        <f t="shared" si="34"/>
        <v>0</v>
      </c>
      <c r="AL147">
        <f t="shared" si="34"/>
        <v>0</v>
      </c>
      <c r="AM147">
        <f t="shared" si="34"/>
        <v>0</v>
      </c>
      <c r="AN147">
        <f t="shared" si="34"/>
        <v>0</v>
      </c>
      <c r="AO147">
        <f t="shared" si="34"/>
        <v>0</v>
      </c>
      <c r="AP147">
        <f t="shared" si="34"/>
        <v>0</v>
      </c>
      <c r="AQ147">
        <f t="shared" si="34"/>
        <v>0</v>
      </c>
      <c r="AR147">
        <f t="shared" si="34"/>
        <v>0</v>
      </c>
      <c r="AS147">
        <f t="shared" si="34"/>
        <v>0</v>
      </c>
      <c r="AT147">
        <f t="shared" si="34"/>
        <v>0</v>
      </c>
      <c r="AU147">
        <f t="shared" si="34"/>
        <v>0</v>
      </c>
      <c r="AV147">
        <f t="shared" si="34"/>
        <v>0</v>
      </c>
      <c r="AW147">
        <f t="shared" si="34"/>
        <v>0</v>
      </c>
      <c r="AX147">
        <f t="shared" si="33"/>
        <v>0</v>
      </c>
      <c r="AY147">
        <f t="shared" si="33"/>
        <v>0</v>
      </c>
      <c r="AZ147">
        <f t="shared" si="33"/>
        <v>0</v>
      </c>
    </row>
    <row r="148" hidden="1" spans="1:52">
      <c r="A148" s="9" t="str">
        <f>_xlfn.XLOOKUP($E148,'Copy of Raw Data'!$E:$E,'Copy of Raw Data'!A:A,"ERROR",0,1)</f>
        <v>US</v>
      </c>
      <c r="B148" s="9" t="str">
        <f>_xlfn.XLOOKUP($E148,'Copy of Raw Data'!$E:$E,'Copy of Raw Data'!B:B,"ERROR",0,1)</f>
        <v>Hair Mousses</v>
      </c>
      <c r="C148" s="9" t="str">
        <f>_xlfn.XLOOKUP($E148,'Copy of Raw Data'!$E:$E,'Copy of Raw Data'!C:C,"ERROR",0,1)</f>
        <v>Clinique</v>
      </c>
      <c r="D148" s="9" t="str">
        <f>_xlfn.XLOOKUP($E148,'Copy of Raw Data'!$E:$E,'Copy of Raw Data'!D:D,"ERROR",0,1)</f>
        <v>www.amazon.com/dp/B005FD701O</v>
      </c>
      <c r="E148" s="9" t="s">
        <v>563</v>
      </c>
      <c r="F148" s="9" t="str">
        <f>_xlfn.XLOOKUP($E148,'Copy of Raw Data'!$E:$E,'Copy of Raw Data'!F:F,"ERROR",0,1)</f>
        <v>Rinse Off Foaming - Cleanser Mousse HydroDémaquillante, 5 Fl Oz (Pack of 1)</v>
      </c>
      <c r="G148" s="9">
        <f>_xlfn.XLOOKUP($E148,'Copy of Raw Data'!$E:$E,'Copy of Raw Data'!G:G,"ERROR",0,1)</f>
        <v>760</v>
      </c>
      <c r="H148" s="9">
        <f>_xlfn.XLOOKUP($E148,'Copy of Raw Data'!$E:$E,'Copy of Raw Data'!H:H,"ERROR",0,1)</f>
        <v>15427.22</v>
      </c>
      <c r="I148" s="9">
        <f>_xlfn.XLOOKUP($E148,'Copy of Raw Data'!$E:$E,'Copy of Raw Data'!I:I,"ERROR",0,1)</f>
        <v>0.000642383801038027</v>
      </c>
      <c r="J148" s="9" t="str">
        <f>_xlfn.XLOOKUP($E148,'Copy of Raw Data'!$E:$E,'Copy of 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20 to 30</v>
      </c>
      <c r="L148" s="9">
        <f>_xlfn.XLOOKUP($E148,'Copy of Raw Data'!$E:$E,'Copy of Raw Data'!L:L,"ERROR",0,1)</f>
        <v>20.23</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20 to 30</v>
      </c>
      <c r="N148" s="9">
        <f>_xlfn.XLOOKUP($E148,'Copy of Raw Data'!$E:$E,'Copy of Raw Data'!N:N,"ERROR",0,1)</f>
        <v>21.64</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30"/>
        <v>0.0651571164510166</v>
      </c>
      <c r="Q148" s="9">
        <f>_xlfn.XLOOKUP($E148,'Copy of Raw Data'!$E:$E,'Copy of Raw Data'!Q:Q,"ERROR",0,1)</f>
        <v>5</v>
      </c>
      <c r="R148" s="9" t="str">
        <f>_xlfn.XLOOKUP($E148,'Copy of Raw Data'!$E:$E,'Copy of Raw Data'!R:R,"ERROR",0,1)</f>
        <v>fl oz</v>
      </c>
      <c r="S148" s="17">
        <f t="shared" si="27"/>
        <v>3.89038461538462</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3 to 4</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0.1 to 0.2</v>
      </c>
      <c r="V148" s="17">
        <f t="shared" si="31"/>
        <v>0.140735152571473</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0.1 to 0.2</v>
      </c>
      <c r="X148" s="17">
        <f t="shared" si="32"/>
        <v>0.131565255846622</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4 to 6</v>
      </c>
      <c r="Z148" s="17">
        <f t="array" ref="Z148">_xlfn.IFS(AA148="oz",_xlfn.IFS(R148="oz",Q148,R148="fl oz",Q148*1.04,R148="ml",Q148*0.0338),AA148="fl oz",_xlfn.IFS(R148="oz",Q148/1.04,R148="fl oz",Q148,R148="ml",Q148*0.0338/1.04),AA148="ml",_xlfn.IFS(R148="oz",Q148/0.0338,R148="fl oz",Q148*1.04/0.0338,R148="ml",Q148))</f>
        <v>5.2</v>
      </c>
      <c r="AA148" s="9" t="str">
        <f>_xlfn.XLOOKUP($E148,'Copy of Raw Data'!$E:$E,'Copy of Raw Data'!AA:AA,"ERROR",0,1)</f>
        <v>oz</v>
      </c>
      <c r="AB148" s="9"/>
      <c r="AC148" s="9"/>
      <c r="AD148" s="9"/>
      <c r="AE148" s="9"/>
      <c r="AF148" s="9"/>
      <c r="AH148">
        <f t="shared" si="34"/>
        <v>0</v>
      </c>
      <c r="AI148">
        <f t="shared" si="34"/>
        <v>0</v>
      </c>
      <c r="AJ148">
        <f t="shared" si="34"/>
        <v>0</v>
      </c>
      <c r="AK148">
        <f t="shared" si="34"/>
        <v>0</v>
      </c>
      <c r="AL148">
        <f t="shared" si="34"/>
        <v>0</v>
      </c>
      <c r="AM148">
        <f t="shared" si="34"/>
        <v>0</v>
      </c>
      <c r="AN148">
        <f t="shared" si="34"/>
        <v>0</v>
      </c>
      <c r="AO148">
        <f t="shared" si="34"/>
        <v>0</v>
      </c>
      <c r="AP148">
        <f t="shared" si="34"/>
        <v>0</v>
      </c>
      <c r="AQ148">
        <f t="shared" si="34"/>
        <v>0</v>
      </c>
      <c r="AR148">
        <f t="shared" si="34"/>
        <v>0</v>
      </c>
      <c r="AS148">
        <f t="shared" si="34"/>
        <v>0</v>
      </c>
      <c r="AT148">
        <f t="shared" si="34"/>
        <v>0</v>
      </c>
      <c r="AU148">
        <f t="shared" si="34"/>
        <v>0</v>
      </c>
      <c r="AV148">
        <f t="shared" si="34"/>
        <v>0</v>
      </c>
      <c r="AW148">
        <f t="shared" si="34"/>
        <v>0</v>
      </c>
      <c r="AX148">
        <f t="shared" si="33"/>
        <v>0</v>
      </c>
      <c r="AY148">
        <f t="shared" si="33"/>
        <v>0</v>
      </c>
      <c r="AZ148">
        <f t="shared" si="33"/>
        <v>0</v>
      </c>
    </row>
    <row r="149" hidden="1" spans="1:52">
      <c r="A149" s="9" t="str">
        <f>_xlfn.XLOOKUP($E149,'Copy of Raw Data'!$E:$E,'Copy of Raw Data'!A:A,"ERROR",0,1)</f>
        <v>US</v>
      </c>
      <c r="B149" s="9" t="str">
        <f>_xlfn.XLOOKUP($E149,'Copy of Raw Data'!$E:$E,'Copy of Raw Data'!B:B,"ERROR",0,1)</f>
        <v>Hair Mousses</v>
      </c>
      <c r="C149" s="9" t="str">
        <f>_xlfn.XLOOKUP($E149,'Copy of Raw Data'!$E:$E,'Copy of Raw Data'!C:C,"ERROR",0,1)</f>
        <v>elizabeth arden</v>
      </c>
      <c r="D149" s="9" t="str">
        <f>_xlfn.XLOOKUP($E149,'Copy of Raw Data'!$E:$E,'Copy of Raw Data'!D:D,"ERROR",0,1)</f>
        <v>www.amazon.com/dp/B002WO8X06</v>
      </c>
      <c r="E149" s="9" t="s">
        <v>566</v>
      </c>
      <c r="F149" s="9" t="str">
        <f>_xlfn.XLOOKUP($E149,'Copy of Raw Data'!$E:$E,'Copy of Raw Data'!F:F,"ERROR",0,1)</f>
        <v>Elizabeth Arden Flawless Finish Mousse Makeup</v>
      </c>
      <c r="G149" s="9">
        <f>_xlfn.XLOOKUP($E149,'Copy of Raw Data'!$E:$E,'Copy of Raw Data'!G:G,"ERROR",0,1)</f>
        <v>432</v>
      </c>
      <c r="H149" s="9">
        <f>_xlfn.XLOOKUP($E149,'Copy of Raw Data'!$E:$E,'Copy of Raw Data'!H:H,"ERROR",0,1)</f>
        <v>15109.74</v>
      </c>
      <c r="I149" s="9">
        <f>_xlfn.XLOOKUP($E149,'Copy of Raw Data'!$E:$E,'Copy of Raw Data'!I:I,"ERROR",0,1)</f>
        <v>0.000619535206277835</v>
      </c>
      <c r="J149" s="9" t="str">
        <f>_xlfn.XLOOKUP($E149,'Copy of Raw Data'!$E:$E,'Copy of 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30 to 40</v>
      </c>
      <c r="L149" s="9">
        <f>_xlfn.XLOOKUP($E149,'Copy of Raw Data'!$E:$E,'Copy of Raw Data'!L:L,"ERROR",0,1)</f>
        <v>35</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30 to 40</v>
      </c>
      <c r="N149" s="9">
        <f>_xlfn.XLOOKUP($E149,'Copy of Raw Data'!$E:$E,'Copy of Raw Data'!N:N,"ERROR",0,1)</f>
        <v>35</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No Discount</v>
      </c>
      <c r="P149" s="16">
        <f t="shared" si="30"/>
        <v>0</v>
      </c>
      <c r="Q149" s="9">
        <f>_xlfn.XLOOKUP($E149,'Copy of Raw Data'!$E:$E,'Copy of Raw Data'!Q:Q,"ERROR",0,1)</f>
        <v>0</v>
      </c>
      <c r="R149" s="9">
        <f>_xlfn.XLOOKUP($E149,'Copy of Raw Data'!$E:$E,'Copy of Raw Data'!R:R,"ERROR",0,1)</f>
        <v>0</v>
      </c>
      <c r="S149" s="17" t="e">
        <f t="shared" si="27"/>
        <v>#N/A</v>
      </c>
      <c r="T149" s="9" t="e">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#N/A</v>
      </c>
      <c r="U149" s="17" t="e">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#N/A</v>
      </c>
      <c r="V149" s="17" t="e">
        <f t="shared" si="31"/>
        <v>#N/A</v>
      </c>
      <c r="W149" s="17" t="e">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#N/A</v>
      </c>
      <c r="X149" s="17" t="e">
        <f t="shared" si="32"/>
        <v>#N/A</v>
      </c>
      <c r="Y149" s="9" t="e">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#N/A</v>
      </c>
      <c r="Z149" s="17" t="e">
        <f t="array" ref="Z149">_xlfn.IFS(AA149="oz",_xlfn.IFS(R149="oz",Q149,R149="fl oz",Q149*1.04,R149="ml",Q149*0.0338),AA149="fl oz",_xlfn.IFS(R149="oz",Q149/1.04,R149="fl oz",Q149,R149="ml",Q149*0.0338/1.04),AA149="ml",_xlfn.IFS(R149="oz",Q149/0.0338,R149="fl oz",Q149*1.04/0.0338,R149="ml",Q149))</f>
        <v>#N/A</v>
      </c>
      <c r="AA149" s="9" t="str">
        <f>_xlfn.XLOOKUP($E149,'Copy of Raw Data'!$E:$E,'Copy of Raw Data'!AA:AA,"ERROR",0,1)</f>
        <v>oz</v>
      </c>
      <c r="AB149" s="9"/>
      <c r="AC149" s="9"/>
      <c r="AD149" s="9"/>
      <c r="AE149" s="9"/>
      <c r="AF149" s="9"/>
      <c r="AH149">
        <f t="shared" si="34"/>
        <v>0</v>
      </c>
      <c r="AI149">
        <f t="shared" si="34"/>
        <v>0</v>
      </c>
      <c r="AJ149">
        <f t="shared" si="34"/>
        <v>0</v>
      </c>
      <c r="AK149">
        <f t="shared" si="34"/>
        <v>0</v>
      </c>
      <c r="AL149">
        <f t="shared" si="34"/>
        <v>0</v>
      </c>
      <c r="AM149">
        <f t="shared" si="34"/>
        <v>0</v>
      </c>
      <c r="AN149">
        <f t="shared" si="34"/>
        <v>0</v>
      </c>
      <c r="AO149">
        <f t="shared" si="34"/>
        <v>0</v>
      </c>
      <c r="AP149">
        <f t="shared" si="34"/>
        <v>0</v>
      </c>
      <c r="AQ149">
        <f t="shared" si="34"/>
        <v>0</v>
      </c>
      <c r="AR149">
        <f t="shared" si="34"/>
        <v>0</v>
      </c>
      <c r="AS149">
        <f t="shared" si="34"/>
        <v>0</v>
      </c>
      <c r="AT149">
        <f t="shared" si="34"/>
        <v>0</v>
      </c>
      <c r="AU149">
        <f t="shared" si="34"/>
        <v>0</v>
      </c>
      <c r="AV149">
        <f t="shared" si="34"/>
        <v>0</v>
      </c>
      <c r="AW149">
        <f t="shared" si="34"/>
        <v>0</v>
      </c>
      <c r="AX149">
        <f t="shared" si="33"/>
        <v>0</v>
      </c>
      <c r="AY149">
        <f t="shared" si="33"/>
        <v>0</v>
      </c>
      <c r="AZ149">
        <f t="shared" si="33"/>
        <v>0</v>
      </c>
    </row>
    <row r="150" hidden="1" spans="1:52">
      <c r="A150" s="9" t="str">
        <f>_xlfn.XLOOKUP($E150,'Copy of Raw Data'!$E:$E,'Copy of Raw Data'!A:A,"ERROR",0,1)</f>
        <v>US</v>
      </c>
      <c r="B150" s="9" t="str">
        <f>_xlfn.XLOOKUP($E150,'Copy of Raw Data'!$E:$E,'Copy of Raw Data'!B:B,"ERROR",0,1)</f>
        <v>Hair Mousses</v>
      </c>
      <c r="C150" s="9" t="str">
        <f>_xlfn.XLOOKUP($E150,'Copy of Raw Data'!$E:$E,'Copy of Raw Data'!C:C,"ERROR",0,1)</f>
        <v>moroccanoil</v>
      </c>
      <c r="D150" s="9" t="str">
        <f>_xlfn.XLOOKUP($E150,'Copy of Raw Data'!$E:$E,'Copy of Raw Data'!D:D,"ERROR",0,1)</f>
        <v>www.amazon.com/dp/B01C502P5U</v>
      </c>
      <c r="E150" s="9" t="s">
        <v>568</v>
      </c>
      <c r="F150" s="9" t="str">
        <f>_xlfn.XLOOKUP($E150,'Copy of Raw Data'!$E:$E,'Copy of Raw Data'!F:F,"ERROR",0,1)</f>
        <v>Moroccanoil Beach Wave Mousse</v>
      </c>
      <c r="G150" s="9">
        <f>_xlfn.XLOOKUP($E150,'Copy of Raw Data'!$E:$E,'Copy of Raw Data'!G:G,"ERROR",0,1)</f>
        <v>1041</v>
      </c>
      <c r="H150" s="9">
        <f>_xlfn.XLOOKUP($E150,'Copy of Raw Data'!$E:$E,'Copy of Raw Data'!H:H,"ERROR",0,1)</f>
        <v>14572.31</v>
      </c>
      <c r="I150" s="9">
        <f>_xlfn.XLOOKUP($E150,'Copy of Raw Data'!$E:$E,'Copy of Raw Data'!I:I,"ERROR",0,1)</f>
        <v>0.000609707542833728</v>
      </c>
      <c r="J150" s="9" t="str">
        <f>_xlfn.XLOOKUP($E150,'Copy of Raw Data'!$E:$E,'Copy of 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10 to 15</v>
      </c>
      <c r="L150" s="9">
        <f>_xlfn.XLOOKUP($E150,'Copy of Raw Data'!$E:$E,'Copy of Raw Data'!L:L,"ERROR",0,1)</f>
        <v>14</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 to 15</v>
      </c>
      <c r="N150" s="9">
        <f>_xlfn.XLOOKUP($E150,'Copy of Raw Data'!$E:$E,'Copy of Raw Data'!N:N,"ERROR",0,1)</f>
        <v>14</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30"/>
        <v>0</v>
      </c>
      <c r="Q150" s="9">
        <f>_xlfn.XLOOKUP($E150,'Copy of Raw Data'!$E:$E,'Copy of Raw Data'!Q:Q,"ERROR",0,1)</f>
        <v>0</v>
      </c>
      <c r="R150" s="9">
        <f>_xlfn.XLOOKUP($E150,'Copy of Raw Data'!$E:$E,'Copy of Raw Data'!R:R,"ERROR",0,1)</f>
        <v>0</v>
      </c>
      <c r="S150" s="17" t="e">
        <f t="shared" si="27"/>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31"/>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32"/>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tr">
        <f>_xlfn.XLOOKUP($E150,'Copy of Raw Data'!$E:$E,'Copy of Raw Data'!AA:AA,"ERROR",0,1)</f>
        <v>oz</v>
      </c>
      <c r="AB150" s="9"/>
      <c r="AC150" s="9"/>
      <c r="AD150" s="9"/>
      <c r="AE150" s="9"/>
      <c r="AF150" s="9"/>
      <c r="AH150">
        <f t="shared" si="34"/>
        <v>0</v>
      </c>
      <c r="AI150">
        <f t="shared" si="34"/>
        <v>0</v>
      </c>
      <c r="AJ150">
        <f t="shared" si="34"/>
        <v>0</v>
      </c>
      <c r="AK150">
        <f t="shared" si="34"/>
        <v>0</v>
      </c>
      <c r="AL150">
        <f t="shared" si="34"/>
        <v>0</v>
      </c>
      <c r="AM150">
        <f t="shared" si="34"/>
        <v>0</v>
      </c>
      <c r="AN150">
        <f t="shared" si="34"/>
        <v>0</v>
      </c>
      <c r="AO150">
        <f t="shared" si="34"/>
        <v>0</v>
      </c>
      <c r="AP150">
        <f t="shared" si="34"/>
        <v>0</v>
      </c>
      <c r="AQ150">
        <f t="shared" si="34"/>
        <v>0</v>
      </c>
      <c r="AR150">
        <f t="shared" si="34"/>
        <v>0</v>
      </c>
      <c r="AS150">
        <f t="shared" si="34"/>
        <v>0</v>
      </c>
      <c r="AT150">
        <f t="shared" si="34"/>
        <v>0</v>
      </c>
      <c r="AU150">
        <f t="shared" si="34"/>
        <v>0</v>
      </c>
      <c r="AV150">
        <f t="shared" si="34"/>
        <v>0</v>
      </c>
      <c r="AW150">
        <f t="shared" si="34"/>
        <v>0</v>
      </c>
      <c r="AX150">
        <f t="shared" si="33"/>
        <v>0</v>
      </c>
      <c r="AY150">
        <f t="shared" si="33"/>
        <v>0</v>
      </c>
      <c r="AZ150">
        <f t="shared" si="33"/>
        <v>0</v>
      </c>
    </row>
    <row r="151" hidden="1" spans="1:52">
      <c r="A151" s="9" t="str">
        <f>_xlfn.XLOOKUP($E151,'Copy of Raw Data'!$E:$E,'Copy of Raw Data'!A:A,"ERROR",0,1)</f>
        <v>US</v>
      </c>
      <c r="B151" s="9" t="str">
        <f>_xlfn.XLOOKUP($E151,'Copy of Raw Data'!$E:$E,'Copy of Raw Data'!B:B,"ERROR",0,1)</f>
        <v>Hair Mousses</v>
      </c>
      <c r="C151" s="9" t="str">
        <f>_xlfn.XLOOKUP($E151,'Copy of Raw Data'!$E:$E,'Copy of Raw Data'!C:C,"ERROR",0,1)</f>
        <v>Mielle Organics</v>
      </c>
      <c r="D151" s="9" t="str">
        <f>_xlfn.XLOOKUP($E151,'Copy of Raw Data'!$E:$E,'Copy of Raw Data'!D:D,"ERROR",0,1)</f>
        <v>www.amazon.com/dp/B06XQ3X7C2</v>
      </c>
      <c r="E151" s="9" t="s">
        <v>570</v>
      </c>
      <c r="F151" s="9" t="str">
        <f>_xlfn.XLOOKUP($E151,'Copy of Raw Data'!$E:$E,'Copy of Raw Data'!F:F,"ERROR",0,1)</f>
        <v>Mielle Organics Brazilian Curly Cocktail Curl Cream (7.5 oz.)</v>
      </c>
      <c r="G151" s="9">
        <f>_xlfn.XLOOKUP($E151,'Copy of Raw Data'!$E:$E,'Copy of Raw Data'!G:G,"ERROR",0,1)</f>
        <v>1422</v>
      </c>
      <c r="H151" s="9">
        <f>_xlfn.XLOOKUP($E151,'Copy of Raw Data'!$E:$E,'Copy of Raw Data'!H:H,"ERROR",0,1)</f>
        <v>14341.15</v>
      </c>
      <c r="I151" s="9">
        <f>_xlfn.XLOOKUP($E151,'Copy of Raw Data'!$E:$E,'Copy of Raw Data'!I:I,"ERROR",0,1)</f>
        <v>0.000582662336814808</v>
      </c>
      <c r="J151" s="9" t="str">
        <f>_xlfn.XLOOKUP($E151,'Copy of Raw Data'!$E:$E,'Copy of 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_xlfn.XLOOKUP($E151,'Copy of Raw Data'!$E:$E,'Copy of Raw Data'!L:L,"ERROR",0,1)</f>
        <v>10.09</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_xlfn.XLOOKUP($E151,'Copy of Raw Data'!$E:$E,'Copy of Raw Data'!N:N,"ERROR",0,1)</f>
        <v>15</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30% to 40%</v>
      </c>
      <c r="P151" s="16">
        <f t="shared" si="30"/>
        <v>0.327333333333333</v>
      </c>
      <c r="Q151" s="9">
        <f>_xlfn.XLOOKUP($E151,'Copy of Raw Data'!$E:$E,'Copy of Raw Data'!Q:Q,"ERROR",0,1)</f>
        <v>7.5</v>
      </c>
      <c r="R151" s="9" t="str">
        <f>_xlfn.XLOOKUP($E151,'Copy of Raw Data'!$E:$E,'Copy of Raw Data'!R:R,"ERROR",0,1)</f>
        <v>oz</v>
      </c>
      <c r="S151" s="17">
        <f t="shared" si="27"/>
        <v>1.34533333333333</v>
      </c>
      <c r="T151" s="9" t="str">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1 to 2</v>
      </c>
      <c r="U151" s="17"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0.05 to 0.1</v>
      </c>
      <c r="V151" s="17">
        <f t="shared" si="31"/>
        <v>0.0676361176868448</v>
      </c>
      <c r="W151" s="17"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 to 0.05</v>
      </c>
      <c r="X151" s="17">
        <f t="shared" si="32"/>
        <v>0.0454965618306842</v>
      </c>
      <c r="Y151" s="9"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6 to 8</v>
      </c>
      <c r="Z151" s="17">
        <f t="array" ref="Z151">_xlfn.IFS(AA151="oz",_xlfn.IFS(R151="oz",Q151,R151="fl oz",Q151*1.04,R151="ml",Q151*0.0338),AA151="fl oz",_xlfn.IFS(R151="oz",Q151/1.04,R151="fl oz",Q151,R151="ml",Q151*0.0338/1.04),AA151="ml",_xlfn.IFS(R151="oz",Q151/0.0338,R151="fl oz",Q151*1.04/0.0338,R151="ml",Q151))</f>
        <v>7.5</v>
      </c>
      <c r="AA151" s="9" t="str">
        <f>_xlfn.XLOOKUP($E151,'Copy of Raw Data'!$E:$E,'Copy of Raw Data'!AA:AA,"ERROR",0,1)</f>
        <v>oz</v>
      </c>
      <c r="AB151" s="9"/>
      <c r="AC151" s="9"/>
      <c r="AD151" s="9"/>
      <c r="AE151" s="9"/>
      <c r="AF151" s="9"/>
      <c r="AH151">
        <f t="shared" si="34"/>
        <v>0</v>
      </c>
      <c r="AI151">
        <f t="shared" si="34"/>
        <v>0</v>
      </c>
      <c r="AJ151">
        <f t="shared" si="34"/>
        <v>0</v>
      </c>
      <c r="AK151">
        <f t="shared" si="34"/>
        <v>0</v>
      </c>
      <c r="AL151">
        <f t="shared" si="34"/>
        <v>0</v>
      </c>
      <c r="AM151">
        <f t="shared" si="34"/>
        <v>0</v>
      </c>
      <c r="AN151">
        <f t="shared" si="34"/>
        <v>0</v>
      </c>
      <c r="AO151">
        <f t="shared" si="34"/>
        <v>0</v>
      </c>
      <c r="AP151">
        <f t="shared" si="34"/>
        <v>0</v>
      </c>
      <c r="AQ151">
        <f t="shared" si="34"/>
        <v>0</v>
      </c>
      <c r="AR151">
        <f t="shared" si="34"/>
        <v>0</v>
      </c>
      <c r="AS151">
        <f t="shared" si="34"/>
        <v>0</v>
      </c>
      <c r="AT151">
        <f t="shared" si="34"/>
        <v>0</v>
      </c>
      <c r="AU151">
        <f t="shared" si="34"/>
        <v>0</v>
      </c>
      <c r="AV151">
        <f t="shared" si="34"/>
        <v>0</v>
      </c>
      <c r="AW151">
        <f t="shared" si="34"/>
        <v>0</v>
      </c>
      <c r="AX151">
        <f t="shared" si="33"/>
        <v>0</v>
      </c>
      <c r="AY151">
        <f t="shared" si="33"/>
        <v>0</v>
      </c>
      <c r="AZ151">
        <f t="shared" si="33"/>
        <v>0</v>
      </c>
    </row>
    <row r="152" hidden="1" spans="1:52">
      <c r="A152" s="9" t="str">
        <f>_xlfn.XLOOKUP($E152,'Copy of Raw Data'!$E:$E,'Copy of Raw Data'!A:A,"ERROR",0,1)</f>
        <v>US</v>
      </c>
      <c r="B152" s="9" t="str">
        <f>_xlfn.XLOOKUP($E152,'Copy of Raw Data'!$E:$E,'Copy of Raw Data'!B:B,"ERROR",0,1)</f>
        <v>Hair Mousses</v>
      </c>
      <c r="C152" s="9" t="str">
        <f>_xlfn.XLOOKUP($E152,'Copy of Raw Data'!$E:$E,'Copy of Raw Data'!C:C,"ERROR",0,1)</f>
        <v>garnier</v>
      </c>
      <c r="D152" s="9" t="str">
        <f>_xlfn.XLOOKUP($E152,'Copy of Raw Data'!$E:$E,'Copy of Raw Data'!D:D,"ERROR",0,1)</f>
        <v>www.amazon.com/dp/B07BYD3TBG</v>
      </c>
      <c r="E152" s="9" t="s">
        <v>573</v>
      </c>
      <c r="F152" s="9" t="str">
        <f>_xlfn.XLOOKUP($E152,'Copy of Raw Data'!$E:$E,'Copy of Raw Data'!F:F,"ERROR",0,1)</f>
        <v>Garnier Hair Care Fructis Style Texture Tease Dry Touch Finishing Spray, 3.8 Ounce (Pack of 3)</v>
      </c>
      <c r="G152" s="9">
        <f>_xlfn.XLOOKUP($E152,'Copy of Raw Data'!$E:$E,'Copy of Raw Data'!G:G,"ERROR",0,1)</f>
        <v>1008</v>
      </c>
      <c r="H152" s="9">
        <f>_xlfn.XLOOKUP($E152,'Copy of Raw Data'!$E:$E,'Copy of Raw Data'!H:H,"ERROR",0,1)</f>
        <v>13705.01</v>
      </c>
      <c r="I152" s="9">
        <f>_xlfn.XLOOKUP($E152,'Copy of Raw Data'!$E:$E,'Copy of Raw Data'!I:I,"ERROR",0,1)</f>
        <v>0.000574671301943055</v>
      </c>
      <c r="J152" s="9" t="str">
        <f>_xlfn.XLOOKUP($E152,'Copy of Raw Data'!$E:$E,'Copy of 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_xlfn.XLOOKUP($E152,'Copy of Raw Data'!$E:$E,'Copy of Raw Data'!L:L,"ERROR",0,1)</f>
        <v>13.6</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_xlfn.XLOOKUP($E152,'Copy of Raw Data'!$E:$E,'Copy of Raw Data'!N:N,"ERROR",0,1)</f>
        <v>14.76</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6% to 8%</v>
      </c>
      <c r="P152" s="16">
        <f t="shared" si="30"/>
        <v>0.0785907859078591</v>
      </c>
      <c r="Q152" s="9">
        <f>_xlfn.XLOOKUP($E152,'Copy of Raw Data'!$E:$E,'Copy of Raw Data'!Q:Q,"ERROR",0,1)</f>
        <v>11.4</v>
      </c>
      <c r="R152" s="9" t="str">
        <f>_xlfn.XLOOKUP($E152,'Copy of Raw Data'!$E:$E,'Copy of Raw Data'!R:R,"ERROR",0,1)</f>
        <v>oz</v>
      </c>
      <c r="S152" s="17">
        <f t="shared" si="27"/>
        <v>1.19298245614035</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 to 0.05</v>
      </c>
      <c r="V152" s="17">
        <f t="shared" si="31"/>
        <v>0.0437854867130627</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32"/>
        <v>0.040344350900925</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10 to 15</v>
      </c>
      <c r="Z152" s="17">
        <f t="array" ref="Z152">_xlfn.IFS(AA152="oz",_xlfn.IFS(R152="oz",Q152,R152="fl oz",Q152*1.04,R152="ml",Q152*0.0338),AA152="fl oz",_xlfn.IFS(R152="oz",Q152/1.04,R152="fl oz",Q152,R152="ml",Q152*0.0338/1.04),AA152="ml",_xlfn.IFS(R152="oz",Q152/0.0338,R152="fl oz",Q152*1.04/0.0338,R152="ml",Q152))</f>
        <v>11.4</v>
      </c>
      <c r="AA152" s="9" t="str">
        <f>_xlfn.XLOOKUP($E152,'Copy of Raw Data'!$E:$E,'Copy of Raw Data'!AA:AA,"ERROR",0,1)</f>
        <v>oz</v>
      </c>
      <c r="AB152" s="9"/>
      <c r="AC152" s="9"/>
      <c r="AD152" s="9"/>
      <c r="AE152" s="9"/>
      <c r="AF152" s="9"/>
      <c r="AH152">
        <f t="shared" si="34"/>
        <v>0</v>
      </c>
      <c r="AI152">
        <f t="shared" si="34"/>
        <v>0</v>
      </c>
      <c r="AJ152">
        <f t="shared" si="34"/>
        <v>0</v>
      </c>
      <c r="AK152">
        <f t="shared" si="34"/>
        <v>0</v>
      </c>
      <c r="AL152">
        <f t="shared" si="34"/>
        <v>0</v>
      </c>
      <c r="AM152">
        <f t="shared" si="34"/>
        <v>0</v>
      </c>
      <c r="AN152">
        <f t="shared" si="34"/>
        <v>0</v>
      </c>
      <c r="AO152">
        <f t="shared" si="34"/>
        <v>0</v>
      </c>
      <c r="AP152">
        <f t="shared" si="34"/>
        <v>0</v>
      </c>
      <c r="AQ152">
        <f t="shared" si="34"/>
        <v>0</v>
      </c>
      <c r="AR152">
        <f t="shared" si="34"/>
        <v>0</v>
      </c>
      <c r="AS152">
        <f t="shared" si="34"/>
        <v>0</v>
      </c>
      <c r="AT152">
        <f t="shared" si="34"/>
        <v>0</v>
      </c>
      <c r="AU152">
        <f t="shared" si="34"/>
        <v>0</v>
      </c>
      <c r="AV152">
        <f t="shared" si="34"/>
        <v>0</v>
      </c>
      <c r="AW152">
        <f t="shared" si="34"/>
        <v>0</v>
      </c>
      <c r="AX152">
        <f t="shared" si="33"/>
        <v>0</v>
      </c>
      <c r="AY152">
        <f t="shared" si="33"/>
        <v>0</v>
      </c>
      <c r="AZ152">
        <f t="shared" si="33"/>
        <v>0</v>
      </c>
    </row>
    <row r="153" hidden="1" spans="1:52">
      <c r="A153" s="9" t="str">
        <f>_xlfn.XLOOKUP($E153,'Copy of Raw Data'!$E:$E,'Copy of Raw Data'!A:A,"ERROR",0,1)</f>
        <v>US</v>
      </c>
      <c r="B153" s="9" t="str">
        <f>_xlfn.XLOOKUP($E153,'Copy of Raw Data'!$E:$E,'Copy of Raw Data'!B:B,"ERROR",0,1)</f>
        <v>Hair Mousses</v>
      </c>
      <c r="C153" s="9" t="str">
        <f>_xlfn.XLOOKUP($E153,'Copy of Raw Data'!$E:$E,'Copy of Raw Data'!C:C,"ERROR",0,1)</f>
        <v>Herbal Essences</v>
      </c>
      <c r="D153" s="9" t="str">
        <f>_xlfn.XLOOKUP($E153,'Copy of Raw Data'!$E:$E,'Copy of Raw Data'!D:D,"ERROR",0,1)</f>
        <v>www.amazon.com/dp/B0725R6WLQ</v>
      </c>
      <c r="E153" s="9" t="s">
        <v>576</v>
      </c>
      <c r="F153" s="9" t="str">
        <f>_xlfn.XLOOKUP($E153,'Copy of Raw Data'!$E:$E,'Copy of Raw Data'!F:F,"ERROR",0,1)</f>
        <v>Herb Ess Mousse Twst Size 6.8z Herbal Essences Totally Twisted Curl Boosting Mousse</v>
      </c>
      <c r="G153" s="9">
        <f>_xlfn.XLOOKUP($E153,'Copy of Raw Data'!$E:$E,'Copy of Raw Data'!G:G,"ERROR",0,1)</f>
        <v>488</v>
      </c>
      <c r="H153" s="9">
        <f>_xlfn.XLOOKUP($E153,'Copy of Raw Data'!$E:$E,'Copy of Raw Data'!H:H,"ERROR",0,1)</f>
        <v>13517.05</v>
      </c>
      <c r="I153" s="9">
        <f>_xlfn.XLOOKUP($E153,'Copy of Raw Data'!$E:$E,'Copy of Raw Data'!I:I,"ERROR",0,1)</f>
        <v>0.000554691163890658</v>
      </c>
      <c r="J153" s="9" t="str">
        <f>_xlfn.XLOOKUP($E153,'Copy of Raw Data'!$E:$E,'Copy of 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20 to 30</v>
      </c>
      <c r="L153" s="9">
        <f>_xlfn.XLOOKUP($E153,'Copy of Raw Data'!$E:$E,'Copy of Raw Data'!L:L,"ERROR",0,1)</f>
        <v>28.65</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30 to 40</v>
      </c>
      <c r="N153" s="9">
        <f>_xlfn.XLOOKUP($E153,'Copy of Raw Data'!$E:$E,'Copy of Raw Data'!N:N,"ERROR",0,1)</f>
        <v>34.85</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15% to 20%</v>
      </c>
      <c r="P153" s="16">
        <f t="shared" si="30"/>
        <v>0.177905308464849</v>
      </c>
      <c r="Q153" s="9">
        <f>_xlfn.XLOOKUP($E153,'Copy of Raw Data'!$E:$E,'Copy of Raw Data'!Q:Q,"ERROR",0,1)</f>
        <v>6.8</v>
      </c>
      <c r="R153" s="9" t="str">
        <f>_xlfn.XLOOKUP($E153,'Copy of Raw Data'!$E:$E,'Copy of Raw Data'!R:R,"ERROR",0,1)</f>
        <v>fl oz</v>
      </c>
      <c r="S153" s="17">
        <f t="shared" si="27"/>
        <v>4.05118778280543</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4 to 5</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0.1 to 0.2</v>
      </c>
      <c r="V153" s="17">
        <f t="shared" si="31"/>
        <v>0.166651491896673</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0.1 to 0.2</v>
      </c>
      <c r="X153" s="17">
        <f t="shared" si="32"/>
        <v>0.137003306824668</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6 to 8</v>
      </c>
      <c r="Z153" s="17">
        <f t="array" ref="Z153">_xlfn.IFS(AA153="oz",_xlfn.IFS(R153="oz",Q153,R153="fl oz",Q153*1.04,R153="ml",Q153*0.0338),AA153="fl oz",_xlfn.IFS(R153="oz",Q153/1.04,R153="fl oz",Q153,R153="ml",Q153*0.0338/1.04),AA153="ml",_xlfn.IFS(R153="oz",Q153/0.0338,R153="fl oz",Q153*1.04/0.0338,R153="ml",Q153))</f>
        <v>7.072</v>
      </c>
      <c r="AA153" s="9" t="str">
        <f>_xlfn.XLOOKUP($E153,'Copy of Raw Data'!$E:$E,'Copy of Raw Data'!AA:AA,"ERROR",0,1)</f>
        <v>oz</v>
      </c>
      <c r="AB153" s="9"/>
      <c r="AC153" s="9"/>
      <c r="AD153" s="9"/>
      <c r="AE153" s="9"/>
      <c r="AF153" s="9"/>
      <c r="AH153">
        <f t="shared" si="34"/>
        <v>0</v>
      </c>
      <c r="AI153">
        <f t="shared" si="34"/>
        <v>0</v>
      </c>
      <c r="AJ153">
        <f t="shared" si="34"/>
        <v>0</v>
      </c>
      <c r="AK153">
        <f t="shared" si="34"/>
        <v>0</v>
      </c>
      <c r="AL153">
        <f t="shared" si="34"/>
        <v>0</v>
      </c>
      <c r="AM153">
        <f t="shared" si="34"/>
        <v>0</v>
      </c>
      <c r="AN153">
        <f t="shared" si="34"/>
        <v>0</v>
      </c>
      <c r="AO153">
        <f t="shared" si="34"/>
        <v>0</v>
      </c>
      <c r="AP153">
        <f t="shared" si="34"/>
        <v>0</v>
      </c>
      <c r="AQ153">
        <f t="shared" si="34"/>
        <v>0</v>
      </c>
      <c r="AR153">
        <f t="shared" si="34"/>
        <v>0</v>
      </c>
      <c r="AS153">
        <f t="shared" si="34"/>
        <v>0</v>
      </c>
      <c r="AT153">
        <f t="shared" si="34"/>
        <v>0</v>
      </c>
      <c r="AU153">
        <f t="shared" si="34"/>
        <v>0</v>
      </c>
      <c r="AV153">
        <f t="shared" si="34"/>
        <v>0</v>
      </c>
      <c r="AW153">
        <f t="shared" si="34"/>
        <v>0</v>
      </c>
      <c r="AX153">
        <f t="shared" si="33"/>
        <v>0</v>
      </c>
      <c r="AY153">
        <f t="shared" si="33"/>
        <v>0</v>
      </c>
      <c r="AZ153">
        <f t="shared" si="33"/>
        <v>0</v>
      </c>
    </row>
    <row r="154" hidden="1" spans="1:52">
      <c r="A154" s="9" t="str">
        <f>_xlfn.XLOOKUP($E154,'Copy of Raw Data'!$E:$E,'Copy of Raw Data'!A:A,"ERROR",0,1)</f>
        <v>US</v>
      </c>
      <c r="B154" s="9" t="str">
        <f>_xlfn.XLOOKUP($E154,'Copy of Raw Data'!$E:$E,'Copy of Raw Data'!B:B,"ERROR",0,1)</f>
        <v>Hair Mousses</v>
      </c>
      <c r="C154" s="9" t="str">
        <f>_xlfn.XLOOKUP($E154,'Copy of Raw Data'!$E:$E,'Copy of Raw Data'!C:C,"ERROR",0,1)</f>
        <v>IWELL Signature</v>
      </c>
      <c r="D154" s="9" t="str">
        <f>_xlfn.XLOOKUP($E154,'Copy of Raw Data'!$E:$E,'Copy of Raw Data'!D:D,"ERROR",0,1)</f>
        <v>www.amazon.com/dp/B0BB3CPRKH</v>
      </c>
      <c r="E154" s="9" t="s">
        <v>579</v>
      </c>
      <c r="F154" s="9" t="str">
        <f>_xlfn.XLOOKUP($E154,'Copy of Raw Data'!$E:$E,'Copy of Raw Data'!F:F,"ERROR",0,1)</f>
        <v>IWELL Signature Lace Tint Mousse 7 Fl oz (200ml) | Concealer Tinted Mousse for Lace Wigs Hair Wigs | Perfect Match Your Skin Tone | Easy Tinting | Quick-Drying | Safe and Convenient | Value Size 7 fl oz (Deep Dark Brown)</v>
      </c>
      <c r="G154" s="9">
        <f>_xlfn.XLOOKUP($E154,'Copy of Raw Data'!$E:$E,'Copy of Raw Data'!G:G,"ERROR",0,1)</f>
        <v>1488</v>
      </c>
      <c r="H154" s="9">
        <f>_xlfn.XLOOKUP($E154,'Copy of Raw Data'!$E:$E,'Copy of Raw Data'!H:H,"ERROR",0,1)</f>
        <v>13047.09</v>
      </c>
      <c r="I154" s="9">
        <f>_xlfn.XLOOKUP($E154,'Copy of Raw Data'!$E:$E,'Copy of Raw Data'!I:I,"ERROR",0,1)</f>
        <v>0.000541338193936839</v>
      </c>
      <c r="J154" s="9" t="str">
        <f>_xlfn.XLOOKUP($E154,'Copy of Raw Data'!$E:$E,'Copy of 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5 to 10</v>
      </c>
      <c r="L154" s="9">
        <f>_xlfn.XLOOKUP($E154,'Copy of Raw Data'!$E:$E,'Copy of Raw Data'!L:L,"ERROR",0,1)</f>
        <v>9.01</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10 to 15</v>
      </c>
      <c r="N154" s="9">
        <f>_xlfn.XLOOKUP($E154,'Copy of Raw Data'!$E:$E,'Copy of Raw Data'!N:N,"ERROR",0,1)</f>
        <v>11.23</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30"/>
        <v>0.197684772929653</v>
      </c>
      <c r="Q154" s="9">
        <f>_xlfn.XLOOKUP($E154,'Copy of Raw Data'!$E:$E,'Copy of Raw Data'!Q:Q,"ERROR",0,1)</f>
        <v>7</v>
      </c>
      <c r="R154" s="9" t="str">
        <f>_xlfn.XLOOKUP($E154,'Copy of Raw Data'!$E:$E,'Copy of Raw Data'!R:R,"ERROR",0,1)</f>
        <v>fl oz</v>
      </c>
      <c r="S154" s="17">
        <f t="shared" si="27"/>
        <v>1.23763736263736</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1 to 2</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0.05 to 0.1</v>
      </c>
      <c r="V154" s="17">
        <f t="shared" si="31"/>
        <v>0.052167142968631</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 to 0.05</v>
      </c>
      <c r="X154" s="17">
        <f t="shared" si="32"/>
        <v>0.0418544931564884</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7.28</v>
      </c>
      <c r="AA154" s="9" t="str">
        <f>_xlfn.XLOOKUP($E154,'Copy of Raw Data'!$E:$E,'Copy of Raw Data'!AA:AA,"ERROR",0,1)</f>
        <v>oz</v>
      </c>
      <c r="AB154" s="9"/>
      <c r="AC154" s="9"/>
      <c r="AD154" s="9"/>
      <c r="AE154" s="9"/>
      <c r="AF154" s="9"/>
      <c r="AH154">
        <f t="shared" si="34"/>
        <v>0</v>
      </c>
      <c r="AI154">
        <f t="shared" si="34"/>
        <v>0</v>
      </c>
      <c r="AJ154">
        <f t="shared" si="34"/>
        <v>0</v>
      </c>
      <c r="AK154">
        <f t="shared" si="34"/>
        <v>0</v>
      </c>
      <c r="AL154">
        <f t="shared" si="34"/>
        <v>0</v>
      </c>
      <c r="AM154">
        <f t="shared" si="34"/>
        <v>0</v>
      </c>
      <c r="AN154">
        <f t="shared" si="34"/>
        <v>0</v>
      </c>
      <c r="AO154">
        <f t="shared" si="34"/>
        <v>0</v>
      </c>
      <c r="AP154">
        <f t="shared" si="34"/>
        <v>0</v>
      </c>
      <c r="AQ154">
        <f t="shared" si="34"/>
        <v>0</v>
      </c>
      <c r="AR154">
        <f t="shared" si="34"/>
        <v>0</v>
      </c>
      <c r="AS154">
        <f t="shared" si="34"/>
        <v>0</v>
      </c>
      <c r="AT154">
        <f t="shared" si="34"/>
        <v>0</v>
      </c>
      <c r="AU154">
        <f t="shared" si="34"/>
        <v>0</v>
      </c>
      <c r="AV154">
        <f t="shared" si="34"/>
        <v>0</v>
      </c>
      <c r="AW154">
        <f t="shared" si="34"/>
        <v>0</v>
      </c>
      <c r="AX154">
        <f t="shared" si="33"/>
        <v>0</v>
      </c>
      <c r="AY154">
        <f t="shared" si="33"/>
        <v>0</v>
      </c>
      <c r="AZ154">
        <f t="shared" si="33"/>
        <v>0</v>
      </c>
    </row>
    <row r="155" hidden="1" spans="1:52">
      <c r="A155" s="9" t="str">
        <f>_xlfn.XLOOKUP($E155,'Copy of Raw Data'!$E:$E,'Copy of Raw Data'!A:A,"ERROR",0,1)</f>
        <v>US</v>
      </c>
      <c r="B155" s="9" t="str">
        <f>_xlfn.XLOOKUP($E155,'Copy of Raw Data'!$E:$E,'Copy of Raw Data'!B:B,"ERROR",0,1)</f>
        <v>Hair Mousses</v>
      </c>
      <c r="C155" s="9" t="str">
        <f>_xlfn.XLOOKUP($E155,'Copy of Raw Data'!$E:$E,'Copy of Raw Data'!C:C,"ERROR",0,1)</f>
        <v>L'Oreal Paris</v>
      </c>
      <c r="D155" s="9" t="str">
        <f>_xlfn.XLOOKUP($E155,'Copy of Raw Data'!$E:$E,'Copy of Raw Data'!D:D,"ERROR",0,1)</f>
        <v>www.amazon.com/dp/B00LXMDK42</v>
      </c>
      <c r="E155" s="9" t="s">
        <v>582</v>
      </c>
      <c r="F155" s="9" t="str">
        <f>_xlfn.XLOOKUP($E155,'Copy of Raw Data'!$E:$E,'Copy of Raw Data'!F:F,"ERROR",0,1)</f>
        <v>Loreal Advances Hair Style Curve It Curl Mousse 8.3z (Pack of 3)</v>
      </c>
      <c r="G155" s="9">
        <f>_xlfn.XLOOKUP($E155,'Copy of Raw Data'!$E:$E,'Copy of Raw Data'!G:G,"ERROR",0,1)</f>
        <v>569</v>
      </c>
      <c r="H155" s="9">
        <f>_xlfn.XLOOKUP($E155,'Copy of Raw Data'!$E:$E,'Copy of Raw Data'!H:H,"ERROR",0,1)</f>
        <v>12733.01</v>
      </c>
      <c r="I155" s="9">
        <f>_xlfn.XLOOKUP($E155,'Copy of Raw Data'!$E:$E,'Copy of Raw Data'!I:I,"ERROR",0,1)</f>
        <v>0.000533784208642026</v>
      </c>
      <c r="J155" s="9" t="str">
        <f>_xlfn.XLOOKUP($E155,'Copy of Raw Data'!$E:$E,'Copy of 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20 to 30</v>
      </c>
      <c r="L155" s="9">
        <f>_xlfn.XLOOKUP($E155,'Copy of Raw Data'!$E:$E,'Copy of Raw Data'!L:L,"ERROR",0,1)</f>
        <v>22.62</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20 to 30</v>
      </c>
      <c r="N155" s="9">
        <f>_xlfn.XLOOKUP($E155,'Copy of Raw Data'!$E:$E,'Copy of Raw Data'!N:N,"ERROR",0,1)</f>
        <v>24.32</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6% to 8%</v>
      </c>
      <c r="P155" s="16">
        <f t="shared" si="30"/>
        <v>0.0699013157894737</v>
      </c>
      <c r="Q155" s="9">
        <f>_xlfn.XLOOKUP($E155,'Copy of Raw Data'!$E:$E,'Copy of Raw Data'!Q:Q,"ERROR",0,1)</f>
        <v>24.9</v>
      </c>
      <c r="R155" s="9" t="str">
        <f>_xlfn.XLOOKUP($E155,'Copy of Raw Data'!$E:$E,'Copy of Raw Data'!R:R,"ERROR",0,1)</f>
        <v>oz</v>
      </c>
      <c r="S155" s="17">
        <f t="shared" si="27"/>
        <v>0.908433734939759</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0.75 to 1</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17">
        <f t="shared" si="31"/>
        <v>0.0330303289587162</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32"/>
        <v>0.0307214655035427</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20 to 25</v>
      </c>
      <c r="Z155" s="17">
        <f t="array" ref="Z155">_xlfn.IFS(AA155="oz",_xlfn.IFS(R155="oz",Q155,R155="fl oz",Q155*1.04,R155="ml",Q155*0.0338),AA155="fl oz",_xlfn.IFS(R155="oz",Q155/1.04,R155="fl oz",Q155,R155="ml",Q155*0.0338/1.04),AA155="ml",_xlfn.IFS(R155="oz",Q155/0.0338,R155="fl oz",Q155*1.04/0.0338,R155="ml",Q155))</f>
        <v>24.9</v>
      </c>
      <c r="AA155" s="9" t="str">
        <f>_xlfn.XLOOKUP($E155,'Copy of Raw Data'!$E:$E,'Copy of Raw Data'!AA:AA,"ERROR",0,1)</f>
        <v>oz</v>
      </c>
      <c r="AB155" s="9"/>
      <c r="AC155" s="9"/>
      <c r="AD155" s="9"/>
      <c r="AE155" s="9"/>
      <c r="AF155" s="9"/>
      <c r="AH155">
        <f t="shared" si="34"/>
        <v>0</v>
      </c>
      <c r="AI155">
        <f t="shared" si="34"/>
        <v>0</v>
      </c>
      <c r="AJ155">
        <f t="shared" si="34"/>
        <v>0</v>
      </c>
      <c r="AK155">
        <f t="shared" si="34"/>
        <v>0</v>
      </c>
      <c r="AL155">
        <f t="shared" si="34"/>
        <v>0</v>
      </c>
      <c r="AM155">
        <f t="shared" si="34"/>
        <v>0</v>
      </c>
      <c r="AN155">
        <f t="shared" si="34"/>
        <v>0</v>
      </c>
      <c r="AO155">
        <f t="shared" si="34"/>
        <v>0</v>
      </c>
      <c r="AP155">
        <f t="shared" si="34"/>
        <v>0</v>
      </c>
      <c r="AQ155">
        <f t="shared" si="34"/>
        <v>0</v>
      </c>
      <c r="AR155">
        <f t="shared" si="34"/>
        <v>0</v>
      </c>
      <c r="AS155">
        <f t="shared" si="34"/>
        <v>0</v>
      </c>
      <c r="AT155">
        <f t="shared" si="34"/>
        <v>0</v>
      </c>
      <c r="AU155">
        <f t="shared" si="34"/>
        <v>0</v>
      </c>
      <c r="AV155">
        <f t="shared" si="34"/>
        <v>0</v>
      </c>
      <c r="AW155">
        <f t="shared" si="34"/>
        <v>0</v>
      </c>
      <c r="AX155">
        <f t="shared" si="33"/>
        <v>0</v>
      </c>
      <c r="AY155">
        <f t="shared" si="33"/>
        <v>0</v>
      </c>
      <c r="AZ155">
        <f t="shared" si="33"/>
        <v>0</v>
      </c>
    </row>
    <row r="156" hidden="1" spans="1:52">
      <c r="A156" s="9" t="str">
        <f>_xlfn.XLOOKUP($E156,'Copy of Raw Data'!$E:$E,'Copy of Raw Data'!A:A,"ERROR",0,1)</f>
        <v>US</v>
      </c>
      <c r="B156" s="9" t="str">
        <f>_xlfn.XLOOKUP($E156,'Copy of Raw Data'!$E:$E,'Copy of Raw Data'!B:B,"ERROR",0,1)</f>
        <v>Hair Mousses</v>
      </c>
      <c r="C156" s="9" t="str">
        <f>_xlfn.XLOOKUP($E156,'Copy of Raw Data'!$E:$E,'Copy of Raw Data'!C:C,"ERROR",0,1)</f>
        <v>Red by Kiss</v>
      </c>
      <c r="D156" s="9" t="str">
        <f>_xlfn.XLOOKUP($E156,'Copy of Raw Data'!$E:$E,'Copy of Raw Data'!D:D,"ERROR",0,1)</f>
        <v>www.amazon.com/dp/B0BWZQMPGL</v>
      </c>
      <c r="E156" s="9" t="s">
        <v>586</v>
      </c>
      <c r="F156" s="9" t="str">
        <f>_xlfn.XLOOKUP($E156,'Copy of Raw Data'!$E:$E,'Copy of Raw Data'!F:F,"ERROR",0,1)</f>
        <v>Red by Kiss Foaming Mousse, Maximum Shine Wrap Mousse – Reduces and Prevent Frizz, Define Curls, Hold Styles, Nourishes Dry and Crips Hair, Enriched with Certified Organic Jamaican Black Castor Oil</v>
      </c>
      <c r="G156" s="9">
        <f>_xlfn.XLOOKUP($E156,'Copy of Raw Data'!$E:$E,'Copy of Raw Data'!G:G,"ERROR",0,1)</f>
        <v>1586</v>
      </c>
      <c r="H156" s="9">
        <f>_xlfn.XLOOKUP($E156,'Copy of Raw Data'!$E:$E,'Copy of Raw Data'!H:H,"ERROR",0,1)</f>
        <v>12555.33</v>
      </c>
      <c r="I156" s="9">
        <f>_xlfn.XLOOKUP($E156,'Copy of Raw Data'!$E:$E,'Copy of Raw Data'!I:I,"ERROR",0,1)</f>
        <v>0.000531354502093183</v>
      </c>
      <c r="J156" s="9" t="str">
        <f>_xlfn.XLOOKUP($E156,'Copy of Raw Data'!$E:$E,'Copy of 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5 to 10</v>
      </c>
      <c r="L156" s="9">
        <f>_xlfn.XLOOKUP($E156,'Copy of Raw Data'!$E:$E,'Copy of Raw Data'!L:L,"ERROR",0,1)</f>
        <v>7.91</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5 to 10</v>
      </c>
      <c r="N156" s="9">
        <f>_xlfn.XLOOKUP($E156,'Copy of Raw Data'!$E:$E,'Copy of Raw Data'!N:N,"ERROR",0,1)</f>
        <v>7.99</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0% to 2%</v>
      </c>
      <c r="P156" s="16">
        <f t="shared" si="30"/>
        <v>0.0100125156445557</v>
      </c>
      <c r="Q156" s="9">
        <f>_xlfn.XLOOKUP($E156,'Copy of Raw Data'!$E:$E,'Copy of Raw Data'!Q:Q,"ERROR",0,1)</f>
        <v>8.7</v>
      </c>
      <c r="R156" s="9" t="str">
        <f>_xlfn.XLOOKUP($E156,'Copy of Raw Data'!$E:$E,'Copy of Raw Data'!R:R,"ERROR",0,1)</f>
        <v>fl oz</v>
      </c>
      <c r="S156" s="17">
        <f t="shared" si="27"/>
        <v>0.874226348364279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31"/>
        <v>0.0298636483376376</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32"/>
        <v>0.0295646380914535</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8 to 10</v>
      </c>
      <c r="Z156" s="17">
        <f t="array" ref="Z156">_xlfn.IFS(AA156="oz",_xlfn.IFS(R156="oz",Q156,R156="fl oz",Q156*1.04,R156="ml",Q156*0.0338),AA156="fl oz",_xlfn.IFS(R156="oz",Q156/1.04,R156="fl oz",Q156,R156="ml",Q156*0.0338/1.04),AA156="ml",_xlfn.IFS(R156="oz",Q156/0.0338,R156="fl oz",Q156*1.04/0.0338,R156="ml",Q156))</f>
        <v>9.048</v>
      </c>
      <c r="AA156" s="9" t="str">
        <f>_xlfn.XLOOKUP($E156,'Copy of Raw Data'!$E:$E,'Copy of Raw Data'!AA:AA,"ERROR",0,1)</f>
        <v>oz</v>
      </c>
      <c r="AB156" s="9"/>
      <c r="AC156" s="9"/>
      <c r="AD156" s="9"/>
      <c r="AE156" s="9"/>
      <c r="AF156" s="9"/>
      <c r="AH156">
        <f t="shared" si="34"/>
        <v>0</v>
      </c>
      <c r="AI156">
        <f t="shared" si="34"/>
        <v>0</v>
      </c>
      <c r="AJ156">
        <f t="shared" si="34"/>
        <v>0</v>
      </c>
      <c r="AK156">
        <f t="shared" si="34"/>
        <v>0</v>
      </c>
      <c r="AL156">
        <f t="shared" si="34"/>
        <v>0</v>
      </c>
      <c r="AM156">
        <f t="shared" si="34"/>
        <v>0</v>
      </c>
      <c r="AN156">
        <f t="shared" si="34"/>
        <v>0</v>
      </c>
      <c r="AO156">
        <f t="shared" si="34"/>
        <v>0</v>
      </c>
      <c r="AP156">
        <f t="shared" si="34"/>
        <v>0</v>
      </c>
      <c r="AQ156">
        <f t="shared" si="34"/>
        <v>0</v>
      </c>
      <c r="AR156">
        <f t="shared" si="34"/>
        <v>0</v>
      </c>
      <c r="AS156">
        <f t="shared" si="34"/>
        <v>0</v>
      </c>
      <c r="AT156">
        <f t="shared" si="34"/>
        <v>0</v>
      </c>
      <c r="AU156">
        <f t="shared" si="34"/>
        <v>0</v>
      </c>
      <c r="AV156">
        <f t="shared" si="34"/>
        <v>0</v>
      </c>
      <c r="AW156">
        <f t="shared" si="34"/>
        <v>0</v>
      </c>
      <c r="AX156">
        <f t="shared" si="33"/>
        <v>0</v>
      </c>
      <c r="AY156">
        <f t="shared" si="33"/>
        <v>0</v>
      </c>
      <c r="AZ156">
        <f t="shared" si="33"/>
        <v>0</v>
      </c>
    </row>
    <row r="157" hidden="1" spans="1:52">
      <c r="A157" s="9" t="str">
        <f>_xlfn.XLOOKUP($E157,'Copy of Raw Data'!$E:$E,'Copy of Raw Data'!A:A,"ERROR",0,1)</f>
        <v>US</v>
      </c>
      <c r="B157" s="9" t="str">
        <f>_xlfn.XLOOKUP($E157,'Copy of Raw Data'!$E:$E,'Copy of Raw Data'!B:B,"ERROR",0,1)</f>
        <v>Hair Mousses</v>
      </c>
      <c r="C157" s="9" t="str">
        <f>_xlfn.XLOOKUP($E157,'Copy of Raw Data'!$E:$E,'Copy of Raw Data'!C:C,"ERROR",0,1)</f>
        <v>Goiple</v>
      </c>
      <c r="D157" s="9" t="str">
        <f>_xlfn.XLOOKUP($E157,'Copy of Raw Data'!$E:$E,'Copy of Raw Data'!D:D,"ERROR",0,1)</f>
        <v>www.amazon.com/dp/B09DL9SPXZ</v>
      </c>
      <c r="E157" s="9" t="s">
        <v>589</v>
      </c>
      <c r="F157" s="9" t="str">
        <f>_xlfn.XLOOKUP($E157,'Copy of Raw Data'!$E:$E,'Copy of Raw Data'!F:F,"ERROR",0,1)</f>
        <v>Goiple Strong Hold Braid Gel Good for Twist, Locs, Braids, Edge No Flake Extra Hold High Shine Braiding Gel &amp; Edge Control 8.8oz with Hair Combs</v>
      </c>
      <c r="G157" s="9">
        <f>_xlfn.XLOOKUP($E157,'Copy of Raw Data'!$E:$E,'Copy of Raw Data'!G:G,"ERROR",0,1)</f>
        <v>1251</v>
      </c>
      <c r="H157" s="9">
        <f>_xlfn.XLOOKUP($E157,'Copy of Raw Data'!$E:$E,'Copy of Raw Data'!H:H,"ERROR",0,1)</f>
        <v>12498.18</v>
      </c>
      <c r="I157" s="9">
        <f>_xlfn.XLOOKUP($E157,'Copy of Raw Data'!$E:$E,'Copy of Raw Data'!I:I,"ERROR",0,1)</f>
        <v>0.00051748370491688</v>
      </c>
      <c r="J157" s="9" t="str">
        <f>_xlfn.XLOOKUP($E157,'Copy of Raw Data'!$E:$E,'Copy of 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_xlfn.XLOOKUP($E157,'Copy of Raw Data'!$E:$E,'Copy of Raw Data'!L:L,"ERROR",0,1)</f>
        <v>9.99</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_xlfn.XLOOKUP($E157,'Copy of Raw Data'!$E:$E,'Copy of Raw Data'!N:N,"ERROR",0,1)</f>
        <v>9.99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No Discount</v>
      </c>
      <c r="P157" s="16">
        <f t="shared" si="30"/>
        <v>0</v>
      </c>
      <c r="Q157" s="9">
        <f>_xlfn.XLOOKUP($E157,'Copy of Raw Data'!$E:$E,'Copy of Raw Data'!Q:Q,"ERROR",0,1)</f>
        <v>8.8</v>
      </c>
      <c r="R157" s="9" t="str">
        <f>_xlfn.XLOOKUP($E157,'Copy of Raw Data'!$E:$E,'Copy of Raw Data'!R:R,"ERROR",0,1)</f>
        <v>oz</v>
      </c>
      <c r="S157" s="17">
        <f t="shared" si="27"/>
        <v>1.13522727272727</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1 to 2</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31"/>
        <v>0.0383911827097488</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32"/>
        <v>0.0383911827097488</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8.8</v>
      </c>
      <c r="AA157" s="9" t="str">
        <f>_xlfn.XLOOKUP($E157,'Copy of Raw Data'!$E:$E,'Copy of Raw Data'!AA:AA,"ERROR",0,1)</f>
        <v>oz</v>
      </c>
      <c r="AB157" s="9"/>
      <c r="AC157" s="9"/>
      <c r="AD157" s="9"/>
      <c r="AE157" s="9"/>
      <c r="AF157" s="9"/>
      <c r="AH157">
        <f t="shared" si="34"/>
        <v>0</v>
      </c>
      <c r="AI157">
        <f t="shared" si="34"/>
        <v>0</v>
      </c>
      <c r="AJ157">
        <f t="shared" si="34"/>
        <v>0</v>
      </c>
      <c r="AK157">
        <f t="shared" si="34"/>
        <v>0</v>
      </c>
      <c r="AL157">
        <f t="shared" si="34"/>
        <v>0</v>
      </c>
      <c r="AM157">
        <f t="shared" si="34"/>
        <v>0</v>
      </c>
      <c r="AN157">
        <f t="shared" si="34"/>
        <v>0</v>
      </c>
      <c r="AO157">
        <f t="shared" si="34"/>
        <v>0</v>
      </c>
      <c r="AP157">
        <f t="shared" si="34"/>
        <v>0</v>
      </c>
      <c r="AQ157">
        <f t="shared" si="34"/>
        <v>0</v>
      </c>
      <c r="AR157">
        <f t="shared" si="34"/>
        <v>0</v>
      </c>
      <c r="AS157">
        <f t="shared" si="34"/>
        <v>0</v>
      </c>
      <c r="AT157">
        <f t="shared" si="34"/>
        <v>0</v>
      </c>
      <c r="AU157">
        <f t="shared" si="34"/>
        <v>0</v>
      </c>
      <c r="AV157">
        <f t="shared" si="34"/>
        <v>0</v>
      </c>
      <c r="AW157">
        <f t="shared" si="34"/>
        <v>0</v>
      </c>
      <c r="AX157">
        <f t="shared" si="33"/>
        <v>0</v>
      </c>
      <c r="AY157">
        <f t="shared" si="33"/>
        <v>0</v>
      </c>
      <c r="AZ157">
        <f t="shared" si="33"/>
        <v>0</v>
      </c>
    </row>
    <row r="158" hidden="1" spans="1:52">
      <c r="A158" s="9" t="str">
        <f>_xlfn.XLOOKUP($E158,'Copy of Raw Data'!$E:$E,'Copy of Raw Data'!A:A,"ERROR",0,1)</f>
        <v>US</v>
      </c>
      <c r="B158" s="9" t="str">
        <f>_xlfn.XLOOKUP($E158,'Copy of Raw Data'!$E:$E,'Copy of Raw Data'!B:B,"ERROR",0,1)</f>
        <v>Hair Mousses</v>
      </c>
      <c r="C158" s="9" t="str">
        <f>_xlfn.XLOOKUP($E158,'Copy of Raw Data'!$E:$E,'Copy of Raw Data'!C:C,"ERROR",0,1)</f>
        <v>Aussie</v>
      </c>
      <c r="D158" s="9" t="str">
        <f>_xlfn.XLOOKUP($E158,'Copy of Raw Data'!$E:$E,'Copy of Raw Data'!D:D,"ERROR",0,1)</f>
        <v>www.amazon.com/dp/B07M7XR34H</v>
      </c>
      <c r="E158" s="9" t="s">
        <v>592</v>
      </c>
      <c r="F158" s="9" t="str">
        <f>_xlfn.XLOOKUP($E158,'Copy of Raw Data'!$E:$E,'Copy of Raw Data'!F:F,"ERROR",0,1)</f>
        <v>Aussie Mousse Volume 6 Ounce Head Strong (Max Hold) (2 Pack)</v>
      </c>
      <c r="G158" s="9">
        <f>_xlfn.XLOOKUP($E158,'Copy of Raw Data'!$E:$E,'Copy of Raw Data'!G:G,"ERROR",0,1)</f>
        <v>763</v>
      </c>
      <c r="H158" s="9">
        <f>_xlfn.XLOOKUP($E158,'Copy of Raw Data'!$E:$E,'Copy of Raw Data'!H:H,"ERROR",0,1)</f>
        <v>12171.92</v>
      </c>
      <c r="I158" s="9">
        <f>_xlfn.XLOOKUP($E158,'Copy of Raw Data'!$E:$E,'Copy of Raw Data'!I:I,"ERROR",0,1)</f>
        <v>0.0005002712640881</v>
      </c>
      <c r="J158" s="9" t="str">
        <f>_xlfn.XLOOKUP($E158,'Copy of Raw Data'!$E:$E,'Copy of 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15 to 20</v>
      </c>
      <c r="L158" s="9">
        <f>_xlfn.XLOOKUP($E158,'Copy of Raw Data'!$E:$E,'Copy of Raw Data'!L:L,"ERROR",0,1)</f>
        <v>16.12</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15 to 20</v>
      </c>
      <c r="N158" s="9">
        <f>_xlfn.XLOOKUP($E158,'Copy of Raw Data'!$E:$E,'Copy of Raw Data'!N:N,"ERROR",0,1)</f>
        <v>17.02</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4% to 6%</v>
      </c>
      <c r="P158" s="16">
        <f t="shared" si="30"/>
        <v>0.0528789659224441</v>
      </c>
      <c r="Q158" s="9">
        <f>_xlfn.XLOOKUP($E158,'Copy of Raw Data'!$E:$E,'Copy of Raw Data'!Q:Q,"ERROR",0,1)</f>
        <v>12</v>
      </c>
      <c r="R158" s="9" t="str">
        <f>_xlfn.XLOOKUP($E158,'Copy of Raw Data'!$E:$E,'Copy of Raw Data'!R:R,"ERROR",0,1)</f>
        <v>oz</v>
      </c>
      <c r="S158" s="17">
        <f t="shared" si="27"/>
        <v>1.34333333333333</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31"/>
        <v>0.0479652801262541</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32"/>
        <v>0.0454289257129974</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10 to 15</v>
      </c>
      <c r="Z158" s="17">
        <f t="array" ref="Z158">_xlfn.IFS(AA158="oz",_xlfn.IFS(R158="oz",Q158,R158="fl oz",Q158*1.04,R158="ml",Q158*0.0338),AA158="fl oz",_xlfn.IFS(R158="oz",Q158/1.04,R158="fl oz",Q158,R158="ml",Q158*0.0338/1.04),AA158="ml",_xlfn.IFS(R158="oz",Q158/0.0338,R158="fl oz",Q158*1.04/0.0338,R158="ml",Q158))</f>
        <v>12</v>
      </c>
      <c r="AA158" s="9" t="str">
        <f>_xlfn.XLOOKUP($E158,'Copy of Raw Data'!$E:$E,'Copy of Raw Data'!AA:AA,"ERROR",0,1)</f>
        <v>oz</v>
      </c>
      <c r="AB158" s="9"/>
      <c r="AC158" s="9"/>
      <c r="AD158" s="9"/>
      <c r="AE158" s="9"/>
      <c r="AF158" s="9"/>
      <c r="AH158">
        <f t="shared" si="34"/>
        <v>0</v>
      </c>
      <c r="AI158">
        <f t="shared" si="34"/>
        <v>0</v>
      </c>
      <c r="AJ158">
        <f t="shared" si="34"/>
        <v>0</v>
      </c>
      <c r="AK158">
        <f t="shared" si="34"/>
        <v>0</v>
      </c>
      <c r="AL158">
        <f t="shared" si="34"/>
        <v>0</v>
      </c>
      <c r="AM158">
        <f t="shared" si="34"/>
        <v>0</v>
      </c>
      <c r="AN158">
        <f t="shared" si="34"/>
        <v>0</v>
      </c>
      <c r="AO158">
        <f t="shared" si="34"/>
        <v>0</v>
      </c>
      <c r="AP158">
        <f t="shared" si="34"/>
        <v>0</v>
      </c>
      <c r="AQ158">
        <f t="shared" si="34"/>
        <v>0</v>
      </c>
      <c r="AR158">
        <f t="shared" si="34"/>
        <v>0</v>
      </c>
      <c r="AS158">
        <f t="shared" si="34"/>
        <v>0</v>
      </c>
      <c r="AT158">
        <f t="shared" si="34"/>
        <v>0</v>
      </c>
      <c r="AU158">
        <f t="shared" si="34"/>
        <v>0</v>
      </c>
      <c r="AV158">
        <f t="shared" si="34"/>
        <v>0</v>
      </c>
      <c r="AW158">
        <f t="shared" ref="AW158:AZ221" si="35">IF(IFERROR(SEARCH(AW$2,$AE158,1),0)=0,0,1)</f>
        <v>0</v>
      </c>
      <c r="AX158">
        <f t="shared" si="35"/>
        <v>0</v>
      </c>
      <c r="AY158">
        <f t="shared" si="35"/>
        <v>0</v>
      </c>
      <c r="AZ158">
        <f t="shared" si="35"/>
        <v>0</v>
      </c>
    </row>
    <row r="159" hidden="1" spans="1:52">
      <c r="A159" s="9" t="str">
        <f>_xlfn.XLOOKUP($E159,'Copy of Raw Data'!$E:$E,'Copy of Raw Data'!A:A,"ERROR",0,1)</f>
        <v>US</v>
      </c>
      <c r="B159" s="9" t="str">
        <f>_xlfn.XLOOKUP($E159,'Copy of Raw Data'!$E:$E,'Copy of Raw Data'!B:B,"ERROR",0,1)</f>
        <v>Hair Mousses</v>
      </c>
      <c r="C159" s="9" t="str">
        <f>_xlfn.XLOOKUP($E159,'Copy of Raw Data'!$E:$E,'Copy of Raw Data'!C:C,"ERROR",0,1)</f>
        <v>herbal essences</v>
      </c>
      <c r="D159" s="9" t="str">
        <f>_xlfn.XLOOKUP($E159,'Copy of Raw Data'!$E:$E,'Copy of Raw Data'!D:D,"ERROR",0,1)</f>
        <v>www.amazon.com/dp/B001E5E9UC</v>
      </c>
      <c r="E159" s="9" t="s">
        <v>595</v>
      </c>
      <c r="F159" s="9" t="str">
        <f>_xlfn.XLOOKUP($E159,'Copy of Raw Data'!$E:$E,'Copy of Raw Data'!F:F,"ERROR",0,1)</f>
        <v>Herbal Essences Body Envy Volumizing Mousse 6.8 oz ( Pack of 12)</v>
      </c>
      <c r="G159" s="9">
        <f>_xlfn.XLOOKUP($E159,'Copy of Raw Data'!$E:$E,'Copy of Raw Data'!G:G,"ERROR",0,1)</f>
        <v>250</v>
      </c>
      <c r="H159" s="9">
        <f>_xlfn.XLOOKUP($E159,'Copy of Raw Data'!$E:$E,'Copy of Raw Data'!H:H,"ERROR",0,1)</f>
        <v>11767.06</v>
      </c>
      <c r="I159" s="9">
        <f>_xlfn.XLOOKUP($E159,'Copy of Raw Data'!$E:$E,'Copy of Raw Data'!I:I,"ERROR",0,1)</f>
        <v>0.000489049123394614</v>
      </c>
      <c r="J159" s="9" t="str">
        <f>_xlfn.XLOOKUP($E159,'Copy of Raw Data'!$E:$E,'Copy of 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40 to 50</v>
      </c>
      <c r="L159" s="9">
        <f>_xlfn.XLOOKUP($E159,'Copy of Raw Data'!$E:$E,'Copy of Raw Data'!L:L,"ERROR",0,1)</f>
        <v>47.26</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50 to 75</v>
      </c>
      <c r="N159" s="9">
        <f>_xlfn.XLOOKUP($E159,'Copy of Raw Data'!$E:$E,'Copy of Raw Data'!N:N,"ERROR",0,1)</f>
        <v>55.97</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15% to 20%</v>
      </c>
      <c r="P159" s="16">
        <f t="shared" si="30"/>
        <v>0.155619081650884</v>
      </c>
      <c r="Q159" s="9">
        <f>_xlfn.XLOOKUP($E159,'Copy of Raw Data'!$E:$E,'Copy of Raw Data'!Q:Q,"ERROR",0,1)</f>
        <v>81.6</v>
      </c>
      <c r="R159" s="9" t="str">
        <f>_xlfn.XLOOKUP($E159,'Copy of Raw Data'!$E:$E,'Copy of Raw Data'!R:R,"ERROR",0,1)</f>
        <v>fl oz</v>
      </c>
      <c r="S159" s="17">
        <f t="shared" si="27"/>
        <v>0.556891025641026</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0.5 to 0.75</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31"/>
        <v>0.0223038833129048</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32"/>
        <v>0.0188329734745021</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50+</v>
      </c>
      <c r="Z159" s="17">
        <f t="array" ref="Z159">_xlfn.IFS(AA159="oz",_xlfn.IFS(R159="oz",Q159,R159="fl oz",Q159*1.04,R159="ml",Q159*0.0338),AA159="fl oz",_xlfn.IFS(R159="oz",Q159/1.04,R159="fl oz",Q159,R159="ml",Q159*0.0338/1.04),AA159="ml",_xlfn.IFS(R159="oz",Q159/0.0338,R159="fl oz",Q159*1.04/0.0338,R159="ml",Q159))</f>
        <v>84.864</v>
      </c>
      <c r="AA159" s="9" t="str">
        <f>_xlfn.XLOOKUP($E159,'Copy of Raw Data'!$E:$E,'Copy of Raw Data'!AA:AA,"ERROR",0,1)</f>
        <v>oz</v>
      </c>
      <c r="AB159" s="9"/>
      <c r="AC159" s="9"/>
      <c r="AD159" s="9"/>
      <c r="AE159" s="9"/>
      <c r="AF159" s="9"/>
      <c r="AH159">
        <f t="shared" ref="AH159:AW222" si="36">IF(IFERROR(SEARCH(AH$2,$AE159,1),0)=0,0,1)</f>
        <v>0</v>
      </c>
      <c r="AI159">
        <f t="shared" si="36"/>
        <v>0</v>
      </c>
      <c r="AJ159">
        <f t="shared" si="36"/>
        <v>0</v>
      </c>
      <c r="AK159">
        <f t="shared" si="36"/>
        <v>0</v>
      </c>
      <c r="AL159">
        <f t="shared" si="36"/>
        <v>0</v>
      </c>
      <c r="AM159">
        <f t="shared" si="36"/>
        <v>0</v>
      </c>
      <c r="AN159">
        <f t="shared" si="36"/>
        <v>0</v>
      </c>
      <c r="AO159">
        <f t="shared" si="36"/>
        <v>0</v>
      </c>
      <c r="AP159">
        <f t="shared" si="36"/>
        <v>0</v>
      </c>
      <c r="AQ159">
        <f t="shared" si="36"/>
        <v>0</v>
      </c>
      <c r="AR159">
        <f t="shared" si="36"/>
        <v>0</v>
      </c>
      <c r="AS159">
        <f t="shared" si="36"/>
        <v>0</v>
      </c>
      <c r="AT159">
        <f t="shared" si="36"/>
        <v>0</v>
      </c>
      <c r="AU159">
        <f t="shared" si="36"/>
        <v>0</v>
      </c>
      <c r="AV159">
        <f t="shared" si="36"/>
        <v>0</v>
      </c>
      <c r="AW159">
        <f t="shared" si="36"/>
        <v>0</v>
      </c>
      <c r="AX159">
        <f t="shared" si="35"/>
        <v>0</v>
      </c>
      <c r="AY159">
        <f t="shared" si="35"/>
        <v>0</v>
      </c>
      <c r="AZ159">
        <f t="shared" si="35"/>
        <v>0</v>
      </c>
    </row>
    <row r="160" hidden="1" spans="1:52">
      <c r="A160" s="9" t="str">
        <f>_xlfn.XLOOKUP($E160,'Copy of Raw Data'!$E:$E,'Copy of Raw Data'!A:A,"ERROR",0,1)</f>
        <v>US</v>
      </c>
      <c r="B160" s="9" t="str">
        <f>_xlfn.XLOOKUP($E160,'Copy of Raw Data'!$E:$E,'Copy of Raw Data'!B:B,"ERROR",0,1)</f>
        <v>Hair Mousses</v>
      </c>
      <c r="C160" s="9" t="str">
        <f>_xlfn.XLOOKUP($E160,'Copy of Raw Data'!$E:$E,'Copy of Raw Data'!C:C,"ERROR",0,1)</f>
        <v>Got2B</v>
      </c>
      <c r="D160" s="9" t="str">
        <f>_xlfn.XLOOKUP($E160,'Copy of Raw Data'!$E:$E,'Copy of Raw Data'!D:D,"ERROR",0,1)</f>
        <v>www.amazon.com/dp/B01N4BHD1H</v>
      </c>
      <c r="E160" s="9" t="s">
        <v>598</v>
      </c>
      <c r="F160" s="9" t="str">
        <f>_xlfn.XLOOKUP($E160,'Copy of Raw Data'!$E:$E,'Copy of Raw Data'!F:F,"ERROR",0,1)</f>
        <v>Got 2B Volumaniac Mousse Bodifying 8 Ounce (Pack of 2)</v>
      </c>
      <c r="G160" s="9">
        <f>_xlfn.XLOOKUP($E160,'Copy of Raw Data'!$E:$E,'Copy of Raw Data'!G:G,"ERROR",0,1)</f>
        <v>544</v>
      </c>
      <c r="H160" s="9">
        <f>_xlfn.XLOOKUP($E160,'Copy of Raw Data'!$E:$E,'Copy of Raw Data'!H:H,"ERROR",0,1)</f>
        <v>11503.1</v>
      </c>
      <c r="I160" s="9">
        <f>_xlfn.XLOOKUP($E160,'Copy of Raw Data'!$E:$E,'Copy of Raw Data'!I:I,"ERROR",0,1)</f>
        <v>0.000485529343776438</v>
      </c>
      <c r="J160" s="9" t="str">
        <f>_xlfn.XLOOKUP($E160,'Copy of Raw Data'!$E:$E,'Copy of 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20 to 30</v>
      </c>
      <c r="L160" s="9">
        <f>_xlfn.XLOOKUP($E160,'Copy of Raw Data'!$E:$E,'Copy of Raw Data'!L:L,"ERROR",0,1)</f>
        <v>21.25</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30 to 40</v>
      </c>
      <c r="N160" s="9">
        <f>_xlfn.XLOOKUP($E160,'Copy of Raw Data'!$E:$E,'Copy of Raw Data'!N:N,"ERROR",0,1)</f>
        <v>31.17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30% to 40%</v>
      </c>
      <c r="P160" s="16">
        <f t="shared" si="30"/>
        <v>0.318254732114212</v>
      </c>
      <c r="Q160" s="9">
        <f>_xlfn.XLOOKUP($E160,'Copy of Raw Data'!$E:$E,'Copy of Raw Data'!Q:Q,"ERROR",0,1)</f>
        <v>16</v>
      </c>
      <c r="R160" s="9" t="str">
        <f>_xlfn.XLOOKUP($E160,'Copy of Raw Data'!$E:$E,'Copy of Raw Data'!R:R,"ERROR",0,1)</f>
        <v>oz</v>
      </c>
      <c r="S160" s="17">
        <f t="shared" si="27"/>
        <v>1.328125</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1 to 2</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0.05 to 0.1</v>
      </c>
      <c r="V160" s="17">
        <f t="shared" si="31"/>
        <v>0.0658818058843422</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32"/>
        <v>0.0449146094014204</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15 to 20</v>
      </c>
      <c r="Z160" s="17">
        <f t="array" ref="Z160">_xlfn.IFS(AA160="oz",_xlfn.IFS(R160="oz",Q160,R160="fl oz",Q160*1.04,R160="ml",Q160*0.0338),AA160="fl oz",_xlfn.IFS(R160="oz",Q160/1.04,R160="fl oz",Q160,R160="ml",Q160*0.0338/1.04),AA160="ml",_xlfn.IFS(R160="oz",Q160/0.0338,R160="fl oz",Q160*1.04/0.0338,R160="ml",Q160))</f>
        <v>16</v>
      </c>
      <c r="AA160" s="9" t="str">
        <f>_xlfn.XLOOKUP($E160,'Copy of Raw Data'!$E:$E,'Copy of Raw Data'!AA:AA,"ERROR",0,1)</f>
        <v>oz</v>
      </c>
      <c r="AB160" s="9"/>
      <c r="AC160" s="9"/>
      <c r="AD160" s="9"/>
      <c r="AE160" s="9"/>
      <c r="AF160" s="9"/>
      <c r="AH160">
        <f t="shared" si="36"/>
        <v>0</v>
      </c>
      <c r="AI160">
        <f t="shared" si="36"/>
        <v>0</v>
      </c>
      <c r="AJ160">
        <f t="shared" si="36"/>
        <v>0</v>
      </c>
      <c r="AK160">
        <f t="shared" si="36"/>
        <v>0</v>
      </c>
      <c r="AL160">
        <f t="shared" si="36"/>
        <v>0</v>
      </c>
      <c r="AM160">
        <f t="shared" si="36"/>
        <v>0</v>
      </c>
      <c r="AN160">
        <f t="shared" si="36"/>
        <v>0</v>
      </c>
      <c r="AO160">
        <f t="shared" si="36"/>
        <v>0</v>
      </c>
      <c r="AP160">
        <f t="shared" si="36"/>
        <v>0</v>
      </c>
      <c r="AQ160">
        <f t="shared" si="36"/>
        <v>0</v>
      </c>
      <c r="AR160">
        <f t="shared" si="36"/>
        <v>0</v>
      </c>
      <c r="AS160">
        <f t="shared" si="36"/>
        <v>0</v>
      </c>
      <c r="AT160">
        <f t="shared" si="36"/>
        <v>0</v>
      </c>
      <c r="AU160">
        <f t="shared" si="36"/>
        <v>0</v>
      </c>
      <c r="AV160">
        <f t="shared" si="36"/>
        <v>0</v>
      </c>
      <c r="AW160">
        <f t="shared" si="36"/>
        <v>0</v>
      </c>
      <c r="AX160">
        <f t="shared" si="35"/>
        <v>0</v>
      </c>
      <c r="AY160">
        <f t="shared" si="35"/>
        <v>0</v>
      </c>
      <c r="AZ160">
        <f t="shared" si="35"/>
        <v>0</v>
      </c>
    </row>
    <row r="161" hidden="1" spans="1:52">
      <c r="A161" s="9" t="str">
        <f>_xlfn.XLOOKUP($E161,'Copy of Raw Data'!$E:$E,'Copy of Raw Data'!A:A,"ERROR",0,1)</f>
        <v>US</v>
      </c>
      <c r="B161" s="9" t="str">
        <f>_xlfn.XLOOKUP($E161,'Copy of Raw Data'!$E:$E,'Copy of Raw Data'!B:B,"ERROR",0,1)</f>
        <v>Hair Mousses</v>
      </c>
      <c r="C161" s="9" t="str">
        <f>_xlfn.XLOOKUP($E161,'Copy of Raw Data'!$E:$E,'Copy of Raw Data'!C:C,"ERROR",0,1)</f>
        <v>it's a 10 haircare</v>
      </c>
      <c r="D161" s="9" t="str">
        <f>_xlfn.XLOOKUP($E161,'Copy of Raw Data'!$E:$E,'Copy of Raw Data'!D:D,"ERROR",0,1)</f>
        <v>www.amazon.com/dp/B005FQQSZA</v>
      </c>
      <c r="E161" s="9" t="s">
        <v>602</v>
      </c>
      <c r="F161" s="9" t="str">
        <f>_xlfn.XLOOKUP($E161,'Copy of Raw Data'!$E:$E,'Copy of Raw Data'!F:F,"ERROR",0,1)</f>
        <v>It's a 10 Miracle Styling Mousse for Unisex, 9 Ounce</v>
      </c>
      <c r="G161" s="9">
        <f>_xlfn.XLOOKUP($E161,'Copy of Raw Data'!$E:$E,'Copy of Raw Data'!G:G,"ERROR",0,1)</f>
        <v>706</v>
      </c>
      <c r="H161" s="9">
        <f>_xlfn.XLOOKUP($E161,'Copy of Raw Data'!$E:$E,'Copy of Raw Data'!H:H,"ERROR",0,1)</f>
        <v>11420.31</v>
      </c>
      <c r="I161" s="9">
        <f>_xlfn.XLOOKUP($E161,'Copy of Raw Data'!$E:$E,'Copy of Raw Data'!I:I,"ERROR",0,1)</f>
        <v>0.000483282449793824</v>
      </c>
      <c r="J161" s="9" t="str">
        <f>_xlfn.XLOOKUP($E161,'Copy of Raw Data'!$E:$E,'Copy of 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15 to 20</v>
      </c>
      <c r="L161" s="9">
        <f>_xlfn.XLOOKUP($E161,'Copy of Raw Data'!$E:$E,'Copy of Raw Data'!L:L,"ERROR",0,1)</f>
        <v>16.18</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15 to 20</v>
      </c>
      <c r="N161" s="9">
        <f>_xlfn.XLOOKUP($E161,'Copy of Raw Data'!$E:$E,'Copy of Raw Data'!N:N,"ERROR",0,1)</f>
        <v>18.07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10% to 15%</v>
      </c>
      <c r="P161" s="16">
        <f t="shared" si="30"/>
        <v>0.104593248478141</v>
      </c>
      <c r="Q161" s="9">
        <f>_xlfn.XLOOKUP($E161,'Copy of Raw Data'!$E:$E,'Copy of Raw Data'!Q:Q,"ERROR",0,1)</f>
        <v>9</v>
      </c>
      <c r="R161" s="9" t="str">
        <f>_xlfn.XLOOKUP($E161,'Copy of Raw Data'!$E:$E,'Copy of Raw Data'!R:R,"ERROR",0,1)</f>
        <v>oz</v>
      </c>
      <c r="S161" s="17">
        <f t="shared" si="27"/>
        <v>1.79777777777778</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31"/>
        <v>0.0678991470334047</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0.05 to 0.1</v>
      </c>
      <c r="X161" s="17">
        <f t="shared" si="32"/>
        <v>0.060797354676286</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8 to 10</v>
      </c>
      <c r="Z161" s="17">
        <f t="array" ref="Z161">_xlfn.IFS(AA161="oz",_xlfn.IFS(R161="oz",Q161,R161="fl oz",Q161*1.04,R161="ml",Q161*0.0338),AA161="fl oz",_xlfn.IFS(R161="oz",Q161/1.04,R161="fl oz",Q161,R161="ml",Q161*0.0338/1.04),AA161="ml",_xlfn.IFS(R161="oz",Q161/0.0338,R161="fl oz",Q161*1.04/0.0338,R161="ml",Q161))</f>
        <v>9</v>
      </c>
      <c r="AA161" s="9" t="str">
        <f>_xlfn.XLOOKUP($E161,'Copy of Raw Data'!$E:$E,'Copy of Raw Data'!AA:AA,"ERROR",0,1)</f>
        <v>oz</v>
      </c>
      <c r="AB161" s="9"/>
      <c r="AC161" s="9"/>
      <c r="AD161" s="9"/>
      <c r="AE161" s="9"/>
      <c r="AF161" s="9"/>
      <c r="AH161">
        <f t="shared" si="36"/>
        <v>0</v>
      </c>
      <c r="AI161">
        <f t="shared" si="36"/>
        <v>0</v>
      </c>
      <c r="AJ161">
        <f t="shared" si="36"/>
        <v>0</v>
      </c>
      <c r="AK161">
        <f t="shared" si="36"/>
        <v>0</v>
      </c>
      <c r="AL161">
        <f t="shared" si="36"/>
        <v>0</v>
      </c>
      <c r="AM161">
        <f t="shared" si="36"/>
        <v>0</v>
      </c>
      <c r="AN161">
        <f t="shared" si="36"/>
        <v>0</v>
      </c>
      <c r="AO161">
        <f t="shared" si="36"/>
        <v>0</v>
      </c>
      <c r="AP161">
        <f t="shared" si="36"/>
        <v>0</v>
      </c>
      <c r="AQ161">
        <f t="shared" si="36"/>
        <v>0</v>
      </c>
      <c r="AR161">
        <f t="shared" si="36"/>
        <v>0</v>
      </c>
      <c r="AS161">
        <f t="shared" si="36"/>
        <v>0</v>
      </c>
      <c r="AT161">
        <f t="shared" si="36"/>
        <v>0</v>
      </c>
      <c r="AU161">
        <f t="shared" si="36"/>
        <v>0</v>
      </c>
      <c r="AV161">
        <f t="shared" si="36"/>
        <v>0</v>
      </c>
      <c r="AW161">
        <f t="shared" si="36"/>
        <v>0</v>
      </c>
      <c r="AX161">
        <f t="shared" si="35"/>
        <v>0</v>
      </c>
      <c r="AY161">
        <f t="shared" si="35"/>
        <v>0</v>
      </c>
      <c r="AZ161">
        <f t="shared" si="35"/>
        <v>0</v>
      </c>
    </row>
    <row r="162" hidden="1" spans="1:52">
      <c r="A162" s="9" t="str">
        <f>_xlfn.XLOOKUP($E162,'Copy of Raw Data'!$E:$E,'Copy of Raw Data'!A:A,"ERROR",0,1)</f>
        <v>US</v>
      </c>
      <c r="B162" s="9" t="str">
        <f>_xlfn.XLOOKUP($E162,'Copy of Raw Data'!$E:$E,'Copy of Raw Data'!B:B,"ERROR",0,1)</f>
        <v>Hair Mousses</v>
      </c>
      <c r="C162" s="9" t="str">
        <f>_xlfn.XLOOKUP($E162,'Copy of Raw Data'!$E:$E,'Copy of Raw Data'!C:C,"ERROR",0,1)</f>
        <v>Pond's</v>
      </c>
      <c r="D162" s="9" t="str">
        <f>_xlfn.XLOOKUP($E162,'Copy of Raw Data'!$E:$E,'Copy of Raw Data'!D:D,"ERROR",0,1)</f>
        <v>www.amazon.com/dp/B08T4BVJPT</v>
      </c>
      <c r="E162" s="9" t="s">
        <v>606</v>
      </c>
      <c r="F162" s="9" t="str">
        <f>_xlfn.XLOOKUP($E162,'Copy of Raw Data'!$E:$E,'Copy of Raw Data'!F:F,"ERROR",0,1)</f>
        <v>Kristin Ess Hair Sea Salt Air Dry Mousse for Volume + Texture - Styling Product For Wavy + Curly Hair, Light Hold, For Fine to Medium Hair, Non-Sticky, Vegan, 6.7 fl oz</v>
      </c>
      <c r="G162" s="9">
        <f>_xlfn.XLOOKUP($E162,'Copy of Raw Data'!$E:$E,'Copy of Raw Data'!G:G,"ERROR",0,1)</f>
        <v>739</v>
      </c>
      <c r="H162" s="9">
        <f>_xlfn.XLOOKUP($E162,'Copy of Raw Data'!$E:$E,'Copy of Raw Data'!H:H,"ERROR",0,1)</f>
        <v>11367.46</v>
      </c>
      <c r="I162" s="9">
        <f>_xlfn.XLOOKUP($E162,'Copy of Raw Data'!$E:$E,'Copy of Raw Data'!I:I,"ERROR",0,1)</f>
        <v>0.000471987609219348</v>
      </c>
      <c r="J162" s="9" t="str">
        <f>_xlfn.XLOOKUP($E162,'Copy of Raw Data'!$E:$E,'Copy of 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_xlfn.XLOOKUP($E162,'Copy of Raw Data'!$E:$E,'Copy of Raw Data'!L:L,"ERROR",0,1)</f>
        <v>15.44</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_xlfn.XLOOKUP($E162,'Copy of Raw Data'!$E:$E,'Copy of Raw Data'!N:N,"ERROR",0,1)</f>
        <v>16.25</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4% to 6%</v>
      </c>
      <c r="P162" s="16">
        <f t="shared" si="30"/>
        <v>0.0498461538461539</v>
      </c>
      <c r="Q162" s="9">
        <f>_xlfn.XLOOKUP($E162,'Copy of Raw Data'!$E:$E,'Copy of Raw Data'!Q:Q,"ERROR",0,1)</f>
        <v>6.7</v>
      </c>
      <c r="R162" s="9" t="str">
        <f>_xlfn.XLOOKUP($E162,'Copy of Raw Data'!$E:$E,'Copy of Raw Data'!R:R,"ERROR",0,1)</f>
        <v>fl oz</v>
      </c>
      <c r="S162" s="17">
        <f t="shared" si="27"/>
        <v>2.2158438576349</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2 to 3</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31"/>
        <v>0.0788667417057425</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32"/>
        <v>0.0749355379653332</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17">
        <f t="array" ref="Z162">_xlfn.IFS(AA162="oz",_xlfn.IFS(R162="oz",Q162,R162="fl oz",Q162*1.04,R162="ml",Q162*0.0338),AA162="fl oz",_xlfn.IFS(R162="oz",Q162/1.04,R162="fl oz",Q162,R162="ml",Q162*0.0338/1.04),AA162="ml",_xlfn.IFS(R162="oz",Q162/0.0338,R162="fl oz",Q162*1.04/0.0338,R162="ml",Q162))</f>
        <v>6.968</v>
      </c>
      <c r="AA162" s="9" t="str">
        <f>_xlfn.XLOOKUP($E162,'Copy of Raw Data'!$E:$E,'Copy of Raw Data'!AA:AA,"ERROR",0,1)</f>
        <v>oz</v>
      </c>
      <c r="AB162" s="9"/>
      <c r="AC162" s="9"/>
      <c r="AD162" s="9"/>
      <c r="AE162" s="9"/>
      <c r="AF162" s="9"/>
      <c r="AH162">
        <f t="shared" si="36"/>
        <v>0</v>
      </c>
      <c r="AI162">
        <f t="shared" si="36"/>
        <v>0</v>
      </c>
      <c r="AJ162">
        <f t="shared" si="36"/>
        <v>0</v>
      </c>
      <c r="AK162">
        <f t="shared" si="36"/>
        <v>0</v>
      </c>
      <c r="AL162">
        <f t="shared" si="36"/>
        <v>0</v>
      </c>
      <c r="AM162">
        <f t="shared" si="36"/>
        <v>0</v>
      </c>
      <c r="AN162">
        <f t="shared" si="36"/>
        <v>0</v>
      </c>
      <c r="AO162">
        <f t="shared" si="36"/>
        <v>0</v>
      </c>
      <c r="AP162">
        <f t="shared" si="36"/>
        <v>0</v>
      </c>
      <c r="AQ162">
        <f t="shared" si="36"/>
        <v>0</v>
      </c>
      <c r="AR162">
        <f t="shared" si="36"/>
        <v>0</v>
      </c>
      <c r="AS162">
        <f t="shared" si="36"/>
        <v>0</v>
      </c>
      <c r="AT162">
        <f t="shared" si="36"/>
        <v>0</v>
      </c>
      <c r="AU162">
        <f t="shared" si="36"/>
        <v>0</v>
      </c>
      <c r="AV162">
        <f t="shared" si="36"/>
        <v>0</v>
      </c>
      <c r="AW162">
        <f t="shared" si="36"/>
        <v>0</v>
      </c>
      <c r="AX162">
        <f t="shared" si="35"/>
        <v>0</v>
      </c>
      <c r="AY162">
        <f t="shared" si="35"/>
        <v>0</v>
      </c>
      <c r="AZ162">
        <f t="shared" si="35"/>
        <v>0</v>
      </c>
    </row>
    <row r="163" hidden="1" spans="1:52">
      <c r="A163" s="9" t="str">
        <f>_xlfn.XLOOKUP($E163,'Copy of Raw Data'!$E:$E,'Copy of Raw Data'!A:A,"ERROR",0,1)</f>
        <v>US</v>
      </c>
      <c r="B163" s="9" t="str">
        <f>_xlfn.XLOOKUP($E163,'Copy of Raw Data'!$E:$E,'Copy of Raw Data'!B:B,"ERROR",0,1)</f>
        <v>Hair Mousses</v>
      </c>
      <c r="C163" s="9" t="str">
        <f>_xlfn.XLOOKUP($E163,'Copy of Raw Data'!$E:$E,'Copy of Raw Data'!C:C,"ERROR",0,1)</f>
        <v>ebin new york</v>
      </c>
      <c r="D163" s="9" t="str">
        <f>_xlfn.XLOOKUP($E163,'Copy of Raw Data'!$E:$E,'Copy of Raw Data'!D:D,"ERROR",0,1)</f>
        <v>www.amazon.com/dp/B0B61WLLX7</v>
      </c>
      <c r="E163" s="9" t="s">
        <v>610</v>
      </c>
      <c r="F163" s="9" t="str">
        <f>_xlfn.XLOOKUP($E163,'Copy of Raw Data'!$E:$E,'Copy of Raw Data'!F:F,"ERROR",0,1)</f>
        <v>EBIN NEW YORK TINTED LACE MOUSSE - Light Warm Brown, 3.38oz/ 100ml | Lightweight Foam with Highly Pigmented, Perfect Matching with Flawless Finish</v>
      </c>
      <c r="G163" s="9">
        <f>_xlfn.XLOOKUP($E163,'Copy of Raw Data'!$E:$E,'Copy of Raw Data'!G:G,"ERROR",0,1)</f>
        <v>1558</v>
      </c>
      <c r="H163" s="9">
        <f>_xlfn.XLOOKUP($E163,'Copy of Raw Data'!$E:$E,'Copy of Raw Data'!H:H,"ERROR",0,1)</f>
        <v>11101.79</v>
      </c>
      <c r="I163" s="9">
        <f>_xlfn.XLOOKUP($E163,'Copy of Raw Data'!$E:$E,'Copy of Raw Data'!I:I,"ERROR",0,1)</f>
        <v>0.000471698510277404</v>
      </c>
      <c r="J163" s="9" t="str">
        <f>_xlfn.XLOOKUP($E163,'Copy of Raw Data'!$E:$E,'Copy of 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5 to 10</v>
      </c>
      <c r="L163" s="9">
        <f>_xlfn.XLOOKUP($E163,'Copy of Raw Data'!$E:$E,'Copy of Raw Data'!L:L,"ERROR",0,1)</f>
        <v>7.22</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5 to 10</v>
      </c>
      <c r="N163" s="9">
        <f>_xlfn.XLOOKUP($E163,'Copy of Raw Data'!$E:$E,'Copy of Raw Data'!N:N,"ERROR",0,1)</f>
        <v>8.58</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15% to 20%</v>
      </c>
      <c r="P163" s="16">
        <f t="shared" si="30"/>
        <v>0.158508158508159</v>
      </c>
      <c r="Q163" s="9">
        <f>_xlfn.XLOOKUP($E163,'Copy of Raw Data'!$E:$E,'Copy of Raw Data'!Q:Q,"ERROR",0,1)</f>
        <v>3.38</v>
      </c>
      <c r="R163" s="9" t="str">
        <f>_xlfn.XLOOKUP($E163,'Copy of Raw Data'!$E:$E,'Copy of Raw Data'!R:R,"ERROR",0,1)</f>
        <v>oz</v>
      </c>
      <c r="S163" s="17">
        <f t="shared" si="27"/>
        <v>2.13609467455621</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31"/>
        <v>0.0858458416794568</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32"/>
        <v>0.0722385753992632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2 to 4</v>
      </c>
      <c r="Z163" s="17">
        <f t="array" ref="Z163">_xlfn.IFS(AA163="oz",_xlfn.IFS(R163="oz",Q163,R163="fl oz",Q163*1.04,R163="ml",Q163*0.0338),AA163="fl oz",_xlfn.IFS(R163="oz",Q163/1.04,R163="fl oz",Q163,R163="ml",Q163*0.0338/1.04),AA163="ml",_xlfn.IFS(R163="oz",Q163/0.0338,R163="fl oz",Q163*1.04/0.0338,R163="ml",Q163))</f>
        <v>3.38</v>
      </c>
      <c r="AA163" s="9" t="str">
        <f>_xlfn.XLOOKUP($E163,'Copy of Raw Data'!$E:$E,'Copy of Raw Data'!AA:AA,"ERROR",0,1)</f>
        <v>oz</v>
      </c>
      <c r="AB163" s="9"/>
      <c r="AC163" s="9"/>
      <c r="AD163" s="9"/>
      <c r="AE163" s="9"/>
      <c r="AF163" s="9"/>
      <c r="AH163">
        <f t="shared" si="36"/>
        <v>0</v>
      </c>
      <c r="AI163">
        <f t="shared" si="36"/>
        <v>0</v>
      </c>
      <c r="AJ163">
        <f t="shared" si="36"/>
        <v>0</v>
      </c>
      <c r="AK163">
        <f t="shared" si="36"/>
        <v>0</v>
      </c>
      <c r="AL163">
        <f t="shared" si="36"/>
        <v>0</v>
      </c>
      <c r="AM163">
        <f t="shared" si="36"/>
        <v>0</v>
      </c>
      <c r="AN163">
        <f t="shared" si="36"/>
        <v>0</v>
      </c>
      <c r="AO163">
        <f t="shared" si="36"/>
        <v>0</v>
      </c>
      <c r="AP163">
        <f t="shared" si="36"/>
        <v>0</v>
      </c>
      <c r="AQ163">
        <f t="shared" si="36"/>
        <v>0</v>
      </c>
      <c r="AR163">
        <f t="shared" si="36"/>
        <v>0</v>
      </c>
      <c r="AS163">
        <f t="shared" si="36"/>
        <v>0</v>
      </c>
      <c r="AT163">
        <f t="shared" si="36"/>
        <v>0</v>
      </c>
      <c r="AU163">
        <f t="shared" si="36"/>
        <v>0</v>
      </c>
      <c r="AV163">
        <f t="shared" si="36"/>
        <v>0</v>
      </c>
      <c r="AW163">
        <f t="shared" si="36"/>
        <v>0</v>
      </c>
      <c r="AX163">
        <f t="shared" si="35"/>
        <v>0</v>
      </c>
      <c r="AY163">
        <f t="shared" si="35"/>
        <v>0</v>
      </c>
      <c r="AZ163">
        <f t="shared" si="35"/>
        <v>0</v>
      </c>
    </row>
    <row r="164" hidden="1" spans="1:52">
      <c r="A164" s="9" t="str">
        <f>_xlfn.XLOOKUP($E164,'Copy of Raw Data'!$E:$E,'Copy of Raw Data'!A:A,"ERROR",0,1)</f>
        <v>US</v>
      </c>
      <c r="B164" s="9" t="str">
        <f>_xlfn.XLOOKUP($E164,'Copy of Raw Data'!$E:$E,'Copy of Raw Data'!B:B,"ERROR",0,1)</f>
        <v>Hair Mousses</v>
      </c>
      <c r="C164" s="9" t="str">
        <f>_xlfn.XLOOKUP($E164,'Copy of Raw Data'!$E:$E,'Copy of Raw Data'!C:C,"ERROR",0,1)</f>
        <v>aunt jackie's</v>
      </c>
      <c r="D164" s="9" t="str">
        <f>_xlfn.XLOOKUP($E164,'Copy of Raw Data'!$E:$E,'Copy of Raw Data'!D:D,"ERROR",0,1)</f>
        <v>www.amazon.com/dp/B08WHB8W48</v>
      </c>
      <c r="E164" s="9" t="s">
        <v>613</v>
      </c>
      <c r="F164" s="9" t="str">
        <f>_xlfn.XLOOKUP($E164,'Copy of Raw Data'!$E:$E,'Copy of Raw Data'!F:F,"ERROR",0,1)</f>
        <v>Aunt Jackie's Grapeseed Style and Shine Recipes Ice Curls Glossy Curling Jelly, Hydrates, Softens, Makes Waves, Curls and Coils Easier to Style, 18 oz</v>
      </c>
      <c r="G164" s="9">
        <f>_xlfn.XLOOKUP($E164,'Copy of Raw Data'!$E:$E,'Copy of Raw Data'!G:G,"ERROR",0,1)</f>
        <v>851</v>
      </c>
      <c r="H164" s="9">
        <f>_xlfn.XLOOKUP($E164,'Copy of Raw Data'!$E:$E,'Copy of Raw Data'!H:H,"ERROR",0,1)</f>
        <v>11094.99</v>
      </c>
      <c r="I164" s="9">
        <f>_xlfn.XLOOKUP($E164,'Copy of Raw Data'!$E:$E,'Copy of Raw Data'!I:I,"ERROR",0,1)</f>
        <v>0.000469386994178355</v>
      </c>
      <c r="J164" s="9" t="str">
        <f>_xlfn.XLOOKUP($E164,'Copy of Raw Data'!$E:$E,'Copy of 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10 to 15</v>
      </c>
      <c r="L164" s="9">
        <f>_xlfn.XLOOKUP($E164,'Copy of Raw Data'!$E:$E,'Copy of Raw Data'!L:L,"ERROR",0,1)</f>
        <v>13.3</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10 to 15</v>
      </c>
      <c r="N164" s="9">
        <f>_xlfn.XLOOKUP($E164,'Copy of Raw Data'!$E:$E,'Copy of Raw Data'!N:N,"ERROR",0,1)</f>
        <v>13.3</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6">
        <f t="shared" si="30"/>
        <v>0</v>
      </c>
      <c r="Q164" s="9">
        <f>_xlfn.XLOOKUP($E164,'Copy of Raw Data'!$E:$E,'Copy of Raw Data'!Q:Q,"ERROR",0,1)</f>
        <v>18</v>
      </c>
      <c r="R164" s="9" t="str">
        <f>_xlfn.XLOOKUP($E164,'Copy of Raw Data'!$E:$E,'Copy of Raw Data'!R:R,"ERROR",0,1)</f>
        <v>oz</v>
      </c>
      <c r="S164" s="17">
        <f t="shared" si="27"/>
        <v>0.738888888888889</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0.5 to 0.75</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 to 0.05</v>
      </c>
      <c r="V164" s="17">
        <f t="shared" si="31"/>
        <v>0.0249877879231954</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 to 0.05</v>
      </c>
      <c r="X164" s="17">
        <f t="shared" si="32"/>
        <v>0.0249877879231954</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15 to 20</v>
      </c>
      <c r="Z164" s="17">
        <f t="array" ref="Z164">_xlfn.IFS(AA164="oz",_xlfn.IFS(R164="oz",Q164,R164="fl oz",Q164*1.04,R164="ml",Q164*0.0338),AA164="fl oz",_xlfn.IFS(R164="oz",Q164/1.04,R164="fl oz",Q164,R164="ml",Q164*0.0338/1.04),AA164="ml",_xlfn.IFS(R164="oz",Q164/0.0338,R164="fl oz",Q164*1.04/0.0338,R164="ml",Q164))</f>
        <v>18</v>
      </c>
      <c r="AA164" s="9" t="str">
        <f>_xlfn.XLOOKUP($E164,'Copy of Raw Data'!$E:$E,'Copy of Raw Data'!AA:AA,"ERROR",0,1)</f>
        <v>oz</v>
      </c>
      <c r="AB164" s="9"/>
      <c r="AC164" s="9"/>
      <c r="AD164" s="9"/>
      <c r="AE164" s="9"/>
      <c r="AF164" s="9"/>
      <c r="AH164">
        <f t="shared" si="36"/>
        <v>0</v>
      </c>
      <c r="AI164">
        <f t="shared" si="36"/>
        <v>0</v>
      </c>
      <c r="AJ164">
        <f t="shared" si="36"/>
        <v>0</v>
      </c>
      <c r="AK164">
        <f t="shared" si="36"/>
        <v>0</v>
      </c>
      <c r="AL164">
        <f t="shared" si="36"/>
        <v>0</v>
      </c>
      <c r="AM164">
        <f t="shared" si="36"/>
        <v>0</v>
      </c>
      <c r="AN164">
        <f t="shared" si="36"/>
        <v>0</v>
      </c>
      <c r="AO164">
        <f t="shared" si="36"/>
        <v>0</v>
      </c>
      <c r="AP164">
        <f t="shared" si="36"/>
        <v>0</v>
      </c>
      <c r="AQ164">
        <f t="shared" si="36"/>
        <v>0</v>
      </c>
      <c r="AR164">
        <f t="shared" si="36"/>
        <v>0</v>
      </c>
      <c r="AS164">
        <f t="shared" si="36"/>
        <v>0</v>
      </c>
      <c r="AT164">
        <f t="shared" si="36"/>
        <v>0</v>
      </c>
      <c r="AU164">
        <f t="shared" si="36"/>
        <v>0</v>
      </c>
      <c r="AV164">
        <f t="shared" si="36"/>
        <v>0</v>
      </c>
      <c r="AW164">
        <f t="shared" si="36"/>
        <v>0</v>
      </c>
      <c r="AX164">
        <f t="shared" si="35"/>
        <v>0</v>
      </c>
      <c r="AY164">
        <f t="shared" si="35"/>
        <v>0</v>
      </c>
      <c r="AZ164">
        <f t="shared" si="35"/>
        <v>0</v>
      </c>
    </row>
    <row r="165" hidden="1" spans="1:52">
      <c r="A165" s="9" t="str">
        <f>_xlfn.XLOOKUP($E165,'Copy of Raw Data'!$E:$E,'Copy of Raw Data'!A:A,"ERROR",0,1)</f>
        <v>US</v>
      </c>
      <c r="B165" s="9" t="str">
        <f>_xlfn.XLOOKUP($E165,'Copy of Raw Data'!$E:$E,'Copy of Raw Data'!B:B,"ERROR",0,1)</f>
        <v>Hair Mousses</v>
      </c>
      <c r="C165" s="9" t="str">
        <f>_xlfn.XLOOKUP($E165,'Copy of Raw Data'!$E:$E,'Copy of Raw Data'!C:C,"ERROR",0,1)</f>
        <v>l'oreal</v>
      </c>
      <c r="D165" s="9" t="str">
        <f>_xlfn.XLOOKUP($E165,'Copy of Raw Data'!$E:$E,'Copy of Raw Data'!D:D,"ERROR",0,1)</f>
        <v>www.amazon.com/dp/B09YDJNDPJ</v>
      </c>
      <c r="E165" s="9" t="s">
        <v>616</v>
      </c>
      <c r="F165" s="9" t="str">
        <f>_xlfn.XLOOKUP($E165,'Copy of Raw Data'!$E:$E,'Copy of Raw Data'!F:F,"ERROR",0,1)</f>
        <v>L'Oréal Professionnel Hair Mousse, With Heat Protection, For All Curly &amp; Coily Hair, 10-in-1 Multi-Benefit, With Glycerin, Urea H and Hibiscus Seed Extract, Serie Expert Curl Expression, 250 ml</v>
      </c>
      <c r="G165" s="9">
        <f>_xlfn.XLOOKUP($E165,'Copy of Raw Data'!$E:$E,'Copy of Raw Data'!G:G,"ERROR",0,1)</f>
        <v>325</v>
      </c>
      <c r="H165" s="9">
        <f>_xlfn.XLOOKUP($E165,'Copy of Raw Data'!$E:$E,'Copy of Raw Data'!H:H,"ERROR",0,1)</f>
        <v>11040.62</v>
      </c>
      <c r="I165" s="9">
        <f>_xlfn.XLOOKUP($E165,'Copy of Raw Data'!$E:$E,'Copy of Raw Data'!I:I,"ERROR",0,1)</f>
        <v>0.000466636727920355</v>
      </c>
      <c r="J165" s="9" t="str">
        <f>_xlfn.XLOOKUP($E165,'Copy of Raw Data'!$E:$E,'Copy of 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30 to 40</v>
      </c>
      <c r="L165" s="9">
        <f>_xlfn.XLOOKUP($E165,'Copy of Raw Data'!$E:$E,'Copy of Raw Data'!L:L,"ERROR",0,1)</f>
        <v>34</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30 to 40</v>
      </c>
      <c r="N165" s="9">
        <f>_xlfn.XLOOKUP($E165,'Copy of Raw Data'!$E:$E,'Copy of Raw Data'!N:N,"ERROR",0,1)</f>
        <v>34</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30"/>
        <v>0</v>
      </c>
      <c r="Q165" s="9">
        <f>_xlfn.XLOOKUP($E165,'Copy of Raw Data'!$E:$E,'Copy of Raw Data'!Q:Q,"ERROR",0,1)</f>
        <v>250</v>
      </c>
      <c r="R165" s="9" t="str">
        <f>_xlfn.XLOOKUP($E165,'Copy of Raw Data'!$E:$E,'Copy of Raw Data'!R:R,"ERROR",0,1)</f>
        <v>ml</v>
      </c>
      <c r="S165" s="17">
        <f t="shared" si="27"/>
        <v>4.02366863905325</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4 to 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0.1 to 0.2</v>
      </c>
      <c r="V165" s="17">
        <f t="shared" si="31"/>
        <v>0.136072662801936</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0.1 to 0.2</v>
      </c>
      <c r="X165" s="17">
        <f t="shared" si="32"/>
        <v>0.136072662801936</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8 to 10</v>
      </c>
      <c r="Z165" s="17">
        <f t="array" ref="Z165">_xlfn.IFS(AA165="oz",_xlfn.IFS(R165="oz",Q165,R165="fl oz",Q165*1.04,R165="ml",Q165*0.0338),AA165="fl oz",_xlfn.IFS(R165="oz",Q165/1.04,R165="fl oz",Q165,R165="ml",Q165*0.0338/1.04),AA165="ml",_xlfn.IFS(R165="oz",Q165/0.0338,R165="fl oz",Q165*1.04/0.0338,R165="ml",Q165))</f>
        <v>8.45</v>
      </c>
      <c r="AA165" s="9" t="str">
        <f>_xlfn.XLOOKUP($E165,'Copy of Raw Data'!$E:$E,'Copy of Raw Data'!AA:AA,"ERROR",0,1)</f>
        <v>oz</v>
      </c>
      <c r="AB165" s="9"/>
      <c r="AC165" s="9"/>
      <c r="AD165" s="9"/>
      <c r="AE165" s="9"/>
      <c r="AF165" s="9"/>
      <c r="AH165">
        <f t="shared" si="36"/>
        <v>0</v>
      </c>
      <c r="AI165">
        <f t="shared" si="36"/>
        <v>0</v>
      </c>
      <c r="AJ165">
        <f t="shared" si="36"/>
        <v>0</v>
      </c>
      <c r="AK165">
        <f t="shared" si="36"/>
        <v>0</v>
      </c>
      <c r="AL165">
        <f t="shared" si="36"/>
        <v>0</v>
      </c>
      <c r="AM165">
        <f t="shared" si="36"/>
        <v>0</v>
      </c>
      <c r="AN165">
        <f t="shared" si="36"/>
        <v>0</v>
      </c>
      <c r="AO165">
        <f t="shared" si="36"/>
        <v>0</v>
      </c>
      <c r="AP165">
        <f t="shared" si="36"/>
        <v>0</v>
      </c>
      <c r="AQ165">
        <f t="shared" si="36"/>
        <v>0</v>
      </c>
      <c r="AR165">
        <f t="shared" si="36"/>
        <v>0</v>
      </c>
      <c r="AS165">
        <f t="shared" si="36"/>
        <v>0</v>
      </c>
      <c r="AT165">
        <f t="shared" si="36"/>
        <v>0</v>
      </c>
      <c r="AU165">
        <f t="shared" si="36"/>
        <v>0</v>
      </c>
      <c r="AV165">
        <f t="shared" si="36"/>
        <v>0</v>
      </c>
      <c r="AW165">
        <f t="shared" si="36"/>
        <v>0</v>
      </c>
      <c r="AX165">
        <f t="shared" si="35"/>
        <v>0</v>
      </c>
      <c r="AY165">
        <f t="shared" si="35"/>
        <v>0</v>
      </c>
      <c r="AZ165">
        <f t="shared" si="35"/>
        <v>0</v>
      </c>
    </row>
    <row r="166" hidden="1" spans="1:52">
      <c r="A166" s="9" t="str">
        <f>_xlfn.XLOOKUP($E166,'Copy of Raw Data'!$E:$E,'Copy of Raw Data'!A:A,"ERROR",0,1)</f>
        <v>US</v>
      </c>
      <c r="B166" s="9" t="str">
        <f>_xlfn.XLOOKUP($E166,'Copy of Raw Data'!$E:$E,'Copy of Raw Data'!B:B,"ERROR",0,1)</f>
        <v>Hair Mousses</v>
      </c>
      <c r="C166" s="9" t="str">
        <f>_xlfn.XLOOKUP($E166,'Copy of Raw Data'!$E:$E,'Copy of Raw Data'!C:C,"ERROR",0,1)</f>
        <v>ag care</v>
      </c>
      <c r="D166" s="9" t="str">
        <f>_xlfn.XLOOKUP($E166,'Copy of Raw Data'!$E:$E,'Copy of Raw Data'!D:D,"ERROR",0,1)</f>
        <v>www.amazon.com/dp/B0B8GXYNJC</v>
      </c>
      <c r="E166" s="9" t="s">
        <v>619</v>
      </c>
      <c r="F166" s="9" t="str">
        <f>_xlfn.XLOOKUP($E166,'Copy of Raw Data'!$E:$E,'Copy of Raw Data'!F:F,"ERROR",0,1)</f>
        <v>AG Care Natural Cloud Airlight Volumizing Mousse</v>
      </c>
      <c r="G166" s="9">
        <f>_xlfn.XLOOKUP($E166,'Copy of Raw Data'!$E:$E,'Copy of Raw Data'!G:G,"ERROR",0,1)</f>
        <v>439</v>
      </c>
      <c r="H166" s="9">
        <f>_xlfn.XLOOKUP($E166,'Copy of Raw Data'!$E:$E,'Copy of Raw Data'!H:H,"ERROR",0,1)</f>
        <v>10975.93</v>
      </c>
      <c r="I166" s="9">
        <f>_xlfn.XLOOKUP($E166,'Copy of Raw Data'!$E:$E,'Copy of Raw Data'!I:I,"ERROR",0,1)</f>
        <v>0.00046289247147667</v>
      </c>
      <c r="J166" s="9" t="str">
        <f>_xlfn.XLOOKUP($E166,'Copy of Raw Data'!$E:$E,'Copy of 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20 to 30</v>
      </c>
      <c r="L166" s="9">
        <f>_xlfn.XLOOKUP($E166,'Copy of Raw Data'!$E:$E,'Copy of Raw Data'!L:L,"ERROR",0,1)</f>
        <v>25.46</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20 to 30</v>
      </c>
      <c r="N166" s="9">
        <f>_xlfn.XLOOKUP($E166,'Copy of Raw Data'!$E:$E,'Copy of Raw Data'!N:N,"ERROR",0,1)</f>
        <v>28</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8% to 10%</v>
      </c>
      <c r="P166" s="16">
        <f t="shared" si="30"/>
        <v>0.0907142857142857</v>
      </c>
      <c r="Q166" s="9">
        <f>_xlfn.XLOOKUP($E166,'Copy of Raw Data'!$E:$E,'Copy of Raw Data'!Q:Q,"ERROR",0,1)</f>
        <v>0</v>
      </c>
      <c r="R166" s="9">
        <f>_xlfn.XLOOKUP($E166,'Copy of Raw Data'!$E:$E,'Copy of Raw Data'!R:R,"ERROR",0,1)</f>
        <v>0</v>
      </c>
      <c r="S166" s="17" t="e">
        <f t="shared" si="27"/>
        <v>#N/A</v>
      </c>
      <c r="T166" s="9" t="e">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#N/A</v>
      </c>
      <c r="U166" s="17" t="e">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#N/A</v>
      </c>
      <c r="V166" s="17" t="e">
        <f t="shared" si="31"/>
        <v>#N/A</v>
      </c>
      <c r="W166" s="17" t="e">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#N/A</v>
      </c>
      <c r="X166" s="17" t="e">
        <f t="shared" si="32"/>
        <v>#N/A</v>
      </c>
      <c r="Y166" s="9" t="e">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#N/A</v>
      </c>
      <c r="Z166" s="17" t="e">
        <f t="array" ref="Z166">_xlfn.IFS(AA166="oz",_xlfn.IFS(R166="oz",Q166,R166="fl oz",Q166*1.04,R166="ml",Q166*0.0338),AA166="fl oz",_xlfn.IFS(R166="oz",Q166/1.04,R166="fl oz",Q166,R166="ml",Q166*0.0338/1.04),AA166="ml",_xlfn.IFS(R166="oz",Q166/0.0338,R166="fl oz",Q166*1.04/0.0338,R166="ml",Q166))</f>
        <v>#N/A</v>
      </c>
      <c r="AA166" s="9" t="str">
        <f>_xlfn.XLOOKUP($E166,'Copy of Raw Data'!$E:$E,'Copy of Raw Data'!AA:AA,"ERROR",0,1)</f>
        <v>oz</v>
      </c>
      <c r="AB166" s="9"/>
      <c r="AC166" s="9"/>
      <c r="AD166" s="9"/>
      <c r="AE166" s="9"/>
      <c r="AF166" s="9"/>
      <c r="AH166">
        <f t="shared" si="36"/>
        <v>0</v>
      </c>
      <c r="AI166">
        <f t="shared" si="36"/>
        <v>0</v>
      </c>
      <c r="AJ166">
        <f t="shared" si="36"/>
        <v>0</v>
      </c>
      <c r="AK166">
        <f t="shared" si="36"/>
        <v>0</v>
      </c>
      <c r="AL166">
        <f t="shared" si="36"/>
        <v>0</v>
      </c>
      <c r="AM166">
        <f t="shared" si="36"/>
        <v>0</v>
      </c>
      <c r="AN166">
        <f t="shared" si="36"/>
        <v>0</v>
      </c>
      <c r="AO166">
        <f t="shared" si="36"/>
        <v>0</v>
      </c>
      <c r="AP166">
        <f t="shared" si="36"/>
        <v>0</v>
      </c>
      <c r="AQ166">
        <f t="shared" si="36"/>
        <v>0</v>
      </c>
      <c r="AR166">
        <f t="shared" si="36"/>
        <v>0</v>
      </c>
      <c r="AS166">
        <f t="shared" si="36"/>
        <v>0</v>
      </c>
      <c r="AT166">
        <f t="shared" si="36"/>
        <v>0</v>
      </c>
      <c r="AU166">
        <f t="shared" si="36"/>
        <v>0</v>
      </c>
      <c r="AV166">
        <f t="shared" si="36"/>
        <v>0</v>
      </c>
      <c r="AW166">
        <f t="shared" si="36"/>
        <v>0</v>
      </c>
      <c r="AX166">
        <f t="shared" si="35"/>
        <v>0</v>
      </c>
      <c r="AY166">
        <f t="shared" si="35"/>
        <v>0</v>
      </c>
      <c r="AZ166">
        <f t="shared" si="35"/>
        <v>0</v>
      </c>
    </row>
    <row r="167" hidden="1" spans="1:52">
      <c r="A167" s="9" t="str">
        <f>_xlfn.XLOOKUP($E167,'Copy of Raw Data'!$E:$E,'Copy of Raw Data'!A:A,"ERROR",0,1)</f>
        <v>US</v>
      </c>
      <c r="B167" s="9" t="str">
        <f>_xlfn.XLOOKUP($E167,'Copy of Raw Data'!$E:$E,'Copy of Raw Data'!B:B,"ERROR",0,1)</f>
        <v>Hair Mousses</v>
      </c>
      <c r="C167" s="9" t="str">
        <f>_xlfn.XLOOKUP($E167,'Copy of Raw Data'!$E:$E,'Copy of Raw Data'!C:C,"ERROR",0,1)</f>
        <v>Wood</v>
      </c>
      <c r="D167" s="9" t="str">
        <f>_xlfn.XLOOKUP($E167,'Copy of Raw Data'!$E:$E,'Copy of Raw Data'!D:D,"ERROR",0,1)</f>
        <v>www.amazon.com/dp/B0009VS7O6</v>
      </c>
      <c r="E167" s="9" t="s">
        <v>623</v>
      </c>
      <c r="F167" s="9" t="str">
        <f>_xlfn.XLOOKUP($E167,'Copy of Raw Data'!$E:$E,'Copy of Raw Data'!F:F,"ERROR",0,1)</f>
        <v>Fantasia Liquid Mousse Spritz Super Hold, 12 Fl Oz</v>
      </c>
      <c r="G167" s="9">
        <f>_xlfn.XLOOKUP($E167,'Copy of Raw Data'!$E:$E,'Copy of Raw Data'!G:G,"ERROR",0,1)</f>
        <v>1076</v>
      </c>
      <c r="H167" s="9">
        <f>_xlfn.XLOOKUP($E167,'Copy of Raw Data'!$E:$E,'Copy of Raw Data'!H:H,"ERROR",0,1)</f>
        <v>10887.86</v>
      </c>
      <c r="I167" s="9">
        <f>_xlfn.XLOOKUP($E167,'Copy of Raw Data'!$E:$E,'Copy of Raw Data'!I:I,"ERROR",0,1)</f>
        <v>0.000458278367334133</v>
      </c>
      <c r="J167" s="9" t="str">
        <f>_xlfn.XLOOKUP($E167,'Copy of Raw Data'!$E:$E,'Copy of 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10 to 15</v>
      </c>
      <c r="L167" s="9">
        <f>_xlfn.XLOOKUP($E167,'Copy of Raw Data'!$E:$E,'Copy of Raw Data'!L:L,"ERROR",0,1)</f>
        <v>10.28</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10 to 15</v>
      </c>
      <c r="N167" s="9">
        <f>_xlfn.XLOOKUP($E167,'Copy of Raw Data'!$E:$E,'Copy of Raw Data'!N:N,"ERROR",0,1)</f>
        <v>12.61</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15% to 20%</v>
      </c>
      <c r="P167" s="16">
        <f t="shared" si="30"/>
        <v>0.1847739888977</v>
      </c>
      <c r="Q167" s="9">
        <f>_xlfn.XLOOKUP($E167,'Copy of Raw Data'!$E:$E,'Copy of Raw Data'!Q:Q,"ERROR",0,1)</f>
        <v>12</v>
      </c>
      <c r="R167" s="9" t="str">
        <f>_xlfn.XLOOKUP($E167,'Copy of Raw Data'!$E:$E,'Copy of Raw Data'!R:R,"ERROR",0,1)</f>
        <v>fl oz</v>
      </c>
      <c r="S167" s="17">
        <f t="shared" si="27"/>
        <v>0.823717948717949</v>
      </c>
      <c r="T167" s="9" t="str">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0.75 to 1</v>
      </c>
      <c r="U167" s="17"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 to 0.05</v>
      </c>
      <c r="V167" s="17">
        <f t="shared" si="31"/>
        <v>0.034170330289708</v>
      </c>
      <c r="W167" s="17"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 to 0.05</v>
      </c>
      <c r="X167" s="17">
        <f t="shared" si="32"/>
        <v>0.0278565420601268</v>
      </c>
      <c r="Y167" s="9"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17">
        <f t="array" ref="Z167">_xlfn.IFS(AA167="oz",_xlfn.IFS(R167="oz",Q167,R167="fl oz",Q167*1.04,R167="ml",Q167*0.0338),AA167="fl oz",_xlfn.IFS(R167="oz",Q167/1.04,R167="fl oz",Q167,R167="ml",Q167*0.0338/1.04),AA167="ml",_xlfn.IFS(R167="oz",Q167/0.0338,R167="fl oz",Q167*1.04/0.0338,R167="ml",Q167))</f>
        <v>12.48</v>
      </c>
      <c r="AA167" s="9" t="str">
        <f>_xlfn.XLOOKUP($E167,'Copy of Raw Data'!$E:$E,'Copy of Raw Data'!AA:AA,"ERROR",0,1)</f>
        <v>oz</v>
      </c>
      <c r="AB167" s="9"/>
      <c r="AC167" s="9"/>
      <c r="AD167" s="9"/>
      <c r="AE167" s="9"/>
      <c r="AF167" s="9"/>
      <c r="AH167">
        <f t="shared" si="36"/>
        <v>0</v>
      </c>
      <c r="AI167">
        <f t="shared" si="36"/>
        <v>0</v>
      </c>
      <c r="AJ167">
        <f t="shared" si="36"/>
        <v>0</v>
      </c>
      <c r="AK167">
        <f t="shared" si="36"/>
        <v>0</v>
      </c>
      <c r="AL167">
        <f t="shared" si="36"/>
        <v>0</v>
      </c>
      <c r="AM167">
        <f t="shared" si="36"/>
        <v>0</v>
      </c>
      <c r="AN167">
        <f t="shared" si="36"/>
        <v>0</v>
      </c>
      <c r="AO167">
        <f t="shared" si="36"/>
        <v>0</v>
      </c>
      <c r="AP167">
        <f t="shared" si="36"/>
        <v>0</v>
      </c>
      <c r="AQ167">
        <f t="shared" si="36"/>
        <v>0</v>
      </c>
      <c r="AR167">
        <f t="shared" si="36"/>
        <v>0</v>
      </c>
      <c r="AS167">
        <f t="shared" si="36"/>
        <v>0</v>
      </c>
      <c r="AT167">
        <f t="shared" si="36"/>
        <v>0</v>
      </c>
      <c r="AU167">
        <f t="shared" si="36"/>
        <v>0</v>
      </c>
      <c r="AV167">
        <f t="shared" si="36"/>
        <v>0</v>
      </c>
      <c r="AW167">
        <f t="shared" si="36"/>
        <v>0</v>
      </c>
      <c r="AX167">
        <f t="shared" si="35"/>
        <v>0</v>
      </c>
      <c r="AY167">
        <f t="shared" si="35"/>
        <v>0</v>
      </c>
      <c r="AZ167">
        <f t="shared" si="35"/>
        <v>0</v>
      </c>
    </row>
    <row r="168" hidden="1" spans="1:52">
      <c r="A168" s="9" t="str">
        <f>_xlfn.XLOOKUP($E168,'Copy of Raw Data'!$E:$E,'Copy of Raw Data'!A:A,"ERROR",0,1)</f>
        <v>US</v>
      </c>
      <c r="B168" s="9" t="str">
        <f>_xlfn.XLOOKUP($E168,'Copy of Raw Data'!$E:$E,'Copy of Raw Data'!B:B,"ERROR",0,1)</f>
        <v>Hair Mousses</v>
      </c>
      <c r="C168" s="9" t="str">
        <f>_xlfn.XLOOKUP($E168,'Copy of Raw Data'!$E:$E,'Copy of Raw Data'!C:C,"ERROR",0,1)</f>
        <v>biotera</v>
      </c>
      <c r="D168" s="9" t="str">
        <f>_xlfn.XLOOKUP($E168,'Copy of Raw Data'!$E:$E,'Copy of Raw Data'!D:D,"ERROR",0,1)</f>
        <v>www.amazon.com/dp/B0BP5P2NSC</v>
      </c>
      <c r="E168" s="9" t="s">
        <v>627</v>
      </c>
      <c r="F168" s="9" t="str">
        <f>_xlfn.XLOOKUP($E168,'Copy of Raw Data'!$E:$E,'Copy of Raw Data'!F:F,"ERROR",0,1)</f>
        <v>BIOTERA Styling Mousse Lightweight Alcohol-Free | Instant Texture | Promotes Body &amp; Bounce | Microbiome Friendly | Vegan &amp; Cruelty Free | Paraben Free | Color-Safe</v>
      </c>
      <c r="G168" s="9">
        <f>_xlfn.XLOOKUP($E168,'Copy of Raw Data'!$E:$E,'Copy of Raw Data'!G:G,"ERROR",0,1)</f>
        <v>933</v>
      </c>
      <c r="H168" s="9">
        <f>_xlfn.XLOOKUP($E168,'Copy of Raw Data'!$E:$E,'Copy of Raw Data'!H:H,"ERROR",0,1)</f>
        <v>10779.33</v>
      </c>
      <c r="I168" s="9">
        <f>_xlfn.XLOOKUP($E168,'Copy of Raw Data'!$E:$E,'Copy of Raw Data'!I:I,"ERROR",0,1)</f>
        <v>0.000451940723323002</v>
      </c>
      <c r="J168" s="9" t="str">
        <f>_xlfn.XLOOKUP($E168,'Copy of Raw Data'!$E:$E,'Copy of 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_xlfn.XLOOKUP($E168,'Copy of Raw Data'!$E:$E,'Copy of Raw Data'!L:L,"ERROR",0,1)</f>
        <v>11.76</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_xlfn.XLOOKUP($E168,'Copy of Raw Data'!$E:$E,'Copy of Raw Data'!N:N,"ERROR",0,1)</f>
        <v>12</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0% to 2%</v>
      </c>
      <c r="P168" s="16">
        <f t="shared" si="30"/>
        <v>0.02</v>
      </c>
      <c r="Q168" s="9">
        <f>_xlfn.XLOOKUP($E168,'Copy of Raw Data'!$E:$E,'Copy of Raw Data'!Q:Q,"ERROR",0,1)</f>
        <v>0</v>
      </c>
      <c r="R168" s="9">
        <f>_xlfn.XLOOKUP($E168,'Copy of Raw Data'!$E:$E,'Copy of Raw Data'!R:R,"ERROR",0,1)</f>
        <v>0</v>
      </c>
      <c r="S168" s="17" t="e">
        <f t="shared" si="27"/>
        <v>#N/A</v>
      </c>
      <c r="T168" s="9" t="e">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#N/A</v>
      </c>
      <c r="U168" s="17" t="e">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#N/A</v>
      </c>
      <c r="V168" s="17" t="e">
        <f t="shared" si="31"/>
        <v>#N/A</v>
      </c>
      <c r="W168" s="17" t="e">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#N/A</v>
      </c>
      <c r="X168" s="17" t="e">
        <f t="shared" si="32"/>
        <v>#N/A</v>
      </c>
      <c r="Y168" s="9" t="e">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#N/A</v>
      </c>
      <c r="Z168" s="17" t="e">
        <f t="array" ref="Z168">_xlfn.IFS(AA168="oz",_xlfn.IFS(R168="oz",Q168,R168="fl oz",Q168*1.04,R168="ml",Q168*0.0338),AA168="fl oz",_xlfn.IFS(R168="oz",Q168/1.04,R168="fl oz",Q168,R168="ml",Q168*0.0338/1.04),AA168="ml",_xlfn.IFS(R168="oz",Q168/0.0338,R168="fl oz",Q168*1.04/0.0338,R168="ml",Q168))</f>
        <v>#N/A</v>
      </c>
      <c r="AA168" s="9" t="str">
        <f>_xlfn.XLOOKUP($E168,'Copy of Raw Data'!$E:$E,'Copy of Raw Data'!AA:AA,"ERROR",0,1)</f>
        <v>oz</v>
      </c>
      <c r="AB168" s="9"/>
      <c r="AC168" s="9"/>
      <c r="AD168" s="9"/>
      <c r="AE168" s="9"/>
      <c r="AF168" s="9"/>
      <c r="AH168">
        <f t="shared" si="36"/>
        <v>0</v>
      </c>
      <c r="AI168">
        <f t="shared" si="36"/>
        <v>0</v>
      </c>
      <c r="AJ168">
        <f t="shared" si="36"/>
        <v>0</v>
      </c>
      <c r="AK168">
        <f t="shared" si="36"/>
        <v>0</v>
      </c>
      <c r="AL168">
        <f t="shared" si="36"/>
        <v>0</v>
      </c>
      <c r="AM168">
        <f t="shared" si="36"/>
        <v>0</v>
      </c>
      <c r="AN168">
        <f t="shared" si="36"/>
        <v>0</v>
      </c>
      <c r="AO168">
        <f t="shared" si="36"/>
        <v>0</v>
      </c>
      <c r="AP168">
        <f t="shared" si="36"/>
        <v>0</v>
      </c>
      <c r="AQ168">
        <f t="shared" si="36"/>
        <v>0</v>
      </c>
      <c r="AR168">
        <f t="shared" si="36"/>
        <v>0</v>
      </c>
      <c r="AS168">
        <f t="shared" si="36"/>
        <v>0</v>
      </c>
      <c r="AT168">
        <f t="shared" si="36"/>
        <v>0</v>
      </c>
      <c r="AU168">
        <f t="shared" si="36"/>
        <v>0</v>
      </c>
      <c r="AV168">
        <f t="shared" si="36"/>
        <v>0</v>
      </c>
      <c r="AW168">
        <f t="shared" si="36"/>
        <v>0</v>
      </c>
      <c r="AX168">
        <f t="shared" si="35"/>
        <v>0</v>
      </c>
      <c r="AY168">
        <f t="shared" si="35"/>
        <v>0</v>
      </c>
      <c r="AZ168">
        <f t="shared" si="35"/>
        <v>0</v>
      </c>
    </row>
    <row r="169" hidden="1" spans="1:52">
      <c r="A169" s="9" t="str">
        <f>_xlfn.XLOOKUP($E169,'Copy of Raw Data'!$E:$E,'Copy of Raw Data'!A:A,"ERROR",0,1)</f>
        <v>US</v>
      </c>
      <c r="B169" s="9" t="str">
        <f>_xlfn.XLOOKUP($E169,'Copy of Raw Data'!$E:$E,'Copy of Raw Data'!B:B,"ERROR",0,1)</f>
        <v>Hair Mousses</v>
      </c>
      <c r="C169" s="9" t="str">
        <f>_xlfn.XLOOKUP($E169,'Copy of Raw Data'!$E:$E,'Copy of Raw Data'!C:C,"ERROR",0,1)</f>
        <v>garnier</v>
      </c>
      <c r="D169" s="9" t="str">
        <f>_xlfn.XLOOKUP($E169,'Copy of Raw Data'!$E:$E,'Copy of Raw Data'!D:D,"ERROR",0,1)</f>
        <v>www.amazon.com/dp/B07BY94NJ3</v>
      </c>
      <c r="E169" s="9" t="s">
        <v>630</v>
      </c>
      <c r="F169" s="9" t="str">
        <f>_xlfn.XLOOKUP($E169,'Copy of Raw Data'!$E:$E,'Copy of Raw Data'!F:F,"ERROR",0,1)</f>
        <v>Garnier Fructis Style Mega Full Thickening Lotion for All Hair Types, 5 Ounce (2 Count) (Packaging May Vary)</v>
      </c>
      <c r="G169" s="9">
        <f>_xlfn.XLOOKUP($E169,'Copy of Raw Data'!$E:$E,'Copy of Raw Data'!G:G,"ERROR",0,1)</f>
        <v>1120</v>
      </c>
      <c r="H169" s="9">
        <f>_xlfn.XLOOKUP($E169,'Copy of Raw Data'!$E:$E,'Copy of Raw Data'!H:H,"ERROR",0,1)</f>
        <v>10630.26</v>
      </c>
      <c r="I169" s="9">
        <f>_xlfn.XLOOKUP($E169,'Copy of Raw Data'!$E:$E,'Copy of Raw Data'!I:I,"ERROR",0,1)</f>
        <v>0.000450427630478324</v>
      </c>
      <c r="J169" s="9" t="str">
        <f>_xlfn.XLOOKUP($E169,'Copy of Raw Data'!$E:$E,'Copy of 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5 to 10</v>
      </c>
      <c r="L169" s="9">
        <f>_xlfn.XLOOKUP($E169,'Copy of Raw Data'!$E:$E,'Copy of Raw Data'!L:L,"ERROR",0,1)</f>
        <v>9.52</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_xlfn.XLOOKUP($E169,'Copy of Raw Data'!$E:$E,'Copy of Raw Data'!N:N,"ERROR",0,1)</f>
        <v>11.75</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15% to 20%</v>
      </c>
      <c r="P169" s="16">
        <f t="shared" si="30"/>
        <v>0.189787234042553</v>
      </c>
      <c r="Q169" s="9">
        <f>_xlfn.XLOOKUP($E169,'Copy of Raw Data'!$E:$E,'Copy of Raw Data'!Q:Q,"ERROR",0,1)</f>
        <v>10</v>
      </c>
      <c r="R169" s="9" t="str">
        <f>_xlfn.XLOOKUP($E169,'Copy of Raw Data'!$E:$E,'Copy of Raw Data'!R:R,"ERROR",0,1)</f>
        <v>oz</v>
      </c>
      <c r="S169" s="17">
        <f t="shared" si="27"/>
        <v>0.952</v>
      </c>
      <c r="T169" s="9" t="str">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0.75 to 1</v>
      </c>
      <c r="U169" s="17"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 to 0.05</v>
      </c>
      <c r="V169" s="17">
        <f t="shared" si="31"/>
        <v>0.0397362191410213</v>
      </c>
      <c r="W169" s="17"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 to 0.05</v>
      </c>
      <c r="X169" s="17">
        <f t="shared" si="32"/>
        <v>0.0321947920189381</v>
      </c>
      <c r="Y169" s="9"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8 to 10</v>
      </c>
      <c r="Z169" s="17">
        <f t="array" ref="Z169">_xlfn.IFS(AA169="oz",_xlfn.IFS(R169="oz",Q169,R169="fl oz",Q169*1.04,R169="ml",Q169*0.0338),AA169="fl oz",_xlfn.IFS(R169="oz",Q169/1.04,R169="fl oz",Q169,R169="ml",Q169*0.0338/1.04),AA169="ml",_xlfn.IFS(R169="oz",Q169/0.0338,R169="fl oz",Q169*1.04/0.0338,R169="ml",Q169))</f>
        <v>10</v>
      </c>
      <c r="AA169" s="9" t="str">
        <f>_xlfn.XLOOKUP($E169,'Copy of Raw Data'!$E:$E,'Copy of Raw Data'!AA:AA,"ERROR",0,1)</f>
        <v>oz</v>
      </c>
      <c r="AB169" s="9"/>
      <c r="AC169" s="9"/>
      <c r="AD169" s="9"/>
      <c r="AE169" s="9"/>
      <c r="AF169" s="9"/>
      <c r="AH169">
        <f t="shared" si="36"/>
        <v>0</v>
      </c>
      <c r="AI169">
        <f t="shared" si="36"/>
        <v>0</v>
      </c>
      <c r="AJ169">
        <f t="shared" si="36"/>
        <v>0</v>
      </c>
      <c r="AK169">
        <f t="shared" si="36"/>
        <v>0</v>
      </c>
      <c r="AL169">
        <f t="shared" si="36"/>
        <v>0</v>
      </c>
      <c r="AM169">
        <f t="shared" si="36"/>
        <v>0</v>
      </c>
      <c r="AN169">
        <f t="shared" si="36"/>
        <v>0</v>
      </c>
      <c r="AO169">
        <f t="shared" si="36"/>
        <v>0</v>
      </c>
      <c r="AP169">
        <f t="shared" si="36"/>
        <v>0</v>
      </c>
      <c r="AQ169">
        <f t="shared" si="36"/>
        <v>0</v>
      </c>
      <c r="AR169">
        <f t="shared" si="36"/>
        <v>0</v>
      </c>
      <c r="AS169">
        <f t="shared" si="36"/>
        <v>0</v>
      </c>
      <c r="AT169">
        <f t="shared" si="36"/>
        <v>0</v>
      </c>
      <c r="AU169">
        <f t="shared" si="36"/>
        <v>0</v>
      </c>
      <c r="AV169">
        <f t="shared" si="36"/>
        <v>0</v>
      </c>
      <c r="AW169">
        <f t="shared" si="36"/>
        <v>0</v>
      </c>
      <c r="AX169">
        <f t="shared" si="35"/>
        <v>0</v>
      </c>
      <c r="AY169">
        <f t="shared" si="35"/>
        <v>0</v>
      </c>
      <c r="AZ169">
        <f t="shared" si="35"/>
        <v>0</v>
      </c>
    </row>
    <row r="170" hidden="1" spans="1:52">
      <c r="A170" s="9" t="str">
        <f>_xlfn.XLOOKUP($E170,'Copy of Raw Data'!$E:$E,'Copy of Raw Data'!A:A,"ERROR",0,1)</f>
        <v>US</v>
      </c>
      <c r="B170" s="9" t="str">
        <f>_xlfn.XLOOKUP($E170,'Copy of Raw Data'!$E:$E,'Copy of Raw Data'!B:B,"ERROR",0,1)</f>
        <v>Hair Mousses</v>
      </c>
      <c r="C170" s="9" t="str">
        <f>_xlfn.XLOOKUP($E170,'Copy of Raw Data'!$E:$E,'Copy of Raw Data'!C:C,"ERROR",0,1)</f>
        <v>HASK</v>
      </c>
      <c r="D170" s="9" t="str">
        <f>_xlfn.XLOOKUP($E170,'Copy of Raw Data'!$E:$E,'Copy of Raw Data'!D:D,"ERROR",0,1)</f>
        <v>www.amazon.com/dp/B08NV3HGMS</v>
      </c>
      <c r="E170" s="9" t="s">
        <v>634</v>
      </c>
      <c r="F170" s="9" t="str">
        <f>_xlfn.XLOOKUP($E170,'Copy of Raw Data'!$E:$E,'Copy of Raw Data'!F:F,"ERROR",0,1)</f>
        <v>HASK CURL CARE Curl Enhancing Mousse 2 Piece Bundle- vegan formula, cruelty free, color safe, gluten-free, sulfate-free, paraben-free</v>
      </c>
      <c r="G170" s="9">
        <f>_xlfn.XLOOKUP($E170,'Copy of Raw Data'!$E:$E,'Copy of Raw Data'!G:G,"ERROR",0,1)</f>
        <v>730</v>
      </c>
      <c r="H170" s="9">
        <f>_xlfn.XLOOKUP($E170,'Copy of Raw Data'!$E:$E,'Copy of Raw Data'!H:H,"ERROR",0,1)</f>
        <v>10594.67</v>
      </c>
      <c r="I170" s="9">
        <f>_xlfn.XLOOKUP($E170,'Copy of Raw Data'!$E:$E,'Copy of Raw Data'!I:I,"ERROR",0,1)</f>
        <v>0.000413712489996858</v>
      </c>
      <c r="J170" s="9" t="str">
        <f>_xlfn.XLOOKUP($E170,'Copy of Raw Data'!$E:$E,'Copy of 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10 to 15</v>
      </c>
      <c r="L170" s="9">
        <f>_xlfn.XLOOKUP($E170,'Copy of Raw Data'!$E:$E,'Copy of Raw Data'!L:L,"ERROR",0,1)</f>
        <v>14.6</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15 to 20</v>
      </c>
      <c r="N170" s="9">
        <f>_xlfn.XLOOKUP($E170,'Copy of Raw Data'!$E:$E,'Copy of Raw Data'!N:N,"ERROR",0,1)</f>
        <v>15.19</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2% to 4%</v>
      </c>
      <c r="P170" s="16">
        <f t="shared" si="30"/>
        <v>0.0388413429888084</v>
      </c>
      <c r="Q170" s="9">
        <f>_xlfn.XLOOKUP($E170,'Copy of Raw Data'!$E:$E,'Copy of Raw Data'!Q:Q,"ERROR",0,1)</f>
        <v>7</v>
      </c>
      <c r="R170" s="9" t="str">
        <f>_xlfn.XLOOKUP($E170,'Copy of Raw Data'!$E:$E,'Copy of Raw Data'!R:R,"ERROR",0,1)</f>
        <v>fl oz</v>
      </c>
      <c r="S170" s="17">
        <f t="shared" si="27"/>
        <v>2.00549450549451</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2 to 3</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0.05 to 0.1</v>
      </c>
      <c r="V170" s="17">
        <f t="shared" si="31"/>
        <v>0.0705626804713717</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0.05 to 0.1</v>
      </c>
      <c r="X170" s="17">
        <f t="shared" si="32"/>
        <v>0.0678219311969735</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6 to 8</v>
      </c>
      <c r="Z170" s="17">
        <f t="array" ref="Z170">_xlfn.IFS(AA170="oz",_xlfn.IFS(R170="oz",Q170,R170="fl oz",Q170*1.04,R170="ml",Q170*0.0338),AA170="fl oz",_xlfn.IFS(R170="oz",Q170/1.04,R170="fl oz",Q170,R170="ml",Q170*0.0338/1.04),AA170="ml",_xlfn.IFS(R170="oz",Q170/0.0338,R170="fl oz",Q170*1.04/0.0338,R170="ml",Q170))</f>
        <v>7.28</v>
      </c>
      <c r="AA170" s="9" t="str">
        <f>_xlfn.XLOOKUP($E170,'Copy of Raw Data'!$E:$E,'Copy of Raw Data'!AA:AA,"ERROR",0,1)</f>
        <v>oz</v>
      </c>
      <c r="AB170" s="9"/>
      <c r="AC170" s="9"/>
      <c r="AD170" s="9"/>
      <c r="AE170" s="9"/>
      <c r="AF170" s="9"/>
      <c r="AH170">
        <f t="shared" si="36"/>
        <v>0</v>
      </c>
      <c r="AI170">
        <f t="shared" si="36"/>
        <v>0</v>
      </c>
      <c r="AJ170">
        <f t="shared" si="36"/>
        <v>0</v>
      </c>
      <c r="AK170">
        <f t="shared" si="36"/>
        <v>0</v>
      </c>
      <c r="AL170">
        <f t="shared" si="36"/>
        <v>0</v>
      </c>
      <c r="AM170">
        <f t="shared" si="36"/>
        <v>0</v>
      </c>
      <c r="AN170">
        <f t="shared" si="36"/>
        <v>0</v>
      </c>
      <c r="AO170">
        <f t="shared" si="36"/>
        <v>0</v>
      </c>
      <c r="AP170">
        <f t="shared" si="36"/>
        <v>0</v>
      </c>
      <c r="AQ170">
        <f t="shared" si="36"/>
        <v>0</v>
      </c>
      <c r="AR170">
        <f t="shared" si="36"/>
        <v>0</v>
      </c>
      <c r="AS170">
        <f t="shared" si="36"/>
        <v>0</v>
      </c>
      <c r="AT170">
        <f t="shared" si="36"/>
        <v>0</v>
      </c>
      <c r="AU170">
        <f t="shared" si="36"/>
        <v>0</v>
      </c>
      <c r="AV170">
        <f t="shared" si="36"/>
        <v>0</v>
      </c>
      <c r="AW170">
        <f t="shared" si="36"/>
        <v>0</v>
      </c>
      <c r="AX170">
        <f t="shared" si="35"/>
        <v>0</v>
      </c>
      <c r="AY170">
        <f t="shared" si="35"/>
        <v>0</v>
      </c>
      <c r="AZ170">
        <f t="shared" si="35"/>
        <v>0</v>
      </c>
    </row>
    <row r="171" hidden="1" spans="1:52">
      <c r="A171" s="9" t="str">
        <f>_xlfn.XLOOKUP($E171,'Copy of Raw Data'!$E:$E,'Copy of Raw Data'!A:A,"ERROR",0,1)</f>
        <v>US</v>
      </c>
      <c r="B171" s="9" t="str">
        <f>_xlfn.XLOOKUP($E171,'Copy of Raw Data'!$E:$E,'Copy of Raw Data'!B:B,"ERROR",0,1)</f>
        <v>Hair Mousses</v>
      </c>
      <c r="C171" s="9" t="str">
        <f>_xlfn.XLOOKUP($E171,'Copy of Raw Data'!$E:$E,'Copy of Raw Data'!C:C,"ERROR",0,1)</f>
        <v>fantasia</v>
      </c>
      <c r="D171" s="9" t="str">
        <f>_xlfn.XLOOKUP($E171,'Copy of Raw Data'!$E:$E,'Copy of Raw Data'!D:D,"ERROR",0,1)</f>
        <v>www.amazon.com/dp/B001553RS6</v>
      </c>
      <c r="E171" s="9" t="s">
        <v>638</v>
      </c>
      <c r="F171" s="9" t="str">
        <f>_xlfn.XLOOKUP($E171,'Copy of Raw Data'!$E:$E,'Copy of Raw Data'!F:F,"ERROR",0,1)</f>
        <v>Fantasia Liquid Mousse Spritz Spray, 12 Fl Oz (Pack of 1)</v>
      </c>
      <c r="G171" s="9">
        <f>_xlfn.XLOOKUP($E171,'Copy of Raw Data'!$E:$E,'Copy of Raw Data'!G:G,"ERROR",0,1)</f>
        <v>1042</v>
      </c>
      <c r="H171" s="9">
        <f>_xlfn.XLOOKUP($E171,'Copy of Raw Data'!$E:$E,'Copy of Raw Data'!H:H,"ERROR",0,1)</f>
        <v>9731.08</v>
      </c>
      <c r="I171" s="9">
        <f>_xlfn.XLOOKUP($E171,'Copy of Raw Data'!$E:$E,'Copy of Raw Data'!I:I,"ERROR",0,1)</f>
        <v>0.000408984872005057</v>
      </c>
      <c r="J171" s="9" t="str">
        <f>_xlfn.XLOOKUP($E171,'Copy of Raw Data'!$E:$E,'Copy of 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5 to 10</v>
      </c>
      <c r="L171" s="9">
        <f>_xlfn.XLOOKUP($E171,'Copy of Raw Data'!$E:$E,'Copy of Raw Data'!L:L,"ERROR",0,1)</f>
        <v>9.33</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10 to 15</v>
      </c>
      <c r="N171" s="9">
        <f>_xlfn.XLOOKUP($E171,'Copy of Raw Data'!$E:$E,'Copy of Raw Data'!N:N,"ERROR",0,1)</f>
        <v>10.15</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8% to 10%</v>
      </c>
      <c r="P171" s="16">
        <f t="shared" si="30"/>
        <v>0.0807881773399015</v>
      </c>
      <c r="Q171" s="9">
        <f>_xlfn.XLOOKUP($E171,'Copy of Raw Data'!$E:$E,'Copy of Raw Data'!Q:Q,"ERROR",0,1)</f>
        <v>12</v>
      </c>
      <c r="R171" s="9" t="str">
        <f>_xlfn.XLOOKUP($E171,'Copy of Raw Data'!$E:$E,'Copy of Raw Data'!R:R,"ERROR",0,1)</f>
        <v>fl oz</v>
      </c>
      <c r="S171" s="17">
        <f t="shared" si="27"/>
        <v>0.747596153846154</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0.5 to 0.75</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 to 0.05</v>
      </c>
      <c r="V171" s="17">
        <f t="shared" si="31"/>
        <v>0.0275042706138411</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 to 0.05</v>
      </c>
      <c r="X171" s="17">
        <f t="shared" si="32"/>
        <v>0.0252822507218855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10 to 15</v>
      </c>
      <c r="Z171" s="17">
        <f t="array" ref="Z171">_xlfn.IFS(AA171="oz",_xlfn.IFS(R171="oz",Q171,R171="fl oz",Q171*1.04,R171="ml",Q171*0.0338),AA171="fl oz",_xlfn.IFS(R171="oz",Q171/1.04,R171="fl oz",Q171,R171="ml",Q171*0.0338/1.04),AA171="ml",_xlfn.IFS(R171="oz",Q171/0.0338,R171="fl oz",Q171*1.04/0.0338,R171="ml",Q171))</f>
        <v>12.48</v>
      </c>
      <c r="AA171" s="9" t="str">
        <f>_xlfn.XLOOKUP($E171,'Copy of Raw Data'!$E:$E,'Copy of Raw Data'!AA:AA,"ERROR",0,1)</f>
        <v>oz</v>
      </c>
      <c r="AB171" s="9"/>
      <c r="AC171" s="9"/>
      <c r="AD171" s="9"/>
      <c r="AE171" s="9"/>
      <c r="AF171" s="9"/>
      <c r="AH171">
        <f t="shared" si="36"/>
        <v>0</v>
      </c>
      <c r="AI171">
        <f t="shared" si="36"/>
        <v>0</v>
      </c>
      <c r="AJ171">
        <f t="shared" si="36"/>
        <v>0</v>
      </c>
      <c r="AK171">
        <f t="shared" si="36"/>
        <v>0</v>
      </c>
      <c r="AL171">
        <f t="shared" si="36"/>
        <v>0</v>
      </c>
      <c r="AM171">
        <f t="shared" si="36"/>
        <v>0</v>
      </c>
      <c r="AN171">
        <f t="shared" si="36"/>
        <v>0</v>
      </c>
      <c r="AO171">
        <f t="shared" si="36"/>
        <v>0</v>
      </c>
      <c r="AP171">
        <f t="shared" si="36"/>
        <v>0</v>
      </c>
      <c r="AQ171">
        <f t="shared" si="36"/>
        <v>0</v>
      </c>
      <c r="AR171">
        <f t="shared" si="36"/>
        <v>0</v>
      </c>
      <c r="AS171">
        <f t="shared" si="36"/>
        <v>0</v>
      </c>
      <c r="AT171">
        <f t="shared" si="36"/>
        <v>0</v>
      </c>
      <c r="AU171">
        <f t="shared" si="36"/>
        <v>0</v>
      </c>
      <c r="AV171">
        <f t="shared" si="36"/>
        <v>0</v>
      </c>
      <c r="AW171">
        <f t="shared" si="36"/>
        <v>0</v>
      </c>
      <c r="AX171">
        <f t="shared" si="35"/>
        <v>0</v>
      </c>
      <c r="AY171">
        <f t="shared" si="35"/>
        <v>0</v>
      </c>
      <c r="AZ171">
        <f t="shared" si="35"/>
        <v>0</v>
      </c>
    </row>
    <row r="172" hidden="1" spans="1:52">
      <c r="A172" s="9" t="str">
        <f>_xlfn.XLOOKUP($E172,'Copy of Raw Data'!$E:$E,'Copy of Raw Data'!A:A,"ERROR",0,1)</f>
        <v>US</v>
      </c>
      <c r="B172" s="9" t="str">
        <f>_xlfn.XLOOKUP($E172,'Copy of Raw Data'!$E:$E,'Copy of Raw Data'!B:B,"ERROR",0,1)</f>
        <v>Hair Mousses</v>
      </c>
      <c r="C172" s="9" t="str">
        <f>_xlfn.XLOOKUP($E172,'Copy of Raw Data'!$E:$E,'Copy of Raw Data'!C:C,"ERROR",0,1)</f>
        <v>Kafune Amor Hair Care</v>
      </c>
      <c r="D172" s="9" t="str">
        <f>_xlfn.XLOOKUP($E172,'Copy of Raw Data'!$E:$E,'Copy of Raw Data'!D:D,"ERROR",0,1)</f>
        <v>www.amazon.com/dp/B096H7BJRL</v>
      </c>
      <c r="E172" s="9" t="s">
        <v>641</v>
      </c>
      <c r="F172" s="9" t="str">
        <f>_xlfn.XLOOKUP($E172,'Copy of Raw Data'!$E:$E,'Copy of Raw Data'!F:F,"ERROR",0,1)</f>
        <v>Lace Tint Melting Hair Mousse for Human Hair Wigs Lace Wigs Toupees and Hairpieces Natural Finishing Lace Color Edge Control Men and Women 3.4 oz by KAFUNE (Beige - Latte)</v>
      </c>
      <c r="G172" s="9">
        <f>_xlfn.XLOOKUP($E172,'Copy of Raw Data'!$E:$E,'Copy of Raw Data'!G:G,"ERROR",0,1)</f>
        <v>418</v>
      </c>
      <c r="H172" s="9">
        <f>_xlfn.XLOOKUP($E172,'Copy of Raw Data'!$E:$E,'Copy of Raw Data'!H:H,"ERROR",0,1)</f>
        <v>9619.88</v>
      </c>
      <c r="I172" s="9">
        <f>_xlfn.XLOOKUP($E172,'Copy of Raw Data'!$E:$E,'Copy of Raw Data'!I:I,"ERROR",0,1)</f>
        <v>0.000405931051858016</v>
      </c>
      <c r="J172" s="9" t="str">
        <f>_xlfn.XLOOKUP($E172,'Copy of Raw Data'!$E:$E,'Copy of 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20 to 30</v>
      </c>
      <c r="L172" s="9">
        <f>_xlfn.XLOOKUP($E172,'Copy of Raw Data'!$E:$E,'Copy of Raw Data'!L:L,"ERROR",0,1)</f>
        <v>23.27</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20 to 30</v>
      </c>
      <c r="N172" s="9">
        <f>_xlfn.XLOOKUP($E172,'Copy of Raw Data'!$E:$E,'Copy of Raw Data'!N:N,"ERROR",0,1)</f>
        <v>24</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2% to 4%</v>
      </c>
      <c r="P172" s="16">
        <f t="shared" si="30"/>
        <v>0.0304166666666667</v>
      </c>
      <c r="Q172" s="9">
        <f>_xlfn.XLOOKUP($E172,'Copy of Raw Data'!$E:$E,'Copy of Raw Data'!Q:Q,"ERROR",0,1)</f>
        <v>3.4</v>
      </c>
      <c r="R172" s="9" t="str">
        <f>_xlfn.XLOOKUP($E172,'Copy of Raw Data'!$E:$E,'Copy of Raw Data'!R:R,"ERROR",0,1)</f>
        <v>oz</v>
      </c>
      <c r="S172" s="17">
        <f t="shared" si="27"/>
        <v>6.84411764705882</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5 to 10</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0.2 to 0.3</v>
      </c>
      <c r="V172" s="17">
        <f t="shared" si="31"/>
        <v>0.238715709482982</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0.2 to 0.3</v>
      </c>
      <c r="X172" s="17">
        <f t="shared" si="32"/>
        <v>0.231454773319541</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2 to 4</v>
      </c>
      <c r="Z172" s="17">
        <f t="array" ref="Z172">_xlfn.IFS(AA172="oz",_xlfn.IFS(R172="oz",Q172,R172="fl oz",Q172*1.04,R172="ml",Q172*0.0338),AA172="fl oz",_xlfn.IFS(R172="oz",Q172/1.04,R172="fl oz",Q172,R172="ml",Q172*0.0338/1.04),AA172="ml",_xlfn.IFS(R172="oz",Q172/0.0338,R172="fl oz",Q172*1.04/0.0338,R172="ml",Q172))</f>
        <v>3.4</v>
      </c>
      <c r="AA172" s="9" t="str">
        <f>_xlfn.XLOOKUP($E172,'Copy of Raw Data'!$E:$E,'Copy of Raw Data'!AA:AA,"ERROR",0,1)</f>
        <v>oz</v>
      </c>
      <c r="AB172" s="9"/>
      <c r="AC172" s="9"/>
      <c r="AD172" s="9"/>
      <c r="AE172" s="9"/>
      <c r="AF172" s="9"/>
      <c r="AH172">
        <f t="shared" si="36"/>
        <v>0</v>
      </c>
      <c r="AI172">
        <f t="shared" si="36"/>
        <v>0</v>
      </c>
      <c r="AJ172">
        <f t="shared" si="36"/>
        <v>0</v>
      </c>
      <c r="AK172">
        <f t="shared" si="36"/>
        <v>0</v>
      </c>
      <c r="AL172">
        <f t="shared" si="36"/>
        <v>0</v>
      </c>
      <c r="AM172">
        <f t="shared" si="36"/>
        <v>0</v>
      </c>
      <c r="AN172">
        <f t="shared" si="36"/>
        <v>0</v>
      </c>
      <c r="AO172">
        <f t="shared" si="36"/>
        <v>0</v>
      </c>
      <c r="AP172">
        <f t="shared" si="36"/>
        <v>0</v>
      </c>
      <c r="AQ172">
        <f t="shared" si="36"/>
        <v>0</v>
      </c>
      <c r="AR172">
        <f t="shared" si="36"/>
        <v>0</v>
      </c>
      <c r="AS172">
        <f t="shared" si="36"/>
        <v>0</v>
      </c>
      <c r="AT172">
        <f t="shared" si="36"/>
        <v>0</v>
      </c>
      <c r="AU172">
        <f t="shared" si="36"/>
        <v>0</v>
      </c>
      <c r="AV172">
        <f t="shared" si="36"/>
        <v>0</v>
      </c>
      <c r="AW172">
        <f t="shared" si="36"/>
        <v>0</v>
      </c>
      <c r="AX172">
        <f t="shared" si="35"/>
        <v>0</v>
      </c>
      <c r="AY172">
        <f t="shared" si="35"/>
        <v>0</v>
      </c>
      <c r="AZ172">
        <f t="shared" si="35"/>
        <v>0</v>
      </c>
    </row>
    <row r="173" hidden="1" spans="1:52">
      <c r="A173" s="9" t="str">
        <f>_xlfn.XLOOKUP($E173,'Copy of Raw Data'!$E:$E,'Copy of Raw Data'!A:A,"ERROR",0,1)</f>
        <v>US</v>
      </c>
      <c r="B173" s="9" t="str">
        <f>_xlfn.XLOOKUP($E173,'Copy of Raw Data'!$E:$E,'Copy of Raw Data'!B:B,"ERROR",0,1)</f>
        <v>Hair Mousses</v>
      </c>
      <c r="C173" s="9" t="str">
        <f>_xlfn.XLOOKUP($E173,'Copy of Raw Data'!$E:$E,'Copy of Raw Data'!C:C,"ERROR",0,1)</f>
        <v>john frieda</v>
      </c>
      <c r="D173" s="9" t="str">
        <f>_xlfn.XLOOKUP($E173,'Copy of Raw Data'!$E:$E,'Copy of Raw Data'!D:D,"ERROR",0,1)</f>
        <v>www.amazon.com/dp/B006OHM1M8</v>
      </c>
      <c r="E173" s="9" t="s">
        <v>645</v>
      </c>
      <c r="F173" s="9" t="str">
        <f>_xlfn.XLOOKUP($E173,'Copy of Raw Data'!$E:$E,'Copy of Raw Data'!F:F,"ERROR",0,1)</f>
        <v>John Frieda Frizz Ease Curl Reviver Mousse, Enhances Curls, Soft Flexible Hold, Mousse for Curly or Frizzy Hair, 7.2 Ounces, Alcohol-Free</v>
      </c>
      <c r="G173" s="9">
        <f>_xlfn.XLOOKUP($E173,'Copy of Raw Data'!$E:$E,'Copy of Raw Data'!G:G,"ERROR",0,1)</f>
        <v>1216</v>
      </c>
      <c r="H173" s="9">
        <f>_xlfn.XLOOKUP($E173,'Copy of Raw Data'!$E:$E,'Copy of Raw Data'!H:H,"ERROR",0,1)</f>
        <v>9548.05</v>
      </c>
      <c r="I173" s="9">
        <f>_xlfn.XLOOKUP($E173,'Copy of Raw Data'!$E:$E,'Copy of Raw Data'!I:I,"ERROR",0,1)</f>
        <v>0.000405619420204419</v>
      </c>
      <c r="J173" s="9" t="str">
        <f>_xlfn.XLOOKUP($E173,'Copy of Raw Data'!$E:$E,'Copy of 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5 to 10</v>
      </c>
      <c r="L173" s="9">
        <f>_xlfn.XLOOKUP($E173,'Copy of Raw Data'!$E:$E,'Copy of Raw Data'!L:L,"ERROR",0,1)</f>
        <v>7.86</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5 to 10</v>
      </c>
      <c r="N173" s="9">
        <f>_xlfn.XLOOKUP($E173,'Copy of Raw Data'!$E:$E,'Copy of Raw Data'!N:N,"ERROR",0,1)</f>
        <v>9.49</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15% to 20%</v>
      </c>
      <c r="P173" s="16">
        <f t="shared" si="30"/>
        <v>0.171759747102213</v>
      </c>
      <c r="Q173" s="9">
        <f>_xlfn.XLOOKUP($E173,'Copy of Raw Data'!$E:$E,'Copy of Raw Data'!Q:Q,"ERROR",0,1)</f>
        <v>7.2</v>
      </c>
      <c r="R173" s="9" t="str">
        <f>_xlfn.XLOOKUP($E173,'Copy of Raw Data'!$E:$E,'Copy of Raw Data'!R:R,"ERROR",0,1)</f>
        <v>fl oz</v>
      </c>
      <c r="S173" s="17">
        <f t="shared" si="27"/>
        <v>1.04967948717949</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1 to 2</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 to 0.05</v>
      </c>
      <c r="V173" s="17">
        <f t="shared" si="31"/>
        <v>0.0428596926314207</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 to 0.05</v>
      </c>
      <c r="X173" s="17">
        <f t="shared" si="32"/>
        <v>0.0354981226641693</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6 to 8</v>
      </c>
      <c r="Z173" s="17">
        <f t="array" ref="Z173">_xlfn.IFS(AA173="oz",_xlfn.IFS(R173="oz",Q173,R173="fl oz",Q173*1.04,R173="ml",Q173*0.0338),AA173="fl oz",_xlfn.IFS(R173="oz",Q173/1.04,R173="fl oz",Q173,R173="ml",Q173*0.0338/1.04),AA173="ml",_xlfn.IFS(R173="oz",Q173/0.0338,R173="fl oz",Q173*1.04/0.0338,R173="ml",Q173))</f>
        <v>7.488</v>
      </c>
      <c r="AA173" s="9" t="str">
        <f>_xlfn.XLOOKUP($E173,'Copy of Raw Data'!$E:$E,'Copy of Raw Data'!AA:AA,"ERROR",0,1)</f>
        <v>oz</v>
      </c>
      <c r="AB173" s="9"/>
      <c r="AC173" s="9"/>
      <c r="AD173" s="9"/>
      <c r="AE173" s="9"/>
      <c r="AF173" s="9"/>
      <c r="AH173">
        <f t="shared" si="36"/>
        <v>0</v>
      </c>
      <c r="AI173">
        <f t="shared" si="36"/>
        <v>0</v>
      </c>
      <c r="AJ173">
        <f t="shared" si="36"/>
        <v>0</v>
      </c>
      <c r="AK173">
        <f t="shared" si="36"/>
        <v>0</v>
      </c>
      <c r="AL173">
        <f t="shared" si="36"/>
        <v>0</v>
      </c>
      <c r="AM173">
        <f t="shared" si="36"/>
        <v>0</v>
      </c>
      <c r="AN173">
        <f t="shared" si="36"/>
        <v>0</v>
      </c>
      <c r="AO173">
        <f t="shared" si="36"/>
        <v>0</v>
      </c>
      <c r="AP173">
        <f t="shared" si="36"/>
        <v>0</v>
      </c>
      <c r="AQ173">
        <f t="shared" si="36"/>
        <v>0</v>
      </c>
      <c r="AR173">
        <f t="shared" si="36"/>
        <v>0</v>
      </c>
      <c r="AS173">
        <f t="shared" si="36"/>
        <v>0</v>
      </c>
      <c r="AT173">
        <f t="shared" si="36"/>
        <v>0</v>
      </c>
      <c r="AU173">
        <f t="shared" si="36"/>
        <v>0</v>
      </c>
      <c r="AV173">
        <f t="shared" si="36"/>
        <v>0</v>
      </c>
      <c r="AW173">
        <f t="shared" si="36"/>
        <v>0</v>
      </c>
      <c r="AX173">
        <f t="shared" si="35"/>
        <v>0</v>
      </c>
      <c r="AY173">
        <f t="shared" si="35"/>
        <v>0</v>
      </c>
      <c r="AZ173">
        <f t="shared" si="35"/>
        <v>0</v>
      </c>
    </row>
    <row r="174" hidden="1" spans="1:52">
      <c r="A174" s="9" t="str">
        <f>_xlfn.XLOOKUP($E174,'Copy of Raw Data'!$E:$E,'Copy of Raw Data'!A:A,"ERROR",0,1)</f>
        <v>US</v>
      </c>
      <c r="B174" s="9" t="str">
        <f>_xlfn.XLOOKUP($E174,'Copy of Raw Data'!$E:$E,'Copy of Raw Data'!B:B,"ERROR",0,1)</f>
        <v>Hair Mousses</v>
      </c>
      <c r="C174" s="9" t="str">
        <f>_xlfn.XLOOKUP($E174,'Copy of Raw Data'!$E:$E,'Copy of Raw Data'!C:C,"ERROR",0,1)</f>
        <v>wella</v>
      </c>
      <c r="D174" s="9" t="str">
        <f>_xlfn.XLOOKUP($E174,'Copy of Raw Data'!$E:$E,'Copy of Raw Data'!D:D,"ERROR",0,1)</f>
        <v>www.amazon.com/dp/B016AVH0HI</v>
      </c>
      <c r="E174" s="9" t="s">
        <v>649</v>
      </c>
      <c r="F174" s="9" t="str">
        <f>_xlfn.XLOOKUP($E174,'Copy of Raw Data'!$E:$E,'Copy of Raw Data'!F:F,"ERROR",0,1)</f>
        <v>Wella EIMI Root Shoot Mousse, For a Precise Root Lift, Added Volume, And A Light Hold, 6.8 oz</v>
      </c>
      <c r="G174" s="9">
        <f>_xlfn.XLOOKUP($E174,'Copy of Raw Data'!$E:$E,'Copy of Raw Data'!G:G,"ERROR",0,1)</f>
        <v>432</v>
      </c>
      <c r="H174" s="9">
        <f>_xlfn.XLOOKUP($E174,'Copy of Raw Data'!$E:$E,'Copy of Raw Data'!H:H,"ERROR",0,1)</f>
        <v>9540.72</v>
      </c>
      <c r="I174" s="9">
        <f>_xlfn.XLOOKUP($E174,'Copy of Raw Data'!$E:$E,'Copy of Raw Data'!I:I,"ERROR",0,1)</f>
        <v>0.000399300057449912</v>
      </c>
      <c r="J174" s="9" t="str">
        <f>_xlfn.XLOOKUP($E174,'Copy of Raw Data'!$E:$E,'Copy of 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20 to 30</v>
      </c>
      <c r="L174" s="9">
        <f>_xlfn.XLOOKUP($E174,'Copy of Raw Data'!$E:$E,'Copy of Raw Data'!L:L,"ERROR",0,1)</f>
        <v>22.1</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20 to 30</v>
      </c>
      <c r="N174" s="9">
        <f>_xlfn.XLOOKUP($E174,'Copy of Raw Data'!$E:$E,'Copy of Raw Data'!N:N,"ERROR",0,1)</f>
        <v>22.1</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No Discount</v>
      </c>
      <c r="P174" s="16">
        <f t="shared" si="30"/>
        <v>0</v>
      </c>
      <c r="Q174" s="9">
        <f>_xlfn.XLOOKUP($E174,'Copy of Raw Data'!$E:$E,'Copy of Raw Data'!Q:Q,"ERROR",0,1)</f>
        <v>6.8</v>
      </c>
      <c r="R174" s="9" t="str">
        <f>_xlfn.XLOOKUP($E174,'Copy of Raw Data'!$E:$E,'Copy of Raw Data'!R:R,"ERROR",0,1)</f>
        <v>oz</v>
      </c>
      <c r="S174" s="17">
        <f t="shared" si="27"/>
        <v>3.25</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3 to 4</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17">
        <f t="shared" si="31"/>
        <v>0.109908691241123</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17">
        <f t="shared" si="32"/>
        <v>0.109908691241123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6.8</v>
      </c>
      <c r="AA174" s="9" t="str">
        <f>_xlfn.XLOOKUP($E174,'Copy of Raw Data'!$E:$E,'Copy of Raw Data'!AA:AA,"ERROR",0,1)</f>
        <v>oz</v>
      </c>
      <c r="AB174" s="9"/>
      <c r="AC174" s="9"/>
      <c r="AD174" s="9"/>
      <c r="AE174" s="9"/>
      <c r="AF174" s="9"/>
      <c r="AH174">
        <f t="shared" si="36"/>
        <v>0</v>
      </c>
      <c r="AI174">
        <f t="shared" si="36"/>
        <v>0</v>
      </c>
      <c r="AJ174">
        <f t="shared" si="36"/>
        <v>0</v>
      </c>
      <c r="AK174">
        <f t="shared" si="36"/>
        <v>0</v>
      </c>
      <c r="AL174">
        <f t="shared" si="36"/>
        <v>0</v>
      </c>
      <c r="AM174">
        <f t="shared" si="36"/>
        <v>0</v>
      </c>
      <c r="AN174">
        <f t="shared" si="36"/>
        <v>0</v>
      </c>
      <c r="AO174">
        <f t="shared" si="36"/>
        <v>0</v>
      </c>
      <c r="AP174">
        <f t="shared" si="36"/>
        <v>0</v>
      </c>
      <c r="AQ174">
        <f t="shared" si="36"/>
        <v>0</v>
      </c>
      <c r="AR174">
        <f t="shared" si="36"/>
        <v>0</v>
      </c>
      <c r="AS174">
        <f t="shared" si="36"/>
        <v>0</v>
      </c>
      <c r="AT174">
        <f t="shared" si="36"/>
        <v>0</v>
      </c>
      <c r="AU174">
        <f t="shared" si="36"/>
        <v>0</v>
      </c>
      <c r="AV174">
        <f t="shared" si="36"/>
        <v>0</v>
      </c>
      <c r="AW174">
        <f t="shared" ref="AW174:AZ237" si="37">IF(IFERROR(SEARCH(AW$2,$AE174,1),0)=0,0,1)</f>
        <v>0</v>
      </c>
      <c r="AX174">
        <f t="shared" si="37"/>
        <v>0</v>
      </c>
      <c r="AY174">
        <f t="shared" si="37"/>
        <v>0</v>
      </c>
      <c r="AZ174">
        <f t="shared" si="37"/>
        <v>0</v>
      </c>
    </row>
    <row r="175" hidden="1" spans="1:52">
      <c r="A175" s="9" t="str">
        <f>_xlfn.XLOOKUP($E175,'Copy of Raw Data'!$E:$E,'Copy of Raw Data'!A:A,"ERROR",0,1)</f>
        <v>US</v>
      </c>
      <c r="B175" s="9" t="str">
        <f>_xlfn.XLOOKUP($E175,'Copy of Raw Data'!$E:$E,'Copy of Raw Data'!B:B,"ERROR",0,1)</f>
        <v>Hair Mousses</v>
      </c>
      <c r="C175" s="9" t="str">
        <f>_xlfn.XLOOKUP($E175,'Copy of Raw Data'!$E:$E,'Copy of Raw Data'!C:C,"ERROR",0,1)</f>
        <v>TRESemmé</v>
      </c>
      <c r="D175" s="9" t="str">
        <f>_xlfn.XLOOKUP($E175,'Copy of Raw Data'!$E:$E,'Copy of Raw Data'!D:D,"ERROR",0,1)</f>
        <v>www.amazon.com/dp/B01BVIOD6G</v>
      </c>
      <c r="E175" s="9" t="s">
        <v>652</v>
      </c>
      <c r="F175" s="9" t="str">
        <f>_xlfn.XLOOKUP($E175,'Copy of Raw Data'!$E:$E,'Copy of Raw Data'!F:F,"ERROR",0,1)</f>
        <v>TRESemmé Hair Mousse Extra Hold, White, 2 Oz</v>
      </c>
      <c r="G175" s="9">
        <f>_xlfn.XLOOKUP($E175,'Copy of Raw Data'!$E:$E,'Copy of Raw Data'!G:G,"ERROR",0,1)</f>
        <v>1270</v>
      </c>
      <c r="H175" s="9">
        <f>_xlfn.XLOOKUP($E175,'Copy of Raw Data'!$E:$E,'Copy of Raw Data'!H:H,"ERROR",0,1)</f>
        <v>9392.08</v>
      </c>
      <c r="I175" s="9">
        <f>_xlfn.XLOOKUP($E175,'Copy of Raw Data'!$E:$E,'Copy of Raw Data'!I:I,"ERROR",0,1)</f>
        <v>0.000395170194035132</v>
      </c>
      <c r="J175" s="9" t="str">
        <f>_xlfn.XLOOKUP($E175,'Copy of Raw Data'!$E:$E,'Copy of 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5 to 10</v>
      </c>
      <c r="L175" s="9">
        <f>_xlfn.XLOOKUP($E175,'Copy of Raw Data'!$E:$E,'Copy of Raw Data'!L:L,"ERROR",0,1)</f>
        <v>7.01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5 to 10</v>
      </c>
      <c r="N175" s="9">
        <f>_xlfn.XLOOKUP($E175,'Copy of Raw Data'!$E:$E,'Copy of Raw Data'!N:N,"ERROR",0,1)</f>
        <v>9.05</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20% to 25%</v>
      </c>
      <c r="P175" s="16">
        <f t="shared" si="30"/>
        <v>0.225414364640884</v>
      </c>
      <c r="Q175" s="9">
        <f>_xlfn.XLOOKUP($E175,'Copy of Raw Data'!$E:$E,'Copy of Raw Data'!Q:Q,"ERROR",0,1)</f>
        <v>2</v>
      </c>
      <c r="R175" s="9" t="str">
        <f>_xlfn.XLOOKUP($E175,'Copy of Raw Data'!$E:$E,'Copy of Raw Data'!R:R,"ERROR",0,1)</f>
        <v>oz</v>
      </c>
      <c r="S175" s="17">
        <f t="shared" si="27"/>
        <v>3.505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31"/>
        <v>0.153026716266486</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32"/>
        <v>0.118532296246195</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1 to 2</v>
      </c>
      <c r="Z175" s="17">
        <f t="array" ref="Z175">_xlfn.IFS(AA175="oz",_xlfn.IFS(R175="oz",Q175,R175="fl oz",Q175*1.04,R175="ml",Q175*0.0338),AA175="fl oz",_xlfn.IFS(R175="oz",Q175/1.04,R175="fl oz",Q175,R175="ml",Q175*0.0338/1.04),AA175="ml",_xlfn.IFS(R175="oz",Q175/0.0338,R175="fl oz",Q175*1.04/0.0338,R175="ml",Q175))</f>
        <v>2</v>
      </c>
      <c r="AA175" s="9" t="str">
        <f>_xlfn.XLOOKUP($E175,'Copy of Raw Data'!$E:$E,'Copy of Raw Data'!AA:AA,"ERROR",0,1)</f>
        <v>oz</v>
      </c>
      <c r="AB175" s="9"/>
      <c r="AC175" s="9"/>
      <c r="AD175" s="9"/>
      <c r="AE175" s="9"/>
      <c r="AF175" s="9"/>
      <c r="AH175">
        <f t="shared" ref="AH175:AW238" si="38">IF(IFERROR(SEARCH(AH$2,$AE175,1),0)=0,0,1)</f>
        <v>0</v>
      </c>
      <c r="AI175">
        <f t="shared" si="38"/>
        <v>0</v>
      </c>
      <c r="AJ175">
        <f t="shared" si="38"/>
        <v>0</v>
      </c>
      <c r="AK175">
        <f t="shared" si="38"/>
        <v>0</v>
      </c>
      <c r="AL175">
        <f t="shared" si="38"/>
        <v>0</v>
      </c>
      <c r="AM175">
        <f t="shared" si="38"/>
        <v>0</v>
      </c>
      <c r="AN175">
        <f t="shared" si="38"/>
        <v>0</v>
      </c>
      <c r="AO175">
        <f t="shared" si="38"/>
        <v>0</v>
      </c>
      <c r="AP175">
        <f t="shared" si="38"/>
        <v>0</v>
      </c>
      <c r="AQ175">
        <f t="shared" si="38"/>
        <v>0</v>
      </c>
      <c r="AR175">
        <f t="shared" si="38"/>
        <v>0</v>
      </c>
      <c r="AS175">
        <f t="shared" si="38"/>
        <v>0</v>
      </c>
      <c r="AT175">
        <f t="shared" si="38"/>
        <v>0</v>
      </c>
      <c r="AU175">
        <f t="shared" si="38"/>
        <v>0</v>
      </c>
      <c r="AV175">
        <f t="shared" si="38"/>
        <v>0</v>
      </c>
      <c r="AW175">
        <f t="shared" si="38"/>
        <v>0</v>
      </c>
      <c r="AX175">
        <f t="shared" si="37"/>
        <v>0</v>
      </c>
      <c r="AY175">
        <f t="shared" si="37"/>
        <v>0</v>
      </c>
      <c r="AZ175">
        <f t="shared" si="37"/>
        <v>0</v>
      </c>
    </row>
    <row r="176" hidden="1" spans="1:52">
      <c r="A176" s="9" t="str">
        <f>_xlfn.XLOOKUP($E176,'Copy of Raw Data'!$E:$E,'Copy of Raw Data'!A:A,"ERROR",0,1)</f>
        <v>US</v>
      </c>
      <c r="B176" s="9" t="str">
        <f>_xlfn.XLOOKUP($E176,'Copy of Raw Data'!$E:$E,'Copy of Raw Data'!B:B,"ERROR",0,1)</f>
        <v>Hair Mousses</v>
      </c>
      <c r="C176" s="9" t="str">
        <f>_xlfn.XLOOKUP($E176,'Copy of Raw Data'!$E:$E,'Copy of Raw Data'!C:C,"ERROR",0,1)</f>
        <v>SheaMoisture</v>
      </c>
      <c r="D176" s="9" t="str">
        <f>_xlfn.XLOOKUP($E176,'Copy of Raw Data'!$E:$E,'Copy of Raw Data'!D:D,"ERROR",0,1)</f>
        <v>www.amazon.com/dp/B0BS1SW4K1</v>
      </c>
      <c r="E176" s="9" t="s">
        <v>655</v>
      </c>
      <c r="F176" s="9" t="str">
        <f>_xlfn.XLOOKUP($E176,'Copy of Raw Data'!$E:$E,'Copy of Raw Data'!F:F,"ERROR",0,1)</f>
        <v>SheaMoisture Manuka Honey &amp; Mafura Oil Wrap &amp; Set Mousse Hydrating Made For Hold, Body, &amp; Shine 7.5oz</v>
      </c>
      <c r="G176" s="9">
        <f>_xlfn.XLOOKUP($E176,'Copy of Raw Data'!$E:$E,'Copy of Raw Data'!G:G,"ERROR",0,1)</f>
        <v>846</v>
      </c>
      <c r="H176" s="9">
        <f>_xlfn.XLOOKUP($E176,'Copy of Raw Data'!$E:$E,'Copy of Raw Data'!H:H,"ERROR",0,1)</f>
        <v>9294.94</v>
      </c>
      <c r="I176" s="9">
        <f>_xlfn.XLOOKUP($E176,'Copy of Raw Data'!$E:$E,'Copy of Raw Data'!I:I,"ERROR",0,1)</f>
        <v>0.000390386881982457</v>
      </c>
      <c r="J176" s="9" t="str">
        <f>_xlfn.XLOOKUP($E176,'Copy of Raw Data'!$E:$E,'Copy of 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10 to 15</v>
      </c>
      <c r="L176" s="9">
        <f>_xlfn.XLOOKUP($E176,'Copy of Raw Data'!$E:$E,'Copy of Raw Data'!L:L,"ERROR",0,1)</f>
        <v>10.99</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10 to 15</v>
      </c>
      <c r="N176" s="9">
        <f>_xlfn.XLOOKUP($E176,'Copy of Raw Data'!$E:$E,'Copy of Raw Data'!N:N,"ERROR",0,1)</f>
        <v>10.99</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No Discount</v>
      </c>
      <c r="P176" s="16">
        <f t="shared" si="30"/>
        <v>0</v>
      </c>
      <c r="Q176" s="9">
        <f>_xlfn.XLOOKUP($E176,'Copy of Raw Data'!$E:$E,'Copy of Raw Data'!Q:Q,"ERROR",0,1)</f>
        <v>7.5</v>
      </c>
      <c r="R176" s="9" t="str">
        <f>_xlfn.XLOOKUP($E176,'Copy of Raw Data'!$E:$E,'Copy of Raw Data'!R:R,"ERROR",0,1)</f>
        <v>oz</v>
      </c>
      <c r="S176" s="17">
        <f t="shared" si="27"/>
        <v>1.46533333333333</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1 to 2</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 to 0.05</v>
      </c>
      <c r="V176" s="17">
        <f t="shared" si="31"/>
        <v>0.0495547288918949</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 to 0.05</v>
      </c>
      <c r="X176" s="17">
        <f t="shared" si="32"/>
        <v>0.0495547288918949</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6 to 8</v>
      </c>
      <c r="Z176" s="17">
        <f t="array" ref="Z176">_xlfn.IFS(AA176="oz",_xlfn.IFS(R176="oz",Q176,R176="fl oz",Q176*1.04,R176="ml",Q176*0.0338),AA176="fl oz",_xlfn.IFS(R176="oz",Q176/1.04,R176="fl oz",Q176,R176="ml",Q176*0.0338/1.04),AA176="ml",_xlfn.IFS(R176="oz",Q176/0.0338,R176="fl oz",Q176*1.04/0.0338,R176="ml",Q176))</f>
        <v>7.5</v>
      </c>
      <c r="AA176" s="9" t="str">
        <f>_xlfn.XLOOKUP($E176,'Copy of Raw Data'!$E:$E,'Copy of Raw Data'!AA:AA,"ERROR",0,1)</f>
        <v>oz</v>
      </c>
      <c r="AB176" s="9"/>
      <c r="AC176" s="9"/>
      <c r="AD176" s="9"/>
      <c r="AE176" s="9"/>
      <c r="AF176" s="9"/>
      <c r="AH176">
        <f t="shared" si="38"/>
        <v>0</v>
      </c>
      <c r="AI176">
        <f t="shared" si="38"/>
        <v>0</v>
      </c>
      <c r="AJ176">
        <f t="shared" si="38"/>
        <v>0</v>
      </c>
      <c r="AK176">
        <f t="shared" si="38"/>
        <v>0</v>
      </c>
      <c r="AL176">
        <f t="shared" si="38"/>
        <v>0</v>
      </c>
      <c r="AM176">
        <f t="shared" si="38"/>
        <v>0</v>
      </c>
      <c r="AN176">
        <f t="shared" si="38"/>
        <v>0</v>
      </c>
      <c r="AO176">
        <f t="shared" si="38"/>
        <v>0</v>
      </c>
      <c r="AP176">
        <f t="shared" si="38"/>
        <v>0</v>
      </c>
      <c r="AQ176">
        <f t="shared" si="38"/>
        <v>0</v>
      </c>
      <c r="AR176">
        <f t="shared" si="38"/>
        <v>0</v>
      </c>
      <c r="AS176">
        <f t="shared" si="38"/>
        <v>0</v>
      </c>
      <c r="AT176">
        <f t="shared" si="38"/>
        <v>0</v>
      </c>
      <c r="AU176">
        <f t="shared" si="38"/>
        <v>0</v>
      </c>
      <c r="AV176">
        <f t="shared" si="38"/>
        <v>0</v>
      </c>
      <c r="AW176">
        <f t="shared" si="38"/>
        <v>0</v>
      </c>
      <c r="AX176">
        <f t="shared" si="37"/>
        <v>0</v>
      </c>
      <c r="AY176">
        <f t="shared" si="37"/>
        <v>0</v>
      </c>
      <c r="AZ176">
        <f t="shared" si="37"/>
        <v>0</v>
      </c>
    </row>
    <row r="177" hidden="1" spans="1:52">
      <c r="A177" s="9" t="str">
        <f>_xlfn.XLOOKUP($E177,'Copy of Raw Data'!$E:$E,'Copy of Raw Data'!A:A,"ERROR",0,1)</f>
        <v>US</v>
      </c>
      <c r="B177" s="9" t="str">
        <f>_xlfn.XLOOKUP($E177,'Copy of Raw Data'!$E:$E,'Copy of Raw Data'!B:B,"ERROR",0,1)</f>
        <v>Hair Mousses</v>
      </c>
      <c r="C177" s="9" t="str">
        <f>_xlfn.XLOOKUP($E177,'Copy of Raw Data'!$E:$E,'Copy of Raw Data'!C:C,"ERROR",0,1)</f>
        <v>Goiple</v>
      </c>
      <c r="D177" s="9" t="str">
        <f>_xlfn.XLOOKUP($E177,'Copy of Raw Data'!$E:$E,'Copy of Raw Data'!D:D,"ERROR",0,1)</f>
        <v>www.amazon.com/dp/B0C4SGWVJ8</v>
      </c>
      <c r="E177" s="9" t="s">
        <v>658</v>
      </c>
      <c r="F177" s="9" t="str">
        <f>_xlfn.XLOOKUP($E177,'Copy of Raw Data'!$E:$E,'Copy of Raw Data'!F:F,"ERROR",0,1)</f>
        <v>Lace Tint Melting Hair Mousse, 6.8 fl oz Lace Tint Mousse for Women Hair Wigs Lace Wigs Toupees and Hairpieces Natural Finishing Lace Color, Lace Tint Mousse for Wigs Tool Set (Dark Brown)</v>
      </c>
      <c r="G177" s="9">
        <f>_xlfn.XLOOKUP($E177,'Copy of Raw Data'!$E:$E,'Copy of Raw Data'!G:G,"ERROR",0,1)</f>
        <v>1003</v>
      </c>
      <c r="H177" s="9">
        <f>_xlfn.XLOOKUP($E177,'Copy of Raw Data'!$E:$E,'Copy of Raw Data'!H:H,"ERROR",0,1)</f>
        <v>9182.43</v>
      </c>
      <c r="I177" s="9">
        <f>_xlfn.XLOOKUP($E177,'Copy of Raw Data'!$E:$E,'Copy of Raw Data'!I:I,"ERROR",0,1)</f>
        <v>0.000356837374915285</v>
      </c>
      <c r="J177" s="9" t="str">
        <f>_xlfn.XLOOKUP($E177,'Copy of Raw Data'!$E:$E,'Copy of 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5 to 10</v>
      </c>
      <c r="L177" s="9">
        <f>_xlfn.XLOOKUP($E177,'Copy of Raw Data'!$E:$E,'Copy of Raw Data'!L:L,"ERROR",0,1)</f>
        <v>9.17</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5 to 10</v>
      </c>
      <c r="N177" s="9">
        <f>_xlfn.XLOOKUP($E177,'Copy of Raw Data'!$E:$E,'Copy of Raw Data'!N:N,"ERROR",0,1)</f>
        <v>9.47</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2% to 4%</v>
      </c>
      <c r="P177" s="16">
        <f t="shared" si="30"/>
        <v>0.0316789862724394</v>
      </c>
      <c r="Q177" s="9">
        <f>_xlfn.XLOOKUP($E177,'Copy of Raw Data'!$E:$E,'Copy of Raw Data'!Q:Q,"ERROR",0,1)</f>
        <v>6.8</v>
      </c>
      <c r="R177" s="9" t="str">
        <f>_xlfn.XLOOKUP($E177,'Copy of Raw Data'!$E:$E,'Copy of Raw Data'!R:R,"ERROR",0,1)</f>
        <v>fl oz</v>
      </c>
      <c r="S177" s="17">
        <f t="shared" si="27"/>
        <v>1.2966628959276</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31"/>
        <v>0.0452852117148204</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32"/>
        <v>0.0438506221145621</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7.072</v>
      </c>
      <c r="AA177" s="9" t="str">
        <f>_xlfn.XLOOKUP($E177,'Copy of Raw Data'!$E:$E,'Copy of Raw Data'!AA:AA,"ERROR",0,1)</f>
        <v>oz</v>
      </c>
      <c r="AB177" s="9"/>
      <c r="AC177" s="9"/>
      <c r="AD177" s="9"/>
      <c r="AE177" s="9"/>
      <c r="AF177" s="9"/>
      <c r="AH177">
        <f t="shared" si="38"/>
        <v>0</v>
      </c>
      <c r="AI177">
        <f t="shared" si="38"/>
        <v>0</v>
      </c>
      <c r="AJ177">
        <f t="shared" si="38"/>
        <v>0</v>
      </c>
      <c r="AK177">
        <f t="shared" si="38"/>
        <v>0</v>
      </c>
      <c r="AL177">
        <f t="shared" si="38"/>
        <v>0</v>
      </c>
      <c r="AM177">
        <f t="shared" si="38"/>
        <v>0</v>
      </c>
      <c r="AN177">
        <f t="shared" si="38"/>
        <v>0</v>
      </c>
      <c r="AO177">
        <f t="shared" si="38"/>
        <v>0</v>
      </c>
      <c r="AP177">
        <f t="shared" si="38"/>
        <v>0</v>
      </c>
      <c r="AQ177">
        <f t="shared" si="38"/>
        <v>0</v>
      </c>
      <c r="AR177">
        <f t="shared" si="38"/>
        <v>0</v>
      </c>
      <c r="AS177">
        <f t="shared" si="38"/>
        <v>0</v>
      </c>
      <c r="AT177">
        <f t="shared" si="38"/>
        <v>0</v>
      </c>
      <c r="AU177">
        <f t="shared" si="38"/>
        <v>0</v>
      </c>
      <c r="AV177">
        <f t="shared" si="38"/>
        <v>0</v>
      </c>
      <c r="AW177">
        <f t="shared" si="38"/>
        <v>0</v>
      </c>
      <c r="AX177">
        <f t="shared" si="37"/>
        <v>0</v>
      </c>
      <c r="AY177">
        <f t="shared" si="37"/>
        <v>0</v>
      </c>
      <c r="AZ177">
        <f t="shared" si="37"/>
        <v>0</v>
      </c>
    </row>
    <row r="178" hidden="1" spans="1:52">
      <c r="A178" s="9" t="str">
        <f>_xlfn.XLOOKUP($E178,'Copy of Raw Data'!$E:$E,'Copy of Raw Data'!A:A,"ERROR",0,1)</f>
        <v>US</v>
      </c>
      <c r="B178" s="9" t="str">
        <f>_xlfn.XLOOKUP($E178,'Copy of Raw Data'!$E:$E,'Copy of Raw Data'!B:B,"ERROR",0,1)</f>
        <v>Hair Mousses</v>
      </c>
      <c r="C178" s="9" t="str">
        <f>_xlfn.XLOOKUP($E178,'Copy of Raw Data'!$E:$E,'Copy of Raw Data'!C:C,"ERROR",0,1)</f>
        <v>Roux Lottabody</v>
      </c>
      <c r="D178" s="9" t="str">
        <f>_xlfn.XLOOKUP($E178,'Copy of Raw Data'!$E:$E,'Copy of Raw Data'!D:D,"ERROR",0,1)</f>
        <v>www.amazon.com/dp/B09K4H5148</v>
      </c>
      <c r="E178" s="9" t="s">
        <v>662</v>
      </c>
      <c r="F178" s="9" t="str">
        <f>_xlfn.XLOOKUP($E178,'Copy of Raw Data'!$E:$E,'Copy of Raw Data'!F:F,"ERROR",0,1)</f>
        <v>Roux Lottabody Lotta Body Wrap Me Foaming Mousse Coconut and Shea Oils 7 Ounce (207ml) (Pack of 3)</v>
      </c>
      <c r="G178" s="9">
        <f>_xlfn.XLOOKUP($E178,'Copy of Raw Data'!$E:$E,'Copy of Raw Data'!G:G,"ERROR",0,1)</f>
        <v>604</v>
      </c>
      <c r="H178" s="9">
        <f>_xlfn.XLOOKUP($E178,'Copy of Raw Data'!$E:$E,'Copy of Raw Data'!H:H,"ERROR",0,1)</f>
        <v>8393.3</v>
      </c>
      <c r="I178" s="9">
        <f>_xlfn.XLOOKUP($E178,'Copy of Raw Data'!$E:$E,'Copy of Raw Data'!I:I,"ERROR",0,1)</f>
        <v>0.000352963449093226</v>
      </c>
      <c r="J178" s="9" t="str">
        <f>_xlfn.XLOOKUP($E178,'Copy of Raw Data'!$E:$E,'Copy of 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15 to 20</v>
      </c>
      <c r="L178" s="9">
        <f>_xlfn.XLOOKUP($E178,'Copy of Raw Data'!$E:$E,'Copy of Raw Data'!L:L,"ERROR",0,1)</f>
        <v>15.01</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20 to 30</v>
      </c>
      <c r="N178" s="9">
        <f>_xlfn.XLOOKUP($E178,'Copy of Raw Data'!$E:$E,'Copy of Raw Data'!N:N,"ERROR",0,1)</f>
        <v>22.59</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30% to 40%</v>
      </c>
      <c r="P178" s="16">
        <f t="shared" si="30"/>
        <v>0.335546702080567</v>
      </c>
      <c r="Q178" s="9">
        <f>_xlfn.XLOOKUP($E178,'Copy of Raw Data'!$E:$E,'Copy of Raw Data'!Q:Q,"ERROR",0,1)</f>
        <v>21</v>
      </c>
      <c r="R178" s="9" t="str">
        <f>_xlfn.XLOOKUP($E178,'Copy of Raw Data'!$E:$E,'Copy of Raw Data'!R:R,"ERROR",0,1)</f>
        <v>oz</v>
      </c>
      <c r="S178" s="17">
        <f t="shared" si="27"/>
        <v>0.714761904761905</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0.5 to 0.75</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31"/>
        <v>0.0363785690129958</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32"/>
        <v>0.0241718601542748</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20 to 25</v>
      </c>
      <c r="Z178" s="17">
        <f t="array" ref="Z178">_xlfn.IFS(AA178="oz",_xlfn.IFS(R178="oz",Q178,R178="fl oz",Q178*1.04,R178="ml",Q178*0.0338),AA178="fl oz",_xlfn.IFS(R178="oz",Q178/1.04,R178="fl oz",Q178,R178="ml",Q178*0.0338/1.04),AA178="ml",_xlfn.IFS(R178="oz",Q178/0.0338,R178="fl oz",Q178*1.04/0.0338,R178="ml",Q178))</f>
        <v>21</v>
      </c>
      <c r="AA178" s="9" t="str">
        <f>_xlfn.XLOOKUP($E178,'Copy of Raw Data'!$E:$E,'Copy of Raw Data'!AA:AA,"ERROR",0,1)</f>
        <v>oz</v>
      </c>
      <c r="AB178" s="9"/>
      <c r="AC178" s="9"/>
      <c r="AD178" s="9"/>
      <c r="AE178" s="9"/>
      <c r="AF178" s="9"/>
      <c r="AH178">
        <f t="shared" si="38"/>
        <v>0</v>
      </c>
      <c r="AI178">
        <f t="shared" si="38"/>
        <v>0</v>
      </c>
      <c r="AJ178">
        <f t="shared" si="38"/>
        <v>0</v>
      </c>
      <c r="AK178">
        <f t="shared" si="38"/>
        <v>0</v>
      </c>
      <c r="AL178">
        <f t="shared" si="38"/>
        <v>0</v>
      </c>
      <c r="AM178">
        <f t="shared" si="38"/>
        <v>0</v>
      </c>
      <c r="AN178">
        <f t="shared" si="38"/>
        <v>0</v>
      </c>
      <c r="AO178">
        <f t="shared" si="38"/>
        <v>0</v>
      </c>
      <c r="AP178">
        <f t="shared" si="38"/>
        <v>0</v>
      </c>
      <c r="AQ178">
        <f t="shared" si="38"/>
        <v>0</v>
      </c>
      <c r="AR178">
        <f t="shared" si="38"/>
        <v>0</v>
      </c>
      <c r="AS178">
        <f t="shared" si="38"/>
        <v>0</v>
      </c>
      <c r="AT178">
        <f t="shared" si="38"/>
        <v>0</v>
      </c>
      <c r="AU178">
        <f t="shared" si="38"/>
        <v>0</v>
      </c>
      <c r="AV178">
        <f t="shared" si="38"/>
        <v>0</v>
      </c>
      <c r="AW178">
        <f t="shared" si="38"/>
        <v>0</v>
      </c>
      <c r="AX178">
        <f t="shared" si="37"/>
        <v>0</v>
      </c>
      <c r="AY178">
        <f t="shared" si="37"/>
        <v>0</v>
      </c>
      <c r="AZ178">
        <f t="shared" si="37"/>
        <v>0</v>
      </c>
    </row>
    <row r="179" hidden="1" spans="1:52">
      <c r="A179" s="9" t="str">
        <f>_xlfn.XLOOKUP($E179,'Copy of Raw Data'!$E:$E,'Copy of Raw Data'!A:A,"ERROR",0,1)</f>
        <v>US</v>
      </c>
      <c r="B179" s="9" t="str">
        <f>_xlfn.XLOOKUP($E179,'Copy of Raw Data'!$E:$E,'Copy of Raw Data'!B:B,"ERROR",0,1)</f>
        <v>Hair Mousses</v>
      </c>
      <c r="C179" s="9" t="str">
        <f>_xlfn.XLOOKUP($E179,'Copy of Raw Data'!$E:$E,'Copy of Raw Data'!C:C,"ERROR",0,1)</f>
        <v>iwell signature</v>
      </c>
      <c r="D179" s="9" t="str">
        <f>_xlfn.XLOOKUP($E179,'Copy of Raw Data'!$E:$E,'Copy of Raw Data'!D:D,"ERROR",0,1)</f>
        <v>www.amazon.com/dp/B0BB3B13JW</v>
      </c>
      <c r="E179" s="9" t="s">
        <v>666</v>
      </c>
      <c r="F179" s="9" t="str">
        <f>_xlfn.XLOOKUP($E179,'Copy of Raw Data'!$E:$E,'Copy of Raw Data'!F:F,"ERROR",0,1)</f>
        <v>IWELL Signature Lace Tint Mousse 7 Fl oz (200ml) | Concealer Tinted Mousse for Lace Wigs Hair Wigs | Perfect Match Your Skin Tone | Easy Tinting | Quick-Drying | Safe and Convenient | Value Size 7 fl oz (Dark Brown)</v>
      </c>
      <c r="G179" s="9">
        <f>_xlfn.XLOOKUP($E179,'Copy of Raw Data'!$E:$E,'Copy of Raw Data'!G:G,"ERROR",0,1)</f>
        <v>850</v>
      </c>
      <c r="H179" s="9">
        <f>_xlfn.XLOOKUP($E179,'Copy of Raw Data'!$E:$E,'Copy of Raw Data'!H:H,"ERROR",0,1)</f>
        <v>8302.18</v>
      </c>
      <c r="I179" s="9">
        <f>_xlfn.XLOOKUP($E179,'Copy of Raw Data'!$E:$E,'Copy of Raw Data'!I:I,"ERROR",0,1)</f>
        <v>0.000335101811081579</v>
      </c>
      <c r="J179" s="9" t="str">
        <f>_xlfn.XLOOKUP($E179,'Copy of Raw Data'!$E:$E,'Copy of 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10 to 15</v>
      </c>
      <c r="L179" s="9">
        <f>_xlfn.XLOOKUP($E179,'Copy of Raw Data'!$E:$E,'Copy of Raw Data'!L:L,"ERROR",0,1)</f>
        <v>10.2</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10 to 15</v>
      </c>
      <c r="N179" s="9">
        <f>_xlfn.XLOOKUP($E179,'Copy of Raw Data'!$E:$E,'Copy of Raw Data'!N:N,"ERROR",0,1)</f>
        <v>12.17</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15% to 20%</v>
      </c>
      <c r="P179" s="16">
        <f t="shared" si="30"/>
        <v>0.161873459326212</v>
      </c>
      <c r="Q179" s="9">
        <f>_xlfn.XLOOKUP($E179,'Copy of Raw Data'!$E:$E,'Copy of Raw Data'!Q:Q,"ERROR",0,1)</f>
        <v>7</v>
      </c>
      <c r="R179" s="9" t="str">
        <f>_xlfn.XLOOKUP($E179,'Copy of Raw Data'!$E:$E,'Copy of Raw Data'!R:R,"ERROR",0,1)</f>
        <v>fl oz</v>
      </c>
      <c r="S179" s="17">
        <f t="shared" si="27"/>
        <v>1.4010989010989</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1 to 2</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0.05 to 0.1</v>
      </c>
      <c r="V179" s="17">
        <f t="shared" si="31"/>
        <v>0.0565337604566553</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32"/>
        <v>0.0473824450828171</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17">
        <f t="array" ref="Z179">_xlfn.IFS(AA179="oz",_xlfn.IFS(R179="oz",Q179,R179="fl oz",Q179*1.04,R179="ml",Q179*0.0338),AA179="fl oz",_xlfn.IFS(R179="oz",Q179/1.04,R179="fl oz",Q179,R179="ml",Q179*0.0338/1.04),AA179="ml",_xlfn.IFS(R179="oz",Q179/0.0338,R179="fl oz",Q179*1.04/0.0338,R179="ml",Q179))</f>
        <v>7.28</v>
      </c>
      <c r="AA179" s="9" t="str">
        <f>_xlfn.XLOOKUP($E179,'Copy of Raw Data'!$E:$E,'Copy of Raw Data'!AA:AA,"ERROR",0,1)</f>
        <v>oz</v>
      </c>
      <c r="AB179" s="9"/>
      <c r="AC179" s="9"/>
      <c r="AD179" s="9"/>
      <c r="AE179" s="9"/>
      <c r="AF179" s="9"/>
      <c r="AH179">
        <f t="shared" si="38"/>
        <v>0</v>
      </c>
      <c r="AI179">
        <f t="shared" si="38"/>
        <v>0</v>
      </c>
      <c r="AJ179">
        <f t="shared" si="38"/>
        <v>0</v>
      </c>
      <c r="AK179">
        <f t="shared" si="38"/>
        <v>0</v>
      </c>
      <c r="AL179">
        <f t="shared" si="38"/>
        <v>0</v>
      </c>
      <c r="AM179">
        <f t="shared" si="38"/>
        <v>0</v>
      </c>
      <c r="AN179">
        <f t="shared" si="38"/>
        <v>0</v>
      </c>
      <c r="AO179">
        <f t="shared" si="38"/>
        <v>0</v>
      </c>
      <c r="AP179">
        <f t="shared" si="38"/>
        <v>0</v>
      </c>
      <c r="AQ179">
        <f t="shared" si="38"/>
        <v>0</v>
      </c>
      <c r="AR179">
        <f t="shared" si="38"/>
        <v>0</v>
      </c>
      <c r="AS179">
        <f t="shared" si="38"/>
        <v>0</v>
      </c>
      <c r="AT179">
        <f t="shared" si="38"/>
        <v>0</v>
      </c>
      <c r="AU179">
        <f t="shared" si="38"/>
        <v>0</v>
      </c>
      <c r="AV179">
        <f t="shared" si="38"/>
        <v>0</v>
      </c>
      <c r="AW179">
        <f t="shared" si="38"/>
        <v>0</v>
      </c>
      <c r="AX179">
        <f t="shared" si="37"/>
        <v>0</v>
      </c>
      <c r="AY179">
        <f t="shared" si="37"/>
        <v>0</v>
      </c>
      <c r="AZ179">
        <f t="shared" si="37"/>
        <v>0</v>
      </c>
    </row>
    <row r="180" hidden="1" spans="1:52">
      <c r="A180" s="9" t="str">
        <f>_xlfn.XLOOKUP($E180,'Copy of Raw Data'!$E:$E,'Copy of Raw Data'!A:A,"ERROR",0,1)</f>
        <v>US</v>
      </c>
      <c r="B180" s="9" t="str">
        <f>_xlfn.XLOOKUP($E180,'Copy of Raw Data'!$E:$E,'Copy of Raw Data'!B:B,"ERROR",0,1)</f>
        <v>Hair Mousses</v>
      </c>
      <c r="C180" s="9" t="str">
        <f>_xlfn.XLOOKUP($E180,'Copy of Raw Data'!$E:$E,'Copy of Raw Data'!C:C,"ERROR",0,1)</f>
        <v>Aussie</v>
      </c>
      <c r="D180" s="9" t="str">
        <f>_xlfn.XLOOKUP($E180,'Copy of Raw Data'!$E:$E,'Copy of Raw Data'!D:D,"ERROR",0,1)</f>
        <v>www.amazon.com/dp/B07M7XRF9Z</v>
      </c>
      <c r="E180" s="9" t="s">
        <v>669</v>
      </c>
      <c r="F180" s="9" t="str">
        <f>_xlfn.XLOOKUP($E180,'Copy of Raw Data'!$E:$E,'Copy of Raw Data'!F:F,"ERROR",0,1)</f>
        <v>Aussie Headstrong Volume With Bamboo &amp; Kakadu Plum Mousse, 6.0 Fl oz, 4.669 Fl oz</v>
      </c>
      <c r="G180" s="9">
        <f>_xlfn.XLOOKUP($E180,'Copy of Raw Data'!$E:$E,'Copy of Raw Data'!G:G,"ERROR",0,1)</f>
        <v>904</v>
      </c>
      <c r="H180" s="9">
        <f>_xlfn.XLOOKUP($E180,'Copy of Raw Data'!$E:$E,'Copy of Raw Data'!H:H,"ERROR",0,1)</f>
        <v>7882.05</v>
      </c>
      <c r="I180" s="9">
        <f>_xlfn.XLOOKUP($E180,'Copy of Raw Data'!$E:$E,'Copy of Raw Data'!I:I,"ERROR",0,1)</f>
        <v>0.000332902958540789</v>
      </c>
      <c r="J180" s="9" t="str">
        <f>_xlfn.XLOOKUP($E180,'Copy of Raw Data'!$E:$E,'Copy of 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5 to 10</v>
      </c>
      <c r="L180" s="9">
        <f>_xlfn.XLOOKUP($E180,'Copy of Raw Data'!$E:$E,'Copy of Raw Data'!L:L,"ERROR",0,1)</f>
        <v>8.84</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5 to 10</v>
      </c>
      <c r="N180" s="9">
        <f>_xlfn.XLOOKUP($E180,'Copy of Raw Data'!$E:$E,'Copy of Raw Data'!N:N,"ERROR",0,1)</f>
        <v>9.7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8% to 10%</v>
      </c>
      <c r="P180" s="16">
        <f t="shared" si="30"/>
        <v>0.0886597938144329</v>
      </c>
      <c r="Q180" s="9">
        <f>_xlfn.XLOOKUP($E180,'Copy of Raw Data'!$E:$E,'Copy of Raw Data'!Q:Q,"ERROR",0,1)</f>
        <v>6</v>
      </c>
      <c r="R180" s="9" t="str">
        <f>_xlfn.XLOOKUP($E180,'Copy of Raw Data'!$E:$E,'Copy of Raw Data'!R:R,"ERROR",0,1)</f>
        <v>fl oz</v>
      </c>
      <c r="S180" s="17">
        <f t="shared" si="27"/>
        <v>1.41666666666667</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31"/>
        <v>0.0525697389072431</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32"/>
        <v>0.0479089166948484</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6.24</v>
      </c>
      <c r="AA180" s="9" t="str">
        <f>_xlfn.XLOOKUP($E180,'Copy of Raw Data'!$E:$E,'Copy of Raw Data'!AA:AA,"ERROR",0,1)</f>
        <v>oz</v>
      </c>
      <c r="AB180" s="9"/>
      <c r="AC180" s="9"/>
      <c r="AD180" s="9"/>
      <c r="AE180" s="9"/>
      <c r="AF180" s="9"/>
      <c r="AH180">
        <f t="shared" si="38"/>
        <v>0</v>
      </c>
      <c r="AI180">
        <f t="shared" si="38"/>
        <v>0</v>
      </c>
      <c r="AJ180">
        <f t="shared" si="38"/>
        <v>0</v>
      </c>
      <c r="AK180">
        <f t="shared" si="38"/>
        <v>0</v>
      </c>
      <c r="AL180">
        <f t="shared" si="38"/>
        <v>0</v>
      </c>
      <c r="AM180">
        <f t="shared" si="38"/>
        <v>0</v>
      </c>
      <c r="AN180">
        <f t="shared" si="38"/>
        <v>0</v>
      </c>
      <c r="AO180">
        <f t="shared" si="38"/>
        <v>0</v>
      </c>
      <c r="AP180">
        <f t="shared" si="38"/>
        <v>0</v>
      </c>
      <c r="AQ180">
        <f t="shared" si="38"/>
        <v>0</v>
      </c>
      <c r="AR180">
        <f t="shared" si="38"/>
        <v>0</v>
      </c>
      <c r="AS180">
        <f t="shared" si="38"/>
        <v>0</v>
      </c>
      <c r="AT180">
        <f t="shared" si="38"/>
        <v>0</v>
      </c>
      <c r="AU180">
        <f t="shared" si="38"/>
        <v>0</v>
      </c>
      <c r="AV180">
        <f t="shared" si="38"/>
        <v>0</v>
      </c>
      <c r="AW180">
        <f t="shared" si="38"/>
        <v>0</v>
      </c>
      <c r="AX180">
        <f t="shared" si="37"/>
        <v>0</v>
      </c>
      <c r="AY180">
        <f t="shared" si="37"/>
        <v>0</v>
      </c>
      <c r="AZ180">
        <f t="shared" si="37"/>
        <v>0</v>
      </c>
    </row>
    <row r="181" hidden="1" spans="1:52">
      <c r="A181" s="9" t="str">
        <f>_xlfn.XLOOKUP($E181,'Copy of Raw Data'!$E:$E,'Copy of Raw Data'!A:A,"ERROR",0,1)</f>
        <v>US</v>
      </c>
      <c r="B181" s="9" t="str">
        <f>_xlfn.XLOOKUP($E181,'Copy of Raw Data'!$E:$E,'Copy of Raw Data'!B:B,"ERROR",0,1)</f>
        <v>Hair Mousses</v>
      </c>
      <c r="C181" s="9" t="str">
        <f>_xlfn.XLOOKUP($E181,'Copy of Raw Data'!$E:$E,'Copy of Raw Data'!C:C,"ERROR",0,1)</f>
        <v>cantu</v>
      </c>
      <c r="D181" s="9" t="str">
        <f>_xlfn.XLOOKUP($E181,'Copy of Raw Data'!$E:$E,'Copy of Raw Data'!D:D,"ERROR",0,1)</f>
        <v>www.amazon.com/dp/B0B334FW6N</v>
      </c>
      <c r="E181" s="9" t="s">
        <v>673</v>
      </c>
      <c r="F181" s="9" t="str">
        <f>_xlfn.XLOOKUP($E181,'Copy of Raw Data'!$E:$E,'Copy of Raw Data'!F:F,"ERROR",0,1)</f>
        <v>Cantu Wave Whip Curling Mousse for Natural Hair with Pure Shea Butter, 8.4 fl oz (Pack of 2) (Packaging May Vary)</v>
      </c>
      <c r="G181" s="9">
        <f>_xlfn.XLOOKUP($E181,'Copy of Raw Data'!$E:$E,'Copy of Raw Data'!G:G,"ERROR",0,1)</f>
        <v>579</v>
      </c>
      <c r="H181" s="9">
        <f>_xlfn.XLOOKUP($E181,'Copy of Raw Data'!$E:$E,'Copy of Raw Data'!H:H,"ERROR",0,1)</f>
        <v>7830.33</v>
      </c>
      <c r="I181" s="9">
        <f>_xlfn.XLOOKUP($E181,'Copy of Raw Data'!$E:$E,'Copy of Raw Data'!I:I,"ERROR",0,1)</f>
        <v>0.00032829310585328</v>
      </c>
      <c r="J181" s="9" t="str">
        <f>_xlfn.XLOOKUP($E181,'Copy of Raw Data'!$E:$E,'Copy of 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 to 15</v>
      </c>
      <c r="L181" s="9">
        <f>_xlfn.XLOOKUP($E181,'Copy of Raw Data'!$E:$E,'Copy of Raw Data'!L:L,"ERROR",0,1)</f>
        <v>13.51</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 to 15</v>
      </c>
      <c r="N181" s="9">
        <f>_xlfn.XLOOKUP($E181,'Copy of Raw Data'!$E:$E,'Copy of Raw Data'!N:N,"ERROR",0,1)</f>
        <v>13.51</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No Discount</v>
      </c>
      <c r="P181" s="16">
        <f t="shared" si="30"/>
        <v>0</v>
      </c>
      <c r="Q181" s="9">
        <f>_xlfn.XLOOKUP($E181,'Copy of Raw Data'!$E:$E,'Copy of Raw Data'!Q:Q,"ERROR",0,1)</f>
        <v>16.8</v>
      </c>
      <c r="R181" s="9" t="str">
        <f>_xlfn.XLOOKUP($E181,'Copy of Raw Data'!$E:$E,'Copy of Raw Data'!R:R,"ERROR",0,1)</f>
        <v>fl oz</v>
      </c>
      <c r="S181" s="17">
        <f t="shared" si="27"/>
        <v>0.773237179487179</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0.75 to 1</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 to 0.05</v>
      </c>
      <c r="V181" s="17">
        <f t="shared" si="31"/>
        <v>0.0261493804358194</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32"/>
        <v>0.0261493804358194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15 to 20</v>
      </c>
      <c r="Z181" s="17">
        <f t="array" ref="Z181">_xlfn.IFS(AA181="oz",_xlfn.IFS(R181="oz",Q181,R181="fl oz",Q181*1.04,R181="ml",Q181*0.0338),AA181="fl oz",_xlfn.IFS(R181="oz",Q181/1.04,R181="fl oz",Q181,R181="ml",Q181*0.0338/1.04),AA181="ml",_xlfn.IFS(R181="oz",Q181/0.0338,R181="fl oz",Q181*1.04/0.0338,R181="ml",Q181))</f>
        <v>17.472</v>
      </c>
      <c r="AA181" s="9" t="str">
        <f>_xlfn.XLOOKUP($E181,'Copy of Raw Data'!$E:$E,'Copy of Raw Data'!AA:AA,"ERROR",0,1)</f>
        <v>oz</v>
      </c>
      <c r="AB181" s="9"/>
      <c r="AC181" s="9"/>
      <c r="AD181" s="9"/>
      <c r="AE181" s="9"/>
      <c r="AF181" s="9"/>
      <c r="AH181">
        <f t="shared" si="38"/>
        <v>0</v>
      </c>
      <c r="AI181">
        <f t="shared" si="38"/>
        <v>0</v>
      </c>
      <c r="AJ181">
        <f t="shared" si="38"/>
        <v>0</v>
      </c>
      <c r="AK181">
        <f t="shared" si="38"/>
        <v>0</v>
      </c>
      <c r="AL181">
        <f t="shared" si="38"/>
        <v>0</v>
      </c>
      <c r="AM181">
        <f t="shared" si="38"/>
        <v>0</v>
      </c>
      <c r="AN181">
        <f t="shared" si="38"/>
        <v>0</v>
      </c>
      <c r="AO181">
        <f t="shared" si="38"/>
        <v>0</v>
      </c>
      <c r="AP181">
        <f t="shared" si="38"/>
        <v>0</v>
      </c>
      <c r="AQ181">
        <f t="shared" si="38"/>
        <v>0</v>
      </c>
      <c r="AR181">
        <f t="shared" si="38"/>
        <v>0</v>
      </c>
      <c r="AS181">
        <f t="shared" si="38"/>
        <v>0</v>
      </c>
      <c r="AT181">
        <f t="shared" si="38"/>
        <v>0</v>
      </c>
      <c r="AU181">
        <f t="shared" si="38"/>
        <v>0</v>
      </c>
      <c r="AV181">
        <f t="shared" si="38"/>
        <v>0</v>
      </c>
      <c r="AW181">
        <f t="shared" si="38"/>
        <v>0</v>
      </c>
      <c r="AX181">
        <f t="shared" si="37"/>
        <v>0</v>
      </c>
      <c r="AY181">
        <f t="shared" si="37"/>
        <v>0</v>
      </c>
      <c r="AZ181">
        <f t="shared" si="37"/>
        <v>0</v>
      </c>
    </row>
    <row r="182" hidden="1" spans="1:52">
      <c r="A182" s="9" t="str">
        <f>_xlfn.XLOOKUP($E182,'Copy of Raw Data'!$E:$E,'Copy of Raw Data'!A:A,"ERROR",0,1)</f>
        <v>US</v>
      </c>
      <c r="B182" s="9" t="str">
        <f>_xlfn.XLOOKUP($E182,'Copy of Raw Data'!$E:$E,'Copy of Raw Data'!B:B,"ERROR",0,1)</f>
        <v>Hair Mousses</v>
      </c>
      <c r="C182" s="9" t="str">
        <f>_xlfn.XLOOKUP($E182,'Copy of Raw Data'!$E:$E,'Copy of Raw Data'!C:C,"ERROR",0,1)</f>
        <v>osis+</v>
      </c>
      <c r="D182" s="9" t="str">
        <f>_xlfn.XLOOKUP($E182,'Copy of Raw Data'!$E:$E,'Copy of Raw Data'!D:D,"ERROR",0,1)</f>
        <v>www.amazon.com/dp/B074PW3VZR</v>
      </c>
      <c r="E182" s="9" t="s">
        <v>677</v>
      </c>
      <c r="F182" s="9" t="str">
        <f>_xlfn.XLOOKUP($E182,'Copy of Raw Data'!$E:$E,'Copy of Raw Data'!F:F,"ERROR",0,1)</f>
        <v>OSiS+ ELASTIC FINISH Flexible Hold Light Control Hairspray,9.1 Ounce (Pack of 2)</v>
      </c>
      <c r="G182" s="9">
        <f>_xlfn.XLOOKUP($E182,'Copy of Raw Data'!$E:$E,'Copy of Raw Data'!G:G,"ERROR",0,1)</f>
        <v>402</v>
      </c>
      <c r="H182" s="9">
        <f>_xlfn.XLOOKUP($E182,'Copy of Raw Data'!$E:$E,'Copy of Raw Data'!H:H,"ERROR",0,1)</f>
        <v>7721.9</v>
      </c>
      <c r="I182" s="9">
        <f>_xlfn.XLOOKUP($E182,'Copy of Raw Data'!$E:$E,'Copy of Raw Data'!I:I,"ERROR",0,1)</f>
        <v>0.000317161521151903</v>
      </c>
      <c r="J182" s="9" t="str">
        <f>_xlfn.XLOOKUP($E182,'Copy of Raw Data'!$E:$E,'Copy of 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15 to 20</v>
      </c>
      <c r="L182" s="9">
        <f>_xlfn.XLOOKUP($E182,'Copy of Raw Data'!$E:$E,'Copy of Raw Data'!L:L,"ERROR",0,1)</f>
        <v>19.17</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20 to 30</v>
      </c>
      <c r="N182" s="9">
        <f>_xlfn.XLOOKUP($E182,'Copy of Raw Data'!$E:$E,'Copy of Raw Data'!N:N,"ERROR",0,1)</f>
        <v>24.3</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20% to 25%</v>
      </c>
      <c r="P182" s="16">
        <f t="shared" si="30"/>
        <v>0.211111111111111</v>
      </c>
      <c r="Q182" s="9">
        <f>_xlfn.XLOOKUP($E182,'Copy of Raw Data'!$E:$E,'Copy of Raw Data'!Q:Q,"ERROR",0,1)</f>
        <v>18.2</v>
      </c>
      <c r="R182" s="9" t="str">
        <f>_xlfn.XLOOKUP($E182,'Copy of Raw Data'!$E:$E,'Copy of Raw Data'!R:R,"ERROR",0,1)</f>
        <v>fl oz</v>
      </c>
      <c r="S182" s="17">
        <f t="shared" si="27"/>
        <v>1.01278529163145</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1 to 2</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31"/>
        <v>0.0434160413089161</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32"/>
        <v>0.0342504325881449</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18.928</v>
      </c>
      <c r="AA182" s="9" t="str">
        <f>_xlfn.XLOOKUP($E182,'Copy of Raw Data'!$E:$E,'Copy of Raw Data'!AA:AA,"ERROR",0,1)</f>
        <v>oz</v>
      </c>
      <c r="AB182" s="9"/>
      <c r="AC182" s="9"/>
      <c r="AD182" s="9"/>
      <c r="AE182" s="9"/>
      <c r="AF182" s="9"/>
      <c r="AH182">
        <f t="shared" si="38"/>
        <v>0</v>
      </c>
      <c r="AI182">
        <f t="shared" si="38"/>
        <v>0</v>
      </c>
      <c r="AJ182">
        <f t="shared" si="38"/>
        <v>0</v>
      </c>
      <c r="AK182">
        <f t="shared" si="38"/>
        <v>0</v>
      </c>
      <c r="AL182">
        <f t="shared" si="38"/>
        <v>0</v>
      </c>
      <c r="AM182">
        <f t="shared" si="38"/>
        <v>0</v>
      </c>
      <c r="AN182">
        <f t="shared" si="38"/>
        <v>0</v>
      </c>
      <c r="AO182">
        <f t="shared" si="38"/>
        <v>0</v>
      </c>
      <c r="AP182">
        <f t="shared" si="38"/>
        <v>0</v>
      </c>
      <c r="AQ182">
        <f t="shared" si="38"/>
        <v>0</v>
      </c>
      <c r="AR182">
        <f t="shared" si="38"/>
        <v>0</v>
      </c>
      <c r="AS182">
        <f t="shared" si="38"/>
        <v>0</v>
      </c>
      <c r="AT182">
        <f t="shared" si="38"/>
        <v>0</v>
      </c>
      <c r="AU182">
        <f t="shared" si="38"/>
        <v>0</v>
      </c>
      <c r="AV182">
        <f t="shared" si="38"/>
        <v>0</v>
      </c>
      <c r="AW182">
        <f t="shared" si="38"/>
        <v>0</v>
      </c>
      <c r="AX182">
        <f t="shared" si="37"/>
        <v>0</v>
      </c>
      <c r="AY182">
        <f t="shared" si="37"/>
        <v>0</v>
      </c>
      <c r="AZ182">
        <f t="shared" si="37"/>
        <v>0</v>
      </c>
    </row>
    <row r="183" hidden="1" spans="1:52">
      <c r="A183" s="9" t="str">
        <f>_xlfn.XLOOKUP($E183,'Copy of Raw Data'!$E:$E,'Copy of Raw Data'!A:A,"ERROR",0,1)</f>
        <v>US</v>
      </c>
      <c r="B183" s="9" t="str">
        <f>_xlfn.XLOOKUP($E183,'Copy of Raw Data'!$E:$E,'Copy of Raw Data'!B:B,"ERROR",0,1)</f>
        <v>Hair Mousses</v>
      </c>
      <c r="C183" s="9" t="str">
        <f>_xlfn.XLOOKUP($E183,'Copy of Raw Data'!$E:$E,'Copy of Raw Data'!C:C,"ERROR",0,1)</f>
        <v>sexyhair</v>
      </c>
      <c r="D183" s="9" t="str">
        <f>_xlfn.XLOOKUP($E183,'Copy of Raw Data'!$E:$E,'Copy of Raw Data'!D:D,"ERROR",0,1)</f>
        <v>www.amazon.com/dp/B08N6H8BPC</v>
      </c>
      <c r="E183" s="9" t="s">
        <v>680</v>
      </c>
      <c r="F183" s="9" t="str">
        <f>_xlfn.XLOOKUP($E183,'Copy of Raw Data'!$E:$E,'Copy of Raw Data'!F:F,"ERROR",0,1)</f>
        <v>SexyHair Style Curl Power Curl Bounce Mousse, 8.5 Oz | Light Control | Tames Unruly Curls | Adds Definition and Controls Frizz</v>
      </c>
      <c r="G183" s="9">
        <f>_xlfn.XLOOKUP($E183,'Copy of Raw Data'!$E:$E,'Copy of Raw Data'!G:G,"ERROR",0,1)</f>
        <v>386</v>
      </c>
      <c r="H183" s="9">
        <f>_xlfn.XLOOKUP($E183,'Copy of Raw Data'!$E:$E,'Copy of Raw Data'!H:H,"ERROR",0,1)</f>
        <v>7460.07</v>
      </c>
      <c r="I183" s="9">
        <f>_xlfn.XLOOKUP($E183,'Copy of Raw Data'!$E:$E,'Copy of Raw Data'!I:I,"ERROR",0,1)</f>
        <v>0.000317160670860897</v>
      </c>
      <c r="J183" s="9" t="str">
        <f>_xlfn.XLOOKUP($E183,'Copy of Raw Data'!$E:$E,'Copy of 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_xlfn.XLOOKUP($E183,'Copy of Raw Data'!$E:$E,'Copy of Raw Data'!L:L,"ERROR",0,1)</f>
        <v>19.81</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_xlfn.XLOOKUP($E183,'Copy of Raw Data'!$E:$E,'Copy of Raw Data'!N:N,"ERROR",0,1)</f>
        <v>20.27</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 to 4%</v>
      </c>
      <c r="P183" s="16">
        <f t="shared" si="30"/>
        <v>0.0226936359151456</v>
      </c>
      <c r="Q183" s="9">
        <f>_xlfn.XLOOKUP($E183,'Copy of Raw Data'!$E:$E,'Copy of Raw Data'!Q:Q,"ERROR",0,1)</f>
        <v>8.5</v>
      </c>
      <c r="R183" s="9" t="str">
        <f>_xlfn.XLOOKUP($E183,'Copy of Raw Data'!$E:$E,'Copy of Raw Data'!R:R,"ERROR",0,1)</f>
        <v>oz</v>
      </c>
      <c r="S183" s="17">
        <f t="shared" si="27"/>
        <v>2.33058823529412</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2 to 3</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0.05 to 0.1</v>
      </c>
      <c r="V183" s="17">
        <f t="shared" si="31"/>
        <v>0.0806461238536673</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0.05 to 0.1</v>
      </c>
      <c r="X183" s="17">
        <f t="shared" si="32"/>
        <v>0.0788159700809644</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8 to 10</v>
      </c>
      <c r="Z183" s="17">
        <f t="array" ref="Z183">_xlfn.IFS(AA183="oz",_xlfn.IFS(R183="oz",Q183,R183="fl oz",Q183*1.04,R183="ml",Q183*0.0338),AA183="fl oz",_xlfn.IFS(R183="oz",Q183/1.04,R183="fl oz",Q183,R183="ml",Q183*0.0338/1.04),AA183="ml",_xlfn.IFS(R183="oz",Q183/0.0338,R183="fl oz",Q183*1.04/0.0338,R183="ml",Q183))</f>
        <v>8.5</v>
      </c>
      <c r="AA183" s="9" t="str">
        <f>_xlfn.XLOOKUP($E183,'Copy of Raw Data'!$E:$E,'Copy of Raw Data'!AA:AA,"ERROR",0,1)</f>
        <v>oz</v>
      </c>
      <c r="AB183" s="9"/>
      <c r="AC183" s="9"/>
      <c r="AD183" s="9"/>
      <c r="AE183" s="9"/>
      <c r="AF183" s="9"/>
      <c r="AH183">
        <f t="shared" si="38"/>
        <v>0</v>
      </c>
      <c r="AI183">
        <f t="shared" si="38"/>
        <v>0</v>
      </c>
      <c r="AJ183">
        <f t="shared" si="38"/>
        <v>0</v>
      </c>
      <c r="AK183">
        <f t="shared" si="38"/>
        <v>0</v>
      </c>
      <c r="AL183">
        <f t="shared" si="38"/>
        <v>0</v>
      </c>
      <c r="AM183">
        <f t="shared" si="38"/>
        <v>0</v>
      </c>
      <c r="AN183">
        <f t="shared" si="38"/>
        <v>0</v>
      </c>
      <c r="AO183">
        <f t="shared" si="38"/>
        <v>0</v>
      </c>
      <c r="AP183">
        <f t="shared" si="38"/>
        <v>0</v>
      </c>
      <c r="AQ183">
        <f t="shared" si="38"/>
        <v>0</v>
      </c>
      <c r="AR183">
        <f t="shared" si="38"/>
        <v>0</v>
      </c>
      <c r="AS183">
        <f t="shared" si="38"/>
        <v>0</v>
      </c>
      <c r="AT183">
        <f t="shared" si="38"/>
        <v>0</v>
      </c>
      <c r="AU183">
        <f t="shared" si="38"/>
        <v>0</v>
      </c>
      <c r="AV183">
        <f t="shared" si="38"/>
        <v>0</v>
      </c>
      <c r="AW183">
        <f t="shared" si="38"/>
        <v>0</v>
      </c>
      <c r="AX183">
        <f t="shared" si="37"/>
        <v>0</v>
      </c>
      <c r="AY183">
        <f t="shared" si="37"/>
        <v>0</v>
      </c>
      <c r="AZ183">
        <f t="shared" si="37"/>
        <v>0</v>
      </c>
    </row>
    <row r="184" hidden="1" spans="1:52">
      <c r="A184" s="9" t="str">
        <f>_xlfn.XLOOKUP($E184,'Copy of Raw Data'!$E:$E,'Copy of Raw Data'!A:A,"ERROR",0,1)</f>
        <v>US</v>
      </c>
      <c r="B184" s="9" t="str">
        <f>_xlfn.XLOOKUP($E184,'Copy of Raw Data'!$E:$E,'Copy of Raw Data'!B:B,"ERROR",0,1)</f>
        <v>Hair Mousses</v>
      </c>
      <c r="C184" s="9" t="str">
        <f>_xlfn.XLOOKUP($E184,'Copy of Raw Data'!$E:$E,'Copy of Raw Data'!C:C,"ERROR",0,1)</f>
        <v>WOZUTUNT</v>
      </c>
      <c r="D184" s="9" t="str">
        <f>_xlfn.XLOOKUP($E184,'Copy of Raw Data'!$E:$E,'Copy of Raw Data'!D:D,"ERROR",0,1)</f>
        <v>www.amazon.com/dp/B0C4T61T84</v>
      </c>
      <c r="E184" s="9" t="s">
        <v>684</v>
      </c>
      <c r="F184" s="9" t="str">
        <f>_xlfn.XLOOKUP($E184,'Copy of Raw Data'!$E:$E,'Copy of Raw Data'!F:F,"ERROR",0,1)</f>
        <v>Lace Tint Hair Mousse, 3.4 fl oz Lace Tint Mousse for Women Wigs Lace Wigs Toupees Hairpieces Natural Finishing Lace Color, Lace Tint for Wig Melts Lace Foam Tint with Hair Wax Stick(Medium Brown)</v>
      </c>
      <c r="G184" s="9">
        <f>_xlfn.XLOOKUP($E184,'Copy of Raw Data'!$E:$E,'Copy of Raw Data'!G:G,"ERROR",0,1)</f>
        <v>731</v>
      </c>
      <c r="H184" s="9">
        <f>_xlfn.XLOOKUP($E184,'Copy of Raw Data'!$E:$E,'Copy of Raw Data'!H:H,"ERROR",0,1)</f>
        <v>7460.05</v>
      </c>
      <c r="I184" s="9">
        <f>_xlfn.XLOOKUP($E184,'Copy of Raw Data'!$E:$E,'Copy of Raw Data'!I:I,"ERROR",0,1)</f>
        <v>0.000314924830661358</v>
      </c>
      <c r="J184" s="9" t="str">
        <f>_xlfn.XLOOKUP($E184,'Copy of Raw Data'!$E:$E,'Copy of 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10 to 15</v>
      </c>
      <c r="L184" s="9">
        <f>_xlfn.XLOOKUP($E184,'Copy of Raw Data'!$E:$E,'Copy of Raw Data'!L:L,"ERROR",0,1)</f>
        <v>10.22</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10 to 15</v>
      </c>
      <c r="N184" s="9">
        <f>_xlfn.XLOOKUP($E184,'Copy of Raw Data'!$E:$E,'Copy of Raw Data'!N:N,"ERROR",0,1)</f>
        <v>10.71</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4% to 6%</v>
      </c>
      <c r="P184" s="16">
        <f t="shared" si="30"/>
        <v>0.0457516339869281</v>
      </c>
      <c r="Q184" s="9">
        <f>_xlfn.XLOOKUP($E184,'Copy of Raw Data'!$E:$E,'Copy of Raw Data'!Q:Q,"ERROR",0,1)</f>
        <v>3.4</v>
      </c>
      <c r="R184" s="9" t="str">
        <f>_xlfn.XLOOKUP($E184,'Copy of Raw Data'!$E:$E,'Copy of Raw Data'!R:R,"ERROR",0,1)</f>
        <v>fl oz</v>
      </c>
      <c r="S184" s="17">
        <f t="shared" ref="S184:S247" si="39">L184/Z184</f>
        <v>2.89027149321267</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0.1 to 0.2</v>
      </c>
      <c r="V184" s="17">
        <f t="shared" si="31"/>
        <v>0.102429697458443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32"/>
        <v>0.0977433714309324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2 to 4</v>
      </c>
      <c r="Z184" s="17">
        <f t="array" ref="Z184">_xlfn.IFS(AA184="oz",_xlfn.IFS(R184="oz",Q184,R184="fl oz",Q184*1.04,R184="ml",Q184*0.0338),AA184="fl oz",_xlfn.IFS(R184="oz",Q184/1.04,R184="fl oz",Q184,R184="ml",Q184*0.0338/1.04),AA184="ml",_xlfn.IFS(R184="oz",Q184/0.0338,R184="fl oz",Q184*1.04/0.0338,R184="ml",Q184))</f>
        <v>3.536</v>
      </c>
      <c r="AA184" s="9" t="str">
        <f>_xlfn.XLOOKUP($E184,'Copy of Raw Data'!$E:$E,'Copy of Raw Data'!AA:AA,"ERROR",0,1)</f>
        <v>oz</v>
      </c>
      <c r="AB184" s="9"/>
      <c r="AC184" s="9"/>
      <c r="AD184" s="9"/>
      <c r="AE184" s="9"/>
      <c r="AF184" s="9"/>
      <c r="AH184">
        <f t="shared" si="38"/>
        <v>0</v>
      </c>
      <c r="AI184">
        <f t="shared" si="38"/>
        <v>0</v>
      </c>
      <c r="AJ184">
        <f t="shared" si="38"/>
        <v>0</v>
      </c>
      <c r="AK184">
        <f t="shared" si="38"/>
        <v>0</v>
      </c>
      <c r="AL184">
        <f t="shared" si="38"/>
        <v>0</v>
      </c>
      <c r="AM184">
        <f t="shared" si="38"/>
        <v>0</v>
      </c>
      <c r="AN184">
        <f t="shared" si="38"/>
        <v>0</v>
      </c>
      <c r="AO184">
        <f t="shared" si="38"/>
        <v>0</v>
      </c>
      <c r="AP184">
        <f t="shared" si="38"/>
        <v>0</v>
      </c>
      <c r="AQ184">
        <f t="shared" si="38"/>
        <v>0</v>
      </c>
      <c r="AR184">
        <f t="shared" si="38"/>
        <v>0</v>
      </c>
      <c r="AS184">
        <f t="shared" si="38"/>
        <v>0</v>
      </c>
      <c r="AT184">
        <f t="shared" si="38"/>
        <v>0</v>
      </c>
      <c r="AU184">
        <f t="shared" si="38"/>
        <v>0</v>
      </c>
      <c r="AV184">
        <f t="shared" si="38"/>
        <v>0</v>
      </c>
      <c r="AW184">
        <f t="shared" si="38"/>
        <v>0</v>
      </c>
      <c r="AX184">
        <f t="shared" si="37"/>
        <v>0</v>
      </c>
      <c r="AY184">
        <f t="shared" si="37"/>
        <v>0</v>
      </c>
      <c r="AZ184">
        <f t="shared" si="37"/>
        <v>0</v>
      </c>
    </row>
    <row r="185" hidden="1" spans="1:52">
      <c r="A185" s="9" t="str">
        <f>_xlfn.XLOOKUP($E185,'Copy of Raw Data'!$E:$E,'Copy of Raw Data'!A:A,"ERROR",0,1)</f>
        <v>US</v>
      </c>
      <c r="B185" s="9" t="str">
        <f>_xlfn.XLOOKUP($E185,'Copy of Raw Data'!$E:$E,'Copy of Raw Data'!B:B,"ERROR",0,1)</f>
        <v>Hair Mousses</v>
      </c>
      <c r="C185" s="9" t="str">
        <f>_xlfn.XLOOKUP($E185,'Copy of Raw Data'!$E:$E,'Copy of Raw Data'!C:C,"ERROR",0,1)</f>
        <v>Garnier</v>
      </c>
      <c r="D185" s="9" t="str">
        <f>_xlfn.XLOOKUP($E185,'Copy of Raw Data'!$E:$E,'Copy of Raw Data'!D:D,"ERROR",0,1)</f>
        <v>www.amazon.com/dp/B00TQ2M5ME</v>
      </c>
      <c r="E185" s="9" t="s">
        <v>687</v>
      </c>
      <c r="F185" s="9" t="str">
        <f>_xlfn.XLOOKUP($E185,'Copy of Raw Data'!$E:$E,'Copy of Raw Data'!F:F,"ERROR",0,1)</f>
        <v>Garnier Fructis Style Root Amp Lifting Spray Mousse, Extreme Hold, 5.0 Oz, 1 Count (Packaging May Vary)</v>
      </c>
      <c r="G185" s="9">
        <f>_xlfn.XLOOKUP($E185,'Copy of Raw Data'!$E:$E,'Copy of Raw Data'!G:G,"ERROR",0,1)</f>
        <v>402</v>
      </c>
      <c r="H185" s="9">
        <f>_xlfn.XLOOKUP($E185,'Copy of Raw Data'!$E:$E,'Copy of Raw Data'!H:H,"ERROR",0,1)</f>
        <v>7407.46</v>
      </c>
      <c r="I185" s="9">
        <f>_xlfn.XLOOKUP($E185,'Copy of Raw Data'!$E:$E,'Copy of Raw Data'!I:I,"ERROR",0,1)</f>
        <v>0.000312764241215824</v>
      </c>
      <c r="J185" s="9" t="str">
        <f>_xlfn.XLOOKUP($E185,'Copy of Raw Data'!$E:$E,'Copy of 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15 to 20</v>
      </c>
      <c r="L185" s="9">
        <f>_xlfn.XLOOKUP($E185,'Copy of Raw Data'!$E:$E,'Copy of Raw Data'!L:L,"ERROR",0,1)</f>
        <v>17.23</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15 to 20</v>
      </c>
      <c r="N185" s="9">
        <f>_xlfn.XLOOKUP($E185,'Copy of Raw Data'!$E:$E,'Copy of Raw Data'!N:N,"ERROR",0,1)</f>
        <v>17.23</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No Discount</v>
      </c>
      <c r="P185" s="16">
        <f t="shared" si="30"/>
        <v>0</v>
      </c>
      <c r="Q185" s="9">
        <f>_xlfn.XLOOKUP($E185,'Copy of Raw Data'!$E:$E,'Copy of Raw Data'!Q:Q,"ERROR",0,1)</f>
        <v>5</v>
      </c>
      <c r="R185" s="9" t="str">
        <f>_xlfn.XLOOKUP($E185,'Copy of Raw Data'!$E:$E,'Copy of Raw Data'!R:R,"ERROR",0,1)</f>
        <v>oz</v>
      </c>
      <c r="S185" s="17">
        <f t="shared" si="39"/>
        <v>3.446</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3 to 4</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31"/>
        <v>0.116537030774434</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0.1 to 0.2</v>
      </c>
      <c r="X185" s="17">
        <f t="shared" si="32"/>
        <v>0.116537030774434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4 to 6</v>
      </c>
      <c r="Z185" s="17">
        <f t="array" ref="Z185">_xlfn.IFS(AA185="oz",_xlfn.IFS(R185="oz",Q185,R185="fl oz",Q185*1.04,R185="ml",Q185*0.0338),AA185="fl oz",_xlfn.IFS(R185="oz",Q185/1.04,R185="fl oz",Q185,R185="ml",Q185*0.0338/1.04),AA185="ml",_xlfn.IFS(R185="oz",Q185/0.0338,R185="fl oz",Q185*1.04/0.0338,R185="ml",Q185))</f>
        <v>5</v>
      </c>
      <c r="AA185" s="9" t="str">
        <f>_xlfn.XLOOKUP($E185,'Copy of Raw Data'!$E:$E,'Copy of Raw Data'!AA:AA,"ERROR",0,1)</f>
        <v>oz</v>
      </c>
      <c r="AB185" s="9"/>
      <c r="AC185" s="9"/>
      <c r="AD185" s="9"/>
      <c r="AE185" s="9"/>
      <c r="AF185" s="9"/>
      <c r="AH185">
        <f t="shared" si="38"/>
        <v>0</v>
      </c>
      <c r="AI185">
        <f t="shared" si="38"/>
        <v>0</v>
      </c>
      <c r="AJ185">
        <f t="shared" si="38"/>
        <v>0</v>
      </c>
      <c r="AK185">
        <f t="shared" si="38"/>
        <v>0</v>
      </c>
      <c r="AL185">
        <f t="shared" si="38"/>
        <v>0</v>
      </c>
      <c r="AM185">
        <f t="shared" si="38"/>
        <v>0</v>
      </c>
      <c r="AN185">
        <f t="shared" si="38"/>
        <v>0</v>
      </c>
      <c r="AO185">
        <f t="shared" si="38"/>
        <v>0</v>
      </c>
      <c r="AP185">
        <f t="shared" si="38"/>
        <v>0</v>
      </c>
      <c r="AQ185">
        <f t="shared" si="38"/>
        <v>0</v>
      </c>
      <c r="AR185">
        <f t="shared" si="38"/>
        <v>0</v>
      </c>
      <c r="AS185">
        <f t="shared" si="38"/>
        <v>0</v>
      </c>
      <c r="AT185">
        <f t="shared" si="38"/>
        <v>0</v>
      </c>
      <c r="AU185">
        <f t="shared" si="38"/>
        <v>0</v>
      </c>
      <c r="AV185">
        <f t="shared" si="38"/>
        <v>0</v>
      </c>
      <c r="AW185">
        <f t="shared" si="38"/>
        <v>0</v>
      </c>
      <c r="AX185">
        <f t="shared" si="37"/>
        <v>0</v>
      </c>
      <c r="AY185">
        <f t="shared" si="37"/>
        <v>0</v>
      </c>
      <c r="AZ185">
        <f t="shared" si="37"/>
        <v>0</v>
      </c>
    </row>
    <row r="186" hidden="1" spans="1:52">
      <c r="A186" s="9" t="str">
        <f>_xlfn.XLOOKUP($E186,'Copy of Raw Data'!$E:$E,'Copy of Raw Data'!A:A,"ERROR",0,1)</f>
        <v>US</v>
      </c>
      <c r="B186" s="9" t="str">
        <f>_xlfn.XLOOKUP($E186,'Copy of Raw Data'!$E:$E,'Copy of Raw Data'!B:B,"ERROR",0,1)</f>
        <v>Hair Mousses</v>
      </c>
      <c r="C186" s="9" t="str">
        <f>_xlfn.XLOOKUP($E186,'Copy of Raw Data'!$E:$E,'Copy of Raw Data'!C:C,"ERROR",0,1)</f>
        <v>elizabeth arden</v>
      </c>
      <c r="D186" s="9" t="str">
        <f>_xlfn.XLOOKUP($E186,'Copy of Raw Data'!$E:$E,'Copy of Raw Data'!D:D,"ERROR",0,1)</f>
        <v>www.amazon.com/dp/B002WO7230</v>
      </c>
      <c r="E186" s="9" t="s">
        <v>690</v>
      </c>
      <c r="F186" s="9" t="str">
        <f>_xlfn.XLOOKUP($E186,'Copy of Raw Data'!$E:$E,'Copy of Raw Data'!F:F,"ERROR",0,1)</f>
        <v>Elizabeth Arden Flawless Finish Mousse Makeup</v>
      </c>
      <c r="G186" s="9">
        <f>_xlfn.XLOOKUP($E186,'Copy of Raw Data'!$E:$E,'Copy of Raw Data'!G:G,"ERROR",0,1)</f>
        <v>210</v>
      </c>
      <c r="H186" s="9">
        <f>_xlfn.XLOOKUP($E186,'Copy of Raw Data'!$E:$E,'Copy of Raw Data'!H:H,"ERROR",0,1)</f>
        <v>7356.64</v>
      </c>
      <c r="I186" s="9">
        <f>_xlfn.XLOOKUP($E186,'Copy of Raw Data'!$E:$E,'Copy of Raw Data'!I:I,"ERROR",0,1)</f>
        <v>0.000308495355221609</v>
      </c>
      <c r="J186" s="9" t="str">
        <f>_xlfn.XLOOKUP($E186,'Copy of Raw Data'!$E:$E,'Copy of 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30 to 40</v>
      </c>
      <c r="L186" s="9">
        <f>_xlfn.XLOOKUP($E186,'Copy of Raw Data'!$E:$E,'Copy of Raw Data'!L:L,"ERROR",0,1)</f>
        <v>35</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30 to 40</v>
      </c>
      <c r="N186" s="9">
        <f>_xlfn.XLOOKUP($E186,'Copy of Raw Data'!$E:$E,'Copy of Raw Data'!N:N,"ERROR",0,1)</f>
        <v>35</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30"/>
        <v>0</v>
      </c>
      <c r="Q186" s="9">
        <f>_xlfn.XLOOKUP($E186,'Copy of Raw Data'!$E:$E,'Copy of Raw Data'!Q:Q,"ERROR",0,1)</f>
        <v>0</v>
      </c>
      <c r="R186" s="9">
        <f>_xlfn.XLOOKUP($E186,'Copy of Raw Data'!$E:$E,'Copy of Raw Data'!R:R,"ERROR",0,1)</f>
        <v>0</v>
      </c>
      <c r="S186" s="17" t="e">
        <f t="shared" si="39"/>
        <v>#N/A</v>
      </c>
      <c r="T186" s="9" t="e">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#N/A</v>
      </c>
      <c r="U186" s="17" t="e">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#N/A</v>
      </c>
      <c r="V186" s="17" t="e">
        <f t="shared" si="31"/>
        <v>#N/A</v>
      </c>
      <c r="W186" s="17" t="e">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#N/A</v>
      </c>
      <c r="X186" s="17" t="e">
        <f t="shared" si="32"/>
        <v>#N/A</v>
      </c>
      <c r="Y186" s="9" t="e">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#N/A</v>
      </c>
      <c r="Z186" s="17" t="e">
        <f t="array" ref="Z186">_xlfn.IFS(AA186="oz",_xlfn.IFS(R186="oz",Q186,R186="fl oz",Q186*1.04,R186="ml",Q186*0.0338),AA186="fl oz",_xlfn.IFS(R186="oz",Q186/1.04,R186="fl oz",Q186,R186="ml",Q186*0.0338/1.04),AA186="ml",_xlfn.IFS(R186="oz",Q186/0.0338,R186="fl oz",Q186*1.04/0.0338,R186="ml",Q186))</f>
        <v>#N/A</v>
      </c>
      <c r="AA186" s="9" t="str">
        <f>_xlfn.XLOOKUP($E186,'Copy of Raw Data'!$E:$E,'Copy of Raw Data'!AA:AA,"ERROR",0,1)</f>
        <v>oz</v>
      </c>
      <c r="AB186" s="9"/>
      <c r="AC186" s="9"/>
      <c r="AD186" s="9"/>
      <c r="AE186" s="9"/>
      <c r="AF186" s="9"/>
      <c r="AH186">
        <f t="shared" si="38"/>
        <v>0</v>
      </c>
      <c r="AI186">
        <f t="shared" si="38"/>
        <v>0</v>
      </c>
      <c r="AJ186">
        <f t="shared" si="38"/>
        <v>0</v>
      </c>
      <c r="AK186">
        <f t="shared" si="38"/>
        <v>0</v>
      </c>
      <c r="AL186">
        <f t="shared" si="38"/>
        <v>0</v>
      </c>
      <c r="AM186">
        <f t="shared" si="38"/>
        <v>0</v>
      </c>
      <c r="AN186">
        <f t="shared" si="38"/>
        <v>0</v>
      </c>
      <c r="AO186">
        <f t="shared" si="38"/>
        <v>0</v>
      </c>
      <c r="AP186">
        <f t="shared" si="38"/>
        <v>0</v>
      </c>
      <c r="AQ186">
        <f t="shared" si="38"/>
        <v>0</v>
      </c>
      <c r="AR186">
        <f t="shared" si="38"/>
        <v>0</v>
      </c>
      <c r="AS186">
        <f t="shared" si="38"/>
        <v>0</v>
      </c>
      <c r="AT186">
        <f t="shared" si="38"/>
        <v>0</v>
      </c>
      <c r="AU186">
        <f t="shared" si="38"/>
        <v>0</v>
      </c>
      <c r="AV186">
        <f t="shared" si="38"/>
        <v>0</v>
      </c>
      <c r="AW186">
        <f t="shared" si="38"/>
        <v>0</v>
      </c>
      <c r="AX186">
        <f t="shared" si="37"/>
        <v>0</v>
      </c>
      <c r="AY186">
        <f t="shared" si="37"/>
        <v>0</v>
      </c>
      <c r="AZ186">
        <f t="shared" si="37"/>
        <v>0</v>
      </c>
    </row>
    <row r="187" hidden="1" spans="1:52">
      <c r="A187" s="9" t="str">
        <f>_xlfn.XLOOKUP($E187,'Copy of Raw Data'!$E:$E,'Copy of Raw Data'!A:A,"ERROR",0,1)</f>
        <v>US</v>
      </c>
      <c r="B187" s="9" t="str">
        <f>_xlfn.XLOOKUP($E187,'Copy of Raw Data'!$E:$E,'Copy of Raw Data'!B:B,"ERROR",0,1)</f>
        <v>Hair Mousses</v>
      </c>
      <c r="C187" s="9" t="str">
        <f>_xlfn.XLOOKUP($E187,'Copy of Raw Data'!$E:$E,'Copy of Raw Data'!C:C,"ERROR",0,1)</f>
        <v>Goiple</v>
      </c>
      <c r="D187" s="9" t="str">
        <f>_xlfn.XLOOKUP($E187,'Copy of Raw Data'!$E:$E,'Copy of Raw Data'!D:D,"ERROR",0,1)</f>
        <v>www.amazon.com/dp/B09QMS66BF</v>
      </c>
      <c r="E187" s="9" t="s">
        <v>692</v>
      </c>
      <c r="F187" s="9" t="str">
        <f>_xlfn.XLOOKUP($E187,'Copy of Raw Data'!$E:$E,'Copy of Raw Data'!F:F,"ERROR",0,1)</f>
        <v>Hair Mousse Wrap Me Foaming Mousse Hair Wax Stick, Mousse for Curly Hair Wig, Melting and Holding Spray Hair Adhesive for Wigs, Extensions, Toupees and Hairpieces, Strong Natural Finishing Hold 6.8oz</v>
      </c>
      <c r="G187" s="9">
        <f>_xlfn.XLOOKUP($E187,'Copy of Raw Data'!$E:$E,'Copy of Raw Data'!G:G,"ERROR",0,1)</f>
        <v>602</v>
      </c>
      <c r="H187" s="9">
        <f>_xlfn.XLOOKUP($E187,'Copy of Raw Data'!$E:$E,'Copy of Raw Data'!H:H,"ERROR",0,1)</f>
        <v>7256.23</v>
      </c>
      <c r="I187" s="9">
        <f>_xlfn.XLOOKUP($E187,'Copy of Raw Data'!$E:$E,'Copy of Raw Data'!I:I,"ERROR",0,1)</f>
        <v>0.000306137923408252</v>
      </c>
      <c r="J187" s="9" t="str">
        <f>_xlfn.XLOOKUP($E187,'Copy of Raw Data'!$E:$E,'Copy of 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10 to 15</v>
      </c>
      <c r="L187" s="9">
        <f>_xlfn.XLOOKUP($E187,'Copy of Raw Data'!$E:$E,'Copy of Raw Data'!L:L,"ERROR",0,1)</f>
        <v>12.18</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10 to 15</v>
      </c>
      <c r="N187" s="9">
        <f>_xlfn.XLOOKUP($E187,'Copy of Raw Data'!$E:$E,'Copy of Raw Data'!N:N,"ERROR",0,1)</f>
        <v>14.43</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15% to 20%</v>
      </c>
      <c r="P187" s="16">
        <f t="shared" si="30"/>
        <v>0.155925155925156</v>
      </c>
      <c r="Q187" s="9">
        <f>_xlfn.XLOOKUP($E187,'Copy of Raw Data'!$E:$E,'Copy of Raw Data'!Q:Q,"ERROR",0,1)</f>
        <v>6.8</v>
      </c>
      <c r="R187" s="9" t="str">
        <f>_xlfn.XLOOKUP($E187,'Copy of Raw Data'!$E:$E,'Copy of Raw Data'!R:R,"ERROR",0,1)</f>
        <v>oz</v>
      </c>
      <c r="S187" s="17">
        <f t="shared" si="39"/>
        <v>1.79117647058824</v>
      </c>
      <c r="T187" s="9" t="str">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1 to 2</v>
      </c>
      <c r="U187" s="17"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0.05 to 0.1</v>
      </c>
      <c r="V187" s="17">
        <f t="shared" si="31"/>
        <v>0.0717639101633213</v>
      </c>
      <c r="W187" s="17"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0.05 to 0.1</v>
      </c>
      <c r="X187" s="17">
        <f t="shared" si="32"/>
        <v>0.0605741112813066</v>
      </c>
      <c r="Y187" s="9"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6 to 8</v>
      </c>
      <c r="Z187" s="17">
        <f t="array" ref="Z187">_xlfn.IFS(AA187="oz",_xlfn.IFS(R187="oz",Q187,R187="fl oz",Q187*1.04,R187="ml",Q187*0.0338),AA187="fl oz",_xlfn.IFS(R187="oz",Q187/1.04,R187="fl oz",Q187,R187="ml",Q187*0.0338/1.04),AA187="ml",_xlfn.IFS(R187="oz",Q187/0.0338,R187="fl oz",Q187*1.04/0.0338,R187="ml",Q187))</f>
        <v>6.8</v>
      </c>
      <c r="AA187" s="9" t="str">
        <f>_xlfn.XLOOKUP($E187,'Copy of Raw Data'!$E:$E,'Copy of Raw Data'!AA:AA,"ERROR",0,1)</f>
        <v>oz</v>
      </c>
      <c r="AB187" s="9"/>
      <c r="AC187" s="9"/>
      <c r="AD187" s="9"/>
      <c r="AE187" s="9"/>
      <c r="AF187" s="9"/>
      <c r="AH187">
        <f t="shared" si="38"/>
        <v>0</v>
      </c>
      <c r="AI187">
        <f t="shared" si="38"/>
        <v>0</v>
      </c>
      <c r="AJ187">
        <f t="shared" si="38"/>
        <v>0</v>
      </c>
      <c r="AK187">
        <f t="shared" si="38"/>
        <v>0</v>
      </c>
      <c r="AL187">
        <f t="shared" si="38"/>
        <v>0</v>
      </c>
      <c r="AM187">
        <f t="shared" si="38"/>
        <v>0</v>
      </c>
      <c r="AN187">
        <f t="shared" si="38"/>
        <v>0</v>
      </c>
      <c r="AO187">
        <f t="shared" si="38"/>
        <v>0</v>
      </c>
      <c r="AP187">
        <f t="shared" si="38"/>
        <v>0</v>
      </c>
      <c r="AQ187">
        <f t="shared" si="38"/>
        <v>0</v>
      </c>
      <c r="AR187">
        <f t="shared" si="38"/>
        <v>0</v>
      </c>
      <c r="AS187">
        <f t="shared" si="38"/>
        <v>0</v>
      </c>
      <c r="AT187">
        <f t="shared" si="38"/>
        <v>0</v>
      </c>
      <c r="AU187">
        <f t="shared" si="38"/>
        <v>0</v>
      </c>
      <c r="AV187">
        <f t="shared" si="38"/>
        <v>0</v>
      </c>
      <c r="AW187">
        <f t="shared" si="38"/>
        <v>0</v>
      </c>
      <c r="AX187">
        <f t="shared" si="37"/>
        <v>0</v>
      </c>
      <c r="AY187">
        <f t="shared" si="37"/>
        <v>0</v>
      </c>
      <c r="AZ187">
        <f t="shared" si="37"/>
        <v>0</v>
      </c>
    </row>
    <row r="188" hidden="1" spans="1:52">
      <c r="A188" s="9" t="str">
        <f>_xlfn.XLOOKUP($E188,'Copy of Raw Data'!$E:$E,'Copy of Raw Data'!A:A,"ERROR",0,1)</f>
        <v>US</v>
      </c>
      <c r="B188" s="9" t="str">
        <f>_xlfn.XLOOKUP($E188,'Copy of Raw Data'!$E:$E,'Copy of Raw Data'!B:B,"ERROR",0,1)</f>
        <v>Hair Mousses</v>
      </c>
      <c r="C188" s="9" t="str">
        <f>_xlfn.XLOOKUP($E188,'Copy of Raw Data'!$E:$E,'Copy of Raw Data'!C:C,"ERROR",0,1)</f>
        <v>Suave</v>
      </c>
      <c r="D188" s="9" t="str">
        <f>_xlfn.XLOOKUP($E188,'Copy of Raw Data'!$E:$E,'Copy of Raw Data'!D:D,"ERROR",0,1)</f>
        <v>www.amazon.com/dp/B00EZWRSMW</v>
      </c>
      <c r="E188" s="9" t="s">
        <v>695</v>
      </c>
      <c r="F188" s="9" t="str">
        <f>_xlfn.XLOOKUP($E188,'Copy of Raw Data'!$E:$E,'Copy of Raw Data'!F:F,"ERROR",0,1)</f>
        <v>Suave Professionals Firm Control Boosting Mousse 7 oz (Pack of 3)</v>
      </c>
      <c r="G188" s="9">
        <f>_xlfn.XLOOKUP($E188,'Copy of Raw Data'!$E:$E,'Copy of Raw Data'!G:G,"ERROR",0,1)</f>
        <v>357</v>
      </c>
      <c r="H188" s="9">
        <f>_xlfn.XLOOKUP($E188,'Copy of Raw Data'!$E:$E,'Copy of Raw Data'!H:H,"ERROR",0,1)</f>
        <v>7200.78</v>
      </c>
      <c r="I188" s="9">
        <f>_xlfn.XLOOKUP($E188,'Copy of Raw Data'!$E:$E,'Copy of Raw Data'!I:I,"ERROR",0,1)</f>
        <v>0.000298194079687318</v>
      </c>
      <c r="J188" s="9" t="str">
        <f>_xlfn.XLOOKUP($E188,'Copy of Raw Data'!$E:$E,'Copy of 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20 to 30</v>
      </c>
      <c r="L188" s="9">
        <f>_xlfn.XLOOKUP($E188,'Copy of Raw Data'!$E:$E,'Copy of Raw Data'!L:L,"ERROR",0,1)</f>
        <v>20.76</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20 to 30</v>
      </c>
      <c r="N188" s="9">
        <f>_xlfn.XLOOKUP($E188,'Copy of Raw Data'!$E:$E,'Copy of Raw Data'!N:N,"ERROR",0,1)</f>
        <v>22.6</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8% to 10%</v>
      </c>
      <c r="P188" s="16">
        <f t="shared" si="30"/>
        <v>0.0814159292035398</v>
      </c>
      <c r="Q188" s="9">
        <f>_xlfn.XLOOKUP($E188,'Copy of Raw Data'!$E:$E,'Copy of Raw Data'!Q:Q,"ERROR",0,1)</f>
        <v>21</v>
      </c>
      <c r="R188" s="9" t="str">
        <f>_xlfn.XLOOKUP($E188,'Copy of Raw Data'!$E:$E,'Copy of Raw Data'!R:R,"ERROR",0,1)</f>
        <v>oz</v>
      </c>
      <c r="S188" s="17">
        <f t="shared" si="39"/>
        <v>0.988571428571429</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0.75 to 1</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 to 0.05</v>
      </c>
      <c r="V188" s="17">
        <f t="shared" si="31"/>
        <v>0.0363946728505403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 to 0.05</v>
      </c>
      <c r="X188" s="17">
        <f t="shared" si="32"/>
        <v>0.0334315667423547</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20 to 25</v>
      </c>
      <c r="Z188" s="17">
        <f t="array" ref="Z188">_xlfn.IFS(AA188="oz",_xlfn.IFS(R188="oz",Q188,R188="fl oz",Q188*1.04,R188="ml",Q188*0.0338),AA188="fl oz",_xlfn.IFS(R188="oz",Q188/1.04,R188="fl oz",Q188,R188="ml",Q188*0.0338/1.04),AA188="ml",_xlfn.IFS(R188="oz",Q188/0.0338,R188="fl oz",Q188*1.04/0.0338,R188="ml",Q188))</f>
        <v>21</v>
      </c>
      <c r="AA188" s="9" t="str">
        <f>_xlfn.XLOOKUP($E188,'Copy of Raw Data'!$E:$E,'Copy of Raw Data'!AA:AA,"ERROR",0,1)</f>
        <v>oz</v>
      </c>
      <c r="AB188" s="9"/>
      <c r="AC188" s="9"/>
      <c r="AD188" s="9"/>
      <c r="AE188" s="9"/>
      <c r="AF188" s="9"/>
      <c r="AH188">
        <f t="shared" si="38"/>
        <v>0</v>
      </c>
      <c r="AI188">
        <f t="shared" si="38"/>
        <v>0</v>
      </c>
      <c r="AJ188">
        <f t="shared" si="38"/>
        <v>0</v>
      </c>
      <c r="AK188">
        <f t="shared" si="38"/>
        <v>0</v>
      </c>
      <c r="AL188">
        <f t="shared" si="38"/>
        <v>0</v>
      </c>
      <c r="AM188">
        <f t="shared" si="38"/>
        <v>0</v>
      </c>
      <c r="AN188">
        <f t="shared" si="38"/>
        <v>0</v>
      </c>
      <c r="AO188">
        <f t="shared" si="38"/>
        <v>0</v>
      </c>
      <c r="AP188">
        <f t="shared" si="38"/>
        <v>0</v>
      </c>
      <c r="AQ188">
        <f t="shared" si="38"/>
        <v>0</v>
      </c>
      <c r="AR188">
        <f t="shared" si="38"/>
        <v>0</v>
      </c>
      <c r="AS188">
        <f t="shared" si="38"/>
        <v>0</v>
      </c>
      <c r="AT188">
        <f t="shared" si="38"/>
        <v>0</v>
      </c>
      <c r="AU188">
        <f t="shared" si="38"/>
        <v>0</v>
      </c>
      <c r="AV188">
        <f t="shared" si="38"/>
        <v>0</v>
      </c>
      <c r="AW188">
        <f t="shared" si="38"/>
        <v>0</v>
      </c>
      <c r="AX188">
        <f t="shared" si="37"/>
        <v>0</v>
      </c>
      <c r="AY188">
        <f t="shared" si="37"/>
        <v>0</v>
      </c>
      <c r="AZ188">
        <f t="shared" si="37"/>
        <v>0</v>
      </c>
    </row>
    <row r="189" hidden="1" spans="1:52">
      <c r="A189" s="9" t="str">
        <f>_xlfn.XLOOKUP($E189,'Copy of Raw Data'!$E:$E,'Copy of Raw Data'!A:A,"ERROR",0,1)</f>
        <v>US</v>
      </c>
      <c r="B189" s="9" t="str">
        <f>_xlfn.XLOOKUP($E189,'Copy of Raw Data'!$E:$E,'Copy of Raw Data'!B:B,"ERROR",0,1)</f>
        <v>Hair Mousses</v>
      </c>
      <c r="C189" s="9" t="str">
        <f>_xlfn.XLOOKUP($E189,'Copy of Raw Data'!$E:$E,'Copy of Raw Data'!C:C,"ERROR",0,1)</f>
        <v>Goiple</v>
      </c>
      <c r="D189" s="9" t="str">
        <f>_xlfn.XLOOKUP($E189,'Copy of Raw Data'!$E:$E,'Copy of Raw Data'!D:D,"ERROR",0,1)</f>
        <v>www.amazon.com/dp/B0C9DHWQ3X</v>
      </c>
      <c r="E189" s="9" t="s">
        <v>698</v>
      </c>
      <c r="F189" s="9" t="str">
        <f>_xlfn.XLOOKUP($E189,'Copy of Raw Data'!$E:$E,'Copy of Raw Data'!F:F,"ERROR",0,1)</f>
        <v>Strong Hold Braid Gel Tames Frizz Smoothing Gel Good for Twist, Locs, Braids, Edge, Cornrows No Flake Extra Hold High Shine Braiding Gel &amp; Edge Control Easy to Use for Braids Set(8.8oz &amp; 4oz)</v>
      </c>
      <c r="G189" s="9">
        <f>_xlfn.XLOOKUP($E189,'Copy of Raw Data'!$E:$E,'Copy of Raw Data'!G:G,"ERROR",0,1)</f>
        <v>540</v>
      </c>
      <c r="H189" s="9">
        <f>_xlfn.XLOOKUP($E189,'Copy of Raw Data'!$E:$E,'Copy of Raw Data'!H:H,"ERROR",0,1)</f>
        <v>7013.93</v>
      </c>
      <c r="I189" s="9">
        <f>_xlfn.XLOOKUP($E189,'Copy of Raw Data'!$E:$E,'Copy of Raw Data'!I:I,"ERROR",0,1)</f>
        <v>0.000294681102397187</v>
      </c>
      <c r="J189" s="9" t="str">
        <f>_xlfn.XLOOKUP($E189,'Copy of Raw Data'!$E:$E,'Copy of 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10 to 15</v>
      </c>
      <c r="L189" s="9">
        <f>_xlfn.XLOOKUP($E189,'Copy of Raw Data'!$E:$E,'Copy of Raw Data'!L:L,"ERROR",0,1)</f>
        <v>12.99</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10 to 15</v>
      </c>
      <c r="N189" s="9">
        <f>_xlfn.XLOOKUP($E189,'Copy of Raw Data'!$E:$E,'Copy of Raw Data'!N:N,"ERROR",0,1)</f>
        <v>12.99</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No Discount</v>
      </c>
      <c r="P189" s="16">
        <f t="shared" si="30"/>
        <v>0</v>
      </c>
      <c r="Q189" s="9">
        <f>_xlfn.XLOOKUP($E189,'Copy of Raw Data'!$E:$E,'Copy of Raw Data'!Q:Q,"ERROR",0,1)</f>
        <v>12.8</v>
      </c>
      <c r="R189" s="9" t="str">
        <f>_xlfn.XLOOKUP($E189,'Copy of Raw Data'!$E:$E,'Copy of Raw Data'!R:R,"ERROR",0,1)</f>
        <v>oz</v>
      </c>
      <c r="S189" s="17">
        <f t="shared" si="39"/>
        <v>1.01484375</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1 to 2</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31"/>
        <v>0.0343200456543794</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32"/>
        <v>0.0343200456543794</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10 to 15</v>
      </c>
      <c r="Z189" s="17">
        <f t="array" ref="Z189">_xlfn.IFS(AA189="oz",_xlfn.IFS(R189="oz",Q189,R189="fl oz",Q189*1.04,R189="ml",Q189*0.0338),AA189="fl oz",_xlfn.IFS(R189="oz",Q189/1.04,R189="fl oz",Q189,R189="ml",Q189*0.0338/1.04),AA189="ml",_xlfn.IFS(R189="oz",Q189/0.0338,R189="fl oz",Q189*1.04/0.0338,R189="ml",Q189))</f>
        <v>12.8</v>
      </c>
      <c r="AA189" s="9" t="str">
        <f>_xlfn.XLOOKUP($E189,'Copy of Raw Data'!$E:$E,'Copy of Raw Data'!AA:AA,"ERROR",0,1)</f>
        <v>oz</v>
      </c>
      <c r="AB189" s="9"/>
      <c r="AC189" s="9"/>
      <c r="AD189" s="9"/>
      <c r="AE189" s="9"/>
      <c r="AF189" s="9"/>
      <c r="AH189">
        <f t="shared" si="38"/>
        <v>0</v>
      </c>
      <c r="AI189">
        <f t="shared" si="38"/>
        <v>0</v>
      </c>
      <c r="AJ189">
        <f t="shared" si="38"/>
        <v>0</v>
      </c>
      <c r="AK189">
        <f t="shared" si="38"/>
        <v>0</v>
      </c>
      <c r="AL189">
        <f t="shared" si="38"/>
        <v>0</v>
      </c>
      <c r="AM189">
        <f t="shared" si="38"/>
        <v>0</v>
      </c>
      <c r="AN189">
        <f t="shared" si="38"/>
        <v>0</v>
      </c>
      <c r="AO189">
        <f t="shared" si="38"/>
        <v>0</v>
      </c>
      <c r="AP189">
        <f t="shared" si="38"/>
        <v>0</v>
      </c>
      <c r="AQ189">
        <f t="shared" si="38"/>
        <v>0</v>
      </c>
      <c r="AR189">
        <f t="shared" si="38"/>
        <v>0</v>
      </c>
      <c r="AS189">
        <f t="shared" si="38"/>
        <v>0</v>
      </c>
      <c r="AT189">
        <f t="shared" si="38"/>
        <v>0</v>
      </c>
      <c r="AU189">
        <f t="shared" si="38"/>
        <v>0</v>
      </c>
      <c r="AV189">
        <f t="shared" si="38"/>
        <v>0</v>
      </c>
      <c r="AW189">
        <f t="shared" si="38"/>
        <v>0</v>
      </c>
      <c r="AX189">
        <f t="shared" si="37"/>
        <v>0</v>
      </c>
      <c r="AY189">
        <f t="shared" si="37"/>
        <v>0</v>
      </c>
      <c r="AZ189">
        <f t="shared" si="37"/>
        <v>0</v>
      </c>
    </row>
    <row r="190" hidden="1" spans="1:52">
      <c r="A190" s="9" t="str">
        <f>_xlfn.XLOOKUP($E190,'Copy of Raw Data'!$E:$E,'Copy of Raw Data'!A:A,"ERROR",0,1)</f>
        <v>US</v>
      </c>
      <c r="B190" s="9" t="str">
        <f>_xlfn.XLOOKUP($E190,'Copy of Raw Data'!$E:$E,'Copy of Raw Data'!B:B,"ERROR",0,1)</f>
        <v>Hair Mousses</v>
      </c>
      <c r="C190" s="9" t="str">
        <f>_xlfn.XLOOKUP($E190,'Copy of Raw Data'!$E:$E,'Copy of Raw Data'!C:C,"ERROR",0,1)</f>
        <v>Mut Dynasty</v>
      </c>
      <c r="D190" s="9" t="str">
        <f>_xlfn.XLOOKUP($E190,'Copy of Raw Data'!$E:$E,'Copy of Raw Data'!D:D,"ERROR",0,1)</f>
        <v>www.amazon.com/dp/B09QXSTSGQ</v>
      </c>
      <c r="E190" s="9" t="s">
        <v>702</v>
      </c>
      <c r="F190" s="9" t="str">
        <f>_xlfn.XLOOKUP($E190,'Copy of Raw Data'!$E:$E,'Copy of Raw Data'!F:F,"ERROR",0,1)</f>
        <v>Mut Dynasty Moose hair foam for Box Braids, hair setting lotion for Black women and men, braid mousse foam to hold, professional braiding sealer for long lasting, foam wrap for black hair 8.4oz /250ml</v>
      </c>
      <c r="G190" s="9">
        <f>_xlfn.XLOOKUP($E190,'Copy of Raw Data'!$E:$E,'Copy of Raw Data'!G:G,"ERROR",0,1)</f>
        <v>496</v>
      </c>
      <c r="H190" s="9">
        <f>_xlfn.XLOOKUP($E190,'Copy of Raw Data'!$E:$E,'Copy of Raw Data'!H:H,"ERROR",0,1)</f>
        <v>6931.3</v>
      </c>
      <c r="I190" s="9">
        <f>_xlfn.XLOOKUP($E190,'Copy of Raw Data'!$E:$E,'Copy of Raw Data'!I:I,"ERROR",0,1)</f>
        <v>0.000263367010384051</v>
      </c>
      <c r="J190" s="9" t="str">
        <f>_xlfn.XLOOKUP($E190,'Copy of Raw Data'!$E:$E,'Copy of 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_xlfn.XLOOKUP($E190,'Copy of Raw Data'!$E:$E,'Copy of Raw Data'!L:L,"ERROR",0,1)</f>
        <v>13.96</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_xlfn.XLOOKUP($E190,'Copy of Raw Data'!$E:$E,'Copy of Raw Data'!N:N,"ERROR",0,1)</f>
        <v>14.15</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0% to 2%</v>
      </c>
      <c r="P190" s="16">
        <f t="shared" si="30"/>
        <v>0.0134275618374558</v>
      </c>
      <c r="Q190" s="9">
        <f>_xlfn.XLOOKUP($E190,'Copy of Raw Data'!$E:$E,'Copy of Raw Data'!Q:Q,"ERROR",0,1)</f>
        <v>8.45</v>
      </c>
      <c r="R190" s="9" t="str">
        <f>_xlfn.XLOOKUP($E190,'Copy of Raw Data'!$E:$E,'Copy of Raw Data'!R:R,"ERROR",0,1)</f>
        <v>fl oz</v>
      </c>
      <c r="S190" s="17">
        <f t="shared" si="39"/>
        <v>1.58852981338188</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0.05 to 0.1</v>
      </c>
      <c r="V190" s="17">
        <f t="shared" si="31"/>
        <v>0.0544521543735124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0.05 to 0.1</v>
      </c>
      <c r="X190" s="17">
        <f t="shared" si="32"/>
        <v>0.0537209947034794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8 to 10</v>
      </c>
      <c r="Z190" s="17">
        <f t="array" ref="Z190">_xlfn.IFS(AA190="oz",_xlfn.IFS(R190="oz",Q190,R190="fl oz",Q190*1.04,R190="ml",Q190*0.0338),AA190="fl oz",_xlfn.IFS(R190="oz",Q190/1.04,R190="fl oz",Q190,R190="ml",Q190*0.0338/1.04),AA190="ml",_xlfn.IFS(R190="oz",Q190/0.0338,R190="fl oz",Q190*1.04/0.0338,R190="ml",Q190))</f>
        <v>8.788</v>
      </c>
      <c r="AA190" s="9" t="str">
        <f>_xlfn.XLOOKUP($E190,'Copy of Raw Data'!$E:$E,'Copy of Raw Data'!AA:AA,"ERROR",0,1)</f>
        <v>oz</v>
      </c>
      <c r="AB190" s="9"/>
      <c r="AC190" s="9"/>
      <c r="AD190" s="9"/>
      <c r="AE190" s="9"/>
      <c r="AF190" s="9"/>
      <c r="AH190">
        <f t="shared" si="38"/>
        <v>0</v>
      </c>
      <c r="AI190">
        <f t="shared" si="38"/>
        <v>0</v>
      </c>
      <c r="AJ190">
        <f t="shared" si="38"/>
        <v>0</v>
      </c>
      <c r="AK190">
        <f t="shared" si="38"/>
        <v>0</v>
      </c>
      <c r="AL190">
        <f t="shared" si="38"/>
        <v>0</v>
      </c>
      <c r="AM190">
        <f t="shared" si="38"/>
        <v>0</v>
      </c>
      <c r="AN190">
        <f t="shared" si="38"/>
        <v>0</v>
      </c>
      <c r="AO190">
        <f t="shared" si="38"/>
        <v>0</v>
      </c>
      <c r="AP190">
        <f t="shared" si="38"/>
        <v>0</v>
      </c>
      <c r="AQ190">
        <f t="shared" si="38"/>
        <v>0</v>
      </c>
      <c r="AR190">
        <f t="shared" si="38"/>
        <v>0</v>
      </c>
      <c r="AS190">
        <f t="shared" si="38"/>
        <v>0</v>
      </c>
      <c r="AT190">
        <f t="shared" si="38"/>
        <v>0</v>
      </c>
      <c r="AU190">
        <f t="shared" si="38"/>
        <v>0</v>
      </c>
      <c r="AV190">
        <f t="shared" si="38"/>
        <v>0</v>
      </c>
      <c r="AW190">
        <f t="shared" ref="AW190:AZ253" si="40">IF(IFERROR(SEARCH(AW$2,$AE190,1),0)=0,0,1)</f>
        <v>0</v>
      </c>
      <c r="AX190">
        <f t="shared" si="40"/>
        <v>0</v>
      </c>
      <c r="AY190">
        <f t="shared" si="40"/>
        <v>0</v>
      </c>
      <c r="AZ190">
        <f t="shared" si="40"/>
        <v>0</v>
      </c>
    </row>
    <row r="191" hidden="1" spans="1:52">
      <c r="A191" s="9" t="str">
        <f>_xlfn.XLOOKUP($E191,'Copy of Raw Data'!$E:$E,'Copy of Raw Data'!A:A,"ERROR",0,1)</f>
        <v>US</v>
      </c>
      <c r="B191" s="9" t="str">
        <f>_xlfn.XLOOKUP($E191,'Copy of Raw Data'!$E:$E,'Copy of Raw Data'!B:B,"ERROR",0,1)</f>
        <v>Hair Mousses</v>
      </c>
      <c r="C191" s="9" t="str">
        <f>_xlfn.XLOOKUP($E191,'Copy of Raw Data'!$E:$E,'Copy of Raw Data'!C:C,"ERROR",0,1)</f>
        <v>wella</v>
      </c>
      <c r="D191" s="9" t="str">
        <f>_xlfn.XLOOKUP($E191,'Copy of Raw Data'!$E:$E,'Copy of Raw Data'!D:D,"ERROR",0,1)</f>
        <v>www.amazon.com/dp/B07YQCZBH8</v>
      </c>
      <c r="E191" s="9" t="s">
        <v>705</v>
      </c>
      <c r="F191" s="9" t="str">
        <f>_xlfn.XLOOKUP($E191,'Copy of Raw Data'!$E:$E,'Copy of Raw Data'!F:F,"ERROR",0,1)</f>
        <v>Wella EIMI Nutricurls Boost Boz, Curl Enhancing Mousse with Frizz Reduction, 10.1 oz</v>
      </c>
      <c r="G191" s="9">
        <f>_xlfn.XLOOKUP($E191,'Copy of Raw Data'!$E:$E,'Copy of Raw Data'!G:G,"ERROR",0,1)</f>
        <v>293</v>
      </c>
      <c r="H191" s="9">
        <f>_xlfn.XLOOKUP($E191,'Copy of Raw Data'!$E:$E,'Copy of Raw Data'!H:H,"ERROR",0,1)</f>
        <v>6194.75</v>
      </c>
      <c r="I191" s="9">
        <f>_xlfn.XLOOKUP($E191,'Copy of Raw Data'!$E:$E,'Copy of Raw Data'!I:I,"ERROR",0,1)</f>
        <v>0.000254272722932378</v>
      </c>
      <c r="J191" s="9" t="str">
        <f>_xlfn.XLOOKUP($E191,'Copy of Raw Data'!$E:$E,'Copy of 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20 to 30</v>
      </c>
      <c r="L191" s="9">
        <f>_xlfn.XLOOKUP($E191,'Copy of Raw Data'!$E:$E,'Copy of Raw Data'!L:L,"ERROR",0,1)</f>
        <v>21.28</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20 to 30</v>
      </c>
      <c r="N191" s="9">
        <f>_xlfn.XLOOKUP($E191,'Copy of Raw Data'!$E:$E,'Copy of Raw Data'!N:N,"ERROR",0,1)</f>
        <v>22.1</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2% to 4%</v>
      </c>
      <c r="P191" s="16">
        <f t="shared" si="30"/>
        <v>0.0371040723981901</v>
      </c>
      <c r="Q191" s="9">
        <f>_xlfn.XLOOKUP($E191,'Copy of Raw Data'!$E:$E,'Copy of Raw Data'!Q:Q,"ERROR",0,1)</f>
        <v>10.1</v>
      </c>
      <c r="R191" s="9" t="str">
        <f>_xlfn.XLOOKUP($E191,'Copy of Raw Data'!$E:$E,'Copy of Raw Data'!R:R,"ERROR",0,1)</f>
        <v>oz</v>
      </c>
      <c r="S191" s="17">
        <f t="shared" si="39"/>
        <v>2.10693069306931</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2 to 3</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31"/>
        <v>0.0739979307365975</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32"/>
        <v>0.0712523061572305</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10 to 15</v>
      </c>
      <c r="Z191" s="17">
        <f t="array" ref="Z191">_xlfn.IFS(AA191="oz",_xlfn.IFS(R191="oz",Q191,R191="fl oz",Q191*1.04,R191="ml",Q191*0.0338),AA191="fl oz",_xlfn.IFS(R191="oz",Q191/1.04,R191="fl oz",Q191,R191="ml",Q191*0.0338/1.04),AA191="ml",_xlfn.IFS(R191="oz",Q191/0.0338,R191="fl oz",Q191*1.04/0.0338,R191="ml",Q191))</f>
        <v>10.1</v>
      </c>
      <c r="AA191" s="9" t="str">
        <f>_xlfn.XLOOKUP($E191,'Copy of Raw Data'!$E:$E,'Copy of Raw Data'!AA:AA,"ERROR",0,1)</f>
        <v>oz</v>
      </c>
      <c r="AB191" s="9"/>
      <c r="AC191" s="9"/>
      <c r="AD191" s="9"/>
      <c r="AE191" s="9"/>
      <c r="AF191" s="9"/>
      <c r="AH191">
        <f t="shared" ref="AH191:AW254" si="41">IF(IFERROR(SEARCH(AH$2,$AE191,1),0)=0,0,1)</f>
        <v>0</v>
      </c>
      <c r="AI191">
        <f t="shared" si="41"/>
        <v>0</v>
      </c>
      <c r="AJ191">
        <f t="shared" si="41"/>
        <v>0</v>
      </c>
      <c r="AK191">
        <f t="shared" si="41"/>
        <v>0</v>
      </c>
      <c r="AL191">
        <f t="shared" si="41"/>
        <v>0</v>
      </c>
      <c r="AM191">
        <f t="shared" si="41"/>
        <v>0</v>
      </c>
      <c r="AN191">
        <f t="shared" si="41"/>
        <v>0</v>
      </c>
      <c r="AO191">
        <f t="shared" si="41"/>
        <v>0</v>
      </c>
      <c r="AP191">
        <f t="shared" si="41"/>
        <v>0</v>
      </c>
      <c r="AQ191">
        <f t="shared" si="41"/>
        <v>0</v>
      </c>
      <c r="AR191">
        <f t="shared" si="41"/>
        <v>0</v>
      </c>
      <c r="AS191">
        <f t="shared" si="41"/>
        <v>0</v>
      </c>
      <c r="AT191">
        <f t="shared" si="41"/>
        <v>0</v>
      </c>
      <c r="AU191">
        <f t="shared" si="41"/>
        <v>0</v>
      </c>
      <c r="AV191">
        <f t="shared" si="41"/>
        <v>0</v>
      </c>
      <c r="AW191">
        <f t="shared" si="41"/>
        <v>0</v>
      </c>
      <c r="AX191">
        <f t="shared" si="40"/>
        <v>0</v>
      </c>
      <c r="AY191">
        <f t="shared" si="40"/>
        <v>0</v>
      </c>
      <c r="AZ191">
        <f t="shared" si="40"/>
        <v>0</v>
      </c>
    </row>
    <row r="192" hidden="1" spans="1:52">
      <c r="A192" s="9" t="str">
        <f>_xlfn.XLOOKUP($E192,'Copy of Raw Data'!$E:$E,'Copy of Raw Data'!A:A,"ERROR",0,1)</f>
        <v>US</v>
      </c>
      <c r="B192" s="9" t="str">
        <f>_xlfn.XLOOKUP($E192,'Copy of Raw Data'!$E:$E,'Copy of Raw Data'!B:B,"ERROR",0,1)</f>
        <v>Hair Mousses</v>
      </c>
      <c r="C192" s="9" t="str">
        <f>_xlfn.XLOOKUP($E192,'Copy of Raw Data'!$E:$E,'Copy of Raw Data'!C:C,"ERROR",0,1)</f>
        <v>tresemmÃ©</v>
      </c>
      <c r="D192" s="9" t="str">
        <f>_xlfn.XLOOKUP($E192,'Copy of Raw Data'!$E:$E,'Copy of Raw Data'!D:D,"ERROR",0,1)</f>
        <v>www.amazon.com/dp/B00FQRA3B8</v>
      </c>
      <c r="E192" s="9" t="s">
        <v>709</v>
      </c>
      <c r="F192" s="9" t="str">
        <f>_xlfn.XLOOKUP($E192,'Copy of Raw Data'!$E:$E,'Copy of Raw Data'!F:F,"ERROR",0,1)</f>
        <v>TRESemmé TRES Two Hair Mousse Extra Hold 10.5 oz(Pack of 6)</v>
      </c>
      <c r="G192" s="9">
        <f>_xlfn.XLOOKUP($E192,'Copy of Raw Data'!$E:$E,'Copy of Raw Data'!G:G,"ERROR",0,1)</f>
        <v>154</v>
      </c>
      <c r="H192" s="9">
        <f>_xlfn.XLOOKUP($E192,'Copy of Raw Data'!$E:$E,'Copy of Raw Data'!H:H,"ERROR",0,1)</f>
        <v>5980.84</v>
      </c>
      <c r="I192" s="9">
        <f>_xlfn.XLOOKUP($E192,'Copy of Raw Data'!$E:$E,'Copy of Raw Data'!I:I,"ERROR",0,1)</f>
        <v>0.000254016785339657</v>
      </c>
      <c r="J192" s="9" t="str">
        <f>_xlfn.XLOOKUP($E192,'Copy of Raw Data'!$E:$E,'Copy of 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30 to 40</v>
      </c>
      <c r="L192" s="9">
        <f>_xlfn.XLOOKUP($E192,'Copy of Raw Data'!$E:$E,'Copy of Raw Data'!L:L,"ERROR",0,1)</f>
        <v>38.95</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40 to 50</v>
      </c>
      <c r="N192" s="9">
        <f>_xlfn.XLOOKUP($E192,'Copy of Raw Data'!$E:$E,'Copy of Raw Data'!N:N,"ERROR",0,1)</f>
        <v>46.54</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15% to 20%</v>
      </c>
      <c r="P192" s="16">
        <f t="shared" si="30"/>
        <v>0.163085517834121</v>
      </c>
      <c r="Q192" s="9">
        <f>_xlfn.XLOOKUP($E192,'Copy of Raw Data'!$E:$E,'Copy of Raw Data'!Q:Q,"ERROR",0,1)</f>
        <v>63</v>
      </c>
      <c r="R192" s="9" t="str">
        <f>_xlfn.XLOOKUP($E192,'Copy of Raw Data'!$E:$E,'Copy of Raw Data'!R:R,"ERROR",0,1)</f>
        <v>oz</v>
      </c>
      <c r="S192" s="17">
        <f t="shared" si="39"/>
        <v>0.618253968253968</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0.5 to 0.75</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 to 0.05</v>
      </c>
      <c r="V192" s="17">
        <f t="shared" si="31"/>
        <v>0.0249824199773473</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 to 0.05</v>
      </c>
      <c r="X192" s="17">
        <f t="shared" si="32"/>
        <v>0.0209081490785921</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50+</v>
      </c>
      <c r="Z192" s="17">
        <f t="array" ref="Z192">_xlfn.IFS(AA192="oz",_xlfn.IFS(R192="oz",Q192,R192="fl oz",Q192*1.04,R192="ml",Q192*0.0338),AA192="fl oz",_xlfn.IFS(R192="oz",Q192/1.04,R192="fl oz",Q192,R192="ml",Q192*0.0338/1.04),AA192="ml",_xlfn.IFS(R192="oz",Q192/0.0338,R192="fl oz",Q192*1.04/0.0338,R192="ml",Q192))</f>
        <v>63</v>
      </c>
      <c r="AA192" s="9" t="str">
        <f>_xlfn.XLOOKUP($E192,'Copy of Raw Data'!$E:$E,'Copy of Raw Data'!AA:AA,"ERROR",0,1)</f>
        <v>oz</v>
      </c>
      <c r="AB192" s="9"/>
      <c r="AC192" s="9"/>
      <c r="AD192" s="9"/>
      <c r="AE192" s="9"/>
      <c r="AF192" s="9"/>
      <c r="AH192">
        <f t="shared" si="41"/>
        <v>0</v>
      </c>
      <c r="AI192">
        <f t="shared" si="41"/>
        <v>0</v>
      </c>
      <c r="AJ192">
        <f t="shared" si="41"/>
        <v>0</v>
      </c>
      <c r="AK192">
        <f t="shared" si="41"/>
        <v>0</v>
      </c>
      <c r="AL192">
        <f t="shared" si="41"/>
        <v>0</v>
      </c>
      <c r="AM192">
        <f t="shared" si="41"/>
        <v>0</v>
      </c>
      <c r="AN192">
        <f t="shared" si="41"/>
        <v>0</v>
      </c>
      <c r="AO192">
        <f t="shared" si="41"/>
        <v>0</v>
      </c>
      <c r="AP192">
        <f t="shared" si="41"/>
        <v>0</v>
      </c>
      <c r="AQ192">
        <f t="shared" si="41"/>
        <v>0</v>
      </c>
      <c r="AR192">
        <f t="shared" si="41"/>
        <v>0</v>
      </c>
      <c r="AS192">
        <f t="shared" si="41"/>
        <v>0</v>
      </c>
      <c r="AT192">
        <f t="shared" si="41"/>
        <v>0</v>
      </c>
      <c r="AU192">
        <f t="shared" si="41"/>
        <v>0</v>
      </c>
      <c r="AV192">
        <f t="shared" si="41"/>
        <v>0</v>
      </c>
      <c r="AW192">
        <f t="shared" si="41"/>
        <v>0</v>
      </c>
      <c r="AX192">
        <f t="shared" si="40"/>
        <v>0</v>
      </c>
      <c r="AY192">
        <f t="shared" si="40"/>
        <v>0</v>
      </c>
      <c r="AZ192">
        <f t="shared" si="40"/>
        <v>0</v>
      </c>
    </row>
    <row r="193" hidden="1" spans="1:52">
      <c r="A193" s="9" t="str">
        <f>_xlfn.XLOOKUP($E193,'Copy of Raw Data'!$E:$E,'Copy of Raw Data'!A:A,"ERROR",0,1)</f>
        <v>US</v>
      </c>
      <c r="B193" s="9" t="str">
        <f>_xlfn.XLOOKUP($E193,'Copy of Raw Data'!$E:$E,'Copy of Raw Data'!B:B,"ERROR",0,1)</f>
        <v>Hair Mousses</v>
      </c>
      <c r="C193" s="9" t="str">
        <f>_xlfn.XLOOKUP($E193,'Copy of Raw Data'!$E:$E,'Copy of Raw Data'!C:C,"ERROR",0,1)</f>
        <v>arhgoat</v>
      </c>
      <c r="D193" s="9" t="str">
        <f>_xlfn.XLOOKUP($E193,'Copy of Raw Data'!$E:$E,'Copy of Raw Data'!D:D,"ERROR",0,1)</f>
        <v>www.amazon.com/dp/B0B7HSKQK9</v>
      </c>
      <c r="E193" s="9" t="s">
        <v>713</v>
      </c>
      <c r="F193" s="9" t="str">
        <f>_xlfn.XLOOKUP($E193,'Copy of Raw Data'!$E:$E,'Copy of Raw Data'!F:F,"ERROR",0,1)</f>
        <v>ARHGOAT Premium Lace Tint Mousse Waterproof Fast Drying No Residues Tint Melting Hair Mousse High Viscosity for All of Hair Types included Wigs Lace Tint Foam, 7.06 Ounces (Dark Brown)</v>
      </c>
      <c r="G193" s="9">
        <f>_xlfn.XLOOKUP($E193,'Copy of Raw Data'!$E:$E,'Copy of Raw Data'!G:G,"ERROR",0,1)</f>
        <v>614</v>
      </c>
      <c r="H193" s="9">
        <f>_xlfn.XLOOKUP($E193,'Copy of Raw Data'!$E:$E,'Copy of Raw Data'!H:H,"ERROR",0,1)</f>
        <v>5974.82</v>
      </c>
      <c r="I193" s="9">
        <f>_xlfn.XLOOKUP($E193,'Copy of Raw Data'!$E:$E,'Copy of Raw Data'!I:I,"ERROR",0,1)</f>
        <v>0.000245738777253474</v>
      </c>
      <c r="J193" s="9" t="str">
        <f>_xlfn.XLOOKUP($E193,'Copy of Raw Data'!$E:$E,'Copy of 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5 to 10</v>
      </c>
      <c r="L193" s="9">
        <f>_xlfn.XLOOKUP($E193,'Copy of Raw Data'!$E:$E,'Copy of Raw Data'!L:L,"ERROR",0,1)</f>
        <v>9.74</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10 to 15</v>
      </c>
      <c r="N193" s="9">
        <f>_xlfn.XLOOKUP($E193,'Copy of Raw Data'!$E:$E,'Copy of Raw Data'!N:N,"ERROR",0,1)</f>
        <v>10.05</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2% to 4%</v>
      </c>
      <c r="P193" s="16">
        <f t="shared" si="30"/>
        <v>0.0308457711442787</v>
      </c>
      <c r="Q193" s="9">
        <f>_xlfn.XLOOKUP($E193,'Copy of Raw Data'!$E:$E,'Copy of Raw Data'!Q:Q,"ERROR",0,1)</f>
        <v>7.06</v>
      </c>
      <c r="R193" s="9" t="str">
        <f>_xlfn.XLOOKUP($E193,'Copy of Raw Data'!$E:$E,'Copy of Raw Data'!R:R,"ERROR",0,1)</f>
        <v>oz</v>
      </c>
      <c r="S193" s="17">
        <f t="shared" si="39"/>
        <v>1.37960339943343</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1 to 2</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31"/>
        <v>0.0481404378720106</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32"/>
        <v>0.0466555089426252</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6 to 8</v>
      </c>
      <c r="Z193" s="17">
        <f t="array" ref="Z193">_xlfn.IFS(AA193="oz",_xlfn.IFS(R193="oz",Q193,R193="fl oz",Q193*1.04,R193="ml",Q193*0.0338),AA193="fl oz",_xlfn.IFS(R193="oz",Q193/1.04,R193="fl oz",Q193,R193="ml",Q193*0.0338/1.04),AA193="ml",_xlfn.IFS(R193="oz",Q193/0.0338,R193="fl oz",Q193*1.04/0.0338,R193="ml",Q193))</f>
        <v>7.06</v>
      </c>
      <c r="AA193" s="9" t="str">
        <f>_xlfn.XLOOKUP($E193,'Copy of Raw Data'!$E:$E,'Copy of Raw Data'!AA:AA,"ERROR",0,1)</f>
        <v>oz</v>
      </c>
      <c r="AB193" s="9"/>
      <c r="AC193" s="9"/>
      <c r="AD193" s="9"/>
      <c r="AE193" s="9"/>
      <c r="AF193" s="9"/>
      <c r="AH193">
        <f t="shared" si="41"/>
        <v>0</v>
      </c>
      <c r="AI193">
        <f t="shared" si="41"/>
        <v>0</v>
      </c>
      <c r="AJ193">
        <f t="shared" si="41"/>
        <v>0</v>
      </c>
      <c r="AK193">
        <f t="shared" si="41"/>
        <v>0</v>
      </c>
      <c r="AL193">
        <f t="shared" si="41"/>
        <v>0</v>
      </c>
      <c r="AM193">
        <f t="shared" si="41"/>
        <v>0</v>
      </c>
      <c r="AN193">
        <f t="shared" si="41"/>
        <v>0</v>
      </c>
      <c r="AO193">
        <f t="shared" si="41"/>
        <v>0</v>
      </c>
      <c r="AP193">
        <f t="shared" si="41"/>
        <v>0</v>
      </c>
      <c r="AQ193">
        <f t="shared" si="41"/>
        <v>0</v>
      </c>
      <c r="AR193">
        <f t="shared" si="41"/>
        <v>0</v>
      </c>
      <c r="AS193">
        <f t="shared" si="41"/>
        <v>0</v>
      </c>
      <c r="AT193">
        <f t="shared" si="41"/>
        <v>0</v>
      </c>
      <c r="AU193">
        <f t="shared" si="41"/>
        <v>0</v>
      </c>
      <c r="AV193">
        <f t="shared" si="41"/>
        <v>0</v>
      </c>
      <c r="AW193">
        <f t="shared" si="41"/>
        <v>0</v>
      </c>
      <c r="AX193">
        <f t="shared" si="40"/>
        <v>0</v>
      </c>
      <c r="AY193">
        <f t="shared" si="40"/>
        <v>0</v>
      </c>
      <c r="AZ193">
        <f t="shared" si="40"/>
        <v>0</v>
      </c>
    </row>
    <row r="194" hidden="1" spans="1:52">
      <c r="A194" s="9" t="str">
        <f>_xlfn.XLOOKUP($E194,'Copy of Raw Data'!$E:$E,'Copy of Raw Data'!A:A,"ERROR",0,1)</f>
        <v>US</v>
      </c>
      <c r="B194" s="9" t="str">
        <f>_xlfn.XLOOKUP($E194,'Copy of Raw Data'!$E:$E,'Copy of Raw Data'!B:B,"ERROR",0,1)</f>
        <v>Hair Mousses</v>
      </c>
      <c r="C194" s="9" t="str">
        <f>_xlfn.XLOOKUP($E194,'Copy of Raw Data'!$E:$E,'Copy of Raw Data'!C:C,"ERROR",0,1)</f>
        <v>nexxus</v>
      </c>
      <c r="D194" s="9" t="str">
        <f>_xlfn.XLOOKUP($E194,'Copy of Raw Data'!$E:$E,'Copy of Raw Data'!D:D,"ERROR",0,1)</f>
        <v>www.amazon.com/dp/B001LFGDUY</v>
      </c>
      <c r="E194" s="9" t="s">
        <v>717</v>
      </c>
      <c r="F194" s="9" t="str">
        <f>_xlfn.XLOOKUP($E194,'Copy of Raw Data'!$E:$E,'Copy of Raw Data'!F:F,"ERROR",0,1)</f>
        <v>Nexxus Mousse Plus Volumizing Mousse Professional 2 Oz</v>
      </c>
      <c r="G194" s="9">
        <f>_xlfn.XLOOKUP($E194,'Copy of Raw Data'!$E:$E,'Copy of Raw Data'!G:G,"ERROR",0,1)</f>
        <v>486</v>
      </c>
      <c r="H194" s="9">
        <f>_xlfn.XLOOKUP($E194,'Copy of Raw Data'!$E:$E,'Copy of Raw Data'!H:H,"ERROR",0,1)</f>
        <v>5780.11</v>
      </c>
      <c r="I194" s="9">
        <f>_xlfn.XLOOKUP($E194,'Copy of Raw Data'!$E:$E,'Copy of Raw Data'!I:I,"ERROR",0,1)</f>
        <v>0.000236573915648326</v>
      </c>
      <c r="J194" s="9" t="str">
        <f>_xlfn.XLOOKUP($E194,'Copy of Raw Data'!$E:$E,'Copy of 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 to 15</v>
      </c>
      <c r="L194" s="9">
        <f>_xlfn.XLOOKUP($E194,'Copy of Raw Data'!$E:$E,'Copy of Raw Data'!L:L,"ERROR",0,1)</f>
        <v>12.05</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_xlfn.XLOOKUP($E194,'Copy of Raw Data'!$E:$E,'Copy of Raw Data'!N:N,"ERROR",0,1)</f>
        <v>13.59</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10% to 15%</v>
      </c>
      <c r="P194" s="16">
        <f t="shared" si="30"/>
        <v>0.113318616629875</v>
      </c>
      <c r="Q194" s="9">
        <f>_xlfn.XLOOKUP($E194,'Copy of Raw Data'!$E:$E,'Copy of Raw Data'!Q:Q,"ERROR",0,1)</f>
        <v>2</v>
      </c>
      <c r="R194" s="9" t="str">
        <f>_xlfn.XLOOKUP($E194,'Copy of Raw Data'!$E:$E,'Copy of Raw Data'!R:R,"ERROR",0,1)</f>
        <v>oz</v>
      </c>
      <c r="S194" s="17">
        <f t="shared" si="39"/>
        <v>6.025</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5 to 10</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0.2 to 0.3</v>
      </c>
      <c r="V194" s="17">
        <f t="shared" si="31"/>
        <v>0.229793709841055</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0.2 to 0.3</v>
      </c>
      <c r="X194" s="17">
        <f t="shared" si="32"/>
        <v>0.20375380453162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1 to 2</v>
      </c>
      <c r="Z194" s="17">
        <f t="array" ref="Z194">_xlfn.IFS(AA194="oz",_xlfn.IFS(R194="oz",Q194,R194="fl oz",Q194*1.04,R194="ml",Q194*0.0338),AA194="fl oz",_xlfn.IFS(R194="oz",Q194/1.04,R194="fl oz",Q194,R194="ml",Q194*0.0338/1.04),AA194="ml",_xlfn.IFS(R194="oz",Q194/0.0338,R194="fl oz",Q194*1.04/0.0338,R194="ml",Q194))</f>
        <v>2</v>
      </c>
      <c r="AA194" s="9" t="str">
        <f>_xlfn.XLOOKUP($E194,'Copy of Raw Data'!$E:$E,'Copy of Raw Data'!AA:AA,"ERROR",0,1)</f>
        <v>oz</v>
      </c>
      <c r="AB194" s="9"/>
      <c r="AC194" s="9"/>
      <c r="AD194" s="9"/>
      <c r="AE194" s="9"/>
      <c r="AF194" s="9"/>
      <c r="AH194">
        <f t="shared" si="41"/>
        <v>0</v>
      </c>
      <c r="AI194">
        <f t="shared" si="41"/>
        <v>0</v>
      </c>
      <c r="AJ194">
        <f t="shared" si="41"/>
        <v>0</v>
      </c>
      <c r="AK194">
        <f t="shared" si="41"/>
        <v>0</v>
      </c>
      <c r="AL194">
        <f t="shared" si="41"/>
        <v>0</v>
      </c>
      <c r="AM194">
        <f t="shared" si="41"/>
        <v>0</v>
      </c>
      <c r="AN194">
        <f t="shared" si="41"/>
        <v>0</v>
      </c>
      <c r="AO194">
        <f t="shared" si="41"/>
        <v>0</v>
      </c>
      <c r="AP194">
        <f t="shared" si="41"/>
        <v>0</v>
      </c>
      <c r="AQ194">
        <f t="shared" si="41"/>
        <v>0</v>
      </c>
      <c r="AR194">
        <f t="shared" si="41"/>
        <v>0</v>
      </c>
      <c r="AS194">
        <f t="shared" si="41"/>
        <v>0</v>
      </c>
      <c r="AT194">
        <f t="shared" si="41"/>
        <v>0</v>
      </c>
      <c r="AU194">
        <f t="shared" si="41"/>
        <v>0</v>
      </c>
      <c r="AV194">
        <f t="shared" si="41"/>
        <v>0</v>
      </c>
      <c r="AW194">
        <f t="shared" si="41"/>
        <v>0</v>
      </c>
      <c r="AX194">
        <f t="shared" si="40"/>
        <v>0</v>
      </c>
      <c r="AY194">
        <f t="shared" si="40"/>
        <v>0</v>
      </c>
      <c r="AZ194">
        <f t="shared" si="40"/>
        <v>0</v>
      </c>
    </row>
    <row r="195" hidden="1" spans="1:52">
      <c r="A195" s="9" t="str">
        <f>_xlfn.XLOOKUP($E195,'Copy of Raw Data'!$E:$E,'Copy of Raw Data'!A:A,"ERROR",0,1)</f>
        <v>US</v>
      </c>
      <c r="B195" s="9" t="str">
        <f>_xlfn.XLOOKUP($E195,'Copy of Raw Data'!$E:$E,'Copy of Raw Data'!B:B,"ERROR",0,1)</f>
        <v>Hair Mousses</v>
      </c>
      <c r="C195" s="9" t="str">
        <f>_xlfn.XLOOKUP($E195,'Copy of Raw Data'!$E:$E,'Copy of Raw Data'!C:C,"ERROR",0,1)</f>
        <v>L'Oreal Paris</v>
      </c>
      <c r="D195" s="9" t="str">
        <f>_xlfn.XLOOKUP($E195,'Copy of Raw Data'!$E:$E,'Copy of Raw Data'!D:D,"ERROR",0,1)</f>
        <v>www.amazon.com/dp/B0BPLQ41VS</v>
      </c>
      <c r="E195" s="9" t="s">
        <v>720</v>
      </c>
      <c r="F195" s="9" t="str">
        <f>_xlfn.XLOOKUP($E195,'Copy of Raw Data'!$E:$E,'Copy of Raw Data'!F:F,"ERROR",0,1)</f>
        <v>L'Oréal Paris Advanced Hairstyle CURVE IT Curl Elastic Mousse, 8.3 oz. (Pack of 2)</v>
      </c>
      <c r="G195" s="9">
        <f>_xlfn.XLOOKUP($E195,'Copy of Raw Data'!$E:$E,'Copy of Raw Data'!G:G,"ERROR",0,1)</f>
        <v>558</v>
      </c>
      <c r="H195" s="9">
        <f>_xlfn.XLOOKUP($E195,'Copy of Raw Data'!$E:$E,'Copy of Raw Data'!H:H,"ERROR",0,1)</f>
        <v>5564.54</v>
      </c>
      <c r="I195" s="9">
        <f>_xlfn.XLOOKUP($E195,'Copy of Raw Data'!$E:$E,'Copy of Raw Data'!I:I,"ERROR",0,1)</f>
        <v>0.000228127975088514</v>
      </c>
      <c r="J195" s="9" t="str">
        <f>_xlfn.XLOOKUP($E195,'Copy of Raw Data'!$E:$E,'Copy of 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5 to 10</v>
      </c>
      <c r="L195" s="9">
        <f>_xlfn.XLOOKUP($E195,'Copy of Raw Data'!$E:$E,'Copy of Raw Data'!L:L,"ERROR",0,1)</f>
        <v>9.98</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5 to 10</v>
      </c>
      <c r="N195" s="9">
        <f>_xlfn.XLOOKUP($E195,'Copy of Raw Data'!$E:$E,'Copy of Raw Data'!N:N,"ERROR",0,1)</f>
        <v>9.98</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No Discount</v>
      </c>
      <c r="P195" s="16">
        <f t="shared" si="30"/>
        <v>0</v>
      </c>
      <c r="Q195" s="9">
        <f>_xlfn.XLOOKUP($E195,'Copy of Raw Data'!$E:$E,'Copy of Raw Data'!Q:Q,"ERROR",0,1)</f>
        <v>16.6</v>
      </c>
      <c r="R195" s="9" t="str">
        <f>_xlfn.XLOOKUP($E195,'Copy of Raw Data'!$E:$E,'Copy of Raw Data'!R:R,"ERROR",0,1)</f>
        <v>oz</v>
      </c>
      <c r="S195" s="17">
        <f t="shared" si="39"/>
        <v>0.601204819277108</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0.5 to 0.75</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 to 0.05</v>
      </c>
      <c r="V195" s="17">
        <f t="shared" si="31"/>
        <v>0.0203315799552624</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 to 0.05</v>
      </c>
      <c r="X195" s="17">
        <f t="shared" si="32"/>
        <v>0.0203315799552624</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15 to 20</v>
      </c>
      <c r="Z195" s="17">
        <f t="array" ref="Z195">_xlfn.IFS(AA195="oz",_xlfn.IFS(R195="oz",Q195,R195="fl oz",Q195*1.04,R195="ml",Q195*0.0338),AA195="fl oz",_xlfn.IFS(R195="oz",Q195/1.04,R195="fl oz",Q195,R195="ml",Q195*0.0338/1.04),AA195="ml",_xlfn.IFS(R195="oz",Q195/0.0338,R195="fl oz",Q195*1.04/0.0338,R195="ml",Q195))</f>
        <v>16.6</v>
      </c>
      <c r="AA195" s="9" t="str">
        <f>_xlfn.XLOOKUP($E195,'Copy of Raw Data'!$E:$E,'Copy of Raw Data'!AA:AA,"ERROR",0,1)</f>
        <v>oz</v>
      </c>
      <c r="AB195" s="9"/>
      <c r="AC195" s="9"/>
      <c r="AD195" s="9"/>
      <c r="AE195" s="9"/>
      <c r="AF195" s="9"/>
      <c r="AH195">
        <f t="shared" si="41"/>
        <v>0</v>
      </c>
      <c r="AI195">
        <f t="shared" si="41"/>
        <v>0</v>
      </c>
      <c r="AJ195">
        <f t="shared" si="41"/>
        <v>0</v>
      </c>
      <c r="AK195">
        <f t="shared" si="41"/>
        <v>0</v>
      </c>
      <c r="AL195">
        <f t="shared" si="41"/>
        <v>0</v>
      </c>
      <c r="AM195">
        <f t="shared" si="41"/>
        <v>0</v>
      </c>
      <c r="AN195">
        <f t="shared" si="41"/>
        <v>0</v>
      </c>
      <c r="AO195">
        <f t="shared" si="41"/>
        <v>0</v>
      </c>
      <c r="AP195">
        <f t="shared" si="41"/>
        <v>0</v>
      </c>
      <c r="AQ195">
        <f t="shared" si="41"/>
        <v>0</v>
      </c>
      <c r="AR195">
        <f t="shared" si="41"/>
        <v>0</v>
      </c>
      <c r="AS195">
        <f t="shared" si="41"/>
        <v>0</v>
      </c>
      <c r="AT195">
        <f t="shared" si="41"/>
        <v>0</v>
      </c>
      <c r="AU195">
        <f t="shared" si="41"/>
        <v>0</v>
      </c>
      <c r="AV195">
        <f t="shared" si="41"/>
        <v>0</v>
      </c>
      <c r="AW195">
        <f t="shared" si="41"/>
        <v>0</v>
      </c>
      <c r="AX195">
        <f t="shared" si="40"/>
        <v>0</v>
      </c>
      <c r="AY195">
        <f t="shared" si="40"/>
        <v>0</v>
      </c>
      <c r="AZ195">
        <f t="shared" si="40"/>
        <v>0</v>
      </c>
    </row>
    <row r="196" hidden="1" spans="1:52">
      <c r="A196" s="9" t="str">
        <f>_xlfn.XLOOKUP($E196,'Copy of Raw Data'!$E:$E,'Copy of Raw Data'!A:A,"ERROR",0,1)</f>
        <v>US</v>
      </c>
      <c r="B196" s="9" t="str">
        <f>_xlfn.XLOOKUP($E196,'Copy of Raw Data'!$E:$E,'Copy of Raw Data'!B:B,"ERROR",0,1)</f>
        <v>Hair Mousses</v>
      </c>
      <c r="C196" s="9" t="str">
        <f>_xlfn.XLOOKUP($E196,'Copy of Raw Data'!$E:$E,'Copy of Raw Data'!C:C,"ERROR",0,1)</f>
        <v>Suave</v>
      </c>
      <c r="D196" s="9" t="str">
        <f>_xlfn.XLOOKUP($E196,'Copy of Raw Data'!$E:$E,'Copy of Raw Data'!D:D,"ERROR",0,1)</f>
        <v>www.amazon.com/dp/B0C4VV6DHS</v>
      </c>
      <c r="E196" s="9" t="s">
        <v>723</v>
      </c>
      <c r="F196" s="9" t="str">
        <f>_xlfn.XLOOKUP($E196,'Copy of Raw Data'!$E:$E,'Copy of Raw Data'!F:F,"ERROR",0,1)</f>
        <v>Suave Max Hold Hair Mousse - Vitamin-Enriched Styling Mousse for Hair Volume, Body, and Lift, Volumizing Hair Products, 9 Oz (Pack of 2)</v>
      </c>
      <c r="G196" s="9">
        <f>_xlfn.XLOOKUP($E196,'Copy of Raw Data'!$E:$E,'Copy of Raw Data'!G:G,"ERROR",0,1)</f>
        <v>365</v>
      </c>
      <c r="H196" s="9">
        <f>_xlfn.XLOOKUP($E196,'Copy of Raw Data'!$E:$E,'Copy of Raw Data'!H:H,"ERROR",0,1)</f>
        <v>5365.88</v>
      </c>
      <c r="I196" s="9">
        <f>_xlfn.XLOOKUP($E196,'Copy of Raw Data'!$E:$E,'Copy of Raw Data'!I:I,"ERROR",0,1)</f>
        <v>0.000220238549991946</v>
      </c>
      <c r="J196" s="9" t="str">
        <f>_xlfn.XLOOKUP($E196,'Copy of Raw Data'!$E:$E,'Copy of 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10 to 15</v>
      </c>
      <c r="L196" s="9">
        <f>_xlfn.XLOOKUP($E196,'Copy of Raw Data'!$E:$E,'Copy of Raw Data'!L:L,"ERROR",0,1)</f>
        <v>14.71</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10 to 15</v>
      </c>
      <c r="N196" s="9">
        <f>_xlfn.XLOOKUP($E196,'Copy of Raw Data'!$E:$E,'Copy of Raw Data'!N:N,"ERROR",0,1)</f>
        <v>14.71</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ref="P196:P259" si="42">(N196-L196)/N196</f>
        <v>0</v>
      </c>
      <c r="Q196" s="9">
        <f>_xlfn.XLOOKUP($E196,'Copy of Raw Data'!$E:$E,'Copy of Raw Data'!Q:Q,"ERROR",0,1)</f>
        <v>18</v>
      </c>
      <c r="R196" s="9" t="str">
        <f>_xlfn.XLOOKUP($E196,'Copy of Raw Data'!$E:$E,'Copy of Raw Data'!R:R,"ERROR",0,1)</f>
        <v>oz</v>
      </c>
      <c r="S196" s="17">
        <f t="shared" si="39"/>
        <v>0.817222222222222</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0.75 to 1</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ref="V196:V259" si="43">N196/($Z196*29.57)</f>
        <v>0.0276368691992635</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ref="X196:X259" si="44">L196/($Z196*29.57)</f>
        <v>0.0276368691992635</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18</v>
      </c>
      <c r="AA196" s="9" t="str">
        <f>_xlfn.XLOOKUP($E196,'Copy of Raw Data'!$E:$E,'Copy of Raw Data'!AA:AA,"ERROR",0,1)</f>
        <v>oz</v>
      </c>
      <c r="AB196" s="9"/>
      <c r="AC196" s="9"/>
      <c r="AD196" s="9"/>
      <c r="AE196" s="9"/>
      <c r="AF196" s="9"/>
      <c r="AH196">
        <f t="shared" si="41"/>
        <v>0</v>
      </c>
      <c r="AI196">
        <f t="shared" si="41"/>
        <v>0</v>
      </c>
      <c r="AJ196">
        <f t="shared" si="41"/>
        <v>0</v>
      </c>
      <c r="AK196">
        <f t="shared" si="41"/>
        <v>0</v>
      </c>
      <c r="AL196">
        <f t="shared" si="41"/>
        <v>0</v>
      </c>
      <c r="AM196">
        <f t="shared" si="41"/>
        <v>0</v>
      </c>
      <c r="AN196">
        <f t="shared" si="41"/>
        <v>0</v>
      </c>
      <c r="AO196">
        <f t="shared" si="41"/>
        <v>0</v>
      </c>
      <c r="AP196">
        <f t="shared" si="41"/>
        <v>0</v>
      </c>
      <c r="AQ196">
        <f t="shared" si="41"/>
        <v>0</v>
      </c>
      <c r="AR196">
        <f t="shared" si="41"/>
        <v>0</v>
      </c>
      <c r="AS196">
        <f t="shared" si="41"/>
        <v>0</v>
      </c>
      <c r="AT196">
        <f t="shared" si="41"/>
        <v>0</v>
      </c>
      <c r="AU196">
        <f t="shared" si="41"/>
        <v>0</v>
      </c>
      <c r="AV196">
        <f t="shared" si="41"/>
        <v>0</v>
      </c>
      <c r="AW196">
        <f t="shared" si="41"/>
        <v>0</v>
      </c>
      <c r="AX196">
        <f t="shared" si="40"/>
        <v>0</v>
      </c>
      <c r="AY196">
        <f t="shared" si="40"/>
        <v>0</v>
      </c>
      <c r="AZ196">
        <f t="shared" si="40"/>
        <v>0</v>
      </c>
    </row>
    <row r="197" hidden="1" spans="1:52">
      <c r="A197" s="9" t="str">
        <f>_xlfn.XLOOKUP($E197,'Copy of Raw Data'!$E:$E,'Copy of Raw Data'!A:A,"ERROR",0,1)</f>
        <v>US</v>
      </c>
      <c r="B197" s="9" t="str">
        <f>_xlfn.XLOOKUP($E197,'Copy of Raw Data'!$E:$E,'Copy of Raw Data'!B:B,"ERROR",0,1)</f>
        <v>Hair Mousses</v>
      </c>
      <c r="C197" s="9" t="str">
        <f>_xlfn.XLOOKUP($E197,'Copy of Raw Data'!$E:$E,'Copy of Raw Data'!C:C,"ERROR",0,1)</f>
        <v>roux</v>
      </c>
      <c r="D197" s="9" t="str">
        <f>_xlfn.XLOOKUP($E197,'Copy of Raw Data'!$E:$E,'Copy of Raw Data'!D:D,"ERROR",0,1)</f>
        <v>www.amazon.com/dp/B00317E64U</v>
      </c>
      <c r="E197" s="9" t="s">
        <v>726</v>
      </c>
      <c r="F197" s="9" t="str">
        <f>_xlfn.XLOOKUP($E197,'Copy of Raw Data'!$E:$E,'Copy of Raw Data'!F:F,"ERROR",0,1)</f>
        <v>Roux Fanci-Full Instant Color Mousse Brightens Grays &amp; Tones Brassiness, 52 White Minx, 6 Fl Oz (Pack of 1)</v>
      </c>
      <c r="G197" s="9">
        <f>_xlfn.XLOOKUP($E197,'Copy of Raw Data'!$E:$E,'Copy of Raw Data'!G:G,"ERROR",0,1)</f>
        <v>330</v>
      </c>
      <c r="H197" s="9">
        <f>_xlfn.XLOOKUP($E197,'Copy of Raw Data'!$E:$E,'Copy of Raw Data'!H:H,"ERROR",0,1)</f>
        <v>5180.31</v>
      </c>
      <c r="I197" s="9">
        <f>_xlfn.XLOOKUP($E197,'Copy of Raw Data'!$E:$E,'Copy of Raw Data'!I:I,"ERROR",0,1)</f>
        <v>0.000207746499681417</v>
      </c>
      <c r="J197" s="9" t="str">
        <f>_xlfn.XLOOKUP($E197,'Copy of Raw Data'!$E:$E,'Copy of 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15 to 20</v>
      </c>
      <c r="L197" s="9">
        <f>_xlfn.XLOOKUP($E197,'Copy of Raw Data'!$E:$E,'Copy of Raw Data'!L:L,"ERROR",0,1)</f>
        <v>15.47</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15 to 20</v>
      </c>
      <c r="N197" s="9">
        <f>_xlfn.XLOOKUP($E197,'Copy of Raw Data'!$E:$E,'Copy of Raw Data'!N:N,"ERROR",0,1)</f>
        <v>15.47</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si="42"/>
        <v>0</v>
      </c>
      <c r="Q197" s="9">
        <f>_xlfn.XLOOKUP($E197,'Copy of Raw Data'!$E:$E,'Copy of Raw Data'!Q:Q,"ERROR",0,1)</f>
        <v>6</v>
      </c>
      <c r="R197" s="9" t="str">
        <f>_xlfn.XLOOKUP($E197,'Copy of Raw Data'!$E:$E,'Copy of Raw Data'!R:R,"ERROR",0,1)</f>
        <v>fl oz</v>
      </c>
      <c r="S197" s="17">
        <f t="shared" si="39"/>
        <v>2.47916666666667</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2 to 3</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0.05 to 0.1</v>
      </c>
      <c r="V197" s="17">
        <f t="shared" si="43"/>
        <v>0.0838406042159847</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0.05 to 0.1</v>
      </c>
      <c r="X197" s="17">
        <f t="shared" si="44"/>
        <v>0.0838406042159847</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6 to 8</v>
      </c>
      <c r="Z197" s="17">
        <f t="array" ref="Z197">_xlfn.IFS(AA197="oz",_xlfn.IFS(R197="oz",Q197,R197="fl oz",Q197*1.04,R197="ml",Q197*0.0338),AA197="fl oz",_xlfn.IFS(R197="oz",Q197/1.04,R197="fl oz",Q197,R197="ml",Q197*0.0338/1.04),AA197="ml",_xlfn.IFS(R197="oz",Q197/0.0338,R197="fl oz",Q197*1.04/0.0338,R197="ml",Q197))</f>
        <v>6.24</v>
      </c>
      <c r="AA197" s="9" t="str">
        <f>_xlfn.XLOOKUP($E197,'Copy of Raw Data'!$E:$E,'Copy of Raw Data'!AA:AA,"ERROR",0,1)</f>
        <v>oz</v>
      </c>
      <c r="AB197" s="9"/>
      <c r="AC197" s="9"/>
      <c r="AD197" s="9"/>
      <c r="AE197" s="9"/>
      <c r="AF197" s="9"/>
      <c r="AH197">
        <f t="shared" si="41"/>
        <v>0</v>
      </c>
      <c r="AI197">
        <f t="shared" si="41"/>
        <v>0</v>
      </c>
      <c r="AJ197">
        <f t="shared" si="41"/>
        <v>0</v>
      </c>
      <c r="AK197">
        <f t="shared" si="41"/>
        <v>0</v>
      </c>
      <c r="AL197">
        <f t="shared" si="41"/>
        <v>0</v>
      </c>
      <c r="AM197">
        <f t="shared" si="41"/>
        <v>0</v>
      </c>
      <c r="AN197">
        <f t="shared" si="41"/>
        <v>0</v>
      </c>
      <c r="AO197">
        <f t="shared" si="41"/>
        <v>0</v>
      </c>
      <c r="AP197">
        <f t="shared" si="41"/>
        <v>0</v>
      </c>
      <c r="AQ197">
        <f t="shared" si="41"/>
        <v>0</v>
      </c>
      <c r="AR197">
        <f t="shared" si="41"/>
        <v>0</v>
      </c>
      <c r="AS197">
        <f t="shared" si="41"/>
        <v>0</v>
      </c>
      <c r="AT197">
        <f t="shared" si="41"/>
        <v>0</v>
      </c>
      <c r="AU197">
        <f t="shared" si="41"/>
        <v>0</v>
      </c>
      <c r="AV197">
        <f t="shared" si="41"/>
        <v>0</v>
      </c>
      <c r="AW197">
        <f t="shared" si="41"/>
        <v>0</v>
      </c>
      <c r="AX197">
        <f t="shared" si="40"/>
        <v>0</v>
      </c>
      <c r="AY197">
        <f t="shared" si="40"/>
        <v>0</v>
      </c>
      <c r="AZ197">
        <f t="shared" si="40"/>
        <v>0</v>
      </c>
    </row>
    <row r="198" hidden="1" spans="1:52">
      <c r="A198" s="9" t="str">
        <f>_xlfn.XLOOKUP($E198,'Copy of Raw Data'!$E:$E,'Copy of Raw Data'!A:A,"ERROR",0,1)</f>
        <v>US</v>
      </c>
      <c r="B198" s="9" t="str">
        <f>_xlfn.XLOOKUP($E198,'Copy of Raw Data'!$E:$E,'Copy of Raw Data'!B:B,"ERROR",0,1)</f>
        <v>Hair Mousses</v>
      </c>
      <c r="C198" s="9" t="str">
        <f>_xlfn.XLOOKUP($E198,'Copy of Raw Data'!$E:$E,'Copy of Raw Data'!C:C,"ERROR",0,1)</f>
        <v>California Baby</v>
      </c>
      <c r="D198" s="9" t="str">
        <f>_xlfn.XLOOKUP($E198,'Copy of Raw Data'!$E:$E,'Copy of Raw Data'!D:D,"ERROR",0,1)</f>
        <v>www.amazon.com/dp/B007QVCLYO</v>
      </c>
      <c r="E198" s="9" t="s">
        <v>730</v>
      </c>
      <c r="F198" s="9" t="str">
        <f>_xlfn.XLOOKUP($E198,'Copy of Raw Data'!$E:$E,'Copy of Raw Data'!F:F,"ERROR",0,1)</f>
        <v>California Baby Overtired &amp; Cranky Jelly Mousse | Hair Gel For Kids | Medium-Hold | Plant-Based | Allergy Friendly | Non-Sticky Baby Hair Gel | 82 g / 2.9 oz.</v>
      </c>
      <c r="G198" s="9">
        <f>_xlfn.XLOOKUP($E198,'Copy of Raw Data'!$E:$E,'Copy of Raw Data'!G:G,"ERROR",0,1)</f>
        <v>326</v>
      </c>
      <c r="H198" s="9">
        <f>_xlfn.XLOOKUP($E198,'Copy of Raw Data'!$E:$E,'Copy of Raw Data'!H:H,"ERROR",0,1)</f>
        <v>4886.48</v>
      </c>
      <c r="I198" s="9">
        <f>_xlfn.XLOOKUP($E198,'Copy of Raw Data'!$E:$E,'Copy of Raw Data'!I:I,"ERROR",0,1)</f>
        <v>0.00020656502032897</v>
      </c>
      <c r="J198" s="9" t="str">
        <f>_xlfn.XLOOKUP($E198,'Copy of Raw Data'!$E:$E,'Copy of 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10 to 15</v>
      </c>
      <c r="L198" s="9">
        <f>_xlfn.XLOOKUP($E198,'Copy of Raw Data'!$E:$E,'Copy of Raw Data'!L:L,"ERROR",0,1)</f>
        <v>14.99</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 to 15</v>
      </c>
      <c r="N198" s="9">
        <f>_xlfn.XLOOKUP($E198,'Copy of Raw Data'!$E:$E,'Copy of Raw Data'!N:N,"ERROR",0,1)</f>
        <v>14.99</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42"/>
        <v>0</v>
      </c>
      <c r="Q198" s="9">
        <f>_xlfn.XLOOKUP($E198,'Copy of Raw Data'!$E:$E,'Copy of Raw Data'!Q:Q,"ERROR",0,1)</f>
        <v>85</v>
      </c>
      <c r="R198" s="9" t="str">
        <f>_xlfn.XLOOKUP($E198,'Copy of Raw Data'!$E:$E,'Copy of Raw Data'!R:R,"ERROR",0,1)</f>
        <v>ml</v>
      </c>
      <c r="S198" s="17">
        <f t="shared" si="39"/>
        <v>5.21754263835712</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5 to 10</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0.1 to 0.2</v>
      </c>
      <c r="V198" s="17">
        <f t="shared" si="43"/>
        <v>0.176447163962026</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0.1 to 0.2</v>
      </c>
      <c r="X198" s="17">
        <f t="shared" si="44"/>
        <v>0.176447163962026</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2 to 4</v>
      </c>
      <c r="Z198" s="17">
        <f t="array" ref="Z198">_xlfn.IFS(AA198="oz",_xlfn.IFS(R198="oz",Q198,R198="fl oz",Q198*1.04,R198="ml",Q198*0.0338),AA198="fl oz",_xlfn.IFS(R198="oz",Q198/1.04,R198="fl oz",Q198,R198="ml",Q198*0.0338/1.04),AA198="ml",_xlfn.IFS(R198="oz",Q198/0.0338,R198="fl oz",Q198*1.04/0.0338,R198="ml",Q198))</f>
        <v>2.873</v>
      </c>
      <c r="AA198" s="9" t="str">
        <f>_xlfn.XLOOKUP($E198,'Copy of Raw Data'!$E:$E,'Copy of Raw Data'!AA:AA,"ERROR",0,1)</f>
        <v>oz</v>
      </c>
      <c r="AB198" s="9"/>
      <c r="AC198" s="9"/>
      <c r="AD198" s="9"/>
      <c r="AE198" s="9"/>
      <c r="AF198" s="9"/>
      <c r="AH198">
        <f t="shared" si="41"/>
        <v>0</v>
      </c>
      <c r="AI198">
        <f t="shared" si="41"/>
        <v>0</v>
      </c>
      <c r="AJ198">
        <f t="shared" si="41"/>
        <v>0</v>
      </c>
      <c r="AK198">
        <f t="shared" si="41"/>
        <v>0</v>
      </c>
      <c r="AL198">
        <f t="shared" si="41"/>
        <v>0</v>
      </c>
      <c r="AM198">
        <f t="shared" si="41"/>
        <v>0</v>
      </c>
      <c r="AN198">
        <f t="shared" si="41"/>
        <v>0</v>
      </c>
      <c r="AO198">
        <f t="shared" si="41"/>
        <v>0</v>
      </c>
      <c r="AP198">
        <f t="shared" si="41"/>
        <v>0</v>
      </c>
      <c r="AQ198">
        <f t="shared" si="41"/>
        <v>0</v>
      </c>
      <c r="AR198">
        <f t="shared" si="41"/>
        <v>0</v>
      </c>
      <c r="AS198">
        <f t="shared" si="41"/>
        <v>0</v>
      </c>
      <c r="AT198">
        <f t="shared" si="41"/>
        <v>0</v>
      </c>
      <c r="AU198">
        <f t="shared" si="41"/>
        <v>0</v>
      </c>
      <c r="AV198">
        <f t="shared" si="41"/>
        <v>0</v>
      </c>
      <c r="AW198">
        <f t="shared" si="41"/>
        <v>0</v>
      </c>
      <c r="AX198">
        <f t="shared" si="40"/>
        <v>0</v>
      </c>
      <c r="AY198">
        <f t="shared" si="40"/>
        <v>0</v>
      </c>
      <c r="AZ198">
        <f t="shared" si="40"/>
        <v>0</v>
      </c>
    </row>
    <row r="199" hidden="1" spans="1:52">
      <c r="A199" s="9" t="str">
        <f>_xlfn.XLOOKUP($E199,'Copy of Raw Data'!$E:$E,'Copy of Raw Data'!A:A,"ERROR",0,1)</f>
        <v>US</v>
      </c>
      <c r="B199" s="9" t="str">
        <f>_xlfn.XLOOKUP($E199,'Copy of Raw Data'!$E:$E,'Copy of Raw Data'!B:B,"ERROR",0,1)</f>
        <v>Hair Mousses</v>
      </c>
      <c r="C199" s="9" t="str">
        <f>_xlfn.XLOOKUP($E199,'Copy of Raw Data'!$E:$E,'Copy of Raw Data'!C:C,"ERROR",0,1)</f>
        <v>goiple</v>
      </c>
      <c r="D199" s="9" t="str">
        <f>_xlfn.XLOOKUP($E199,'Copy of Raw Data'!$E:$E,'Copy of Raw Data'!D:D,"ERROR",0,1)</f>
        <v>www.amazon.com/dp/B0C3GH9TGY</v>
      </c>
      <c r="E199" s="9" t="s">
        <v>734</v>
      </c>
      <c r="F199" s="9" t="str">
        <f>_xlfn.XLOOKUP($E199,'Copy of Raw Data'!$E:$E,'Copy of Raw Data'!F:F,"ERROR",0,1)</f>
        <v>Braid Mousse Hair Braiding Mousse for Braids Twist, Locs, No Flake Extra Hold High Shine and Moisturizes, Frizz Control, High Shine, Lightweight Easy to Apply with Leopard Silky Du-rag 8.4 fl oz</v>
      </c>
      <c r="G199" s="9">
        <f>_xlfn.XLOOKUP($E199,'Copy of Raw Data'!$E:$E,'Copy of Raw Data'!G:G,"ERROR",0,1)</f>
        <v>503</v>
      </c>
      <c r="H199" s="9">
        <f>_xlfn.XLOOKUP($E199,'Copy of Raw Data'!$E:$E,'Copy of Raw Data'!H:H,"ERROR",0,1)</f>
        <v>4858.69</v>
      </c>
      <c r="I199" s="9">
        <f>_xlfn.XLOOKUP($E199,'Copy of Raw Data'!$E:$E,'Copy of Raw Data'!I:I,"ERROR",0,1)</f>
        <v>0.000206371579125169</v>
      </c>
      <c r="J199" s="9" t="str">
        <f>_xlfn.XLOOKUP($E199,'Copy of Raw Data'!$E:$E,'Copy of 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5 to 10</v>
      </c>
      <c r="L199" s="9">
        <f>_xlfn.XLOOKUP($E199,'Copy of Raw Data'!$E:$E,'Copy of Raw Data'!L:L,"ERROR",0,1)</f>
        <v>9.66</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_xlfn.XLOOKUP($E199,'Copy of Raw Data'!$E:$E,'Copy of Raw Data'!N:N,"ERROR",0,1)</f>
        <v>10.89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10% to 15%</v>
      </c>
      <c r="P199" s="16">
        <f t="shared" si="42"/>
        <v>0.112947658402204</v>
      </c>
      <c r="Q199" s="9">
        <f>_xlfn.XLOOKUP($E199,'Copy of Raw Data'!$E:$E,'Copy of Raw Data'!Q:Q,"ERROR",0,1)</f>
        <v>8.4</v>
      </c>
      <c r="R199" s="9" t="str">
        <f>_xlfn.XLOOKUP($E199,'Copy of Raw Data'!$E:$E,'Copy of Raw Data'!R:R,"ERROR",0,1)</f>
        <v>fl oz</v>
      </c>
      <c r="S199" s="17">
        <f t="shared" si="39"/>
        <v>1.10576923076923</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1 to 2</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17">
        <f t="shared" si="43"/>
        <v>0.0421564401104476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17">
        <f t="shared" si="44"/>
        <v>0.0373949689133998</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8 to 10</v>
      </c>
      <c r="Z199" s="17">
        <f t="array" ref="Z199">_xlfn.IFS(AA199="oz",_xlfn.IFS(R199="oz",Q199,R199="fl oz",Q199*1.04,R199="ml",Q199*0.0338),AA199="fl oz",_xlfn.IFS(R199="oz",Q199/1.04,R199="fl oz",Q199,R199="ml",Q199*0.0338/1.04),AA199="ml",_xlfn.IFS(R199="oz",Q199/0.0338,R199="fl oz",Q199*1.04/0.0338,R199="ml",Q199))</f>
        <v>8.736</v>
      </c>
      <c r="AA199" s="9" t="str">
        <f>_xlfn.XLOOKUP($E199,'Copy of Raw Data'!$E:$E,'Copy of Raw Data'!AA:AA,"ERROR",0,1)</f>
        <v>oz</v>
      </c>
      <c r="AB199" s="9"/>
      <c r="AC199" s="9"/>
      <c r="AD199" s="9"/>
      <c r="AE199" s="9"/>
      <c r="AF199" s="9"/>
      <c r="AH199">
        <f t="shared" si="41"/>
        <v>0</v>
      </c>
      <c r="AI199">
        <f t="shared" si="41"/>
        <v>0</v>
      </c>
      <c r="AJ199">
        <f t="shared" si="41"/>
        <v>0</v>
      </c>
      <c r="AK199">
        <f t="shared" si="41"/>
        <v>0</v>
      </c>
      <c r="AL199">
        <f t="shared" si="41"/>
        <v>0</v>
      </c>
      <c r="AM199">
        <f t="shared" si="41"/>
        <v>0</v>
      </c>
      <c r="AN199">
        <f t="shared" si="41"/>
        <v>0</v>
      </c>
      <c r="AO199">
        <f t="shared" si="41"/>
        <v>0</v>
      </c>
      <c r="AP199">
        <f t="shared" si="41"/>
        <v>0</v>
      </c>
      <c r="AQ199">
        <f t="shared" si="41"/>
        <v>0</v>
      </c>
      <c r="AR199">
        <f t="shared" si="41"/>
        <v>0</v>
      </c>
      <c r="AS199">
        <f t="shared" si="41"/>
        <v>0</v>
      </c>
      <c r="AT199">
        <f t="shared" si="41"/>
        <v>0</v>
      </c>
      <c r="AU199">
        <f t="shared" si="41"/>
        <v>0</v>
      </c>
      <c r="AV199">
        <f t="shared" si="41"/>
        <v>0</v>
      </c>
      <c r="AW199">
        <f t="shared" si="41"/>
        <v>0</v>
      </c>
      <c r="AX199">
        <f t="shared" si="40"/>
        <v>0</v>
      </c>
      <c r="AY199">
        <f t="shared" si="40"/>
        <v>0</v>
      </c>
      <c r="AZ199">
        <f t="shared" si="40"/>
        <v>0</v>
      </c>
    </row>
    <row r="200" hidden="1" spans="1:52">
      <c r="A200" s="9" t="str">
        <f>_xlfn.XLOOKUP($E200,'Copy of Raw Data'!$E:$E,'Copy of Raw Data'!A:A,"ERROR",0,1)</f>
        <v>US</v>
      </c>
      <c r="B200" s="9" t="str">
        <f>_xlfn.XLOOKUP($E200,'Copy of Raw Data'!$E:$E,'Copy of Raw Data'!B:B,"ERROR",0,1)</f>
        <v>Hair Mousses</v>
      </c>
      <c r="C200" s="9" t="str">
        <f>_xlfn.XLOOKUP($E200,'Copy of Raw Data'!$E:$E,'Copy of Raw Data'!C:C,"ERROR",0,1)</f>
        <v>goiple</v>
      </c>
      <c r="D200" s="9" t="str">
        <f>_xlfn.XLOOKUP($E200,'Copy of Raw Data'!$E:$E,'Copy of Raw Data'!D:D,"ERROR",0,1)</f>
        <v>www.amazon.com/dp/B0BVQSVXYD</v>
      </c>
      <c r="E200" s="9" t="s">
        <v>737</v>
      </c>
      <c r="F200" s="9" t="str">
        <f>_xlfn.XLOOKUP($E200,'Copy of Raw Data'!$E:$E,'Copy of Raw Data'!F:F,"ERROR",0,1)</f>
        <v>Lace Tint Melting Hair Mousse, 6.8 fl oz Lace Tint Mousse for Women Hair Wigs Lace Wigs Toupees and Hairpieces Natural Finishing Lace Color, Lace Tint Mousse for Wigs Melts Lace Foam Tint (Dark Brown)</v>
      </c>
      <c r="G200" s="9">
        <f>_xlfn.XLOOKUP($E200,'Copy of Raw Data'!$E:$E,'Copy of Raw Data'!G:G,"ERROR",0,1)</f>
        <v>540</v>
      </c>
      <c r="H200" s="9">
        <f>_xlfn.XLOOKUP($E200,'Copy of Raw Data'!$E:$E,'Copy of Raw Data'!H:H,"ERROR",0,1)</f>
        <v>4854.14</v>
      </c>
      <c r="I200" s="9">
        <f>_xlfn.XLOOKUP($E200,'Copy of Raw Data'!$E:$E,'Copy of Raw Data'!I:I,"ERROR",0,1)</f>
        <v>0.000193801302042114</v>
      </c>
      <c r="J200" s="9" t="str">
        <f>_xlfn.XLOOKUP($E200,'Copy of Raw Data'!$E:$E,'Copy of 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_xlfn.XLOOKUP($E200,'Copy of Raw Data'!$E:$E,'Copy of Raw Data'!L:L,"ERROR",0,1)</f>
        <v>8.99</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5 to 10</v>
      </c>
      <c r="N200" s="9">
        <f>_xlfn.XLOOKUP($E200,'Copy of Raw Data'!$E:$E,'Copy of Raw Data'!N:N,"ERROR",0,1)</f>
        <v>8.99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6">
        <f t="shared" si="42"/>
        <v>0</v>
      </c>
      <c r="Q200" s="9">
        <f>_xlfn.XLOOKUP($E200,'Copy of Raw Data'!$E:$E,'Copy of Raw Data'!Q:Q,"ERROR",0,1)</f>
        <v>6.8</v>
      </c>
      <c r="R200" s="9" t="str">
        <f>_xlfn.XLOOKUP($E200,'Copy of Raw Data'!$E:$E,'Copy of Raw Data'!R:R,"ERROR",0,1)</f>
        <v>fl oz</v>
      </c>
      <c r="S200" s="17">
        <f t="shared" si="39"/>
        <v>1.27121040723982</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43"/>
        <v>0.0429898683544071</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44"/>
        <v>0.0429898683544071</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6 to 8</v>
      </c>
      <c r="Z200" s="17">
        <f t="array" ref="Z200">_xlfn.IFS(AA200="oz",_xlfn.IFS(R200="oz",Q200,R200="fl oz",Q200*1.04,R200="ml",Q200*0.0338),AA200="fl oz",_xlfn.IFS(R200="oz",Q200/1.04,R200="fl oz",Q200,R200="ml",Q200*0.0338/1.04),AA200="ml",_xlfn.IFS(R200="oz",Q200/0.0338,R200="fl oz",Q200*1.04/0.0338,R200="ml",Q200))</f>
        <v>7.072</v>
      </c>
      <c r="AA200" s="9" t="str">
        <f>_xlfn.XLOOKUP($E200,'Copy of Raw Data'!$E:$E,'Copy of Raw Data'!AA:AA,"ERROR",0,1)</f>
        <v>oz</v>
      </c>
      <c r="AB200" s="9"/>
      <c r="AC200" s="9"/>
      <c r="AD200" s="9"/>
      <c r="AE200" s="9"/>
      <c r="AF200" s="9"/>
      <c r="AH200">
        <f t="shared" si="41"/>
        <v>0</v>
      </c>
      <c r="AI200">
        <f t="shared" si="41"/>
        <v>0</v>
      </c>
      <c r="AJ200">
        <f t="shared" si="41"/>
        <v>0</v>
      </c>
      <c r="AK200">
        <f t="shared" si="41"/>
        <v>0</v>
      </c>
      <c r="AL200">
        <f t="shared" si="41"/>
        <v>0</v>
      </c>
      <c r="AM200">
        <f t="shared" si="41"/>
        <v>0</v>
      </c>
      <c r="AN200">
        <f t="shared" si="41"/>
        <v>0</v>
      </c>
      <c r="AO200">
        <f t="shared" si="41"/>
        <v>0</v>
      </c>
      <c r="AP200">
        <f t="shared" si="41"/>
        <v>0</v>
      </c>
      <c r="AQ200">
        <f t="shared" si="41"/>
        <v>0</v>
      </c>
      <c r="AR200">
        <f t="shared" si="41"/>
        <v>0</v>
      </c>
      <c r="AS200">
        <f t="shared" si="41"/>
        <v>0</v>
      </c>
      <c r="AT200">
        <f t="shared" si="41"/>
        <v>0</v>
      </c>
      <c r="AU200">
        <f t="shared" si="41"/>
        <v>0</v>
      </c>
      <c r="AV200">
        <f t="shared" si="41"/>
        <v>0</v>
      </c>
      <c r="AW200">
        <f t="shared" si="41"/>
        <v>0</v>
      </c>
      <c r="AX200">
        <f t="shared" si="40"/>
        <v>0</v>
      </c>
      <c r="AY200">
        <f t="shared" si="40"/>
        <v>0</v>
      </c>
      <c r="AZ200">
        <f t="shared" si="40"/>
        <v>0</v>
      </c>
    </row>
    <row r="201" hidden="1" spans="1:52">
      <c r="A201" s="9" t="str">
        <f>_xlfn.XLOOKUP($E201,'Copy of Raw Data'!$E:$E,'Copy of Raw Data'!A:A,"ERROR",0,1)</f>
        <v>US</v>
      </c>
      <c r="B201" s="9" t="str">
        <f>_xlfn.XLOOKUP($E201,'Copy of Raw Data'!$E:$E,'Copy of Raw Data'!B:B,"ERROR",0,1)</f>
        <v>Hair Mousses</v>
      </c>
      <c r="C201" s="9" t="str">
        <f>_xlfn.XLOOKUP($E201,'Copy of Raw Data'!$E:$E,'Copy of Raw Data'!C:C,"ERROR",0,1)</f>
        <v>Man Arden</v>
      </c>
      <c r="D201" s="9" t="str">
        <f>_xlfn.XLOOKUP($E201,'Copy of Raw Data'!$E:$E,'Copy of Raw Data'!D:D,"ERROR",0,1)</f>
        <v>www.amazon.com/dp/B07DKY51ND</v>
      </c>
      <c r="E201" s="9" t="s">
        <v>741</v>
      </c>
      <c r="F201" s="9" t="str">
        <f>_xlfn.XLOOKUP($E201,'Copy of Raw Data'!$E:$E,'Copy of Raw Data'!F:F,"ERROR",0,1)</f>
        <v>Goldwell Stylesign Ultra Volume Top Whip</v>
      </c>
      <c r="G201" s="9">
        <f>_xlfn.XLOOKUP($E201,'Copy of Raw Data'!$E:$E,'Copy of Raw Data'!G:G,"ERROR",0,1)</f>
        <v>501</v>
      </c>
      <c r="H201" s="9">
        <f>_xlfn.XLOOKUP($E201,'Copy of Raw Data'!$E:$E,'Copy of Raw Data'!H:H,"ERROR",0,1)</f>
        <v>4558.47</v>
      </c>
      <c r="I201" s="9">
        <f>_xlfn.XLOOKUP($E201,'Copy of Raw Data'!$E:$E,'Copy of Raw Data'!I:I,"ERROR",0,1)</f>
        <v>0.000192634702782267</v>
      </c>
      <c r="J201" s="9" t="str">
        <f>_xlfn.XLOOKUP($E201,'Copy of Raw Data'!$E:$E,'Copy of 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_xlfn.XLOOKUP($E201,'Copy of Raw Data'!$E:$E,'Copy of Raw Data'!L:L,"ERROR",0,1)</f>
        <v>9.1</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_xlfn.XLOOKUP($E201,'Copy of Raw Data'!$E:$E,'Copy of Raw Data'!N:N,"ERROR",0,1)</f>
        <v>9.1</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42"/>
        <v>0</v>
      </c>
      <c r="Q201" s="9">
        <f>_xlfn.XLOOKUP($E201,'Copy of Raw Data'!$E:$E,'Copy of Raw Data'!Q:Q,"ERROR",0,1)</f>
        <v>0</v>
      </c>
      <c r="R201" s="9">
        <f>_xlfn.XLOOKUP($E201,'Copy of Raw Data'!$E:$E,'Copy of Raw Data'!R:R,"ERROR",0,1)</f>
        <v>0</v>
      </c>
      <c r="S201" s="17" t="e">
        <f t="shared" si="39"/>
        <v>#N/A</v>
      </c>
      <c r="T201" s="9" t="e">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#N/A</v>
      </c>
      <c r="U201" s="17" t="e">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#N/A</v>
      </c>
      <c r="V201" s="17" t="e">
        <f t="shared" si="43"/>
        <v>#N/A</v>
      </c>
      <c r="W201" s="17" t="e">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#N/A</v>
      </c>
      <c r="X201" s="17" t="e">
        <f t="shared" si="44"/>
        <v>#N/A</v>
      </c>
      <c r="Y201" s="9" t="e">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#N/A</v>
      </c>
      <c r="Z201" s="17" t="e">
        <f t="array" ref="Z201">_xlfn.IFS(AA201="oz",_xlfn.IFS(R201="oz",Q201,R201="fl oz",Q201*1.04,R201="ml",Q201*0.0338),AA201="fl oz",_xlfn.IFS(R201="oz",Q201/1.04,R201="fl oz",Q201,R201="ml",Q201*0.0338/1.04),AA201="ml",_xlfn.IFS(R201="oz",Q201/0.0338,R201="fl oz",Q201*1.04/0.0338,R201="ml",Q201))</f>
        <v>#N/A</v>
      </c>
      <c r="AA201" s="9" t="str">
        <f>_xlfn.XLOOKUP($E201,'Copy of Raw Data'!$E:$E,'Copy of Raw Data'!AA:AA,"ERROR",0,1)</f>
        <v>oz</v>
      </c>
      <c r="AB201" s="9"/>
      <c r="AC201" s="9"/>
      <c r="AD201" s="9"/>
      <c r="AE201" s="9"/>
      <c r="AF201" s="9"/>
      <c r="AH201">
        <f t="shared" si="41"/>
        <v>0</v>
      </c>
      <c r="AI201">
        <f t="shared" si="41"/>
        <v>0</v>
      </c>
      <c r="AJ201">
        <f t="shared" si="41"/>
        <v>0</v>
      </c>
      <c r="AK201">
        <f t="shared" si="41"/>
        <v>0</v>
      </c>
      <c r="AL201">
        <f t="shared" si="41"/>
        <v>0</v>
      </c>
      <c r="AM201">
        <f t="shared" si="41"/>
        <v>0</v>
      </c>
      <c r="AN201">
        <f t="shared" si="41"/>
        <v>0</v>
      </c>
      <c r="AO201">
        <f t="shared" si="41"/>
        <v>0</v>
      </c>
      <c r="AP201">
        <f t="shared" si="41"/>
        <v>0</v>
      </c>
      <c r="AQ201">
        <f t="shared" si="41"/>
        <v>0</v>
      </c>
      <c r="AR201">
        <f t="shared" si="41"/>
        <v>0</v>
      </c>
      <c r="AS201">
        <f t="shared" si="41"/>
        <v>0</v>
      </c>
      <c r="AT201">
        <f t="shared" si="41"/>
        <v>0</v>
      </c>
      <c r="AU201">
        <f t="shared" si="41"/>
        <v>0</v>
      </c>
      <c r="AV201">
        <f t="shared" si="41"/>
        <v>0</v>
      </c>
      <c r="AW201">
        <f t="shared" si="41"/>
        <v>0</v>
      </c>
      <c r="AX201">
        <f t="shared" si="40"/>
        <v>0</v>
      </c>
      <c r="AY201">
        <f t="shared" si="40"/>
        <v>0</v>
      </c>
      <c r="AZ201">
        <f t="shared" si="40"/>
        <v>0</v>
      </c>
    </row>
    <row r="202" hidden="1" spans="1:52">
      <c r="A202" s="9" t="str">
        <f>_xlfn.XLOOKUP($E202,'Copy of Raw Data'!$E:$E,'Copy of Raw Data'!A:A,"ERROR",0,1)</f>
        <v>US</v>
      </c>
      <c r="B202" s="9" t="str">
        <f>_xlfn.XLOOKUP($E202,'Copy of Raw Data'!$E:$E,'Copy of Raw Data'!B:B,"ERROR",0,1)</f>
        <v>Hair Mousses</v>
      </c>
      <c r="C202" s="9" t="str">
        <f>_xlfn.XLOOKUP($E202,'Copy of Raw Data'!$E:$E,'Copy of Raw Data'!C:C,"ERROR",0,1)</f>
        <v>paul mitchell</v>
      </c>
      <c r="D202" s="9" t="str">
        <f>_xlfn.XLOOKUP($E202,'Copy of Raw Data'!$E:$E,'Copy of Raw Data'!D:D,"ERROR",0,1)</f>
        <v>www.amazon.com/dp/B0752WCBCJ</v>
      </c>
      <c r="E202" s="9" t="s">
        <v>745</v>
      </c>
      <c r="F202" s="9" t="str">
        <f>_xlfn.XLOOKUP($E202,'Copy of Raw Data'!$E:$E,'Copy of Raw Data'!F:F,"ERROR",0,1)</f>
        <v>Paul Mitchell Invisiblewear Volume Whip Styling Foam, Humidity Resistance, Natural Hold, For Fine Hair, 6.8 fl. oz.</v>
      </c>
      <c r="G202" s="9">
        <f>_xlfn.XLOOKUP($E202,'Copy of Raw Data'!$E:$E,'Copy of Raw Data'!G:G,"ERROR",0,1)</f>
        <v>189</v>
      </c>
      <c r="H202" s="9">
        <f>_xlfn.XLOOKUP($E202,'Copy of Raw Data'!$E:$E,'Copy of Raw Data'!H:H,"ERROR",0,1)</f>
        <v>4531.03</v>
      </c>
      <c r="I202" s="9">
        <f>_xlfn.XLOOKUP($E202,'Copy of Raw Data'!$E:$E,'Copy of Raw Data'!I:I,"ERROR",0,1)</f>
        <v>0.000190789996445359</v>
      </c>
      <c r="J202" s="9" t="str">
        <f>_xlfn.XLOOKUP($E202,'Copy of Raw Data'!$E:$E,'Copy of 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20 to 30</v>
      </c>
      <c r="L202" s="9">
        <f>_xlfn.XLOOKUP($E202,'Copy of Raw Data'!$E:$E,'Copy of Raw Data'!L:L,"ERROR",0,1)</f>
        <v>24</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20 to 30</v>
      </c>
      <c r="N202" s="9">
        <f>_xlfn.XLOOKUP($E202,'Copy of Raw Data'!$E:$E,'Copy of Raw Data'!N:N,"ERROR",0,1)</f>
        <v>24</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42"/>
        <v>0</v>
      </c>
      <c r="Q202" s="9">
        <f>_xlfn.XLOOKUP($E202,'Copy of Raw Data'!$E:$E,'Copy of Raw Data'!Q:Q,"ERROR",0,1)</f>
        <v>6.8</v>
      </c>
      <c r="R202" s="9" t="str">
        <f>_xlfn.XLOOKUP($E202,'Copy of Raw Data'!$E:$E,'Copy of Raw Data'!R:R,"ERROR",0,1)</f>
        <v>fl oz</v>
      </c>
      <c r="S202" s="17">
        <f t="shared" si="39"/>
        <v>3.39366515837104</v>
      </c>
      <c r="T202" s="9" t="str">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3 to 4</v>
      </c>
      <c r="U202" s="17"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0.1 to 0.2</v>
      </c>
      <c r="V202" s="17">
        <f t="shared" si="43"/>
        <v>0.114767168020664</v>
      </c>
      <c r="W202" s="17"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0.1 to 0.2</v>
      </c>
      <c r="X202" s="17">
        <f t="shared" si="44"/>
        <v>0.114767168020664</v>
      </c>
      <c r="Y202" s="9"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6 to 8</v>
      </c>
      <c r="Z202" s="17">
        <f t="array" ref="Z202">_xlfn.IFS(AA202="oz",_xlfn.IFS(R202="oz",Q202,R202="fl oz",Q202*1.04,R202="ml",Q202*0.0338),AA202="fl oz",_xlfn.IFS(R202="oz",Q202/1.04,R202="fl oz",Q202,R202="ml",Q202*0.0338/1.04),AA202="ml",_xlfn.IFS(R202="oz",Q202/0.0338,R202="fl oz",Q202*1.04/0.0338,R202="ml",Q202))</f>
        <v>7.072</v>
      </c>
      <c r="AA202" s="9" t="str">
        <f>_xlfn.XLOOKUP($E202,'Copy of Raw Data'!$E:$E,'Copy of Raw Data'!AA:AA,"ERROR",0,1)</f>
        <v>oz</v>
      </c>
      <c r="AB202" s="9"/>
      <c r="AC202" s="9"/>
      <c r="AD202" s="9"/>
      <c r="AE202" s="9"/>
      <c r="AF202" s="9"/>
      <c r="AH202">
        <f t="shared" si="41"/>
        <v>0</v>
      </c>
      <c r="AI202">
        <f t="shared" si="41"/>
        <v>0</v>
      </c>
      <c r="AJ202">
        <f t="shared" si="41"/>
        <v>0</v>
      </c>
      <c r="AK202">
        <f t="shared" si="41"/>
        <v>0</v>
      </c>
      <c r="AL202">
        <f t="shared" si="41"/>
        <v>0</v>
      </c>
      <c r="AM202">
        <f t="shared" si="41"/>
        <v>0</v>
      </c>
      <c r="AN202">
        <f t="shared" si="41"/>
        <v>0</v>
      </c>
      <c r="AO202">
        <f t="shared" si="41"/>
        <v>0</v>
      </c>
      <c r="AP202">
        <f t="shared" si="41"/>
        <v>0</v>
      </c>
      <c r="AQ202">
        <f t="shared" si="41"/>
        <v>0</v>
      </c>
      <c r="AR202">
        <f t="shared" si="41"/>
        <v>0</v>
      </c>
      <c r="AS202">
        <f t="shared" si="41"/>
        <v>0</v>
      </c>
      <c r="AT202">
        <f t="shared" si="41"/>
        <v>0</v>
      </c>
      <c r="AU202">
        <f t="shared" si="41"/>
        <v>0</v>
      </c>
      <c r="AV202">
        <f t="shared" si="41"/>
        <v>0</v>
      </c>
      <c r="AW202">
        <f t="shared" si="41"/>
        <v>0</v>
      </c>
      <c r="AX202">
        <f t="shared" si="40"/>
        <v>0</v>
      </c>
      <c r="AY202">
        <f t="shared" si="40"/>
        <v>0</v>
      </c>
      <c r="AZ202">
        <f t="shared" si="40"/>
        <v>0</v>
      </c>
    </row>
    <row r="203" hidden="1" spans="1:52">
      <c r="A203" s="9" t="str">
        <f>_xlfn.XLOOKUP($E203,'Copy of Raw Data'!$E:$E,'Copy of Raw Data'!A:A,"ERROR",0,1)</f>
        <v>US</v>
      </c>
      <c r="B203" s="9" t="str">
        <f>_xlfn.XLOOKUP($E203,'Copy of Raw Data'!$E:$E,'Copy of Raw Data'!B:B,"ERROR",0,1)</f>
        <v>Hair Mousses</v>
      </c>
      <c r="C203" s="9" t="str">
        <f>_xlfn.XLOOKUP($E203,'Copy of Raw Data'!$E:$E,'Copy of Raw Data'!C:C,"ERROR",0,1)</f>
        <v>RUSK</v>
      </c>
      <c r="D203" s="9" t="str">
        <f>_xlfn.XLOOKUP($E203,'Copy of Raw Data'!$E:$E,'Copy of Raw Data'!D:D,"ERROR",0,1)</f>
        <v>www.amazon.com/dp/B003P65H1S</v>
      </c>
      <c r="E203" s="9" t="s">
        <v>749</v>
      </c>
      <c r="F203" s="9" t="str">
        <f>_xlfn.XLOOKUP($E203,'Copy of Raw Data'!$E:$E,'Copy of Raw Data'!F:F,"ERROR",0,1)</f>
        <v>RUSK Designer Collection Plumping Mousse, Firm-Hold, Provides Long-Lasting Body, Volume, and Hold, Ideal for Creating Defined and Bouncy Curls, 8.5 Fl Oz (Pack of 1)</v>
      </c>
      <c r="G203" s="9">
        <f>_xlfn.XLOOKUP($E203,'Copy of Raw Data'!$E:$E,'Copy of Raw Data'!G:G,"ERROR",0,1)</f>
        <v>261</v>
      </c>
      <c r="H203" s="9">
        <f>_xlfn.XLOOKUP($E203,'Copy of Raw Data'!$E:$E,'Copy of Raw Data'!H:H,"ERROR",0,1)</f>
        <v>4487.64</v>
      </c>
      <c r="I203" s="9">
        <f>_xlfn.XLOOKUP($E203,'Copy of Raw Data'!$E:$E,'Copy of Raw Data'!I:I,"ERROR",0,1)</f>
        <v>0.000189578756907711</v>
      </c>
      <c r="J203" s="9" t="str">
        <f>_xlfn.XLOOKUP($E203,'Copy of Raw Data'!$E:$E,'Copy of 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15 to 20</v>
      </c>
      <c r="L203" s="9">
        <f>_xlfn.XLOOKUP($E203,'Copy of Raw Data'!$E:$E,'Copy of Raw Data'!L:L,"ERROR",0,1)</f>
        <v>17.15</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15 to 20</v>
      </c>
      <c r="N203" s="9">
        <f>_xlfn.XLOOKUP($E203,'Copy of Raw Data'!$E:$E,'Copy of Raw Data'!N:N,"ERROR",0,1)</f>
        <v>17.36</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0% to 2%</v>
      </c>
      <c r="P203" s="16">
        <f t="shared" si="42"/>
        <v>0.0120967741935484</v>
      </c>
      <c r="Q203" s="9">
        <f>_xlfn.XLOOKUP($E203,'Copy of Raw Data'!$E:$E,'Copy of Raw Data'!Q:Q,"ERROR",0,1)</f>
        <v>8.5</v>
      </c>
      <c r="R203" s="9" t="str">
        <f>_xlfn.XLOOKUP($E203,'Copy of Raw Data'!$E:$E,'Copy of Raw Data'!R:R,"ERROR",0,1)</f>
        <v>fl oz</v>
      </c>
      <c r="S203" s="17">
        <f t="shared" si="39"/>
        <v>1.94004524886878</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1 to 2</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0.05 to 0.1</v>
      </c>
      <c r="V203" s="17">
        <f t="shared" si="43"/>
        <v>0.066411934561291</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0.05 to 0.1</v>
      </c>
      <c r="X203" s="17">
        <f t="shared" si="44"/>
        <v>0.0656085643851464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8 to 10</v>
      </c>
      <c r="Z203" s="17">
        <f t="array" ref="Z203">_xlfn.IFS(AA203="oz",_xlfn.IFS(R203="oz",Q203,R203="fl oz",Q203*1.04,R203="ml",Q203*0.0338),AA203="fl oz",_xlfn.IFS(R203="oz",Q203/1.04,R203="fl oz",Q203,R203="ml",Q203*0.0338/1.04),AA203="ml",_xlfn.IFS(R203="oz",Q203/0.0338,R203="fl oz",Q203*1.04/0.0338,R203="ml",Q203))</f>
        <v>8.84</v>
      </c>
      <c r="AA203" s="9" t="str">
        <f>_xlfn.XLOOKUP($E203,'Copy of Raw Data'!$E:$E,'Copy of Raw Data'!AA:AA,"ERROR",0,1)</f>
        <v>oz</v>
      </c>
      <c r="AB203" s="9"/>
      <c r="AC203" s="9"/>
      <c r="AD203" s="9"/>
      <c r="AE203" s="9"/>
      <c r="AF203" s="9"/>
      <c r="AH203">
        <f t="shared" si="41"/>
        <v>0</v>
      </c>
      <c r="AI203">
        <f t="shared" si="41"/>
        <v>0</v>
      </c>
      <c r="AJ203">
        <f t="shared" si="41"/>
        <v>0</v>
      </c>
      <c r="AK203">
        <f t="shared" si="41"/>
        <v>0</v>
      </c>
      <c r="AL203">
        <f t="shared" si="41"/>
        <v>0</v>
      </c>
      <c r="AM203">
        <f t="shared" si="41"/>
        <v>0</v>
      </c>
      <c r="AN203">
        <f t="shared" si="41"/>
        <v>0</v>
      </c>
      <c r="AO203">
        <f t="shared" si="41"/>
        <v>0</v>
      </c>
      <c r="AP203">
        <f t="shared" si="41"/>
        <v>0</v>
      </c>
      <c r="AQ203">
        <f t="shared" si="41"/>
        <v>0</v>
      </c>
      <c r="AR203">
        <f t="shared" si="41"/>
        <v>0</v>
      </c>
      <c r="AS203">
        <f t="shared" si="41"/>
        <v>0</v>
      </c>
      <c r="AT203">
        <f t="shared" si="41"/>
        <v>0</v>
      </c>
      <c r="AU203">
        <f t="shared" si="41"/>
        <v>0</v>
      </c>
      <c r="AV203">
        <f t="shared" si="41"/>
        <v>0</v>
      </c>
      <c r="AW203">
        <f t="shared" si="41"/>
        <v>0</v>
      </c>
      <c r="AX203">
        <f t="shared" si="40"/>
        <v>0</v>
      </c>
      <c r="AY203">
        <f t="shared" si="40"/>
        <v>0</v>
      </c>
      <c r="AZ203">
        <f t="shared" si="40"/>
        <v>0</v>
      </c>
    </row>
    <row r="204" hidden="1" spans="1:52">
      <c r="A204" s="9" t="str">
        <f>_xlfn.XLOOKUP($E204,'Copy of Raw Data'!$E:$E,'Copy of Raw Data'!A:A,"ERROR",0,1)</f>
        <v>US</v>
      </c>
      <c r="B204" s="9" t="str">
        <f>_xlfn.XLOOKUP($E204,'Copy of Raw Data'!$E:$E,'Copy of Raw Data'!B:B,"ERROR",0,1)</f>
        <v>Hair Mousses</v>
      </c>
      <c r="C204" s="9" t="str">
        <f>_xlfn.XLOOKUP($E204,'Copy of Raw Data'!$E:$E,'Copy of Raw Data'!C:C,"ERROR",0,1)</f>
        <v>Goiple</v>
      </c>
      <c r="D204" s="9" t="str">
        <f>_xlfn.XLOOKUP($E204,'Copy of Raw Data'!$E:$E,'Copy of Raw Data'!D:D,"ERROR",0,1)</f>
        <v>www.amazon.com/dp/B0BZCPRJQ9</v>
      </c>
      <c r="E204" s="9" t="s">
        <v>752</v>
      </c>
      <c r="F204" s="9" t="str">
        <f>_xlfn.XLOOKUP($E204,'Copy of Raw Data'!$E:$E,'Copy of Raw Data'!F:F,"ERROR",0,1)</f>
        <v>Braid Foam Control Mousse Braiding Mousse for Braids Twist, Locs, No Flake Mousse for Braids Style and Moisturizes, Rosemary Oil for Hair Growth Hair Mousse for Braids Easy to Apply (3.4fl oz+1fl oz)</v>
      </c>
      <c r="G204" s="9">
        <f>_xlfn.XLOOKUP($E204,'Copy of Raw Data'!$E:$E,'Copy of Raw Data'!G:G,"ERROR",0,1)</f>
        <v>286</v>
      </c>
      <c r="H204" s="9">
        <f>_xlfn.XLOOKUP($E204,'Copy of Raw Data'!$E:$E,'Copy of Raw Data'!H:H,"ERROR",0,1)</f>
        <v>4459.15</v>
      </c>
      <c r="I204" s="9">
        <f>_xlfn.XLOOKUP($E204,'Copy of Raw Data'!$E:$E,'Copy of Raw Data'!I:I,"ERROR",0,1)</f>
        <v>0.000188079693864628</v>
      </c>
      <c r="J204" s="9" t="str">
        <f>_xlfn.XLOOKUP($E204,'Copy of Raw Data'!$E:$E,'Copy of 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_xlfn.XLOOKUP($E204,'Copy of Raw Data'!$E:$E,'Copy of Raw Data'!L:L,"ERROR",0,1)</f>
        <v>15.61</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_xlfn.XLOOKUP($E204,'Copy of Raw Data'!$E:$E,'Copy of Raw Data'!N:N,"ERROR",0,1)</f>
        <v>15.99</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2% to 4%</v>
      </c>
      <c r="P204" s="16">
        <f t="shared" si="42"/>
        <v>0.0237648530331458</v>
      </c>
      <c r="Q204" s="9">
        <f>_xlfn.XLOOKUP($E204,'Copy of Raw Data'!$E:$E,'Copy of Raw Data'!Q:Q,"ERROR",0,1)</f>
        <v>4.4</v>
      </c>
      <c r="R204" s="9" t="str">
        <f>_xlfn.XLOOKUP($E204,'Copy of Raw Data'!$E:$E,'Copy of Raw Data'!R:R,"ERROR",0,1)</f>
        <v>fl oz</v>
      </c>
      <c r="S204" s="17">
        <f t="shared" si="39"/>
        <v>3.41127622377622</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3 to 4</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0.1 to 0.2</v>
      </c>
      <c r="V204" s="17">
        <f t="shared" si="43"/>
        <v>0.118171057890368</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0.1 to 0.2</v>
      </c>
      <c r="X204" s="17">
        <f t="shared" si="44"/>
        <v>0.115362740066832</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4 to 6</v>
      </c>
      <c r="Z204" s="17">
        <f t="array" ref="Z204">_xlfn.IFS(AA204="oz",_xlfn.IFS(R204="oz",Q204,R204="fl oz",Q204*1.04,R204="ml",Q204*0.0338),AA204="fl oz",_xlfn.IFS(R204="oz",Q204/1.04,R204="fl oz",Q204,R204="ml",Q204*0.0338/1.04),AA204="ml",_xlfn.IFS(R204="oz",Q204/0.0338,R204="fl oz",Q204*1.04/0.0338,R204="ml",Q204))</f>
        <v>4.576</v>
      </c>
      <c r="AA204" s="9" t="str">
        <f>_xlfn.XLOOKUP($E204,'Copy of Raw Data'!$E:$E,'Copy of Raw Data'!AA:AA,"ERROR",0,1)</f>
        <v>oz</v>
      </c>
      <c r="AB204" s="9"/>
      <c r="AC204" s="9"/>
      <c r="AD204" s="9"/>
      <c r="AE204" s="9"/>
      <c r="AF204" s="9"/>
      <c r="AH204">
        <f t="shared" si="41"/>
        <v>0</v>
      </c>
      <c r="AI204">
        <f t="shared" si="41"/>
        <v>0</v>
      </c>
      <c r="AJ204">
        <f t="shared" si="41"/>
        <v>0</v>
      </c>
      <c r="AK204">
        <f t="shared" si="41"/>
        <v>0</v>
      </c>
      <c r="AL204">
        <f t="shared" si="41"/>
        <v>0</v>
      </c>
      <c r="AM204">
        <f t="shared" si="41"/>
        <v>0</v>
      </c>
      <c r="AN204">
        <f t="shared" si="41"/>
        <v>0</v>
      </c>
      <c r="AO204">
        <f t="shared" si="41"/>
        <v>0</v>
      </c>
      <c r="AP204">
        <f t="shared" si="41"/>
        <v>0</v>
      </c>
      <c r="AQ204">
        <f t="shared" si="41"/>
        <v>0</v>
      </c>
      <c r="AR204">
        <f t="shared" si="41"/>
        <v>0</v>
      </c>
      <c r="AS204">
        <f t="shared" si="41"/>
        <v>0</v>
      </c>
      <c r="AT204">
        <f t="shared" si="41"/>
        <v>0</v>
      </c>
      <c r="AU204">
        <f t="shared" si="41"/>
        <v>0</v>
      </c>
      <c r="AV204">
        <f t="shared" si="41"/>
        <v>0</v>
      </c>
      <c r="AW204">
        <f t="shared" si="41"/>
        <v>0</v>
      </c>
      <c r="AX204">
        <f t="shared" si="40"/>
        <v>0</v>
      </c>
      <c r="AY204">
        <f t="shared" si="40"/>
        <v>0</v>
      </c>
      <c r="AZ204">
        <f t="shared" si="40"/>
        <v>0</v>
      </c>
    </row>
    <row r="205" hidden="1" spans="1:52">
      <c r="A205" s="9" t="str">
        <f>_xlfn.XLOOKUP($E205,'Copy of Raw Data'!$E:$E,'Copy of Raw Data'!A:A,"ERROR",0,1)</f>
        <v>US</v>
      </c>
      <c r="B205" s="9" t="str">
        <f>_xlfn.XLOOKUP($E205,'Copy of Raw Data'!$E:$E,'Copy of Raw Data'!B:B,"ERROR",0,1)</f>
        <v>Hair Mousses</v>
      </c>
      <c r="C205" s="9" t="str">
        <f>_xlfn.XLOOKUP($E205,'Copy of Raw Data'!$E:$E,'Copy of Raw Data'!C:C,"ERROR",0,1)</f>
        <v>roux</v>
      </c>
      <c r="D205" s="9" t="str">
        <f>_xlfn.XLOOKUP($E205,'Copy of Raw Data'!$E:$E,'Copy of Raw Data'!D:D,"ERROR",0,1)</f>
        <v>www.amazon.com/dp/B000BPTEXS</v>
      </c>
      <c r="E205" s="9" t="s">
        <v>755</v>
      </c>
      <c r="F205" s="9" t="str">
        <f>_xlfn.XLOOKUP($E205,'Copy of Raw Data'!$E:$E,'Copy of Raw Data'!F:F,"ERROR",0,1)</f>
        <v>Roux Fanci-Full Instant Color Mousse Enriches Dark Blonde &amp; Light Brown Hair, 23 Frivolous Fawn, 6 Fl Oz (Pack of 1)</v>
      </c>
      <c r="G205" s="9">
        <f>_xlfn.XLOOKUP($E205,'Copy of Raw Data'!$E:$E,'Copy of Raw Data'!G:G,"ERROR",0,1)</f>
        <v>264</v>
      </c>
      <c r="H205" s="9">
        <f>_xlfn.XLOOKUP($E205,'Copy of Raw Data'!$E:$E,'Copy of Raw Data'!H:H,"ERROR",0,1)</f>
        <v>4423.89</v>
      </c>
      <c r="I205" s="9">
        <f>_xlfn.XLOOKUP($E205,'Copy of Raw Data'!$E:$E,'Copy of Raw Data'!I:I,"ERROR",0,1)</f>
        <v>0.000184555662791423</v>
      </c>
      <c r="J205" s="9" t="str">
        <f>_xlfn.XLOOKUP($E205,'Copy of Raw Data'!$E:$E,'Copy of 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_xlfn.XLOOKUP($E205,'Copy of Raw Data'!$E:$E,'Copy of Raw Data'!L:L,"ERROR",0,1)</f>
        <v>16.68</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_xlfn.XLOOKUP($E205,'Copy of Raw Data'!$E:$E,'Copy of Raw Data'!N:N,"ERROR",0,1)</f>
        <v>16.68</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No Discount</v>
      </c>
      <c r="P205" s="16">
        <f t="shared" si="42"/>
        <v>0</v>
      </c>
      <c r="Q205" s="9">
        <f>_xlfn.XLOOKUP($E205,'Copy of Raw Data'!$E:$E,'Copy of Raw Data'!Q:Q,"ERROR",0,1)</f>
        <v>6</v>
      </c>
      <c r="R205" s="9" t="str">
        <f>_xlfn.XLOOKUP($E205,'Copy of Raw Data'!$E:$E,'Copy of Raw Data'!R:R,"ERROR",0,1)</f>
        <v>fl oz</v>
      </c>
      <c r="S205" s="17">
        <f t="shared" si="39"/>
        <v>2.67307692307692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2 to 3</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0.05 to 0.1</v>
      </c>
      <c r="V205" s="17">
        <f t="shared" si="43"/>
        <v>0.0903982726776098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0.05 to 0.1</v>
      </c>
      <c r="X205" s="17">
        <f t="shared" si="44"/>
        <v>0.0903982726776098</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6 to 8</v>
      </c>
      <c r="Z205" s="17">
        <f t="array" ref="Z205">_xlfn.IFS(AA205="oz",_xlfn.IFS(R205="oz",Q205,R205="fl oz",Q205*1.04,R205="ml",Q205*0.0338),AA205="fl oz",_xlfn.IFS(R205="oz",Q205/1.04,R205="fl oz",Q205,R205="ml",Q205*0.0338/1.04),AA205="ml",_xlfn.IFS(R205="oz",Q205/0.0338,R205="fl oz",Q205*1.04/0.0338,R205="ml",Q205))</f>
        <v>6.24</v>
      </c>
      <c r="AA205" s="9" t="str">
        <f>_xlfn.XLOOKUP($E205,'Copy of Raw Data'!$E:$E,'Copy of Raw Data'!AA:AA,"ERROR",0,1)</f>
        <v>oz</v>
      </c>
      <c r="AB205" s="9"/>
      <c r="AC205" s="9"/>
      <c r="AD205" s="9"/>
      <c r="AE205" s="9"/>
      <c r="AF205" s="9"/>
      <c r="AH205">
        <f t="shared" si="41"/>
        <v>0</v>
      </c>
      <c r="AI205">
        <f t="shared" si="41"/>
        <v>0</v>
      </c>
      <c r="AJ205">
        <f t="shared" si="41"/>
        <v>0</v>
      </c>
      <c r="AK205">
        <f t="shared" si="41"/>
        <v>0</v>
      </c>
      <c r="AL205">
        <f t="shared" si="41"/>
        <v>0</v>
      </c>
      <c r="AM205">
        <f t="shared" si="41"/>
        <v>0</v>
      </c>
      <c r="AN205">
        <f t="shared" si="41"/>
        <v>0</v>
      </c>
      <c r="AO205">
        <f t="shared" si="41"/>
        <v>0</v>
      </c>
      <c r="AP205">
        <f t="shared" si="41"/>
        <v>0</v>
      </c>
      <c r="AQ205">
        <f t="shared" si="41"/>
        <v>0</v>
      </c>
      <c r="AR205">
        <f t="shared" si="41"/>
        <v>0</v>
      </c>
      <c r="AS205">
        <f t="shared" si="41"/>
        <v>0</v>
      </c>
      <c r="AT205">
        <f t="shared" si="41"/>
        <v>0</v>
      </c>
      <c r="AU205">
        <f t="shared" si="41"/>
        <v>0</v>
      </c>
      <c r="AV205">
        <f t="shared" si="41"/>
        <v>0</v>
      </c>
      <c r="AW205">
        <f t="shared" si="41"/>
        <v>0</v>
      </c>
      <c r="AX205">
        <f t="shared" si="40"/>
        <v>0</v>
      </c>
      <c r="AY205">
        <f t="shared" si="40"/>
        <v>0</v>
      </c>
      <c r="AZ205">
        <f t="shared" si="40"/>
        <v>0</v>
      </c>
    </row>
    <row r="206" hidden="1" spans="1:52">
      <c r="A206" s="9" t="str">
        <f>_xlfn.XLOOKUP($E206,'Copy of Raw Data'!$E:$E,'Copy of Raw Data'!A:A,"ERROR",0,1)</f>
        <v>US</v>
      </c>
      <c r="B206" s="9" t="str">
        <f>_xlfn.XLOOKUP($E206,'Copy of Raw Data'!$E:$E,'Copy of Raw Data'!B:B,"ERROR",0,1)</f>
        <v>Hair Mousses</v>
      </c>
      <c r="C206" s="9" t="str">
        <f>_xlfn.XLOOKUP($E206,'Copy of Raw Data'!$E:$E,'Copy of Raw Data'!C:C,"ERROR",0,1)</f>
        <v>aussie</v>
      </c>
      <c r="D206" s="9" t="str">
        <f>_xlfn.XLOOKUP($E206,'Copy of Raw Data'!$E:$E,'Copy of Raw Data'!D:D,"ERROR",0,1)</f>
        <v>www.amazon.com/dp/B07N9H2Y3W</v>
      </c>
      <c r="E206" s="9" t="s">
        <v>758</v>
      </c>
      <c r="F206" s="9" t="str">
        <f>_xlfn.XLOOKUP($E206,'Copy of Raw Data'!$E:$E,'Copy of Raw Data'!F:F,"ERROR",0,1)</f>
        <v>Aussie Hair Gel 7 fl oz, Triple Pack</v>
      </c>
      <c r="G206" s="9">
        <f>_xlfn.XLOOKUP($E206,'Copy of Raw Data'!$E:$E,'Copy of Raw Data'!G:G,"ERROR",0,1)</f>
        <v>272</v>
      </c>
      <c r="H206" s="9">
        <f>_xlfn.XLOOKUP($E206,'Copy of Raw Data'!$E:$E,'Copy of Raw Data'!H:H,"ERROR",0,1)</f>
        <v>4341</v>
      </c>
      <c r="I206" s="9">
        <f>_xlfn.XLOOKUP($E206,'Copy of Raw Data'!$E:$E,'Copy of Raw Data'!I:I,"ERROR",0,1)</f>
        <v>0.000184011476547762</v>
      </c>
      <c r="J206" s="9" t="str">
        <f>_xlfn.XLOOKUP($E206,'Copy of Raw Data'!$E:$E,'Copy of 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_xlfn.XLOOKUP($E206,'Copy of Raw Data'!$E:$E,'Copy of Raw Data'!L:L,"ERROR",0,1)</f>
        <v>16.07</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_xlfn.XLOOKUP($E206,'Copy of Raw Data'!$E:$E,'Copy of Raw Data'!N:N,"ERROR",0,1)</f>
        <v>17.49</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8% to 10%</v>
      </c>
      <c r="P206" s="16">
        <f t="shared" si="42"/>
        <v>0.0811892510005717</v>
      </c>
      <c r="Q206" s="9">
        <f>_xlfn.XLOOKUP($E206,'Copy of Raw Data'!$E:$E,'Copy of Raw Data'!Q:Q,"ERROR",0,1)</f>
        <v>21</v>
      </c>
      <c r="R206" s="9" t="str">
        <f>_xlfn.XLOOKUP($E206,'Copy of Raw Data'!$E:$E,'Copy of Raw Data'!R:R,"ERROR",0,1)</f>
        <v>fl oz</v>
      </c>
      <c r="S206" s="17">
        <f t="shared" si="39"/>
        <v>0.735805860805861</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0.5 to 0.75</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17">
        <f t="shared" si="43"/>
        <v>0.0270823191012572</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17">
        <f t="shared" si="44"/>
        <v>0.0248835258980677</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20 to 25</v>
      </c>
      <c r="Z206" s="17">
        <f t="array" ref="Z206">_xlfn.IFS(AA206="oz",_xlfn.IFS(R206="oz",Q206,R206="fl oz",Q206*1.04,R206="ml",Q206*0.0338),AA206="fl oz",_xlfn.IFS(R206="oz",Q206/1.04,R206="fl oz",Q206,R206="ml",Q206*0.0338/1.04),AA206="ml",_xlfn.IFS(R206="oz",Q206/0.0338,R206="fl oz",Q206*1.04/0.0338,R206="ml",Q206))</f>
        <v>21.84</v>
      </c>
      <c r="AA206" s="9" t="str">
        <f>_xlfn.XLOOKUP($E206,'Copy of Raw Data'!$E:$E,'Copy of Raw Data'!AA:AA,"ERROR",0,1)</f>
        <v>oz</v>
      </c>
      <c r="AB206" s="9"/>
      <c r="AC206" s="9"/>
      <c r="AD206" s="9"/>
      <c r="AE206" s="9"/>
      <c r="AF206" s="9"/>
      <c r="AH206">
        <f t="shared" si="41"/>
        <v>0</v>
      </c>
      <c r="AI206">
        <f t="shared" si="41"/>
        <v>0</v>
      </c>
      <c r="AJ206">
        <f t="shared" si="41"/>
        <v>0</v>
      </c>
      <c r="AK206">
        <f t="shared" si="41"/>
        <v>0</v>
      </c>
      <c r="AL206">
        <f t="shared" si="41"/>
        <v>0</v>
      </c>
      <c r="AM206">
        <f t="shared" si="41"/>
        <v>0</v>
      </c>
      <c r="AN206">
        <f t="shared" si="41"/>
        <v>0</v>
      </c>
      <c r="AO206">
        <f t="shared" si="41"/>
        <v>0</v>
      </c>
      <c r="AP206">
        <f t="shared" si="41"/>
        <v>0</v>
      </c>
      <c r="AQ206">
        <f t="shared" si="41"/>
        <v>0</v>
      </c>
      <c r="AR206">
        <f t="shared" si="41"/>
        <v>0</v>
      </c>
      <c r="AS206">
        <f t="shared" si="41"/>
        <v>0</v>
      </c>
      <c r="AT206">
        <f t="shared" si="41"/>
        <v>0</v>
      </c>
      <c r="AU206">
        <f t="shared" si="41"/>
        <v>0</v>
      </c>
      <c r="AV206">
        <f t="shared" si="41"/>
        <v>0</v>
      </c>
      <c r="AW206">
        <f t="shared" ref="AW206:AZ269" si="45">IF(IFERROR(SEARCH(AW$2,$AE206,1),0)=0,0,1)</f>
        <v>0</v>
      </c>
      <c r="AX206">
        <f t="shared" si="45"/>
        <v>0</v>
      </c>
      <c r="AY206">
        <f t="shared" si="45"/>
        <v>0</v>
      </c>
      <c r="AZ206">
        <f t="shared" si="45"/>
        <v>0</v>
      </c>
    </row>
    <row r="207" hidden="1" spans="1:52">
      <c r="A207" s="9" t="str">
        <f>_xlfn.XLOOKUP($E207,'Copy of Raw Data'!$E:$E,'Copy of Raw Data'!A:A,"ERROR",0,1)</f>
        <v>US</v>
      </c>
      <c r="B207" s="9" t="str">
        <f>_xlfn.XLOOKUP($E207,'Copy of Raw Data'!$E:$E,'Copy of Raw Data'!B:B,"ERROR",0,1)</f>
        <v>Hair Mousses</v>
      </c>
      <c r="C207" s="9" t="str">
        <f>_xlfn.XLOOKUP($E207,'Copy of Raw Data'!$E:$E,'Copy of Raw Data'!C:C,"ERROR",0,1)</f>
        <v>Herbal Essences</v>
      </c>
      <c r="D207" s="9" t="str">
        <f>_xlfn.XLOOKUP($E207,'Copy of Raw Data'!$E:$E,'Copy of Raw Data'!D:D,"ERROR",0,1)</f>
        <v>www.amazon.com/dp/B001E5E9V6</v>
      </c>
      <c r="E207" s="9" t="s">
        <v>761</v>
      </c>
      <c r="F207" s="9" t="str">
        <f>_xlfn.XLOOKUP($E207,'Copy of Raw Data'!$E:$E,'Copy of Raw Data'!F:F,"ERROR",0,1)</f>
        <v>Herbal Essences Body Envy Va-Va-Volumizing Hairspray 8 Fl Oz (Pack of 12)</v>
      </c>
      <c r="G207" s="9">
        <f>_xlfn.XLOOKUP($E207,'Copy of Raw Data'!$E:$E,'Copy of Raw Data'!G:G,"ERROR",0,1)</f>
        <v>74</v>
      </c>
      <c r="H207" s="9">
        <f>_xlfn.XLOOKUP($E207,'Copy of Raw Data'!$E:$E,'Copy of Raw Data'!H:H,"ERROR",0,1)</f>
        <v>4328.2</v>
      </c>
      <c r="I207" s="9">
        <f>_xlfn.XLOOKUP($E207,'Copy of Raw Data'!$E:$E,'Copy of Raw Data'!I:I,"ERROR",0,1)</f>
        <v>0.00017904577707436</v>
      </c>
      <c r="J207" s="9" t="str">
        <f>_xlfn.XLOOKUP($E207,'Copy of Raw Data'!$E:$E,'Copy of 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50 to 75</v>
      </c>
      <c r="L207" s="9">
        <f>_xlfn.XLOOKUP($E207,'Copy of Raw Data'!$E:$E,'Copy of Raw Data'!L:L,"ERROR",0,1)</f>
        <v>58.3</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50 to 75</v>
      </c>
      <c r="N207" s="9">
        <f>_xlfn.XLOOKUP($E207,'Copy of Raw Data'!$E:$E,'Copy of Raw Data'!N:N,"ERROR",0,1)</f>
        <v>58.3</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No Discount</v>
      </c>
      <c r="P207" s="16">
        <f t="shared" si="42"/>
        <v>0</v>
      </c>
      <c r="Q207" s="9">
        <f>_xlfn.XLOOKUP($E207,'Copy of Raw Data'!$E:$E,'Copy of Raw Data'!Q:Q,"ERROR",0,1)</f>
        <v>96</v>
      </c>
      <c r="R207" s="9" t="str">
        <f>_xlfn.XLOOKUP($E207,'Copy of Raw Data'!$E:$E,'Copy of Raw Data'!R:R,"ERROR",0,1)</f>
        <v>fl oz</v>
      </c>
      <c r="S207" s="17">
        <f t="shared" si="39"/>
        <v>0.583934294871795</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43"/>
        <v>0.0197475243446667</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44"/>
        <v>0.0197475243446667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50+</v>
      </c>
      <c r="Z207" s="17">
        <f t="array" ref="Z207">_xlfn.IFS(AA207="oz",_xlfn.IFS(R207="oz",Q207,R207="fl oz",Q207*1.04,R207="ml",Q207*0.0338),AA207="fl oz",_xlfn.IFS(R207="oz",Q207/1.04,R207="fl oz",Q207,R207="ml",Q207*0.0338/1.04),AA207="ml",_xlfn.IFS(R207="oz",Q207/0.0338,R207="fl oz",Q207*1.04/0.0338,R207="ml",Q207))</f>
        <v>99.84</v>
      </c>
      <c r="AA207" s="9" t="str">
        <f>_xlfn.XLOOKUP($E207,'Copy of Raw Data'!$E:$E,'Copy of Raw Data'!AA:AA,"ERROR",0,1)</f>
        <v>oz</v>
      </c>
      <c r="AB207" s="9"/>
      <c r="AC207" s="9"/>
      <c r="AD207" s="9"/>
      <c r="AE207" s="9"/>
      <c r="AF207" s="9"/>
      <c r="AH207">
        <f t="shared" ref="AH207:AW270" si="46">IF(IFERROR(SEARCH(AH$2,$AE207,1),0)=0,0,1)</f>
        <v>0</v>
      </c>
      <c r="AI207">
        <f t="shared" si="46"/>
        <v>0</v>
      </c>
      <c r="AJ207">
        <f t="shared" si="46"/>
        <v>0</v>
      </c>
      <c r="AK207">
        <f t="shared" si="46"/>
        <v>0</v>
      </c>
      <c r="AL207">
        <f t="shared" si="46"/>
        <v>0</v>
      </c>
      <c r="AM207">
        <f t="shared" si="46"/>
        <v>0</v>
      </c>
      <c r="AN207">
        <f t="shared" si="46"/>
        <v>0</v>
      </c>
      <c r="AO207">
        <f t="shared" si="46"/>
        <v>0</v>
      </c>
      <c r="AP207">
        <f t="shared" si="46"/>
        <v>0</v>
      </c>
      <c r="AQ207">
        <f t="shared" si="46"/>
        <v>0</v>
      </c>
      <c r="AR207">
        <f t="shared" si="46"/>
        <v>0</v>
      </c>
      <c r="AS207">
        <f t="shared" si="46"/>
        <v>0</v>
      </c>
      <c r="AT207">
        <f t="shared" si="46"/>
        <v>0</v>
      </c>
      <c r="AU207">
        <f t="shared" si="46"/>
        <v>0</v>
      </c>
      <c r="AV207">
        <f t="shared" si="46"/>
        <v>0</v>
      </c>
      <c r="AW207">
        <f t="shared" si="46"/>
        <v>0</v>
      </c>
      <c r="AX207">
        <f t="shared" si="45"/>
        <v>0</v>
      </c>
      <c r="AY207">
        <f t="shared" si="45"/>
        <v>0</v>
      </c>
      <c r="AZ207">
        <f t="shared" si="45"/>
        <v>0</v>
      </c>
    </row>
    <row r="208" hidden="1" spans="1:52">
      <c r="A208" s="9" t="str">
        <f>_xlfn.XLOOKUP($E208,'Copy of Raw Data'!$E:$E,'Copy of Raw Data'!A:A,"ERROR",0,1)</f>
        <v>US</v>
      </c>
      <c r="B208" s="9" t="str">
        <f>_xlfn.XLOOKUP($E208,'Copy of Raw Data'!$E:$E,'Copy of Raw Data'!B:B,"ERROR",0,1)</f>
        <v>Hair Mousses</v>
      </c>
      <c r="C208" s="9" t="str">
        <f>_xlfn.XLOOKUP($E208,'Copy of Raw Data'!$E:$E,'Copy of Raw Data'!C:C,"ERROR",0,1)</f>
        <v>Goiple</v>
      </c>
      <c r="D208" s="9" t="str">
        <f>_xlfn.XLOOKUP($E208,'Copy of Raw Data'!$E:$E,'Copy of Raw Data'!D:D,"ERROR",0,1)</f>
        <v>www.amazon.com/dp/B0CCNRNJ2B</v>
      </c>
      <c r="E208" s="9" t="s">
        <v>764</v>
      </c>
      <c r="F208" s="9" t="str">
        <f>_xlfn.XLOOKUP($E208,'Copy of Raw Data'!$E:$E,'Copy of Raw Data'!F:F,"ERROR",0,1)</f>
        <v>Lace Tint Melting Hair Mousse, 200ML Lace Tint Mousse for Women Hair Wigs Lace Wigs Toupees and Hairpieces Natural Finishing Lace Color, Lace Tint Mousse for Wigs Lace Melting Spray Tool Set (Brown)</v>
      </c>
      <c r="G208" s="9">
        <f>_xlfn.XLOOKUP($E208,'Copy of Raw Data'!$E:$E,'Copy of Raw Data'!G:G,"ERROR",0,1)</f>
        <v>247</v>
      </c>
      <c r="H208" s="9">
        <f>_xlfn.XLOOKUP($E208,'Copy of Raw Data'!$E:$E,'Copy of Raw Data'!H:H,"ERROR",0,1)</f>
        <v>4211.4</v>
      </c>
      <c r="I208" s="9">
        <f>_xlfn.XLOOKUP($E208,'Copy of Raw Data'!$E:$E,'Copy of Raw Data'!I:I,"ERROR",0,1)</f>
        <v>0.000174437199823361</v>
      </c>
      <c r="J208" s="9" t="str">
        <f>_xlfn.XLOOKUP($E208,'Copy of Raw Data'!$E:$E,'Copy of 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15 to 20</v>
      </c>
      <c r="L208" s="9">
        <f>_xlfn.XLOOKUP($E208,'Copy of Raw Data'!$E:$E,'Copy of Raw Data'!L:L,"ERROR",0,1)</f>
        <v>16.99</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15 to 20</v>
      </c>
      <c r="N208" s="9">
        <f>_xlfn.XLOOKUP($E208,'Copy of Raw Data'!$E:$E,'Copy of Raw Data'!N:N,"ERROR",0,1)</f>
        <v>16.99</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42"/>
        <v>0</v>
      </c>
      <c r="Q208" s="9">
        <f>_xlfn.XLOOKUP($E208,'Copy of Raw Data'!$E:$E,'Copy of Raw Data'!Q:Q,"ERROR",0,1)</f>
        <v>200</v>
      </c>
      <c r="R208" s="9" t="str">
        <f>_xlfn.XLOOKUP($E208,'Copy of Raw Data'!$E:$E,'Copy of Raw Data'!R:R,"ERROR",0,1)</f>
        <v>ml</v>
      </c>
      <c r="S208" s="17">
        <f t="shared" si="39"/>
        <v>2.51331360946746</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2 to 3</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0.05 to 0.1</v>
      </c>
      <c r="V208" s="17">
        <f t="shared" si="43"/>
        <v>0.0849953875369447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0.05 to 0.1</v>
      </c>
      <c r="X208" s="17">
        <f t="shared" si="44"/>
        <v>0.0849953875369447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17">
        <f t="array" ref="Z208">_xlfn.IFS(AA208="oz",_xlfn.IFS(R208="oz",Q208,R208="fl oz",Q208*1.04,R208="ml",Q208*0.0338),AA208="fl oz",_xlfn.IFS(R208="oz",Q208/1.04,R208="fl oz",Q208,R208="ml",Q208*0.0338/1.04),AA208="ml",_xlfn.IFS(R208="oz",Q208/0.0338,R208="fl oz",Q208*1.04/0.0338,R208="ml",Q208))</f>
        <v>6.76</v>
      </c>
      <c r="AA208" s="9" t="str">
        <f>_xlfn.XLOOKUP($E208,'Copy of Raw Data'!$E:$E,'Copy of Raw Data'!AA:AA,"ERROR",0,1)</f>
        <v>oz</v>
      </c>
      <c r="AB208" s="9"/>
      <c r="AC208" s="9"/>
      <c r="AD208" s="9"/>
      <c r="AE208" s="9"/>
      <c r="AF208" s="9"/>
      <c r="AH208">
        <f t="shared" si="46"/>
        <v>0</v>
      </c>
      <c r="AI208">
        <f t="shared" si="46"/>
        <v>0</v>
      </c>
      <c r="AJ208">
        <f t="shared" si="46"/>
        <v>0</v>
      </c>
      <c r="AK208">
        <f t="shared" si="46"/>
        <v>0</v>
      </c>
      <c r="AL208">
        <f t="shared" si="46"/>
        <v>0</v>
      </c>
      <c r="AM208">
        <f t="shared" si="46"/>
        <v>0</v>
      </c>
      <c r="AN208">
        <f t="shared" si="46"/>
        <v>0</v>
      </c>
      <c r="AO208">
        <f t="shared" si="46"/>
        <v>0</v>
      </c>
      <c r="AP208">
        <f t="shared" si="46"/>
        <v>0</v>
      </c>
      <c r="AQ208">
        <f t="shared" si="46"/>
        <v>0</v>
      </c>
      <c r="AR208">
        <f t="shared" si="46"/>
        <v>0</v>
      </c>
      <c r="AS208">
        <f t="shared" si="46"/>
        <v>0</v>
      </c>
      <c r="AT208">
        <f t="shared" si="46"/>
        <v>0</v>
      </c>
      <c r="AU208">
        <f t="shared" si="46"/>
        <v>0</v>
      </c>
      <c r="AV208">
        <f t="shared" si="46"/>
        <v>0</v>
      </c>
      <c r="AW208">
        <f t="shared" si="46"/>
        <v>0</v>
      </c>
      <c r="AX208">
        <f t="shared" si="45"/>
        <v>0</v>
      </c>
      <c r="AY208">
        <f t="shared" si="45"/>
        <v>0</v>
      </c>
      <c r="AZ208">
        <f t="shared" si="45"/>
        <v>0</v>
      </c>
    </row>
    <row r="209" hidden="1" spans="1:52">
      <c r="A209" s="9" t="str">
        <f>_xlfn.XLOOKUP($E209,'Copy of Raw Data'!$E:$E,'Copy of Raw Data'!A:A,"ERROR",0,1)</f>
        <v>US</v>
      </c>
      <c r="B209" s="9" t="str">
        <f>_xlfn.XLOOKUP($E209,'Copy of Raw Data'!$E:$E,'Copy of Raw Data'!B:B,"ERROR",0,1)</f>
        <v>Hair Mousses</v>
      </c>
      <c r="C209" s="9" t="str">
        <f>_xlfn.XLOOKUP($E209,'Copy of Raw Data'!$E:$E,'Copy of Raw Data'!C:C,"ERROR",0,1)</f>
        <v>aussie</v>
      </c>
      <c r="D209" s="9" t="str">
        <f>_xlfn.XLOOKUP($E209,'Copy of Raw Data'!$E:$E,'Copy of Raw Data'!D:D,"ERROR",0,1)</f>
        <v>www.amazon.com/dp/B07NFSHCFB</v>
      </c>
      <c r="E209" s="9" t="s">
        <v>767</v>
      </c>
      <c r="F209" s="9" t="str">
        <f>_xlfn.XLOOKUP($E209,'Copy of Raw Data'!$E:$E,'Copy of Raw Data'!F:F,"ERROR",0,1)</f>
        <v>Aussie Mousse, with Jojoba &amp; Sea Kelp, Instant Freeze, 24 Hour Hold, 6 fl oz, Triple Pack</v>
      </c>
      <c r="G209" s="9">
        <f>_xlfn.XLOOKUP($E209,'Copy of Raw Data'!$E:$E,'Copy of Raw Data'!G:G,"ERROR",0,1)</f>
        <v>171</v>
      </c>
      <c r="H209" s="9">
        <f>_xlfn.XLOOKUP($E209,'Copy of Raw Data'!$E:$E,'Copy of Raw Data'!H:H,"ERROR",0,1)</f>
        <v>4103</v>
      </c>
      <c r="I209" s="9">
        <f>_xlfn.XLOOKUP($E209,'Copy of Raw Data'!$E:$E,'Copy of Raw Data'!I:I,"ERROR",0,1)</f>
        <v>0.000173598812891721</v>
      </c>
      <c r="J209" s="9" t="str">
        <f>_xlfn.XLOOKUP($E209,'Copy of Raw Data'!$E:$E,'Copy of 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20 to 30</v>
      </c>
      <c r="L209" s="9">
        <f>_xlfn.XLOOKUP($E209,'Copy of Raw Data'!$E:$E,'Copy of Raw Data'!L:L,"ERROR",0,1)</f>
        <v>23.97</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20 to 30</v>
      </c>
      <c r="N209" s="9">
        <f>_xlfn.XLOOKUP($E209,'Copy of Raw Data'!$E:$E,'Copy of Raw Data'!N:N,"ERROR",0,1)</f>
        <v>23.97</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42"/>
        <v>0</v>
      </c>
      <c r="Q209" s="9">
        <f>_xlfn.XLOOKUP($E209,'Copy of Raw Data'!$E:$E,'Copy of Raw Data'!Q:Q,"ERROR",0,1)</f>
        <v>18</v>
      </c>
      <c r="R209" s="9" t="str">
        <f>_xlfn.XLOOKUP($E209,'Copy of Raw Data'!$E:$E,'Copy of Raw Data'!R:R,"ERROR",0,1)</f>
        <v>fl oz</v>
      </c>
      <c r="S209" s="17">
        <f t="shared" si="39"/>
        <v>1.28044871794872</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1 to 2</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 to 0.05</v>
      </c>
      <c r="V209" s="17">
        <f t="shared" si="43"/>
        <v>0.0433022900895745</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 to 0.05</v>
      </c>
      <c r="X209" s="17">
        <f t="shared" si="44"/>
        <v>0.0433022900895745</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15 to 20</v>
      </c>
      <c r="Z209" s="17">
        <f t="array" ref="Z209">_xlfn.IFS(AA209="oz",_xlfn.IFS(R209="oz",Q209,R209="fl oz",Q209*1.04,R209="ml",Q209*0.0338),AA209="fl oz",_xlfn.IFS(R209="oz",Q209/1.04,R209="fl oz",Q209,R209="ml",Q209*0.0338/1.04),AA209="ml",_xlfn.IFS(R209="oz",Q209/0.0338,R209="fl oz",Q209*1.04/0.0338,R209="ml",Q209))</f>
        <v>18.72</v>
      </c>
      <c r="AA209" s="9" t="str">
        <f>_xlfn.XLOOKUP($E209,'Copy of Raw Data'!$E:$E,'Copy of Raw Data'!AA:AA,"ERROR",0,1)</f>
        <v>oz</v>
      </c>
      <c r="AB209" s="9"/>
      <c r="AC209" s="9"/>
      <c r="AD209" s="9"/>
      <c r="AE209" s="9"/>
      <c r="AF209" s="9"/>
      <c r="AH209">
        <f t="shared" si="46"/>
        <v>0</v>
      </c>
      <c r="AI209">
        <f t="shared" si="46"/>
        <v>0</v>
      </c>
      <c r="AJ209">
        <f t="shared" si="46"/>
        <v>0</v>
      </c>
      <c r="AK209">
        <f t="shared" si="46"/>
        <v>0</v>
      </c>
      <c r="AL209">
        <f t="shared" si="46"/>
        <v>0</v>
      </c>
      <c r="AM209">
        <f t="shared" si="46"/>
        <v>0</v>
      </c>
      <c r="AN209">
        <f t="shared" si="46"/>
        <v>0</v>
      </c>
      <c r="AO209">
        <f t="shared" si="46"/>
        <v>0</v>
      </c>
      <c r="AP209">
        <f t="shared" si="46"/>
        <v>0</v>
      </c>
      <c r="AQ209">
        <f t="shared" si="46"/>
        <v>0</v>
      </c>
      <c r="AR209">
        <f t="shared" si="46"/>
        <v>0</v>
      </c>
      <c r="AS209">
        <f t="shared" si="46"/>
        <v>0</v>
      </c>
      <c r="AT209">
        <f t="shared" si="46"/>
        <v>0</v>
      </c>
      <c r="AU209">
        <f t="shared" si="46"/>
        <v>0</v>
      </c>
      <c r="AV209">
        <f t="shared" si="46"/>
        <v>0</v>
      </c>
      <c r="AW209">
        <f t="shared" si="46"/>
        <v>0</v>
      </c>
      <c r="AX209">
        <f t="shared" si="45"/>
        <v>0</v>
      </c>
      <c r="AY209">
        <f t="shared" si="45"/>
        <v>0</v>
      </c>
      <c r="AZ209">
        <f t="shared" si="45"/>
        <v>0</v>
      </c>
    </row>
    <row r="210" hidden="1" spans="1:52">
      <c r="A210" s="9" t="str">
        <f>_xlfn.XLOOKUP($E210,'Copy of Raw Data'!$E:$E,'Copy of Raw Data'!A:A,"ERROR",0,1)</f>
        <v>US</v>
      </c>
      <c r="B210" s="9" t="str">
        <f>_xlfn.XLOOKUP($E210,'Copy of Raw Data'!$E:$E,'Copy of Raw Data'!B:B,"ERROR",0,1)</f>
        <v>Hair Mousses</v>
      </c>
      <c r="C210" s="9" t="str">
        <f>_xlfn.XLOOKUP($E210,'Copy of Raw Data'!$E:$E,'Copy of Raw Data'!C:C,"ERROR",0,1)</f>
        <v>tresemme</v>
      </c>
      <c r="D210" s="9" t="str">
        <f>_xlfn.XLOOKUP($E210,'Copy of Raw Data'!$E:$E,'Copy of Raw Data'!D:D,"ERROR",0,1)</f>
        <v>www.amazon.com/dp/B07DCTHW5L</v>
      </c>
      <c r="E210" s="9" t="s">
        <v>771</v>
      </c>
      <c r="F210" s="9" t="str">
        <f>_xlfn.XLOOKUP($E210,'Copy of Raw Data'!$E:$E,'Copy of Raw Data'!F:F,"ERROR",0,1)</f>
        <v>Tresemme Extra Hold Mousse, 2 oz, 2-Pack</v>
      </c>
      <c r="G210" s="9">
        <f>_xlfn.XLOOKUP($E210,'Copy of Raw Data'!$E:$E,'Copy of Raw Data'!G:G,"ERROR",0,1)</f>
        <v>296</v>
      </c>
      <c r="H210" s="9">
        <f>_xlfn.XLOOKUP($E210,'Copy of Raw Data'!$E:$E,'Copy of Raw Data'!H:H,"ERROR",0,1)</f>
        <v>4083.28</v>
      </c>
      <c r="I210" s="9">
        <f>_xlfn.XLOOKUP($E210,'Copy of Raw Data'!$E:$E,'Copy of Raw Data'!I:I,"ERROR",0,1)</f>
        <v>0.000157026216044745</v>
      </c>
      <c r="J210" s="9" t="str">
        <f>_xlfn.XLOOKUP($E210,'Copy of Raw Data'!$E:$E,'Copy of 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10 to 15</v>
      </c>
      <c r="L210" s="9">
        <f>_xlfn.XLOOKUP($E210,'Copy of Raw Data'!$E:$E,'Copy of Raw Data'!L:L,"ERROR",0,1)</f>
        <v>13.79</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10 to 15</v>
      </c>
      <c r="N210" s="9">
        <f>_xlfn.XLOOKUP($E210,'Copy of Raw Data'!$E:$E,'Copy of Raw Data'!N:N,"ERROR",0,1)</f>
        <v>14.06</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0% to 2%</v>
      </c>
      <c r="P210" s="16">
        <f t="shared" si="42"/>
        <v>0.0192034139402561</v>
      </c>
      <c r="Q210" s="9">
        <f>_xlfn.XLOOKUP($E210,'Copy of Raw Data'!$E:$E,'Copy of Raw Data'!Q:Q,"ERROR",0,1)</f>
        <v>4</v>
      </c>
      <c r="R210" s="9" t="str">
        <f>_xlfn.XLOOKUP($E210,'Copy of Raw Data'!$E:$E,'Copy of Raw Data'!R:R,"ERROR",0,1)</f>
        <v>oz</v>
      </c>
      <c r="S210" s="17">
        <f t="shared" si="39"/>
        <v>3.4475</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3 to 4</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0.1 to 0.2</v>
      </c>
      <c r="V210" s="17">
        <f t="shared" si="43"/>
        <v>0.11887047683463</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0.1 to 0.2</v>
      </c>
      <c r="X210" s="17">
        <f t="shared" si="44"/>
        <v>0.116587757862699</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2 to 4</v>
      </c>
      <c r="Z210" s="17">
        <f t="array" ref="Z210">_xlfn.IFS(AA210="oz",_xlfn.IFS(R210="oz",Q210,R210="fl oz",Q210*1.04,R210="ml",Q210*0.0338),AA210="fl oz",_xlfn.IFS(R210="oz",Q210/1.04,R210="fl oz",Q210,R210="ml",Q210*0.0338/1.04),AA210="ml",_xlfn.IFS(R210="oz",Q210/0.0338,R210="fl oz",Q210*1.04/0.0338,R210="ml",Q210))</f>
        <v>4</v>
      </c>
      <c r="AA210" s="9" t="str">
        <f>_xlfn.XLOOKUP($E210,'Copy of Raw Data'!$E:$E,'Copy of Raw Data'!AA:AA,"ERROR",0,1)</f>
        <v>oz</v>
      </c>
      <c r="AB210" s="9"/>
      <c r="AC210" s="9"/>
      <c r="AD210" s="9"/>
      <c r="AE210" s="9"/>
      <c r="AF210" s="9"/>
      <c r="AH210">
        <f t="shared" si="46"/>
        <v>0</v>
      </c>
      <c r="AI210">
        <f t="shared" si="46"/>
        <v>0</v>
      </c>
      <c r="AJ210">
        <f t="shared" si="46"/>
        <v>0</v>
      </c>
      <c r="AK210">
        <f t="shared" si="46"/>
        <v>0</v>
      </c>
      <c r="AL210">
        <f t="shared" si="46"/>
        <v>0</v>
      </c>
      <c r="AM210">
        <f t="shared" si="46"/>
        <v>0</v>
      </c>
      <c r="AN210">
        <f t="shared" si="46"/>
        <v>0</v>
      </c>
      <c r="AO210">
        <f t="shared" si="46"/>
        <v>0</v>
      </c>
      <c r="AP210">
        <f t="shared" si="46"/>
        <v>0</v>
      </c>
      <c r="AQ210">
        <f t="shared" si="46"/>
        <v>0</v>
      </c>
      <c r="AR210">
        <f t="shared" si="46"/>
        <v>0</v>
      </c>
      <c r="AS210">
        <f t="shared" si="46"/>
        <v>0</v>
      </c>
      <c r="AT210">
        <f t="shared" si="46"/>
        <v>0</v>
      </c>
      <c r="AU210">
        <f t="shared" si="46"/>
        <v>0</v>
      </c>
      <c r="AV210">
        <f t="shared" si="46"/>
        <v>0</v>
      </c>
      <c r="AW210">
        <f t="shared" si="46"/>
        <v>0</v>
      </c>
      <c r="AX210">
        <f t="shared" si="45"/>
        <v>0</v>
      </c>
      <c r="AY210">
        <f t="shared" si="45"/>
        <v>0</v>
      </c>
      <c r="AZ210">
        <f t="shared" si="45"/>
        <v>0</v>
      </c>
    </row>
    <row r="211" hidden="1" spans="1:52">
      <c r="A211" s="9" t="str">
        <f>_xlfn.XLOOKUP($E211,'Copy of Raw Data'!$E:$E,'Copy of Raw Data'!A:A,"ERROR",0,1)</f>
        <v>US</v>
      </c>
      <c r="B211" s="9" t="str">
        <f>_xlfn.XLOOKUP($E211,'Copy of Raw Data'!$E:$E,'Copy of Raw Data'!B:B,"ERROR",0,1)</f>
        <v>Hair Mousses</v>
      </c>
      <c r="C211" s="9" t="str">
        <f>_xlfn.XLOOKUP($E211,'Copy of Raw Data'!$E:$E,'Copy of Raw Data'!C:C,"ERROR",0,1)</f>
        <v>Tresemme</v>
      </c>
      <c r="D211" s="9" t="str">
        <f>_xlfn.XLOOKUP($E211,'Copy of Raw Data'!$E:$E,'Copy of Raw Data'!D:D,"ERROR",0,1)</f>
        <v>www.amazon.com/dp/B0019J4R6Y</v>
      </c>
      <c r="E211" s="9" t="s">
        <v>775</v>
      </c>
      <c r="F211" s="9" t="str">
        <f>_xlfn.XLOOKUP($E211,'Copy of Raw Data'!$E:$E,'Copy of Raw Data'!F:F,"ERROR",0,1)</f>
        <v>Tresemme Thermal Creations Volumising Mousse, 6.5 Ounce</v>
      </c>
      <c r="G211" s="9">
        <f>_xlfn.XLOOKUP($E211,'Copy of Raw Data'!$E:$E,'Copy of Raw Data'!G:G,"ERROR",0,1)</f>
        <v>388</v>
      </c>
      <c r="H211" s="9">
        <f>_xlfn.XLOOKUP($E211,'Copy of Raw Data'!$E:$E,'Copy of Raw Data'!H:H,"ERROR",0,1)</f>
        <v>3693.47</v>
      </c>
      <c r="I211" s="9">
        <f>_xlfn.XLOOKUP($E211,'Copy of Raw Data'!$E:$E,'Copy of Raw Data'!I:I,"ERROR",0,1)</f>
        <v>0.000142312355336271</v>
      </c>
      <c r="J211" s="9" t="str">
        <f>_xlfn.XLOOKUP($E211,'Copy of Raw Data'!$E:$E,'Copy of 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5 to 10</v>
      </c>
      <c r="L211" s="9">
        <f>_xlfn.XLOOKUP($E211,'Copy of Raw Data'!$E:$E,'Copy of Raw Data'!L:L,"ERROR",0,1)</f>
        <v>9.5</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_xlfn.XLOOKUP($E211,'Copy of Raw Data'!$E:$E,'Copy of Raw Data'!N:N,"ERROR",0,1)</f>
        <v>10.28</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6% to 8%</v>
      </c>
      <c r="P211" s="16">
        <f t="shared" si="42"/>
        <v>0.0758754863813229</v>
      </c>
      <c r="Q211" s="9">
        <f>_xlfn.XLOOKUP($E211,'Copy of Raw Data'!$E:$E,'Copy of Raw Data'!Q:Q,"ERROR",0,1)</f>
        <v>6.5</v>
      </c>
      <c r="R211" s="9" t="str">
        <f>_xlfn.XLOOKUP($E211,'Copy of Raw Data'!$E:$E,'Copy of Raw Data'!R:R,"ERROR",0,1)</f>
        <v>oz</v>
      </c>
      <c r="S211" s="17">
        <f t="shared" si="39"/>
        <v>1.46153846153846</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1 to 2</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0.05 to 0.1</v>
      </c>
      <c r="V211" s="17">
        <f t="shared" si="43"/>
        <v>0.0534845607554434</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 to 0.05</v>
      </c>
      <c r="X211" s="17">
        <f t="shared" si="44"/>
        <v>0.0494263936942327</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6 to 8</v>
      </c>
      <c r="Z211" s="17">
        <f t="array" ref="Z211">_xlfn.IFS(AA211="oz",_xlfn.IFS(R211="oz",Q211,R211="fl oz",Q211*1.04,R211="ml",Q211*0.0338),AA211="fl oz",_xlfn.IFS(R211="oz",Q211/1.04,R211="fl oz",Q211,R211="ml",Q211*0.0338/1.04),AA211="ml",_xlfn.IFS(R211="oz",Q211/0.0338,R211="fl oz",Q211*1.04/0.0338,R211="ml",Q211))</f>
        <v>6.5</v>
      </c>
      <c r="AA211" s="9" t="str">
        <f>_xlfn.XLOOKUP($E211,'Copy of Raw Data'!$E:$E,'Copy of Raw Data'!AA:AA,"ERROR",0,1)</f>
        <v>oz</v>
      </c>
      <c r="AB211" s="9"/>
      <c r="AC211" s="9"/>
      <c r="AD211" s="9"/>
      <c r="AE211" s="9"/>
      <c r="AF211" s="9"/>
      <c r="AH211">
        <f t="shared" si="46"/>
        <v>0</v>
      </c>
      <c r="AI211">
        <f t="shared" si="46"/>
        <v>0</v>
      </c>
      <c r="AJ211">
        <f t="shared" si="46"/>
        <v>0</v>
      </c>
      <c r="AK211">
        <f t="shared" si="46"/>
        <v>0</v>
      </c>
      <c r="AL211">
        <f t="shared" si="46"/>
        <v>0</v>
      </c>
      <c r="AM211">
        <f t="shared" si="46"/>
        <v>0</v>
      </c>
      <c r="AN211">
        <f t="shared" si="46"/>
        <v>0</v>
      </c>
      <c r="AO211">
        <f t="shared" si="46"/>
        <v>0</v>
      </c>
      <c r="AP211">
        <f t="shared" si="46"/>
        <v>0</v>
      </c>
      <c r="AQ211">
        <f t="shared" si="46"/>
        <v>0</v>
      </c>
      <c r="AR211">
        <f t="shared" si="46"/>
        <v>0</v>
      </c>
      <c r="AS211">
        <f t="shared" si="46"/>
        <v>0</v>
      </c>
      <c r="AT211">
        <f t="shared" si="46"/>
        <v>0</v>
      </c>
      <c r="AU211">
        <f t="shared" si="46"/>
        <v>0</v>
      </c>
      <c r="AV211">
        <f t="shared" si="46"/>
        <v>0</v>
      </c>
      <c r="AW211">
        <f t="shared" si="46"/>
        <v>0</v>
      </c>
      <c r="AX211">
        <f t="shared" si="45"/>
        <v>0</v>
      </c>
      <c r="AY211">
        <f t="shared" si="45"/>
        <v>0</v>
      </c>
      <c r="AZ211">
        <f t="shared" si="45"/>
        <v>0</v>
      </c>
    </row>
    <row r="212" hidden="1" spans="1:52">
      <c r="A212" s="9" t="str">
        <f>_xlfn.XLOOKUP($E212,'Copy of Raw Data'!$E:$E,'Copy of Raw Data'!A:A,"ERROR",0,1)</f>
        <v>US</v>
      </c>
      <c r="B212" s="9" t="str">
        <f>_xlfn.XLOOKUP($E212,'Copy of Raw Data'!$E:$E,'Copy of Raw Data'!B:B,"ERROR",0,1)</f>
        <v>Hair Mousses</v>
      </c>
      <c r="C212" s="9" t="str">
        <f>_xlfn.XLOOKUP($E212,'Copy of Raw Data'!$E:$E,'Copy of Raw Data'!C:C,"ERROR",0,1)</f>
        <v>Carol's Daughter</v>
      </c>
      <c r="D212" s="9" t="str">
        <f>_xlfn.XLOOKUP($E212,'Copy of Raw Data'!$E:$E,'Copy of Raw Data'!D:D,"ERROR",0,1)</f>
        <v>www.amazon.com/dp/B08KXFGQKK</v>
      </c>
      <c r="E212" s="9" t="s">
        <v>778</v>
      </c>
      <c r="F212" s="9" t="str">
        <f>_xlfn.XLOOKUP($E212,'Copy of Raw Data'!$E:$E,'Copy of Raw Data'!F:F,"ERROR",0,1)</f>
        <v>Carol’s Daughter Wash Day Delight Detangling Jelly-To-Cream Conditioner with Glycerin and Aloe, Paraben-Free for Moisture, Hydration and Shine, Moisturizing, Curly Hair , 20 Oz</v>
      </c>
      <c r="G212" s="9">
        <f>_xlfn.XLOOKUP($E212,'Copy of Raw Data'!$E:$E,'Copy of Raw Data'!G:G,"ERROR",0,1)</f>
        <v>279</v>
      </c>
      <c r="H212" s="9">
        <f>_xlfn.XLOOKUP($E212,'Copy of Raw Data'!$E:$E,'Copy of Raw Data'!H:H,"ERROR",0,1)</f>
        <v>3347.38</v>
      </c>
      <c r="I212" s="9">
        <f>_xlfn.XLOOKUP($E212,'Copy of Raw Data'!$E:$E,'Copy of Raw Data'!I:I,"ERROR",0,1)</f>
        <v>0.000141037769118698</v>
      </c>
      <c r="J212" s="9" t="str">
        <f>_xlfn.XLOOKUP($E212,'Copy of Raw Data'!$E:$E,'Copy of 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10 to 15</v>
      </c>
      <c r="L212" s="9">
        <f>_xlfn.XLOOKUP($E212,'Copy of Raw Data'!$E:$E,'Copy of Raw Data'!L:L,"ERROR",0,1)</f>
        <v>11.98</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_xlfn.XLOOKUP($E212,'Copy of Raw Data'!$E:$E,'Copy of Raw Data'!N:N,"ERROR",0,1)</f>
        <v>11.98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No Discount</v>
      </c>
      <c r="P212" s="16">
        <f t="shared" si="42"/>
        <v>0</v>
      </c>
      <c r="Q212" s="9">
        <f>_xlfn.XLOOKUP($E212,'Copy of Raw Data'!$E:$E,'Copy of Raw Data'!Q:Q,"ERROR",0,1)</f>
        <v>20</v>
      </c>
      <c r="R212" s="9" t="str">
        <f>_xlfn.XLOOKUP($E212,'Copy of Raw Data'!$E:$E,'Copy of Raw Data'!R:R,"ERROR",0,1)</f>
        <v>oz</v>
      </c>
      <c r="S212" s="17">
        <f t="shared" si="39"/>
        <v>0.599</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0.5 to 0.75</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 to 0.05</v>
      </c>
      <c r="V212" s="17">
        <f t="shared" si="43"/>
        <v>0.02025701724721</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44"/>
        <v>0.02025701724721</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15 to 20</v>
      </c>
      <c r="Z212" s="17">
        <f t="array" ref="Z212">_xlfn.IFS(AA212="oz",_xlfn.IFS(R212="oz",Q212,R212="fl oz",Q212*1.04,R212="ml",Q212*0.0338),AA212="fl oz",_xlfn.IFS(R212="oz",Q212/1.04,R212="fl oz",Q212,R212="ml",Q212*0.0338/1.04),AA212="ml",_xlfn.IFS(R212="oz",Q212/0.0338,R212="fl oz",Q212*1.04/0.0338,R212="ml",Q212))</f>
        <v>20</v>
      </c>
      <c r="AA212" s="9" t="str">
        <f>_xlfn.XLOOKUP($E212,'Copy of Raw Data'!$E:$E,'Copy of Raw Data'!AA:AA,"ERROR",0,1)</f>
        <v>oz</v>
      </c>
      <c r="AB212" s="9"/>
      <c r="AC212" s="9"/>
      <c r="AD212" s="9"/>
      <c r="AE212" s="9"/>
      <c r="AF212" s="9"/>
      <c r="AH212">
        <f t="shared" si="46"/>
        <v>0</v>
      </c>
      <c r="AI212">
        <f t="shared" si="46"/>
        <v>0</v>
      </c>
      <c r="AJ212">
        <f t="shared" si="46"/>
        <v>0</v>
      </c>
      <c r="AK212">
        <f t="shared" si="46"/>
        <v>0</v>
      </c>
      <c r="AL212">
        <f t="shared" si="46"/>
        <v>0</v>
      </c>
      <c r="AM212">
        <f t="shared" si="46"/>
        <v>0</v>
      </c>
      <c r="AN212">
        <f t="shared" si="46"/>
        <v>0</v>
      </c>
      <c r="AO212">
        <f t="shared" si="46"/>
        <v>0</v>
      </c>
      <c r="AP212">
        <f t="shared" si="46"/>
        <v>0</v>
      </c>
      <c r="AQ212">
        <f t="shared" si="46"/>
        <v>0</v>
      </c>
      <c r="AR212">
        <f t="shared" si="46"/>
        <v>0</v>
      </c>
      <c r="AS212">
        <f t="shared" si="46"/>
        <v>0</v>
      </c>
      <c r="AT212">
        <f t="shared" si="46"/>
        <v>0</v>
      </c>
      <c r="AU212">
        <f t="shared" si="46"/>
        <v>0</v>
      </c>
      <c r="AV212">
        <f t="shared" si="46"/>
        <v>0</v>
      </c>
      <c r="AW212">
        <f t="shared" si="46"/>
        <v>0</v>
      </c>
      <c r="AX212">
        <f t="shared" si="45"/>
        <v>0</v>
      </c>
      <c r="AY212">
        <f t="shared" si="45"/>
        <v>0</v>
      </c>
      <c r="AZ212">
        <f t="shared" si="45"/>
        <v>0</v>
      </c>
    </row>
    <row r="213" hidden="1" spans="1:52">
      <c r="A213" s="9" t="str">
        <f>_xlfn.XLOOKUP($E213,'Copy of Raw Data'!$E:$E,'Copy of Raw Data'!A:A,"ERROR",0,1)</f>
        <v>US</v>
      </c>
      <c r="B213" s="9" t="str">
        <f>_xlfn.XLOOKUP($E213,'Copy of Raw Data'!$E:$E,'Copy of Raw Data'!B:B,"ERROR",0,1)</f>
        <v>Hair Mousses</v>
      </c>
      <c r="C213" s="9" t="str">
        <f>_xlfn.XLOOKUP($E213,'Copy of Raw Data'!$E:$E,'Copy of Raw Data'!C:C,"ERROR",0,1)</f>
        <v>garnier</v>
      </c>
      <c r="D213" s="9" t="str">
        <f>_xlfn.XLOOKUP($E213,'Copy of Raw Data'!$E:$E,'Copy of Raw Data'!D:D,"ERROR",0,1)</f>
        <v>www.amazon.com/dp/B01MFC0T0A</v>
      </c>
      <c r="E213" s="9" t="s">
        <v>781</v>
      </c>
      <c r="F213" s="9" t="str">
        <f>_xlfn.XLOOKUP($E213,'Copy of Raw Data'!$E:$E,'Copy of Raw Data'!F:F,"ERROR",0,1)</f>
        <v>Garnier Fructis Style Smooth Air Dry Anti-Frizz Cream, 5.1 fl. oz.</v>
      </c>
      <c r="G213" s="9">
        <f>_xlfn.XLOOKUP($E213,'Copy of Raw Data'!$E:$E,'Copy of Raw Data'!G:G,"ERROR",0,1)</f>
        <v>686</v>
      </c>
      <c r="H213" s="9">
        <f>_xlfn.XLOOKUP($E213,'Copy of Raw Data'!$E:$E,'Copy of Raw Data'!H:H,"ERROR",0,1)</f>
        <v>3317.4</v>
      </c>
      <c r="I213" s="9">
        <f>_xlfn.XLOOKUP($E213,'Copy of Raw Data'!$E:$E,'Copy of Raw Data'!I:I,"ERROR",0,1)</f>
        <v>0.000139146721921977</v>
      </c>
      <c r="J213" s="9" t="str">
        <f>_xlfn.XLOOKUP($E213,'Copy of Raw Data'!$E:$E,'Copy of 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0 to 5</v>
      </c>
      <c r="L213" s="9">
        <f>_xlfn.XLOOKUP($E213,'Copy of Raw Data'!$E:$E,'Copy of Raw Data'!L:L,"ERROR",0,1)</f>
        <v>4.84</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 to 10</v>
      </c>
      <c r="N213" s="9">
        <f>_xlfn.XLOOKUP($E213,'Copy of Raw Data'!$E:$E,'Copy of Raw Data'!N:N,"ERROR",0,1)</f>
        <v>7.74</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30% to 40%</v>
      </c>
      <c r="P213" s="16">
        <f t="shared" si="42"/>
        <v>0.374677002583979</v>
      </c>
      <c r="Q213" s="9">
        <f>_xlfn.XLOOKUP($E213,'Copy of Raw Data'!$E:$E,'Copy of Raw Data'!Q:Q,"ERROR",0,1)</f>
        <v>5.1</v>
      </c>
      <c r="R213" s="9" t="str">
        <f>_xlfn.XLOOKUP($E213,'Copy of Raw Data'!$E:$E,'Copy of Raw Data'!R:R,"ERROR",0,1)</f>
        <v>fl oz</v>
      </c>
      <c r="S213" s="17">
        <f t="shared" si="39"/>
        <v>0.912518853695324</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0.75 to 1</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43"/>
        <v>0.0493498822488856</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44"/>
        <v>0.0308596162900008</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4 to 6</v>
      </c>
      <c r="Z213" s="17">
        <f t="array" ref="Z213">_xlfn.IFS(AA213="oz",_xlfn.IFS(R213="oz",Q213,R213="fl oz",Q213*1.04,R213="ml",Q213*0.0338),AA213="fl oz",_xlfn.IFS(R213="oz",Q213/1.04,R213="fl oz",Q213,R213="ml",Q213*0.0338/1.04),AA213="ml",_xlfn.IFS(R213="oz",Q213/0.0338,R213="fl oz",Q213*1.04/0.0338,R213="ml",Q213))</f>
        <v>5.304</v>
      </c>
      <c r="AA213" s="9" t="str">
        <f>_xlfn.XLOOKUP($E213,'Copy of Raw Data'!$E:$E,'Copy of Raw Data'!AA:AA,"ERROR",0,1)</f>
        <v>oz</v>
      </c>
      <c r="AB213" s="9"/>
      <c r="AC213" s="9"/>
      <c r="AD213" s="9"/>
      <c r="AE213" s="9"/>
      <c r="AF213" s="9"/>
      <c r="AH213">
        <f t="shared" si="46"/>
        <v>0</v>
      </c>
      <c r="AI213">
        <f t="shared" si="46"/>
        <v>0</v>
      </c>
      <c r="AJ213">
        <f t="shared" si="46"/>
        <v>0</v>
      </c>
      <c r="AK213">
        <f t="shared" si="46"/>
        <v>0</v>
      </c>
      <c r="AL213">
        <f t="shared" si="46"/>
        <v>0</v>
      </c>
      <c r="AM213">
        <f t="shared" si="46"/>
        <v>0</v>
      </c>
      <c r="AN213">
        <f t="shared" si="46"/>
        <v>0</v>
      </c>
      <c r="AO213">
        <f t="shared" si="46"/>
        <v>0</v>
      </c>
      <c r="AP213">
        <f t="shared" si="46"/>
        <v>0</v>
      </c>
      <c r="AQ213">
        <f t="shared" si="46"/>
        <v>0</v>
      </c>
      <c r="AR213">
        <f t="shared" si="46"/>
        <v>0</v>
      </c>
      <c r="AS213">
        <f t="shared" si="46"/>
        <v>0</v>
      </c>
      <c r="AT213">
        <f t="shared" si="46"/>
        <v>0</v>
      </c>
      <c r="AU213">
        <f t="shared" si="46"/>
        <v>0</v>
      </c>
      <c r="AV213">
        <f t="shared" si="46"/>
        <v>0</v>
      </c>
      <c r="AW213">
        <f t="shared" si="46"/>
        <v>0</v>
      </c>
      <c r="AX213">
        <f t="shared" si="45"/>
        <v>0</v>
      </c>
      <c r="AY213">
        <f t="shared" si="45"/>
        <v>0</v>
      </c>
      <c r="AZ213">
        <f t="shared" si="45"/>
        <v>0</v>
      </c>
    </row>
    <row r="214" hidden="1" spans="1:52">
      <c r="A214" s="9" t="str">
        <f>_xlfn.XLOOKUP($E214,'Copy of Raw Data'!$E:$E,'Copy of Raw Data'!A:A,"ERROR",0,1)</f>
        <v>US</v>
      </c>
      <c r="B214" s="9" t="str">
        <f>_xlfn.XLOOKUP($E214,'Copy of Raw Data'!$E:$E,'Copy of Raw Data'!B:B,"ERROR",0,1)</f>
        <v>Hair Mousses</v>
      </c>
      <c r="C214" s="9" t="str">
        <f>_xlfn.XLOOKUP($E214,'Copy of Raw Data'!$E:$E,'Copy of Raw Data'!C:C,"ERROR",0,1)</f>
        <v>fantasia</v>
      </c>
      <c r="D214" s="9" t="str">
        <f>_xlfn.XLOOKUP($E214,'Copy of Raw Data'!$E:$E,'Copy of Raw Data'!D:D,"ERROR",0,1)</f>
        <v>www.amazon.com/dp/B000O9L67S</v>
      </c>
      <c r="E214" s="9" t="s">
        <v>784</v>
      </c>
      <c r="F214" s="9" t="str">
        <f>_xlfn.XLOOKUP($E214,'Copy of Raw Data'!$E:$E,'Copy of Raw Data'!F:F,"ERROR",0,1)</f>
        <v>Fantasia Liquid Mousse Spritz 2 oz. Firm</v>
      </c>
      <c r="G214" s="9">
        <f>_xlfn.XLOOKUP($E214,'Copy of Raw Data'!$E:$E,'Copy of Raw Data'!G:G,"ERROR",0,1)</f>
        <v>539</v>
      </c>
      <c r="H214" s="9">
        <f>_xlfn.XLOOKUP($E214,'Copy of Raw Data'!$E:$E,'Copy of Raw Data'!H:H,"ERROR",0,1)</f>
        <v>3272.92</v>
      </c>
      <c r="I214" s="9">
        <f>_xlfn.XLOOKUP($E214,'Copy of Raw Data'!$E:$E,'Copy of Raw Data'!I:I,"ERROR",0,1)</f>
        <v>0.000133595171945635</v>
      </c>
      <c r="J214" s="9" t="str">
        <f>_xlfn.XLOOKUP($E214,'Copy of Raw Data'!$E:$E,'Copy of 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5 to 10</v>
      </c>
      <c r="L214" s="9">
        <f>_xlfn.XLOOKUP($E214,'Copy of Raw Data'!$E:$E,'Copy of Raw Data'!L:L,"ERROR",0,1)</f>
        <v>6.04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_xlfn.XLOOKUP($E214,'Copy of Raw Data'!$E:$E,'Copy of Raw Data'!N:N,"ERROR",0,1)</f>
        <v>6.36</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4% to 6%</v>
      </c>
      <c r="P214" s="16">
        <f t="shared" si="42"/>
        <v>0.0503144654088051</v>
      </c>
      <c r="Q214" s="9">
        <f>_xlfn.XLOOKUP($E214,'Copy of Raw Data'!$E:$E,'Copy of Raw Data'!Q:Q,"ERROR",0,1)</f>
        <v>2</v>
      </c>
      <c r="R214" s="9" t="str">
        <f>_xlfn.XLOOKUP($E214,'Copy of Raw Data'!$E:$E,'Copy of Raw Data'!R:R,"ERROR",0,1)</f>
        <v>oz</v>
      </c>
      <c r="S214" s="17">
        <f t="shared" si="39"/>
        <v>3.02</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3 to 4</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0.1 to 0.2</v>
      </c>
      <c r="V214" s="17">
        <f t="shared" si="43"/>
        <v>0.107541427122083</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0.1 to 0.2</v>
      </c>
      <c r="X214" s="17">
        <f t="shared" si="44"/>
        <v>0.102130537707136</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1 to 2</v>
      </c>
      <c r="Z214" s="17">
        <f t="array" ref="Z214">_xlfn.IFS(AA214="oz",_xlfn.IFS(R214="oz",Q214,R214="fl oz",Q214*1.04,R214="ml",Q214*0.0338),AA214="fl oz",_xlfn.IFS(R214="oz",Q214/1.04,R214="fl oz",Q214,R214="ml",Q214*0.0338/1.04),AA214="ml",_xlfn.IFS(R214="oz",Q214/0.0338,R214="fl oz",Q214*1.04/0.0338,R214="ml",Q214))</f>
        <v>2</v>
      </c>
      <c r="AA214" s="9" t="str">
        <f>_xlfn.XLOOKUP($E214,'Copy of Raw Data'!$E:$E,'Copy of Raw Data'!AA:AA,"ERROR",0,1)</f>
        <v>oz</v>
      </c>
      <c r="AB214" s="9"/>
      <c r="AC214" s="9"/>
      <c r="AD214" s="9"/>
      <c r="AE214" s="9"/>
      <c r="AF214" s="9"/>
      <c r="AH214">
        <f t="shared" si="46"/>
        <v>0</v>
      </c>
      <c r="AI214">
        <f t="shared" si="46"/>
        <v>0</v>
      </c>
      <c r="AJ214">
        <f t="shared" si="46"/>
        <v>0</v>
      </c>
      <c r="AK214">
        <f t="shared" si="46"/>
        <v>0</v>
      </c>
      <c r="AL214">
        <f t="shared" si="46"/>
        <v>0</v>
      </c>
      <c r="AM214">
        <f t="shared" si="46"/>
        <v>0</v>
      </c>
      <c r="AN214">
        <f t="shared" si="46"/>
        <v>0</v>
      </c>
      <c r="AO214">
        <f t="shared" si="46"/>
        <v>0</v>
      </c>
      <c r="AP214">
        <f t="shared" si="46"/>
        <v>0</v>
      </c>
      <c r="AQ214">
        <f t="shared" si="46"/>
        <v>0</v>
      </c>
      <c r="AR214">
        <f t="shared" si="46"/>
        <v>0</v>
      </c>
      <c r="AS214">
        <f t="shared" si="46"/>
        <v>0</v>
      </c>
      <c r="AT214">
        <f t="shared" si="46"/>
        <v>0</v>
      </c>
      <c r="AU214">
        <f t="shared" si="46"/>
        <v>0</v>
      </c>
      <c r="AV214">
        <f t="shared" si="46"/>
        <v>0</v>
      </c>
      <c r="AW214">
        <f t="shared" si="46"/>
        <v>0</v>
      </c>
      <c r="AX214">
        <f t="shared" si="45"/>
        <v>0</v>
      </c>
      <c r="AY214">
        <f t="shared" si="45"/>
        <v>0</v>
      </c>
      <c r="AZ214">
        <f t="shared" si="45"/>
        <v>0</v>
      </c>
    </row>
    <row r="215" hidden="1" spans="1:52">
      <c r="A215" s="9" t="str">
        <f>_xlfn.XLOOKUP($E215,'Copy of Raw Data'!$E:$E,'Copy of Raw Data'!A:A,"ERROR",0,1)</f>
        <v>US</v>
      </c>
      <c r="B215" s="9" t="str">
        <f>_xlfn.XLOOKUP($E215,'Copy of Raw Data'!$E:$E,'Copy of Raw Data'!B:B,"ERROR",0,1)</f>
        <v>Hair Mousses</v>
      </c>
      <c r="C215" s="9" t="str">
        <f>_xlfn.XLOOKUP($E215,'Copy of Raw Data'!$E:$E,'Copy of Raw Data'!C:C,"ERROR",0,1)</f>
        <v>Snip-its</v>
      </c>
      <c r="D215" s="9" t="str">
        <f>_xlfn.XLOOKUP($E215,'Copy of Raw Data'!$E:$E,'Copy of Raw Data'!D:D,"ERROR",0,1)</f>
        <v>www.amazon.com/dp/B079XVK94J</v>
      </c>
      <c r="E215" s="9" t="s">
        <v>788</v>
      </c>
      <c r="F215" s="9" t="str">
        <f>_xlfn.XLOOKUP($E215,'Copy of Raw Data'!$E:$E,'Copy of Raw Data'!F:F,"ERROR",0,1)</f>
        <v>Snip-its Morning Miracle Natural Hair Mousse Spray 10oz | Light Hold Kids Hair Products - Tropical Smelling Kids Hair Gel Alternative for Unruly Curly Hair - Made in USA | Salon Quality. Kid Friendly</v>
      </c>
      <c r="G215" s="9">
        <f>_xlfn.XLOOKUP($E215,'Copy of Raw Data'!$E:$E,'Copy of Raw Data'!G:G,"ERROR",0,1)</f>
        <v>210</v>
      </c>
      <c r="H215" s="9">
        <f>_xlfn.XLOOKUP($E215,'Copy of Raw Data'!$E:$E,'Copy of Raw Data'!H:H,"ERROR",0,1)</f>
        <v>3142.34</v>
      </c>
      <c r="I215" s="9">
        <f>_xlfn.XLOOKUP($E215,'Copy of Raw Data'!$E:$E,'Copy of Raw Data'!I:I,"ERROR",0,1)</f>
        <v>0.00013209738433906</v>
      </c>
      <c r="J215" s="9" t="str">
        <f>_xlfn.XLOOKUP($E215,'Copy of Raw Data'!$E:$E,'Copy of 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10 to 15</v>
      </c>
      <c r="L215" s="9">
        <f>_xlfn.XLOOKUP($E215,'Copy of Raw Data'!$E:$E,'Copy of Raw Data'!L:L,"ERROR",0,1)</f>
        <v>14.95</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10 to 15</v>
      </c>
      <c r="N215" s="9">
        <f>_xlfn.XLOOKUP($E215,'Copy of Raw Data'!$E:$E,'Copy of Raw Data'!N:N,"ERROR",0,1)</f>
        <v>14.95</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No Discount</v>
      </c>
      <c r="P215" s="16">
        <f t="shared" si="42"/>
        <v>0</v>
      </c>
      <c r="Q215" s="9">
        <f>_xlfn.XLOOKUP($E215,'Copy of Raw Data'!$E:$E,'Copy of Raw Data'!Q:Q,"ERROR",0,1)</f>
        <v>10</v>
      </c>
      <c r="R215" s="9" t="str">
        <f>_xlfn.XLOOKUP($E215,'Copy of Raw Data'!$E:$E,'Copy of Raw Data'!R:R,"ERROR",0,1)</f>
        <v>oz</v>
      </c>
      <c r="S215" s="17">
        <f t="shared" si="39"/>
        <v>1.495</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1 to 2</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0.05 to 0.1</v>
      </c>
      <c r="V215" s="17">
        <f t="shared" si="43"/>
        <v>0.0505579979709165</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0.05 to 0.1</v>
      </c>
      <c r="X215" s="17">
        <f t="shared" si="44"/>
        <v>0.0505579979709165</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8 to 10</v>
      </c>
      <c r="Z215" s="17">
        <f t="array" ref="Z215">_xlfn.IFS(AA215="oz",_xlfn.IFS(R215="oz",Q215,R215="fl oz",Q215*1.04,R215="ml",Q215*0.0338),AA215="fl oz",_xlfn.IFS(R215="oz",Q215/1.04,R215="fl oz",Q215,R215="ml",Q215*0.0338/1.04),AA215="ml",_xlfn.IFS(R215="oz",Q215/0.0338,R215="fl oz",Q215*1.04/0.0338,R215="ml",Q215))</f>
        <v>10</v>
      </c>
      <c r="AA215" s="9" t="str">
        <f>_xlfn.XLOOKUP($E215,'Copy of Raw Data'!$E:$E,'Copy of Raw Data'!AA:AA,"ERROR",0,1)</f>
        <v>oz</v>
      </c>
      <c r="AB215" s="9"/>
      <c r="AC215" s="9"/>
      <c r="AD215" s="9"/>
      <c r="AE215" s="9"/>
      <c r="AF215" s="9"/>
      <c r="AH215">
        <f t="shared" si="46"/>
        <v>0</v>
      </c>
      <c r="AI215">
        <f t="shared" si="46"/>
        <v>0</v>
      </c>
      <c r="AJ215">
        <f t="shared" si="46"/>
        <v>0</v>
      </c>
      <c r="AK215">
        <f t="shared" si="46"/>
        <v>0</v>
      </c>
      <c r="AL215">
        <f t="shared" si="46"/>
        <v>0</v>
      </c>
      <c r="AM215">
        <f t="shared" si="46"/>
        <v>0</v>
      </c>
      <c r="AN215">
        <f t="shared" si="46"/>
        <v>0</v>
      </c>
      <c r="AO215">
        <f t="shared" si="46"/>
        <v>0</v>
      </c>
      <c r="AP215">
        <f t="shared" si="46"/>
        <v>0</v>
      </c>
      <c r="AQ215">
        <f t="shared" si="46"/>
        <v>0</v>
      </c>
      <c r="AR215">
        <f t="shared" si="46"/>
        <v>0</v>
      </c>
      <c r="AS215">
        <f t="shared" si="46"/>
        <v>0</v>
      </c>
      <c r="AT215">
        <f t="shared" si="46"/>
        <v>0</v>
      </c>
      <c r="AU215">
        <f t="shared" si="46"/>
        <v>0</v>
      </c>
      <c r="AV215">
        <f t="shared" si="46"/>
        <v>0</v>
      </c>
      <c r="AW215">
        <f t="shared" si="46"/>
        <v>0</v>
      </c>
      <c r="AX215">
        <f t="shared" si="45"/>
        <v>0</v>
      </c>
      <c r="AY215">
        <f t="shared" si="45"/>
        <v>0</v>
      </c>
      <c r="AZ215">
        <f t="shared" si="45"/>
        <v>0</v>
      </c>
    </row>
    <row r="216" hidden="1" spans="1:52">
      <c r="A216" s="9" t="str">
        <f>_xlfn.XLOOKUP($E216,'Copy of Raw Data'!$E:$E,'Copy of Raw Data'!A:A,"ERROR",0,1)</f>
        <v>US</v>
      </c>
      <c r="B216" s="9" t="str">
        <f>_xlfn.XLOOKUP($E216,'Copy of Raw Data'!$E:$E,'Copy of Raw Data'!B:B,"ERROR",0,1)</f>
        <v>Hair Mousses</v>
      </c>
      <c r="C216" s="9" t="str">
        <f>_xlfn.XLOOKUP($E216,'Copy of Raw Data'!$E:$E,'Copy of Raw Data'!C:C,"ERROR",0,1)</f>
        <v>Nexxus</v>
      </c>
      <c r="D216" s="9" t="str">
        <f>_xlfn.XLOOKUP($E216,'Copy of Raw Data'!$E:$E,'Copy of Raw Data'!D:D,"ERROR",0,1)</f>
        <v>www.amazon.com/dp/B07CLJT9HF</v>
      </c>
      <c r="E216" s="9" t="s">
        <v>792</v>
      </c>
      <c r="F216" s="9" t="str">
        <f>_xlfn.XLOOKUP($E216,'Copy of Raw Data'!$E:$E,'Copy of Raw Data'!F:F,"ERROR",0,1)</f>
        <v>Nexxus Light Hoild Hair Mousse + Volumizing Foam - 2oz</v>
      </c>
      <c r="G216" s="9">
        <f>_xlfn.XLOOKUP($E216,'Copy of Raw Data'!$E:$E,'Copy of Raw Data'!G:G,"ERROR",0,1)</f>
        <v>271</v>
      </c>
      <c r="H216" s="9">
        <f>_xlfn.XLOOKUP($E216,'Copy of Raw Data'!$E:$E,'Copy of Raw Data'!H:H,"ERROR",0,1)</f>
        <v>3107.11</v>
      </c>
      <c r="I216" s="9">
        <f>_xlfn.XLOOKUP($E216,'Copy of Raw Data'!$E:$E,'Copy of Raw Data'!I:I,"ERROR",0,1)</f>
        <v>0.00012890411646708</v>
      </c>
      <c r="J216" s="9" t="str">
        <f>_xlfn.XLOOKUP($E216,'Copy of Raw Data'!$E:$E,'Copy of 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_xlfn.XLOOKUP($E216,'Copy of Raw Data'!$E:$E,'Copy of Raw Data'!L:L,"ERROR",0,1)</f>
        <v>11.59</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_xlfn.XLOOKUP($E216,'Copy of Raw Data'!$E:$E,'Copy of Raw Data'!N:N,"ERROR",0,1)</f>
        <v>11.66</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0% to 2%</v>
      </c>
      <c r="P216" s="16">
        <f t="shared" si="42"/>
        <v>0.00600343053173244</v>
      </c>
      <c r="Q216" s="9">
        <f>_xlfn.XLOOKUP($E216,'Copy of Raw Data'!$E:$E,'Copy of Raw Data'!Q:Q,"ERROR",0,1)</f>
        <v>2</v>
      </c>
      <c r="R216" s="9" t="str">
        <f>_xlfn.XLOOKUP($E216,'Copy of Raw Data'!$E:$E,'Copy of Raw Data'!R:R,"ERROR",0,1)</f>
        <v>oz</v>
      </c>
      <c r="S216" s="17">
        <f t="shared" si="39"/>
        <v>5.795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5 to 10</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0.1 to 0.2</v>
      </c>
      <c r="V216" s="17">
        <f t="shared" si="43"/>
        <v>0.197159283057153</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0.1 to 0.2</v>
      </c>
      <c r="X216" s="17">
        <f t="shared" si="44"/>
        <v>0.195975650997633</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1 to 2</v>
      </c>
      <c r="Z216" s="17">
        <f t="array" ref="Z216">_xlfn.IFS(AA216="oz",_xlfn.IFS(R216="oz",Q216,R216="fl oz",Q216*1.04,R216="ml",Q216*0.0338),AA216="fl oz",_xlfn.IFS(R216="oz",Q216/1.04,R216="fl oz",Q216,R216="ml",Q216*0.0338/1.04),AA216="ml",_xlfn.IFS(R216="oz",Q216/0.0338,R216="fl oz",Q216*1.04/0.0338,R216="ml",Q216))</f>
        <v>2</v>
      </c>
      <c r="AA216" s="9" t="str">
        <f>_xlfn.XLOOKUP($E216,'Copy of Raw Data'!$E:$E,'Copy of Raw Data'!AA:AA,"ERROR",0,1)</f>
        <v>oz</v>
      </c>
      <c r="AB216" s="9"/>
      <c r="AC216" s="9"/>
      <c r="AD216" s="9"/>
      <c r="AE216" s="9"/>
      <c r="AF216" s="9"/>
      <c r="AH216">
        <f t="shared" si="46"/>
        <v>0</v>
      </c>
      <c r="AI216">
        <f t="shared" si="46"/>
        <v>0</v>
      </c>
      <c r="AJ216">
        <f t="shared" si="46"/>
        <v>0</v>
      </c>
      <c r="AK216">
        <f t="shared" si="46"/>
        <v>0</v>
      </c>
      <c r="AL216">
        <f t="shared" si="46"/>
        <v>0</v>
      </c>
      <c r="AM216">
        <f t="shared" si="46"/>
        <v>0</v>
      </c>
      <c r="AN216">
        <f t="shared" si="46"/>
        <v>0</v>
      </c>
      <c r="AO216">
        <f t="shared" si="46"/>
        <v>0</v>
      </c>
      <c r="AP216">
        <f t="shared" si="46"/>
        <v>0</v>
      </c>
      <c r="AQ216">
        <f t="shared" si="46"/>
        <v>0</v>
      </c>
      <c r="AR216">
        <f t="shared" si="46"/>
        <v>0</v>
      </c>
      <c r="AS216">
        <f t="shared" si="46"/>
        <v>0</v>
      </c>
      <c r="AT216">
        <f t="shared" si="46"/>
        <v>0</v>
      </c>
      <c r="AU216">
        <f t="shared" si="46"/>
        <v>0</v>
      </c>
      <c r="AV216">
        <f t="shared" si="46"/>
        <v>0</v>
      </c>
      <c r="AW216">
        <f t="shared" si="46"/>
        <v>0</v>
      </c>
      <c r="AX216">
        <f t="shared" si="45"/>
        <v>0</v>
      </c>
      <c r="AY216">
        <f t="shared" si="45"/>
        <v>0</v>
      </c>
      <c r="AZ216">
        <f t="shared" si="45"/>
        <v>0</v>
      </c>
    </row>
    <row r="217" hidden="1" spans="1:52">
      <c r="A217" s="9" t="str">
        <f>_xlfn.XLOOKUP($E217,'Copy of Raw Data'!$E:$E,'Copy of Raw Data'!A:A,"ERROR",0,1)</f>
        <v>US</v>
      </c>
      <c r="B217" s="9" t="str">
        <f>_xlfn.XLOOKUP($E217,'Copy of Raw Data'!$E:$E,'Copy of Raw Data'!B:B,"ERROR",0,1)</f>
        <v>Hair Mousses</v>
      </c>
      <c r="C217" s="9" t="str">
        <f>_xlfn.XLOOKUP($E217,'Copy of Raw Data'!$E:$E,'Copy of Raw Data'!C:C,"ERROR",0,1)</f>
        <v>Healium 5</v>
      </c>
      <c r="D217" s="9" t="str">
        <f>_xlfn.XLOOKUP($E217,'Copy of Raw Data'!$E:$E,'Copy of Raw Data'!D:D,"ERROR",0,1)</f>
        <v>www.amazon.com/dp/B003UNV10M</v>
      </c>
      <c r="E217" s="9" t="s">
        <v>796</v>
      </c>
      <c r="F217" s="9" t="str">
        <f>_xlfn.XLOOKUP($E217,'Copy of Raw Data'!$E:$E,'Copy of Raw Data'!F:F,"ERROR",0,1)</f>
        <v>aiHr Whipp Mousse for Volumizing Fine, Thin Hair Weightless Clean Volume Thickening Quick Fix Hair Styling Foam Fortified with Wheat Germ Oil, Sunscreen UV Protection by Healium Hair</v>
      </c>
      <c r="G217" s="9">
        <f>_xlfn.XLOOKUP($E217,'Copy of Raw Data'!$E:$E,'Copy of Raw Data'!G:G,"ERROR",0,1)</f>
        <v>150</v>
      </c>
      <c r="H217" s="9">
        <f>_xlfn.XLOOKUP($E217,'Copy of Raw Data'!$E:$E,'Copy of Raw Data'!H:H,"ERROR",0,1)</f>
        <v>3032</v>
      </c>
      <c r="I217" s="9">
        <f>_xlfn.XLOOKUP($E217,'Copy of Raw Data'!$E:$E,'Copy of Raw Data'!I:I,"ERROR",0,1)</f>
        <v>0.000126201891650903</v>
      </c>
      <c r="J217" s="9" t="str">
        <f>_xlfn.XLOOKUP($E217,'Copy of Raw Data'!$E:$E,'Copy of 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20 to 30</v>
      </c>
      <c r="L217" s="9">
        <f>_xlfn.XLOOKUP($E217,'Copy of Raw Data'!$E:$E,'Copy of Raw Data'!L:L,"ERROR",0,1)</f>
        <v>20.28</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20 to 30</v>
      </c>
      <c r="N217" s="9">
        <f>_xlfn.XLOOKUP($E217,'Copy of Raw Data'!$E:$E,'Copy of Raw Data'!N:N,"ERROR",0,1)</f>
        <v>21.71</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6% to 8%</v>
      </c>
      <c r="P217" s="16">
        <f t="shared" si="42"/>
        <v>0.0658682634730539</v>
      </c>
      <c r="Q217" s="9">
        <f>_xlfn.XLOOKUP($E217,'Copy of Raw Data'!$E:$E,'Copy of Raw Data'!Q:Q,"ERROR",0,1)</f>
        <v>0</v>
      </c>
      <c r="R217" s="9">
        <f>_xlfn.XLOOKUP($E217,'Copy of Raw Data'!$E:$E,'Copy of Raw Data'!R:R,"ERROR",0,1)</f>
        <v>0</v>
      </c>
      <c r="S217" s="17" t="e">
        <f t="shared" si="39"/>
        <v>#N/A</v>
      </c>
      <c r="T217" s="9" t="e">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#N/A</v>
      </c>
      <c r="U217" s="17" t="e">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#N/A</v>
      </c>
      <c r="V217" s="17" t="e">
        <f t="shared" si="43"/>
        <v>#N/A</v>
      </c>
      <c r="W217" s="17" t="e">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#N/A</v>
      </c>
      <c r="X217" s="17" t="e">
        <f t="shared" si="44"/>
        <v>#N/A</v>
      </c>
      <c r="Y217" s="9" t="e">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#N/A</v>
      </c>
      <c r="Z217" s="17" t="e">
        <f t="array" ref="Z217">_xlfn.IFS(AA217="oz",_xlfn.IFS(R217="oz",Q217,R217="fl oz",Q217*1.04,R217="ml",Q217*0.0338),AA217="fl oz",_xlfn.IFS(R217="oz",Q217/1.04,R217="fl oz",Q217,R217="ml",Q217*0.0338/1.04),AA217="ml",_xlfn.IFS(R217="oz",Q217/0.0338,R217="fl oz",Q217*1.04/0.0338,R217="ml",Q217))</f>
        <v>#N/A</v>
      </c>
      <c r="AA217" s="9" t="str">
        <f>_xlfn.XLOOKUP($E217,'Copy of Raw Data'!$E:$E,'Copy of Raw Data'!AA:AA,"ERROR",0,1)</f>
        <v>oz</v>
      </c>
      <c r="AB217" s="9"/>
      <c r="AC217" s="9"/>
      <c r="AD217" s="9"/>
      <c r="AE217" s="9"/>
      <c r="AF217" s="9"/>
      <c r="AH217">
        <f t="shared" si="46"/>
        <v>0</v>
      </c>
      <c r="AI217">
        <f t="shared" si="46"/>
        <v>0</v>
      </c>
      <c r="AJ217">
        <f t="shared" si="46"/>
        <v>0</v>
      </c>
      <c r="AK217">
        <f t="shared" si="46"/>
        <v>0</v>
      </c>
      <c r="AL217">
        <f t="shared" si="46"/>
        <v>0</v>
      </c>
      <c r="AM217">
        <f t="shared" si="46"/>
        <v>0</v>
      </c>
      <c r="AN217">
        <f t="shared" si="46"/>
        <v>0</v>
      </c>
      <c r="AO217">
        <f t="shared" si="46"/>
        <v>0</v>
      </c>
      <c r="AP217">
        <f t="shared" si="46"/>
        <v>0</v>
      </c>
      <c r="AQ217">
        <f t="shared" si="46"/>
        <v>0</v>
      </c>
      <c r="AR217">
        <f t="shared" si="46"/>
        <v>0</v>
      </c>
      <c r="AS217">
        <f t="shared" si="46"/>
        <v>0</v>
      </c>
      <c r="AT217">
        <f t="shared" si="46"/>
        <v>0</v>
      </c>
      <c r="AU217">
        <f t="shared" si="46"/>
        <v>0</v>
      </c>
      <c r="AV217">
        <f t="shared" si="46"/>
        <v>0</v>
      </c>
      <c r="AW217">
        <f t="shared" si="46"/>
        <v>0</v>
      </c>
      <c r="AX217">
        <f t="shared" si="45"/>
        <v>0</v>
      </c>
      <c r="AY217">
        <f t="shared" si="45"/>
        <v>0</v>
      </c>
      <c r="AZ217">
        <f t="shared" si="45"/>
        <v>0</v>
      </c>
    </row>
    <row r="218" hidden="1" spans="1:52">
      <c r="A218" s="9" t="str">
        <f>_xlfn.XLOOKUP($E218,'Copy of Raw Data'!$E:$E,'Copy of Raw Data'!A:A,"ERROR",0,1)</f>
        <v>US</v>
      </c>
      <c r="B218" s="9" t="str">
        <f>_xlfn.XLOOKUP($E218,'Copy of Raw Data'!$E:$E,'Copy of Raw Data'!B:B,"ERROR",0,1)</f>
        <v>Hair Mousses</v>
      </c>
      <c r="C218" s="9" t="str">
        <f>_xlfn.XLOOKUP($E218,'Copy of Raw Data'!$E:$E,'Copy of Raw Data'!C:C,"ERROR",0,1)</f>
        <v>L'Oreal Paris</v>
      </c>
      <c r="D218" s="9" t="str">
        <f>_xlfn.XLOOKUP($E218,'Copy of Raw Data'!$E:$E,'Copy of Raw Data'!D:D,"ERROR",0,1)</f>
        <v>www.amazon.com/dp/B00KXKYN0A</v>
      </c>
      <c r="E218" s="9" t="s">
        <v>799</v>
      </c>
      <c r="F218" s="9" t="str">
        <f>_xlfn.XLOOKUP($E218,'Copy of Raw Data'!$E:$E,'Copy of Raw Data'!F:F,"ERROR",0,1)</f>
        <v>L'Oreal Advanced Hairstyle Boost It Volume Inject Mousse, Extra Strong Hold 8.30 oz (Pack of 2)</v>
      </c>
      <c r="G218" s="9">
        <f>_xlfn.XLOOKUP($E218,'Copy of Raw Data'!$E:$E,'Copy of Raw Data'!G:G,"ERROR",0,1)</f>
        <v>132</v>
      </c>
      <c r="H218" s="9">
        <f>_xlfn.XLOOKUP($E218,'Copy of Raw Data'!$E:$E,'Copy of Raw Data'!H:H,"ERROR",0,1)</f>
        <v>2968.44</v>
      </c>
      <c r="I218" s="9">
        <f>_xlfn.XLOOKUP($E218,'Copy of Raw Data'!$E:$E,'Copy of Raw Data'!I:I,"ERROR",0,1)</f>
        <v>0.000124406502192327</v>
      </c>
      <c r="J218" s="9" t="str">
        <f>_xlfn.XLOOKUP($E218,'Copy of Raw Data'!$E:$E,'Copy of 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_xlfn.XLOOKUP($E218,'Copy of Raw Data'!$E:$E,'Copy of Raw Data'!L:L,"ERROR",0,1)</f>
        <v>22.59</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_xlfn.XLOOKUP($E218,'Copy of Raw Data'!$E:$E,'Copy of Raw Data'!N:N,"ERROR",0,1)</f>
        <v>23.49</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2% to 4%</v>
      </c>
      <c r="P218" s="16">
        <f t="shared" si="42"/>
        <v>0.0383141762452107</v>
      </c>
      <c r="Q218" s="9">
        <f>_xlfn.XLOOKUP($E218,'Copy of Raw Data'!$E:$E,'Copy of Raw Data'!Q:Q,"ERROR",0,1)</f>
        <v>16.6</v>
      </c>
      <c r="R218" s="9" t="str">
        <f>_xlfn.XLOOKUP($E218,'Copy of Raw Data'!$E:$E,'Copy of Raw Data'!R:R,"ERROR",0,1)</f>
        <v>oz</v>
      </c>
      <c r="S218" s="17">
        <f t="shared" si="39"/>
        <v>1.36084337349398</v>
      </c>
      <c r="T218" s="9" t="str">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1 to 2</v>
      </c>
      <c r="U218" s="17"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 to 0.05</v>
      </c>
      <c r="V218" s="17">
        <f t="shared" si="43"/>
        <v>0.0478545904959031</v>
      </c>
      <c r="W218" s="17"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 to 0.05</v>
      </c>
      <c r="X218" s="17">
        <f t="shared" si="44"/>
        <v>0.0460210812815007</v>
      </c>
      <c r="Y218" s="9"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15 to 20</v>
      </c>
      <c r="Z218" s="17">
        <f t="array" ref="Z218">_xlfn.IFS(AA218="oz",_xlfn.IFS(R218="oz",Q218,R218="fl oz",Q218*1.04,R218="ml",Q218*0.0338),AA218="fl oz",_xlfn.IFS(R218="oz",Q218/1.04,R218="fl oz",Q218,R218="ml",Q218*0.0338/1.04),AA218="ml",_xlfn.IFS(R218="oz",Q218/0.0338,R218="fl oz",Q218*1.04/0.0338,R218="ml",Q218))</f>
        <v>16.6</v>
      </c>
      <c r="AA218" s="9" t="str">
        <f>_xlfn.XLOOKUP($E218,'Copy of Raw Data'!$E:$E,'Copy of Raw Data'!AA:AA,"ERROR",0,1)</f>
        <v>oz</v>
      </c>
      <c r="AB218" s="9"/>
      <c r="AC218" s="9"/>
      <c r="AD218" s="9"/>
      <c r="AE218" s="9"/>
      <c r="AF218" s="9"/>
      <c r="AH218">
        <f t="shared" si="46"/>
        <v>0</v>
      </c>
      <c r="AI218">
        <f t="shared" si="46"/>
        <v>0</v>
      </c>
      <c r="AJ218">
        <f t="shared" si="46"/>
        <v>0</v>
      </c>
      <c r="AK218">
        <f t="shared" si="46"/>
        <v>0</v>
      </c>
      <c r="AL218">
        <f t="shared" si="46"/>
        <v>0</v>
      </c>
      <c r="AM218">
        <f t="shared" si="46"/>
        <v>0</v>
      </c>
      <c r="AN218">
        <f t="shared" si="46"/>
        <v>0</v>
      </c>
      <c r="AO218">
        <f t="shared" si="46"/>
        <v>0</v>
      </c>
      <c r="AP218">
        <f t="shared" si="46"/>
        <v>0</v>
      </c>
      <c r="AQ218">
        <f t="shared" si="46"/>
        <v>0</v>
      </c>
      <c r="AR218">
        <f t="shared" si="46"/>
        <v>0</v>
      </c>
      <c r="AS218">
        <f t="shared" si="46"/>
        <v>0</v>
      </c>
      <c r="AT218">
        <f t="shared" si="46"/>
        <v>0</v>
      </c>
      <c r="AU218">
        <f t="shared" si="46"/>
        <v>0</v>
      </c>
      <c r="AV218">
        <f t="shared" si="46"/>
        <v>0</v>
      </c>
      <c r="AW218">
        <f t="shared" si="46"/>
        <v>0</v>
      </c>
      <c r="AX218">
        <f t="shared" si="45"/>
        <v>0</v>
      </c>
      <c r="AY218">
        <f t="shared" si="45"/>
        <v>0</v>
      </c>
      <c r="AZ218">
        <f t="shared" si="45"/>
        <v>0</v>
      </c>
    </row>
    <row r="219" hidden="1" spans="1:52">
      <c r="A219" s="9" t="str">
        <f>_xlfn.XLOOKUP($E219,'Copy of Raw Data'!$E:$E,'Copy of Raw Data'!A:A,"ERROR",0,1)</f>
        <v>US</v>
      </c>
      <c r="B219" s="9" t="str">
        <f>_xlfn.XLOOKUP($E219,'Copy of Raw Data'!$E:$E,'Copy of Raw Data'!B:B,"ERROR",0,1)</f>
        <v>Hair Mousses</v>
      </c>
      <c r="C219" s="9" t="str">
        <f>_xlfn.XLOOKUP($E219,'Copy of Raw Data'!$E:$E,'Copy of Raw Data'!C:C,"ERROR",0,1)</f>
        <v>Enjoy</v>
      </c>
      <c r="D219" s="9" t="str">
        <f>_xlfn.XLOOKUP($E219,'Copy of Raw Data'!$E:$E,'Copy of Raw Data'!D:D,"ERROR",0,1)</f>
        <v>www.amazon.com/dp/B0048NYHLS</v>
      </c>
      <c r="E219" s="9" t="s">
        <v>803</v>
      </c>
      <c r="F219" s="9" t="str">
        <f>_xlfn.XLOOKUP($E219,'Copy of Raw Data'!$E:$E,'Copy of Raw Data'!F:F,"ERROR",0,1)</f>
        <v>ENJOY Volumizing Mousse (6.8 OZ) Volume Building Mousse; Lightweight Ingredients add Extra Body</v>
      </c>
      <c r="G219" s="9">
        <f>_xlfn.XLOOKUP($E219,'Copy of Raw Data'!$E:$E,'Copy of Raw Data'!G:G,"ERROR",0,1)</f>
        <v>125</v>
      </c>
      <c r="H219" s="9">
        <f>_xlfn.XLOOKUP($E219,'Copy of Raw Data'!$E:$E,'Copy of Raw Data'!H:H,"ERROR",0,1)</f>
        <v>2926.21</v>
      </c>
      <c r="I219" s="9">
        <f>_xlfn.XLOOKUP($E219,'Copy of Raw Data'!$E:$E,'Copy of Raw Data'!I:I,"ERROR",0,1)</f>
        <v>0.000123869543422215</v>
      </c>
      <c r="J219" s="9" t="str">
        <f>_xlfn.XLOOKUP($E219,'Copy of Raw Data'!$E:$E,'Copy of 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_xlfn.XLOOKUP($E219,'Copy of Raw Data'!$E:$E,'Copy of Raw Data'!L:L,"ERROR",0,1)</f>
        <v>23.28</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_xlfn.XLOOKUP($E219,'Copy of Raw Data'!$E:$E,'Copy of Raw Data'!N:N,"ERROR",0,1)</f>
        <v>23.62</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0% to 2%</v>
      </c>
      <c r="P219" s="16">
        <f t="shared" si="42"/>
        <v>0.0143945808636748</v>
      </c>
      <c r="Q219" s="9">
        <f>_xlfn.XLOOKUP($E219,'Copy of Raw Data'!$E:$E,'Copy of Raw Data'!Q:Q,"ERROR",0,1)</f>
        <v>6.8</v>
      </c>
      <c r="R219" s="9" t="str">
        <f>_xlfn.XLOOKUP($E219,'Copy of Raw Data'!$E:$E,'Copy of Raw Data'!R:R,"ERROR",0,1)</f>
        <v>oz</v>
      </c>
      <c r="S219" s="17">
        <f t="shared" si="39"/>
        <v>3.42352941176471</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3 to 4</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7">
        <f t="shared" si="43"/>
        <v>0.117468022041417</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7">
        <f t="shared" si="44"/>
        <v>0.115777119099246</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6 to 8</v>
      </c>
      <c r="Z219" s="17">
        <f t="array" ref="Z219">_xlfn.IFS(AA219="oz",_xlfn.IFS(R219="oz",Q219,R219="fl oz",Q219*1.04,R219="ml",Q219*0.0338),AA219="fl oz",_xlfn.IFS(R219="oz",Q219/1.04,R219="fl oz",Q219,R219="ml",Q219*0.0338/1.04),AA219="ml",_xlfn.IFS(R219="oz",Q219/0.0338,R219="fl oz",Q219*1.04/0.0338,R219="ml",Q219))</f>
        <v>6.8</v>
      </c>
      <c r="AA219" s="9" t="str">
        <f>_xlfn.XLOOKUP($E219,'Copy of Raw Data'!$E:$E,'Copy of Raw Data'!AA:AA,"ERROR",0,1)</f>
        <v>oz</v>
      </c>
      <c r="AB219" s="9"/>
      <c r="AC219" s="9"/>
      <c r="AD219" s="9"/>
      <c r="AE219" s="9"/>
      <c r="AF219" s="9"/>
      <c r="AH219">
        <f t="shared" si="46"/>
        <v>0</v>
      </c>
      <c r="AI219">
        <f t="shared" si="46"/>
        <v>0</v>
      </c>
      <c r="AJ219">
        <f t="shared" si="46"/>
        <v>0</v>
      </c>
      <c r="AK219">
        <f t="shared" si="46"/>
        <v>0</v>
      </c>
      <c r="AL219">
        <f t="shared" si="46"/>
        <v>0</v>
      </c>
      <c r="AM219">
        <f t="shared" si="46"/>
        <v>0</v>
      </c>
      <c r="AN219">
        <f t="shared" si="46"/>
        <v>0</v>
      </c>
      <c r="AO219">
        <f t="shared" si="46"/>
        <v>0</v>
      </c>
      <c r="AP219">
        <f t="shared" si="46"/>
        <v>0</v>
      </c>
      <c r="AQ219">
        <f t="shared" si="46"/>
        <v>0</v>
      </c>
      <c r="AR219">
        <f t="shared" si="46"/>
        <v>0</v>
      </c>
      <c r="AS219">
        <f t="shared" si="46"/>
        <v>0</v>
      </c>
      <c r="AT219">
        <f t="shared" si="46"/>
        <v>0</v>
      </c>
      <c r="AU219">
        <f t="shared" si="46"/>
        <v>0</v>
      </c>
      <c r="AV219">
        <f t="shared" si="46"/>
        <v>0</v>
      </c>
      <c r="AW219">
        <f t="shared" si="46"/>
        <v>0</v>
      </c>
      <c r="AX219">
        <f t="shared" si="45"/>
        <v>0</v>
      </c>
      <c r="AY219">
        <f t="shared" si="45"/>
        <v>0</v>
      </c>
      <c r="AZ219">
        <f t="shared" si="45"/>
        <v>0</v>
      </c>
    </row>
    <row r="220" hidden="1" spans="1:52">
      <c r="A220" s="9" t="str">
        <f>_xlfn.XLOOKUP($E220,'Copy of Raw Data'!$E:$E,'Copy of Raw Data'!A:A,"ERROR",0,1)</f>
        <v>US</v>
      </c>
      <c r="B220" s="9" t="str">
        <f>_xlfn.XLOOKUP($E220,'Copy of Raw Data'!$E:$E,'Copy of Raw Data'!B:B,"ERROR",0,1)</f>
        <v>Hair Mousses</v>
      </c>
      <c r="C220" s="9" t="str">
        <f>_xlfn.XLOOKUP($E220,'Copy of Raw Data'!$E:$E,'Copy of Raw Data'!C:C,"ERROR",0,1)</f>
        <v>Vigorol</v>
      </c>
      <c r="D220" s="9" t="str">
        <f>_xlfn.XLOOKUP($E220,'Copy of Raw Data'!$E:$E,'Copy of Raw Data'!D:D,"ERROR",0,1)</f>
        <v>www.amazon.com/dp/B08J4BCTCC</v>
      </c>
      <c r="E220" s="9" t="s">
        <v>807</v>
      </c>
      <c r="F220" s="9" t="str">
        <f>_xlfn.XLOOKUP($E220,'Copy of Raw Data'!$E:$E,'Copy of Raw Data'!F:F,"ERROR",0,1)</f>
        <v>Vigorol Mousse Olive Oil 12 Oz.</v>
      </c>
      <c r="G220" s="9">
        <f>_xlfn.XLOOKUP($E220,'Copy of Raw Data'!$E:$E,'Copy of Raw Data'!G:G,"ERROR",0,1)</f>
        <v>249</v>
      </c>
      <c r="H220" s="9">
        <f>_xlfn.XLOOKUP($E220,'Copy of Raw Data'!$E:$E,'Copy of Raw Data'!H:H,"ERROR",0,1)</f>
        <v>2913.58</v>
      </c>
      <c r="I220" s="9">
        <f>_xlfn.XLOOKUP($E220,'Copy of Raw Data'!$E:$E,'Copy of Raw Data'!I:I,"ERROR",0,1)</f>
        <v>0.000122353049413514</v>
      </c>
      <c r="J220" s="9" t="str">
        <f>_xlfn.XLOOKUP($E220,'Copy of Raw Data'!$E:$E,'Copy of 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10 to 15</v>
      </c>
      <c r="L220" s="9">
        <f>_xlfn.XLOOKUP($E220,'Copy of Raw Data'!$E:$E,'Copy of Raw Data'!L:L,"ERROR",0,1)</f>
        <v>11.7</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10 to 15</v>
      </c>
      <c r="N220" s="9">
        <f>_xlfn.XLOOKUP($E220,'Copy of Raw Data'!$E:$E,'Copy of Raw Data'!N:N,"ERROR",0,1)</f>
        <v>13.99</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15% to 20%</v>
      </c>
      <c r="P220" s="16">
        <f t="shared" si="42"/>
        <v>0.163688348820586</v>
      </c>
      <c r="Q220" s="9">
        <f>_xlfn.XLOOKUP($E220,'Copy of Raw Data'!$E:$E,'Copy of Raw Data'!Q:Q,"ERROR",0,1)</f>
        <v>12</v>
      </c>
      <c r="R220" s="9" t="str">
        <f>_xlfn.XLOOKUP($E220,'Copy of Raw Data'!$E:$E,'Copy of Raw Data'!R:R,"ERROR",0,1)</f>
        <v>oz</v>
      </c>
      <c r="S220" s="17">
        <f t="shared" si="39"/>
        <v>0.975</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0.75 to 1</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 to 0.05</v>
      </c>
      <c r="V220" s="17">
        <f t="shared" si="43"/>
        <v>0.0394262202682899</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 to 0.05</v>
      </c>
      <c r="X220" s="17">
        <f t="shared" si="44"/>
        <v>0.0329726073723368</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10 to 15</v>
      </c>
      <c r="Z220" s="17">
        <f t="array" ref="Z220">_xlfn.IFS(AA220="oz",_xlfn.IFS(R220="oz",Q220,R220="fl oz",Q220*1.04,R220="ml",Q220*0.0338),AA220="fl oz",_xlfn.IFS(R220="oz",Q220/1.04,R220="fl oz",Q220,R220="ml",Q220*0.0338/1.04),AA220="ml",_xlfn.IFS(R220="oz",Q220/0.0338,R220="fl oz",Q220*1.04/0.0338,R220="ml",Q220))</f>
        <v>12</v>
      </c>
      <c r="AA220" s="9" t="str">
        <f>_xlfn.XLOOKUP($E220,'Copy of Raw Data'!$E:$E,'Copy of Raw Data'!AA:AA,"ERROR",0,1)</f>
        <v>oz</v>
      </c>
      <c r="AB220" s="9"/>
      <c r="AC220" s="9"/>
      <c r="AD220" s="9"/>
      <c r="AE220" s="9"/>
      <c r="AF220" s="9"/>
      <c r="AH220">
        <f t="shared" si="46"/>
        <v>0</v>
      </c>
      <c r="AI220">
        <f t="shared" si="46"/>
        <v>0</v>
      </c>
      <c r="AJ220">
        <f t="shared" si="46"/>
        <v>0</v>
      </c>
      <c r="AK220">
        <f t="shared" si="46"/>
        <v>0</v>
      </c>
      <c r="AL220">
        <f t="shared" si="46"/>
        <v>0</v>
      </c>
      <c r="AM220">
        <f t="shared" si="46"/>
        <v>0</v>
      </c>
      <c r="AN220">
        <f t="shared" si="46"/>
        <v>0</v>
      </c>
      <c r="AO220">
        <f t="shared" si="46"/>
        <v>0</v>
      </c>
      <c r="AP220">
        <f t="shared" si="46"/>
        <v>0</v>
      </c>
      <c r="AQ220">
        <f t="shared" si="46"/>
        <v>0</v>
      </c>
      <c r="AR220">
        <f t="shared" si="46"/>
        <v>0</v>
      </c>
      <c r="AS220">
        <f t="shared" si="46"/>
        <v>0</v>
      </c>
      <c r="AT220">
        <f t="shared" si="46"/>
        <v>0</v>
      </c>
      <c r="AU220">
        <f t="shared" si="46"/>
        <v>0</v>
      </c>
      <c r="AV220">
        <f t="shared" si="46"/>
        <v>0</v>
      </c>
      <c r="AW220">
        <f t="shared" si="46"/>
        <v>0</v>
      </c>
      <c r="AX220">
        <f t="shared" si="45"/>
        <v>0</v>
      </c>
      <c r="AY220">
        <f t="shared" si="45"/>
        <v>0</v>
      </c>
      <c r="AZ220">
        <f t="shared" si="45"/>
        <v>0</v>
      </c>
    </row>
    <row r="221" hidden="1" spans="1:52">
      <c r="A221" s="9" t="str">
        <f>_xlfn.XLOOKUP($E221,'Copy of Raw Data'!$E:$E,'Copy of Raw Data'!A:A,"ERROR",0,1)</f>
        <v>US</v>
      </c>
      <c r="B221" s="9" t="str">
        <f>_xlfn.XLOOKUP($E221,'Copy of Raw Data'!$E:$E,'Copy of Raw Data'!B:B,"ERROR",0,1)</f>
        <v>Hair Mousses</v>
      </c>
      <c r="C221" s="9" t="str">
        <f>_xlfn.XLOOKUP($E221,'Copy of Raw Data'!$E:$E,'Copy of Raw Data'!C:C,"ERROR",0,1)</f>
        <v>tridesign</v>
      </c>
      <c r="D221" s="9" t="str">
        <f>_xlfn.XLOOKUP($E221,'Copy of Raw Data'!$E:$E,'Copy of Raw Data'!D:D,"ERROR",0,1)</f>
        <v>www.amazon.com/dp/B000KKU3ZM</v>
      </c>
      <c r="E221" s="9" t="s">
        <v>811</v>
      </c>
      <c r="F221" s="9" t="str">
        <f>_xlfn.XLOOKUP($E221,'Copy of Raw Data'!$E:$E,'Copy of Raw Data'!F:F,"ERROR",0,1)</f>
        <v>TRI Fashion Styling Mousse - Mousse for Wavy Hair, Mousse for Hair Volumizing &amp; Taming Curls, Frizz Control &amp; Shine, Styling Options for Women, Hair Foam Mousse - 10 Ounce</v>
      </c>
      <c r="G221" s="9">
        <f>_xlfn.XLOOKUP($E221,'Copy of Raw Data'!$E:$E,'Copy of Raw Data'!G:G,"ERROR",0,1)</f>
        <v>199</v>
      </c>
      <c r="H221" s="9">
        <f>_xlfn.XLOOKUP($E221,'Copy of Raw Data'!$E:$E,'Copy of Raw Data'!H:H,"ERROR",0,1)</f>
        <v>2877.91</v>
      </c>
      <c r="I221" s="9">
        <f>_xlfn.XLOOKUP($E221,'Copy of Raw Data'!$E:$E,'Copy of Raw Data'!I:I,"ERROR",0,1)</f>
        <v>0.000122146003553621</v>
      </c>
      <c r="J221" s="9" t="str">
        <f>_xlfn.XLOOKUP($E221,'Copy of Raw Data'!$E:$E,'Copy of 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_xlfn.XLOOKUP($E221,'Copy of Raw Data'!$E:$E,'Copy of Raw Data'!L:L,"ERROR",0,1)</f>
        <v>14.71</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15 to 20</v>
      </c>
      <c r="N221" s="9">
        <f>_xlfn.XLOOKUP($E221,'Copy of Raw Data'!$E:$E,'Copy of Raw Data'!N:N,"ERROR",0,1)</f>
        <v>18.74</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20% to 25%</v>
      </c>
      <c r="P221" s="16">
        <f t="shared" si="42"/>
        <v>0.215048025613661</v>
      </c>
      <c r="Q221" s="9">
        <f>_xlfn.XLOOKUP($E221,'Copy of Raw Data'!$E:$E,'Copy of Raw Data'!Q:Q,"ERROR",0,1)</f>
        <v>10</v>
      </c>
      <c r="R221" s="9" t="str">
        <f>_xlfn.XLOOKUP($E221,'Copy of Raw Data'!$E:$E,'Copy of Raw Data'!R:R,"ERROR",0,1)</f>
        <v>oz</v>
      </c>
      <c r="S221" s="17">
        <f t="shared" si="39"/>
        <v>1.471</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1 to 2</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0.05 to 0.1</v>
      </c>
      <c r="V221" s="17">
        <f t="shared" si="43"/>
        <v>0.0633750422725736</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44"/>
        <v>0.0497463645586743</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8 to 10</v>
      </c>
      <c r="Z221" s="17">
        <f t="array" ref="Z221">_xlfn.IFS(AA221="oz",_xlfn.IFS(R221="oz",Q221,R221="fl oz",Q221*1.04,R221="ml",Q221*0.0338),AA221="fl oz",_xlfn.IFS(R221="oz",Q221/1.04,R221="fl oz",Q221,R221="ml",Q221*0.0338/1.04),AA221="ml",_xlfn.IFS(R221="oz",Q221/0.0338,R221="fl oz",Q221*1.04/0.0338,R221="ml",Q221))</f>
        <v>10</v>
      </c>
      <c r="AA221" s="9" t="str">
        <f>_xlfn.XLOOKUP($E221,'Copy of Raw Data'!$E:$E,'Copy of Raw Data'!AA:AA,"ERROR",0,1)</f>
        <v>oz</v>
      </c>
      <c r="AB221" s="9"/>
      <c r="AC221" s="9"/>
      <c r="AD221" s="9"/>
      <c r="AE221" s="9"/>
      <c r="AF221" s="9"/>
      <c r="AH221">
        <f t="shared" si="46"/>
        <v>0</v>
      </c>
      <c r="AI221">
        <f t="shared" si="46"/>
        <v>0</v>
      </c>
      <c r="AJ221">
        <f t="shared" si="46"/>
        <v>0</v>
      </c>
      <c r="AK221">
        <f t="shared" si="46"/>
        <v>0</v>
      </c>
      <c r="AL221">
        <f t="shared" si="46"/>
        <v>0</v>
      </c>
      <c r="AM221">
        <f t="shared" si="46"/>
        <v>0</v>
      </c>
      <c r="AN221">
        <f t="shared" si="46"/>
        <v>0</v>
      </c>
      <c r="AO221">
        <f t="shared" si="46"/>
        <v>0</v>
      </c>
      <c r="AP221">
        <f t="shared" si="46"/>
        <v>0</v>
      </c>
      <c r="AQ221">
        <f t="shared" si="46"/>
        <v>0</v>
      </c>
      <c r="AR221">
        <f t="shared" si="46"/>
        <v>0</v>
      </c>
      <c r="AS221">
        <f t="shared" si="46"/>
        <v>0</v>
      </c>
      <c r="AT221">
        <f t="shared" si="46"/>
        <v>0</v>
      </c>
      <c r="AU221">
        <f t="shared" si="46"/>
        <v>0</v>
      </c>
      <c r="AV221">
        <f t="shared" si="46"/>
        <v>0</v>
      </c>
      <c r="AW221">
        <f t="shared" si="46"/>
        <v>0</v>
      </c>
      <c r="AX221">
        <f t="shared" si="45"/>
        <v>0</v>
      </c>
      <c r="AY221">
        <f t="shared" si="45"/>
        <v>0</v>
      </c>
      <c r="AZ221">
        <f t="shared" si="45"/>
        <v>0</v>
      </c>
    </row>
    <row r="222" hidden="1" spans="1:52">
      <c r="A222" s="9" t="str">
        <f>_xlfn.XLOOKUP($E222,'Copy of Raw Data'!$E:$E,'Copy of Raw Data'!A:A,"ERROR",0,1)</f>
        <v>US</v>
      </c>
      <c r="B222" s="9" t="str">
        <f>_xlfn.XLOOKUP($E222,'Copy of Raw Data'!$E:$E,'Copy of Raw Data'!B:B,"ERROR",0,1)</f>
        <v>Hair Mousses</v>
      </c>
      <c r="C222" s="9" t="str">
        <f>_xlfn.XLOOKUP($E222,'Copy of Raw Data'!$E:$E,'Copy of Raw Data'!C:C,"ERROR",0,1)</f>
        <v>arhgoat</v>
      </c>
      <c r="D222" s="9" t="str">
        <f>_xlfn.XLOOKUP($E222,'Copy of Raw Data'!$E:$E,'Copy of Raw Data'!D:D,"ERROR",0,1)</f>
        <v>www.amazon.com/dp/B0B7HSYQ82</v>
      </c>
      <c r="E222" s="9" t="s">
        <v>814</v>
      </c>
      <c r="F222" s="9" t="str">
        <f>_xlfn.XLOOKUP($E222,'Copy of Raw Data'!$E:$E,'Copy of Raw Data'!F:F,"ERROR",0,1)</f>
        <v>ARHGOAT Premium Lace Tint Mousse Waterproof Fast Drying No Residues Tint Melting Hair Mousse High Viscosity for All of Hair Types included Wigs Lace Tint Foam, 7.06 Oz (Medium Dark Brown)</v>
      </c>
      <c r="G222" s="9">
        <f>_xlfn.XLOOKUP($E222,'Copy of Raw Data'!$E:$E,'Copy of Raw Data'!G:G,"ERROR",0,1)</f>
        <v>291</v>
      </c>
      <c r="H222" s="9">
        <f>_xlfn.XLOOKUP($E222,'Copy of Raw Data'!$E:$E,'Copy of Raw Data'!H:H,"ERROR",0,1)</f>
        <v>2873.04</v>
      </c>
      <c r="I222" s="9">
        <f>_xlfn.XLOOKUP($E222,'Copy of Raw Data'!$E:$E,'Copy of Raw Data'!I:I,"ERROR",0,1)</f>
        <v>0.000117122059146327</v>
      </c>
      <c r="J222" s="9" t="str">
        <f>_xlfn.XLOOKUP($E222,'Copy of Raw Data'!$E:$E,'Copy of 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5 to 10</v>
      </c>
      <c r="L222" s="9">
        <f>_xlfn.XLOOKUP($E222,'Copy of Raw Data'!$E:$E,'Copy of Raw Data'!L:L,"ERROR",0,1)</f>
        <v>9.93</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5 to 10</v>
      </c>
      <c r="N222" s="9">
        <f>_xlfn.XLOOKUP($E222,'Copy of Raw Data'!$E:$E,'Copy of Raw Data'!N:N,"ERROR",0,1)</f>
        <v>9.99</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0% to 2%</v>
      </c>
      <c r="P222" s="16">
        <f t="shared" si="42"/>
        <v>0.00600600600600606</v>
      </c>
      <c r="Q222" s="9">
        <f>_xlfn.XLOOKUP($E222,'Copy of Raw Data'!$E:$E,'Copy of Raw Data'!Q:Q,"ERROR",0,1)</f>
        <v>7.06</v>
      </c>
      <c r="R222" s="9" t="str">
        <f>_xlfn.XLOOKUP($E222,'Copy of Raw Data'!$E:$E,'Copy of Raw Data'!R:R,"ERROR",0,1)</f>
        <v>oz</v>
      </c>
      <c r="S222" s="17">
        <f t="shared" si="39"/>
        <v>1.40651558073654</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 to 0.05</v>
      </c>
      <c r="V222" s="17">
        <f t="shared" si="43"/>
        <v>0.0478530322727747</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44"/>
        <v>0.0475656266735389</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6 to 8</v>
      </c>
      <c r="Z222" s="17">
        <f t="array" ref="Z222">_xlfn.IFS(AA222="oz",_xlfn.IFS(R222="oz",Q222,R222="fl oz",Q222*1.04,R222="ml",Q222*0.0338),AA222="fl oz",_xlfn.IFS(R222="oz",Q222/1.04,R222="fl oz",Q222,R222="ml",Q222*0.0338/1.04),AA222="ml",_xlfn.IFS(R222="oz",Q222/0.0338,R222="fl oz",Q222*1.04/0.0338,R222="ml",Q222))</f>
        <v>7.06</v>
      </c>
      <c r="AA222" s="9" t="str">
        <f>_xlfn.XLOOKUP($E222,'Copy of Raw Data'!$E:$E,'Copy of Raw Data'!AA:AA,"ERROR",0,1)</f>
        <v>oz</v>
      </c>
      <c r="AB222" s="9"/>
      <c r="AC222" s="9"/>
      <c r="AD222" s="9"/>
      <c r="AE222" s="9"/>
      <c r="AF222" s="9"/>
      <c r="AH222">
        <f t="shared" si="46"/>
        <v>0</v>
      </c>
      <c r="AI222">
        <f t="shared" si="46"/>
        <v>0</v>
      </c>
      <c r="AJ222">
        <f t="shared" si="46"/>
        <v>0</v>
      </c>
      <c r="AK222">
        <f t="shared" si="46"/>
        <v>0</v>
      </c>
      <c r="AL222">
        <f t="shared" si="46"/>
        <v>0</v>
      </c>
      <c r="AM222">
        <f t="shared" si="46"/>
        <v>0</v>
      </c>
      <c r="AN222">
        <f t="shared" si="46"/>
        <v>0</v>
      </c>
      <c r="AO222">
        <f t="shared" si="46"/>
        <v>0</v>
      </c>
      <c r="AP222">
        <f t="shared" si="46"/>
        <v>0</v>
      </c>
      <c r="AQ222">
        <f t="shared" si="46"/>
        <v>0</v>
      </c>
      <c r="AR222">
        <f t="shared" si="46"/>
        <v>0</v>
      </c>
      <c r="AS222">
        <f t="shared" si="46"/>
        <v>0</v>
      </c>
      <c r="AT222">
        <f t="shared" si="46"/>
        <v>0</v>
      </c>
      <c r="AU222">
        <f t="shared" si="46"/>
        <v>0</v>
      </c>
      <c r="AV222">
        <f t="shared" si="46"/>
        <v>0</v>
      </c>
      <c r="AW222">
        <f t="shared" ref="AW222:AZ285" si="47">IF(IFERROR(SEARCH(AW$2,$AE222,1),0)=0,0,1)</f>
        <v>0</v>
      </c>
      <c r="AX222">
        <f t="shared" si="47"/>
        <v>0</v>
      </c>
      <c r="AY222">
        <f t="shared" si="47"/>
        <v>0</v>
      </c>
      <c r="AZ222">
        <f t="shared" si="47"/>
        <v>0</v>
      </c>
    </row>
    <row r="223" hidden="1" spans="1:52">
      <c r="A223" s="9" t="str">
        <f>_xlfn.XLOOKUP($E223,'Copy of Raw Data'!$E:$E,'Copy of Raw Data'!A:A,"ERROR",0,1)</f>
        <v>US</v>
      </c>
      <c r="B223" s="9" t="str">
        <f>_xlfn.XLOOKUP($E223,'Copy of Raw Data'!$E:$E,'Copy of Raw Data'!B:B,"ERROR",0,1)</f>
        <v>Hair Mousses</v>
      </c>
      <c r="C223" s="9" t="str">
        <f>_xlfn.XLOOKUP($E223,'Copy of Raw Data'!$E:$E,'Copy of Raw Data'!C:C,"ERROR",0,1)</f>
        <v>others</v>
      </c>
      <c r="D223" s="9" t="str">
        <f>_xlfn.XLOOKUP($E223,'Copy of Raw Data'!$E:$E,'Copy of Raw Data'!D:D,"ERROR",0,1)</f>
        <v>www.amazon.com/dp/B07G56QS1Y</v>
      </c>
      <c r="E223" s="9" t="s">
        <v>817</v>
      </c>
      <c r="F223" s="9" t="str">
        <f>_xlfn.XLOOKUP($E223,'Copy of Raw Data'!$E:$E,'Copy of Raw Data'!F:F,"ERROR",0,1)</f>
        <v>Alterna Caviar Anti-Aging Clinical Densifying Styling Mousse, | Thickens &amp; Provides Hold For Thinning Hair | Sulfate Free , 5.1 Oz (Pack of 1)</v>
      </c>
      <c r="G223" s="9">
        <f>_xlfn.XLOOKUP($E223,'Copy of Raw Data'!$E:$E,'Copy of Raw Data'!G:G,"ERROR",0,1)</f>
        <v>83</v>
      </c>
      <c r="H223" s="9">
        <f>_xlfn.XLOOKUP($E223,'Copy of Raw Data'!$E:$E,'Copy of Raw Data'!H:H,"ERROR",0,1)</f>
        <v>2754.87</v>
      </c>
      <c r="I223" s="9">
        <f>_xlfn.XLOOKUP($E223,'Copy of Raw Data'!$E:$E,'Copy of Raw Data'!I:I,"ERROR",0,1)</f>
        <v>0.00011609958421195</v>
      </c>
      <c r="J223" s="9" t="str">
        <f>_xlfn.XLOOKUP($E223,'Copy of Raw Data'!$E:$E,'Copy of 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30 to 40</v>
      </c>
      <c r="L223" s="9">
        <f>_xlfn.XLOOKUP($E223,'Copy of Raw Data'!$E:$E,'Copy of Raw Data'!L:L,"ERROR",0,1)</f>
        <v>34.67</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30 to 40</v>
      </c>
      <c r="N223" s="9">
        <f>_xlfn.XLOOKUP($E223,'Copy of Raw Data'!$E:$E,'Copy of Raw Data'!N:N,"ERROR",0,1)</f>
        <v>38</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8% to 10%</v>
      </c>
      <c r="P223" s="16">
        <f t="shared" si="42"/>
        <v>0.0876315789473684</v>
      </c>
      <c r="Q223" s="9">
        <f>_xlfn.XLOOKUP($E223,'Copy of Raw Data'!$E:$E,'Copy of Raw Data'!Q:Q,"ERROR",0,1)</f>
        <v>5.1</v>
      </c>
      <c r="R223" s="9" t="str">
        <f>_xlfn.XLOOKUP($E223,'Copy of Raw Data'!$E:$E,'Copy of Raw Data'!R:R,"ERROR",0,1)</f>
        <v>oz</v>
      </c>
      <c r="S223" s="17">
        <f t="shared" si="39"/>
        <v>6.79803921568628</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5 to 10</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0.2 to 0.3</v>
      </c>
      <c r="V223" s="17">
        <f t="shared" si="43"/>
        <v>0.251977693343147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0.2 to 0.3</v>
      </c>
      <c r="X223" s="17">
        <f t="shared" si="44"/>
        <v>0.229896490215971</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4 to 6</v>
      </c>
      <c r="Z223" s="17">
        <f t="array" ref="Z223">_xlfn.IFS(AA223="oz",_xlfn.IFS(R223="oz",Q223,R223="fl oz",Q223*1.04,R223="ml",Q223*0.0338),AA223="fl oz",_xlfn.IFS(R223="oz",Q223/1.04,R223="fl oz",Q223,R223="ml",Q223*0.0338/1.04),AA223="ml",_xlfn.IFS(R223="oz",Q223/0.0338,R223="fl oz",Q223*1.04/0.0338,R223="ml",Q223))</f>
        <v>5.1</v>
      </c>
      <c r="AA223" s="9" t="str">
        <f>_xlfn.XLOOKUP($E223,'Copy of Raw Data'!$E:$E,'Copy of Raw Data'!AA:AA,"ERROR",0,1)</f>
        <v>oz</v>
      </c>
      <c r="AB223" s="9"/>
      <c r="AC223" s="9"/>
      <c r="AD223" s="9"/>
      <c r="AE223" s="9"/>
      <c r="AF223" s="9"/>
      <c r="AH223">
        <f t="shared" ref="AH223:AW286" si="48">IF(IFERROR(SEARCH(AH$2,$AE223,1),0)=0,0,1)</f>
        <v>0</v>
      </c>
      <c r="AI223">
        <f t="shared" si="48"/>
        <v>0</v>
      </c>
      <c r="AJ223">
        <f t="shared" si="48"/>
        <v>0</v>
      </c>
      <c r="AK223">
        <f t="shared" si="48"/>
        <v>0</v>
      </c>
      <c r="AL223">
        <f t="shared" si="48"/>
        <v>0</v>
      </c>
      <c r="AM223">
        <f t="shared" si="48"/>
        <v>0</v>
      </c>
      <c r="AN223">
        <f t="shared" si="48"/>
        <v>0</v>
      </c>
      <c r="AO223">
        <f t="shared" si="48"/>
        <v>0</v>
      </c>
      <c r="AP223">
        <f t="shared" si="48"/>
        <v>0</v>
      </c>
      <c r="AQ223">
        <f t="shared" si="48"/>
        <v>0</v>
      </c>
      <c r="AR223">
        <f t="shared" si="48"/>
        <v>0</v>
      </c>
      <c r="AS223">
        <f t="shared" si="48"/>
        <v>0</v>
      </c>
      <c r="AT223">
        <f t="shared" si="48"/>
        <v>0</v>
      </c>
      <c r="AU223">
        <f t="shared" si="48"/>
        <v>0</v>
      </c>
      <c r="AV223">
        <f t="shared" si="48"/>
        <v>0</v>
      </c>
      <c r="AW223">
        <f t="shared" si="48"/>
        <v>0</v>
      </c>
      <c r="AX223">
        <f t="shared" si="47"/>
        <v>0</v>
      </c>
      <c r="AY223">
        <f t="shared" si="47"/>
        <v>0</v>
      </c>
      <c r="AZ223">
        <f t="shared" si="47"/>
        <v>0</v>
      </c>
    </row>
    <row r="224" hidden="1" spans="1:52">
      <c r="A224" s="9" t="str">
        <f>_xlfn.XLOOKUP($E224,'Copy of Raw Data'!$E:$E,'Copy of Raw Data'!A:A,"ERROR",0,1)</f>
        <v>US</v>
      </c>
      <c r="B224" s="9" t="str">
        <f>_xlfn.XLOOKUP($E224,'Copy of Raw Data'!$E:$E,'Copy of Raw Data'!B:B,"ERROR",0,1)</f>
        <v>Hair Mousses</v>
      </c>
      <c r="C224" s="9" t="str">
        <f>_xlfn.XLOOKUP($E224,'Copy of Raw Data'!$E:$E,'Copy of Raw Data'!C:C,"ERROR",0,1)</f>
        <v>roux</v>
      </c>
      <c r="D224" s="9" t="str">
        <f>_xlfn.XLOOKUP($E224,'Copy of Raw Data'!$E:$E,'Copy of Raw Data'!D:D,"ERROR",0,1)</f>
        <v>www.amazon.com/dp/B000BPYHCQ</v>
      </c>
      <c r="E224" s="9" t="s">
        <v>820</v>
      </c>
      <c r="F224" s="9" t="str">
        <f>_xlfn.XLOOKUP($E224,'Copy of Raw Data'!$E:$E,'Copy of Raw Data'!F:F,"ERROR",0,1)</f>
        <v>Roux Fanci-Full Instant Color Mousse Tones Pale Ash Blonde or Bleached Hair, 19 Sweet Cream, 6 Fl Oz (Pack of 1)</v>
      </c>
      <c r="G224" s="9">
        <f>_xlfn.XLOOKUP($E224,'Copy of Raw Data'!$E:$E,'Copy of Raw Data'!G:G,"ERROR",0,1)</f>
        <v>39</v>
      </c>
      <c r="H224" s="9">
        <f>_xlfn.XLOOKUP($E224,'Copy of Raw Data'!$E:$E,'Copy of Raw Data'!H:H,"ERROR",0,1)</f>
        <v>2730.82</v>
      </c>
      <c r="I224" s="9">
        <f>_xlfn.XLOOKUP($E224,'Copy of Raw Data'!$E:$E,'Copy of Raw Data'!I:I,"ERROR",0,1)</f>
        <v>0.000115580906698461</v>
      </c>
      <c r="J224" s="9" t="str">
        <f>_xlfn.XLOOKUP($E224,'Copy of Raw Data'!$E:$E,'Copy of 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50 to 75</v>
      </c>
      <c r="L224" s="9">
        <f>_xlfn.XLOOKUP($E224,'Copy of Raw Data'!$E:$E,'Copy of Raw Data'!L:L,"ERROR",0,1)</f>
        <v>69.99</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50 to 75</v>
      </c>
      <c r="N224" s="9">
        <f>_xlfn.XLOOKUP($E224,'Copy of Raw Data'!$E:$E,'Copy of Raw Data'!N:N,"ERROR",0,1)</f>
        <v>69.99</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No Discount</v>
      </c>
      <c r="P224" s="16">
        <f t="shared" si="42"/>
        <v>0</v>
      </c>
      <c r="Q224" s="9">
        <f>_xlfn.XLOOKUP($E224,'Copy of Raw Data'!$E:$E,'Copy of Raw Data'!Q:Q,"ERROR",0,1)</f>
        <v>6</v>
      </c>
      <c r="R224" s="9" t="str">
        <f>_xlfn.XLOOKUP($E224,'Copy of Raw Data'!$E:$E,'Copy of Raw Data'!R:R,"ERROR",0,1)</f>
        <v>fl oz</v>
      </c>
      <c r="S224" s="17">
        <f t="shared" si="39"/>
        <v>11.2163461538462</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0.3 to 0.4</v>
      </c>
      <c r="V224" s="17">
        <f t="shared" si="43"/>
        <v>0.379315054238964</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0.3 to 0.4</v>
      </c>
      <c r="X224" s="17">
        <f t="shared" si="44"/>
        <v>0.379315054238964</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6 to 8</v>
      </c>
      <c r="Z224" s="17">
        <f t="array" ref="Z224">_xlfn.IFS(AA224="oz",_xlfn.IFS(R224="oz",Q224,R224="fl oz",Q224*1.04,R224="ml",Q224*0.0338),AA224="fl oz",_xlfn.IFS(R224="oz",Q224/1.04,R224="fl oz",Q224,R224="ml",Q224*0.0338/1.04),AA224="ml",_xlfn.IFS(R224="oz",Q224/0.0338,R224="fl oz",Q224*1.04/0.0338,R224="ml",Q224))</f>
        <v>6.24</v>
      </c>
      <c r="AA224" s="9" t="str">
        <f>_xlfn.XLOOKUP($E224,'Copy of Raw Data'!$E:$E,'Copy of Raw Data'!AA:AA,"ERROR",0,1)</f>
        <v>oz</v>
      </c>
      <c r="AB224" s="9"/>
      <c r="AC224" s="9"/>
      <c r="AD224" s="9"/>
      <c r="AE224" s="9"/>
      <c r="AF224" s="9"/>
      <c r="AH224">
        <f t="shared" si="48"/>
        <v>0</v>
      </c>
      <c r="AI224">
        <f t="shared" si="48"/>
        <v>0</v>
      </c>
      <c r="AJ224">
        <f t="shared" si="48"/>
        <v>0</v>
      </c>
      <c r="AK224">
        <f t="shared" si="48"/>
        <v>0</v>
      </c>
      <c r="AL224">
        <f t="shared" si="48"/>
        <v>0</v>
      </c>
      <c r="AM224">
        <f t="shared" si="48"/>
        <v>0</v>
      </c>
      <c r="AN224">
        <f t="shared" si="48"/>
        <v>0</v>
      </c>
      <c r="AO224">
        <f t="shared" si="48"/>
        <v>0</v>
      </c>
      <c r="AP224">
        <f t="shared" si="48"/>
        <v>0</v>
      </c>
      <c r="AQ224">
        <f t="shared" si="48"/>
        <v>0</v>
      </c>
      <c r="AR224">
        <f t="shared" si="48"/>
        <v>0</v>
      </c>
      <c r="AS224">
        <f t="shared" si="48"/>
        <v>0</v>
      </c>
      <c r="AT224">
        <f t="shared" si="48"/>
        <v>0</v>
      </c>
      <c r="AU224">
        <f t="shared" si="48"/>
        <v>0</v>
      </c>
      <c r="AV224">
        <f t="shared" si="48"/>
        <v>0</v>
      </c>
      <c r="AW224">
        <f t="shared" si="48"/>
        <v>0</v>
      </c>
      <c r="AX224">
        <f t="shared" si="47"/>
        <v>0</v>
      </c>
      <c r="AY224">
        <f t="shared" si="47"/>
        <v>0</v>
      </c>
      <c r="AZ224">
        <f t="shared" si="47"/>
        <v>0</v>
      </c>
    </row>
    <row r="225" hidden="1" spans="1:52">
      <c r="A225" s="9" t="str">
        <f>_xlfn.XLOOKUP($E225,'Copy of Raw Data'!$E:$E,'Copy of Raw Data'!A:A,"ERROR",0,1)</f>
        <v>US</v>
      </c>
      <c r="B225" s="9" t="str">
        <f>_xlfn.XLOOKUP($E225,'Copy of Raw Data'!$E:$E,'Copy of Raw Data'!B:B,"ERROR",0,1)</f>
        <v>Hair Mousses</v>
      </c>
      <c r="C225" s="9" t="str">
        <f>_xlfn.XLOOKUP($E225,'Copy of Raw Data'!$E:$E,'Copy of Raw Data'!C:C,"ERROR",0,1)</f>
        <v>amika</v>
      </c>
      <c r="D225" s="9" t="str">
        <f>_xlfn.XLOOKUP($E225,'Copy of Raw Data'!$E:$E,'Copy of Raw Data'!D:D,"ERROR",0,1)</f>
        <v>www.amazon.com/dp/B07H3CYSBT</v>
      </c>
      <c r="E225" s="9" t="s">
        <v>823</v>
      </c>
      <c r="F225" s="9" t="str">
        <f>_xlfn.XLOOKUP($E225,'Copy of Raw Data'!$E:$E,'Copy of Raw Data'!F:F,"ERROR",0,1)</f>
        <v>amika plus size perfect body mousse</v>
      </c>
      <c r="G225" s="9">
        <f>_xlfn.XLOOKUP($E225,'Copy of Raw Data'!$E:$E,'Copy of Raw Data'!G:G,"ERROR",0,1)</f>
        <v>227</v>
      </c>
      <c r="H225" s="9">
        <f>_xlfn.XLOOKUP($E225,'Copy of Raw Data'!$E:$E,'Copy of Raw Data'!H:H,"ERROR",0,1)</f>
        <v>2718.62</v>
      </c>
      <c r="I225" s="9">
        <f>_xlfn.XLOOKUP($E225,'Copy of Raw Data'!$E:$E,'Copy of Raw Data'!I:I,"ERROR",0,1)</f>
        <v>0.000115566451751364</v>
      </c>
      <c r="J225" s="9" t="str">
        <f>_xlfn.XLOOKUP($E225,'Copy of Raw Data'!$E:$E,'Copy of 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10 to 15</v>
      </c>
      <c r="L225" s="9">
        <f>_xlfn.XLOOKUP($E225,'Copy of Raw Data'!$E:$E,'Copy of Raw Data'!L:L,"ERROR",0,1)</f>
        <v>12</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10 to 15</v>
      </c>
      <c r="N225" s="9">
        <f>_xlfn.XLOOKUP($E225,'Copy of Raw Data'!$E:$E,'Copy of Raw Data'!N:N,"ERROR",0,1)</f>
        <v>12</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42"/>
        <v>0</v>
      </c>
      <c r="Q225" s="9">
        <f>_xlfn.XLOOKUP($E225,'Copy of Raw Data'!$E:$E,'Copy of Raw Data'!Q:Q,"ERROR",0,1)</f>
        <v>0</v>
      </c>
      <c r="R225" s="9">
        <f>_xlfn.XLOOKUP($E225,'Copy of Raw Data'!$E:$E,'Copy of Raw Data'!R:R,"ERROR",0,1)</f>
        <v>0</v>
      </c>
      <c r="S225" s="17" t="e">
        <f t="shared" si="39"/>
        <v>#N/A</v>
      </c>
      <c r="T225" s="9" t="e">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#N/A</v>
      </c>
      <c r="U225" s="17" t="e">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#N/A</v>
      </c>
      <c r="V225" s="17" t="e">
        <f t="shared" si="43"/>
        <v>#N/A</v>
      </c>
      <c r="W225" s="17" t="e">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#N/A</v>
      </c>
      <c r="X225" s="17" t="e">
        <f t="shared" si="44"/>
        <v>#N/A</v>
      </c>
      <c r="Y225" s="9" t="e">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#N/A</v>
      </c>
      <c r="Z225" s="17" t="e">
        <f t="array" ref="Z225">_xlfn.IFS(AA225="oz",_xlfn.IFS(R225="oz",Q225,R225="fl oz",Q225*1.04,R225="ml",Q225*0.0338),AA225="fl oz",_xlfn.IFS(R225="oz",Q225/1.04,R225="fl oz",Q225,R225="ml",Q225*0.0338/1.04),AA225="ml",_xlfn.IFS(R225="oz",Q225/0.0338,R225="fl oz",Q225*1.04/0.0338,R225="ml",Q225))</f>
        <v>#N/A</v>
      </c>
      <c r="AA225" s="9" t="str">
        <f>_xlfn.XLOOKUP($E225,'Copy of Raw Data'!$E:$E,'Copy of Raw Data'!AA:AA,"ERROR",0,1)</f>
        <v>oz</v>
      </c>
      <c r="AB225" s="9"/>
      <c r="AC225" s="9"/>
      <c r="AD225" s="9"/>
      <c r="AE225" s="9"/>
      <c r="AF225" s="9"/>
      <c r="AH225">
        <f t="shared" si="48"/>
        <v>0</v>
      </c>
      <c r="AI225">
        <f t="shared" si="48"/>
        <v>0</v>
      </c>
      <c r="AJ225">
        <f t="shared" si="48"/>
        <v>0</v>
      </c>
      <c r="AK225">
        <f t="shared" si="48"/>
        <v>0</v>
      </c>
      <c r="AL225">
        <f t="shared" si="48"/>
        <v>0</v>
      </c>
      <c r="AM225">
        <f t="shared" si="48"/>
        <v>0</v>
      </c>
      <c r="AN225">
        <f t="shared" si="48"/>
        <v>0</v>
      </c>
      <c r="AO225">
        <f t="shared" si="48"/>
        <v>0</v>
      </c>
      <c r="AP225">
        <f t="shared" si="48"/>
        <v>0</v>
      </c>
      <c r="AQ225">
        <f t="shared" si="48"/>
        <v>0</v>
      </c>
      <c r="AR225">
        <f t="shared" si="48"/>
        <v>0</v>
      </c>
      <c r="AS225">
        <f t="shared" si="48"/>
        <v>0</v>
      </c>
      <c r="AT225">
        <f t="shared" si="48"/>
        <v>0</v>
      </c>
      <c r="AU225">
        <f t="shared" si="48"/>
        <v>0</v>
      </c>
      <c r="AV225">
        <f t="shared" si="48"/>
        <v>0</v>
      </c>
      <c r="AW225">
        <f t="shared" si="48"/>
        <v>0</v>
      </c>
      <c r="AX225">
        <f t="shared" si="47"/>
        <v>0</v>
      </c>
      <c r="AY225">
        <f t="shared" si="47"/>
        <v>0</v>
      </c>
      <c r="AZ225">
        <f t="shared" si="47"/>
        <v>0</v>
      </c>
    </row>
    <row r="226" hidden="1" spans="1:52">
      <c r="A226" s="9" t="str">
        <f>_xlfn.XLOOKUP($E226,'Copy of Raw Data'!$E:$E,'Copy of Raw Data'!A:A,"ERROR",0,1)</f>
        <v>US</v>
      </c>
      <c r="B226" s="9" t="str">
        <f>_xlfn.XLOOKUP($E226,'Copy of Raw Data'!$E:$E,'Copy of Raw Data'!B:B,"ERROR",0,1)</f>
        <v>Hair Mousses</v>
      </c>
      <c r="C226" s="9" t="str">
        <f>_xlfn.XLOOKUP($E226,'Copy of Raw Data'!$E:$E,'Copy of Raw Data'!C:C,"ERROR",0,1)</f>
        <v>got2b</v>
      </c>
      <c r="D226" s="9" t="str">
        <f>_xlfn.XLOOKUP($E226,'Copy of Raw Data'!$E:$E,'Copy of Raw Data'!D:D,"ERROR",0,1)</f>
        <v>www.amazon.com/dp/B001S46QIM</v>
      </c>
      <c r="E226" s="9" t="s">
        <v>825</v>
      </c>
      <c r="F226" s="9" t="str">
        <f>_xlfn.XLOOKUP($E226,'Copy of Raw Data'!$E:$E,'Copy of Raw Data'!F:F,"ERROR",0,1)</f>
        <v>Got2B Fat-tastic Thickening Plumping Hair Mousse, 8.5 Ounce</v>
      </c>
      <c r="G226" s="9">
        <f>_xlfn.XLOOKUP($E226,'Copy of Raw Data'!$E:$E,'Copy of Raw Data'!G:G,"ERROR",0,1)</f>
        <v>34</v>
      </c>
      <c r="H226" s="9">
        <f>_xlfn.XLOOKUP($E226,'Copy of Raw Data'!$E:$E,'Copy of Raw Data'!H:H,"ERROR",0,1)</f>
        <v>2718.28</v>
      </c>
      <c r="I226" s="9">
        <f>_xlfn.XLOOKUP($E226,'Copy of Raw Data'!$E:$E,'Copy of Raw Data'!I:I,"ERROR",0,1)</f>
        <v>0.000107820300689259</v>
      </c>
      <c r="J226" s="9" t="str">
        <f>_xlfn.XLOOKUP($E226,'Copy of Raw Data'!$E:$E,'Copy of 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75 to 100</v>
      </c>
      <c r="L226" s="9">
        <f>_xlfn.XLOOKUP($E226,'Copy of Raw Data'!$E:$E,'Copy of Raw Data'!L:L,"ERROR",0,1)</f>
        <v>79.99</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75 to 100</v>
      </c>
      <c r="N226" s="9">
        <f>_xlfn.XLOOKUP($E226,'Copy of Raw Data'!$E:$E,'Copy of Raw Data'!N:N,"ERROR",0,1)</f>
        <v>88</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8% to 10%</v>
      </c>
      <c r="P226" s="16">
        <f t="shared" si="42"/>
        <v>0.0910227272727273</v>
      </c>
      <c r="Q226" s="9">
        <f>_xlfn.XLOOKUP($E226,'Copy of Raw Data'!$E:$E,'Copy of Raw Data'!Q:Q,"ERROR",0,1)</f>
        <v>8.5</v>
      </c>
      <c r="R226" s="9" t="str">
        <f>_xlfn.XLOOKUP($E226,'Copy of Raw Data'!$E:$E,'Copy of Raw Data'!R:R,"ERROR",0,1)</f>
        <v>fl oz</v>
      </c>
      <c r="S226" s="17">
        <f t="shared" si="39"/>
        <v>9.04864253393665</v>
      </c>
      <c r="T226" s="9" t="str">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5 to 10</v>
      </c>
      <c r="U226" s="17"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0.3 to 0.4</v>
      </c>
      <c r="V226" s="17">
        <f t="shared" si="43"/>
        <v>0.336650359527282</v>
      </c>
      <c r="W226" s="17"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0.3 to 0.4</v>
      </c>
      <c r="X226" s="17">
        <f t="shared" si="44"/>
        <v>0.306007525665764</v>
      </c>
      <c r="Y226" s="9"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8 to 10</v>
      </c>
      <c r="Z226" s="17">
        <f t="array" ref="Z226">_xlfn.IFS(AA226="oz",_xlfn.IFS(R226="oz",Q226,R226="fl oz",Q226*1.04,R226="ml",Q226*0.0338),AA226="fl oz",_xlfn.IFS(R226="oz",Q226/1.04,R226="fl oz",Q226,R226="ml",Q226*0.0338/1.04),AA226="ml",_xlfn.IFS(R226="oz",Q226/0.0338,R226="fl oz",Q226*1.04/0.0338,R226="ml",Q226))</f>
        <v>8.84</v>
      </c>
      <c r="AA226" s="9" t="str">
        <f>_xlfn.XLOOKUP($E226,'Copy of Raw Data'!$E:$E,'Copy of Raw Data'!AA:AA,"ERROR",0,1)</f>
        <v>oz</v>
      </c>
      <c r="AB226" s="9"/>
      <c r="AC226" s="9"/>
      <c r="AD226" s="9"/>
      <c r="AE226" s="9"/>
      <c r="AF226" s="9"/>
      <c r="AH226">
        <f t="shared" si="48"/>
        <v>0</v>
      </c>
      <c r="AI226">
        <f t="shared" si="48"/>
        <v>0</v>
      </c>
      <c r="AJ226">
        <f t="shared" si="48"/>
        <v>0</v>
      </c>
      <c r="AK226">
        <f t="shared" si="48"/>
        <v>0</v>
      </c>
      <c r="AL226">
        <f t="shared" si="48"/>
        <v>0</v>
      </c>
      <c r="AM226">
        <f t="shared" si="48"/>
        <v>0</v>
      </c>
      <c r="AN226">
        <f t="shared" si="48"/>
        <v>0</v>
      </c>
      <c r="AO226">
        <f t="shared" si="48"/>
        <v>0</v>
      </c>
      <c r="AP226">
        <f t="shared" si="48"/>
        <v>0</v>
      </c>
      <c r="AQ226">
        <f t="shared" si="48"/>
        <v>0</v>
      </c>
      <c r="AR226">
        <f t="shared" si="48"/>
        <v>0</v>
      </c>
      <c r="AS226">
        <f t="shared" si="48"/>
        <v>0</v>
      </c>
      <c r="AT226">
        <f t="shared" si="48"/>
        <v>0</v>
      </c>
      <c r="AU226">
        <f t="shared" si="48"/>
        <v>0</v>
      </c>
      <c r="AV226">
        <f t="shared" si="48"/>
        <v>0</v>
      </c>
      <c r="AW226">
        <f t="shared" si="48"/>
        <v>0</v>
      </c>
      <c r="AX226">
        <f t="shared" si="47"/>
        <v>0</v>
      </c>
      <c r="AY226">
        <f t="shared" si="47"/>
        <v>0</v>
      </c>
      <c r="AZ226">
        <f t="shared" si="47"/>
        <v>0</v>
      </c>
    </row>
    <row r="227" hidden="1" spans="1:52">
      <c r="A227" s="9" t="str">
        <f>_xlfn.XLOOKUP($E227,'Copy of Raw Data'!$E:$E,'Copy of Raw Data'!A:A,"ERROR",0,1)</f>
        <v>US</v>
      </c>
      <c r="B227" s="9" t="str">
        <f>_xlfn.XLOOKUP($E227,'Copy of Raw Data'!$E:$E,'Copy of Raw Data'!B:B,"ERROR",0,1)</f>
        <v>Hair Mousses</v>
      </c>
      <c r="C227" s="9" t="str">
        <f>_xlfn.XLOOKUP($E227,'Copy of Raw Data'!$E:$E,'Copy of Raw Data'!C:C,"ERROR",0,1)</f>
        <v>ARHGOAT</v>
      </c>
      <c r="D227" s="9" t="str">
        <f>_xlfn.XLOOKUP($E227,'Copy of Raw Data'!$E:$E,'Copy of Raw Data'!D:D,"ERROR",0,1)</f>
        <v>www.amazon.com/dp/B0B7HVCQGJ</v>
      </c>
      <c r="E227" s="9" t="s">
        <v>829</v>
      </c>
      <c r="F227" s="9" t="str">
        <f>_xlfn.XLOOKUP($E227,'Copy of Raw Data'!$E:$E,'Copy of Raw Data'!F:F,"ERROR",0,1)</f>
        <v>ARHGOAT Premium Lace Tint Mousse Waterproof Fast Drying No Residues Tint Melting Hair Mousse High Viscosity for All of Hair Types included Wigs Lace Tint Foam, 7.06 Ounces (Medium Brown)</v>
      </c>
      <c r="G227" s="9">
        <f>_xlfn.XLOOKUP($E227,'Copy of Raw Data'!$E:$E,'Copy of Raw Data'!G:G,"ERROR",0,1)</f>
        <v>256</v>
      </c>
      <c r="H227" s="9">
        <f>_xlfn.XLOOKUP($E227,'Copy of Raw Data'!$E:$E,'Copy of Raw Data'!H:H,"ERROR",0,1)</f>
        <v>2536.08</v>
      </c>
      <c r="I227" s="9">
        <f>_xlfn.XLOOKUP($E227,'Copy of Raw Data'!$E:$E,'Copy of Raw Data'!I:I,"ERROR",0,1)</f>
        <v>0.000106591205040491</v>
      </c>
      <c r="J227" s="9" t="str">
        <f>_xlfn.XLOOKUP($E227,'Copy of Raw Data'!$E:$E,'Copy of 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5 to 10</v>
      </c>
      <c r="L227" s="9">
        <f>_xlfn.XLOOKUP($E227,'Copy of Raw Data'!$E:$E,'Copy of Raw Data'!L:L,"ERROR",0,1)</f>
        <v>9.95</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5 to 10</v>
      </c>
      <c r="N227" s="9">
        <f>_xlfn.XLOOKUP($E227,'Copy of Raw Data'!$E:$E,'Copy of Raw Data'!N:N,"ERROR",0,1)</f>
        <v>9.99</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0% to 2%</v>
      </c>
      <c r="P227" s="16">
        <f t="shared" si="42"/>
        <v>0.0040040040040041</v>
      </c>
      <c r="Q227" s="9">
        <f>_xlfn.XLOOKUP($E227,'Copy of Raw Data'!$E:$E,'Copy of Raw Data'!Q:Q,"ERROR",0,1)</f>
        <v>7.06</v>
      </c>
      <c r="R227" s="9" t="str">
        <f>_xlfn.XLOOKUP($E227,'Copy of Raw Data'!$E:$E,'Copy of Raw Data'!R:R,"ERROR",0,1)</f>
        <v>oz</v>
      </c>
      <c r="S227" s="17">
        <f t="shared" si="39"/>
        <v>1.40934844192635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1 to 2</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 to 0.05</v>
      </c>
      <c r="V227" s="17">
        <f t="shared" si="43"/>
        <v>0.0478530322727747</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 to 0.05</v>
      </c>
      <c r="X227" s="17">
        <f t="shared" si="44"/>
        <v>0.0476614285399508</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17">
        <f t="array" ref="Z227">_xlfn.IFS(AA227="oz",_xlfn.IFS(R227="oz",Q227,R227="fl oz",Q227*1.04,R227="ml",Q227*0.0338),AA227="fl oz",_xlfn.IFS(R227="oz",Q227/1.04,R227="fl oz",Q227,R227="ml",Q227*0.0338/1.04),AA227="ml",_xlfn.IFS(R227="oz",Q227/0.0338,R227="fl oz",Q227*1.04/0.0338,R227="ml",Q227))</f>
        <v>7.06</v>
      </c>
      <c r="AA227" s="9" t="str">
        <f>_xlfn.XLOOKUP($E227,'Copy of Raw Data'!$E:$E,'Copy of Raw Data'!AA:AA,"ERROR",0,1)</f>
        <v>oz</v>
      </c>
      <c r="AB227" s="9"/>
      <c r="AC227" s="9"/>
      <c r="AD227" s="9"/>
      <c r="AE227" s="9"/>
      <c r="AF227" s="9"/>
      <c r="AH227">
        <f t="shared" si="48"/>
        <v>0</v>
      </c>
      <c r="AI227">
        <f t="shared" si="48"/>
        <v>0</v>
      </c>
      <c r="AJ227">
        <f t="shared" si="48"/>
        <v>0</v>
      </c>
      <c r="AK227">
        <f t="shared" si="48"/>
        <v>0</v>
      </c>
      <c r="AL227">
        <f t="shared" si="48"/>
        <v>0</v>
      </c>
      <c r="AM227">
        <f t="shared" si="48"/>
        <v>0</v>
      </c>
      <c r="AN227">
        <f t="shared" si="48"/>
        <v>0</v>
      </c>
      <c r="AO227">
        <f t="shared" si="48"/>
        <v>0</v>
      </c>
      <c r="AP227">
        <f t="shared" si="48"/>
        <v>0</v>
      </c>
      <c r="AQ227">
        <f t="shared" si="48"/>
        <v>0</v>
      </c>
      <c r="AR227">
        <f t="shared" si="48"/>
        <v>0</v>
      </c>
      <c r="AS227">
        <f t="shared" si="48"/>
        <v>0</v>
      </c>
      <c r="AT227">
        <f t="shared" si="48"/>
        <v>0</v>
      </c>
      <c r="AU227">
        <f t="shared" si="48"/>
        <v>0</v>
      </c>
      <c r="AV227">
        <f t="shared" si="48"/>
        <v>0</v>
      </c>
      <c r="AW227">
        <f t="shared" si="48"/>
        <v>0</v>
      </c>
      <c r="AX227">
        <f t="shared" si="47"/>
        <v>0</v>
      </c>
      <c r="AY227">
        <f t="shared" si="47"/>
        <v>0</v>
      </c>
      <c r="AZ227">
        <f t="shared" si="47"/>
        <v>0</v>
      </c>
    </row>
    <row r="228" hidden="1" spans="1:52">
      <c r="A228" s="9" t="str">
        <f>_xlfn.XLOOKUP($E228,'Copy of Raw Data'!$E:$E,'Copy of Raw Data'!A:A,"ERROR",0,1)</f>
        <v>US</v>
      </c>
      <c r="B228" s="9" t="str">
        <f>_xlfn.XLOOKUP($E228,'Copy of Raw Data'!$E:$E,'Copy of Raw Data'!B:B,"ERROR",0,1)</f>
        <v>Hair Mousses</v>
      </c>
      <c r="C228" s="9" t="str">
        <f>_xlfn.XLOOKUP($E228,'Copy of Raw Data'!$E:$E,'Copy of Raw Data'!C:C,"ERROR",0,1)</f>
        <v>redken</v>
      </c>
      <c r="D228" s="9" t="str">
        <f>_xlfn.XLOOKUP($E228,'Copy of Raw Data'!$E:$E,'Copy of Raw Data'!D:D,"ERROR",0,1)</f>
        <v>www.amazon.com/dp/B000JHA9D2</v>
      </c>
      <c r="E228" s="9" t="s">
        <v>832</v>
      </c>
      <c r="F228" s="9" t="str">
        <f>_xlfn.XLOOKUP($E228,'Copy of Raw Data'!$E:$E,'Copy of Raw Data'!F:F,"ERROR",0,1)</f>
        <v>REDKEN Full Frame 07 All-Over Volumizing Mousse | For All Hair Types | Adds Volume &amp; Anti-Frizz Protection REDKEN Full Frame 07 All-Over Volumizing Mousse | For All Hair Types | Adds Volume &amp; Anti-Frizz Protection</v>
      </c>
      <c r="G228" s="9">
        <f>_xlfn.XLOOKUP($E228,'Copy of Raw Data'!$E:$E,'Copy of Raw Data'!G:G,"ERROR",0,1)</f>
        <v>104</v>
      </c>
      <c r="H228" s="9">
        <f>_xlfn.XLOOKUP($E228,'Copy of Raw Data'!$E:$E,'Copy of Raw Data'!H:H,"ERROR",0,1)</f>
        <v>2507.17</v>
      </c>
      <c r="I228" s="9">
        <f>_xlfn.XLOOKUP($E228,'Copy of Raw Data'!$E:$E,'Copy of Raw Data'!I:I,"ERROR",0,1)</f>
        <v>0.000101099600580052</v>
      </c>
      <c r="J228" s="9" t="str">
        <f>_xlfn.XLOOKUP($E228,'Copy of Raw Data'!$E:$E,'Copy of 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20 to 30</v>
      </c>
      <c r="L228" s="9">
        <f>_xlfn.XLOOKUP($E228,'Copy of Raw Data'!$E:$E,'Copy of Raw Data'!L:L,"ERROR",0,1)</f>
        <v>24</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20 to 30</v>
      </c>
      <c r="N228" s="9">
        <f>_xlfn.XLOOKUP($E228,'Copy of Raw Data'!$E:$E,'Copy of Raw Data'!N:N,"ERROR",0,1)</f>
        <v>24</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6">
        <f t="shared" si="42"/>
        <v>0</v>
      </c>
      <c r="Q228" s="9">
        <f>_xlfn.XLOOKUP($E228,'Copy of Raw Data'!$E:$E,'Copy of Raw Data'!Q:Q,"ERROR",0,1)</f>
        <v>0</v>
      </c>
      <c r="R228" s="9">
        <f>_xlfn.XLOOKUP($E228,'Copy of Raw Data'!$E:$E,'Copy of Raw Data'!R:R,"ERROR",0,1)</f>
        <v>0</v>
      </c>
      <c r="S228" s="17" t="e">
        <f t="shared" si="39"/>
        <v>#N/A</v>
      </c>
      <c r="T228" s="9" t="e">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#N/A</v>
      </c>
      <c r="U228" s="17" t="e">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#N/A</v>
      </c>
      <c r="V228" s="17" t="e">
        <f t="shared" si="43"/>
        <v>#N/A</v>
      </c>
      <c r="W228" s="17" t="e">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#N/A</v>
      </c>
      <c r="X228" s="17" t="e">
        <f t="shared" si="44"/>
        <v>#N/A</v>
      </c>
      <c r="Y228" s="9" t="e">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#N/A</v>
      </c>
      <c r="Z228" s="17" t="e">
        <f t="array" ref="Z228">_xlfn.IFS(AA228="oz",_xlfn.IFS(R228="oz",Q228,R228="fl oz",Q228*1.04,R228="ml",Q228*0.0338),AA228="fl oz",_xlfn.IFS(R228="oz",Q228/1.04,R228="fl oz",Q228,R228="ml",Q228*0.0338/1.04),AA228="ml",_xlfn.IFS(R228="oz",Q228/0.0338,R228="fl oz",Q228*1.04/0.0338,R228="ml",Q228))</f>
        <v>#N/A</v>
      </c>
      <c r="AA228" s="9" t="str">
        <f>_xlfn.XLOOKUP($E228,'Copy of Raw Data'!$E:$E,'Copy of Raw Data'!AA:AA,"ERROR",0,1)</f>
        <v>oz</v>
      </c>
      <c r="AB228" s="9"/>
      <c r="AC228" s="9"/>
      <c r="AD228" s="9"/>
      <c r="AE228" s="9"/>
      <c r="AF228" s="9"/>
      <c r="AH228">
        <f t="shared" si="48"/>
        <v>0</v>
      </c>
      <c r="AI228">
        <f t="shared" si="48"/>
        <v>0</v>
      </c>
      <c r="AJ228">
        <f t="shared" si="48"/>
        <v>0</v>
      </c>
      <c r="AK228">
        <f t="shared" si="48"/>
        <v>0</v>
      </c>
      <c r="AL228">
        <f t="shared" si="48"/>
        <v>0</v>
      </c>
      <c r="AM228">
        <f t="shared" si="48"/>
        <v>0</v>
      </c>
      <c r="AN228">
        <f t="shared" si="48"/>
        <v>0</v>
      </c>
      <c r="AO228">
        <f t="shared" si="48"/>
        <v>0</v>
      </c>
      <c r="AP228">
        <f t="shared" si="48"/>
        <v>0</v>
      </c>
      <c r="AQ228">
        <f t="shared" si="48"/>
        <v>0</v>
      </c>
      <c r="AR228">
        <f t="shared" si="48"/>
        <v>0</v>
      </c>
      <c r="AS228">
        <f t="shared" si="48"/>
        <v>0</v>
      </c>
      <c r="AT228">
        <f t="shared" si="48"/>
        <v>0</v>
      </c>
      <c r="AU228">
        <f t="shared" si="48"/>
        <v>0</v>
      </c>
      <c r="AV228">
        <f t="shared" si="48"/>
        <v>0</v>
      </c>
      <c r="AW228">
        <f t="shared" si="48"/>
        <v>0</v>
      </c>
      <c r="AX228">
        <f t="shared" si="47"/>
        <v>0</v>
      </c>
      <c r="AY228">
        <f t="shared" si="47"/>
        <v>0</v>
      </c>
      <c r="AZ228">
        <f t="shared" si="47"/>
        <v>0</v>
      </c>
    </row>
    <row r="229" hidden="1" spans="1:52">
      <c r="A229" s="9" t="str">
        <f>_xlfn.XLOOKUP($E229,'Copy of Raw Data'!$E:$E,'Copy of Raw Data'!A:A,"ERROR",0,1)</f>
        <v>US</v>
      </c>
      <c r="B229" s="9" t="str">
        <f>_xlfn.XLOOKUP($E229,'Copy of Raw Data'!$E:$E,'Copy of Raw Data'!B:B,"ERROR",0,1)</f>
        <v>Hair Mousses</v>
      </c>
      <c r="C229" s="9" t="str">
        <f>_xlfn.XLOOKUP($E229,'Copy of Raw Data'!$E:$E,'Copy of Raw Data'!C:C,"ERROR",0,1)</f>
        <v>aussie</v>
      </c>
      <c r="D229" s="9" t="str">
        <f>_xlfn.XLOOKUP($E229,'Copy of Raw Data'!$E:$E,'Copy of Raw Data'!D:D,"ERROR",0,1)</f>
        <v>www.amazon.com/dp/B07NWB1FZL</v>
      </c>
      <c r="E229" s="9" t="s">
        <v>835</v>
      </c>
      <c r="F229" s="9" t="str">
        <f>_xlfn.XLOOKUP($E229,'Copy of Raw Data'!$E:$E,'Copy of Raw Data'!F:F,"ERROR",0,1)</f>
        <v>Aussie Kids Detangler 8 fl oz, Pack of 3</v>
      </c>
      <c r="G229" s="9">
        <f>_xlfn.XLOOKUP($E229,'Copy of Raw Data'!$E:$E,'Copy of Raw Data'!G:G,"ERROR",0,1)</f>
        <v>79</v>
      </c>
      <c r="H229" s="9">
        <f>_xlfn.XLOOKUP($E229,'Copy of Raw Data'!$E:$E,'Copy of Raw Data'!H:H,"ERROR",0,1)</f>
        <v>2378</v>
      </c>
      <c r="I229" s="9">
        <f>_xlfn.XLOOKUP($E229,'Copy of Raw Data'!$E:$E,'Copy of Raw Data'!I:I,"ERROR",0,1)</f>
        <v>9.83739927612176e-5</v>
      </c>
      <c r="J229" s="9" t="str">
        <f>_xlfn.XLOOKUP($E229,'Copy of Raw Data'!$E:$E,'Copy of 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_xlfn.XLOOKUP($E229,'Copy of Raw Data'!$E:$E,'Copy of Raw Data'!L:L,"ERROR",0,1)</f>
        <v>29.99</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_xlfn.XLOOKUP($E229,'Copy of Raw Data'!$E:$E,'Copy of Raw Data'!N:N,"ERROR",0,1)</f>
        <v>29.99</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42"/>
        <v>0</v>
      </c>
      <c r="Q229" s="9">
        <f>_xlfn.XLOOKUP($E229,'Copy of Raw Data'!$E:$E,'Copy of Raw Data'!Q:Q,"ERROR",0,1)</f>
        <v>24</v>
      </c>
      <c r="R229" s="9" t="str">
        <f>_xlfn.XLOOKUP($E229,'Copy of Raw Data'!$E:$E,'Copy of Raw Data'!R:R,"ERROR",0,1)</f>
        <v>fl oz</v>
      </c>
      <c r="S229" s="17">
        <f t="shared" si="39"/>
        <v>1.20152243589744</v>
      </c>
      <c r="T229" s="9" t="str">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1 to 2</v>
      </c>
      <c r="U229" s="17"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 to 0.05</v>
      </c>
      <c r="V229" s="17">
        <f t="shared" si="43"/>
        <v>0.0406331564388717</v>
      </c>
      <c r="W229" s="17"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 to 0.05</v>
      </c>
      <c r="X229" s="17">
        <f t="shared" si="44"/>
        <v>0.0406331564388717</v>
      </c>
      <c r="Y229" s="9"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20 to 25</v>
      </c>
      <c r="Z229" s="17">
        <f t="array" ref="Z229">_xlfn.IFS(AA229="oz",_xlfn.IFS(R229="oz",Q229,R229="fl oz",Q229*1.04,R229="ml",Q229*0.0338),AA229="fl oz",_xlfn.IFS(R229="oz",Q229/1.04,R229="fl oz",Q229,R229="ml",Q229*0.0338/1.04),AA229="ml",_xlfn.IFS(R229="oz",Q229/0.0338,R229="fl oz",Q229*1.04/0.0338,R229="ml",Q229))</f>
        <v>24.96</v>
      </c>
      <c r="AA229" s="9" t="str">
        <f>_xlfn.XLOOKUP($E229,'Copy of Raw Data'!$E:$E,'Copy of Raw Data'!AA:AA,"ERROR",0,1)</f>
        <v>oz</v>
      </c>
      <c r="AB229" s="9"/>
      <c r="AC229" s="9"/>
      <c r="AD229" s="9"/>
      <c r="AE229" s="9"/>
      <c r="AF229" s="9"/>
      <c r="AH229">
        <f t="shared" si="48"/>
        <v>0</v>
      </c>
      <c r="AI229">
        <f t="shared" si="48"/>
        <v>0</v>
      </c>
      <c r="AJ229">
        <f t="shared" si="48"/>
        <v>0</v>
      </c>
      <c r="AK229">
        <f t="shared" si="48"/>
        <v>0</v>
      </c>
      <c r="AL229">
        <f t="shared" si="48"/>
        <v>0</v>
      </c>
      <c r="AM229">
        <f t="shared" si="48"/>
        <v>0</v>
      </c>
      <c r="AN229">
        <f t="shared" si="48"/>
        <v>0</v>
      </c>
      <c r="AO229">
        <f t="shared" si="48"/>
        <v>0</v>
      </c>
      <c r="AP229">
        <f t="shared" si="48"/>
        <v>0</v>
      </c>
      <c r="AQ229">
        <f t="shared" si="48"/>
        <v>0</v>
      </c>
      <c r="AR229">
        <f t="shared" si="48"/>
        <v>0</v>
      </c>
      <c r="AS229">
        <f t="shared" si="48"/>
        <v>0</v>
      </c>
      <c r="AT229">
        <f t="shared" si="48"/>
        <v>0</v>
      </c>
      <c r="AU229">
        <f t="shared" si="48"/>
        <v>0</v>
      </c>
      <c r="AV229">
        <f t="shared" si="48"/>
        <v>0</v>
      </c>
      <c r="AW229">
        <f t="shared" si="48"/>
        <v>0</v>
      </c>
      <c r="AX229">
        <f t="shared" si="47"/>
        <v>0</v>
      </c>
      <c r="AY229">
        <f t="shared" si="47"/>
        <v>0</v>
      </c>
      <c r="AZ229">
        <f t="shared" si="47"/>
        <v>0</v>
      </c>
    </row>
    <row r="230" hidden="1" spans="1:52">
      <c r="A230" s="9" t="str">
        <f>_xlfn.XLOOKUP($E230,'Copy of Raw Data'!$E:$E,'Copy of Raw Data'!A:A,"ERROR",0,1)</f>
        <v>US</v>
      </c>
      <c r="B230" s="9" t="str">
        <f>_xlfn.XLOOKUP($E230,'Copy of Raw Data'!$E:$E,'Copy of Raw Data'!B:B,"ERROR",0,1)</f>
        <v>Hair Mousses</v>
      </c>
      <c r="C230" s="9" t="str">
        <f>_xlfn.XLOOKUP($E230,'Copy of Raw Data'!$E:$E,'Copy of Raw Data'!C:C,"ERROR",0,1)</f>
        <v>douxo</v>
      </c>
      <c r="D230" s="9" t="str">
        <f>_xlfn.XLOOKUP($E230,'Copy of Raw Data'!$E:$E,'Copy of Raw Data'!D:D,"ERROR",0,1)</f>
        <v>www.amazon.com/dp/B0947825LZ</v>
      </c>
      <c r="E230" s="9" t="s">
        <v>839</v>
      </c>
      <c r="F230" s="9" t="str">
        <f>_xlfn.XLOOKUP($E230,'Copy of Raw Data'!$E:$E,'Copy of Raw Data'!F:F,"ERROR",0,1)</f>
        <v>Douxo S3 SEB Mousse 5.1 oz (150 mL) - Relief for Seborrhea in Dogs and Cats (Helps with Oily to Flaky Skin)</v>
      </c>
      <c r="G230" s="9">
        <f>_xlfn.XLOOKUP($E230,'Copy of Raw Data'!$E:$E,'Copy of Raw Data'!G:G,"ERROR",0,1)</f>
        <v>89</v>
      </c>
      <c r="H230" s="9">
        <f>_xlfn.XLOOKUP($E230,'Copy of Raw Data'!$E:$E,'Copy of Raw Data'!H:H,"ERROR",0,1)</f>
        <v>2313.89</v>
      </c>
      <c r="I230" s="9">
        <f>_xlfn.XLOOKUP($E230,'Copy of Raw Data'!$E:$E,'Copy of Raw Data'!I:I,"ERROR",0,1)</f>
        <v>9.82047848510794e-5</v>
      </c>
      <c r="J230" s="9" t="str">
        <f>_xlfn.XLOOKUP($E230,'Copy of Raw Data'!$E:$E,'Copy of 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_xlfn.XLOOKUP($E230,'Copy of Raw Data'!$E:$E,'Copy of Raw Data'!L:L,"ERROR",0,1)</f>
        <v>25.9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_xlfn.XLOOKUP($E230,'Copy of Raw Data'!$E:$E,'Copy of Raw Data'!N:N,"ERROR",0,1)</f>
        <v>28.81</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10% to 15%</v>
      </c>
      <c r="P230" s="16">
        <f t="shared" si="42"/>
        <v>0.101006594932315</v>
      </c>
      <c r="Q230" s="9">
        <f>_xlfn.XLOOKUP($E230,'Copy of Raw Data'!$E:$E,'Copy of Raw Data'!Q:Q,"ERROR",0,1)</f>
        <v>5.1</v>
      </c>
      <c r="R230" s="9" t="str">
        <f>_xlfn.XLOOKUP($E230,'Copy of Raw Data'!$E:$E,'Copy of Raw Data'!R:R,"ERROR",0,1)</f>
        <v>oz</v>
      </c>
      <c r="S230" s="17">
        <f t="shared" si="39"/>
        <v>5.07843137254902</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5 to 10</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7">
        <f t="shared" si="43"/>
        <v>0.191038877505686</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7">
        <f t="shared" si="44"/>
        <v>0.171742690989145</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4 to 6</v>
      </c>
      <c r="Z230" s="17">
        <f t="array" ref="Z230">_xlfn.IFS(AA230="oz",_xlfn.IFS(R230="oz",Q230,R230="fl oz",Q230*1.04,R230="ml",Q230*0.0338),AA230="fl oz",_xlfn.IFS(R230="oz",Q230/1.04,R230="fl oz",Q230,R230="ml",Q230*0.0338/1.04),AA230="ml",_xlfn.IFS(R230="oz",Q230/0.0338,R230="fl oz",Q230*1.04/0.0338,R230="ml",Q230))</f>
        <v>5.1</v>
      </c>
      <c r="AA230" s="9" t="str">
        <f>_xlfn.XLOOKUP($E230,'Copy of Raw Data'!$E:$E,'Copy of Raw Data'!AA:AA,"ERROR",0,1)</f>
        <v>oz</v>
      </c>
      <c r="AB230" s="9"/>
      <c r="AC230" s="9"/>
      <c r="AD230" s="9"/>
      <c r="AE230" s="9"/>
      <c r="AF230" s="9"/>
      <c r="AH230">
        <f t="shared" si="48"/>
        <v>0</v>
      </c>
      <c r="AI230">
        <f t="shared" si="48"/>
        <v>0</v>
      </c>
      <c r="AJ230">
        <f t="shared" si="48"/>
        <v>0</v>
      </c>
      <c r="AK230">
        <f t="shared" si="48"/>
        <v>0</v>
      </c>
      <c r="AL230">
        <f t="shared" si="48"/>
        <v>0</v>
      </c>
      <c r="AM230">
        <f t="shared" si="48"/>
        <v>0</v>
      </c>
      <c r="AN230">
        <f t="shared" si="48"/>
        <v>0</v>
      </c>
      <c r="AO230">
        <f t="shared" si="48"/>
        <v>0</v>
      </c>
      <c r="AP230">
        <f t="shared" si="48"/>
        <v>0</v>
      </c>
      <c r="AQ230">
        <f t="shared" si="48"/>
        <v>0</v>
      </c>
      <c r="AR230">
        <f t="shared" si="48"/>
        <v>0</v>
      </c>
      <c r="AS230">
        <f t="shared" si="48"/>
        <v>0</v>
      </c>
      <c r="AT230">
        <f t="shared" si="48"/>
        <v>0</v>
      </c>
      <c r="AU230">
        <f t="shared" si="48"/>
        <v>0</v>
      </c>
      <c r="AV230">
        <f t="shared" si="48"/>
        <v>0</v>
      </c>
      <c r="AW230">
        <f t="shared" si="48"/>
        <v>0</v>
      </c>
      <c r="AX230">
        <f t="shared" si="47"/>
        <v>0</v>
      </c>
      <c r="AY230">
        <f t="shared" si="47"/>
        <v>0</v>
      </c>
      <c r="AZ230">
        <f t="shared" si="47"/>
        <v>0</v>
      </c>
    </row>
    <row r="231" hidden="1" spans="1:52">
      <c r="A231" s="9" t="str">
        <f>_xlfn.XLOOKUP($E231,'Copy of Raw Data'!$E:$E,'Copy of Raw Data'!A:A,"ERROR",0,1)</f>
        <v>US</v>
      </c>
      <c r="B231" s="9" t="str">
        <f>_xlfn.XLOOKUP($E231,'Copy of Raw Data'!$E:$E,'Copy of Raw Data'!B:B,"ERROR",0,1)</f>
        <v>Hair Mousses</v>
      </c>
      <c r="C231" s="9" t="str">
        <f>_xlfn.XLOOKUP($E231,'Copy of Raw Data'!$E:$E,'Copy of Raw Data'!C:C,"ERROR",0,1)</f>
        <v>KEVIN MURPHY</v>
      </c>
      <c r="D231" s="9" t="str">
        <f>_xlfn.XLOOKUP($E231,'Copy of Raw Data'!$E:$E,'Copy of Raw Data'!D:D,"ERROR",0,1)</f>
        <v>www.amazon.com/dp/B01E0FN1RE</v>
      </c>
      <c r="E231" s="9" t="s">
        <v>842</v>
      </c>
      <c r="F231" s="9" t="str">
        <f>_xlfn.XLOOKUP($E231,'Copy of Raw Data'!$E:$E,'Copy of Raw Data'!F:F,"ERROR",0,1)</f>
        <v>KEVIN MURPHY Body Builder Volumising Mousse 3 oz</v>
      </c>
      <c r="G231" s="9">
        <f>_xlfn.XLOOKUP($E231,'Copy of Raw Data'!$E:$E,'Copy of Raw Data'!G:G,"ERROR",0,1)</f>
        <v>94</v>
      </c>
      <c r="H231" s="9">
        <f>_xlfn.XLOOKUP($E231,'Copy of Raw Data'!$E:$E,'Copy of Raw Data'!H:H,"ERROR",0,1)</f>
        <v>2309.91</v>
      </c>
      <c r="I231" s="9">
        <f>_xlfn.XLOOKUP($E231,'Copy of Raw Data'!$E:$E,'Copy of Raw Data'!I:I,"ERROR",0,1)</f>
        <v>9.79407694938035e-5</v>
      </c>
      <c r="J231" s="9" t="str">
        <f>_xlfn.XLOOKUP($E231,'Copy of Raw Data'!$E:$E,'Copy of 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_xlfn.XLOOKUP($E231,'Copy of Raw Data'!$E:$E,'Copy of Raw Data'!L:L,"ERROR",0,1)</f>
        <v>24.51</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_xlfn.XLOOKUP($E231,'Copy of Raw Data'!$E:$E,'Copy of Raw Data'!N:N,"ERROR",0,1)</f>
        <v>25.67</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4% to 6%</v>
      </c>
      <c r="P231" s="16">
        <f t="shared" si="42"/>
        <v>0.045188936501753</v>
      </c>
      <c r="Q231" s="9">
        <f>_xlfn.XLOOKUP($E231,'Copy of Raw Data'!$E:$E,'Copy of Raw Data'!Q:Q,"ERROR",0,1)</f>
        <v>3</v>
      </c>
      <c r="R231" s="9" t="str">
        <f>_xlfn.XLOOKUP($E231,'Copy of Raw Data'!$E:$E,'Copy of Raw Data'!R:R,"ERROR",0,1)</f>
        <v>oz</v>
      </c>
      <c r="S231" s="17">
        <f t="shared" si="39"/>
        <v>8.17</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0.2 to 0.3</v>
      </c>
      <c r="V231" s="17">
        <f t="shared" si="43"/>
        <v>0.289369856836884</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0.2 to 0.3</v>
      </c>
      <c r="X231" s="17">
        <f t="shared" si="44"/>
        <v>0.276293540750761</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2 to 4</v>
      </c>
      <c r="Z231" s="17">
        <f t="array" ref="Z231">_xlfn.IFS(AA231="oz",_xlfn.IFS(R231="oz",Q231,R231="fl oz",Q231*1.04,R231="ml",Q231*0.0338),AA231="fl oz",_xlfn.IFS(R231="oz",Q231/1.04,R231="fl oz",Q231,R231="ml",Q231*0.0338/1.04),AA231="ml",_xlfn.IFS(R231="oz",Q231/0.0338,R231="fl oz",Q231*1.04/0.0338,R231="ml",Q231))</f>
        <v>3</v>
      </c>
      <c r="AA231" s="9" t="str">
        <f>_xlfn.XLOOKUP($E231,'Copy of Raw Data'!$E:$E,'Copy of Raw Data'!AA:AA,"ERROR",0,1)</f>
        <v>oz</v>
      </c>
      <c r="AB231" s="9"/>
      <c r="AC231" s="9"/>
      <c r="AD231" s="9"/>
      <c r="AE231" s="9"/>
      <c r="AF231" s="9"/>
      <c r="AH231">
        <f t="shared" si="48"/>
        <v>0</v>
      </c>
      <c r="AI231">
        <f t="shared" si="48"/>
        <v>0</v>
      </c>
      <c r="AJ231">
        <f t="shared" si="48"/>
        <v>0</v>
      </c>
      <c r="AK231">
        <f t="shared" si="48"/>
        <v>0</v>
      </c>
      <c r="AL231">
        <f t="shared" si="48"/>
        <v>0</v>
      </c>
      <c r="AM231">
        <f t="shared" si="48"/>
        <v>0</v>
      </c>
      <c r="AN231">
        <f t="shared" si="48"/>
        <v>0</v>
      </c>
      <c r="AO231">
        <f t="shared" si="48"/>
        <v>0</v>
      </c>
      <c r="AP231">
        <f t="shared" si="48"/>
        <v>0</v>
      </c>
      <c r="AQ231">
        <f t="shared" si="48"/>
        <v>0</v>
      </c>
      <c r="AR231">
        <f t="shared" si="48"/>
        <v>0</v>
      </c>
      <c r="AS231">
        <f t="shared" si="48"/>
        <v>0</v>
      </c>
      <c r="AT231">
        <f t="shared" si="48"/>
        <v>0</v>
      </c>
      <c r="AU231">
        <f t="shared" si="48"/>
        <v>0</v>
      </c>
      <c r="AV231">
        <f t="shared" si="48"/>
        <v>0</v>
      </c>
      <c r="AW231">
        <f t="shared" si="48"/>
        <v>0</v>
      </c>
      <c r="AX231">
        <f t="shared" si="47"/>
        <v>0</v>
      </c>
      <c r="AY231">
        <f t="shared" si="47"/>
        <v>0</v>
      </c>
      <c r="AZ231">
        <f t="shared" si="47"/>
        <v>0</v>
      </c>
    </row>
    <row r="232" hidden="1" spans="1:52">
      <c r="A232" s="9" t="str">
        <f>_xlfn.XLOOKUP($E232,'Copy of Raw Data'!$E:$E,'Copy of Raw Data'!A:A,"ERROR",0,1)</f>
        <v>US</v>
      </c>
      <c r="B232" s="9" t="str">
        <f>_xlfn.XLOOKUP($E232,'Copy of Raw Data'!$E:$E,'Copy of Raw Data'!B:B,"ERROR",0,1)</f>
        <v>Hair Mousses</v>
      </c>
      <c r="C232" s="9" t="str">
        <f>_xlfn.XLOOKUP($E232,'Copy of Raw Data'!$E:$E,'Copy of Raw Data'!C:C,"ERROR",0,1)</f>
        <v>tigi</v>
      </c>
      <c r="D232" s="9" t="str">
        <f>_xlfn.XLOOKUP($E232,'Copy of Raw Data'!$E:$E,'Copy of Raw Data'!D:D,"ERROR",0,1)</f>
        <v>www.amazon.com/dp/B01L3OZC36</v>
      </c>
      <c r="E232" s="9" t="s">
        <v>846</v>
      </c>
      <c r="F232" s="9" t="str">
        <f>_xlfn.XLOOKUP($E232,'Copy of Raw Data'!$E:$E,'Copy of Raw Data'!F:F,"ERROR",0,1)</f>
        <v>Catwalk Strong Hair Mousse, 6.7 Fluid Ounce</v>
      </c>
      <c r="G232" s="9">
        <f>_xlfn.XLOOKUP($E232,'Copy of Raw Data'!$E:$E,'Copy of Raw Data'!G:G,"ERROR",0,1)</f>
        <v>108</v>
      </c>
      <c r="H232" s="9">
        <f>_xlfn.XLOOKUP($E232,'Copy of Raw Data'!$E:$E,'Copy of Raw Data'!H:H,"ERROR",0,1)</f>
        <v>2303.7</v>
      </c>
      <c r="I232" s="9">
        <f>_xlfn.XLOOKUP($E232,'Copy of Raw Data'!$E:$E,'Copy of Raw Data'!I:I,"ERROR",0,1)</f>
        <v>9.35090527719933e-5</v>
      </c>
      <c r="J232" s="9" t="str">
        <f>_xlfn.XLOOKUP($E232,'Copy of Raw Data'!$E:$E,'Copy of 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_xlfn.XLOOKUP($E232,'Copy of Raw Data'!$E:$E,'Copy of Raw Data'!L:L,"ERROR",0,1)</f>
        <v>21.76</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_xlfn.XLOOKUP($E232,'Copy of Raw Data'!$E:$E,'Copy of Raw Data'!N:N,"ERROR",0,1)</f>
        <v>21.76</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No Discount</v>
      </c>
      <c r="P232" s="16">
        <f t="shared" si="42"/>
        <v>0</v>
      </c>
      <c r="Q232" s="9">
        <f>_xlfn.XLOOKUP($E232,'Copy of Raw Data'!$E:$E,'Copy of Raw Data'!Q:Q,"ERROR",0,1)</f>
        <v>6.7</v>
      </c>
      <c r="R232" s="9" t="str">
        <f>_xlfn.XLOOKUP($E232,'Copy of Raw Data'!$E:$E,'Copy of Raw Data'!R:R,"ERROR",0,1)</f>
        <v>fl oz</v>
      </c>
      <c r="S232" s="17">
        <f t="shared" si="39"/>
        <v>3.12284730195178</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3 to 4</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0.1 to 0.2</v>
      </c>
      <c r="V232" s="17">
        <f t="shared" si="43"/>
        <v>0.105608633816428</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0.1 to 0.2</v>
      </c>
      <c r="X232" s="17">
        <f t="shared" si="44"/>
        <v>0.105608633816428</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6 to 8</v>
      </c>
      <c r="Z232" s="17">
        <f t="array" ref="Z232">_xlfn.IFS(AA232="oz",_xlfn.IFS(R232="oz",Q232,R232="fl oz",Q232*1.04,R232="ml",Q232*0.0338),AA232="fl oz",_xlfn.IFS(R232="oz",Q232/1.04,R232="fl oz",Q232,R232="ml",Q232*0.0338/1.04),AA232="ml",_xlfn.IFS(R232="oz",Q232/0.0338,R232="fl oz",Q232*1.04/0.0338,R232="ml",Q232))</f>
        <v>6.968</v>
      </c>
      <c r="AA232" s="9" t="str">
        <f>_xlfn.XLOOKUP($E232,'Copy of Raw Data'!$E:$E,'Copy of Raw Data'!AA:AA,"ERROR",0,1)</f>
        <v>oz</v>
      </c>
      <c r="AB232" s="9"/>
      <c r="AC232" s="9"/>
      <c r="AD232" s="9"/>
      <c r="AE232" s="9"/>
      <c r="AF232" s="9"/>
      <c r="AH232">
        <f t="shared" si="48"/>
        <v>0</v>
      </c>
      <c r="AI232">
        <f t="shared" si="48"/>
        <v>0</v>
      </c>
      <c r="AJ232">
        <f t="shared" si="48"/>
        <v>0</v>
      </c>
      <c r="AK232">
        <f t="shared" si="48"/>
        <v>0</v>
      </c>
      <c r="AL232">
        <f t="shared" si="48"/>
        <v>0</v>
      </c>
      <c r="AM232">
        <f t="shared" si="48"/>
        <v>0</v>
      </c>
      <c r="AN232">
        <f t="shared" si="48"/>
        <v>0</v>
      </c>
      <c r="AO232">
        <f t="shared" si="48"/>
        <v>0</v>
      </c>
      <c r="AP232">
        <f t="shared" si="48"/>
        <v>0</v>
      </c>
      <c r="AQ232">
        <f t="shared" si="48"/>
        <v>0</v>
      </c>
      <c r="AR232">
        <f t="shared" si="48"/>
        <v>0</v>
      </c>
      <c r="AS232">
        <f t="shared" si="48"/>
        <v>0</v>
      </c>
      <c r="AT232">
        <f t="shared" si="48"/>
        <v>0</v>
      </c>
      <c r="AU232">
        <f t="shared" si="48"/>
        <v>0</v>
      </c>
      <c r="AV232">
        <f t="shared" si="48"/>
        <v>0</v>
      </c>
      <c r="AW232">
        <f t="shared" si="48"/>
        <v>0</v>
      </c>
      <c r="AX232">
        <f t="shared" si="47"/>
        <v>0</v>
      </c>
      <c r="AY232">
        <f t="shared" si="47"/>
        <v>0</v>
      </c>
      <c r="AZ232">
        <f t="shared" si="47"/>
        <v>0</v>
      </c>
    </row>
    <row r="233" hidden="1" spans="1:52">
      <c r="A233" s="9" t="str">
        <f>_xlfn.XLOOKUP($E233,'Copy of Raw Data'!$E:$E,'Copy of Raw Data'!A:A,"ERROR",0,1)</f>
        <v>US</v>
      </c>
      <c r="B233" s="9" t="str">
        <f>_xlfn.XLOOKUP($E233,'Copy of Raw Data'!$E:$E,'Copy of Raw Data'!B:B,"ERROR",0,1)</f>
        <v>Hair Mousses</v>
      </c>
      <c r="C233" s="9" t="str">
        <f>_xlfn.XLOOKUP($E233,'Copy of Raw Data'!$E:$E,'Copy of Raw Data'!C:C,"ERROR",0,1)</f>
        <v>tresemmÃ©</v>
      </c>
      <c r="D233" s="9" t="str">
        <f>_xlfn.XLOOKUP($E233,'Copy of Raw Data'!$E:$E,'Copy of Raw Data'!D:D,"ERROR",0,1)</f>
        <v>www.amazon.com/dp/B00GMOZV5W</v>
      </c>
      <c r="E233" s="9" t="s">
        <v>849</v>
      </c>
      <c r="F233" s="9" t="str">
        <f>_xlfn.XLOOKUP($E233,'Copy of Raw Data'!$E:$E,'Copy of Raw Data'!F:F,"ERROR",0,1)</f>
        <v>TRESemmé TRES Two Hair Mousse Extra Hold 10.5 oz(Pack of 3)</v>
      </c>
      <c r="G233" s="9">
        <f>_xlfn.XLOOKUP($E233,'Copy of Raw Data'!$E:$E,'Copy of Raw Data'!G:G,"ERROR",0,1)</f>
        <v>88</v>
      </c>
      <c r="H233" s="9">
        <f>_xlfn.XLOOKUP($E233,'Copy of Raw Data'!$E:$E,'Copy of Raw Data'!H:H,"ERROR",0,1)</f>
        <v>2199.46</v>
      </c>
      <c r="I233" s="9">
        <f>_xlfn.XLOOKUP($E233,'Copy of Raw Data'!$E:$E,'Copy of Raw Data'!I:I,"ERROR",0,1)</f>
        <v>9.15015157074895e-5</v>
      </c>
      <c r="J233" s="9" t="str">
        <f>_xlfn.XLOOKUP($E233,'Copy of Raw Data'!$E:$E,'Copy of 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_xlfn.XLOOKUP($E233,'Copy of Raw Data'!$E:$E,'Copy of Raw Data'!L:L,"ERROR",0,1)</f>
        <v>24.98</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_xlfn.XLOOKUP($E233,'Copy of Raw Data'!$E:$E,'Copy of Raw Data'!N:N,"ERROR",0,1)</f>
        <v>24.98</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42"/>
        <v>0</v>
      </c>
      <c r="Q233" s="9">
        <f>_xlfn.XLOOKUP($E233,'Copy of Raw Data'!$E:$E,'Copy of Raw Data'!Q:Q,"ERROR",0,1)</f>
        <v>31.5</v>
      </c>
      <c r="R233" s="9" t="str">
        <f>_xlfn.XLOOKUP($E233,'Copy of Raw Data'!$E:$E,'Copy of Raw Data'!R:R,"ERROR",0,1)</f>
        <v>oz</v>
      </c>
      <c r="S233" s="17">
        <f t="shared" si="39"/>
        <v>0.793015873015873</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0.75 to 1</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 to 0.05</v>
      </c>
      <c r="V233" s="17">
        <f t="shared" si="43"/>
        <v>0.0268182574574188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 to 0.05</v>
      </c>
      <c r="X233" s="17">
        <f t="shared" si="44"/>
        <v>0.0268182574574188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30 to 40</v>
      </c>
      <c r="Z233" s="17">
        <f t="array" ref="Z233">_xlfn.IFS(AA233="oz",_xlfn.IFS(R233="oz",Q233,R233="fl oz",Q233*1.04,R233="ml",Q233*0.0338),AA233="fl oz",_xlfn.IFS(R233="oz",Q233/1.04,R233="fl oz",Q233,R233="ml",Q233*0.0338/1.04),AA233="ml",_xlfn.IFS(R233="oz",Q233/0.0338,R233="fl oz",Q233*1.04/0.0338,R233="ml",Q233))</f>
        <v>31.5</v>
      </c>
      <c r="AA233" s="9" t="str">
        <f>_xlfn.XLOOKUP($E233,'Copy of Raw Data'!$E:$E,'Copy of Raw Data'!AA:AA,"ERROR",0,1)</f>
        <v>oz</v>
      </c>
      <c r="AB233" s="9"/>
      <c r="AC233" s="9"/>
      <c r="AD233" s="9"/>
      <c r="AE233" s="9"/>
      <c r="AF233" s="9"/>
      <c r="AH233">
        <f t="shared" si="48"/>
        <v>0</v>
      </c>
      <c r="AI233">
        <f t="shared" si="48"/>
        <v>0</v>
      </c>
      <c r="AJ233">
        <f t="shared" si="48"/>
        <v>0</v>
      </c>
      <c r="AK233">
        <f t="shared" si="48"/>
        <v>0</v>
      </c>
      <c r="AL233">
        <f t="shared" si="48"/>
        <v>0</v>
      </c>
      <c r="AM233">
        <f t="shared" si="48"/>
        <v>0</v>
      </c>
      <c r="AN233">
        <f t="shared" si="48"/>
        <v>0</v>
      </c>
      <c r="AO233">
        <f t="shared" si="48"/>
        <v>0</v>
      </c>
      <c r="AP233">
        <f t="shared" si="48"/>
        <v>0</v>
      </c>
      <c r="AQ233">
        <f t="shared" si="48"/>
        <v>0</v>
      </c>
      <c r="AR233">
        <f t="shared" si="48"/>
        <v>0</v>
      </c>
      <c r="AS233">
        <f t="shared" si="48"/>
        <v>0</v>
      </c>
      <c r="AT233">
        <f t="shared" si="48"/>
        <v>0</v>
      </c>
      <c r="AU233">
        <f t="shared" si="48"/>
        <v>0</v>
      </c>
      <c r="AV233">
        <f t="shared" si="48"/>
        <v>0</v>
      </c>
      <c r="AW233">
        <f t="shared" si="48"/>
        <v>0</v>
      </c>
      <c r="AX233">
        <f t="shared" si="47"/>
        <v>0</v>
      </c>
      <c r="AY233">
        <f t="shared" si="47"/>
        <v>0</v>
      </c>
      <c r="AZ233">
        <f t="shared" si="47"/>
        <v>0</v>
      </c>
    </row>
    <row r="234" hidden="1" spans="1:52">
      <c r="A234" s="9" t="str">
        <f>_xlfn.XLOOKUP($E234,'Copy of Raw Data'!$E:$E,'Copy of Raw Data'!A:A,"ERROR",0,1)</f>
        <v>US</v>
      </c>
      <c r="B234" s="9" t="str">
        <f>_xlfn.XLOOKUP($E234,'Copy of Raw Data'!$E:$E,'Copy of Raw Data'!B:B,"ERROR",0,1)</f>
        <v>Hair Mousses</v>
      </c>
      <c r="C234" s="9" t="str">
        <f>_xlfn.XLOOKUP($E234,'Copy of Raw Data'!$E:$E,'Copy of Raw Data'!C:C,"ERROR",0,1)</f>
        <v>r+co</v>
      </c>
      <c r="D234" s="9" t="str">
        <f>_xlfn.XLOOKUP($E234,'Copy of Raw Data'!$E:$E,'Copy of Raw Data'!D:D,"ERROR",0,1)</f>
        <v>www.amazon.com/dp/B00YFVBVNA</v>
      </c>
      <c r="E234" s="9" t="s">
        <v>852</v>
      </c>
      <c r="F234" s="9" t="str">
        <f>_xlfn.XLOOKUP($E234,'Copy of Raw Data'!$E:$E,'Copy of Raw Data'!F:F,"ERROR",0,1)</f>
        <v>R+Co Park Ave Blowout Balm, Vitamin-Rich Hair Balm for Smooth Blowouts R+Co Park Ave Blowout Balm, Vitamin-Rich Hair Balm for Smooth Blowouts</v>
      </c>
      <c r="G234" s="9">
        <f>_xlfn.XLOOKUP($E234,'Copy of Raw Data'!$E:$E,'Copy of Raw Data'!G:G,"ERROR",0,1)</f>
        <v>120</v>
      </c>
      <c r="H234" s="9">
        <f>_xlfn.XLOOKUP($E234,'Copy of Raw Data'!$E:$E,'Copy of Raw Data'!H:H,"ERROR",0,1)</f>
        <v>2152.24</v>
      </c>
      <c r="I234" s="9">
        <f>_xlfn.XLOOKUP($E234,'Copy of Raw Data'!$E:$E,'Copy of Raw Data'!I:I,"ERROR",0,1)</f>
        <v>8.66510306653625e-5</v>
      </c>
      <c r="J234" s="9" t="str">
        <f>_xlfn.XLOOKUP($E234,'Copy of Raw Data'!$E:$E,'Copy of 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15 to 20</v>
      </c>
      <c r="L234" s="9">
        <f>_xlfn.XLOOKUP($E234,'Copy of Raw Data'!$E:$E,'Copy of Raw Data'!L:L,"ERROR",0,1)</f>
        <v>18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15 to 20</v>
      </c>
      <c r="N234" s="9">
        <f>_xlfn.XLOOKUP($E234,'Copy of Raw Data'!$E:$E,'Copy of Raw Data'!N:N,"ERROR",0,1)</f>
        <v>18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42"/>
        <v>0</v>
      </c>
      <c r="Q234" s="9">
        <f>_xlfn.XLOOKUP($E234,'Copy of Raw Data'!$E:$E,'Copy of Raw Data'!Q:Q,"ERROR",0,1)</f>
        <v>0</v>
      </c>
      <c r="R234" s="9">
        <f>_xlfn.XLOOKUP($E234,'Copy of Raw Data'!$E:$E,'Copy of Raw Data'!R:R,"ERROR",0,1)</f>
        <v>0</v>
      </c>
      <c r="S234" s="17" t="e">
        <f t="shared" si="39"/>
        <v>#N/A</v>
      </c>
      <c r="T234" s="9" t="e">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#N/A</v>
      </c>
      <c r="U234" s="17" t="e">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#N/A</v>
      </c>
      <c r="V234" s="17" t="e">
        <f t="shared" si="43"/>
        <v>#N/A</v>
      </c>
      <c r="W234" s="17" t="e">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#N/A</v>
      </c>
      <c r="X234" s="17" t="e">
        <f t="shared" si="44"/>
        <v>#N/A</v>
      </c>
      <c r="Y234" s="9" t="e">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#N/A</v>
      </c>
      <c r="Z234" s="17" t="e">
        <f t="array" ref="Z234">_xlfn.IFS(AA234="oz",_xlfn.IFS(R234="oz",Q234,R234="fl oz",Q234*1.04,R234="ml",Q234*0.0338),AA234="fl oz",_xlfn.IFS(R234="oz",Q234/1.04,R234="fl oz",Q234,R234="ml",Q234*0.0338/1.04),AA234="ml",_xlfn.IFS(R234="oz",Q234/0.0338,R234="fl oz",Q234*1.04/0.0338,R234="ml",Q234))</f>
        <v>#N/A</v>
      </c>
      <c r="AA234" s="9" t="str">
        <f>_xlfn.XLOOKUP($E234,'Copy of Raw Data'!$E:$E,'Copy of Raw Data'!AA:AA,"ERROR",0,1)</f>
        <v>oz</v>
      </c>
      <c r="AB234" s="9"/>
      <c r="AC234" s="9"/>
      <c r="AD234" s="9"/>
      <c r="AE234" s="9"/>
      <c r="AF234" s="9"/>
      <c r="AH234">
        <f t="shared" si="48"/>
        <v>0</v>
      </c>
      <c r="AI234">
        <f t="shared" si="48"/>
        <v>0</v>
      </c>
      <c r="AJ234">
        <f t="shared" si="48"/>
        <v>0</v>
      </c>
      <c r="AK234">
        <f t="shared" si="48"/>
        <v>0</v>
      </c>
      <c r="AL234">
        <f t="shared" si="48"/>
        <v>0</v>
      </c>
      <c r="AM234">
        <f t="shared" si="48"/>
        <v>0</v>
      </c>
      <c r="AN234">
        <f t="shared" si="48"/>
        <v>0</v>
      </c>
      <c r="AO234">
        <f t="shared" si="48"/>
        <v>0</v>
      </c>
      <c r="AP234">
        <f t="shared" si="48"/>
        <v>0</v>
      </c>
      <c r="AQ234">
        <f t="shared" si="48"/>
        <v>0</v>
      </c>
      <c r="AR234">
        <f t="shared" si="48"/>
        <v>0</v>
      </c>
      <c r="AS234">
        <f t="shared" si="48"/>
        <v>0</v>
      </c>
      <c r="AT234">
        <f t="shared" si="48"/>
        <v>0</v>
      </c>
      <c r="AU234">
        <f t="shared" si="48"/>
        <v>0</v>
      </c>
      <c r="AV234">
        <f t="shared" si="48"/>
        <v>0</v>
      </c>
      <c r="AW234">
        <f t="shared" si="48"/>
        <v>0</v>
      </c>
      <c r="AX234">
        <f t="shared" si="47"/>
        <v>0</v>
      </c>
      <c r="AY234">
        <f t="shared" si="47"/>
        <v>0</v>
      </c>
      <c r="AZ234">
        <f t="shared" si="47"/>
        <v>0</v>
      </c>
    </row>
    <row r="235" hidden="1" spans="1:52">
      <c r="A235" s="9" t="str">
        <f>_xlfn.XLOOKUP($E235,'Copy of Raw Data'!$E:$E,'Copy of Raw Data'!A:A,"ERROR",0,1)</f>
        <v>US</v>
      </c>
      <c r="B235" s="9" t="str">
        <f>_xlfn.XLOOKUP($E235,'Copy of Raw Data'!$E:$E,'Copy of Raw Data'!B:B,"ERROR",0,1)</f>
        <v>Hair Mousses</v>
      </c>
      <c r="C235" s="9" t="str">
        <f>_xlfn.XLOOKUP($E235,'Copy of Raw Data'!$E:$E,'Copy of Raw Data'!C:C,"ERROR",0,1)</f>
        <v>roux</v>
      </c>
      <c r="D235" s="9" t="str">
        <f>_xlfn.XLOOKUP($E235,'Copy of Raw Data'!$E:$E,'Copy of Raw Data'!D:D,"ERROR",0,1)</f>
        <v>www.amazon.com/dp/B001G13VFI</v>
      </c>
      <c r="E235" s="9" t="s">
        <v>855</v>
      </c>
      <c r="F235" s="9" t="str">
        <f>_xlfn.XLOOKUP($E235,'Copy of Raw Data'!$E:$E,'Copy of Raw Data'!F:F,"ERROR",0,1)</f>
        <v>Roux Fanci-Full Instant Color Mousse Tones &amp; Enriches Golden Blonde Hair, 26 Golden Spell, 6 Fl Oz (Pack of 1)</v>
      </c>
      <c r="G235" s="9">
        <f>_xlfn.XLOOKUP($E235,'Copy of Raw Data'!$E:$E,'Copy of Raw Data'!G:G,"ERROR",0,1)</f>
        <v>175</v>
      </c>
      <c r="H235" s="9">
        <f>_xlfn.XLOOKUP($E235,'Copy of Raw Data'!$E:$E,'Copy of Raw Data'!H:H,"ERROR",0,1)</f>
        <v>2038.15</v>
      </c>
      <c r="I235" s="9">
        <f>_xlfn.XLOOKUP($E235,'Copy of Raw Data'!$E:$E,'Copy of Raw Data'!I:I,"ERROR",0,1)</f>
        <v>8.53454088260802e-5</v>
      </c>
      <c r="J235" s="9" t="str">
        <f>_xlfn.XLOOKUP($E235,'Copy of Raw Data'!$E:$E,'Copy of 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10 to 15</v>
      </c>
      <c r="L235" s="9">
        <f>_xlfn.XLOOKUP($E235,'Copy of Raw Data'!$E:$E,'Copy of Raw Data'!L:L,"ERROR",0,1)</f>
        <v>11.65</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10 to 15</v>
      </c>
      <c r="N235" s="9">
        <f>_xlfn.XLOOKUP($E235,'Copy of Raw Data'!$E:$E,'Copy of Raw Data'!N:N,"ERROR",0,1)</f>
        <v>11.65</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42"/>
        <v>0</v>
      </c>
      <c r="Q235" s="9">
        <f>_xlfn.XLOOKUP($E235,'Copy of Raw Data'!$E:$E,'Copy of Raw Data'!Q:Q,"ERROR",0,1)</f>
        <v>6</v>
      </c>
      <c r="R235" s="9" t="str">
        <f>_xlfn.XLOOKUP($E235,'Copy of Raw Data'!$E:$E,'Copy of Raw Data'!R:R,"ERROR",0,1)</f>
        <v>fl oz</v>
      </c>
      <c r="S235" s="17">
        <f t="shared" si="39"/>
        <v>1.86698717948718</v>
      </c>
      <c r="T235" s="9" t="str">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1 to 2</v>
      </c>
      <c r="U235" s="17"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0.05 to 0.1</v>
      </c>
      <c r="V235" s="17">
        <f t="shared" si="43"/>
        <v>0.0631378822958126</v>
      </c>
      <c r="W235" s="17"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17">
        <f t="shared" si="44"/>
        <v>0.0631378822958126</v>
      </c>
      <c r="Y235" s="9"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6 to 8</v>
      </c>
      <c r="Z235" s="17">
        <f t="array" ref="Z235">_xlfn.IFS(AA235="oz",_xlfn.IFS(R235="oz",Q235,R235="fl oz",Q235*1.04,R235="ml",Q235*0.0338),AA235="fl oz",_xlfn.IFS(R235="oz",Q235/1.04,R235="fl oz",Q235,R235="ml",Q235*0.0338/1.04),AA235="ml",_xlfn.IFS(R235="oz",Q235/0.0338,R235="fl oz",Q235*1.04/0.0338,R235="ml",Q235))</f>
        <v>6.24</v>
      </c>
      <c r="AA235" s="9" t="str">
        <f>_xlfn.XLOOKUP($E235,'Copy of Raw Data'!$E:$E,'Copy of Raw Data'!AA:AA,"ERROR",0,1)</f>
        <v>oz</v>
      </c>
      <c r="AB235" s="9"/>
      <c r="AC235" s="9"/>
      <c r="AD235" s="9"/>
      <c r="AE235" s="9"/>
      <c r="AF235" s="9"/>
      <c r="AH235">
        <f t="shared" si="48"/>
        <v>0</v>
      </c>
      <c r="AI235">
        <f t="shared" si="48"/>
        <v>0</v>
      </c>
      <c r="AJ235">
        <f t="shared" si="48"/>
        <v>0</v>
      </c>
      <c r="AK235">
        <f t="shared" si="48"/>
        <v>0</v>
      </c>
      <c r="AL235">
        <f t="shared" si="48"/>
        <v>0</v>
      </c>
      <c r="AM235">
        <f t="shared" si="48"/>
        <v>0</v>
      </c>
      <c r="AN235">
        <f t="shared" si="48"/>
        <v>0</v>
      </c>
      <c r="AO235">
        <f t="shared" si="48"/>
        <v>0</v>
      </c>
      <c r="AP235">
        <f t="shared" si="48"/>
        <v>0</v>
      </c>
      <c r="AQ235">
        <f t="shared" si="48"/>
        <v>0</v>
      </c>
      <c r="AR235">
        <f t="shared" si="48"/>
        <v>0</v>
      </c>
      <c r="AS235">
        <f t="shared" si="48"/>
        <v>0</v>
      </c>
      <c r="AT235">
        <f t="shared" si="48"/>
        <v>0</v>
      </c>
      <c r="AU235">
        <f t="shared" si="48"/>
        <v>0</v>
      </c>
      <c r="AV235">
        <f t="shared" si="48"/>
        <v>0</v>
      </c>
      <c r="AW235">
        <f t="shared" si="48"/>
        <v>0</v>
      </c>
      <c r="AX235">
        <f t="shared" si="47"/>
        <v>0</v>
      </c>
      <c r="AY235">
        <f t="shared" si="47"/>
        <v>0</v>
      </c>
      <c r="AZ235">
        <f t="shared" si="47"/>
        <v>0</v>
      </c>
    </row>
    <row r="236" hidden="1" spans="1:52">
      <c r="A236" s="9" t="str">
        <f>_xlfn.XLOOKUP($E236,'Copy of Raw Data'!$E:$E,'Copy of Raw Data'!A:A,"ERROR",0,1)</f>
        <v>US</v>
      </c>
      <c r="B236" s="9" t="str">
        <f>_xlfn.XLOOKUP($E236,'Copy of Raw Data'!$E:$E,'Copy of Raw Data'!B:B,"ERROR",0,1)</f>
        <v>Hair Mousses</v>
      </c>
      <c r="C236" s="9" t="str">
        <f>_xlfn.XLOOKUP($E236,'Copy of Raw Data'!$E:$E,'Copy of Raw Data'!C:C,"ERROR",0,1)</f>
        <v>Colorproof</v>
      </c>
      <c r="D236" s="9" t="str">
        <f>_xlfn.XLOOKUP($E236,'Copy of Raw Data'!$E:$E,'Copy of Raw Data'!D:D,"ERROR",0,1)</f>
        <v>www.amazon.com/dp/B0B6QBQB5X</v>
      </c>
      <c r="E236" s="9" t="s">
        <v>859</v>
      </c>
      <c r="F236" s="9" t="str">
        <f>_xlfn.XLOOKUP($E236,'Copy of Raw Data'!$E:$E,'Copy of Raw Data'!F:F,"ERROR",0,1)</f>
        <v>Colorproof Lift It Mousse, 9oz - For Fine or Flat Hair, Root Volumizing Hair Mousse for Volume &amp; Control, Sulfate-Free, Vegan</v>
      </c>
      <c r="G236" s="9">
        <f>_xlfn.XLOOKUP($E236,'Copy of Raw Data'!$E:$E,'Copy of Raw Data'!G:G,"ERROR",0,1)</f>
        <v>83</v>
      </c>
      <c r="H236" s="9">
        <f>_xlfn.XLOOKUP($E236,'Copy of Raw Data'!$E:$E,'Copy of Raw Data'!H:H,"ERROR",0,1)</f>
        <v>2007.44</v>
      </c>
      <c r="I236" s="9">
        <f>_xlfn.XLOOKUP($E236,'Copy of Raw Data'!$E:$E,'Copy of Raw Data'!I:I,"ERROR",0,1)</f>
        <v>8.49797836936208e-5</v>
      </c>
      <c r="J236" s="9" t="str">
        <f>_xlfn.XLOOKUP($E236,'Copy of Raw Data'!$E:$E,'Copy of 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20 to 30</v>
      </c>
      <c r="L236" s="9">
        <f>_xlfn.XLOOKUP($E236,'Copy of Raw Data'!$E:$E,'Copy of Raw Data'!L:L,"ERROR",0,1)</f>
        <v>24.18</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30 to 40</v>
      </c>
      <c r="N236" s="9">
        <f>_xlfn.XLOOKUP($E236,'Copy of Raw Data'!$E:$E,'Copy of Raw Data'!N:N,"ERROR",0,1)</f>
        <v>31</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20% to 25%</v>
      </c>
      <c r="P236" s="16">
        <f t="shared" si="42"/>
        <v>0.22</v>
      </c>
      <c r="Q236" s="9">
        <f>_xlfn.XLOOKUP($E236,'Copy of Raw Data'!$E:$E,'Copy of Raw Data'!Q:Q,"ERROR",0,1)</f>
        <v>9</v>
      </c>
      <c r="R236" s="9" t="str">
        <f>_xlfn.XLOOKUP($E236,'Copy of Raw Data'!$E:$E,'Copy of Raw Data'!R:R,"ERROR",0,1)</f>
        <v>oz</v>
      </c>
      <c r="S236" s="17">
        <f t="shared" si="39"/>
        <v>2.68666666666667</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2 to 3</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0.1 to 0.2</v>
      </c>
      <c r="V236" s="17">
        <f t="shared" si="43"/>
        <v>0.116484424905122</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44"/>
        <v>0.0908578514259948</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8 to 10</v>
      </c>
      <c r="Z236" s="17">
        <f t="array" ref="Z236">_xlfn.IFS(AA236="oz",_xlfn.IFS(R236="oz",Q236,R236="fl oz",Q236*1.04,R236="ml",Q236*0.0338),AA236="fl oz",_xlfn.IFS(R236="oz",Q236/1.04,R236="fl oz",Q236,R236="ml",Q236*0.0338/1.04),AA236="ml",_xlfn.IFS(R236="oz",Q236/0.0338,R236="fl oz",Q236*1.04/0.0338,R236="ml",Q236))</f>
        <v>9</v>
      </c>
      <c r="AA236" s="9" t="str">
        <f>_xlfn.XLOOKUP($E236,'Copy of Raw Data'!$E:$E,'Copy of Raw Data'!AA:AA,"ERROR",0,1)</f>
        <v>oz</v>
      </c>
      <c r="AB236" s="9"/>
      <c r="AC236" s="9"/>
      <c r="AD236" s="9"/>
      <c r="AE236" s="9"/>
      <c r="AF236" s="9"/>
      <c r="AH236">
        <f t="shared" si="48"/>
        <v>0</v>
      </c>
      <c r="AI236">
        <f t="shared" si="48"/>
        <v>0</v>
      </c>
      <c r="AJ236">
        <f t="shared" si="48"/>
        <v>0</v>
      </c>
      <c r="AK236">
        <f t="shared" si="48"/>
        <v>0</v>
      </c>
      <c r="AL236">
        <f t="shared" si="48"/>
        <v>0</v>
      </c>
      <c r="AM236">
        <f t="shared" si="48"/>
        <v>0</v>
      </c>
      <c r="AN236">
        <f t="shared" si="48"/>
        <v>0</v>
      </c>
      <c r="AO236">
        <f t="shared" si="48"/>
        <v>0</v>
      </c>
      <c r="AP236">
        <f t="shared" si="48"/>
        <v>0</v>
      </c>
      <c r="AQ236">
        <f t="shared" si="48"/>
        <v>0</v>
      </c>
      <c r="AR236">
        <f t="shared" si="48"/>
        <v>0</v>
      </c>
      <c r="AS236">
        <f t="shared" si="48"/>
        <v>0</v>
      </c>
      <c r="AT236">
        <f t="shared" si="48"/>
        <v>0</v>
      </c>
      <c r="AU236">
        <f t="shared" si="48"/>
        <v>0</v>
      </c>
      <c r="AV236">
        <f t="shared" si="48"/>
        <v>0</v>
      </c>
      <c r="AW236">
        <f t="shared" si="48"/>
        <v>0</v>
      </c>
      <c r="AX236">
        <f t="shared" si="47"/>
        <v>0</v>
      </c>
      <c r="AY236">
        <f t="shared" si="47"/>
        <v>0</v>
      </c>
      <c r="AZ236">
        <f t="shared" si="47"/>
        <v>0</v>
      </c>
    </row>
    <row r="237" hidden="1" spans="1:52">
      <c r="A237" s="9" t="str">
        <f>_xlfn.XLOOKUP($E237,'Copy of Raw Data'!$E:$E,'Copy of Raw Data'!A:A,"ERROR",0,1)</f>
        <v>US</v>
      </c>
      <c r="B237" s="9" t="str">
        <f>_xlfn.XLOOKUP($E237,'Copy of Raw Data'!$E:$E,'Copy of Raw Data'!B:B,"ERROR",0,1)</f>
        <v>Hair Mousses</v>
      </c>
      <c r="C237" s="9" t="str">
        <f>_xlfn.XLOOKUP($E237,'Copy of Raw Data'!$E:$E,'Copy of Raw Data'!C:C,"ERROR",0,1)</f>
        <v>John Frieda</v>
      </c>
      <c r="D237" s="9" t="str">
        <f>_xlfn.XLOOKUP($E237,'Copy of Raw Data'!$E:$E,'Copy of Raw Data'!D:D,"ERROR",0,1)</f>
        <v>www.amazon.com/dp/B00GMP1SCQ</v>
      </c>
      <c r="E237" s="9" t="s">
        <v>862</v>
      </c>
      <c r="F237" s="9" t="str">
        <f>_xlfn.XLOOKUP($E237,'Copy of Raw Data'!$E:$E,'Copy of Raw Data'!F:F,"ERROR",0,1)</f>
        <v>John Frieda Collection Luxurious Volume Perfectly Full Mousse, 7.5 Ounce (Pack of 3)</v>
      </c>
      <c r="G237" s="9">
        <f>_xlfn.XLOOKUP($E237,'Copy of Raw Data'!$E:$E,'Copy of Raw Data'!G:G,"ERROR",0,1)</f>
        <v>77</v>
      </c>
      <c r="H237" s="9">
        <f>_xlfn.XLOOKUP($E237,'Copy of Raw Data'!$E:$E,'Copy of Raw Data'!H:H,"ERROR",0,1)</f>
        <v>1998.84</v>
      </c>
      <c r="I237" s="9">
        <f>_xlfn.XLOOKUP($E237,'Copy of Raw Data'!$E:$E,'Copy of Raw Data'!I:I,"ERROR",0,1)</f>
        <v>8.39845180714261e-5</v>
      </c>
      <c r="J237" s="9" t="str">
        <f>_xlfn.XLOOKUP($E237,'Copy of Raw Data'!$E:$E,'Copy of 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_xlfn.XLOOKUP($E237,'Copy of Raw Data'!$E:$E,'Copy of Raw Data'!L:L,"ERROR",0,1)</f>
        <v>26.04</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20 to 30</v>
      </c>
      <c r="N237" s="9">
        <f>_xlfn.XLOOKUP($E237,'Copy of Raw Data'!$E:$E,'Copy of Raw Data'!N:N,"ERROR",0,1)</f>
        <v>27.99</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6% to 8%</v>
      </c>
      <c r="P237" s="16">
        <f t="shared" si="42"/>
        <v>0.0696677384780278</v>
      </c>
      <c r="Q237" s="9">
        <f>_xlfn.XLOOKUP($E237,'Copy of Raw Data'!$E:$E,'Copy of Raw Data'!Q:Q,"ERROR",0,1)</f>
        <v>22.5</v>
      </c>
      <c r="R237" s="9" t="str">
        <f>_xlfn.XLOOKUP($E237,'Copy of Raw Data'!$E:$E,'Copy of Raw Data'!R:R,"ERROR",0,1)</f>
        <v>fl oz</v>
      </c>
      <c r="S237" s="17">
        <f t="shared" si="39"/>
        <v>1.11282051282051</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1 to 2</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 to 0.05</v>
      </c>
      <c r="V237" s="17">
        <f t="shared" si="43"/>
        <v>0.0404516011550168</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 to 0.05</v>
      </c>
      <c r="X237" s="17">
        <f t="shared" si="44"/>
        <v>0.0376334295847316</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20 to 25</v>
      </c>
      <c r="Z237" s="17">
        <f t="array" ref="Z237">_xlfn.IFS(AA237="oz",_xlfn.IFS(R237="oz",Q237,R237="fl oz",Q237*1.04,R237="ml",Q237*0.0338),AA237="fl oz",_xlfn.IFS(R237="oz",Q237/1.04,R237="fl oz",Q237,R237="ml",Q237*0.0338/1.04),AA237="ml",_xlfn.IFS(R237="oz",Q237/0.0338,R237="fl oz",Q237*1.04/0.0338,R237="ml",Q237))</f>
        <v>23.4</v>
      </c>
      <c r="AA237" s="9" t="str">
        <f>_xlfn.XLOOKUP($E237,'Copy of Raw Data'!$E:$E,'Copy of Raw Data'!AA:AA,"ERROR",0,1)</f>
        <v>oz</v>
      </c>
      <c r="AB237" s="9"/>
      <c r="AC237" s="9"/>
      <c r="AD237" s="9"/>
      <c r="AE237" s="9"/>
      <c r="AF237" s="9"/>
      <c r="AH237">
        <f t="shared" si="48"/>
        <v>0</v>
      </c>
      <c r="AI237">
        <f t="shared" si="48"/>
        <v>0</v>
      </c>
      <c r="AJ237">
        <f t="shared" si="48"/>
        <v>0</v>
      </c>
      <c r="AK237">
        <f t="shared" si="48"/>
        <v>0</v>
      </c>
      <c r="AL237">
        <f t="shared" si="48"/>
        <v>0</v>
      </c>
      <c r="AM237">
        <f t="shared" si="48"/>
        <v>0</v>
      </c>
      <c r="AN237">
        <f t="shared" si="48"/>
        <v>0</v>
      </c>
      <c r="AO237">
        <f t="shared" si="48"/>
        <v>0</v>
      </c>
      <c r="AP237">
        <f t="shared" si="48"/>
        <v>0</v>
      </c>
      <c r="AQ237">
        <f t="shared" si="48"/>
        <v>0</v>
      </c>
      <c r="AR237">
        <f t="shared" si="48"/>
        <v>0</v>
      </c>
      <c r="AS237">
        <f t="shared" si="48"/>
        <v>0</v>
      </c>
      <c r="AT237">
        <f t="shared" si="48"/>
        <v>0</v>
      </c>
      <c r="AU237">
        <f t="shared" si="48"/>
        <v>0</v>
      </c>
      <c r="AV237">
        <f t="shared" si="48"/>
        <v>0</v>
      </c>
      <c r="AW237">
        <f t="shared" si="48"/>
        <v>0</v>
      </c>
      <c r="AX237">
        <f t="shared" si="47"/>
        <v>0</v>
      </c>
      <c r="AY237">
        <f t="shared" si="47"/>
        <v>0</v>
      </c>
      <c r="AZ237">
        <f t="shared" si="47"/>
        <v>0</v>
      </c>
    </row>
    <row r="238" hidden="1" spans="1:52">
      <c r="A238" s="9" t="str">
        <f>_xlfn.XLOOKUP($E238,'Copy of Raw Data'!$E:$E,'Copy of Raw Data'!A:A,"ERROR",0,1)</f>
        <v>US</v>
      </c>
      <c r="B238" s="9" t="str">
        <f>_xlfn.XLOOKUP($E238,'Copy of Raw Data'!$E:$E,'Copy of Raw Data'!B:B,"ERROR",0,1)</f>
        <v>Hair Mousses</v>
      </c>
      <c r="C238" s="9" t="str">
        <f>_xlfn.XLOOKUP($E238,'Copy of Raw Data'!$E:$E,'Copy of Raw Data'!C:C,"ERROR",0,1)</f>
        <v>rusk</v>
      </c>
      <c r="D238" s="9" t="str">
        <f>_xlfn.XLOOKUP($E238,'Copy of Raw Data'!$E:$E,'Copy of Raw Data'!D:D,"ERROR",0,1)</f>
        <v>www.amazon.com/dp/B005S3WQ1U</v>
      </c>
      <c r="E238" s="9" t="s">
        <v>865</v>
      </c>
      <c r="F238" s="9" t="str">
        <f>_xlfn.XLOOKUP($E238,'Copy of Raw Data'!$E:$E,'Copy of Raw Data'!F:F,"ERROR",0,1)</f>
        <v>RUSK Plumping Firm Hold Mousse, 8.5 oz</v>
      </c>
      <c r="G238" s="9">
        <f>_xlfn.XLOOKUP($E238,'Copy of Raw Data'!$E:$E,'Copy of Raw Data'!G:G,"ERROR",0,1)</f>
        <v>138</v>
      </c>
      <c r="H238" s="9">
        <f>_xlfn.XLOOKUP($E238,'Copy of Raw Data'!$E:$E,'Copy of Raw Data'!H:H,"ERROR",0,1)</f>
        <v>1975.43</v>
      </c>
      <c r="I238" s="9">
        <f>_xlfn.XLOOKUP($E238,'Copy of Raw Data'!$E:$E,'Copy of Raw Data'!I:I,"ERROR",0,1)</f>
        <v>8.05761265749994e-5</v>
      </c>
      <c r="J238" s="9" t="str">
        <f>_xlfn.XLOOKUP($E238,'Copy of Raw Data'!$E:$E,'Copy of 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10 to 15</v>
      </c>
      <c r="L238" s="9">
        <f>_xlfn.XLOOKUP($E238,'Copy of Raw Data'!$E:$E,'Copy of Raw Data'!L:L,"ERROR",0,1)</f>
        <v>14.29</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10 to 15</v>
      </c>
      <c r="N238" s="9">
        <f>_xlfn.XLOOKUP($E238,'Copy of Raw Data'!$E:$E,'Copy of Raw Data'!N:N,"ERROR",0,1)</f>
        <v>14.42</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0% to 2%</v>
      </c>
      <c r="P238" s="16">
        <f t="shared" si="42"/>
        <v>0.00901525658807218</v>
      </c>
      <c r="Q238" s="9">
        <f>_xlfn.XLOOKUP($E238,'Copy of Raw Data'!$E:$E,'Copy of Raw Data'!Q:Q,"ERROR",0,1)</f>
        <v>8.5</v>
      </c>
      <c r="R238" s="9" t="str">
        <f>_xlfn.XLOOKUP($E238,'Copy of Raw Data'!$E:$E,'Copy of Raw Data'!R:R,"ERROR",0,1)</f>
        <v>oz</v>
      </c>
      <c r="S238" s="17">
        <f t="shared" si="39"/>
        <v>1.68117647058824</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7">
        <f t="shared" si="43"/>
        <v>0.0573713421790766</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7">
        <f t="shared" si="44"/>
        <v>0.0568541248085301</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8 to 10</v>
      </c>
      <c r="Z238" s="17">
        <f t="array" ref="Z238">_xlfn.IFS(AA238="oz",_xlfn.IFS(R238="oz",Q238,R238="fl oz",Q238*1.04,R238="ml",Q238*0.0338),AA238="fl oz",_xlfn.IFS(R238="oz",Q238/1.04,R238="fl oz",Q238,R238="ml",Q238*0.0338/1.04),AA238="ml",_xlfn.IFS(R238="oz",Q238/0.0338,R238="fl oz",Q238*1.04/0.0338,R238="ml",Q238))</f>
        <v>8.5</v>
      </c>
      <c r="AA238" s="9" t="str">
        <f>_xlfn.XLOOKUP($E238,'Copy of Raw Data'!$E:$E,'Copy of Raw Data'!AA:AA,"ERROR",0,1)</f>
        <v>oz</v>
      </c>
      <c r="AB238" s="9"/>
      <c r="AC238" s="9"/>
      <c r="AD238" s="9"/>
      <c r="AE238" s="9"/>
      <c r="AF238" s="9"/>
      <c r="AH238">
        <f t="shared" si="48"/>
        <v>0</v>
      </c>
      <c r="AI238">
        <f t="shared" si="48"/>
        <v>0</v>
      </c>
      <c r="AJ238">
        <f t="shared" si="48"/>
        <v>0</v>
      </c>
      <c r="AK238">
        <f t="shared" si="48"/>
        <v>0</v>
      </c>
      <c r="AL238">
        <f t="shared" si="48"/>
        <v>0</v>
      </c>
      <c r="AM238">
        <f t="shared" si="48"/>
        <v>0</v>
      </c>
      <c r="AN238">
        <f t="shared" si="48"/>
        <v>0</v>
      </c>
      <c r="AO238">
        <f t="shared" si="48"/>
        <v>0</v>
      </c>
      <c r="AP238">
        <f t="shared" si="48"/>
        <v>0</v>
      </c>
      <c r="AQ238">
        <f t="shared" si="48"/>
        <v>0</v>
      </c>
      <c r="AR238">
        <f t="shared" si="48"/>
        <v>0</v>
      </c>
      <c r="AS238">
        <f t="shared" si="48"/>
        <v>0</v>
      </c>
      <c r="AT238">
        <f t="shared" si="48"/>
        <v>0</v>
      </c>
      <c r="AU238">
        <f t="shared" si="48"/>
        <v>0</v>
      </c>
      <c r="AV238">
        <f t="shared" si="48"/>
        <v>0</v>
      </c>
      <c r="AW238">
        <f t="shared" ref="AW238:AZ301" si="49">IF(IFERROR(SEARCH(AW$2,$AE238,1),0)=0,0,1)</f>
        <v>0</v>
      </c>
      <c r="AX238">
        <f t="shared" si="49"/>
        <v>0</v>
      </c>
      <c r="AY238">
        <f t="shared" si="49"/>
        <v>0</v>
      </c>
      <c r="AZ238">
        <f t="shared" si="49"/>
        <v>0</v>
      </c>
    </row>
    <row r="239" hidden="1" spans="1:52">
      <c r="A239" s="9" t="str">
        <f>_xlfn.XLOOKUP($E239,'Copy of Raw Data'!$E:$E,'Copy of Raw Data'!A:A,"ERROR",0,1)</f>
        <v>US</v>
      </c>
      <c r="B239" s="9" t="str">
        <f>_xlfn.XLOOKUP($E239,'Copy of Raw Data'!$E:$E,'Copy of Raw Data'!B:B,"ERROR",0,1)</f>
        <v>Hair Mousses</v>
      </c>
      <c r="C239" s="9" t="str">
        <f>_xlfn.XLOOKUP($E239,'Copy of Raw Data'!$E:$E,'Copy of Raw Data'!C:C,"ERROR",0,1)</f>
        <v>kerastase</v>
      </c>
      <c r="D239" s="9" t="str">
        <f>_xlfn.XLOOKUP($E239,'Copy of Raw Data'!$E:$E,'Copy of Raw Data'!D:D,"ERROR",0,1)</f>
        <v>www.amazon.com/dp/B00UXOXJ10</v>
      </c>
      <c r="E239" s="9" t="s">
        <v>869</v>
      </c>
      <c r="F239" s="9" t="str">
        <f>_xlfn.XLOOKUP($E239,'Copy of Raw Data'!$E:$E,'Copy of Raw Data'!F:F,"ERROR",0,1)</f>
        <v>KERASTASE Densifique Mousse Fluid Ounce, Multicolor, 5.1 Fl Oz</v>
      </c>
      <c r="G239" s="9">
        <f>_xlfn.XLOOKUP($E239,'Copy of Raw Data'!$E:$E,'Copy of Raw Data'!G:G,"ERROR",0,1)</f>
        <v>52</v>
      </c>
      <c r="H239" s="9">
        <f>_xlfn.XLOOKUP($E239,'Copy of Raw Data'!$E:$E,'Copy of Raw Data'!H:H,"ERROR",0,1)</f>
        <v>1895.26</v>
      </c>
      <c r="I239" s="9">
        <f>_xlfn.XLOOKUP($E239,'Copy of Raw Data'!$E:$E,'Copy of Raw Data'!I:I,"ERROR",0,1)</f>
        <v>7.83942798543231e-5</v>
      </c>
      <c r="J239" s="9" t="str">
        <f>_xlfn.XLOOKUP($E239,'Copy of Raw Data'!$E:$E,'Copy of 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30 to 40</v>
      </c>
      <c r="L239" s="9">
        <f>_xlfn.XLOOKUP($E239,'Copy of Raw Data'!$E:$E,'Copy of Raw Data'!L:L,"ERROR",0,1)</f>
        <v>36.63</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40 to 50</v>
      </c>
      <c r="N239" s="9">
        <f>_xlfn.XLOOKUP($E239,'Copy of Raw Data'!$E:$E,'Copy of Raw Data'!N:N,"ERROR",0,1)</f>
        <v>43.5</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15% to 20%</v>
      </c>
      <c r="P239" s="16">
        <f t="shared" si="42"/>
        <v>0.157931034482759</v>
      </c>
      <c r="Q239" s="9">
        <f>_xlfn.XLOOKUP($E239,'Copy of Raw Data'!$E:$E,'Copy of Raw Data'!Q:Q,"ERROR",0,1)</f>
        <v>5.1</v>
      </c>
      <c r="R239" s="9" t="str">
        <f>_xlfn.XLOOKUP($E239,'Copy of Raw Data'!$E:$E,'Copy of Raw Data'!R:R,"ERROR",0,1)</f>
        <v>fl oz</v>
      </c>
      <c r="S239" s="17">
        <f t="shared" si="39"/>
        <v>6.90610859728507</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5 to 10</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0.2 to 0.3</v>
      </c>
      <c r="V239" s="17">
        <f t="shared" si="43"/>
        <v>0.277353989383272</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0.2 to 0.3</v>
      </c>
      <c r="X239" s="17">
        <f t="shared" si="44"/>
        <v>0.233551186922052</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4 to 6</v>
      </c>
      <c r="Z239" s="17">
        <f t="array" ref="Z239">_xlfn.IFS(AA239="oz",_xlfn.IFS(R239="oz",Q239,R239="fl oz",Q239*1.04,R239="ml",Q239*0.0338),AA239="fl oz",_xlfn.IFS(R239="oz",Q239/1.04,R239="fl oz",Q239,R239="ml",Q239*0.0338/1.04),AA239="ml",_xlfn.IFS(R239="oz",Q239/0.0338,R239="fl oz",Q239*1.04/0.0338,R239="ml",Q239))</f>
        <v>5.304</v>
      </c>
      <c r="AA239" s="9" t="str">
        <f>_xlfn.XLOOKUP($E239,'Copy of Raw Data'!$E:$E,'Copy of Raw Data'!AA:AA,"ERROR",0,1)</f>
        <v>oz</v>
      </c>
      <c r="AB239" s="9"/>
      <c r="AC239" s="9"/>
      <c r="AD239" s="9"/>
      <c r="AE239" s="9"/>
      <c r="AF239" s="9"/>
      <c r="AH239">
        <f t="shared" ref="AH239:AW302" si="50">IF(IFERROR(SEARCH(AH$2,$AE239,1),0)=0,0,1)</f>
        <v>0</v>
      </c>
      <c r="AI239">
        <f t="shared" si="50"/>
        <v>0</v>
      </c>
      <c r="AJ239">
        <f t="shared" si="50"/>
        <v>0</v>
      </c>
      <c r="AK239">
        <f t="shared" si="50"/>
        <v>0</v>
      </c>
      <c r="AL239">
        <f t="shared" si="50"/>
        <v>0</v>
      </c>
      <c r="AM239">
        <f t="shared" si="50"/>
        <v>0</v>
      </c>
      <c r="AN239">
        <f t="shared" si="50"/>
        <v>0</v>
      </c>
      <c r="AO239">
        <f t="shared" si="50"/>
        <v>0</v>
      </c>
      <c r="AP239">
        <f t="shared" si="50"/>
        <v>0</v>
      </c>
      <c r="AQ239">
        <f t="shared" si="50"/>
        <v>0</v>
      </c>
      <c r="AR239">
        <f t="shared" si="50"/>
        <v>0</v>
      </c>
      <c r="AS239">
        <f t="shared" si="50"/>
        <v>0</v>
      </c>
      <c r="AT239">
        <f t="shared" si="50"/>
        <v>0</v>
      </c>
      <c r="AU239">
        <f t="shared" si="50"/>
        <v>0</v>
      </c>
      <c r="AV239">
        <f t="shared" si="50"/>
        <v>0</v>
      </c>
      <c r="AW239">
        <f t="shared" si="50"/>
        <v>0</v>
      </c>
      <c r="AX239">
        <f t="shared" si="49"/>
        <v>0</v>
      </c>
      <c r="AY239">
        <f t="shared" si="49"/>
        <v>0</v>
      </c>
      <c r="AZ239">
        <f t="shared" si="49"/>
        <v>0</v>
      </c>
    </row>
    <row r="240" hidden="1" spans="1:52">
      <c r="A240" s="9" t="str">
        <f>_xlfn.XLOOKUP($E240,'Copy of Raw Data'!$E:$E,'Copy of Raw Data'!A:A,"ERROR",0,1)</f>
        <v>US</v>
      </c>
      <c r="B240" s="9" t="str">
        <f>_xlfn.XLOOKUP($E240,'Copy of Raw Data'!$E:$E,'Copy of Raw Data'!B:B,"ERROR",0,1)</f>
        <v>Hair Mousses</v>
      </c>
      <c r="C240" s="9" t="str">
        <f>_xlfn.XLOOKUP($E240,'Copy of Raw Data'!$E:$E,'Copy of Raw Data'!C:C,"ERROR",0,1)</f>
        <v>tigi</v>
      </c>
      <c r="D240" s="9" t="str">
        <f>_xlfn.XLOOKUP($E240,'Copy of Raw Data'!$E:$E,'Copy of Raw Data'!D:D,"ERROR",0,1)</f>
        <v>www.amazon.com/dp/B00KQ3V2HQ</v>
      </c>
      <c r="E240" s="9" t="s">
        <v>872</v>
      </c>
      <c r="F240" s="9" t="str">
        <f>_xlfn.XLOOKUP($E240,'Copy of Raw Data'!$E:$E,'Copy of Raw Data'!F:F,"ERROR",0,1)</f>
        <v>TIGI Catwalk Strong Hold Mousse for Unisex, 6.7 Ounce</v>
      </c>
      <c r="G240" s="9">
        <f>_xlfn.XLOOKUP($E240,'Copy of Raw Data'!$E:$E,'Copy of Raw Data'!G:G,"ERROR",0,1)</f>
        <v>87</v>
      </c>
      <c r="H240" s="9">
        <f>_xlfn.XLOOKUP($E240,'Copy of Raw Data'!$E:$E,'Copy of Raw Data'!H:H,"ERROR",0,1)</f>
        <v>1843.94</v>
      </c>
      <c r="I240" s="9">
        <f>_xlfn.XLOOKUP($E240,'Copy of Raw Data'!$E:$E,'Copy of Raw Data'!I:I,"ERROR",0,1)</f>
        <v>7.72332074860131e-5</v>
      </c>
      <c r="J240" s="9" t="str">
        <f>_xlfn.XLOOKUP($E240,'Copy of Raw Data'!$E:$E,'Copy of 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20 to 30</v>
      </c>
      <c r="L240" s="9">
        <f>_xlfn.XLOOKUP($E240,'Copy of Raw Data'!$E:$E,'Copy of Raw Data'!L:L,"ERROR",0,1)</f>
        <v>21.25</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20 to 30</v>
      </c>
      <c r="N240" s="9">
        <f>_xlfn.XLOOKUP($E240,'Copy of Raw Data'!$E:$E,'Copy of Raw Data'!N:N,"ERROR",0,1)</f>
        <v>22.76</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6% to 8%</v>
      </c>
      <c r="P240" s="16">
        <f t="shared" si="42"/>
        <v>0.0663444639718806</v>
      </c>
      <c r="Q240" s="9">
        <f>_xlfn.XLOOKUP($E240,'Copy of Raw Data'!$E:$E,'Copy of Raw Data'!Q:Q,"ERROR",0,1)</f>
        <v>6.7</v>
      </c>
      <c r="R240" s="9" t="str">
        <f>_xlfn.XLOOKUP($E240,'Copy of Raw Data'!$E:$E,'Copy of Raw Data'!R:R,"ERROR",0,1)</f>
        <v>oz</v>
      </c>
      <c r="S240" s="17">
        <f t="shared" si="39"/>
        <v>3.17164179104478</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3 to 4</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0.1 to 0.2</v>
      </c>
      <c r="V240" s="17">
        <f t="shared" si="43"/>
        <v>0.114880450638253</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0.1 to 0.2</v>
      </c>
      <c r="X240" s="17">
        <f t="shared" si="44"/>
        <v>0.10725876871981</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6 to 8</v>
      </c>
      <c r="Z240" s="17">
        <f t="array" ref="Z240">_xlfn.IFS(AA240="oz",_xlfn.IFS(R240="oz",Q240,R240="fl oz",Q240*1.04,R240="ml",Q240*0.0338),AA240="fl oz",_xlfn.IFS(R240="oz",Q240/1.04,R240="fl oz",Q240,R240="ml",Q240*0.0338/1.04),AA240="ml",_xlfn.IFS(R240="oz",Q240/0.0338,R240="fl oz",Q240*1.04/0.0338,R240="ml",Q240))</f>
        <v>6.7</v>
      </c>
      <c r="AA240" s="9" t="str">
        <f>_xlfn.XLOOKUP($E240,'Copy of Raw Data'!$E:$E,'Copy of Raw Data'!AA:AA,"ERROR",0,1)</f>
        <v>oz</v>
      </c>
      <c r="AB240" s="9"/>
      <c r="AC240" s="9"/>
      <c r="AD240" s="9"/>
      <c r="AE240" s="9"/>
      <c r="AF240" s="9"/>
      <c r="AH240">
        <f t="shared" si="50"/>
        <v>0</v>
      </c>
      <c r="AI240">
        <f t="shared" si="50"/>
        <v>0</v>
      </c>
      <c r="AJ240">
        <f t="shared" si="50"/>
        <v>0</v>
      </c>
      <c r="AK240">
        <f t="shared" si="50"/>
        <v>0</v>
      </c>
      <c r="AL240">
        <f t="shared" si="50"/>
        <v>0</v>
      </c>
      <c r="AM240">
        <f t="shared" si="50"/>
        <v>0</v>
      </c>
      <c r="AN240">
        <f t="shared" si="50"/>
        <v>0</v>
      </c>
      <c r="AO240">
        <f t="shared" si="50"/>
        <v>0</v>
      </c>
      <c r="AP240">
        <f t="shared" si="50"/>
        <v>0</v>
      </c>
      <c r="AQ240">
        <f t="shared" si="50"/>
        <v>0</v>
      </c>
      <c r="AR240">
        <f t="shared" si="50"/>
        <v>0</v>
      </c>
      <c r="AS240">
        <f t="shared" si="50"/>
        <v>0</v>
      </c>
      <c r="AT240">
        <f t="shared" si="50"/>
        <v>0</v>
      </c>
      <c r="AU240">
        <f t="shared" si="50"/>
        <v>0</v>
      </c>
      <c r="AV240">
        <f t="shared" si="50"/>
        <v>0</v>
      </c>
      <c r="AW240">
        <f t="shared" si="50"/>
        <v>0</v>
      </c>
      <c r="AX240">
        <f t="shared" si="49"/>
        <v>0</v>
      </c>
      <c r="AY240">
        <f t="shared" si="49"/>
        <v>0</v>
      </c>
      <c r="AZ240">
        <f t="shared" si="49"/>
        <v>0</v>
      </c>
    </row>
    <row r="241" hidden="1" spans="1:52">
      <c r="A241" s="9" t="str">
        <f>_xlfn.XLOOKUP($E241,'Copy of Raw Data'!$E:$E,'Copy of Raw Data'!A:A,"ERROR",0,1)</f>
        <v>US</v>
      </c>
      <c r="B241" s="9" t="str">
        <f>_xlfn.XLOOKUP($E241,'Copy of Raw Data'!$E:$E,'Copy of Raw Data'!B:B,"ERROR",0,1)</f>
        <v>Hair Mousses</v>
      </c>
      <c r="C241" s="9" t="str">
        <f>_xlfn.XLOOKUP($E241,'Copy of Raw Data'!$E:$E,'Copy of Raw Data'!C:C,"ERROR",0,1)</f>
        <v>tresemme</v>
      </c>
      <c r="D241" s="9" t="str">
        <f>_xlfn.XLOOKUP($E241,'Copy of Raw Data'!$E:$E,'Copy of Raw Data'!D:D,"ERROR",0,1)</f>
        <v>www.amazon.com/dp/B000RK7VW8</v>
      </c>
      <c r="E241" s="9" t="s">
        <v>875</v>
      </c>
      <c r="F241" s="9" t="str">
        <f>_xlfn.XLOOKUP($E241,'Copy of Raw Data'!$E:$E,'Copy of Raw Data'!F:F,"ERROR",0,1)</f>
        <v>TRESemmé Extra Hold Volumizing Mousse For 24H Touchable Hold &amp; Volume with Pro Lock Tech 15 oz</v>
      </c>
      <c r="G241" s="9">
        <f>_xlfn.XLOOKUP($E241,'Copy of Raw Data'!$E:$E,'Copy of Raw Data'!G:G,"ERROR",0,1)</f>
        <v>245</v>
      </c>
      <c r="H241" s="9">
        <f>_xlfn.XLOOKUP($E241,'Copy of Raw Data'!$E:$E,'Copy of Raw Data'!H:H,"ERROR",0,1)</f>
        <v>1816.63</v>
      </c>
      <c r="I241" s="9">
        <f>_xlfn.XLOOKUP($E241,'Copy of Raw Data'!$E:$E,'Copy of Raw Data'!I:I,"ERROR",0,1)</f>
        <v>7.59076038080963e-5</v>
      </c>
      <c r="J241" s="9" t="str">
        <f>_xlfn.XLOOKUP($E241,'Copy of Raw Data'!$E:$E,'Copy of 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5 to 10</v>
      </c>
      <c r="L241" s="9">
        <f>_xlfn.XLOOKUP($E241,'Copy of Raw Data'!$E:$E,'Copy of Raw Data'!L:L,"ERROR",0,1)</f>
        <v>7.51</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10 to 15</v>
      </c>
      <c r="N241" s="9">
        <f>_xlfn.XLOOKUP($E241,'Copy of Raw Data'!$E:$E,'Copy of Raw Data'!N:N,"ERROR",0,1)</f>
        <v>10.94</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30% to 40%</v>
      </c>
      <c r="P241" s="16">
        <f t="shared" si="42"/>
        <v>0.313528336380256</v>
      </c>
      <c r="Q241" s="9">
        <f>_xlfn.XLOOKUP($E241,'Copy of Raw Data'!$E:$E,'Copy of Raw Data'!Q:Q,"ERROR",0,1)</f>
        <v>15</v>
      </c>
      <c r="R241" s="9" t="str">
        <f>_xlfn.XLOOKUP($E241,'Copy of Raw Data'!$E:$E,'Copy of Raw Data'!R:R,"ERROR",0,1)</f>
        <v>oz</v>
      </c>
      <c r="S241" s="17">
        <f t="shared" si="39"/>
        <v>0.500666666666667</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0.5 to 0.75</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 to 0.05</v>
      </c>
      <c r="V241" s="17">
        <f t="shared" si="43"/>
        <v>0.0246646375831361</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 to 0.05</v>
      </c>
      <c r="X241" s="17">
        <f t="shared" si="44"/>
        <v>0.0169315747942735</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10 to 15</v>
      </c>
      <c r="Z241" s="17">
        <f t="array" ref="Z241">_xlfn.IFS(AA241="oz",_xlfn.IFS(R241="oz",Q241,R241="fl oz",Q241*1.04,R241="ml",Q241*0.0338),AA241="fl oz",_xlfn.IFS(R241="oz",Q241/1.04,R241="fl oz",Q241,R241="ml",Q241*0.0338/1.04),AA241="ml",_xlfn.IFS(R241="oz",Q241/0.0338,R241="fl oz",Q241*1.04/0.0338,R241="ml",Q241))</f>
        <v>15</v>
      </c>
      <c r="AA241" s="9" t="str">
        <f>_xlfn.XLOOKUP($E241,'Copy of Raw Data'!$E:$E,'Copy of Raw Data'!AA:AA,"ERROR",0,1)</f>
        <v>oz</v>
      </c>
      <c r="AB241" s="9"/>
      <c r="AC241" s="9"/>
      <c r="AD241" s="9"/>
      <c r="AE241" s="9"/>
      <c r="AF241" s="9"/>
      <c r="AH241">
        <f t="shared" si="50"/>
        <v>0</v>
      </c>
      <c r="AI241">
        <f t="shared" si="50"/>
        <v>0</v>
      </c>
      <c r="AJ241">
        <f t="shared" si="50"/>
        <v>0</v>
      </c>
      <c r="AK241">
        <f t="shared" si="50"/>
        <v>0</v>
      </c>
      <c r="AL241">
        <f t="shared" si="50"/>
        <v>0</v>
      </c>
      <c r="AM241">
        <f t="shared" si="50"/>
        <v>0</v>
      </c>
      <c r="AN241">
        <f t="shared" si="50"/>
        <v>0</v>
      </c>
      <c r="AO241">
        <f t="shared" si="50"/>
        <v>0</v>
      </c>
      <c r="AP241">
        <f t="shared" si="50"/>
        <v>0</v>
      </c>
      <c r="AQ241">
        <f t="shared" si="50"/>
        <v>0</v>
      </c>
      <c r="AR241">
        <f t="shared" si="50"/>
        <v>0</v>
      </c>
      <c r="AS241">
        <f t="shared" si="50"/>
        <v>0</v>
      </c>
      <c r="AT241">
        <f t="shared" si="50"/>
        <v>0</v>
      </c>
      <c r="AU241">
        <f t="shared" si="50"/>
        <v>0</v>
      </c>
      <c r="AV241">
        <f t="shared" si="50"/>
        <v>0</v>
      </c>
      <c r="AW241">
        <f t="shared" si="50"/>
        <v>0</v>
      </c>
      <c r="AX241">
        <f t="shared" si="49"/>
        <v>0</v>
      </c>
      <c r="AY241">
        <f t="shared" si="49"/>
        <v>0</v>
      </c>
      <c r="AZ241">
        <f t="shared" si="49"/>
        <v>0</v>
      </c>
    </row>
    <row r="242" hidden="1" spans="1:52">
      <c r="A242" s="9" t="str">
        <f>_xlfn.XLOOKUP($E242,'Copy of Raw Data'!$E:$E,'Copy of Raw Data'!A:A,"ERROR",0,1)</f>
        <v>US</v>
      </c>
      <c r="B242" s="9" t="str">
        <f>_xlfn.XLOOKUP($E242,'Copy of Raw Data'!$E:$E,'Copy of Raw Data'!B:B,"ERROR",0,1)</f>
        <v>Hair Mousses</v>
      </c>
      <c r="C242" s="9" t="str">
        <f>_xlfn.XLOOKUP($E242,'Copy of Raw Data'!$E:$E,'Copy of Raw Data'!C:C,"ERROR",0,1)</f>
        <v>TRESemmé</v>
      </c>
      <c r="D242" s="9" t="str">
        <f>_xlfn.XLOOKUP($E242,'Copy of Raw Data'!$E:$E,'Copy of Raw Data'!D:D,"ERROR",0,1)</f>
        <v>www.amazon.com/dp/B01MDOMSVN</v>
      </c>
      <c r="E242" s="9" t="s">
        <v>878</v>
      </c>
      <c r="F242" s="9" t="str">
        <f>_xlfn.XLOOKUP($E242,'Copy of Raw Data'!$E:$E,'Copy of Raw Data'!F:F,"ERROR",0,1)</f>
        <v>Tresemme Mousse Extra Firm Control 10.5oz (2 Pack) by TRESemme</v>
      </c>
      <c r="G242" s="9">
        <f>_xlfn.XLOOKUP($E242,'Copy of Raw Data'!$E:$E,'Copy of Raw Data'!G:G,"ERROR",0,1)</f>
        <v>68</v>
      </c>
      <c r="H242" s="9">
        <f>_xlfn.XLOOKUP($E242,'Copy of Raw Data'!$E:$E,'Copy of Raw Data'!H:H,"ERROR",0,1)</f>
        <v>1785.45</v>
      </c>
      <c r="I242" s="9">
        <f>_xlfn.XLOOKUP($E242,'Copy of Raw Data'!$E:$E,'Copy of Raw Data'!I:I,"ERROR",0,1)</f>
        <v>7.43460443760924e-5</v>
      </c>
      <c r="J242" s="9" t="str">
        <f>_xlfn.XLOOKUP($E242,'Copy of Raw Data'!$E:$E,'Copy of 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20 to 30</v>
      </c>
      <c r="L242" s="9">
        <f>_xlfn.XLOOKUP($E242,'Copy of Raw Data'!$E:$E,'Copy of Raw Data'!L:L,"ERROR",0,1)</f>
        <v>26.27</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20 to 30</v>
      </c>
      <c r="N242" s="9">
        <f>_xlfn.XLOOKUP($E242,'Copy of Raw Data'!$E:$E,'Copy of Raw Data'!N:N,"ERROR",0,1)</f>
        <v>26.66</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0% to 2%</v>
      </c>
      <c r="P242" s="16">
        <f t="shared" si="42"/>
        <v>0.0146286571642911</v>
      </c>
      <c r="Q242" s="9">
        <f>_xlfn.XLOOKUP($E242,'Copy of Raw Data'!$E:$E,'Copy of Raw Data'!Q:Q,"ERROR",0,1)</f>
        <v>21</v>
      </c>
      <c r="R242" s="9" t="str">
        <f>_xlfn.XLOOKUP($E242,'Copy of Raw Data'!$E:$E,'Copy of Raw Data'!R:R,"ERROR",0,1)</f>
        <v>oz</v>
      </c>
      <c r="S242" s="17">
        <f t="shared" si="39"/>
        <v>1.25095238095238</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1 to 2</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43"/>
        <v>0.0429328308936019</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44"/>
        <v>0.042304781229367</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20 to 25</v>
      </c>
      <c r="Z242" s="17">
        <f t="array" ref="Z242">_xlfn.IFS(AA242="oz",_xlfn.IFS(R242="oz",Q242,R242="fl oz",Q242*1.04,R242="ml",Q242*0.0338),AA242="fl oz",_xlfn.IFS(R242="oz",Q242/1.04,R242="fl oz",Q242,R242="ml",Q242*0.0338/1.04),AA242="ml",_xlfn.IFS(R242="oz",Q242/0.0338,R242="fl oz",Q242*1.04/0.0338,R242="ml",Q242))</f>
        <v>21</v>
      </c>
      <c r="AA242" s="9" t="str">
        <f>_xlfn.XLOOKUP($E242,'Copy of Raw Data'!$E:$E,'Copy of Raw Data'!AA:AA,"ERROR",0,1)</f>
        <v>oz</v>
      </c>
      <c r="AB242" s="9"/>
      <c r="AC242" s="9"/>
      <c r="AD242" s="9"/>
      <c r="AE242" s="9"/>
      <c r="AF242" s="9"/>
      <c r="AH242">
        <f t="shared" si="50"/>
        <v>0</v>
      </c>
      <c r="AI242">
        <f t="shared" si="50"/>
        <v>0</v>
      </c>
      <c r="AJ242">
        <f t="shared" si="50"/>
        <v>0</v>
      </c>
      <c r="AK242">
        <f t="shared" si="50"/>
        <v>0</v>
      </c>
      <c r="AL242">
        <f t="shared" si="50"/>
        <v>0</v>
      </c>
      <c r="AM242">
        <f t="shared" si="50"/>
        <v>0</v>
      </c>
      <c r="AN242">
        <f t="shared" si="50"/>
        <v>0</v>
      </c>
      <c r="AO242">
        <f t="shared" si="50"/>
        <v>0</v>
      </c>
      <c r="AP242">
        <f t="shared" si="50"/>
        <v>0</v>
      </c>
      <c r="AQ242">
        <f t="shared" si="50"/>
        <v>0</v>
      </c>
      <c r="AR242">
        <f t="shared" si="50"/>
        <v>0</v>
      </c>
      <c r="AS242">
        <f t="shared" si="50"/>
        <v>0</v>
      </c>
      <c r="AT242">
        <f t="shared" si="50"/>
        <v>0</v>
      </c>
      <c r="AU242">
        <f t="shared" si="50"/>
        <v>0</v>
      </c>
      <c r="AV242">
        <f t="shared" si="50"/>
        <v>0</v>
      </c>
      <c r="AW242">
        <f t="shared" si="50"/>
        <v>0</v>
      </c>
      <c r="AX242">
        <f t="shared" si="49"/>
        <v>0</v>
      </c>
      <c r="AY242">
        <f t="shared" si="49"/>
        <v>0</v>
      </c>
      <c r="AZ242">
        <f t="shared" si="49"/>
        <v>0</v>
      </c>
    </row>
    <row r="243" hidden="1" spans="1:52">
      <c r="A243" s="9" t="str">
        <f>_xlfn.XLOOKUP($E243,'Copy of Raw Data'!$E:$E,'Copy of Raw Data'!A:A,"ERROR",0,1)</f>
        <v>US</v>
      </c>
      <c r="B243" s="9" t="str">
        <f>_xlfn.XLOOKUP($E243,'Copy of Raw Data'!$E:$E,'Copy of Raw Data'!B:B,"ERROR",0,1)</f>
        <v>Hair Mousses</v>
      </c>
      <c r="C243" s="9" t="str">
        <f>_xlfn.XLOOKUP($E243,'Copy of Raw Data'!$E:$E,'Copy of Raw Data'!C:C,"ERROR",0,1)</f>
        <v>herbal essences</v>
      </c>
      <c r="D243" s="9" t="str">
        <f>_xlfn.XLOOKUP($E243,'Copy of Raw Data'!$E:$E,'Copy of Raw Data'!D:D,"ERROR",0,1)</f>
        <v>www.amazon.com/dp/B000NP7A28</v>
      </c>
      <c r="E243" s="9" t="s">
        <v>881</v>
      </c>
      <c r="F243" s="9" t="str">
        <f>_xlfn.XLOOKUP($E243,'Copy of Raw Data'!$E:$E,'Copy of Raw Data'!F:F,"ERROR",0,1)</f>
        <v>Herbal Essences Body Envy Volumizing Mousse 6.8 oz</v>
      </c>
      <c r="G243" s="9">
        <f>_xlfn.XLOOKUP($E243,'Copy of Raw Data'!$E:$E,'Copy of Raw Data'!G:G,"ERROR",0,1)</f>
        <v>257</v>
      </c>
      <c r="H243" s="9">
        <f>_xlfn.XLOOKUP($E243,'Copy of Raw Data'!$E:$E,'Copy of Raw Data'!H:H,"ERROR",0,1)</f>
        <v>1748.72</v>
      </c>
      <c r="I243" s="9">
        <f>_xlfn.XLOOKUP($E243,'Copy of Raw Data'!$E:$E,'Copy of Raw Data'!I:I,"ERROR",0,1)</f>
        <v>7.0285054532776e-5</v>
      </c>
      <c r="J243" s="9" t="str">
        <f>_xlfn.XLOOKUP($E243,'Copy of Raw Data'!$E:$E,'Copy of 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5 to 10</v>
      </c>
      <c r="L243" s="9">
        <f>_xlfn.XLOOKUP($E243,'Copy of Raw Data'!$E:$E,'Copy of Raw Data'!L:L,"ERROR",0,1)</f>
        <v>6.7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5 to 10</v>
      </c>
      <c r="N243" s="9">
        <f>_xlfn.XLOOKUP($E243,'Copy of Raw Data'!$E:$E,'Copy of Raw Data'!N:N,"ERROR",0,1)</f>
        <v>9.15</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25% to 30%</v>
      </c>
      <c r="P243" s="16">
        <f t="shared" si="42"/>
        <v>0.26775956284153</v>
      </c>
      <c r="Q243" s="9">
        <f>_xlfn.XLOOKUP($E243,'Copy of Raw Data'!$E:$E,'Copy of Raw Data'!Q:Q,"ERROR",0,1)</f>
        <v>6.8</v>
      </c>
      <c r="R243" s="9" t="str">
        <f>_xlfn.XLOOKUP($E243,'Copy of Raw Data'!$E:$E,'Copy of Raw Data'!R:R,"ERROR",0,1)</f>
        <v>oz</v>
      </c>
      <c r="S243" s="17">
        <f t="shared" si="39"/>
        <v>0.985294117647059</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0.75 to 1</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43"/>
        <v>0.0455051821201934</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44"/>
        <v>0.0333207344486662</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6 to 8</v>
      </c>
      <c r="Z243" s="17">
        <f t="array" ref="Z243">_xlfn.IFS(AA243="oz",_xlfn.IFS(R243="oz",Q243,R243="fl oz",Q243*1.04,R243="ml",Q243*0.0338),AA243="fl oz",_xlfn.IFS(R243="oz",Q243/1.04,R243="fl oz",Q243,R243="ml",Q243*0.0338/1.04),AA243="ml",_xlfn.IFS(R243="oz",Q243/0.0338,R243="fl oz",Q243*1.04/0.0338,R243="ml",Q243))</f>
        <v>6.8</v>
      </c>
      <c r="AA243" s="9" t="str">
        <f>_xlfn.XLOOKUP($E243,'Copy of Raw Data'!$E:$E,'Copy of Raw Data'!AA:AA,"ERROR",0,1)</f>
        <v>oz</v>
      </c>
      <c r="AB243" s="9"/>
      <c r="AC243" s="9"/>
      <c r="AD243" s="9"/>
      <c r="AE243" s="9"/>
      <c r="AF243" s="9"/>
      <c r="AH243">
        <f t="shared" si="50"/>
        <v>0</v>
      </c>
      <c r="AI243">
        <f t="shared" si="50"/>
        <v>0</v>
      </c>
      <c r="AJ243">
        <f t="shared" si="50"/>
        <v>0</v>
      </c>
      <c r="AK243">
        <f t="shared" si="50"/>
        <v>0</v>
      </c>
      <c r="AL243">
        <f t="shared" si="50"/>
        <v>0</v>
      </c>
      <c r="AM243">
        <f t="shared" si="50"/>
        <v>0</v>
      </c>
      <c r="AN243">
        <f t="shared" si="50"/>
        <v>0</v>
      </c>
      <c r="AO243">
        <f t="shared" si="50"/>
        <v>0</v>
      </c>
      <c r="AP243">
        <f t="shared" si="50"/>
        <v>0</v>
      </c>
      <c r="AQ243">
        <f t="shared" si="50"/>
        <v>0</v>
      </c>
      <c r="AR243">
        <f t="shared" si="50"/>
        <v>0</v>
      </c>
      <c r="AS243">
        <f t="shared" si="50"/>
        <v>0</v>
      </c>
      <c r="AT243">
        <f t="shared" si="50"/>
        <v>0</v>
      </c>
      <c r="AU243">
        <f t="shared" si="50"/>
        <v>0</v>
      </c>
      <c r="AV243">
        <f t="shared" si="50"/>
        <v>0</v>
      </c>
      <c r="AW243">
        <f t="shared" si="50"/>
        <v>0</v>
      </c>
      <c r="AX243">
        <f t="shared" si="49"/>
        <v>0</v>
      </c>
      <c r="AY243">
        <f t="shared" si="49"/>
        <v>0</v>
      </c>
      <c r="AZ243">
        <f t="shared" si="49"/>
        <v>0</v>
      </c>
    </row>
    <row r="244" hidden="1" spans="1:52">
      <c r="A244" s="9" t="str">
        <f>_xlfn.XLOOKUP($E244,'Copy of Raw Data'!$E:$E,'Copy of Raw Data'!A:A,"ERROR",0,1)</f>
        <v>US</v>
      </c>
      <c r="B244" s="9" t="str">
        <f>_xlfn.XLOOKUP($E244,'Copy of Raw Data'!$E:$E,'Copy of Raw Data'!B:B,"ERROR",0,1)</f>
        <v>Hair Mousses</v>
      </c>
      <c r="C244" s="9" t="str">
        <f>_xlfn.XLOOKUP($E244,'Copy of Raw Data'!$E:$E,'Copy of Raw Data'!C:C,"ERROR",0,1)</f>
        <v>condition 3-n-1</v>
      </c>
      <c r="D244" s="9" t="str">
        <f>_xlfn.XLOOKUP($E244,'Copy of Raw Data'!$E:$E,'Copy of Raw Data'!D:D,"ERROR",0,1)</f>
        <v>www.amazon.com/dp/B00OQKBET6</v>
      </c>
      <c r="E244" s="9" t="s">
        <v>885</v>
      </c>
      <c r="F244" s="9" t="str">
        <f>_xlfn.XLOOKUP($E244,'Copy of Raw Data'!$E:$E,'Copy of Raw Data'!F:F,"ERROR",0,1)</f>
        <v>Condition 3-N-1 Mousse 6 Ounce Maximum With Sunscreen (177ml) (6 Pack), (SG_B00OQKBET6_US)</v>
      </c>
      <c r="G244" s="9">
        <f>_xlfn.XLOOKUP($E244,'Copy of Raw Data'!$E:$E,'Copy of Raw Data'!G:G,"ERROR",0,1)</f>
        <v>65</v>
      </c>
      <c r="H244" s="9">
        <f>_xlfn.XLOOKUP($E244,'Copy of Raw Data'!$E:$E,'Copy of Raw Data'!H:H,"ERROR",0,1)</f>
        <v>1653.2</v>
      </c>
      <c r="I244" s="9">
        <f>_xlfn.XLOOKUP($E244,'Copy of Raw Data'!$E:$E,'Copy of Raw Data'!I:I,"ERROR",0,1)</f>
        <v>7.01047928395634e-5</v>
      </c>
      <c r="J244" s="9" t="str">
        <f>_xlfn.XLOOKUP($E244,'Copy of Raw Data'!$E:$E,'Copy of 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20 to 30</v>
      </c>
      <c r="L244" s="9">
        <f>_xlfn.XLOOKUP($E244,'Copy of Raw Data'!$E:$E,'Copy of Raw Data'!L:L,"ERROR",0,1)</f>
        <v>25.25</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20 to 30</v>
      </c>
      <c r="N244" s="9">
        <f>_xlfn.XLOOKUP($E244,'Copy of Raw Data'!$E:$E,'Copy of Raw Data'!N:N,"ERROR",0,1)</f>
        <v>25.5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0% to 2%</v>
      </c>
      <c r="P244" s="16">
        <f t="shared" si="42"/>
        <v>0.00980392156862745</v>
      </c>
      <c r="Q244" s="9">
        <f>_xlfn.XLOOKUP($E244,'Copy of Raw Data'!$E:$E,'Copy of Raw Data'!Q:Q,"ERROR",0,1)</f>
        <v>36</v>
      </c>
      <c r="R244" s="9" t="str">
        <f>_xlfn.XLOOKUP($E244,'Copy of Raw Data'!$E:$E,'Copy of Raw Data'!R:R,"ERROR",0,1)</f>
        <v>oz</v>
      </c>
      <c r="S244" s="17">
        <f t="shared" si="39"/>
        <v>0.701388888888889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0.5 to 0.75</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43"/>
        <v>0.0239544583474242</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44"/>
        <v>0.0237196107165671</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30 to 40</v>
      </c>
      <c r="Z244" s="17">
        <f t="array" ref="Z244">_xlfn.IFS(AA244="oz",_xlfn.IFS(R244="oz",Q244,R244="fl oz",Q244*1.04,R244="ml",Q244*0.0338),AA244="fl oz",_xlfn.IFS(R244="oz",Q244/1.04,R244="fl oz",Q244,R244="ml",Q244*0.0338/1.04),AA244="ml",_xlfn.IFS(R244="oz",Q244/0.0338,R244="fl oz",Q244*1.04/0.0338,R244="ml",Q244))</f>
        <v>36</v>
      </c>
      <c r="AA244" s="9" t="str">
        <f>_xlfn.XLOOKUP($E244,'Copy of Raw Data'!$E:$E,'Copy of Raw Data'!AA:AA,"ERROR",0,1)</f>
        <v>oz</v>
      </c>
      <c r="AB244" s="9"/>
      <c r="AC244" s="9"/>
      <c r="AD244" s="9"/>
      <c r="AE244" s="9"/>
      <c r="AF244" s="9"/>
      <c r="AH244">
        <f t="shared" si="50"/>
        <v>0</v>
      </c>
      <c r="AI244">
        <f t="shared" si="50"/>
        <v>0</v>
      </c>
      <c r="AJ244">
        <f t="shared" si="50"/>
        <v>0</v>
      </c>
      <c r="AK244">
        <f t="shared" si="50"/>
        <v>0</v>
      </c>
      <c r="AL244">
        <f t="shared" si="50"/>
        <v>0</v>
      </c>
      <c r="AM244">
        <f t="shared" si="50"/>
        <v>0</v>
      </c>
      <c r="AN244">
        <f t="shared" si="50"/>
        <v>0</v>
      </c>
      <c r="AO244">
        <f t="shared" si="50"/>
        <v>0</v>
      </c>
      <c r="AP244">
        <f t="shared" si="50"/>
        <v>0</v>
      </c>
      <c r="AQ244">
        <f t="shared" si="50"/>
        <v>0</v>
      </c>
      <c r="AR244">
        <f t="shared" si="50"/>
        <v>0</v>
      </c>
      <c r="AS244">
        <f t="shared" si="50"/>
        <v>0</v>
      </c>
      <c r="AT244">
        <f t="shared" si="50"/>
        <v>0</v>
      </c>
      <c r="AU244">
        <f t="shared" si="50"/>
        <v>0</v>
      </c>
      <c r="AV244">
        <f t="shared" si="50"/>
        <v>0</v>
      </c>
      <c r="AW244">
        <f t="shared" si="50"/>
        <v>0</v>
      </c>
      <c r="AX244">
        <f t="shared" si="49"/>
        <v>0</v>
      </c>
      <c r="AY244">
        <f t="shared" si="49"/>
        <v>0</v>
      </c>
      <c r="AZ244">
        <f t="shared" si="49"/>
        <v>0</v>
      </c>
    </row>
    <row r="245" hidden="1" spans="1:52">
      <c r="A245" s="9" t="str">
        <f>_xlfn.XLOOKUP($E245,'Copy of Raw Data'!$E:$E,'Copy of Raw Data'!A:A,"ERROR",0,1)</f>
        <v>US</v>
      </c>
      <c r="B245" s="9" t="str">
        <f>_xlfn.XLOOKUP($E245,'Copy of Raw Data'!$E:$E,'Copy of Raw Data'!B:B,"ERROR",0,1)</f>
        <v>Hair Mousses</v>
      </c>
      <c r="C245" s="9" t="str">
        <f>_xlfn.XLOOKUP($E245,'Copy of Raw Data'!$E:$E,'Copy of Raw Data'!C:C,"ERROR",0,1)</f>
        <v>OSiS+</v>
      </c>
      <c r="D245" s="9" t="str">
        <f>_xlfn.XLOOKUP($E245,'Copy of Raw Data'!$E:$E,'Copy of Raw Data'!D:D,"ERROR",0,1)</f>
        <v>www.amazon.com/dp/B06XGCVR57</v>
      </c>
      <c r="E245" s="9" t="s">
        <v>888</v>
      </c>
      <c r="F245" s="9" t="str">
        <f>_xlfn.XLOOKUP($E245,'Copy of Raw Data'!$E:$E,'Copy of Raw Data'!F:F,"ERROR",0,1)</f>
        <v>OSiS+ ELASTIC FINISH Flexible Hold Light Control Hairspray, 9.1-Ounce</v>
      </c>
      <c r="G245" s="9">
        <f>_xlfn.XLOOKUP($E245,'Copy of Raw Data'!$E:$E,'Copy of Raw Data'!G:G,"ERROR",0,1)</f>
        <v>127</v>
      </c>
      <c r="H245" s="9">
        <f>_xlfn.XLOOKUP($E245,'Copy of Raw Data'!$E:$E,'Copy of Raw Data'!H:H,"ERROR",0,1)</f>
        <v>1648.96</v>
      </c>
      <c r="I245" s="9">
        <f>_xlfn.XLOOKUP($E245,'Copy of Raw Data'!$E:$E,'Copy of Raw Data'!I:I,"ERROR",0,1)</f>
        <v>6.83710494789013e-5</v>
      </c>
      <c r="J245" s="9" t="str">
        <f>_xlfn.XLOOKUP($E245,'Copy of Raw Data'!$E:$E,'Copy of 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10 to 15</v>
      </c>
      <c r="L245" s="9">
        <f>_xlfn.XLOOKUP($E245,'Copy of Raw Data'!$E:$E,'Copy of Raw Data'!L:L,"ERROR",0,1)</f>
        <v>13.12</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10 to 15</v>
      </c>
      <c r="N245" s="9">
        <f>_xlfn.XLOOKUP($E245,'Copy of Raw Data'!$E:$E,'Copy of Raw Data'!N:N,"ERROR",0,1)</f>
        <v>14.9</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10% to 15%</v>
      </c>
      <c r="P245" s="16">
        <f t="shared" si="42"/>
        <v>0.119463087248322</v>
      </c>
      <c r="Q245" s="9">
        <f>_xlfn.XLOOKUP($E245,'Copy of Raw Data'!$E:$E,'Copy of Raw Data'!Q:Q,"ERROR",0,1)</f>
        <v>9.1</v>
      </c>
      <c r="R245" s="9" t="str">
        <f>_xlfn.XLOOKUP($E245,'Copy of Raw Data'!$E:$E,'Copy of Raw Data'!R:R,"ERROR",0,1)</f>
        <v>oz</v>
      </c>
      <c r="S245" s="17">
        <f t="shared" si="39"/>
        <v>1.44175824175824</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1 to 2</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0.05 to 0.1</v>
      </c>
      <c r="V245" s="17">
        <f t="shared" si="43"/>
        <v>0.0553724260183509</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44"/>
        <v>0.0487574650577694</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8 to 10</v>
      </c>
      <c r="Z245" s="17">
        <f t="array" ref="Z245">_xlfn.IFS(AA245="oz",_xlfn.IFS(R245="oz",Q245,R245="fl oz",Q245*1.04,R245="ml",Q245*0.0338),AA245="fl oz",_xlfn.IFS(R245="oz",Q245/1.04,R245="fl oz",Q245,R245="ml",Q245*0.0338/1.04),AA245="ml",_xlfn.IFS(R245="oz",Q245/0.0338,R245="fl oz",Q245*1.04/0.0338,R245="ml",Q245))</f>
        <v>9.1</v>
      </c>
      <c r="AA245" s="9" t="str">
        <f>_xlfn.XLOOKUP($E245,'Copy of Raw Data'!$E:$E,'Copy of Raw Data'!AA:AA,"ERROR",0,1)</f>
        <v>oz</v>
      </c>
      <c r="AB245" s="9"/>
      <c r="AC245" s="9"/>
      <c r="AD245" s="9"/>
      <c r="AE245" s="9"/>
      <c r="AF245" s="9"/>
      <c r="AH245">
        <f t="shared" si="50"/>
        <v>0</v>
      </c>
      <c r="AI245">
        <f t="shared" si="50"/>
        <v>0</v>
      </c>
      <c r="AJ245">
        <f t="shared" si="50"/>
        <v>0</v>
      </c>
      <c r="AK245">
        <f t="shared" si="50"/>
        <v>0</v>
      </c>
      <c r="AL245">
        <f t="shared" si="50"/>
        <v>0</v>
      </c>
      <c r="AM245">
        <f t="shared" si="50"/>
        <v>0</v>
      </c>
      <c r="AN245">
        <f t="shared" si="50"/>
        <v>0</v>
      </c>
      <c r="AO245">
        <f t="shared" si="50"/>
        <v>0</v>
      </c>
      <c r="AP245">
        <f t="shared" si="50"/>
        <v>0</v>
      </c>
      <c r="AQ245">
        <f t="shared" si="50"/>
        <v>0</v>
      </c>
      <c r="AR245">
        <f t="shared" si="50"/>
        <v>0</v>
      </c>
      <c r="AS245">
        <f t="shared" si="50"/>
        <v>0</v>
      </c>
      <c r="AT245">
        <f t="shared" si="50"/>
        <v>0</v>
      </c>
      <c r="AU245">
        <f t="shared" si="50"/>
        <v>0</v>
      </c>
      <c r="AV245">
        <f t="shared" si="50"/>
        <v>0</v>
      </c>
      <c r="AW245">
        <f t="shared" si="50"/>
        <v>0</v>
      </c>
      <c r="AX245">
        <f t="shared" si="49"/>
        <v>0</v>
      </c>
      <c r="AY245">
        <f t="shared" si="49"/>
        <v>0</v>
      </c>
      <c r="AZ245">
        <f t="shared" si="49"/>
        <v>0</v>
      </c>
    </row>
    <row r="246" hidden="1" spans="1:52">
      <c r="A246" s="9" t="str">
        <f>_xlfn.XLOOKUP($E246,'Copy of Raw Data'!$E:$E,'Copy of Raw Data'!A:A,"ERROR",0,1)</f>
        <v>US</v>
      </c>
      <c r="B246" s="9" t="str">
        <f>_xlfn.XLOOKUP($E246,'Copy of Raw Data'!$E:$E,'Copy of Raw Data'!B:B,"ERROR",0,1)</f>
        <v>Hair Mousses</v>
      </c>
      <c r="C246" s="9" t="str">
        <f>_xlfn.XLOOKUP($E246,'Copy of Raw Data'!$E:$E,'Copy of Raw Data'!C:C,"ERROR",0,1)</f>
        <v>Organic Root Stimulator</v>
      </c>
      <c r="D246" s="9" t="str">
        <f>_xlfn.XLOOKUP($E246,'Copy of Raw Data'!$E:$E,'Copy of Raw Data'!D:D,"ERROR",0,1)</f>
        <v>www.amazon.com/dp/B00GMOZ9N6</v>
      </c>
      <c r="E246" s="9" t="s">
        <v>891</v>
      </c>
      <c r="F246" s="9" t="str">
        <f>_xlfn.XLOOKUP($E246,'Copy of Raw Data'!$E:$E,'Copy of Raw Data'!F:F,"ERROR",0,1)</f>
        <v>Ors Olive Oil Mousse Wrap / Set 7 Ounce (207ml) (3 Pack)</v>
      </c>
      <c r="G246" s="9">
        <f>_xlfn.XLOOKUP($E246,'Copy of Raw Data'!$E:$E,'Copy of Raw Data'!G:G,"ERROR",0,1)</f>
        <v>77</v>
      </c>
      <c r="H246" s="9">
        <f>_xlfn.XLOOKUP($E246,'Copy of Raw Data'!$E:$E,'Copy of Raw Data'!H:H,"ERROR",0,1)</f>
        <v>1608.18</v>
      </c>
      <c r="I246" s="9">
        <f>_xlfn.XLOOKUP($E246,'Copy of Raw Data'!$E:$E,'Copy of Raw Data'!I:I,"ERROR",0,1)</f>
        <v>6.63851948350434e-5</v>
      </c>
      <c r="J246" s="9" t="str">
        <f>_xlfn.XLOOKUP($E246,'Copy of Raw Data'!$E:$E,'Copy of 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20 to 30</v>
      </c>
      <c r="L246" s="9">
        <f>_xlfn.XLOOKUP($E246,'Copy of Raw Data'!$E:$E,'Copy of Raw Data'!L:L,"ERROR",0,1)</f>
        <v>21.23</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20 to 30</v>
      </c>
      <c r="N246" s="9">
        <f>_xlfn.XLOOKUP($E246,'Copy of Raw Data'!$E:$E,'Copy of Raw Data'!N:N,"ERROR",0,1)</f>
        <v>22.06</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2% to 4%</v>
      </c>
      <c r="P246" s="16">
        <f t="shared" si="42"/>
        <v>0.0376246600181323</v>
      </c>
      <c r="Q246" s="9">
        <f>_xlfn.XLOOKUP($E246,'Copy of Raw Data'!$E:$E,'Copy of Raw Data'!Q:Q,"ERROR",0,1)</f>
        <v>21</v>
      </c>
      <c r="R246" s="9" t="str">
        <f>_xlfn.XLOOKUP($E246,'Copy of Raw Data'!$E:$E,'Copy of Raw Data'!R:R,"ERROR",0,1)</f>
        <v>oz</v>
      </c>
      <c r="S246" s="17">
        <f t="shared" si="39"/>
        <v>1.01095238095238</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 to 0.05</v>
      </c>
      <c r="V246" s="17">
        <f t="shared" si="43"/>
        <v>0.035525065623138</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44"/>
        <v>0.0341884471069456</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20 to 25</v>
      </c>
      <c r="Z246" s="17">
        <f t="array" ref="Z246">_xlfn.IFS(AA246="oz",_xlfn.IFS(R246="oz",Q246,R246="fl oz",Q246*1.04,R246="ml",Q246*0.0338),AA246="fl oz",_xlfn.IFS(R246="oz",Q246/1.04,R246="fl oz",Q246,R246="ml",Q246*0.0338/1.04),AA246="ml",_xlfn.IFS(R246="oz",Q246/0.0338,R246="fl oz",Q246*1.04/0.0338,R246="ml",Q246))</f>
        <v>21</v>
      </c>
      <c r="AA246" s="9" t="str">
        <f>_xlfn.XLOOKUP($E246,'Copy of Raw Data'!$E:$E,'Copy of Raw Data'!AA:AA,"ERROR",0,1)</f>
        <v>oz</v>
      </c>
      <c r="AB246" s="9"/>
      <c r="AC246" s="9"/>
      <c r="AD246" s="9"/>
      <c r="AE246" s="9"/>
      <c r="AF246" s="9"/>
      <c r="AH246">
        <f t="shared" si="50"/>
        <v>0</v>
      </c>
      <c r="AI246">
        <f t="shared" si="50"/>
        <v>0</v>
      </c>
      <c r="AJ246">
        <f t="shared" si="50"/>
        <v>0</v>
      </c>
      <c r="AK246">
        <f t="shared" si="50"/>
        <v>0</v>
      </c>
      <c r="AL246">
        <f t="shared" si="50"/>
        <v>0</v>
      </c>
      <c r="AM246">
        <f t="shared" si="50"/>
        <v>0</v>
      </c>
      <c r="AN246">
        <f t="shared" si="50"/>
        <v>0</v>
      </c>
      <c r="AO246">
        <f t="shared" si="50"/>
        <v>0</v>
      </c>
      <c r="AP246">
        <f t="shared" si="50"/>
        <v>0</v>
      </c>
      <c r="AQ246">
        <f t="shared" si="50"/>
        <v>0</v>
      </c>
      <c r="AR246">
        <f t="shared" si="50"/>
        <v>0</v>
      </c>
      <c r="AS246">
        <f t="shared" si="50"/>
        <v>0</v>
      </c>
      <c r="AT246">
        <f t="shared" si="50"/>
        <v>0</v>
      </c>
      <c r="AU246">
        <f t="shared" si="50"/>
        <v>0</v>
      </c>
      <c r="AV246">
        <f t="shared" si="50"/>
        <v>0</v>
      </c>
      <c r="AW246">
        <f t="shared" si="50"/>
        <v>0</v>
      </c>
      <c r="AX246">
        <f t="shared" si="49"/>
        <v>0</v>
      </c>
      <c r="AY246">
        <f t="shared" si="49"/>
        <v>0</v>
      </c>
      <c r="AZ246">
        <f t="shared" si="49"/>
        <v>0</v>
      </c>
    </row>
    <row r="247" hidden="1" spans="1:52">
      <c r="A247" s="9" t="str">
        <f>_xlfn.XLOOKUP($E247,'Copy of Raw Data'!$E:$E,'Copy of Raw Data'!A:A,"ERROR",0,1)</f>
        <v>US</v>
      </c>
      <c r="B247" s="9" t="str">
        <f>_xlfn.XLOOKUP($E247,'Copy of Raw Data'!$E:$E,'Copy of Raw Data'!B:B,"ERROR",0,1)</f>
        <v>Hair Mousses</v>
      </c>
      <c r="C247" s="9" t="str">
        <f>_xlfn.XLOOKUP($E247,'Copy of Raw Data'!$E:$E,'Copy of Raw Data'!C:C,"ERROR",0,1)</f>
        <v>The MORE</v>
      </c>
      <c r="D247" s="9" t="str">
        <f>_xlfn.XLOOKUP($E247,'Copy of Raw Data'!$E:$E,'Copy of Raw Data'!D:D,"ERROR",0,1)</f>
        <v>www.amazon.com/dp/B0C1P7V4YQ</v>
      </c>
      <c r="E247" s="9" t="s">
        <v>894</v>
      </c>
      <c r="F247" s="9" t="str">
        <f>_xlfn.XLOOKUP($E247,'Copy of Raw Data'!$E:$E,'Copy of Raw Data'!F:F,"ERROR",0,1)</f>
        <v>The MORE Crazy 3 in 1 Lace Tint Mousse 6.76 fl oz | Concealer Lace Wig Hair Wigs Toupees and Hair Pieces Lace Tint Styling Foaming Mousse Colored Edge Tamer (6.76 Fl Oz, Dark Brown)</v>
      </c>
      <c r="G247" s="9">
        <f>_xlfn.XLOOKUP($E247,'Copy of Raw Data'!$E:$E,'Copy of Raw Data'!G:G,"ERROR",0,1)</f>
        <v>174</v>
      </c>
      <c r="H247" s="9">
        <f>_xlfn.XLOOKUP($E247,'Copy of Raw Data'!$E:$E,'Copy of Raw Data'!H:H,"ERROR",0,1)</f>
        <v>1561.47</v>
      </c>
      <c r="I247" s="9">
        <f>_xlfn.XLOOKUP($E247,'Copy of Raw Data'!$E:$E,'Copy of Raw Data'!I:I,"ERROR",0,1)</f>
        <v>6.5067668921681e-5</v>
      </c>
      <c r="J247" s="9" t="str">
        <f>_xlfn.XLOOKUP($E247,'Copy of Raw Data'!$E:$E,'Copy of 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5 to 10</v>
      </c>
      <c r="L247" s="9">
        <f>_xlfn.XLOOKUP($E247,'Copy of Raw Data'!$E:$E,'Copy of Raw Data'!L:L,"ERROR",0,1)</f>
        <v>8.99</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5 to 10</v>
      </c>
      <c r="N247" s="9">
        <f>_xlfn.XLOOKUP($E247,'Copy of Raw Data'!$E:$E,'Copy of Raw Data'!N:N,"ERROR",0,1)</f>
        <v>8.99</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6">
        <f t="shared" si="42"/>
        <v>0</v>
      </c>
      <c r="Q247" s="9">
        <f>_xlfn.XLOOKUP($E247,'Copy of Raw Data'!$E:$E,'Copy of Raw Data'!Q:Q,"ERROR",0,1)</f>
        <v>6.76</v>
      </c>
      <c r="R247" s="9" t="str">
        <f>_xlfn.XLOOKUP($E247,'Copy of Raw Data'!$E:$E,'Copy of Raw Data'!R:R,"ERROR",0,1)</f>
        <v>fl oz</v>
      </c>
      <c r="S247" s="17">
        <f t="shared" si="39"/>
        <v>1.27873236231224</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43"/>
        <v>0.043244246273664</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44"/>
        <v>0.043244246273664</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6 to 8</v>
      </c>
      <c r="Z247" s="17">
        <f t="array" ref="Z247">_xlfn.IFS(AA247="oz",_xlfn.IFS(R247="oz",Q247,R247="fl oz",Q247*1.04,R247="ml",Q247*0.0338),AA247="fl oz",_xlfn.IFS(R247="oz",Q247/1.04,R247="fl oz",Q247,R247="ml",Q247*0.0338/1.04),AA247="ml",_xlfn.IFS(R247="oz",Q247/0.0338,R247="fl oz",Q247*1.04/0.0338,R247="ml",Q247))</f>
        <v>7.0304</v>
      </c>
      <c r="AA247" s="9" t="str">
        <f>_xlfn.XLOOKUP($E247,'Copy of Raw Data'!$E:$E,'Copy of Raw Data'!AA:AA,"ERROR",0,1)</f>
        <v>oz</v>
      </c>
      <c r="AB247" s="9"/>
      <c r="AC247" s="9"/>
      <c r="AD247" s="9"/>
      <c r="AE247" s="9"/>
      <c r="AF247" s="9"/>
      <c r="AH247">
        <f t="shared" si="50"/>
        <v>0</v>
      </c>
      <c r="AI247">
        <f t="shared" si="50"/>
        <v>0</v>
      </c>
      <c r="AJ247">
        <f t="shared" si="50"/>
        <v>0</v>
      </c>
      <c r="AK247">
        <f t="shared" si="50"/>
        <v>0</v>
      </c>
      <c r="AL247">
        <f t="shared" si="50"/>
        <v>0</v>
      </c>
      <c r="AM247">
        <f t="shared" si="50"/>
        <v>0</v>
      </c>
      <c r="AN247">
        <f t="shared" si="50"/>
        <v>0</v>
      </c>
      <c r="AO247">
        <f t="shared" si="50"/>
        <v>0</v>
      </c>
      <c r="AP247">
        <f t="shared" si="50"/>
        <v>0</v>
      </c>
      <c r="AQ247">
        <f t="shared" si="50"/>
        <v>0</v>
      </c>
      <c r="AR247">
        <f t="shared" si="50"/>
        <v>0</v>
      </c>
      <c r="AS247">
        <f t="shared" si="50"/>
        <v>0</v>
      </c>
      <c r="AT247">
        <f t="shared" si="50"/>
        <v>0</v>
      </c>
      <c r="AU247">
        <f t="shared" si="50"/>
        <v>0</v>
      </c>
      <c r="AV247">
        <f t="shared" si="50"/>
        <v>0</v>
      </c>
      <c r="AW247">
        <f t="shared" si="50"/>
        <v>0</v>
      </c>
      <c r="AX247">
        <f t="shared" si="49"/>
        <v>0</v>
      </c>
      <c r="AY247">
        <f t="shared" si="49"/>
        <v>0</v>
      </c>
      <c r="AZ247">
        <f t="shared" si="49"/>
        <v>0</v>
      </c>
    </row>
    <row r="248" hidden="1" spans="1:52">
      <c r="A248" s="9" t="str">
        <f>_xlfn.XLOOKUP($E248,'Copy of Raw Data'!$E:$E,'Copy of Raw Data'!A:A,"ERROR",0,1)</f>
        <v>US</v>
      </c>
      <c r="B248" s="9" t="str">
        <f>_xlfn.XLOOKUP($E248,'Copy of Raw Data'!$E:$E,'Copy of Raw Data'!B:B,"ERROR",0,1)</f>
        <v>Hair Mousses</v>
      </c>
      <c r="C248" s="9" t="str">
        <f>_xlfn.XLOOKUP($E248,'Copy of Raw Data'!$E:$E,'Copy of Raw Data'!C:C,"ERROR",0,1)</f>
        <v>devacurl</v>
      </c>
      <c r="D248" s="9" t="str">
        <f>_xlfn.XLOOKUP($E248,'Copy of Raw Data'!$E:$E,'Copy of Raw Data'!D:D,"ERROR",0,1)</f>
        <v>www.amazon.com/dp/B098VDJWF6</v>
      </c>
      <c r="E248" s="9" t="s">
        <v>898</v>
      </c>
      <c r="F248" s="9" t="str">
        <f>_xlfn.XLOOKUP($E248,'Copy of Raw Data'!$E:$E,'Copy of Raw Data'!F:F,"ERROR",0,1)</f>
        <v>DevaCurl SuperMousseÂ® Coconut Oil Infused Volumizer, Superfruits, 5.1 fl. oz.</v>
      </c>
      <c r="G248" s="9">
        <f>_xlfn.XLOOKUP($E248,'Copy of Raw Data'!$E:$E,'Copy of Raw Data'!G:G,"ERROR",0,1)</f>
        <v>47</v>
      </c>
      <c r="H248" s="9">
        <f>_xlfn.XLOOKUP($E248,'Copy of Raw Data'!$E:$E,'Copy of Raw Data'!H:H,"ERROR",0,1)</f>
        <v>1530.48</v>
      </c>
      <c r="I248" s="9">
        <f>_xlfn.XLOOKUP($E248,'Copy of Raw Data'!$E:$E,'Copy of Raw Data'!I:I,"ERROR",0,1)</f>
        <v>6.47301033924103e-5</v>
      </c>
      <c r="J248" s="9" t="str">
        <f>_xlfn.XLOOKUP($E248,'Copy of Raw Data'!$E:$E,'Copy of 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30 to 40</v>
      </c>
      <c r="L248" s="9">
        <f>_xlfn.XLOOKUP($E248,'Copy of Raw Data'!$E:$E,'Copy of Raw Data'!L:L,"ERROR",0,1)</f>
        <v>32.88</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30 to 40</v>
      </c>
      <c r="N248" s="9">
        <f>_xlfn.XLOOKUP($E248,'Copy of Raw Data'!$E:$E,'Copy of Raw Data'!N:N,"ERROR",0,1)</f>
        <v>32.88</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42"/>
        <v>0</v>
      </c>
      <c r="Q248" s="9">
        <f>_xlfn.XLOOKUP($E248,'Copy of Raw Data'!$E:$E,'Copy of Raw Data'!Q:Q,"ERROR",0,1)</f>
        <v>5.1</v>
      </c>
      <c r="R248" s="9" t="str">
        <f>_xlfn.XLOOKUP($E248,'Copy of Raw Data'!$E:$E,'Copy of Raw Data'!R:R,"ERROR",0,1)</f>
        <v>fl oz</v>
      </c>
      <c r="S248" s="17">
        <f t="shared" ref="S248:S311" si="51">L248/Z248</f>
        <v>6.19909502262444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5 to 10</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0.2 to 0.3</v>
      </c>
      <c r="V248" s="17">
        <f t="shared" si="43"/>
        <v>0.20964136025108</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0.2 to 0.3</v>
      </c>
      <c r="X248" s="17">
        <f t="shared" si="44"/>
        <v>0.20964136025108</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4 to 6</v>
      </c>
      <c r="Z248" s="17">
        <f t="array" ref="Z248">_xlfn.IFS(AA248="oz",_xlfn.IFS(R248="oz",Q248,R248="fl oz",Q248*1.04,R248="ml",Q248*0.0338),AA248="fl oz",_xlfn.IFS(R248="oz",Q248/1.04,R248="fl oz",Q248,R248="ml",Q248*0.0338/1.04),AA248="ml",_xlfn.IFS(R248="oz",Q248/0.0338,R248="fl oz",Q248*1.04/0.0338,R248="ml",Q248))</f>
        <v>5.304</v>
      </c>
      <c r="AA248" s="9" t="str">
        <f>_xlfn.XLOOKUP($E248,'Copy of Raw Data'!$E:$E,'Copy of Raw Data'!AA:AA,"ERROR",0,1)</f>
        <v>oz</v>
      </c>
      <c r="AB248" s="9"/>
      <c r="AC248" s="9"/>
      <c r="AD248" s="9"/>
      <c r="AE248" s="9"/>
      <c r="AF248" s="9"/>
      <c r="AH248">
        <f t="shared" si="50"/>
        <v>0</v>
      </c>
      <c r="AI248">
        <f t="shared" si="50"/>
        <v>0</v>
      </c>
      <c r="AJ248">
        <f t="shared" si="50"/>
        <v>0</v>
      </c>
      <c r="AK248">
        <f t="shared" si="50"/>
        <v>0</v>
      </c>
      <c r="AL248">
        <f t="shared" si="50"/>
        <v>0</v>
      </c>
      <c r="AM248">
        <f t="shared" si="50"/>
        <v>0</v>
      </c>
      <c r="AN248">
        <f t="shared" si="50"/>
        <v>0</v>
      </c>
      <c r="AO248">
        <f t="shared" si="50"/>
        <v>0</v>
      </c>
      <c r="AP248">
        <f t="shared" si="50"/>
        <v>0</v>
      </c>
      <c r="AQ248">
        <f t="shared" si="50"/>
        <v>0</v>
      </c>
      <c r="AR248">
        <f t="shared" si="50"/>
        <v>0</v>
      </c>
      <c r="AS248">
        <f t="shared" si="50"/>
        <v>0</v>
      </c>
      <c r="AT248">
        <f t="shared" si="50"/>
        <v>0</v>
      </c>
      <c r="AU248">
        <f t="shared" si="50"/>
        <v>0</v>
      </c>
      <c r="AV248">
        <f t="shared" si="50"/>
        <v>0</v>
      </c>
      <c r="AW248">
        <f t="shared" si="50"/>
        <v>0</v>
      </c>
      <c r="AX248">
        <f t="shared" si="49"/>
        <v>0</v>
      </c>
      <c r="AY248">
        <f t="shared" si="49"/>
        <v>0</v>
      </c>
      <c r="AZ248">
        <f t="shared" si="49"/>
        <v>0</v>
      </c>
    </row>
    <row r="249" hidden="1" spans="1:52">
      <c r="A249" s="9" t="str">
        <f>_xlfn.XLOOKUP($E249,'Copy of Raw Data'!$E:$E,'Copy of Raw Data'!A:A,"ERROR",0,1)</f>
        <v>US</v>
      </c>
      <c r="B249" s="9" t="str">
        <f>_xlfn.XLOOKUP($E249,'Copy of Raw Data'!$E:$E,'Copy of Raw Data'!B:B,"ERROR",0,1)</f>
        <v>Hair Mousses</v>
      </c>
      <c r="C249" s="9" t="str">
        <f>_xlfn.XLOOKUP($E249,'Copy of Raw Data'!$E:$E,'Copy of Raw Data'!C:C,"ERROR",0,1)</f>
        <v>roux</v>
      </c>
      <c r="D249" s="9" t="str">
        <f>_xlfn.XLOOKUP($E249,'Copy of Raw Data'!$E:$E,'Copy of Raw Data'!D:D,"ERROR",0,1)</f>
        <v>www.amazon.com/dp/B0095UAYJ8</v>
      </c>
      <c r="E249" s="9" t="s">
        <v>901</v>
      </c>
      <c r="F249" s="9" t="str">
        <f>_xlfn.XLOOKUP($E249,'Copy of Raw Data'!$E:$E,'Copy of Raw Data'!F:F,"ERROR",0,1)</f>
        <v>Roux Fanci-Full Instant Color Mousse Enriches Medium to Dark Brown Hair, 21 Plush Brown, 6 Fl Oz (Pack of 1)</v>
      </c>
      <c r="G249" s="9">
        <f>_xlfn.XLOOKUP($E249,'Copy of Raw Data'!$E:$E,'Copy of Raw Data'!G:G,"ERROR",0,1)</f>
        <v>91</v>
      </c>
      <c r="H249" s="9">
        <f>_xlfn.XLOOKUP($E249,'Copy of Raw Data'!$E:$E,'Copy of Raw Data'!H:H,"ERROR",0,1)</f>
        <v>1522.54</v>
      </c>
      <c r="I249" s="9">
        <f>_xlfn.XLOOKUP($E249,'Copy of Raw Data'!$E:$E,'Copy of Raw Data'!I:I,"ERROR",0,1)</f>
        <v>6.46931157336615e-5</v>
      </c>
      <c r="J249" s="9" t="str">
        <f>_xlfn.XLOOKUP($E249,'Copy of Raw Data'!$E:$E,'Copy of 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15 to 20</v>
      </c>
      <c r="L249" s="9">
        <f>_xlfn.XLOOKUP($E249,'Copy of Raw Data'!$E:$E,'Copy of Raw Data'!L:L,"ERROR",0,1)</f>
        <v>16.8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15 to 20</v>
      </c>
      <c r="N249" s="9">
        <f>_xlfn.XLOOKUP($E249,'Copy of Raw Data'!$E:$E,'Copy of Raw Data'!N:N,"ERROR",0,1)</f>
        <v>16.8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42"/>
        <v>0</v>
      </c>
      <c r="Q249" s="9">
        <f>_xlfn.XLOOKUP($E249,'Copy of Raw Data'!$E:$E,'Copy of Raw Data'!Q:Q,"ERROR",0,1)</f>
        <v>6</v>
      </c>
      <c r="R249" s="9" t="str">
        <f>_xlfn.XLOOKUP($E249,'Copy of Raw Data'!$E:$E,'Copy of Raw Data'!R:R,"ERROR",0,1)</f>
        <v>fl oz</v>
      </c>
      <c r="S249" s="17">
        <f t="shared" si="51"/>
        <v>2.69230769230769</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2 to 3</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0.05 to 0.1</v>
      </c>
      <c r="V249" s="17">
        <f t="shared" si="43"/>
        <v>0.0910486199630603</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0.05 to 0.1</v>
      </c>
      <c r="X249" s="17">
        <f t="shared" si="44"/>
        <v>0.0910486199630603</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6 to 8</v>
      </c>
      <c r="Z249" s="17">
        <f t="array" ref="Z249">_xlfn.IFS(AA249="oz",_xlfn.IFS(R249="oz",Q249,R249="fl oz",Q249*1.04,R249="ml",Q249*0.0338),AA249="fl oz",_xlfn.IFS(R249="oz",Q249/1.04,R249="fl oz",Q249,R249="ml",Q249*0.0338/1.04),AA249="ml",_xlfn.IFS(R249="oz",Q249/0.0338,R249="fl oz",Q249*1.04/0.0338,R249="ml",Q249))</f>
        <v>6.24</v>
      </c>
      <c r="AA249" s="9" t="str">
        <f>_xlfn.XLOOKUP($E249,'Copy of Raw Data'!$E:$E,'Copy of Raw Data'!AA:AA,"ERROR",0,1)</f>
        <v>oz</v>
      </c>
      <c r="AB249" s="9"/>
      <c r="AC249" s="9"/>
      <c r="AD249" s="9"/>
      <c r="AE249" s="9"/>
      <c r="AF249" s="9"/>
      <c r="AH249">
        <f t="shared" si="50"/>
        <v>0</v>
      </c>
      <c r="AI249">
        <f t="shared" si="50"/>
        <v>0</v>
      </c>
      <c r="AJ249">
        <f t="shared" si="50"/>
        <v>0</v>
      </c>
      <c r="AK249">
        <f t="shared" si="50"/>
        <v>0</v>
      </c>
      <c r="AL249">
        <f t="shared" si="50"/>
        <v>0</v>
      </c>
      <c r="AM249">
        <f t="shared" si="50"/>
        <v>0</v>
      </c>
      <c r="AN249">
        <f t="shared" si="50"/>
        <v>0</v>
      </c>
      <c r="AO249">
        <f t="shared" si="50"/>
        <v>0</v>
      </c>
      <c r="AP249">
        <f t="shared" si="50"/>
        <v>0</v>
      </c>
      <c r="AQ249">
        <f t="shared" si="50"/>
        <v>0</v>
      </c>
      <c r="AR249">
        <f t="shared" si="50"/>
        <v>0</v>
      </c>
      <c r="AS249">
        <f t="shared" si="50"/>
        <v>0</v>
      </c>
      <c r="AT249">
        <f t="shared" si="50"/>
        <v>0</v>
      </c>
      <c r="AU249">
        <f t="shared" si="50"/>
        <v>0</v>
      </c>
      <c r="AV249">
        <f t="shared" si="50"/>
        <v>0</v>
      </c>
      <c r="AW249">
        <f t="shared" si="50"/>
        <v>0</v>
      </c>
      <c r="AX249">
        <f t="shared" si="49"/>
        <v>0</v>
      </c>
      <c r="AY249">
        <f t="shared" si="49"/>
        <v>0</v>
      </c>
      <c r="AZ249">
        <f t="shared" si="49"/>
        <v>0</v>
      </c>
    </row>
    <row r="250" hidden="1" spans="1:52">
      <c r="A250" s="9" t="str">
        <f>_xlfn.XLOOKUP($E250,'Copy of Raw Data'!$E:$E,'Copy of Raw Data'!A:A,"ERROR",0,1)</f>
        <v>US</v>
      </c>
      <c r="B250" s="9" t="str">
        <f>_xlfn.XLOOKUP($E250,'Copy of Raw Data'!$E:$E,'Copy of Raw Data'!B:B,"ERROR",0,1)</f>
        <v>Hair Mousses</v>
      </c>
      <c r="C250" s="9" t="str">
        <f>_xlfn.XLOOKUP($E250,'Copy of Raw Data'!$E:$E,'Copy of Raw Data'!C:C,"ERROR",0,1)</f>
        <v>roux</v>
      </c>
      <c r="D250" s="9" t="str">
        <f>_xlfn.XLOOKUP($E250,'Copy of Raw Data'!$E:$E,'Copy of Raw Data'!D:D,"ERROR",0,1)</f>
        <v>www.amazon.com/dp/B000142JDG</v>
      </c>
      <c r="E250" s="9" t="s">
        <v>904</v>
      </c>
      <c r="F250" s="9" t="str">
        <f>_xlfn.XLOOKUP($E250,'Copy of Raw Data'!$E:$E,'Copy of Raw Data'!F:F,"ERROR",0,1)</f>
        <v>DIVI Scalp Serum, Revitalize and Detoxify, Aids Against Hair-Thinning, Nourishes Hair Follicles, Detoxifies Product Build-Up (100 ml)</v>
      </c>
      <c r="G250" s="9">
        <f>_xlfn.XLOOKUP($E250,'Copy of Raw Data'!$E:$E,'Copy of Raw Data'!G:G,"ERROR",0,1)</f>
        <v>39</v>
      </c>
      <c r="H250" s="9">
        <f>_xlfn.XLOOKUP($E250,'Copy of Raw Data'!$E:$E,'Copy of Raw Data'!H:H,"ERROR",0,1)</f>
        <v>1521.67</v>
      </c>
      <c r="I250" s="9">
        <f>_xlfn.XLOOKUP($E250,'Copy of Raw Data'!$E:$E,'Copy of Raw Data'!I:I,"ERROR",0,1)</f>
        <v>6.31842743440122e-5</v>
      </c>
      <c r="J250" s="9" t="str">
        <f>_xlfn.XLOOKUP($E250,'Copy of Raw Data'!$E:$E,'Copy of 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30 to 40</v>
      </c>
      <c r="L250" s="9">
        <f>_xlfn.XLOOKUP($E250,'Copy of Raw Data'!$E:$E,'Copy of Raw Data'!L:L,"ERROR",0,1)</f>
        <v>39</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9">
        <f>_xlfn.XLOOKUP($E250,'Copy of Raw Data'!$E:$E,'Copy of Raw Data'!N:N,"ERROR",0,1)</f>
        <v>39</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42"/>
        <v>0</v>
      </c>
      <c r="Q250" s="9">
        <f>_xlfn.XLOOKUP($E250,'Copy of Raw Data'!$E:$E,'Copy of Raw Data'!Q:Q,"ERROR",0,1)</f>
        <v>6</v>
      </c>
      <c r="R250" s="9" t="str">
        <f>_xlfn.XLOOKUP($E250,'Copy of Raw Data'!$E:$E,'Copy of Raw Data'!R:R,"ERROR",0,1)</f>
        <v>fl oz</v>
      </c>
      <c r="S250" s="17">
        <f t="shared" si="51"/>
        <v>6.25</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5 to 10</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0.2 to 0.3</v>
      </c>
      <c r="V250" s="17">
        <f t="shared" si="43"/>
        <v>0.21136286777139</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0.2 to 0.3</v>
      </c>
      <c r="X250" s="17">
        <f t="shared" si="44"/>
        <v>0.21136286777139</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tr">
        <f>_xlfn.XLOOKUP($E250,'Copy of Raw Data'!$E:$E,'Copy of Raw Data'!AA:AA,"ERROR",0,1)</f>
        <v>oz</v>
      </c>
      <c r="AB250" s="9"/>
      <c r="AC250" s="9"/>
      <c r="AD250" s="9"/>
      <c r="AE250" s="9"/>
      <c r="AF250" s="9"/>
      <c r="AH250">
        <f t="shared" si="50"/>
        <v>0</v>
      </c>
      <c r="AI250">
        <f t="shared" si="50"/>
        <v>0</v>
      </c>
      <c r="AJ250">
        <f t="shared" si="50"/>
        <v>0</v>
      </c>
      <c r="AK250">
        <f t="shared" si="50"/>
        <v>0</v>
      </c>
      <c r="AL250">
        <f t="shared" si="50"/>
        <v>0</v>
      </c>
      <c r="AM250">
        <f t="shared" si="50"/>
        <v>0</v>
      </c>
      <c r="AN250">
        <f t="shared" si="50"/>
        <v>0</v>
      </c>
      <c r="AO250">
        <f t="shared" si="50"/>
        <v>0</v>
      </c>
      <c r="AP250">
        <f t="shared" si="50"/>
        <v>0</v>
      </c>
      <c r="AQ250">
        <f t="shared" si="50"/>
        <v>0</v>
      </c>
      <c r="AR250">
        <f t="shared" si="50"/>
        <v>0</v>
      </c>
      <c r="AS250">
        <f t="shared" si="50"/>
        <v>0</v>
      </c>
      <c r="AT250">
        <f t="shared" si="50"/>
        <v>0</v>
      </c>
      <c r="AU250">
        <f t="shared" si="50"/>
        <v>0</v>
      </c>
      <c r="AV250">
        <f t="shared" si="50"/>
        <v>0</v>
      </c>
      <c r="AW250">
        <f t="shared" si="50"/>
        <v>0</v>
      </c>
      <c r="AX250">
        <f t="shared" si="49"/>
        <v>0</v>
      </c>
      <c r="AY250">
        <f t="shared" si="49"/>
        <v>0</v>
      </c>
      <c r="AZ250">
        <f t="shared" si="49"/>
        <v>0</v>
      </c>
    </row>
    <row r="251" hidden="1" spans="1:52">
      <c r="A251" s="9" t="str">
        <f>_xlfn.XLOOKUP($E251,'Copy of Raw Data'!$E:$E,'Copy of Raw Data'!A:A,"ERROR",0,1)</f>
        <v>US</v>
      </c>
      <c r="B251" s="9" t="str">
        <f>_xlfn.XLOOKUP($E251,'Copy of Raw Data'!$E:$E,'Copy of Raw Data'!B:B,"ERROR",0,1)</f>
        <v>Hair Mousses</v>
      </c>
      <c r="C251" s="9" t="str">
        <f>_xlfn.XLOOKUP($E251,'Copy of Raw Data'!$E:$E,'Copy of Raw Data'!C:C,"ERROR",0,1)</f>
        <v>aiir</v>
      </c>
      <c r="D251" s="9" t="str">
        <f>_xlfn.XLOOKUP($E251,'Copy of Raw Data'!$E:$E,'Copy of Raw Data'!D:D,"ERROR",0,1)</f>
        <v>www.amazon.com/dp/B08G8WNWP5</v>
      </c>
      <c r="E251" s="9" t="s">
        <v>908</v>
      </c>
      <c r="F251" s="9" t="str">
        <f>_xlfn.XLOOKUP($E251,'Copy of Raw Data'!$E:$E,'Copy of Raw Data'!F:F,"ERROR",0,1)</f>
        <v>AIIR Dry Texture Hair Mousse - Hair Styling Products &amp; Hair Thickening Products for Women, Volumizing Hair Products, Hair Volumizer, Volumizing Mousse</v>
      </c>
      <c r="G251" s="9">
        <f>_xlfn.XLOOKUP($E251,'Copy of Raw Data'!$E:$E,'Copy of Raw Data'!G:G,"ERROR",0,1)</f>
        <v>64</v>
      </c>
      <c r="H251" s="9">
        <f>_xlfn.XLOOKUP($E251,'Copy of Raw Data'!$E:$E,'Copy of Raw Data'!H:H,"ERROR",0,1)</f>
        <v>1486.18</v>
      </c>
      <c r="I251" s="9">
        <f>_xlfn.XLOOKUP($E251,'Copy of Raw Data'!$E:$E,'Copy of Raw Data'!I:I,"ERROR",0,1)</f>
        <v>6.19092629809358e-5</v>
      </c>
      <c r="J251" s="9" t="str">
        <f>_xlfn.XLOOKUP($E251,'Copy of Raw Data'!$E:$E,'Copy of 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20 to 30</v>
      </c>
      <c r="L251" s="9">
        <f>_xlfn.XLOOKUP($E251,'Copy of Raw Data'!$E:$E,'Copy of Raw Data'!L:L,"ERROR",0,1)</f>
        <v>23.2</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_xlfn.XLOOKUP($E251,'Copy of Raw Data'!$E:$E,'Copy of Raw Data'!N:N,"ERROR",0,1)</f>
        <v>32</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25% to 30%</v>
      </c>
      <c r="P251" s="16">
        <f t="shared" si="42"/>
        <v>0.275</v>
      </c>
      <c r="Q251" s="9">
        <f>_xlfn.XLOOKUP($E251,'Copy of Raw Data'!$E:$E,'Copy of Raw Data'!Q:Q,"ERROR",0,1)</f>
        <v>6.5</v>
      </c>
      <c r="R251" s="9" t="str">
        <f>_xlfn.XLOOKUP($E251,'Copy of Raw Data'!$E:$E,'Copy of Raw Data'!R:R,"ERROR",0,1)</f>
        <v>fl oz</v>
      </c>
      <c r="S251" s="17">
        <f t="shared" si="51"/>
        <v>3.43195266272189</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3 to 4</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0.1 to 0.2</v>
      </c>
      <c r="V251" s="17">
        <f t="shared" si="43"/>
        <v>0.160085485649337</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0.1 to 0.2</v>
      </c>
      <c r="X251" s="17">
        <f t="shared" si="44"/>
        <v>0.116061977095769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6.76</v>
      </c>
      <c r="AA251" s="9" t="str">
        <f>_xlfn.XLOOKUP($E251,'Copy of Raw Data'!$E:$E,'Copy of Raw Data'!AA:AA,"ERROR",0,1)</f>
        <v>oz</v>
      </c>
      <c r="AB251" s="9"/>
      <c r="AC251" s="9"/>
      <c r="AD251" s="9"/>
      <c r="AE251" s="9"/>
      <c r="AF251" s="9"/>
      <c r="AH251">
        <f t="shared" si="50"/>
        <v>0</v>
      </c>
      <c r="AI251">
        <f t="shared" si="50"/>
        <v>0</v>
      </c>
      <c r="AJ251">
        <f t="shared" si="50"/>
        <v>0</v>
      </c>
      <c r="AK251">
        <f t="shared" si="50"/>
        <v>0</v>
      </c>
      <c r="AL251">
        <f t="shared" si="50"/>
        <v>0</v>
      </c>
      <c r="AM251">
        <f t="shared" si="50"/>
        <v>0</v>
      </c>
      <c r="AN251">
        <f t="shared" si="50"/>
        <v>0</v>
      </c>
      <c r="AO251">
        <f t="shared" si="50"/>
        <v>0</v>
      </c>
      <c r="AP251">
        <f t="shared" si="50"/>
        <v>0</v>
      </c>
      <c r="AQ251">
        <f t="shared" si="50"/>
        <v>0</v>
      </c>
      <c r="AR251">
        <f t="shared" si="50"/>
        <v>0</v>
      </c>
      <c r="AS251">
        <f t="shared" si="50"/>
        <v>0</v>
      </c>
      <c r="AT251">
        <f t="shared" si="50"/>
        <v>0</v>
      </c>
      <c r="AU251">
        <f t="shared" si="50"/>
        <v>0</v>
      </c>
      <c r="AV251">
        <f t="shared" si="50"/>
        <v>0</v>
      </c>
      <c r="AW251">
        <f t="shared" si="50"/>
        <v>0</v>
      </c>
      <c r="AX251">
        <f t="shared" si="49"/>
        <v>0</v>
      </c>
      <c r="AY251">
        <f t="shared" si="49"/>
        <v>0</v>
      </c>
      <c r="AZ251">
        <f t="shared" si="49"/>
        <v>0</v>
      </c>
    </row>
    <row r="252" hidden="1" spans="1:52">
      <c r="A252" s="9" t="str">
        <f>_xlfn.XLOOKUP($E252,'Copy of Raw Data'!$E:$E,'Copy of Raw Data'!A:A,"ERROR",0,1)</f>
        <v>US</v>
      </c>
      <c r="B252" s="9" t="str">
        <f>_xlfn.XLOOKUP($E252,'Copy of Raw Data'!$E:$E,'Copy of Raw Data'!B:B,"ERROR",0,1)</f>
        <v>Hair Mousses</v>
      </c>
      <c r="C252" s="9" t="str">
        <f>_xlfn.XLOOKUP($E252,'Copy of Raw Data'!$E:$E,'Copy of Raw Data'!C:C,"ERROR",0,1)</f>
        <v>garnier</v>
      </c>
      <c r="D252" s="9" t="str">
        <f>_xlfn.XLOOKUP($E252,'Copy of Raw Data'!$E:$E,'Copy of Raw Data'!D:D,"ERROR",0,1)</f>
        <v>www.amazon.com/dp/B07CBFF725</v>
      </c>
      <c r="E252" s="9" t="s">
        <v>911</v>
      </c>
      <c r="F252" s="9" t="str">
        <f>_xlfn.XLOOKUP($E252,'Copy of Raw Data'!$E:$E,'Copy of Raw Data'!F:F,"ERROR",0,1)</f>
        <v>Garnier Fructis Style Curl Renew Reactivating Milk Spray For Curly Hair, 5 Ounce (Pack of 2) (Packaging May Vary)</v>
      </c>
      <c r="G252" s="9">
        <f>_xlfn.XLOOKUP($E252,'Copy of Raw Data'!$E:$E,'Copy of Raw Data'!G:G,"ERROR",0,1)</f>
        <v>160</v>
      </c>
      <c r="H252" s="9">
        <f>_xlfn.XLOOKUP($E252,'Copy of Raw Data'!$E:$E,'Copy of Raw Data'!H:H,"ERROR",0,1)</f>
        <v>1456.19</v>
      </c>
      <c r="I252" s="9">
        <f>_xlfn.XLOOKUP($E252,'Copy of Raw Data'!$E:$E,'Copy of Raw Data'!I:I,"ERROR",0,1)</f>
        <v>5.81820123573642e-5</v>
      </c>
      <c r="J252" s="9" t="str">
        <f>_xlfn.XLOOKUP($E252,'Copy of Raw Data'!$E:$E,'Copy of 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5 to 10</v>
      </c>
      <c r="L252" s="9">
        <f>_xlfn.XLOOKUP($E252,'Copy of Raw Data'!$E:$E,'Copy of Raw Data'!L:L,"ERROR",0,1)</f>
        <v>9.11</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5 to 10</v>
      </c>
      <c r="N252" s="9">
        <f>_xlfn.XLOOKUP($E252,'Copy of Raw Data'!$E:$E,'Copy of Raw Data'!N:N,"ERROR",0,1)</f>
        <v>9.11</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No Discount</v>
      </c>
      <c r="P252" s="16">
        <f t="shared" si="42"/>
        <v>0</v>
      </c>
      <c r="Q252" s="9">
        <f>_xlfn.XLOOKUP($E252,'Copy of Raw Data'!$E:$E,'Copy of Raw Data'!Q:Q,"ERROR",0,1)</f>
        <v>10</v>
      </c>
      <c r="R252" s="9" t="str">
        <f>_xlfn.XLOOKUP($E252,'Copy of Raw Data'!$E:$E,'Copy of Raw Data'!R:R,"ERROR",0,1)</f>
        <v>oz</v>
      </c>
      <c r="S252" s="17">
        <f t="shared" si="51"/>
        <v>0.911</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0.75 to 1</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 to 0.05</v>
      </c>
      <c r="V252" s="17">
        <f t="shared" si="43"/>
        <v>0.0308082516063578</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 to 0.05</v>
      </c>
      <c r="X252" s="17">
        <f t="shared" si="44"/>
        <v>0.0308082516063578</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8 to 10</v>
      </c>
      <c r="Z252" s="17">
        <f t="array" ref="Z252">_xlfn.IFS(AA252="oz",_xlfn.IFS(R252="oz",Q252,R252="fl oz",Q252*1.04,R252="ml",Q252*0.0338),AA252="fl oz",_xlfn.IFS(R252="oz",Q252/1.04,R252="fl oz",Q252,R252="ml",Q252*0.0338/1.04),AA252="ml",_xlfn.IFS(R252="oz",Q252/0.0338,R252="fl oz",Q252*1.04/0.0338,R252="ml",Q252))</f>
        <v>10</v>
      </c>
      <c r="AA252" s="9" t="str">
        <f>_xlfn.XLOOKUP($E252,'Copy of Raw Data'!$E:$E,'Copy of Raw Data'!AA:AA,"ERROR",0,1)</f>
        <v>oz</v>
      </c>
      <c r="AB252" s="9"/>
      <c r="AC252" s="9"/>
      <c r="AD252" s="9"/>
      <c r="AE252" s="9"/>
      <c r="AF252" s="9"/>
      <c r="AH252">
        <f t="shared" si="50"/>
        <v>0</v>
      </c>
      <c r="AI252">
        <f t="shared" si="50"/>
        <v>0</v>
      </c>
      <c r="AJ252">
        <f t="shared" si="50"/>
        <v>0</v>
      </c>
      <c r="AK252">
        <f t="shared" si="50"/>
        <v>0</v>
      </c>
      <c r="AL252">
        <f t="shared" si="50"/>
        <v>0</v>
      </c>
      <c r="AM252">
        <f t="shared" si="50"/>
        <v>0</v>
      </c>
      <c r="AN252">
        <f t="shared" si="50"/>
        <v>0</v>
      </c>
      <c r="AO252">
        <f t="shared" si="50"/>
        <v>0</v>
      </c>
      <c r="AP252">
        <f t="shared" si="50"/>
        <v>0</v>
      </c>
      <c r="AQ252">
        <f t="shared" si="50"/>
        <v>0</v>
      </c>
      <c r="AR252">
        <f t="shared" si="50"/>
        <v>0</v>
      </c>
      <c r="AS252">
        <f t="shared" si="50"/>
        <v>0</v>
      </c>
      <c r="AT252">
        <f t="shared" si="50"/>
        <v>0</v>
      </c>
      <c r="AU252">
        <f t="shared" si="50"/>
        <v>0</v>
      </c>
      <c r="AV252">
        <f t="shared" si="50"/>
        <v>0</v>
      </c>
      <c r="AW252">
        <f t="shared" si="50"/>
        <v>0</v>
      </c>
      <c r="AX252">
        <f t="shared" si="49"/>
        <v>0</v>
      </c>
      <c r="AY252">
        <f t="shared" si="49"/>
        <v>0</v>
      </c>
      <c r="AZ252">
        <f t="shared" si="49"/>
        <v>0</v>
      </c>
    </row>
    <row r="253" hidden="1" spans="1:52">
      <c r="A253" s="9" t="str">
        <f>_xlfn.XLOOKUP($E253,'Copy of Raw Data'!$E:$E,'Copy of Raw Data'!A:A,"ERROR",0,1)</f>
        <v>US</v>
      </c>
      <c r="B253" s="9" t="str">
        <f>_xlfn.XLOOKUP($E253,'Copy of Raw Data'!$E:$E,'Copy of Raw Data'!B:B,"ERROR",0,1)</f>
        <v>Hair Mousses</v>
      </c>
      <c r="C253" s="9" t="str">
        <f>_xlfn.XLOOKUP($E253,'Copy of Raw Data'!$E:$E,'Copy of Raw Data'!C:C,"ERROR",0,1)</f>
        <v>Dolahair</v>
      </c>
      <c r="D253" s="9" t="str">
        <f>_xlfn.XLOOKUP($E253,'Copy of Raw Data'!$E:$E,'Copy of Raw Data'!D:D,"ERROR",0,1)</f>
        <v>www.amazon.com/dp/B0C5LLJLLS</v>
      </c>
      <c r="E253" s="9" t="s">
        <v>915</v>
      </c>
      <c r="F253" s="9" t="str">
        <f>_xlfn.XLOOKUP($E253,'Copy of Raw Data'!$E:$E,'Copy of Raw Data'!F:F,"ERROR",0,1)</f>
        <v>Dolahair Lace Tint Spray For Wigs Melt, Wig Mousse Spray Foam Melting Hair Mousse For Lace Front Wig Lace Melting Spray Lace Tint Foam Mousse With 2 Lace Melting Band Lace Glue Wig Kit Bleach</v>
      </c>
      <c r="G253" s="9">
        <f>_xlfn.XLOOKUP($E253,'Copy of Raw Data'!$E:$E,'Copy of Raw Data'!G:G,"ERROR",0,1)</f>
        <v>86</v>
      </c>
      <c r="H253" s="9">
        <f>_xlfn.XLOOKUP($E253,'Copy of Raw Data'!$E:$E,'Copy of Raw Data'!H:H,"ERROR",0,1)</f>
        <v>1368.52</v>
      </c>
      <c r="I253" s="9">
        <f>_xlfn.XLOOKUP($E253,'Copy of Raw Data'!$E:$E,'Copy of Raw Data'!I:I,"ERROR",0,1)</f>
        <v>5.72543448701242e-5</v>
      </c>
      <c r="J253" s="9" t="str">
        <f>_xlfn.XLOOKUP($E253,'Copy of Raw Data'!$E:$E,'Copy of 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15 to 20</v>
      </c>
      <c r="L253" s="9">
        <f>_xlfn.XLOOKUP($E253,'Copy of Raw Data'!$E:$E,'Copy of Raw Data'!L:L,"ERROR",0,1)</f>
        <v>15.99</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15 to 20</v>
      </c>
      <c r="N253" s="9">
        <f>_xlfn.XLOOKUP($E253,'Copy of Raw Data'!$E:$E,'Copy of Raw Data'!N:N,"ERROR",0,1)</f>
        <v>15.99</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42"/>
        <v>0</v>
      </c>
      <c r="Q253" s="9">
        <f>_xlfn.XLOOKUP($E253,'Copy of Raw Data'!$E:$E,'Copy of Raw Data'!Q:Q,"ERROR",0,1)</f>
        <v>0</v>
      </c>
      <c r="R253" s="9">
        <f>_xlfn.XLOOKUP($E253,'Copy of Raw Data'!$E:$E,'Copy of Raw Data'!R:R,"ERROR",0,1)</f>
        <v>0</v>
      </c>
      <c r="S253" s="17" t="e">
        <f t="shared" si="51"/>
        <v>#N/A</v>
      </c>
      <c r="T253" s="9" t="e">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#N/A</v>
      </c>
      <c r="U253" s="17" t="e">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#N/A</v>
      </c>
      <c r="V253" s="17" t="e">
        <f t="shared" si="43"/>
        <v>#N/A</v>
      </c>
      <c r="W253" s="17" t="e">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#N/A</v>
      </c>
      <c r="X253" s="17" t="e">
        <f t="shared" si="44"/>
        <v>#N/A</v>
      </c>
      <c r="Y253" s="9" t="e">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#N/A</v>
      </c>
      <c r="Z253" s="17" t="e">
        <f t="array" ref="Z253">_xlfn.IFS(AA253="oz",_xlfn.IFS(R253="oz",Q253,R253="fl oz",Q253*1.04,R253="ml",Q253*0.0338),AA253="fl oz",_xlfn.IFS(R253="oz",Q253/1.04,R253="fl oz",Q253,R253="ml",Q253*0.0338/1.04),AA253="ml",_xlfn.IFS(R253="oz",Q253/0.0338,R253="fl oz",Q253*1.04/0.0338,R253="ml",Q253))</f>
        <v>#N/A</v>
      </c>
      <c r="AA253" s="9" t="str">
        <f>_xlfn.XLOOKUP($E253,'Copy of Raw Data'!$E:$E,'Copy of Raw Data'!AA:AA,"ERROR",0,1)</f>
        <v>oz</v>
      </c>
      <c r="AB253" s="9"/>
      <c r="AC253" s="9"/>
      <c r="AD253" s="9"/>
      <c r="AE253" s="9"/>
      <c r="AF253" s="9"/>
      <c r="AH253">
        <f t="shared" si="50"/>
        <v>0</v>
      </c>
      <c r="AI253">
        <f t="shared" si="50"/>
        <v>0</v>
      </c>
      <c r="AJ253">
        <f t="shared" si="50"/>
        <v>0</v>
      </c>
      <c r="AK253">
        <f t="shared" si="50"/>
        <v>0</v>
      </c>
      <c r="AL253">
        <f t="shared" si="50"/>
        <v>0</v>
      </c>
      <c r="AM253">
        <f t="shared" si="50"/>
        <v>0</v>
      </c>
      <c r="AN253">
        <f t="shared" si="50"/>
        <v>0</v>
      </c>
      <c r="AO253">
        <f t="shared" si="50"/>
        <v>0</v>
      </c>
      <c r="AP253">
        <f t="shared" si="50"/>
        <v>0</v>
      </c>
      <c r="AQ253">
        <f t="shared" si="50"/>
        <v>0</v>
      </c>
      <c r="AR253">
        <f t="shared" si="50"/>
        <v>0</v>
      </c>
      <c r="AS253">
        <f t="shared" si="50"/>
        <v>0</v>
      </c>
      <c r="AT253">
        <f t="shared" si="50"/>
        <v>0</v>
      </c>
      <c r="AU253">
        <f t="shared" si="50"/>
        <v>0</v>
      </c>
      <c r="AV253">
        <f t="shared" si="50"/>
        <v>0</v>
      </c>
      <c r="AW253">
        <f t="shared" si="50"/>
        <v>0</v>
      </c>
      <c r="AX253">
        <f t="shared" si="49"/>
        <v>0</v>
      </c>
      <c r="AY253">
        <f t="shared" si="49"/>
        <v>0</v>
      </c>
      <c r="AZ253">
        <f t="shared" si="49"/>
        <v>0</v>
      </c>
    </row>
    <row r="254" hidden="1" spans="1:52">
      <c r="A254" s="9" t="str">
        <f>_xlfn.XLOOKUP($E254,'Copy of Raw Data'!$E:$E,'Copy of Raw Data'!A:A,"ERROR",0,1)</f>
        <v>US</v>
      </c>
      <c r="B254" s="9" t="str">
        <f>_xlfn.XLOOKUP($E254,'Copy of Raw Data'!$E:$E,'Copy of Raw Data'!B:B,"ERROR",0,1)</f>
        <v>Hair Mousses</v>
      </c>
      <c r="C254" s="9" t="str">
        <f>_xlfn.XLOOKUP($E254,'Copy of Raw Data'!$E:$E,'Copy of Raw Data'!C:C,"ERROR",0,1)</f>
        <v>herbal essences</v>
      </c>
      <c r="D254" s="9" t="str">
        <f>_xlfn.XLOOKUP($E254,'Copy of Raw Data'!$E:$E,'Copy of Raw Data'!D:D,"ERROR",0,1)</f>
        <v>www.amazon.com/dp/B00G3AE3UY</v>
      </c>
      <c r="E254" s="9" t="s">
        <v>918</v>
      </c>
      <c r="F254" s="9" t="str">
        <f>_xlfn.XLOOKUP($E254,'Copy of Raw Data'!$E:$E,'Copy of Raw Data'!F:F,"ERROR",0,1)</f>
        <v>Herbal Essences Body Envy Va-Va-volumizing Hairspray, 17 Fluid Ounce</v>
      </c>
      <c r="G254" s="9">
        <f>_xlfn.XLOOKUP($E254,'Copy of Raw Data'!$E:$E,'Copy of Raw Data'!G:G,"ERROR",0,1)</f>
        <v>142</v>
      </c>
      <c r="H254" s="9">
        <f>_xlfn.XLOOKUP($E254,'Copy of Raw Data'!$E:$E,'Copy of Raw Data'!H:H,"ERROR",0,1)</f>
        <v>1346.7</v>
      </c>
      <c r="I254" s="9">
        <f>_xlfn.XLOOKUP($E254,'Copy of Raw Data'!$E:$E,'Copy of Raw Data'!I:I,"ERROR",0,1)</f>
        <v>5.70230657165685e-5</v>
      </c>
      <c r="J254" s="9" t="str">
        <f>_xlfn.XLOOKUP($E254,'Copy of Raw Data'!$E:$E,'Copy of 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5 to 10</v>
      </c>
      <c r="L254" s="9">
        <f>_xlfn.XLOOKUP($E254,'Copy of Raw Data'!$E:$E,'Copy of Raw Data'!L:L,"ERROR",0,1)</f>
        <v>9.42</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10 to 15</v>
      </c>
      <c r="N254" s="9">
        <f>_xlfn.XLOOKUP($E254,'Copy of Raw Data'!$E:$E,'Copy of Raw Data'!N:N,"ERROR",0,1)</f>
        <v>12.41</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20% to 25%</v>
      </c>
      <c r="P254" s="16">
        <f t="shared" si="42"/>
        <v>0.240934730056406</v>
      </c>
      <c r="Q254" s="9">
        <f>_xlfn.XLOOKUP($E254,'Copy of Raw Data'!$E:$E,'Copy of Raw Data'!Q:Q,"ERROR",0,1)</f>
        <v>17</v>
      </c>
      <c r="R254" s="9" t="str">
        <f>_xlfn.XLOOKUP($E254,'Copy of Raw Data'!$E:$E,'Copy of Raw Data'!R:R,"ERROR",0,1)</f>
        <v>fl oz</v>
      </c>
      <c r="S254" s="17">
        <f t="shared" si="51"/>
        <v>0.532805429864253</v>
      </c>
      <c r="T254" s="9" t="str">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0.5 to 0.75</v>
      </c>
      <c r="U254" s="17"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 to 0.05</v>
      </c>
      <c r="V254" s="17">
        <f t="shared" si="43"/>
        <v>0.0237376759189407</v>
      </c>
      <c r="W254" s="17"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 to 0.05</v>
      </c>
      <c r="X254" s="17">
        <f t="shared" si="44"/>
        <v>0.0180184453792443</v>
      </c>
      <c r="Y254" s="9"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15 to 20</v>
      </c>
      <c r="Z254" s="17">
        <f t="array" ref="Z254">_xlfn.IFS(AA254="oz",_xlfn.IFS(R254="oz",Q254,R254="fl oz",Q254*1.04,R254="ml",Q254*0.0338),AA254="fl oz",_xlfn.IFS(R254="oz",Q254/1.04,R254="fl oz",Q254,R254="ml",Q254*0.0338/1.04),AA254="ml",_xlfn.IFS(R254="oz",Q254/0.0338,R254="fl oz",Q254*1.04/0.0338,R254="ml",Q254))</f>
        <v>17.68</v>
      </c>
      <c r="AA254" s="9" t="str">
        <f>_xlfn.XLOOKUP($E254,'Copy of Raw Data'!$E:$E,'Copy of Raw Data'!AA:AA,"ERROR",0,1)</f>
        <v>oz</v>
      </c>
      <c r="AB254" s="9"/>
      <c r="AC254" s="9"/>
      <c r="AD254" s="9"/>
      <c r="AE254" s="9"/>
      <c r="AF254" s="9"/>
      <c r="AH254">
        <f t="shared" si="50"/>
        <v>0</v>
      </c>
      <c r="AI254">
        <f t="shared" si="50"/>
        <v>0</v>
      </c>
      <c r="AJ254">
        <f t="shared" si="50"/>
        <v>0</v>
      </c>
      <c r="AK254">
        <f t="shared" si="50"/>
        <v>0</v>
      </c>
      <c r="AL254">
        <f t="shared" si="50"/>
        <v>0</v>
      </c>
      <c r="AM254">
        <f t="shared" si="50"/>
        <v>0</v>
      </c>
      <c r="AN254">
        <f t="shared" si="50"/>
        <v>0</v>
      </c>
      <c r="AO254">
        <f t="shared" si="50"/>
        <v>0</v>
      </c>
      <c r="AP254">
        <f t="shared" si="50"/>
        <v>0</v>
      </c>
      <c r="AQ254">
        <f t="shared" si="50"/>
        <v>0</v>
      </c>
      <c r="AR254">
        <f t="shared" si="50"/>
        <v>0</v>
      </c>
      <c r="AS254">
        <f t="shared" si="50"/>
        <v>0</v>
      </c>
      <c r="AT254">
        <f t="shared" si="50"/>
        <v>0</v>
      </c>
      <c r="AU254">
        <f t="shared" si="50"/>
        <v>0</v>
      </c>
      <c r="AV254">
        <f t="shared" si="50"/>
        <v>0</v>
      </c>
      <c r="AW254">
        <f t="shared" ref="AW254:AZ314" si="52">IF(IFERROR(SEARCH(AW$2,$AE254,1),0)=0,0,1)</f>
        <v>0</v>
      </c>
      <c r="AX254">
        <f t="shared" si="52"/>
        <v>0</v>
      </c>
      <c r="AY254">
        <f t="shared" si="52"/>
        <v>0</v>
      </c>
      <c r="AZ254">
        <f t="shared" si="52"/>
        <v>0</v>
      </c>
    </row>
    <row r="255" hidden="1" spans="1:52">
      <c r="A255" s="9" t="str">
        <f>_xlfn.XLOOKUP($E255,'Copy of Raw Data'!$E:$E,'Copy of Raw Data'!A:A,"ERROR",0,1)</f>
        <v>US</v>
      </c>
      <c r="B255" s="9" t="str">
        <f>_xlfn.XLOOKUP($E255,'Copy of Raw Data'!$E:$E,'Copy of Raw Data'!B:B,"ERROR",0,1)</f>
        <v>Hair Mousses</v>
      </c>
      <c r="C255" s="9" t="str">
        <f>_xlfn.XLOOKUP($E255,'Copy of Raw Data'!$E:$E,'Copy of Raw Data'!C:C,"ERROR",0,1)</f>
        <v>Wet n Wavy</v>
      </c>
      <c r="D255" s="9" t="str">
        <f>_xlfn.XLOOKUP($E255,'Copy of Raw Data'!$E:$E,'Copy of Raw Data'!D:D,"ERROR",0,1)</f>
        <v>www.amazon.com/dp/B004VTV88O</v>
      </c>
      <c r="E255" s="9" t="s">
        <v>922</v>
      </c>
      <c r="F255" s="9" t="str">
        <f>_xlfn.XLOOKUP($E255,'Copy of Raw Data'!$E:$E,'Copy of Raw Data'!F:F,"ERROR",0,1)</f>
        <v>Wet N Wavy Curl Foam Mousse, 8 Ounce</v>
      </c>
      <c r="G255" s="9">
        <f>_xlfn.XLOOKUP($E255,'Copy of Raw Data'!$E:$E,'Copy of Raw Data'!G:G,"ERROR",0,1)</f>
        <v>146</v>
      </c>
      <c r="H255" s="9">
        <f>_xlfn.XLOOKUP($E255,'Copy of Raw Data'!$E:$E,'Copy of Raw Data'!H:H,"ERROR",0,1)</f>
        <v>1341.26</v>
      </c>
      <c r="I255" s="9">
        <f>_xlfn.XLOOKUP($E255,'Copy of Raw Data'!$E:$E,'Copy of Raw Data'!I:I,"ERROR",0,1)</f>
        <v>5.58254308350126e-5</v>
      </c>
      <c r="J255" s="9" t="str">
        <f>_xlfn.XLOOKUP($E255,'Copy of Raw Data'!$E:$E,'Copy of 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_xlfn.XLOOKUP($E255,'Copy of Raw Data'!$E:$E,'Copy of Raw Data'!L:L,"ERROR",0,1)</f>
        <v>9.37</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5 to 10</v>
      </c>
      <c r="N255" s="9">
        <f>_xlfn.XLOOKUP($E255,'Copy of Raw Data'!$E:$E,'Copy of Raw Data'!N:N,"ERROR",0,1)</f>
        <v>9.5</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0% to 2%</v>
      </c>
      <c r="P255" s="16">
        <f t="shared" si="42"/>
        <v>0.0136842105263159</v>
      </c>
      <c r="Q255" s="9">
        <f>_xlfn.XLOOKUP($E255,'Copy of Raw Data'!$E:$E,'Copy of Raw Data'!Q:Q,"ERROR",0,1)</f>
        <v>236.59</v>
      </c>
      <c r="R255" s="9" t="str">
        <f>_xlfn.XLOOKUP($E255,'Copy of Raw Data'!$E:$E,'Copy of Raw Data'!R:R,"ERROR",0,1)</f>
        <v>ml</v>
      </c>
      <c r="S255" s="17">
        <f t="shared" si="51"/>
        <v>1.17172718589646</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1 to 2</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43"/>
        <v>0.0401753062700426</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44"/>
        <v>0.0396255389210841</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6 to 8</v>
      </c>
      <c r="Z255" s="17">
        <f t="array" ref="Z255">_xlfn.IFS(AA255="oz",_xlfn.IFS(R255="oz",Q255,R255="fl oz",Q255*1.04,R255="ml",Q255*0.0338),AA255="fl oz",_xlfn.IFS(R255="oz",Q255/1.04,R255="fl oz",Q255,R255="ml",Q255*0.0338/1.04),AA255="ml",_xlfn.IFS(R255="oz",Q255/0.0338,R255="fl oz",Q255*1.04/0.0338,R255="ml",Q255))</f>
        <v>7.996742</v>
      </c>
      <c r="AA255" s="9" t="str">
        <f>_xlfn.XLOOKUP($E255,'Copy of Raw Data'!$E:$E,'Copy of Raw Data'!AA:AA,"ERROR",0,1)</f>
        <v>oz</v>
      </c>
      <c r="AB255" s="9"/>
      <c r="AC255" s="9"/>
      <c r="AD255" s="9"/>
      <c r="AE255" s="9"/>
      <c r="AF255" s="9"/>
      <c r="AH255">
        <f t="shared" ref="AH255:AW314" si="53">IF(IFERROR(SEARCH(AH$2,$AE255,1),0)=0,0,1)</f>
        <v>0</v>
      </c>
      <c r="AI255">
        <f t="shared" si="53"/>
        <v>0</v>
      </c>
      <c r="AJ255">
        <f t="shared" si="53"/>
        <v>0</v>
      </c>
      <c r="AK255">
        <f t="shared" si="53"/>
        <v>0</v>
      </c>
      <c r="AL255">
        <f t="shared" si="53"/>
        <v>0</v>
      </c>
      <c r="AM255">
        <f t="shared" si="53"/>
        <v>0</v>
      </c>
      <c r="AN255">
        <f t="shared" si="53"/>
        <v>0</v>
      </c>
      <c r="AO255">
        <f t="shared" si="53"/>
        <v>0</v>
      </c>
      <c r="AP255">
        <f t="shared" si="53"/>
        <v>0</v>
      </c>
      <c r="AQ255">
        <f t="shared" si="53"/>
        <v>0</v>
      </c>
      <c r="AR255">
        <f t="shared" si="53"/>
        <v>0</v>
      </c>
      <c r="AS255">
        <f t="shared" si="53"/>
        <v>0</v>
      </c>
      <c r="AT255">
        <f t="shared" si="53"/>
        <v>0</v>
      </c>
      <c r="AU255">
        <f t="shared" si="53"/>
        <v>0</v>
      </c>
      <c r="AV255">
        <f t="shared" si="53"/>
        <v>0</v>
      </c>
      <c r="AW255">
        <f t="shared" si="53"/>
        <v>0</v>
      </c>
      <c r="AX255">
        <f t="shared" si="52"/>
        <v>0</v>
      </c>
      <c r="AY255">
        <f t="shared" si="52"/>
        <v>0</v>
      </c>
      <c r="AZ255">
        <f t="shared" si="52"/>
        <v>0</v>
      </c>
    </row>
    <row r="256" hidden="1" spans="1:52">
      <c r="A256" s="9" t="str">
        <f>_xlfn.XLOOKUP($E256,'Copy of Raw Data'!$E:$E,'Copy of Raw Data'!A:A,"ERROR",0,1)</f>
        <v>US</v>
      </c>
      <c r="B256" s="9" t="str">
        <f>_xlfn.XLOOKUP($E256,'Copy of Raw Data'!$E:$E,'Copy of Raw Data'!B:B,"ERROR",0,1)</f>
        <v>Hair Mousses</v>
      </c>
      <c r="C256" s="9" t="str">
        <f>_xlfn.XLOOKUP($E256,'Copy of Raw Data'!$E:$E,'Copy of Raw Data'!C:C,"ERROR",0,1)</f>
        <v>aunt jackie's</v>
      </c>
      <c r="D256" s="9" t="str">
        <f>_xlfn.XLOOKUP($E256,'Copy of Raw Data'!$E:$E,'Copy of Raw Data'!D:D,"ERROR",0,1)</f>
        <v>www.amazon.com/dp/B07V3GCCM5</v>
      </c>
      <c r="E256" s="9" t="s">
        <v>925</v>
      </c>
      <c r="F256" s="9" t="str">
        <f>_xlfn.XLOOKUP($E256,'Copy of Raw Data'!$E:$E,'Copy of Raw Data'!F:F,"ERROR",0,1)</f>
        <v>Aunt Jackie's Grapeseed Style and Shine Recipes Rescued Thirst Quenching Hair Recovery Conditioner Repair Treatment, Seals in Moisture, 15 oz</v>
      </c>
      <c r="G256" s="9">
        <f>_xlfn.XLOOKUP($E256,'Copy of Raw Data'!$E:$E,'Copy of Raw Data'!G:G,"ERROR",0,1)</f>
        <v>136</v>
      </c>
      <c r="H256" s="9">
        <f>_xlfn.XLOOKUP($E256,'Copy of Raw Data'!$E:$E,'Copy of Raw Data'!H:H,"ERROR",0,1)</f>
        <v>1313.09</v>
      </c>
      <c r="I256" s="9">
        <f>_xlfn.XLOOKUP($E256,'Copy of Raw Data'!$E:$E,'Copy of Raw Data'!I:I,"ERROR",0,1)</f>
        <v>5.57310485333777e-5</v>
      </c>
      <c r="J256" s="9" t="str">
        <f>_xlfn.XLOOKUP($E256,'Copy of Raw Data'!$E:$E,'Copy of 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_xlfn.XLOOKUP($E256,'Copy of Raw Data'!$E:$E,'Copy of Raw Data'!L:L,"ERROR",0,1)</f>
        <v>9.66</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_xlfn.XLOOKUP($E256,'Copy of Raw Data'!$E:$E,'Copy of Raw Data'!N:N,"ERROR",0,1)</f>
        <v>9.66</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No Discount</v>
      </c>
      <c r="P256" s="16">
        <f t="shared" si="42"/>
        <v>0</v>
      </c>
      <c r="Q256" s="9">
        <f>_xlfn.XLOOKUP($E256,'Copy of Raw Data'!$E:$E,'Copy of Raw Data'!Q:Q,"ERROR",0,1)</f>
        <v>15</v>
      </c>
      <c r="R256" s="9" t="str">
        <f>_xlfn.XLOOKUP($E256,'Copy of Raw Data'!$E:$E,'Copy of Raw Data'!R:R,"ERROR",0,1)</f>
        <v>oz</v>
      </c>
      <c r="S256" s="17">
        <f t="shared" si="51"/>
        <v>0.644</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0.5 to 0.75</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43"/>
        <v>0.021778829895164</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44"/>
        <v>0.021778829895164</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10 to 15</v>
      </c>
      <c r="Z256" s="17">
        <f t="array" ref="Z256">_xlfn.IFS(AA256="oz",_xlfn.IFS(R256="oz",Q256,R256="fl oz",Q256*1.04,R256="ml",Q256*0.0338),AA256="fl oz",_xlfn.IFS(R256="oz",Q256/1.04,R256="fl oz",Q256,R256="ml",Q256*0.0338/1.04),AA256="ml",_xlfn.IFS(R256="oz",Q256/0.0338,R256="fl oz",Q256*1.04/0.0338,R256="ml",Q256))</f>
        <v>15</v>
      </c>
      <c r="AA256" s="9" t="str">
        <f>_xlfn.XLOOKUP($E256,'Copy of Raw Data'!$E:$E,'Copy of Raw Data'!AA:AA,"ERROR",0,1)</f>
        <v>oz</v>
      </c>
      <c r="AB256" s="9"/>
      <c r="AC256" s="9"/>
      <c r="AD256" s="9"/>
      <c r="AE256" s="9"/>
      <c r="AF256" s="9"/>
      <c r="AH256">
        <f t="shared" si="53"/>
        <v>0</v>
      </c>
      <c r="AI256">
        <f t="shared" si="53"/>
        <v>0</v>
      </c>
      <c r="AJ256">
        <f t="shared" si="53"/>
        <v>0</v>
      </c>
      <c r="AK256">
        <f t="shared" si="53"/>
        <v>0</v>
      </c>
      <c r="AL256">
        <f t="shared" si="53"/>
        <v>0</v>
      </c>
      <c r="AM256">
        <f t="shared" si="53"/>
        <v>0</v>
      </c>
      <c r="AN256">
        <f t="shared" si="53"/>
        <v>0</v>
      </c>
      <c r="AO256">
        <f t="shared" si="53"/>
        <v>0</v>
      </c>
      <c r="AP256">
        <f t="shared" si="53"/>
        <v>0</v>
      </c>
      <c r="AQ256">
        <f t="shared" si="53"/>
        <v>0</v>
      </c>
      <c r="AR256">
        <f t="shared" si="53"/>
        <v>0</v>
      </c>
      <c r="AS256">
        <f t="shared" si="53"/>
        <v>0</v>
      </c>
      <c r="AT256">
        <f t="shared" si="53"/>
        <v>0</v>
      </c>
      <c r="AU256">
        <f t="shared" si="53"/>
        <v>0</v>
      </c>
      <c r="AV256">
        <f t="shared" si="53"/>
        <v>0</v>
      </c>
      <c r="AW256">
        <f t="shared" si="53"/>
        <v>0</v>
      </c>
      <c r="AX256">
        <f t="shared" si="52"/>
        <v>0</v>
      </c>
      <c r="AY256">
        <f t="shared" si="52"/>
        <v>0</v>
      </c>
      <c r="AZ256">
        <f t="shared" si="52"/>
        <v>0</v>
      </c>
    </row>
    <row r="257" hidden="1" spans="1:52">
      <c r="A257" s="9" t="str">
        <f>_xlfn.XLOOKUP($E257,'Copy of Raw Data'!$E:$E,'Copy of Raw Data'!A:A,"ERROR",0,1)</f>
        <v>US</v>
      </c>
      <c r="B257" s="9" t="str">
        <f>_xlfn.XLOOKUP($E257,'Copy of Raw Data'!$E:$E,'Copy of Raw Data'!B:B,"ERROR",0,1)</f>
        <v>Hair Mousses</v>
      </c>
      <c r="C257" s="9" t="str">
        <f>_xlfn.XLOOKUP($E257,'Copy of Raw Data'!$E:$E,'Copy of Raw Data'!C:C,"ERROR",0,1)</f>
        <v>Dolahair</v>
      </c>
      <c r="D257" s="9" t="str">
        <f>_xlfn.XLOOKUP($E257,'Copy of Raw Data'!$E:$E,'Copy of Raw Data'!D:D,"ERROR",0,1)</f>
        <v>www.amazon.com/dp/B0C7PXLDXG</v>
      </c>
      <c r="E257" s="9" t="s">
        <v>928</v>
      </c>
      <c r="F257" s="9" t="str">
        <f>_xlfn.XLOOKUP($E257,'Copy of Raw Data'!$E:$E,'Copy of Raw Data'!F:F,"ERROR",0,1)</f>
        <v>Dolahair Braid Mousse Foam Hair Mousse for Braids Locks Box Braids Curly Hair Setting Mousse for Braids Styling Mousse for Natural Hair Babyhair Edge Setting Mousse (3.4 Fl Oz)</v>
      </c>
      <c r="G257" s="9">
        <f>_xlfn.XLOOKUP($E257,'Copy of Raw Data'!$E:$E,'Copy of Raw Data'!G:G,"ERROR",0,1)</f>
        <v>188</v>
      </c>
      <c r="H257" s="9">
        <f>_xlfn.XLOOKUP($E257,'Copy of Raw Data'!$E:$E,'Copy of Raw Data'!H:H,"ERROR",0,1)</f>
        <v>1310.87</v>
      </c>
      <c r="I257" s="9">
        <f>_xlfn.XLOOKUP($E257,'Copy of Raw Data'!$E:$E,'Copy of Raw Data'!I:I,"ERROR",0,1)</f>
        <v>5.28676935716172e-5</v>
      </c>
      <c r="J257" s="9" t="str">
        <f>_xlfn.XLOOKUP($E257,'Copy of Raw Data'!$E:$E,'Copy of 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_xlfn.XLOOKUP($E257,'Copy of Raw Data'!$E:$E,'Copy of Raw Data'!L:L,"ERROR",0,1)</f>
        <v>6.99</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_xlfn.XLOOKUP($E257,'Copy of Raw Data'!$E:$E,'Copy of Raw Data'!N:N,"ERROR",0,1)</f>
        <v>7.73</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8% to 10%</v>
      </c>
      <c r="P257" s="16">
        <f t="shared" si="42"/>
        <v>0.0957309184993532</v>
      </c>
      <c r="Q257" s="9">
        <f>_xlfn.XLOOKUP($E257,'Copy of Raw Data'!$E:$E,'Copy of Raw Data'!Q:Q,"ERROR",0,1)</f>
        <v>3.4</v>
      </c>
      <c r="R257" s="9" t="str">
        <f>_xlfn.XLOOKUP($E257,'Copy of Raw Data'!$E:$E,'Copy of Raw Data'!R:R,"ERROR",0,1)</f>
        <v>fl oz</v>
      </c>
      <c r="S257" s="17">
        <f t="shared" si="51"/>
        <v>1.97680995475113</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1 to 2</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0.05 to 0.1</v>
      </c>
      <c r="V257" s="17">
        <f t="shared" si="43"/>
        <v>0.0739291840666445</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0.05 to 0.1</v>
      </c>
      <c r="X257" s="17">
        <f t="shared" si="44"/>
        <v>0.0668518753720369</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2 to 4</v>
      </c>
      <c r="Z257" s="17">
        <f t="array" ref="Z257">_xlfn.IFS(AA257="oz",_xlfn.IFS(R257="oz",Q257,R257="fl oz",Q257*1.04,R257="ml",Q257*0.0338),AA257="fl oz",_xlfn.IFS(R257="oz",Q257/1.04,R257="fl oz",Q257,R257="ml",Q257*0.0338/1.04),AA257="ml",_xlfn.IFS(R257="oz",Q257/0.0338,R257="fl oz",Q257*1.04/0.0338,R257="ml",Q257))</f>
        <v>3.536</v>
      </c>
      <c r="AA257" s="9" t="str">
        <f>_xlfn.XLOOKUP($E257,'Copy of Raw Data'!$E:$E,'Copy of Raw Data'!AA:AA,"ERROR",0,1)</f>
        <v>oz</v>
      </c>
      <c r="AB257" s="9"/>
      <c r="AC257" s="9"/>
      <c r="AD257" s="9"/>
      <c r="AE257" s="9"/>
      <c r="AF257" s="9"/>
      <c r="AH257">
        <f t="shared" si="53"/>
        <v>0</v>
      </c>
      <c r="AI257">
        <f t="shared" si="53"/>
        <v>0</v>
      </c>
      <c r="AJ257">
        <f t="shared" si="53"/>
        <v>0</v>
      </c>
      <c r="AK257">
        <f t="shared" si="53"/>
        <v>0</v>
      </c>
      <c r="AL257">
        <f t="shared" si="53"/>
        <v>0</v>
      </c>
      <c r="AM257">
        <f t="shared" si="53"/>
        <v>0</v>
      </c>
      <c r="AN257">
        <f t="shared" si="53"/>
        <v>0</v>
      </c>
      <c r="AO257">
        <f t="shared" si="53"/>
        <v>0</v>
      </c>
      <c r="AP257">
        <f t="shared" si="53"/>
        <v>0</v>
      </c>
      <c r="AQ257">
        <f t="shared" si="53"/>
        <v>0</v>
      </c>
      <c r="AR257">
        <f t="shared" si="53"/>
        <v>0</v>
      </c>
      <c r="AS257">
        <f t="shared" si="53"/>
        <v>0</v>
      </c>
      <c r="AT257">
        <f t="shared" si="53"/>
        <v>0</v>
      </c>
      <c r="AU257">
        <f t="shared" si="53"/>
        <v>0</v>
      </c>
      <c r="AV257">
        <f t="shared" si="53"/>
        <v>0</v>
      </c>
      <c r="AW257">
        <f t="shared" si="53"/>
        <v>0</v>
      </c>
      <c r="AX257">
        <f t="shared" si="52"/>
        <v>0</v>
      </c>
      <c r="AY257">
        <f t="shared" si="52"/>
        <v>0</v>
      </c>
      <c r="AZ257">
        <f t="shared" si="52"/>
        <v>0</v>
      </c>
    </row>
    <row r="258" hidden="1" spans="1:52">
      <c r="A258" s="9" t="str">
        <f>_xlfn.XLOOKUP($E258,'Copy of Raw Data'!$E:$E,'Copy of Raw Data'!A:A,"ERROR",0,1)</f>
        <v>US</v>
      </c>
      <c r="B258" s="9" t="str">
        <f>_xlfn.XLOOKUP($E258,'Copy of Raw Data'!$E:$E,'Copy of Raw Data'!B:B,"ERROR",0,1)</f>
        <v>Hair Mousses</v>
      </c>
      <c r="C258" s="9" t="str">
        <f>_xlfn.XLOOKUP($E258,'Copy of Raw Data'!$E:$E,'Copy of Raw Data'!C:C,"ERROR",0,1)</f>
        <v>herbal essences</v>
      </c>
      <c r="D258" s="9" t="str">
        <f>_xlfn.XLOOKUP($E258,'Copy of Raw Data'!$E:$E,'Copy of Raw Data'!D:D,"ERROR",0,1)</f>
        <v>www.amazon.com/dp/B078YGG9Z6</v>
      </c>
      <c r="E258" s="9" t="s">
        <v>931</v>
      </c>
      <c r="F258" s="9" t="str">
        <f>_xlfn.XLOOKUP($E258,'Copy of Raw Data'!$E:$E,'Copy of Raw Data'!F:F,"ERROR",0,1)</f>
        <v>He Mopusse Totally Twisted 6.8oz</v>
      </c>
      <c r="G258" s="9">
        <f>_xlfn.XLOOKUP($E258,'Copy of Raw Data'!$E:$E,'Copy of Raw Data'!G:G,"ERROR",0,1)</f>
        <v>33</v>
      </c>
      <c r="H258" s="9">
        <f>_xlfn.XLOOKUP($E258,'Copy of Raw Data'!$E:$E,'Copy of Raw Data'!H:H,"ERROR",0,1)</f>
        <v>1243.52</v>
      </c>
      <c r="I258" s="9">
        <f>_xlfn.XLOOKUP($E258,'Copy of Raw Data'!$E:$E,'Copy of Raw Data'!I:I,"ERROR",0,1)</f>
        <v>5.17533872086218e-5</v>
      </c>
      <c r="J258" s="9" t="str">
        <f>_xlfn.XLOOKUP($E258,'Copy of Raw Data'!$E:$E,'Copy of 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30 to 40</v>
      </c>
      <c r="L258" s="9">
        <f>_xlfn.XLOOKUP($E258,'Copy of Raw Data'!$E:$E,'Copy of Raw Data'!L:L,"ERROR",0,1)</f>
        <v>38</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30 to 40</v>
      </c>
      <c r="N258" s="9">
        <f>_xlfn.XLOOKUP($E258,'Copy of Raw Data'!$E:$E,'Copy of Raw Data'!N:N,"ERROR",0,1)</f>
        <v>38</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No Discount</v>
      </c>
      <c r="P258" s="16">
        <f t="shared" si="42"/>
        <v>0</v>
      </c>
      <c r="Q258" s="9">
        <f>_xlfn.XLOOKUP($E258,'Copy of Raw Data'!$E:$E,'Copy of Raw Data'!Q:Q,"ERROR",0,1)</f>
        <v>6.8</v>
      </c>
      <c r="R258" s="9" t="str">
        <f>_xlfn.XLOOKUP($E258,'Copy of Raw Data'!$E:$E,'Copy of Raw Data'!R:R,"ERROR",0,1)</f>
        <v>oz</v>
      </c>
      <c r="S258" s="17">
        <f t="shared" si="51"/>
        <v>5.58823529411765</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5 to 10</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7">
        <f t="shared" si="43"/>
        <v>0.18898327000736</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7">
        <f t="shared" si="44"/>
        <v>0.18898327000736</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6 to 8</v>
      </c>
      <c r="Z258" s="17">
        <f t="array" ref="Z258">_xlfn.IFS(AA258="oz",_xlfn.IFS(R258="oz",Q258,R258="fl oz",Q258*1.04,R258="ml",Q258*0.0338),AA258="fl oz",_xlfn.IFS(R258="oz",Q258/1.04,R258="fl oz",Q258,R258="ml",Q258*0.0338/1.04),AA258="ml",_xlfn.IFS(R258="oz",Q258/0.0338,R258="fl oz",Q258*1.04/0.0338,R258="ml",Q258))</f>
        <v>6.8</v>
      </c>
      <c r="AA258" s="9" t="str">
        <f>_xlfn.XLOOKUP($E258,'Copy of Raw Data'!$E:$E,'Copy of Raw Data'!AA:AA,"ERROR",0,1)</f>
        <v>oz</v>
      </c>
      <c r="AB258" s="9"/>
      <c r="AC258" s="9"/>
      <c r="AD258" s="9"/>
      <c r="AE258" s="9"/>
      <c r="AF258" s="9"/>
      <c r="AH258">
        <f t="shared" si="53"/>
        <v>0</v>
      </c>
      <c r="AI258">
        <f t="shared" si="53"/>
        <v>0</v>
      </c>
      <c r="AJ258">
        <f t="shared" si="53"/>
        <v>0</v>
      </c>
      <c r="AK258">
        <f t="shared" si="53"/>
        <v>0</v>
      </c>
      <c r="AL258">
        <f t="shared" si="53"/>
        <v>0</v>
      </c>
      <c r="AM258">
        <f t="shared" si="53"/>
        <v>0</v>
      </c>
      <c r="AN258">
        <f t="shared" si="53"/>
        <v>0</v>
      </c>
      <c r="AO258">
        <f t="shared" si="53"/>
        <v>0</v>
      </c>
      <c r="AP258">
        <f t="shared" si="53"/>
        <v>0</v>
      </c>
      <c r="AQ258">
        <f t="shared" si="53"/>
        <v>0</v>
      </c>
      <c r="AR258">
        <f t="shared" si="53"/>
        <v>0</v>
      </c>
      <c r="AS258">
        <f t="shared" si="53"/>
        <v>0</v>
      </c>
      <c r="AT258">
        <f t="shared" si="53"/>
        <v>0</v>
      </c>
      <c r="AU258">
        <f t="shared" si="53"/>
        <v>0</v>
      </c>
      <c r="AV258">
        <f t="shared" si="53"/>
        <v>0</v>
      </c>
      <c r="AW258">
        <f t="shared" si="53"/>
        <v>0</v>
      </c>
      <c r="AX258">
        <f t="shared" si="52"/>
        <v>0</v>
      </c>
      <c r="AY258">
        <f t="shared" si="52"/>
        <v>0</v>
      </c>
      <c r="AZ258">
        <f t="shared" si="52"/>
        <v>0</v>
      </c>
    </row>
    <row r="259" hidden="1" spans="1:52">
      <c r="A259" s="9" t="str">
        <f>_xlfn.XLOOKUP($E259,'Copy of Raw Data'!$E:$E,'Copy of Raw Data'!A:A,"ERROR",0,1)</f>
        <v>US</v>
      </c>
      <c r="B259" s="9" t="str">
        <f>_xlfn.XLOOKUP($E259,'Copy of Raw Data'!$E:$E,'Copy of Raw Data'!B:B,"ERROR",0,1)</f>
        <v>Hair Mousses</v>
      </c>
      <c r="C259" s="9" t="str">
        <f>_xlfn.XLOOKUP($E259,'Copy of Raw Data'!$E:$E,'Copy of Raw Data'!C:C,"ERROR",0,1)</f>
        <v>Scruples</v>
      </c>
      <c r="D259" s="9" t="str">
        <f>_xlfn.XLOOKUP($E259,'Copy of Raw Data'!$E:$E,'Copy of Raw Data'!D:D,"ERROR",0,1)</f>
        <v>www.amazon.com/dp/B00HQXV76U</v>
      </c>
      <c r="E259" s="9" t="s">
        <v>935</v>
      </c>
      <c r="F259" s="9" t="str">
        <f>_xlfn.XLOOKUP($E259,'Copy of Raw Data'!$E:$E,'Copy of Raw Data'!F:F,"ERROR",0,1)</f>
        <v>Scruples Creme Parfait Volumizing Foam - Rich &amp; Weightless Styling Foam for Ultimate Smoothing Control, Hydration and Frizz-Free Hold - Alcohol-Free Volume Hair Mousse for Fine to Thick Hair (8.5 oz)</v>
      </c>
      <c r="G259" s="9">
        <f>_xlfn.XLOOKUP($E259,'Copy of Raw Data'!$E:$E,'Copy of Raw Data'!G:G,"ERROR",0,1)</f>
        <v>62</v>
      </c>
      <c r="H259" s="9">
        <f>_xlfn.XLOOKUP($E259,'Copy of Raw Data'!$E:$E,'Copy of Raw Data'!H:H,"ERROR",0,1)</f>
        <v>1217.31</v>
      </c>
      <c r="I259" s="9">
        <f>_xlfn.XLOOKUP($E259,'Copy of Raw Data'!$E:$E,'Copy of Raw Data'!I:I,"ERROR",0,1)</f>
        <v>5.01986301046636e-5</v>
      </c>
      <c r="J259" s="9" t="str">
        <f>_xlfn.XLOOKUP($E259,'Copy of Raw Data'!$E:$E,'Copy of 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15 to 20</v>
      </c>
      <c r="L259" s="9">
        <f>_xlfn.XLOOKUP($E259,'Copy of Raw Data'!$E:$E,'Copy of Raw Data'!L:L,"ERROR",0,1)</f>
        <v>19.64</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20 to 30</v>
      </c>
      <c r="N259" s="9">
        <f>_xlfn.XLOOKUP($E259,'Copy of Raw Data'!$E:$E,'Copy of Raw Data'!N:N,"ERROR",0,1)</f>
        <v>24.58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20% to 25%</v>
      </c>
      <c r="P259" s="16">
        <f t="shared" si="42"/>
        <v>0.200976403580146</v>
      </c>
      <c r="Q259" s="9">
        <f>_xlfn.XLOOKUP($E259,'Copy of Raw Data'!$E:$E,'Copy of Raw Data'!Q:Q,"ERROR",0,1)</f>
        <v>8.5</v>
      </c>
      <c r="R259" s="9" t="str">
        <f>_xlfn.XLOOKUP($E259,'Copy of Raw Data'!$E:$E,'Copy of Raw Data'!R:R,"ERROR",0,1)</f>
        <v>oz</v>
      </c>
      <c r="S259" s="17">
        <f t="shared" si="51"/>
        <v>2.31058823529412</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2 to 3</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0.05 to 0.1</v>
      </c>
      <c r="V259" s="17">
        <f t="shared" si="43"/>
        <v>0.0977938689848614</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0.05 to 0.1</v>
      </c>
      <c r="X259" s="17">
        <f t="shared" si="44"/>
        <v>0.078139608904096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8 to 10</v>
      </c>
      <c r="Z259" s="17">
        <f t="array" ref="Z259">_xlfn.IFS(AA259="oz",_xlfn.IFS(R259="oz",Q259,R259="fl oz",Q259*1.04,R259="ml",Q259*0.0338),AA259="fl oz",_xlfn.IFS(R259="oz",Q259/1.04,R259="fl oz",Q259,R259="ml",Q259*0.0338/1.04),AA259="ml",_xlfn.IFS(R259="oz",Q259/0.0338,R259="fl oz",Q259*1.04/0.0338,R259="ml",Q259))</f>
        <v>8.5</v>
      </c>
      <c r="AA259" s="9" t="str">
        <f>_xlfn.XLOOKUP($E259,'Copy of Raw Data'!$E:$E,'Copy of Raw Data'!AA:AA,"ERROR",0,1)</f>
        <v>oz</v>
      </c>
      <c r="AB259" s="9"/>
      <c r="AC259" s="9"/>
      <c r="AD259" s="9"/>
      <c r="AE259" s="9"/>
      <c r="AF259" s="9"/>
      <c r="AH259">
        <f t="shared" si="53"/>
        <v>0</v>
      </c>
      <c r="AI259">
        <f t="shared" si="53"/>
        <v>0</v>
      </c>
      <c r="AJ259">
        <f t="shared" si="53"/>
        <v>0</v>
      </c>
      <c r="AK259">
        <f t="shared" si="53"/>
        <v>0</v>
      </c>
      <c r="AL259">
        <f t="shared" si="53"/>
        <v>0</v>
      </c>
      <c r="AM259">
        <f t="shared" si="53"/>
        <v>0</v>
      </c>
      <c r="AN259">
        <f t="shared" si="53"/>
        <v>0</v>
      </c>
      <c r="AO259">
        <f t="shared" si="53"/>
        <v>0</v>
      </c>
      <c r="AP259">
        <f t="shared" si="53"/>
        <v>0</v>
      </c>
      <c r="AQ259">
        <f t="shared" si="53"/>
        <v>0</v>
      </c>
      <c r="AR259">
        <f t="shared" si="53"/>
        <v>0</v>
      </c>
      <c r="AS259">
        <f t="shared" si="53"/>
        <v>0</v>
      </c>
      <c r="AT259">
        <f t="shared" si="53"/>
        <v>0</v>
      </c>
      <c r="AU259">
        <f t="shared" si="53"/>
        <v>0</v>
      </c>
      <c r="AV259">
        <f t="shared" si="53"/>
        <v>0</v>
      </c>
      <c r="AW259">
        <f t="shared" si="53"/>
        <v>0</v>
      </c>
      <c r="AX259">
        <f t="shared" si="52"/>
        <v>0</v>
      </c>
      <c r="AY259">
        <f t="shared" si="52"/>
        <v>0</v>
      </c>
      <c r="AZ259">
        <f t="shared" si="52"/>
        <v>0</v>
      </c>
    </row>
    <row r="260" hidden="1" spans="1:52">
      <c r="A260" s="9" t="str">
        <f>_xlfn.XLOOKUP($E260,'Copy of Raw Data'!$E:$E,'Copy of Raw Data'!A:A,"ERROR",0,1)</f>
        <v>US</v>
      </c>
      <c r="B260" s="9" t="str">
        <f>_xlfn.XLOOKUP($E260,'Copy of Raw Data'!$E:$E,'Copy of Raw Data'!B:B,"ERROR",0,1)</f>
        <v>Hair Mousses</v>
      </c>
      <c r="C260" s="9" t="str">
        <f>_xlfn.XLOOKUP($E260,'Copy of Raw Data'!$E:$E,'Copy of Raw Data'!C:C,"ERROR",0,1)</f>
        <v>aphogee</v>
      </c>
      <c r="D260" s="9" t="str">
        <f>_xlfn.XLOOKUP($E260,'Copy of Raw Data'!$E:$E,'Copy of Raw Data'!D:D,"ERROR",0,1)</f>
        <v>www.amazon.com/dp/B00GAAQGNO</v>
      </c>
      <c r="E260" s="9" t="s">
        <v>939</v>
      </c>
      <c r="F260" s="9" t="str">
        <f>_xlfn.XLOOKUP($E260,'Copy of Raw Data'!$E:$E,'Copy of Raw Data'!F:F,"ERROR",0,1)</f>
        <v>Aphogee Curlific Curl Definer, 8 Fl Oz</v>
      </c>
      <c r="G260" s="9">
        <f>_xlfn.XLOOKUP($E260,'Copy of Raw Data'!$E:$E,'Copy of Raw Data'!G:G,"ERROR",0,1)</f>
        <v>118</v>
      </c>
      <c r="H260" s="9">
        <f>_xlfn.XLOOKUP($E260,'Copy of Raw Data'!$E:$E,'Copy of Raw Data'!H:H,"ERROR",0,1)</f>
        <v>1180.74</v>
      </c>
      <c r="I260" s="9">
        <f>_xlfn.XLOOKUP($E260,'Copy of Raw Data'!$E:$E,'Copy of Raw Data'!I:I,"ERROR",0,1)</f>
        <v>4.89346725246615e-5</v>
      </c>
      <c r="J260" s="9" t="str">
        <f>_xlfn.XLOOKUP($E260,'Copy of Raw Data'!$E:$E,'Copy of 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5 to 10</v>
      </c>
      <c r="L260" s="9">
        <f>_xlfn.XLOOKUP($E260,'Copy of Raw Data'!$E:$E,'Copy of Raw Data'!L:L,"ERROR",0,1)</f>
        <v>9.98</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5 to 10</v>
      </c>
      <c r="N260" s="9">
        <f>_xlfn.XLOOKUP($E260,'Copy of Raw Data'!$E:$E,'Copy of Raw Data'!N:N,"ERROR",0,1)</f>
        <v>9.98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No Discount</v>
      </c>
      <c r="P260" s="16">
        <f t="shared" ref="P260:P314" si="54">(N260-L260)/N260</f>
        <v>0</v>
      </c>
      <c r="Q260" s="9">
        <f>_xlfn.XLOOKUP($E260,'Copy of Raw Data'!$E:$E,'Copy of Raw Data'!Q:Q,"ERROR",0,1)</f>
        <v>8</v>
      </c>
      <c r="R260" s="9" t="str">
        <f>_xlfn.XLOOKUP($E260,'Copy of Raw Data'!$E:$E,'Copy of Raw Data'!R:R,"ERROR",0,1)</f>
        <v>fl oz</v>
      </c>
      <c r="S260" s="17">
        <f t="shared" si="51"/>
        <v>1.19951923076923</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1 to 2</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 to 0.05</v>
      </c>
      <c r="V260" s="17">
        <f t="shared" ref="V260:V314" si="55">N260/($Z260*29.57)</f>
        <v>0.0405654119299706</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 to 0.05</v>
      </c>
      <c r="X260" s="17">
        <f t="shared" ref="X260:X314" si="56">L260/($Z260*29.57)</f>
        <v>0.0405654119299706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8.32</v>
      </c>
      <c r="AA260" s="9" t="str">
        <f>_xlfn.XLOOKUP($E260,'Copy of Raw Data'!$E:$E,'Copy of Raw Data'!AA:AA,"ERROR",0,1)</f>
        <v>oz</v>
      </c>
      <c r="AB260" s="9"/>
      <c r="AC260" s="9"/>
      <c r="AD260" s="9"/>
      <c r="AE260" s="9"/>
      <c r="AF260" s="9"/>
      <c r="AH260">
        <f t="shared" si="53"/>
        <v>0</v>
      </c>
      <c r="AI260">
        <f t="shared" si="53"/>
        <v>0</v>
      </c>
      <c r="AJ260">
        <f t="shared" si="53"/>
        <v>0</v>
      </c>
      <c r="AK260">
        <f t="shared" si="53"/>
        <v>0</v>
      </c>
      <c r="AL260">
        <f t="shared" si="53"/>
        <v>0</v>
      </c>
      <c r="AM260">
        <f t="shared" si="53"/>
        <v>0</v>
      </c>
      <c r="AN260">
        <f t="shared" si="53"/>
        <v>0</v>
      </c>
      <c r="AO260">
        <f t="shared" si="53"/>
        <v>0</v>
      </c>
      <c r="AP260">
        <f t="shared" si="53"/>
        <v>0</v>
      </c>
      <c r="AQ260">
        <f t="shared" si="53"/>
        <v>0</v>
      </c>
      <c r="AR260">
        <f t="shared" si="53"/>
        <v>0</v>
      </c>
      <c r="AS260">
        <f t="shared" si="53"/>
        <v>0</v>
      </c>
      <c r="AT260">
        <f t="shared" si="53"/>
        <v>0</v>
      </c>
      <c r="AU260">
        <f t="shared" si="53"/>
        <v>0</v>
      </c>
      <c r="AV260">
        <f t="shared" si="53"/>
        <v>0</v>
      </c>
      <c r="AW260">
        <f t="shared" si="53"/>
        <v>0</v>
      </c>
      <c r="AX260">
        <f t="shared" si="52"/>
        <v>0</v>
      </c>
      <c r="AY260">
        <f t="shared" si="52"/>
        <v>0</v>
      </c>
      <c r="AZ260">
        <f t="shared" si="52"/>
        <v>0</v>
      </c>
    </row>
    <row r="261" hidden="1" spans="1:52">
      <c r="A261" s="9" t="str">
        <f>_xlfn.XLOOKUP($E261,'Copy of Raw Data'!$E:$E,'Copy of Raw Data'!A:A,"ERROR",0,1)</f>
        <v>US</v>
      </c>
      <c r="B261" s="9" t="str">
        <f>_xlfn.XLOOKUP($E261,'Copy of Raw Data'!$E:$E,'Copy of Raw Data'!B:B,"ERROR",0,1)</f>
        <v>Hair Mousses</v>
      </c>
      <c r="C261" s="9" t="str">
        <f>_xlfn.XLOOKUP($E261,'Copy of Raw Data'!$E:$E,'Copy of Raw Data'!C:C,"ERROR",0,1)</f>
        <v>xgbyr</v>
      </c>
      <c r="D261" s="9" t="str">
        <f>_xlfn.XLOOKUP($E261,'Copy of Raw Data'!$E:$E,'Copy of Raw Data'!D:D,"ERROR",0,1)</f>
        <v>www.amazon.com/dp/B0CCVT6FQZ</v>
      </c>
      <c r="E261" s="9" t="s">
        <v>943</v>
      </c>
      <c r="F261" s="9" t="str">
        <f>_xlfn.XLOOKUP($E261,'Copy of Raw Data'!$E:$E,'Copy of Raw Data'!F:F,"ERROR",0,1)</f>
        <v>Beeswax Hair Removal Mousse, Smoothsweep Beeswax Hair Removal Mousse, Beeswax Hair Removal Mousse, Gentle Beeswax Hair Removal Mousse (2 PCS)</v>
      </c>
      <c r="G261" s="9">
        <f>_xlfn.XLOOKUP($E261,'Copy of Raw Data'!$E:$E,'Copy of Raw Data'!G:G,"ERROR",0,1)</f>
        <v>120</v>
      </c>
      <c r="H261" s="9">
        <f>_xlfn.XLOOKUP($E261,'Copy of Raw Data'!$E:$E,'Copy of Raw Data'!H:H,"ERROR",0,1)</f>
        <v>1151.01</v>
      </c>
      <c r="I261" s="9">
        <f>_xlfn.XLOOKUP($E261,'Copy of Raw Data'!$E:$E,'Copy of Raw Data'!I:I,"ERROR",0,1)</f>
        <v>4.75657040054531e-5</v>
      </c>
      <c r="J261" s="9" t="str">
        <f>_xlfn.XLOOKUP($E261,'Copy of Raw Data'!$E:$E,'Copy of 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_xlfn.XLOOKUP($E261,'Copy of Raw Data'!$E:$E,'Copy of Raw Data'!L:L,"ERROR",0,1)</f>
        <v>9.64</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_xlfn.XLOOKUP($E261,'Copy of Raw Data'!$E:$E,'Copy of 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2% to 4%</v>
      </c>
      <c r="P261" s="16">
        <f t="shared" si="54"/>
        <v>0.0340681362725451</v>
      </c>
      <c r="Q261" s="9">
        <f>_xlfn.XLOOKUP($E261,'Copy of Raw Data'!$E:$E,'Copy of Raw Data'!Q:Q,"ERROR",0,1)</f>
        <v>0</v>
      </c>
      <c r="R261" s="9">
        <f>_xlfn.XLOOKUP($E261,'Copy of Raw Data'!$E:$E,'Copy of Raw Data'!R:R,"ERROR",0,1)</f>
        <v>0</v>
      </c>
      <c r="S261" s="17" t="e">
        <f t="shared" si="51"/>
        <v>#N/A</v>
      </c>
      <c r="T261" s="9" t="e">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#N/A</v>
      </c>
      <c r="U261" s="17" t="e">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#N/A</v>
      </c>
      <c r="V261" s="17" t="e">
        <f t="shared" si="55"/>
        <v>#N/A</v>
      </c>
      <c r="W261" s="17" t="e">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#N/A</v>
      </c>
      <c r="X261" s="17" t="e">
        <f t="shared" si="56"/>
        <v>#N/A</v>
      </c>
      <c r="Y261" s="9" t="e">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#N/A</v>
      </c>
      <c r="Z261" s="17" t="e">
        <f t="array" ref="Z261">_xlfn.IFS(AA261="oz",_xlfn.IFS(R261="oz",Q261,R261="fl oz",Q261*1.04,R261="ml",Q261*0.0338),AA261="fl oz",_xlfn.IFS(R261="oz",Q261/1.04,R261="fl oz",Q261,R261="ml",Q261*0.0338/1.04),AA261="ml",_xlfn.IFS(R261="oz",Q261/0.0338,R261="fl oz",Q261*1.04/0.0338,R261="ml",Q261))</f>
        <v>#N/A</v>
      </c>
      <c r="AA261" s="9" t="str">
        <f>_xlfn.XLOOKUP($E261,'Copy of Raw Data'!$E:$E,'Copy of Raw Data'!AA:AA,"ERROR",0,1)</f>
        <v>oz</v>
      </c>
      <c r="AB261" s="9"/>
      <c r="AC261" s="9"/>
      <c r="AD261" s="9"/>
      <c r="AE261" s="9"/>
      <c r="AF261" s="9"/>
      <c r="AH261">
        <f t="shared" si="53"/>
        <v>0</v>
      </c>
      <c r="AI261">
        <f t="shared" si="53"/>
        <v>0</v>
      </c>
      <c r="AJ261">
        <f t="shared" si="53"/>
        <v>0</v>
      </c>
      <c r="AK261">
        <f t="shared" si="53"/>
        <v>0</v>
      </c>
      <c r="AL261">
        <f t="shared" si="53"/>
        <v>0</v>
      </c>
      <c r="AM261">
        <f t="shared" si="53"/>
        <v>0</v>
      </c>
      <c r="AN261">
        <f t="shared" si="53"/>
        <v>0</v>
      </c>
      <c r="AO261">
        <f t="shared" si="53"/>
        <v>0</v>
      </c>
      <c r="AP261">
        <f t="shared" si="53"/>
        <v>0</v>
      </c>
      <c r="AQ261">
        <f t="shared" si="53"/>
        <v>0</v>
      </c>
      <c r="AR261">
        <f t="shared" si="53"/>
        <v>0</v>
      </c>
      <c r="AS261">
        <f t="shared" si="53"/>
        <v>0</v>
      </c>
      <c r="AT261">
        <f t="shared" si="53"/>
        <v>0</v>
      </c>
      <c r="AU261">
        <f t="shared" si="53"/>
        <v>0</v>
      </c>
      <c r="AV261">
        <f t="shared" si="53"/>
        <v>0</v>
      </c>
      <c r="AW261">
        <f t="shared" si="53"/>
        <v>0</v>
      </c>
      <c r="AX261">
        <f t="shared" si="52"/>
        <v>0</v>
      </c>
      <c r="AY261">
        <f t="shared" si="52"/>
        <v>0</v>
      </c>
      <c r="AZ261">
        <f t="shared" si="52"/>
        <v>0</v>
      </c>
    </row>
    <row r="262" hidden="1" spans="1:52">
      <c r="A262" s="9" t="str">
        <f>_xlfn.XLOOKUP($E262,'Copy of Raw Data'!$E:$E,'Copy of Raw Data'!A:A,"ERROR",0,1)</f>
        <v>US</v>
      </c>
      <c r="B262" s="9" t="str">
        <f>_xlfn.XLOOKUP($E262,'Copy of Raw Data'!$E:$E,'Copy of Raw Data'!B:B,"ERROR",0,1)</f>
        <v>Hair Mousses</v>
      </c>
      <c r="C262" s="9" t="str">
        <f>_xlfn.XLOOKUP($E262,'Copy of Raw Data'!$E:$E,'Copy of Raw Data'!C:C,"ERROR",0,1)</f>
        <v>Dolahair</v>
      </c>
      <c r="D262" s="9" t="str">
        <f>_xlfn.XLOOKUP($E262,'Copy of Raw Data'!$E:$E,'Copy of Raw Data'!D:D,"ERROR",0,1)</f>
        <v>www.amazon.com/dp/B0C84V5G9C</v>
      </c>
      <c r="E262" s="9" t="s">
        <v>946</v>
      </c>
      <c r="F262" s="9" t="str">
        <f>_xlfn.XLOOKUP($E262,'Copy of Raw Data'!$E:$E,'Copy of Raw Data'!F:F,"ERROR",0,1)</f>
        <v>Dolahair Braid Mousse Foam Hair Mousse for Braids Locks Box Braids Curly Hair Setting Mousse for Braids Styling Mousse for Natural Hair Babyhair Edge Setting Mousse (3.4 Fl Oz +edge brush+2 clips)</v>
      </c>
      <c r="G262" s="9">
        <f>_xlfn.XLOOKUP($E262,'Copy of Raw Data'!$E:$E,'Copy of Raw Data'!G:G,"ERROR",0,1)</f>
        <v>136</v>
      </c>
      <c r="H262" s="9">
        <f>_xlfn.XLOOKUP($E262,'Copy of Raw Data'!$E:$E,'Copy of Raw Data'!H:H,"ERROR",0,1)</f>
        <v>1118.81</v>
      </c>
      <c r="I262" s="9">
        <f>_xlfn.XLOOKUP($E262,'Copy of Raw Data'!$E:$E,'Copy of Raw Data'!I:I,"ERROR",0,1)</f>
        <v>4.7265976425937e-5</v>
      </c>
      <c r="J262" s="9" t="str">
        <f>_xlfn.XLOOKUP($E262,'Copy of Raw Data'!$E:$E,'Copy of 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_xlfn.XLOOKUP($E262,'Copy of Raw Data'!$E:$E,'Copy of Raw Data'!L:L,"ERROR",0,1)</f>
        <v>8.24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_xlfn.XLOOKUP($E262,'Copy of Raw Data'!$E:$E,'Copy of Raw Data'!N:N,"ERROR",0,1)</f>
        <v>8.99</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8% to 10%</v>
      </c>
      <c r="P262" s="16">
        <f t="shared" si="54"/>
        <v>0.0834260289210234</v>
      </c>
      <c r="Q262" s="9">
        <f>_xlfn.XLOOKUP($E262,'Copy of Raw Data'!$E:$E,'Copy of Raw Data'!Q:Q,"ERROR",0,1)</f>
        <v>3.4</v>
      </c>
      <c r="R262" s="9" t="str">
        <f>_xlfn.XLOOKUP($E262,'Copy of Raw Data'!$E:$E,'Copy of Raw Data'!R:R,"ERROR",0,1)</f>
        <v>fl oz</v>
      </c>
      <c r="S262" s="17">
        <f t="shared" si="51"/>
        <v>2.33031674208145</v>
      </c>
      <c r="T262" s="9" t="str">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2 to 3</v>
      </c>
      <c r="U262" s="17"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7">
        <f t="shared" si="55"/>
        <v>0.0859797367088143</v>
      </c>
      <c r="W262" s="17"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0.05 to 0.1</v>
      </c>
      <c r="X262" s="17">
        <f t="shared" si="56"/>
        <v>0.0788067887075228</v>
      </c>
      <c r="Y262" s="9"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2 to 4</v>
      </c>
      <c r="Z262" s="17">
        <f t="array" ref="Z262">_xlfn.IFS(AA262="oz",_xlfn.IFS(R262="oz",Q262,R262="fl oz",Q262*1.04,R262="ml",Q262*0.0338),AA262="fl oz",_xlfn.IFS(R262="oz",Q262/1.04,R262="fl oz",Q262,R262="ml",Q262*0.0338/1.04),AA262="ml",_xlfn.IFS(R262="oz",Q262/0.0338,R262="fl oz",Q262*1.04/0.0338,R262="ml",Q262))</f>
        <v>3.536</v>
      </c>
      <c r="AA262" s="9" t="str">
        <f>_xlfn.XLOOKUP($E262,'Copy of Raw Data'!$E:$E,'Copy of Raw Data'!AA:AA,"ERROR",0,1)</f>
        <v>oz</v>
      </c>
      <c r="AB262" s="9"/>
      <c r="AC262" s="9"/>
      <c r="AD262" s="9"/>
      <c r="AE262" s="9"/>
      <c r="AF262" s="9"/>
      <c r="AH262">
        <f t="shared" si="53"/>
        <v>0</v>
      </c>
      <c r="AI262">
        <f t="shared" si="53"/>
        <v>0</v>
      </c>
      <c r="AJ262">
        <f t="shared" si="53"/>
        <v>0</v>
      </c>
      <c r="AK262">
        <f t="shared" si="53"/>
        <v>0</v>
      </c>
      <c r="AL262">
        <f t="shared" si="53"/>
        <v>0</v>
      </c>
      <c r="AM262">
        <f t="shared" si="53"/>
        <v>0</v>
      </c>
      <c r="AN262">
        <f t="shared" si="53"/>
        <v>0</v>
      </c>
      <c r="AO262">
        <f t="shared" si="53"/>
        <v>0</v>
      </c>
      <c r="AP262">
        <f t="shared" si="53"/>
        <v>0</v>
      </c>
      <c r="AQ262">
        <f t="shared" si="53"/>
        <v>0</v>
      </c>
      <c r="AR262">
        <f t="shared" si="53"/>
        <v>0</v>
      </c>
      <c r="AS262">
        <f t="shared" si="53"/>
        <v>0</v>
      </c>
      <c r="AT262">
        <f t="shared" si="53"/>
        <v>0</v>
      </c>
      <c r="AU262">
        <f t="shared" si="53"/>
        <v>0</v>
      </c>
      <c r="AV262">
        <f t="shared" si="53"/>
        <v>0</v>
      </c>
      <c r="AW262">
        <f t="shared" si="53"/>
        <v>0</v>
      </c>
      <c r="AX262">
        <f t="shared" si="52"/>
        <v>0</v>
      </c>
      <c r="AY262">
        <f t="shared" si="52"/>
        <v>0</v>
      </c>
      <c r="AZ262">
        <f t="shared" si="52"/>
        <v>0</v>
      </c>
    </row>
    <row r="263" hidden="1" spans="1:52">
      <c r="A263" s="9" t="str">
        <f>_xlfn.XLOOKUP($E263,'Copy of Raw Data'!$E:$E,'Copy of Raw Data'!A:A,"ERROR",0,1)</f>
        <v>US</v>
      </c>
      <c r="B263" s="9" t="str">
        <f>_xlfn.XLOOKUP($E263,'Copy of Raw Data'!$E:$E,'Copy of Raw Data'!B:B,"ERROR",0,1)</f>
        <v>Hair Mousses</v>
      </c>
      <c r="C263" s="9" t="str">
        <f>_xlfn.XLOOKUP($E263,'Copy of Raw Data'!$E:$E,'Copy of Raw Data'!C:C,"ERROR",0,1)</f>
        <v>L'Oreal Paris</v>
      </c>
      <c r="D263" s="9" t="str">
        <f>_xlfn.XLOOKUP($E263,'Copy of Raw Data'!$E:$E,'Copy of Raw Data'!D:D,"ERROR",0,1)</f>
        <v>www.amazon.com/dp/B00OMGLCCI</v>
      </c>
      <c r="E263" s="9" t="s">
        <v>949</v>
      </c>
      <c r="F263" s="9" t="str">
        <f>_xlfn.XLOOKUP($E263,'Copy of Raw Data'!$E:$E,'Copy of Raw Data'!F:F,"ERROR",0,1)</f>
        <v>Loreal Curve It Elastic Curl Mousse Pack of 2</v>
      </c>
      <c r="G263" s="9">
        <f>_xlfn.XLOOKUP($E263,'Copy of Raw Data'!$E:$E,'Copy of Raw Data'!G:G,"ERROR",0,1)</f>
        <v>86</v>
      </c>
      <c r="H263" s="9">
        <f>_xlfn.XLOOKUP($E263,'Copy of Raw Data'!$E:$E,'Copy of Raw Data'!H:H,"ERROR",0,1)</f>
        <v>1111.76</v>
      </c>
      <c r="I263" s="9">
        <f>_xlfn.XLOOKUP($E263,'Copy of Raw Data'!$E:$E,'Copy of Raw Data'!I:I,"ERROR",0,1)</f>
        <v>4.72608746799027e-5</v>
      </c>
      <c r="J263" s="9" t="str">
        <f>_xlfn.XLOOKUP($E263,'Copy of Raw Data'!$E:$E,'Copy of 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10 to 15</v>
      </c>
      <c r="L263" s="9">
        <f>_xlfn.XLOOKUP($E263,'Copy of Raw Data'!$E:$E,'Copy of Raw Data'!L:L,"ERROR",0,1)</f>
        <v>12.99</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10 to 15</v>
      </c>
      <c r="N263" s="9">
        <f>_xlfn.XLOOKUP($E263,'Copy of Raw Data'!$E:$E,'Copy of Raw Data'!N:N,"ERROR",0,1)</f>
        <v>12.99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No Discount</v>
      </c>
      <c r="P263" s="16">
        <f t="shared" si="54"/>
        <v>0</v>
      </c>
      <c r="Q263" s="9">
        <f>_xlfn.XLOOKUP($E263,'Copy of Raw Data'!$E:$E,'Copy of Raw Data'!Q:Q,"ERROR",0,1)</f>
        <v>0</v>
      </c>
      <c r="R263" s="9">
        <f>_xlfn.XLOOKUP($E263,'Copy of Raw Data'!$E:$E,'Copy of Raw Data'!R:R,"ERROR",0,1)</f>
        <v>0</v>
      </c>
      <c r="S263" s="17" t="e">
        <f t="shared" si="51"/>
        <v>#N/A</v>
      </c>
      <c r="T263" s="9" t="e">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#N/A</v>
      </c>
      <c r="U263" s="17" t="e">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#N/A</v>
      </c>
      <c r="V263" s="17" t="e">
        <f t="shared" si="55"/>
        <v>#N/A</v>
      </c>
      <c r="W263" s="17" t="e">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#N/A</v>
      </c>
      <c r="X263" s="17" t="e">
        <f t="shared" si="56"/>
        <v>#N/A</v>
      </c>
      <c r="Y263" s="9" t="e">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#N/A</v>
      </c>
      <c r="Z263" s="17" t="e">
        <f t="array" ref="Z263">_xlfn.IFS(AA263="oz",_xlfn.IFS(R263="oz",Q263,R263="fl oz",Q263*1.04,R263="ml",Q263*0.0338),AA263="fl oz",_xlfn.IFS(R263="oz",Q263/1.04,R263="fl oz",Q263,R263="ml",Q263*0.0338/1.04),AA263="ml",_xlfn.IFS(R263="oz",Q263/0.0338,R263="fl oz",Q263*1.04/0.0338,R263="ml",Q263))</f>
        <v>#N/A</v>
      </c>
      <c r="AA263" s="9" t="str">
        <f>_xlfn.XLOOKUP($E263,'Copy of Raw Data'!$E:$E,'Copy of Raw Data'!AA:AA,"ERROR",0,1)</f>
        <v>oz</v>
      </c>
      <c r="AB263" s="9"/>
      <c r="AC263" s="9"/>
      <c r="AD263" s="9"/>
      <c r="AE263" s="9"/>
      <c r="AF263" s="9"/>
      <c r="AH263">
        <f t="shared" si="53"/>
        <v>0</v>
      </c>
      <c r="AI263">
        <f t="shared" si="53"/>
        <v>0</v>
      </c>
      <c r="AJ263">
        <f t="shared" si="53"/>
        <v>0</v>
      </c>
      <c r="AK263">
        <f t="shared" si="53"/>
        <v>0</v>
      </c>
      <c r="AL263">
        <f t="shared" si="53"/>
        <v>0</v>
      </c>
      <c r="AM263">
        <f t="shared" si="53"/>
        <v>0</v>
      </c>
      <c r="AN263">
        <f t="shared" si="53"/>
        <v>0</v>
      </c>
      <c r="AO263">
        <f t="shared" si="53"/>
        <v>0</v>
      </c>
      <c r="AP263">
        <f t="shared" si="53"/>
        <v>0</v>
      </c>
      <c r="AQ263">
        <f t="shared" si="53"/>
        <v>0</v>
      </c>
      <c r="AR263">
        <f t="shared" si="53"/>
        <v>0</v>
      </c>
      <c r="AS263">
        <f t="shared" si="53"/>
        <v>0</v>
      </c>
      <c r="AT263">
        <f t="shared" si="53"/>
        <v>0</v>
      </c>
      <c r="AU263">
        <f t="shared" si="53"/>
        <v>0</v>
      </c>
      <c r="AV263">
        <f t="shared" si="53"/>
        <v>0</v>
      </c>
      <c r="AW263">
        <f t="shared" si="53"/>
        <v>0</v>
      </c>
      <c r="AX263">
        <f t="shared" si="52"/>
        <v>0</v>
      </c>
      <c r="AY263">
        <f t="shared" si="52"/>
        <v>0</v>
      </c>
      <c r="AZ263">
        <f t="shared" si="52"/>
        <v>0</v>
      </c>
    </row>
    <row r="264" hidden="1" spans="1:52">
      <c r="A264" s="9" t="str">
        <f>_xlfn.XLOOKUP($E264,'Copy of Raw Data'!$E:$E,'Copy of Raw Data'!A:A,"ERROR",0,1)</f>
        <v>US</v>
      </c>
      <c r="B264" s="9" t="str">
        <f>_xlfn.XLOOKUP($E264,'Copy of Raw Data'!$E:$E,'Copy of Raw Data'!B:B,"ERROR",0,1)</f>
        <v>Hair Mousses</v>
      </c>
      <c r="C264" s="9" t="str">
        <f>_xlfn.XLOOKUP($E264,'Copy of Raw Data'!$E:$E,'Copy of Raw Data'!C:C,"ERROR",0,1)</f>
        <v>Herbal Essences</v>
      </c>
      <c r="D264" s="9" t="str">
        <f>_xlfn.XLOOKUP($E264,'Copy of Raw Data'!$E:$E,'Copy of Raw Data'!D:D,"ERROR",0,1)</f>
        <v>www.amazon.com/dp/B00E4MKM44</v>
      </c>
      <c r="E264" s="9" t="s">
        <v>952</v>
      </c>
      <c r="F264" s="9" t="str">
        <f>_xlfn.XLOOKUP($E264,'Copy of Raw Data'!$E:$E,'Copy of Raw Data'!F:F,"ERROR",0,1)</f>
        <v>Herbal Essences Hair Mousse - Set Me Up - Strong Hold (3) - Net Wt. 6.8 OZ (192 g) Per Can - Pack of 2 Cans</v>
      </c>
      <c r="G264" s="9">
        <f>_xlfn.XLOOKUP($E264,'Copy of Raw Data'!$E:$E,'Copy of Raw Data'!G:G,"ERROR",0,1)</f>
        <v>84</v>
      </c>
      <c r="H264" s="9">
        <f>_xlfn.XLOOKUP($E264,'Copy of Raw Data'!$E:$E,'Copy of Raw Data'!H:H,"ERROR",0,1)</f>
        <v>1111.64</v>
      </c>
      <c r="I264" s="9">
        <f>_xlfn.XLOOKUP($E264,'Copy of Raw Data'!$E:$E,'Copy of Raw Data'!I:I,"ERROR",0,1)</f>
        <v>4.6429290076309e-5</v>
      </c>
      <c r="J264" s="9" t="str">
        <f>_xlfn.XLOOKUP($E264,'Copy of Raw Data'!$E:$E,'Copy of 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_xlfn.XLOOKUP($E264,'Copy of Raw Data'!$E:$E,'Copy of Raw Data'!L:L,"ERROR",0,1)</f>
        <v>13.45</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15 to 20</v>
      </c>
      <c r="N264" s="9">
        <f>_xlfn.XLOOKUP($E264,'Copy of Raw Data'!$E:$E,'Copy of Raw Data'!N:N,"ERROR",0,1)</f>
        <v>16.61</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15% to 20%</v>
      </c>
      <c r="P264" s="16">
        <f t="shared" si="54"/>
        <v>0.190246839253462</v>
      </c>
      <c r="Q264" s="9">
        <f>_xlfn.XLOOKUP($E264,'Copy of Raw Data'!$E:$E,'Copy of Raw Data'!Q:Q,"ERROR",0,1)</f>
        <v>13.6</v>
      </c>
      <c r="R264" s="9" t="str">
        <f>_xlfn.XLOOKUP($E264,'Copy of Raw Data'!$E:$E,'Copy of Raw Data'!R:R,"ERROR",0,1)</f>
        <v>oz</v>
      </c>
      <c r="S264" s="17">
        <f t="shared" si="51"/>
        <v>0.988970588235294</v>
      </c>
      <c r="T264" s="9" t="str">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0.75 to 1</v>
      </c>
      <c r="U264" s="17"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 to 0.05</v>
      </c>
      <c r="V264" s="17">
        <f t="shared" si="55"/>
        <v>0.0413027909845034</v>
      </c>
      <c r="W264" s="17"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 to 0.05</v>
      </c>
      <c r="X264" s="17">
        <f t="shared" si="56"/>
        <v>0.0334450655473552</v>
      </c>
      <c r="Y264" s="9"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10 to 15</v>
      </c>
      <c r="Z264" s="17">
        <f t="array" ref="Z264">_xlfn.IFS(AA264="oz",_xlfn.IFS(R264="oz",Q264,R264="fl oz",Q264*1.04,R264="ml",Q264*0.0338),AA264="fl oz",_xlfn.IFS(R264="oz",Q264/1.04,R264="fl oz",Q264,R264="ml",Q264*0.0338/1.04),AA264="ml",_xlfn.IFS(R264="oz",Q264/0.0338,R264="fl oz",Q264*1.04/0.0338,R264="ml",Q264))</f>
        <v>13.6</v>
      </c>
      <c r="AA264" s="9" t="str">
        <f>_xlfn.XLOOKUP($E264,'Copy of Raw Data'!$E:$E,'Copy of Raw Data'!AA:AA,"ERROR",0,1)</f>
        <v>oz</v>
      </c>
      <c r="AB264" s="9"/>
      <c r="AC264" s="9"/>
      <c r="AD264" s="9"/>
      <c r="AE264" s="9"/>
      <c r="AF264" s="9"/>
      <c r="AH264">
        <f t="shared" si="53"/>
        <v>0</v>
      </c>
      <c r="AI264">
        <f t="shared" si="53"/>
        <v>0</v>
      </c>
      <c r="AJ264">
        <f t="shared" si="53"/>
        <v>0</v>
      </c>
      <c r="AK264">
        <f t="shared" si="53"/>
        <v>0</v>
      </c>
      <c r="AL264">
        <f t="shared" si="53"/>
        <v>0</v>
      </c>
      <c r="AM264">
        <f t="shared" si="53"/>
        <v>0</v>
      </c>
      <c r="AN264">
        <f t="shared" si="53"/>
        <v>0</v>
      </c>
      <c r="AO264">
        <f t="shared" si="53"/>
        <v>0</v>
      </c>
      <c r="AP264">
        <f t="shared" si="53"/>
        <v>0</v>
      </c>
      <c r="AQ264">
        <f t="shared" si="53"/>
        <v>0</v>
      </c>
      <c r="AR264">
        <f t="shared" si="53"/>
        <v>0</v>
      </c>
      <c r="AS264">
        <f t="shared" si="53"/>
        <v>0</v>
      </c>
      <c r="AT264">
        <f t="shared" si="53"/>
        <v>0</v>
      </c>
      <c r="AU264">
        <f t="shared" si="53"/>
        <v>0</v>
      </c>
      <c r="AV264">
        <f t="shared" si="53"/>
        <v>0</v>
      </c>
      <c r="AW264">
        <f t="shared" si="53"/>
        <v>0</v>
      </c>
      <c r="AX264">
        <f t="shared" si="52"/>
        <v>0</v>
      </c>
      <c r="AY264">
        <f t="shared" si="52"/>
        <v>0</v>
      </c>
      <c r="AZ264">
        <f t="shared" si="52"/>
        <v>0</v>
      </c>
    </row>
    <row r="265" hidden="1" spans="1:52">
      <c r="A265" s="9" t="str">
        <f>_xlfn.XLOOKUP($E265,'Copy of Raw Data'!$E:$E,'Copy of Raw Data'!A:A,"ERROR",0,1)</f>
        <v>US</v>
      </c>
      <c r="B265" s="9" t="str">
        <f>_xlfn.XLOOKUP($E265,'Copy of Raw Data'!$E:$E,'Copy of Raw Data'!B:B,"ERROR",0,1)</f>
        <v>Hair Mousses</v>
      </c>
      <c r="C265" s="9" t="str">
        <f>_xlfn.XLOOKUP($E265,'Copy of Raw Data'!$E:$E,'Copy of Raw Data'!C:C,"ERROR",0,1)</f>
        <v>tigi</v>
      </c>
      <c r="D265" s="9" t="str">
        <f>_xlfn.XLOOKUP($E265,'Copy of Raw Data'!$E:$E,'Copy of Raw Data'!D:D,"ERROR",0,1)</f>
        <v>www.amazon.com/dp/B00LMB33RS</v>
      </c>
      <c r="E265" s="9" t="s">
        <v>955</v>
      </c>
      <c r="F265" s="9" t="str">
        <f>_xlfn.XLOOKUP($E265,'Copy of Raw Data'!$E:$E,'Copy of Raw Data'!F:F,"ERROR",0,1)</f>
        <v>TIGI Catwalk Strong Hold Mousse for Unisex (140617), Clear, 6.7 Ounce</v>
      </c>
      <c r="G265" s="9">
        <f>_xlfn.XLOOKUP($E265,'Copy of Raw Data'!$E:$E,'Copy of Raw Data'!G:G,"ERROR",0,1)</f>
        <v>37</v>
      </c>
      <c r="H265" s="9">
        <f>_xlfn.XLOOKUP($E265,'Copy of Raw Data'!$E:$E,'Copy of Raw Data'!H:H,"ERROR",0,1)</f>
        <v>1092.08</v>
      </c>
      <c r="I265" s="9">
        <f>_xlfn.XLOOKUP($E265,'Copy of Raw Data'!$E:$E,'Copy of Raw Data'!I:I,"ERROR",0,1)</f>
        <v>4.51181413454894e-5</v>
      </c>
      <c r="J265" s="9" t="str">
        <f>_xlfn.XLOOKUP($E265,'Copy of Raw Data'!$E:$E,'Copy of 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20 to 30</v>
      </c>
      <c r="L265" s="9">
        <f>_xlfn.XLOOKUP($E265,'Copy of Raw Data'!$E:$E,'Copy of Raw Data'!L:L,"ERROR",0,1)</f>
        <v>29.92</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20 to 30</v>
      </c>
      <c r="N265" s="9">
        <f>_xlfn.XLOOKUP($E265,'Copy of Raw Data'!$E:$E,'Copy of Raw Data'!N:N,"ERROR",0,1)</f>
        <v>29.92</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6">
        <f t="shared" si="54"/>
        <v>0</v>
      </c>
      <c r="Q265" s="9">
        <f>_xlfn.XLOOKUP($E265,'Copy of Raw Data'!$E:$E,'Copy of Raw Data'!Q:Q,"ERROR",0,1)</f>
        <v>6.7</v>
      </c>
      <c r="R265" s="9" t="str">
        <f>_xlfn.XLOOKUP($E265,'Copy of Raw Data'!$E:$E,'Copy of Raw Data'!R:R,"ERROR",0,1)</f>
        <v>oz</v>
      </c>
      <c r="S265" s="17">
        <f t="shared" si="51"/>
        <v>4.46567164179104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4 to 5</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0.1 to 0.2</v>
      </c>
      <c r="V265" s="17">
        <f t="shared" si="55"/>
        <v>0.151020346357492</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0.1 to 0.2</v>
      </c>
      <c r="X265" s="17">
        <f t="shared" si="56"/>
        <v>0.151020346357492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6 to 8</v>
      </c>
      <c r="Z265" s="17">
        <f t="array" ref="Z265">_xlfn.IFS(AA265="oz",_xlfn.IFS(R265="oz",Q265,R265="fl oz",Q265*1.04,R265="ml",Q265*0.0338),AA265="fl oz",_xlfn.IFS(R265="oz",Q265/1.04,R265="fl oz",Q265,R265="ml",Q265*0.0338/1.04),AA265="ml",_xlfn.IFS(R265="oz",Q265/0.0338,R265="fl oz",Q265*1.04/0.0338,R265="ml",Q265))</f>
        <v>6.7</v>
      </c>
      <c r="AA265" s="9" t="str">
        <f>_xlfn.XLOOKUP($E265,'Copy of Raw Data'!$E:$E,'Copy of Raw Data'!AA:AA,"ERROR",0,1)</f>
        <v>oz</v>
      </c>
      <c r="AB265" s="9"/>
      <c r="AC265" s="9"/>
      <c r="AD265" s="9"/>
      <c r="AE265" s="9"/>
      <c r="AF265" s="9"/>
      <c r="AH265">
        <f t="shared" si="53"/>
        <v>0</v>
      </c>
      <c r="AI265">
        <f t="shared" si="53"/>
        <v>0</v>
      </c>
      <c r="AJ265">
        <f t="shared" si="53"/>
        <v>0</v>
      </c>
      <c r="AK265">
        <f t="shared" si="53"/>
        <v>0</v>
      </c>
      <c r="AL265">
        <f t="shared" si="53"/>
        <v>0</v>
      </c>
      <c r="AM265">
        <f t="shared" si="53"/>
        <v>0</v>
      </c>
      <c r="AN265">
        <f t="shared" si="53"/>
        <v>0</v>
      </c>
      <c r="AO265">
        <f t="shared" si="53"/>
        <v>0</v>
      </c>
      <c r="AP265">
        <f t="shared" si="53"/>
        <v>0</v>
      </c>
      <c r="AQ265">
        <f t="shared" si="53"/>
        <v>0</v>
      </c>
      <c r="AR265">
        <f t="shared" si="53"/>
        <v>0</v>
      </c>
      <c r="AS265">
        <f t="shared" si="53"/>
        <v>0</v>
      </c>
      <c r="AT265">
        <f t="shared" si="53"/>
        <v>0</v>
      </c>
      <c r="AU265">
        <f t="shared" si="53"/>
        <v>0</v>
      </c>
      <c r="AV265">
        <f t="shared" si="53"/>
        <v>0</v>
      </c>
      <c r="AW265">
        <f t="shared" si="53"/>
        <v>0</v>
      </c>
      <c r="AX265">
        <f t="shared" si="52"/>
        <v>0</v>
      </c>
      <c r="AY265">
        <f t="shared" si="52"/>
        <v>0</v>
      </c>
      <c r="AZ265">
        <f t="shared" si="52"/>
        <v>0</v>
      </c>
    </row>
    <row r="266" hidden="1" spans="1:52">
      <c r="A266" s="9" t="str">
        <f>_xlfn.XLOOKUP($E266,'Copy of Raw Data'!$E:$E,'Copy of Raw Data'!A:A,"ERROR",0,1)</f>
        <v>US</v>
      </c>
      <c r="B266" s="9" t="str">
        <f>_xlfn.XLOOKUP($E266,'Copy of Raw Data'!$E:$E,'Copy of Raw Data'!B:B,"ERROR",0,1)</f>
        <v>Hair Mousses</v>
      </c>
      <c r="C266" s="9" t="str">
        <f>_xlfn.XLOOKUP($E266,'Copy of Raw Data'!$E:$E,'Copy of Raw Data'!C:C,"ERROR",0,1)</f>
        <v>Herbal Essences</v>
      </c>
      <c r="D266" s="9" t="str">
        <f>_xlfn.XLOOKUP($E266,'Copy of Raw Data'!$E:$E,'Copy of Raw Data'!D:D,"ERROR",0,1)</f>
        <v>www.amazon.com/dp/B004AI31O0</v>
      </c>
      <c r="E266" s="9" t="s">
        <v>958</v>
      </c>
      <c r="F266" s="9" t="str">
        <f>_xlfn.XLOOKUP($E266,'Copy of Raw Data'!$E:$E,'Copy of Raw Data'!F:F,"ERROR",0,1)</f>
        <v>Herbal Essences Tousle Me Softly Tousling Hair Mousse, 6.8 Ounce</v>
      </c>
      <c r="G266" s="9">
        <f>_xlfn.XLOOKUP($E266,'Copy of Raw Data'!$E:$E,'Copy of Raw Data'!G:G,"ERROR",0,1)</f>
        <v>155</v>
      </c>
      <c r="H266" s="9">
        <f>_xlfn.XLOOKUP($E266,'Copy of Raw Data'!$E:$E,'Copy of Raw Data'!H:H,"ERROR",0,1)</f>
        <v>1061.24</v>
      </c>
      <c r="I266" s="9">
        <f>_xlfn.XLOOKUP($E266,'Copy of Raw Data'!$E:$E,'Copy of Raw Data'!I:I,"ERROR",0,1)</f>
        <v>4.38779919136475e-5</v>
      </c>
      <c r="J266" s="9" t="str">
        <f>_xlfn.XLOOKUP($E266,'Copy of Raw Data'!$E:$E,'Copy of 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 to 10</v>
      </c>
      <c r="L266" s="9">
        <f>_xlfn.XLOOKUP($E266,'Copy of Raw Data'!$E:$E,'Copy of Raw Data'!L:L,"ERROR",0,1)</f>
        <v>6.86</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5 to 10</v>
      </c>
      <c r="N266" s="9">
        <f>_xlfn.XLOOKUP($E266,'Copy of Raw Data'!$E:$E,'Copy of Raw Data'!N:N,"ERROR",0,1)</f>
        <v>7.22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4% to 6%</v>
      </c>
      <c r="P266" s="16">
        <f t="shared" si="54"/>
        <v>0.0498614958448753</v>
      </c>
      <c r="Q266" s="9">
        <f>_xlfn.XLOOKUP($E266,'Copy of Raw Data'!$E:$E,'Copy of Raw Data'!Q:Q,"ERROR",0,1)</f>
        <v>6.8</v>
      </c>
      <c r="R266" s="9" t="str">
        <f>_xlfn.XLOOKUP($E266,'Copy of Raw Data'!$E:$E,'Copy of Raw Data'!R:R,"ERROR",0,1)</f>
        <v>fl oz</v>
      </c>
      <c r="S266" s="17">
        <f t="shared" si="51"/>
        <v>0.970022624434389</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0.75 to 1</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 to 0.05</v>
      </c>
      <c r="V266" s="17">
        <f t="shared" si="55"/>
        <v>0.0345257897128831</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 to 0.05</v>
      </c>
      <c r="X266" s="17">
        <f t="shared" si="56"/>
        <v>0.0328042821925732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7.072</v>
      </c>
      <c r="AA266" s="9" t="str">
        <f>_xlfn.XLOOKUP($E266,'Copy of Raw Data'!$E:$E,'Copy of Raw Data'!AA:AA,"ERROR",0,1)</f>
        <v>oz</v>
      </c>
      <c r="AB266" s="9"/>
      <c r="AC266" s="9"/>
      <c r="AD266" s="9"/>
      <c r="AE266" s="9"/>
      <c r="AF266" s="9"/>
      <c r="AH266">
        <f t="shared" si="53"/>
        <v>0</v>
      </c>
      <c r="AI266">
        <f t="shared" si="53"/>
        <v>0</v>
      </c>
      <c r="AJ266">
        <f t="shared" si="53"/>
        <v>0</v>
      </c>
      <c r="AK266">
        <f t="shared" si="53"/>
        <v>0</v>
      </c>
      <c r="AL266">
        <f t="shared" si="53"/>
        <v>0</v>
      </c>
      <c r="AM266">
        <f t="shared" si="53"/>
        <v>0</v>
      </c>
      <c r="AN266">
        <f t="shared" si="53"/>
        <v>0</v>
      </c>
      <c r="AO266">
        <f t="shared" si="53"/>
        <v>0</v>
      </c>
      <c r="AP266">
        <f t="shared" si="53"/>
        <v>0</v>
      </c>
      <c r="AQ266">
        <f t="shared" si="53"/>
        <v>0</v>
      </c>
      <c r="AR266">
        <f t="shared" si="53"/>
        <v>0</v>
      </c>
      <c r="AS266">
        <f t="shared" si="53"/>
        <v>0</v>
      </c>
      <c r="AT266">
        <f t="shared" si="53"/>
        <v>0</v>
      </c>
      <c r="AU266">
        <f t="shared" si="53"/>
        <v>0</v>
      </c>
      <c r="AV266">
        <f t="shared" si="53"/>
        <v>0</v>
      </c>
      <c r="AW266">
        <f t="shared" si="53"/>
        <v>0</v>
      </c>
      <c r="AX266">
        <f t="shared" si="52"/>
        <v>0</v>
      </c>
      <c r="AY266">
        <f t="shared" si="52"/>
        <v>0</v>
      </c>
      <c r="AZ266">
        <f t="shared" si="52"/>
        <v>0</v>
      </c>
    </row>
    <row r="267" hidden="1" spans="1:52">
      <c r="A267" s="9" t="str">
        <f>_xlfn.XLOOKUP($E267,'Copy of Raw Data'!$E:$E,'Copy of Raw Data'!A:A,"ERROR",0,1)</f>
        <v>US</v>
      </c>
      <c r="B267" s="9" t="str">
        <f>_xlfn.XLOOKUP($E267,'Copy of Raw Data'!$E:$E,'Copy of Raw Data'!B:B,"ERROR",0,1)</f>
        <v>Hair Mousses</v>
      </c>
      <c r="C267" s="9" t="str">
        <f>_xlfn.XLOOKUP($E267,'Copy of Raw Data'!$E:$E,'Copy of Raw Data'!C:C,"ERROR",0,1)</f>
        <v>Miche Beauty</v>
      </c>
      <c r="D267" s="9" t="str">
        <f>_xlfn.XLOOKUP($E267,'Copy of Raw Data'!$E:$E,'Copy of Raw Data'!D:D,"ERROR",0,1)</f>
        <v>www.amazon.com/dp/B0BHXBRMLG</v>
      </c>
      <c r="E267" s="9" t="s">
        <v>962</v>
      </c>
      <c r="F267" s="9" t="str">
        <f>_xlfn.XLOOKUP($E267,'Copy of Raw Data'!$E:$E,'Copy of Raw Data'!F:F,"ERROR",0,1)</f>
        <v>Set Curl Defining Mousse 7.5 oz</v>
      </c>
      <c r="G267" s="9">
        <f>_xlfn.XLOOKUP($E267,'Copy of Raw Data'!$E:$E,'Copy of Raw Data'!G:G,"ERROR",0,1)</f>
        <v>52</v>
      </c>
      <c r="H267" s="9">
        <f>_xlfn.XLOOKUP($E267,'Copy of Raw Data'!$E:$E,'Copy of Raw Data'!H:H,"ERROR",0,1)</f>
        <v>1032.07</v>
      </c>
      <c r="I267" s="9">
        <f>_xlfn.XLOOKUP($E267,'Copy of Raw Data'!$E:$E,'Copy of Raw Data'!I:I,"ERROR",0,1)</f>
        <v>4.34775048499536e-5</v>
      </c>
      <c r="J267" s="9" t="str">
        <f>_xlfn.XLOOKUP($E267,'Copy of Raw Data'!$E:$E,'Copy of 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15 to 20</v>
      </c>
      <c r="L267" s="9">
        <f>_xlfn.XLOOKUP($E267,'Copy of Raw Data'!$E:$E,'Copy of Raw Data'!L:L,"ERROR",0,1)</f>
        <v>20</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15 to 20</v>
      </c>
      <c r="N267" s="9">
        <f>_xlfn.XLOOKUP($E267,'Copy of Raw Data'!$E:$E,'Copy of Raw Data'!N:N,"ERROR",0,1)</f>
        <v>20</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No Discount</v>
      </c>
      <c r="P267" s="16">
        <f t="shared" si="54"/>
        <v>0</v>
      </c>
      <c r="Q267" s="9">
        <f>_xlfn.XLOOKUP($E267,'Copy of Raw Data'!$E:$E,'Copy of Raw Data'!Q:Q,"ERROR",0,1)</f>
        <v>7.5</v>
      </c>
      <c r="R267" s="9" t="str">
        <f>_xlfn.XLOOKUP($E267,'Copy of Raw Data'!$E:$E,'Copy of Raw Data'!R:R,"ERROR",0,1)</f>
        <v>oz</v>
      </c>
      <c r="S267" s="17">
        <f t="shared" si="51"/>
        <v>2.66666666666667</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2 to 3</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0.05 to 0.1</v>
      </c>
      <c r="V267" s="17">
        <f t="shared" si="55"/>
        <v>0.0901814902491264</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7">
        <f t="shared" si="56"/>
        <v>0.0901814902491264</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7.5</v>
      </c>
      <c r="AA267" s="9" t="str">
        <f>_xlfn.XLOOKUP($E267,'Copy of Raw Data'!$E:$E,'Copy of Raw Data'!AA:AA,"ERROR",0,1)</f>
        <v>oz</v>
      </c>
      <c r="AB267" s="9"/>
      <c r="AC267" s="9"/>
      <c r="AD267" s="9"/>
      <c r="AE267" s="9"/>
      <c r="AF267" s="9"/>
      <c r="AH267">
        <f t="shared" si="53"/>
        <v>0</v>
      </c>
      <c r="AI267">
        <f t="shared" si="53"/>
        <v>0</v>
      </c>
      <c r="AJ267">
        <f t="shared" si="53"/>
        <v>0</v>
      </c>
      <c r="AK267">
        <f t="shared" si="53"/>
        <v>0</v>
      </c>
      <c r="AL267">
        <f t="shared" si="53"/>
        <v>0</v>
      </c>
      <c r="AM267">
        <f t="shared" si="53"/>
        <v>0</v>
      </c>
      <c r="AN267">
        <f t="shared" si="53"/>
        <v>0</v>
      </c>
      <c r="AO267">
        <f t="shared" si="53"/>
        <v>0</v>
      </c>
      <c r="AP267">
        <f t="shared" si="53"/>
        <v>0</v>
      </c>
      <c r="AQ267">
        <f t="shared" si="53"/>
        <v>0</v>
      </c>
      <c r="AR267">
        <f t="shared" si="53"/>
        <v>0</v>
      </c>
      <c r="AS267">
        <f t="shared" si="53"/>
        <v>0</v>
      </c>
      <c r="AT267">
        <f t="shared" si="53"/>
        <v>0</v>
      </c>
      <c r="AU267">
        <f t="shared" si="53"/>
        <v>0</v>
      </c>
      <c r="AV267">
        <f t="shared" si="53"/>
        <v>0</v>
      </c>
      <c r="AW267">
        <f t="shared" si="53"/>
        <v>0</v>
      </c>
      <c r="AX267">
        <f t="shared" si="52"/>
        <v>0</v>
      </c>
      <c r="AY267">
        <f t="shared" si="52"/>
        <v>0</v>
      </c>
      <c r="AZ267">
        <f t="shared" si="52"/>
        <v>0</v>
      </c>
    </row>
    <row r="268" hidden="1" spans="1:52">
      <c r="A268" s="9" t="str">
        <f>_xlfn.XLOOKUP($E268,'Copy of Raw Data'!$E:$E,'Copy of Raw Data'!A:A,"ERROR",0,1)</f>
        <v>US</v>
      </c>
      <c r="B268" s="9" t="str">
        <f>_xlfn.XLOOKUP($E268,'Copy of Raw Data'!$E:$E,'Copy of Raw Data'!B:B,"ERROR",0,1)</f>
        <v>Hair Mousses</v>
      </c>
      <c r="C268" s="9" t="str">
        <f>_xlfn.XLOOKUP($E268,'Copy of Raw Data'!$E:$E,'Copy of Raw Data'!C:C,"ERROR",0,1)</f>
        <v>Samnyte </v>
      </c>
      <c r="D268" s="9" t="str">
        <f>_xlfn.XLOOKUP($E268,'Copy of Raw Data'!$E:$E,'Copy of Raw Data'!D:D,"ERROR",0,1)</f>
        <v>www.amazon.com/dp/B094Z3CQ9M</v>
      </c>
      <c r="E268" s="9" t="s">
        <v>966</v>
      </c>
      <c r="F268" s="9" t="str">
        <f>_xlfn.XLOOKUP($E268,'Copy of Raw Data'!$E:$E,'Copy of Raw Data'!F:F,"ERROR",0,1)</f>
        <v>Hair Finishing Stick, 2pcs Hair Mascara for Flyaway Tamer, Fly Away Hair Tamer Stick for Enhance Gloss of Hair, Anti Frizz Broken Hair Baby Hair Flash Moment Flyaway Stick, Non-Greasy (pink)by Samnyte</v>
      </c>
      <c r="G268" s="9">
        <f>_xlfn.XLOOKUP($E268,'Copy of Raw Data'!$E:$E,'Copy of Raw Data'!G:G,"ERROR",0,1)</f>
        <v>186</v>
      </c>
      <c r="H268" s="9">
        <f>_xlfn.XLOOKUP($E268,'Copy of Raw Data'!$E:$E,'Copy of Raw Data'!H:H,"ERROR",0,1)</f>
        <v>1022.65</v>
      </c>
      <c r="I268" s="9">
        <f>_xlfn.XLOOKUP($E268,'Copy of Raw Data'!$E:$E,'Copy of Raw Data'!I:I,"ERROR",0,1)</f>
        <v>4.27904697173322e-5</v>
      </c>
      <c r="J268" s="9" t="str">
        <f>_xlfn.XLOOKUP($E268,'Copy of Raw Data'!$E:$E,'Copy of 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5 to 10</v>
      </c>
      <c r="L268" s="9">
        <f>_xlfn.XLOOKUP($E268,'Copy of Raw Data'!$E:$E,'Copy of Raw Data'!L:L,"ERROR",0,1)</f>
        <v>5.49</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5 to 10</v>
      </c>
      <c r="N268" s="9">
        <f>_xlfn.XLOOKUP($E268,'Copy of Raw Data'!$E:$E,'Copy of Raw Data'!N:N,"ERROR",0,1)</f>
        <v>5.49</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54"/>
        <v>0</v>
      </c>
      <c r="Q268" s="9">
        <f>_xlfn.XLOOKUP($E268,'Copy of Raw Data'!$E:$E,'Copy of Raw Data'!Q:Q,"ERROR",0,1)</f>
        <v>0</v>
      </c>
      <c r="R268" s="9">
        <f>_xlfn.XLOOKUP($E268,'Copy of Raw Data'!$E:$E,'Copy of Raw Data'!R:R,"ERROR",0,1)</f>
        <v>0</v>
      </c>
      <c r="S268" s="17" t="e">
        <f t="shared" si="51"/>
        <v>#N/A</v>
      </c>
      <c r="T268" s="9" t="e">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#N/A</v>
      </c>
      <c r="U268" s="17" t="e">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#N/A</v>
      </c>
      <c r="V268" s="17" t="e">
        <f t="shared" si="55"/>
        <v>#N/A</v>
      </c>
      <c r="W268" s="17" t="e">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#N/A</v>
      </c>
      <c r="X268" s="17" t="e">
        <f t="shared" si="56"/>
        <v>#N/A</v>
      </c>
      <c r="Y268" s="9" t="e">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#N/A</v>
      </c>
      <c r="Z268" s="17" t="e">
        <f t="array" ref="Z268">_xlfn.IFS(AA268="oz",_xlfn.IFS(R268="oz",Q268,R268="fl oz",Q268*1.04,R268="ml",Q268*0.0338),AA268="fl oz",_xlfn.IFS(R268="oz",Q268/1.04,R268="fl oz",Q268,R268="ml",Q268*0.0338/1.04),AA268="ml",_xlfn.IFS(R268="oz",Q268/0.0338,R268="fl oz",Q268*1.04/0.0338,R268="ml",Q268))</f>
        <v>#N/A</v>
      </c>
      <c r="AA268" s="9" t="str">
        <f>_xlfn.XLOOKUP($E268,'Copy of Raw Data'!$E:$E,'Copy of Raw Data'!AA:AA,"ERROR",0,1)</f>
        <v>oz</v>
      </c>
      <c r="AB268" s="9"/>
      <c r="AC268" s="9"/>
      <c r="AD268" s="9"/>
      <c r="AE268" s="9"/>
      <c r="AF268" s="9"/>
      <c r="AH268">
        <f t="shared" si="53"/>
        <v>0</v>
      </c>
      <c r="AI268">
        <f t="shared" si="53"/>
        <v>0</v>
      </c>
      <c r="AJ268">
        <f t="shared" si="53"/>
        <v>0</v>
      </c>
      <c r="AK268">
        <f t="shared" si="53"/>
        <v>0</v>
      </c>
      <c r="AL268">
        <f t="shared" si="53"/>
        <v>0</v>
      </c>
      <c r="AM268">
        <f t="shared" si="53"/>
        <v>0</v>
      </c>
      <c r="AN268">
        <f t="shared" si="53"/>
        <v>0</v>
      </c>
      <c r="AO268">
        <f t="shared" si="53"/>
        <v>0</v>
      </c>
      <c r="AP268">
        <f t="shared" si="53"/>
        <v>0</v>
      </c>
      <c r="AQ268">
        <f t="shared" si="53"/>
        <v>0</v>
      </c>
      <c r="AR268">
        <f t="shared" si="53"/>
        <v>0</v>
      </c>
      <c r="AS268">
        <f t="shared" si="53"/>
        <v>0</v>
      </c>
      <c r="AT268">
        <f t="shared" si="53"/>
        <v>0</v>
      </c>
      <c r="AU268">
        <f t="shared" si="53"/>
        <v>0</v>
      </c>
      <c r="AV268">
        <f t="shared" si="53"/>
        <v>0</v>
      </c>
      <c r="AW268">
        <f t="shared" si="53"/>
        <v>0</v>
      </c>
      <c r="AX268">
        <f t="shared" si="52"/>
        <v>0</v>
      </c>
      <c r="AY268">
        <f t="shared" si="52"/>
        <v>0</v>
      </c>
      <c r="AZ268">
        <f t="shared" si="52"/>
        <v>0</v>
      </c>
    </row>
    <row r="269" hidden="1" spans="1:52">
      <c r="A269" s="9" t="str">
        <f>_xlfn.XLOOKUP($E269,'Copy of Raw Data'!$E:$E,'Copy of Raw Data'!A:A,"ERROR",0,1)</f>
        <v>US</v>
      </c>
      <c r="B269" s="9" t="str">
        <f>_xlfn.XLOOKUP($E269,'Copy of Raw Data'!$E:$E,'Copy of Raw Data'!B:B,"ERROR",0,1)</f>
        <v>Hair Mousses</v>
      </c>
      <c r="C269" s="9" t="str">
        <f>_xlfn.XLOOKUP($E269,'Copy of Raw Data'!$E:$E,'Copy of Raw Data'!C:C,"ERROR",0,1)</f>
        <v>onesta</v>
      </c>
      <c r="D269" s="9" t="str">
        <f>_xlfn.XLOOKUP($E269,'Copy of Raw Data'!$E:$E,'Copy of Raw Data'!D:D,"ERROR",0,1)</f>
        <v>www.amazon.com/dp/B07D5ZCPTG</v>
      </c>
      <c r="E269" s="9" t="s">
        <v>970</v>
      </c>
      <c r="F269" s="9" t="str">
        <f>_xlfn.XLOOKUP($E269,'Copy of Raw Data'!$E:$E,'Copy of Raw Data'!F:F,"ERROR",0,1)</f>
        <v>Onesta Hair Care Plant Based Hi-Boost Volume Mousse for Hair Volume, Fullness and Body, 6.75 Ounces (Pack of 1)</v>
      </c>
      <c r="G269" s="9">
        <f>_xlfn.XLOOKUP($E269,'Copy of Raw Data'!$E:$E,'Copy of Raw Data'!G:G,"ERROR",0,1)</f>
        <v>40</v>
      </c>
      <c r="H269" s="9">
        <f>_xlfn.XLOOKUP($E269,'Copy of Raw Data'!$E:$E,'Copy of Raw Data'!H:H,"ERROR",0,1)</f>
        <v>1006.49</v>
      </c>
      <c r="I269" s="9">
        <f>_xlfn.XLOOKUP($E269,'Copy of Raw Data'!$E:$E,'Copy of Raw Data'!I:I,"ERROR",0,1)</f>
        <v>4.16621335527424e-5</v>
      </c>
      <c r="J269" s="9" t="str">
        <f>_xlfn.XLOOKUP($E269,'Copy of Raw Data'!$E:$E,'Copy of 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20 to 30</v>
      </c>
      <c r="L269" s="9">
        <f>_xlfn.XLOOKUP($E269,'Copy of Raw Data'!$E:$E,'Copy of Raw Data'!L:L,"ERROR",0,1)</f>
        <v>24.99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20 to 30</v>
      </c>
      <c r="N269" s="9">
        <f>_xlfn.XLOOKUP($E269,'Copy of Raw Data'!$E:$E,'Copy of Raw Data'!N:N,"ERROR",0,1)</f>
        <v>24.99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54"/>
        <v>0</v>
      </c>
      <c r="Q269" s="9">
        <f>_xlfn.XLOOKUP($E269,'Copy of Raw Data'!$E:$E,'Copy of Raw Data'!Q:Q,"ERROR",0,1)</f>
        <v>6.75</v>
      </c>
      <c r="R269" s="9" t="str">
        <f>_xlfn.XLOOKUP($E269,'Copy of Raw Data'!$E:$E,'Copy of Raw Data'!R:R,"ERROR",0,1)</f>
        <v>oz</v>
      </c>
      <c r="S269" s="17">
        <f t="shared" si="51"/>
        <v>3.70222222222222</v>
      </c>
      <c r="T269" s="9" t="str">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3 to 4</v>
      </c>
      <c r="U269" s="17"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0.1 to 0.2</v>
      </c>
      <c r="V269" s="17">
        <f t="shared" si="55"/>
        <v>0.125201968962537</v>
      </c>
      <c r="W269" s="17"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0.1 to 0.2</v>
      </c>
      <c r="X269" s="17">
        <f t="shared" si="56"/>
        <v>0.125201968962537</v>
      </c>
      <c r="Y269" s="9"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6 to 8</v>
      </c>
      <c r="Z269" s="17">
        <f t="array" ref="Z269">_xlfn.IFS(AA269="oz",_xlfn.IFS(R269="oz",Q269,R269="fl oz",Q269*1.04,R269="ml",Q269*0.0338),AA269="fl oz",_xlfn.IFS(R269="oz",Q269/1.04,R269="fl oz",Q269,R269="ml",Q269*0.0338/1.04),AA269="ml",_xlfn.IFS(R269="oz",Q269/0.0338,R269="fl oz",Q269*1.04/0.0338,R269="ml",Q269))</f>
        <v>6.75</v>
      </c>
      <c r="AA269" s="9" t="str">
        <f>_xlfn.XLOOKUP($E269,'Copy of Raw Data'!$E:$E,'Copy of Raw Data'!AA:AA,"ERROR",0,1)</f>
        <v>oz</v>
      </c>
      <c r="AB269" s="9"/>
      <c r="AC269" s="9"/>
      <c r="AD269" s="9"/>
      <c r="AE269" s="9"/>
      <c r="AF269" s="9"/>
      <c r="AH269">
        <f t="shared" si="53"/>
        <v>0</v>
      </c>
      <c r="AI269">
        <f t="shared" si="53"/>
        <v>0</v>
      </c>
      <c r="AJ269">
        <f t="shared" si="53"/>
        <v>0</v>
      </c>
      <c r="AK269">
        <f t="shared" si="53"/>
        <v>0</v>
      </c>
      <c r="AL269">
        <f t="shared" si="53"/>
        <v>0</v>
      </c>
      <c r="AM269">
        <f t="shared" si="53"/>
        <v>0</v>
      </c>
      <c r="AN269">
        <f t="shared" si="53"/>
        <v>0</v>
      </c>
      <c r="AO269">
        <f t="shared" si="53"/>
        <v>0</v>
      </c>
      <c r="AP269">
        <f t="shared" si="53"/>
        <v>0</v>
      </c>
      <c r="AQ269">
        <f t="shared" si="53"/>
        <v>0</v>
      </c>
      <c r="AR269">
        <f t="shared" si="53"/>
        <v>0</v>
      </c>
      <c r="AS269">
        <f t="shared" si="53"/>
        <v>0</v>
      </c>
      <c r="AT269">
        <f t="shared" si="53"/>
        <v>0</v>
      </c>
      <c r="AU269">
        <f t="shared" si="53"/>
        <v>0</v>
      </c>
      <c r="AV269">
        <f t="shared" si="53"/>
        <v>0</v>
      </c>
      <c r="AW269">
        <f t="shared" si="53"/>
        <v>0</v>
      </c>
      <c r="AX269">
        <f t="shared" si="52"/>
        <v>0</v>
      </c>
      <c r="AY269">
        <f t="shared" si="52"/>
        <v>0</v>
      </c>
      <c r="AZ269">
        <f t="shared" si="52"/>
        <v>0</v>
      </c>
    </row>
    <row r="270" hidden="1" spans="1:52">
      <c r="A270" s="9" t="str">
        <f>_xlfn.XLOOKUP($E270,'Copy of Raw Data'!$E:$E,'Copy of Raw Data'!A:A,"ERROR",0,1)</f>
        <v>US</v>
      </c>
      <c r="B270" s="9" t="str">
        <f>_xlfn.XLOOKUP($E270,'Copy of Raw Data'!$E:$E,'Copy of Raw Data'!B:B,"ERROR",0,1)</f>
        <v>Hair Mousses</v>
      </c>
      <c r="C270" s="9" t="str">
        <f>_xlfn.XLOOKUP($E270,'Copy of Raw Data'!$E:$E,'Copy of Raw Data'!C:C,"ERROR",0,1)</f>
        <v>TRESemmé</v>
      </c>
      <c r="D270" s="9" t="str">
        <f>_xlfn.XLOOKUP($E270,'Copy of Raw Data'!$E:$E,'Copy of Raw Data'!D:D,"ERROR",0,1)</f>
        <v>www.amazon.com/dp/B0C9KGF7GT</v>
      </c>
      <c r="E270" s="9" t="s">
        <v>973</v>
      </c>
      <c r="F270" s="9" t="str">
        <f>_xlfn.XLOOKUP($E270,'Copy of Raw Data'!$E:$E,'Copy of Raw Data'!F:F,"ERROR",0,1)</f>
        <v>TRESemme Mousse - Extra Hold Hair Mousse for Curls, Mousse for Hair Volume, Frizz Control Hair Care Products for Women and Men, Travel-Size Mousse, 2 Oz (Pack of 6)</v>
      </c>
      <c r="G270" s="9">
        <f>_xlfn.XLOOKUP($E270,'Copy of Raw Data'!$E:$E,'Copy of Raw Data'!G:G,"ERROR",0,1)</f>
        <v>52</v>
      </c>
      <c r="H270" s="9">
        <f>_xlfn.XLOOKUP($E270,'Copy of Raw Data'!$E:$E,'Copy of Raw Data'!H:H,"ERROR",0,1)</f>
        <v>979.95</v>
      </c>
      <c r="I270" s="9">
        <f>_xlfn.XLOOKUP($E270,'Copy of Raw Data'!$E:$E,'Copy of Raw Data'!I:I,"ERROR",0,1)</f>
        <v>4.1202551264151e-5</v>
      </c>
      <c r="J270" s="9" t="str">
        <f>_xlfn.XLOOKUP($E270,'Copy of Raw Data'!$E:$E,'Copy of 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15 to 20</v>
      </c>
      <c r="L270" s="9">
        <f>_xlfn.XLOOKUP($E270,'Copy of Raw Data'!$E:$E,'Copy of Raw Data'!L:L,"ERROR",0,1)</f>
        <v>18.99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15 to 20</v>
      </c>
      <c r="N270" s="9">
        <f>_xlfn.XLOOKUP($E270,'Copy of Raw Data'!$E:$E,'Copy of Raw Data'!N:N,"ERROR",0,1)</f>
        <v>18.99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54"/>
        <v>0</v>
      </c>
      <c r="Q270" s="9">
        <f>_xlfn.XLOOKUP($E270,'Copy of Raw Data'!$E:$E,'Copy of Raw Data'!Q:Q,"ERROR",0,1)</f>
        <v>12</v>
      </c>
      <c r="R270" s="9" t="str">
        <f>_xlfn.XLOOKUP($E270,'Copy of Raw Data'!$E:$E,'Copy of Raw Data'!R:R,"ERROR",0,1)</f>
        <v>oz</v>
      </c>
      <c r="S270" s="17">
        <f t="shared" si="51"/>
        <v>1.5825</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1 to 2</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0.05 to 0.1</v>
      </c>
      <c r="V270" s="17">
        <f t="shared" si="55"/>
        <v>0.0535170781197159</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0.05 to 0.1</v>
      </c>
      <c r="X270" s="17">
        <f t="shared" si="56"/>
        <v>0.0535170781197159</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10 to 15</v>
      </c>
      <c r="Z270" s="17">
        <f t="array" ref="Z270">_xlfn.IFS(AA270="oz",_xlfn.IFS(R270="oz",Q270,R270="fl oz",Q270*1.04,R270="ml",Q270*0.0338),AA270="fl oz",_xlfn.IFS(R270="oz",Q270/1.04,R270="fl oz",Q270,R270="ml",Q270*0.0338/1.04),AA270="ml",_xlfn.IFS(R270="oz",Q270/0.0338,R270="fl oz",Q270*1.04/0.0338,R270="ml",Q270))</f>
        <v>12</v>
      </c>
      <c r="AA270" s="9" t="str">
        <f>_xlfn.XLOOKUP($E270,'Copy of Raw Data'!$E:$E,'Copy of Raw Data'!AA:AA,"ERROR",0,1)</f>
        <v>oz</v>
      </c>
      <c r="AB270" s="9"/>
      <c r="AC270" s="9"/>
      <c r="AD270" s="9"/>
      <c r="AE270" s="9"/>
      <c r="AF270" s="9"/>
      <c r="AH270">
        <f t="shared" si="53"/>
        <v>0</v>
      </c>
      <c r="AI270">
        <f t="shared" si="53"/>
        <v>0</v>
      </c>
      <c r="AJ270">
        <f t="shared" si="53"/>
        <v>0</v>
      </c>
      <c r="AK270">
        <f t="shared" si="53"/>
        <v>0</v>
      </c>
      <c r="AL270">
        <f t="shared" si="53"/>
        <v>0</v>
      </c>
      <c r="AM270">
        <f t="shared" si="53"/>
        <v>0</v>
      </c>
      <c r="AN270">
        <f t="shared" si="53"/>
        <v>0</v>
      </c>
      <c r="AO270">
        <f t="shared" si="53"/>
        <v>0</v>
      </c>
      <c r="AP270">
        <f t="shared" si="53"/>
        <v>0</v>
      </c>
      <c r="AQ270">
        <f t="shared" si="53"/>
        <v>0</v>
      </c>
      <c r="AR270">
        <f t="shared" si="53"/>
        <v>0</v>
      </c>
      <c r="AS270">
        <f t="shared" si="53"/>
        <v>0</v>
      </c>
      <c r="AT270">
        <f t="shared" si="53"/>
        <v>0</v>
      </c>
      <c r="AU270">
        <f t="shared" si="53"/>
        <v>0</v>
      </c>
      <c r="AV270">
        <f t="shared" si="53"/>
        <v>0</v>
      </c>
      <c r="AW270">
        <f t="shared" ref="AW270:AZ314" si="57">IF(IFERROR(SEARCH(AW$2,$AE270,1),0)=0,0,1)</f>
        <v>0</v>
      </c>
      <c r="AX270">
        <f t="shared" si="57"/>
        <v>0</v>
      </c>
      <c r="AY270">
        <f t="shared" si="57"/>
        <v>0</v>
      </c>
      <c r="AZ270">
        <f t="shared" si="57"/>
        <v>0</v>
      </c>
    </row>
    <row r="271" hidden="1" spans="1:52">
      <c r="A271" s="9" t="str">
        <f>_xlfn.XLOOKUP($E271,'Copy of Raw Data'!$E:$E,'Copy of Raw Data'!A:A,"ERROR",0,1)</f>
        <v>US</v>
      </c>
      <c r="B271" s="9" t="str">
        <f>_xlfn.XLOOKUP($E271,'Copy of Raw Data'!$E:$E,'Copy of Raw Data'!B:B,"ERROR",0,1)</f>
        <v>Hair Mousses</v>
      </c>
      <c r="C271" s="9" t="str">
        <f>_xlfn.XLOOKUP($E271,'Copy of Raw Data'!$E:$E,'Copy of Raw Data'!C:C,"ERROR",0,1)</f>
        <v>elizabeth arden</v>
      </c>
      <c r="D271" s="9" t="str">
        <f>_xlfn.XLOOKUP($E271,'Copy of Raw Data'!$E:$E,'Copy of Raw Data'!D:D,"ERROR",0,1)</f>
        <v>www.amazon.com/dp/B001BEHTIK</v>
      </c>
      <c r="E271" s="9" t="s">
        <v>976</v>
      </c>
      <c r="F271" s="9" t="str">
        <f>_xlfn.XLOOKUP($E271,'Copy of Raw Data'!$E:$E,'Copy of Raw Data'!F:F,"ERROR",0,1)</f>
        <v>Elizabeth Arden Flawless Finish Mousse Makeup</v>
      </c>
      <c r="G271" s="9">
        <f>_xlfn.XLOOKUP($E271,'Copy of Raw Data'!$E:$E,'Copy of Raw Data'!G:G,"ERROR",0,1)</f>
        <v>28</v>
      </c>
      <c r="H271" s="9">
        <f>_xlfn.XLOOKUP($E271,'Copy of Raw Data'!$E:$E,'Copy of Raw Data'!H:H,"ERROR",0,1)</f>
        <v>969.14</v>
      </c>
      <c r="I271" s="9">
        <f>_xlfn.XLOOKUP($E271,'Copy of Raw Data'!$E:$E,'Copy of Raw Data'!I:I,"ERROR",0,1)</f>
        <v>4.01907049673448e-5</v>
      </c>
      <c r="J271" s="9" t="str">
        <f>_xlfn.XLOOKUP($E271,'Copy of Raw Data'!$E:$E,'Copy of 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30 to 40</v>
      </c>
      <c r="L271" s="9">
        <f>_xlfn.XLOOKUP($E271,'Copy of Raw Data'!$E:$E,'Copy of Raw Data'!L:L,"ERROR",0,1)</f>
        <v>35</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30 to 40</v>
      </c>
      <c r="N271" s="9">
        <f>_xlfn.XLOOKUP($E271,'Copy of Raw Data'!$E:$E,'Copy of Raw Data'!N:N,"ERROR",0,1)</f>
        <v>35</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54"/>
        <v>0</v>
      </c>
      <c r="Q271" s="9">
        <f>_xlfn.XLOOKUP($E271,'Copy of Raw Data'!$E:$E,'Copy of Raw Data'!Q:Q,"ERROR",0,1)</f>
        <v>0</v>
      </c>
      <c r="R271" s="9">
        <f>_xlfn.XLOOKUP($E271,'Copy of Raw Data'!$E:$E,'Copy of Raw Data'!R:R,"ERROR",0,1)</f>
        <v>0</v>
      </c>
      <c r="S271" s="17" t="e">
        <f t="shared" si="51"/>
        <v>#N/A</v>
      </c>
      <c r="T271" s="9" t="e">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#N/A</v>
      </c>
      <c r="U271" s="17" t="e">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#N/A</v>
      </c>
      <c r="V271" s="17" t="e">
        <f t="shared" si="55"/>
        <v>#N/A</v>
      </c>
      <c r="W271" s="17" t="e">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#N/A</v>
      </c>
      <c r="X271" s="17" t="e">
        <f t="shared" si="56"/>
        <v>#N/A</v>
      </c>
      <c r="Y271" s="9" t="e">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#N/A</v>
      </c>
      <c r="Z271" s="17" t="e">
        <f t="array" ref="Z271">_xlfn.IFS(AA271="oz",_xlfn.IFS(R271="oz",Q271,R271="fl oz",Q271*1.04,R271="ml",Q271*0.0338),AA271="fl oz",_xlfn.IFS(R271="oz",Q271/1.04,R271="fl oz",Q271,R271="ml",Q271*0.0338/1.04),AA271="ml",_xlfn.IFS(R271="oz",Q271/0.0338,R271="fl oz",Q271*1.04/0.0338,R271="ml",Q271))</f>
        <v>#N/A</v>
      </c>
      <c r="AA271" s="9" t="str">
        <f>_xlfn.XLOOKUP($E271,'Copy of Raw Data'!$E:$E,'Copy of Raw Data'!AA:AA,"ERROR",0,1)</f>
        <v>oz</v>
      </c>
      <c r="AB271" s="9"/>
      <c r="AC271" s="9"/>
      <c r="AD271" s="9"/>
      <c r="AE271" s="9"/>
      <c r="AF271" s="9"/>
      <c r="AH271">
        <f t="shared" ref="AH271:AW314" si="58">IF(IFERROR(SEARCH(AH$2,$AE271,1),0)=0,0,1)</f>
        <v>0</v>
      </c>
      <c r="AI271">
        <f t="shared" si="58"/>
        <v>0</v>
      </c>
      <c r="AJ271">
        <f t="shared" si="58"/>
        <v>0</v>
      </c>
      <c r="AK271">
        <f t="shared" si="58"/>
        <v>0</v>
      </c>
      <c r="AL271">
        <f t="shared" si="58"/>
        <v>0</v>
      </c>
      <c r="AM271">
        <f t="shared" si="58"/>
        <v>0</v>
      </c>
      <c r="AN271">
        <f t="shared" si="58"/>
        <v>0</v>
      </c>
      <c r="AO271">
        <f t="shared" si="58"/>
        <v>0</v>
      </c>
      <c r="AP271">
        <f t="shared" si="58"/>
        <v>0</v>
      </c>
      <c r="AQ271">
        <f t="shared" si="58"/>
        <v>0</v>
      </c>
      <c r="AR271">
        <f t="shared" si="58"/>
        <v>0</v>
      </c>
      <c r="AS271">
        <f t="shared" si="58"/>
        <v>0</v>
      </c>
      <c r="AT271">
        <f t="shared" si="58"/>
        <v>0</v>
      </c>
      <c r="AU271">
        <f t="shared" si="58"/>
        <v>0</v>
      </c>
      <c r="AV271">
        <f t="shared" si="58"/>
        <v>0</v>
      </c>
      <c r="AW271">
        <f t="shared" si="58"/>
        <v>0</v>
      </c>
      <c r="AX271">
        <f t="shared" si="57"/>
        <v>0</v>
      </c>
      <c r="AY271">
        <f t="shared" si="57"/>
        <v>0</v>
      </c>
      <c r="AZ271">
        <f t="shared" si="57"/>
        <v>0</v>
      </c>
    </row>
    <row r="272" hidden="1" spans="1:52">
      <c r="A272" s="9" t="str">
        <f>_xlfn.XLOOKUP($E272,'Copy of Raw Data'!$E:$E,'Copy of Raw Data'!A:A,"ERROR",0,1)</f>
        <v>US</v>
      </c>
      <c r="B272" s="9" t="str">
        <f>_xlfn.XLOOKUP($E272,'Copy of Raw Data'!$E:$E,'Copy of Raw Data'!B:B,"ERROR",0,1)</f>
        <v>Hair Mousses</v>
      </c>
      <c r="C272" s="9" t="str">
        <f>_xlfn.XLOOKUP($E272,'Copy of Raw Data'!$E:$E,'Copy of Raw Data'!C:C,"ERROR",0,1)</f>
        <v>others</v>
      </c>
      <c r="D272" s="9" t="str">
        <f>_xlfn.XLOOKUP($E272,'Copy of Raw Data'!$E:$E,'Copy of Raw Data'!D:D,"ERROR",0,1)</f>
        <v>www.amazon.com/dp/B0064EDOG8</v>
      </c>
      <c r="E272" s="9" t="s">
        <v>978</v>
      </c>
      <c r="F272" s="9" t="str">
        <f>_xlfn.XLOOKUP($E272,'Copy of Raw Data'!$E:$E,'Copy of Raw Data'!F:F,"ERROR",0,1)</f>
        <v>Framesi BY Lava Sparkling Mousse, Strong Hold Hair Mousse for Color Treated Hair, 6.9 oz</v>
      </c>
      <c r="G272" s="9">
        <f>_xlfn.XLOOKUP($E272,'Copy of Raw Data'!$E:$E,'Copy of Raw Data'!G:G,"ERROR",0,1)</f>
        <v>45</v>
      </c>
      <c r="H272" s="9">
        <f>_xlfn.XLOOKUP($E272,'Copy of Raw Data'!$E:$E,'Copy of Raw Data'!H:H,"ERROR",0,1)</f>
        <v>945.34</v>
      </c>
      <c r="I272" s="9">
        <f>_xlfn.XLOOKUP($E272,'Copy of Raw Data'!$E:$E,'Copy of Raw Data'!I:I,"ERROR",0,1)</f>
        <v>3.82061257599954e-5</v>
      </c>
      <c r="J272" s="9" t="str">
        <f>_xlfn.XLOOKUP($E272,'Copy of Raw Data'!$E:$E,'Copy of 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20 to 30</v>
      </c>
      <c r="L272" s="9">
        <f>_xlfn.XLOOKUP($E272,'Copy of Raw Data'!$E:$E,'Copy of Raw Data'!L:L,"ERROR",0,1)</f>
        <v>20.83</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20 to 30</v>
      </c>
      <c r="N272" s="9">
        <f>_xlfn.XLOOKUP($E272,'Copy of Raw Data'!$E:$E,'Copy of Raw Data'!N:N,"ERROR",0,1)</f>
        <v>20.9</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0% to 2%</v>
      </c>
      <c r="P272" s="16">
        <f t="shared" si="54"/>
        <v>0.00334928229665073</v>
      </c>
      <c r="Q272" s="9">
        <f>_xlfn.XLOOKUP($E272,'Copy of Raw Data'!$E:$E,'Copy of Raw Data'!Q:Q,"ERROR",0,1)</f>
        <v>6.9</v>
      </c>
      <c r="R272" s="9" t="str">
        <f>_xlfn.XLOOKUP($E272,'Copy of Raw Data'!$E:$E,'Copy of Raw Data'!R:R,"ERROR",0,1)</f>
        <v>oz</v>
      </c>
      <c r="S272" s="17">
        <f t="shared" si="51"/>
        <v>3.01884057971014</v>
      </c>
      <c r="T272" s="9" t="str">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3 to 4</v>
      </c>
      <c r="U272" s="17" t="str">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0.1 to 0.2</v>
      </c>
      <c r="V272" s="17">
        <f t="shared" si="55"/>
        <v>0.102434410119932</v>
      </c>
      <c r="W272" s="17" t="str">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0.1 to 0.2</v>
      </c>
      <c r="X272" s="17">
        <f t="shared" si="56"/>
        <v>0.102091328363549</v>
      </c>
      <c r="Y272" s="9" t="str">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17">
        <f t="array" ref="Z272">_xlfn.IFS(AA272="oz",_xlfn.IFS(R272="oz",Q272,R272="fl oz",Q272*1.04,R272="ml",Q272*0.0338),AA272="fl oz",_xlfn.IFS(R272="oz",Q272/1.04,R272="fl oz",Q272,R272="ml",Q272*0.0338/1.04),AA272="ml",_xlfn.IFS(R272="oz",Q272/0.0338,R272="fl oz",Q272*1.04/0.0338,R272="ml",Q272))</f>
        <v>6.9</v>
      </c>
      <c r="AA272" s="9" t="str">
        <f>_xlfn.XLOOKUP($E272,'Copy of Raw Data'!$E:$E,'Copy of Raw Data'!AA:AA,"ERROR",0,1)</f>
        <v>oz</v>
      </c>
      <c r="AB272" s="9"/>
      <c r="AC272" s="9"/>
      <c r="AD272" s="9"/>
      <c r="AE272" s="9"/>
      <c r="AF272" s="9"/>
      <c r="AH272">
        <f t="shared" si="58"/>
        <v>0</v>
      </c>
      <c r="AI272">
        <f t="shared" si="58"/>
        <v>0</v>
      </c>
      <c r="AJ272">
        <f t="shared" si="58"/>
        <v>0</v>
      </c>
      <c r="AK272">
        <f t="shared" si="58"/>
        <v>0</v>
      </c>
      <c r="AL272">
        <f t="shared" si="58"/>
        <v>0</v>
      </c>
      <c r="AM272">
        <f t="shared" si="58"/>
        <v>0</v>
      </c>
      <c r="AN272">
        <f t="shared" si="58"/>
        <v>0</v>
      </c>
      <c r="AO272">
        <f t="shared" si="58"/>
        <v>0</v>
      </c>
      <c r="AP272">
        <f t="shared" si="58"/>
        <v>0</v>
      </c>
      <c r="AQ272">
        <f t="shared" si="58"/>
        <v>0</v>
      </c>
      <c r="AR272">
        <f t="shared" si="58"/>
        <v>0</v>
      </c>
      <c r="AS272">
        <f t="shared" si="58"/>
        <v>0</v>
      </c>
      <c r="AT272">
        <f t="shared" si="58"/>
        <v>0</v>
      </c>
      <c r="AU272">
        <f t="shared" si="58"/>
        <v>0</v>
      </c>
      <c r="AV272">
        <f t="shared" si="58"/>
        <v>0</v>
      </c>
      <c r="AW272">
        <f t="shared" si="58"/>
        <v>0</v>
      </c>
      <c r="AX272">
        <f t="shared" si="57"/>
        <v>0</v>
      </c>
      <c r="AY272">
        <f t="shared" si="57"/>
        <v>0</v>
      </c>
      <c r="AZ272">
        <f t="shared" si="57"/>
        <v>0</v>
      </c>
    </row>
    <row r="273" hidden="1" spans="1:52">
      <c r="A273" s="9" t="str">
        <f>_xlfn.XLOOKUP($E273,'Copy of Raw Data'!$E:$E,'Copy of Raw Data'!A:A,"ERROR",0,1)</f>
        <v>US</v>
      </c>
      <c r="B273" s="9" t="str">
        <f>_xlfn.XLOOKUP($E273,'Copy of Raw Data'!$E:$E,'Copy of Raw Data'!B:B,"ERROR",0,1)</f>
        <v>Hair Mousses</v>
      </c>
      <c r="C273" s="9" t="str">
        <f>_xlfn.XLOOKUP($E273,'Copy of Raw Data'!$E:$E,'Copy of Raw Data'!C:C,"ERROR",0,1)</f>
        <v>redken</v>
      </c>
      <c r="D273" s="9" t="str">
        <f>_xlfn.XLOOKUP($E273,'Copy of Raw Data'!$E:$E,'Copy of Raw Data'!D:D,"ERROR",0,1)</f>
        <v>www.amazon.com/dp/B09DHLVHPJ</v>
      </c>
      <c r="E273" s="9" t="s">
        <v>981</v>
      </c>
      <c r="F273" s="9" t="str">
        <f>_xlfn.XLOOKUP($E273,'Copy of Raw Data'!$E:$E,'Copy of Raw Data'!F:F,"ERROR",0,1)</f>
        <v>Redken Color Extend Blondage Toning Foam Mousse | Purple Foam | Anti Brass for Blonde Hair</v>
      </c>
      <c r="G273" s="9">
        <f>_xlfn.XLOOKUP($E273,'Copy of Raw Data'!$E:$E,'Copy of Raw Data'!G:G,"ERROR",0,1)</f>
        <v>64</v>
      </c>
      <c r="H273" s="9">
        <f>_xlfn.XLOOKUP($E273,'Copy of Raw Data'!$E:$E,'Copy of Raw Data'!H:H,"ERROR",0,1)</f>
        <v>898.66</v>
      </c>
      <c r="I273" s="9">
        <f>_xlfn.XLOOKUP($E273,'Copy of Raw Data'!$E:$E,'Copy of Raw Data'!I:I,"ERROR",0,1)</f>
        <v>3.7449366764905e-5</v>
      </c>
      <c r="J273" s="9" t="str">
        <f>_xlfn.XLOOKUP($E273,'Copy of Raw Data'!$E:$E,'Copy of 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10 to 15</v>
      </c>
      <c r="L273" s="9">
        <f>_xlfn.XLOOKUP($E273,'Copy of Raw Data'!$E:$E,'Copy of Raw Data'!L:L,"ERROR",0,1)</f>
        <v>14</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10 to 15</v>
      </c>
      <c r="N273" s="9">
        <f>_xlfn.XLOOKUP($E273,'Copy of Raw Data'!$E:$E,'Copy of Raw Data'!N:N,"ERROR",0,1)</f>
        <v>14</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6">
        <f t="shared" si="54"/>
        <v>0</v>
      </c>
      <c r="Q273" s="9">
        <f>_xlfn.XLOOKUP($E273,'Copy of Raw Data'!$E:$E,'Copy of Raw Data'!Q:Q,"ERROR",0,1)</f>
        <v>0</v>
      </c>
      <c r="R273" s="9">
        <f>_xlfn.XLOOKUP($E273,'Copy of Raw Data'!$E:$E,'Copy of Raw Data'!R:R,"ERROR",0,1)</f>
        <v>0</v>
      </c>
      <c r="S273" s="17" t="e">
        <f t="shared" si="51"/>
        <v>#N/A</v>
      </c>
      <c r="T273" s="9" t="e">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#N/A</v>
      </c>
      <c r="U273" s="17" t="e">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#N/A</v>
      </c>
      <c r="V273" s="17" t="e">
        <f t="shared" si="55"/>
        <v>#N/A</v>
      </c>
      <c r="W273" s="17" t="e">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#N/A</v>
      </c>
      <c r="X273" s="17" t="e">
        <f t="shared" si="56"/>
        <v>#N/A</v>
      </c>
      <c r="Y273" s="9" t="e">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#N/A</v>
      </c>
      <c r="Z273" s="17" t="e">
        <f t="array" ref="Z273">_xlfn.IFS(AA273="oz",_xlfn.IFS(R273="oz",Q273,R273="fl oz",Q273*1.04,R273="ml",Q273*0.0338),AA273="fl oz",_xlfn.IFS(R273="oz",Q273/1.04,R273="fl oz",Q273,R273="ml",Q273*0.0338/1.04),AA273="ml",_xlfn.IFS(R273="oz",Q273/0.0338,R273="fl oz",Q273*1.04/0.0338,R273="ml",Q273))</f>
        <v>#N/A</v>
      </c>
      <c r="AA273" s="9" t="str">
        <f>_xlfn.XLOOKUP($E273,'Copy of Raw Data'!$E:$E,'Copy of Raw Data'!AA:AA,"ERROR",0,1)</f>
        <v>oz</v>
      </c>
      <c r="AB273" s="9"/>
      <c r="AC273" s="9"/>
      <c r="AD273" s="9"/>
      <c r="AE273" s="9"/>
      <c r="AF273" s="9"/>
      <c r="AH273">
        <f t="shared" si="58"/>
        <v>0</v>
      </c>
      <c r="AI273">
        <f t="shared" si="58"/>
        <v>0</v>
      </c>
      <c r="AJ273">
        <f t="shared" si="58"/>
        <v>0</v>
      </c>
      <c r="AK273">
        <f t="shared" si="58"/>
        <v>0</v>
      </c>
      <c r="AL273">
        <f t="shared" si="58"/>
        <v>0</v>
      </c>
      <c r="AM273">
        <f t="shared" si="58"/>
        <v>0</v>
      </c>
      <c r="AN273">
        <f t="shared" si="58"/>
        <v>0</v>
      </c>
      <c r="AO273">
        <f t="shared" si="58"/>
        <v>0</v>
      </c>
      <c r="AP273">
        <f t="shared" si="58"/>
        <v>0</v>
      </c>
      <c r="AQ273">
        <f t="shared" si="58"/>
        <v>0</v>
      </c>
      <c r="AR273">
        <f t="shared" si="58"/>
        <v>0</v>
      </c>
      <c r="AS273">
        <f t="shared" si="58"/>
        <v>0</v>
      </c>
      <c r="AT273">
        <f t="shared" si="58"/>
        <v>0</v>
      </c>
      <c r="AU273">
        <f t="shared" si="58"/>
        <v>0</v>
      </c>
      <c r="AV273">
        <f t="shared" si="58"/>
        <v>0</v>
      </c>
      <c r="AW273">
        <f t="shared" si="58"/>
        <v>0</v>
      </c>
      <c r="AX273">
        <f t="shared" si="57"/>
        <v>0</v>
      </c>
      <c r="AY273">
        <f t="shared" si="57"/>
        <v>0</v>
      </c>
      <c r="AZ273">
        <f t="shared" si="57"/>
        <v>0</v>
      </c>
    </row>
    <row r="274" hidden="1" spans="1:52">
      <c r="A274" s="9" t="str">
        <f>_xlfn.XLOOKUP($E274,'Copy of Raw Data'!$E:$E,'Copy of Raw Data'!A:A,"ERROR",0,1)</f>
        <v>US</v>
      </c>
      <c r="B274" s="9" t="str">
        <f>_xlfn.XLOOKUP($E274,'Copy of Raw Data'!$E:$E,'Copy of Raw Data'!B:B,"ERROR",0,1)</f>
        <v>Hair Mousses</v>
      </c>
      <c r="C274" s="9" t="str">
        <f>_xlfn.XLOOKUP($E274,'Copy of Raw Data'!$E:$E,'Copy of Raw Data'!C:C,"ERROR",0,1)</f>
        <v>roux</v>
      </c>
      <c r="D274" s="9" t="str">
        <f>_xlfn.XLOOKUP($E274,'Copy of Raw Data'!$E:$E,'Copy of Raw Data'!D:D,"ERROR",0,1)</f>
        <v>www.amazon.com/dp/B002N42OL4</v>
      </c>
      <c r="E274" s="9" t="s">
        <v>984</v>
      </c>
      <c r="F274" s="9" t="str">
        <f>_xlfn.XLOOKUP($E274,'Copy of Raw Data'!$E:$E,'Copy of Raw Data'!F:F,"ERROR",0,1)</f>
        <v>Roux Fanci-Full Instant Color Mousse Tones &amp; Enriches Dark Blonde Hair, 16 Hidden Honey, 6 Fl Oz (Pack of 1)</v>
      </c>
      <c r="G274" s="9">
        <f>_xlfn.XLOOKUP($E274,'Copy of Raw Data'!$E:$E,'Copy of Raw Data'!G:G,"ERROR",0,1)</f>
        <v>18</v>
      </c>
      <c r="H274" s="9">
        <f>_xlfn.XLOOKUP($E274,'Copy of Raw Data'!$E:$E,'Copy of Raw Data'!H:H,"ERROR",0,1)</f>
        <v>880.86</v>
      </c>
      <c r="I274" s="9">
        <f>_xlfn.XLOOKUP($E274,'Copy of Raw Data'!$E:$E,'Copy of Raw Data'!I:I,"ERROR",0,1)</f>
        <v>3.52683703352345e-5</v>
      </c>
      <c r="J274" s="9" t="str">
        <f>_xlfn.XLOOKUP($E274,'Copy of Raw Data'!$E:$E,'Copy of 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40 to 50</v>
      </c>
      <c r="L274" s="9">
        <f>_xlfn.XLOOKUP($E274,'Copy of Raw Data'!$E:$E,'Copy of Raw Data'!L:L,"ERROR",0,1)</f>
        <v>49.99</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40 to 50</v>
      </c>
      <c r="N274" s="9">
        <f>_xlfn.XLOOKUP($E274,'Copy of Raw Data'!$E:$E,'Copy of Raw Data'!N:N,"ERROR",0,1)</f>
        <v>49.99</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54"/>
        <v>0</v>
      </c>
      <c r="Q274" s="9">
        <f>_xlfn.XLOOKUP($E274,'Copy of Raw Data'!$E:$E,'Copy of Raw Data'!Q:Q,"ERROR",0,1)</f>
        <v>6</v>
      </c>
      <c r="R274" s="9" t="str">
        <f>_xlfn.XLOOKUP($E274,'Copy of Raw Data'!$E:$E,'Copy of Raw Data'!R:R,"ERROR",0,1)</f>
        <v>fl oz</v>
      </c>
      <c r="S274" s="17">
        <f t="shared" si="51"/>
        <v>8.01121794871795</v>
      </c>
      <c r="T274" s="9" t="str">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5 to 10</v>
      </c>
      <c r="U274" s="17"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0.2 to 0.3</v>
      </c>
      <c r="V274" s="17">
        <f t="shared" si="55"/>
        <v>0.270923839997225</v>
      </c>
      <c r="W274" s="17"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0.2 to 0.3</v>
      </c>
      <c r="X274" s="17">
        <f t="shared" si="56"/>
        <v>0.270923839997225</v>
      </c>
      <c r="Y274" s="9"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6 to 8</v>
      </c>
      <c r="Z274" s="17">
        <f t="array" ref="Z274">_xlfn.IFS(AA274="oz",_xlfn.IFS(R274="oz",Q274,R274="fl oz",Q274*1.04,R274="ml",Q274*0.0338),AA274="fl oz",_xlfn.IFS(R274="oz",Q274/1.04,R274="fl oz",Q274,R274="ml",Q274*0.0338/1.04),AA274="ml",_xlfn.IFS(R274="oz",Q274/0.0338,R274="fl oz",Q274*1.04/0.0338,R274="ml",Q274))</f>
        <v>6.24</v>
      </c>
      <c r="AA274" s="9" t="str">
        <f>_xlfn.XLOOKUP($E274,'Copy of Raw Data'!$E:$E,'Copy of Raw Data'!AA:AA,"ERROR",0,1)</f>
        <v>oz</v>
      </c>
      <c r="AB274" s="9"/>
      <c r="AC274" s="9"/>
      <c r="AD274" s="9"/>
      <c r="AE274" s="9"/>
      <c r="AF274" s="9"/>
      <c r="AH274">
        <f t="shared" si="58"/>
        <v>0</v>
      </c>
      <c r="AI274">
        <f t="shared" si="58"/>
        <v>0</v>
      </c>
      <c r="AJ274">
        <f t="shared" si="58"/>
        <v>0</v>
      </c>
      <c r="AK274">
        <f t="shared" si="58"/>
        <v>0</v>
      </c>
      <c r="AL274">
        <f t="shared" si="58"/>
        <v>0</v>
      </c>
      <c r="AM274">
        <f t="shared" si="58"/>
        <v>0</v>
      </c>
      <c r="AN274">
        <f t="shared" si="58"/>
        <v>0</v>
      </c>
      <c r="AO274">
        <f t="shared" si="58"/>
        <v>0</v>
      </c>
      <c r="AP274">
        <f t="shared" si="58"/>
        <v>0</v>
      </c>
      <c r="AQ274">
        <f t="shared" si="58"/>
        <v>0</v>
      </c>
      <c r="AR274">
        <f t="shared" si="58"/>
        <v>0</v>
      </c>
      <c r="AS274">
        <f t="shared" si="58"/>
        <v>0</v>
      </c>
      <c r="AT274">
        <f t="shared" si="58"/>
        <v>0</v>
      </c>
      <c r="AU274">
        <f t="shared" si="58"/>
        <v>0</v>
      </c>
      <c r="AV274">
        <f t="shared" si="58"/>
        <v>0</v>
      </c>
      <c r="AW274">
        <f t="shared" si="58"/>
        <v>0</v>
      </c>
      <c r="AX274">
        <f t="shared" si="57"/>
        <v>0</v>
      </c>
      <c r="AY274">
        <f t="shared" si="57"/>
        <v>0</v>
      </c>
      <c r="AZ274">
        <f t="shared" si="57"/>
        <v>0</v>
      </c>
    </row>
    <row r="275" hidden="1" spans="1:52">
      <c r="A275" s="9" t="str">
        <f>_xlfn.XLOOKUP($E275,'Copy of Raw Data'!$E:$E,'Copy of Raw Data'!A:A,"ERROR",0,1)</f>
        <v>US</v>
      </c>
      <c r="B275" s="9" t="str">
        <f>_xlfn.XLOOKUP($E275,'Copy of Raw Data'!$E:$E,'Copy of Raw Data'!B:B,"ERROR",0,1)</f>
        <v>Hair Mousses</v>
      </c>
      <c r="C275" s="9" t="str">
        <f>_xlfn.XLOOKUP($E275,'Copy of Raw Data'!$E:$E,'Copy of Raw Data'!C:C,"ERROR",0,1)</f>
        <v>L'Oreal Paris</v>
      </c>
      <c r="D275" s="9" t="str">
        <f>_xlfn.XLOOKUP($E275,'Copy of Raw Data'!$E:$E,'Copy of Raw Data'!D:D,"ERROR",0,1)</f>
        <v>www.amazon.com/dp/B07239HWGS</v>
      </c>
      <c r="E275" s="9" t="s">
        <v>987</v>
      </c>
      <c r="F275" s="9" t="str">
        <f>_xlfn.XLOOKUP($E275,'Copy of Raw Data'!$E:$E,'Copy of Raw Data'!F:F,"ERROR",0,1)</f>
        <v>Lor Adv Hair Boost Vol Mo Size 8.3z Loreal Advanced Hair Style Boost It Volume Mousse 8.3z</v>
      </c>
      <c r="G275" s="9">
        <f>_xlfn.XLOOKUP($E275,'Copy of Raw Data'!$E:$E,'Copy of Raw Data'!G:G,"ERROR",0,1)</f>
        <v>28</v>
      </c>
      <c r="H275" s="9">
        <f>_xlfn.XLOOKUP($E275,'Copy of Raw Data'!$E:$E,'Copy of Raw Data'!H:H,"ERROR",0,1)</f>
        <v>829.56</v>
      </c>
      <c r="I275" s="9">
        <f>_xlfn.XLOOKUP($E275,'Copy of Raw Data'!$E:$E,'Copy of Raw Data'!I:I,"ERROR",0,1)</f>
        <v>3.28765017361454e-5</v>
      </c>
      <c r="J275" s="9" t="str">
        <f>_xlfn.XLOOKUP($E275,'Copy of Raw Data'!$E:$E,'Copy of 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_xlfn.XLOOKUP($E275,'Copy of Raw Data'!$E:$E,'Copy of Raw Data'!L:L,"ERROR",0,1)</f>
        <v>29.96</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_xlfn.XLOOKUP($E275,'Copy of Raw Data'!$E:$E,'Copy of Raw Data'!N:N,"ERROR",0,1)</f>
        <v>29.97</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0% to 2%</v>
      </c>
      <c r="P275" s="16">
        <f t="shared" si="54"/>
        <v>0.000333667000333601</v>
      </c>
      <c r="Q275" s="9">
        <f>_xlfn.XLOOKUP($E275,'Copy of Raw Data'!$E:$E,'Copy of Raw Data'!Q:Q,"ERROR",0,1)</f>
        <v>8.3</v>
      </c>
      <c r="R275" s="9" t="str">
        <f>_xlfn.XLOOKUP($E275,'Copy of Raw Data'!$E:$E,'Copy of Raw Data'!R:R,"ERROR",0,1)</f>
        <v>fl oz</v>
      </c>
      <c r="S275" s="17">
        <f t="shared" si="51"/>
        <v>3.4708063021316</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3 to 4</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0.1 to 0.2</v>
      </c>
      <c r="V275" s="17">
        <f t="shared" si="55"/>
        <v>0.117415109306924</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0.1 to 0.2</v>
      </c>
      <c r="X275" s="17">
        <f t="shared" si="56"/>
        <v>0.117375931759608</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8 to 10</v>
      </c>
      <c r="Z275" s="17">
        <f t="array" ref="Z275">_xlfn.IFS(AA275="oz",_xlfn.IFS(R275="oz",Q275,R275="fl oz",Q275*1.04,R275="ml",Q275*0.0338),AA275="fl oz",_xlfn.IFS(R275="oz",Q275/1.04,R275="fl oz",Q275,R275="ml",Q275*0.0338/1.04),AA275="ml",_xlfn.IFS(R275="oz",Q275/0.0338,R275="fl oz",Q275*1.04/0.0338,R275="ml",Q275))</f>
        <v>8.632</v>
      </c>
      <c r="AA275" s="9" t="str">
        <f>_xlfn.XLOOKUP($E275,'Copy of Raw Data'!$E:$E,'Copy of Raw Data'!AA:AA,"ERROR",0,1)</f>
        <v>oz</v>
      </c>
      <c r="AB275" s="9"/>
      <c r="AC275" s="9"/>
      <c r="AD275" s="9"/>
      <c r="AE275" s="9"/>
      <c r="AF275" s="9"/>
      <c r="AH275">
        <f t="shared" si="58"/>
        <v>0</v>
      </c>
      <c r="AI275">
        <f t="shared" si="58"/>
        <v>0</v>
      </c>
      <c r="AJ275">
        <f t="shared" si="58"/>
        <v>0</v>
      </c>
      <c r="AK275">
        <f t="shared" si="58"/>
        <v>0</v>
      </c>
      <c r="AL275">
        <f t="shared" si="58"/>
        <v>0</v>
      </c>
      <c r="AM275">
        <f t="shared" si="58"/>
        <v>0</v>
      </c>
      <c r="AN275">
        <f t="shared" si="58"/>
        <v>0</v>
      </c>
      <c r="AO275">
        <f t="shared" si="58"/>
        <v>0</v>
      </c>
      <c r="AP275">
        <f t="shared" si="58"/>
        <v>0</v>
      </c>
      <c r="AQ275">
        <f t="shared" si="58"/>
        <v>0</v>
      </c>
      <c r="AR275">
        <f t="shared" si="58"/>
        <v>0</v>
      </c>
      <c r="AS275">
        <f t="shared" si="58"/>
        <v>0</v>
      </c>
      <c r="AT275">
        <f t="shared" si="58"/>
        <v>0</v>
      </c>
      <c r="AU275">
        <f t="shared" si="58"/>
        <v>0</v>
      </c>
      <c r="AV275">
        <f t="shared" si="58"/>
        <v>0</v>
      </c>
      <c r="AW275">
        <f t="shared" si="58"/>
        <v>0</v>
      </c>
      <c r="AX275">
        <f t="shared" si="57"/>
        <v>0</v>
      </c>
      <c r="AY275">
        <f t="shared" si="57"/>
        <v>0</v>
      </c>
      <c r="AZ275">
        <f t="shared" si="57"/>
        <v>0</v>
      </c>
    </row>
    <row r="276" hidden="1" spans="1:52">
      <c r="A276" s="9" t="str">
        <f>_xlfn.XLOOKUP($E276,'Copy of Raw Data'!$E:$E,'Copy of Raw Data'!A:A,"ERROR",0,1)</f>
        <v>US</v>
      </c>
      <c r="B276" s="9" t="str">
        <f>_xlfn.XLOOKUP($E276,'Copy of Raw Data'!$E:$E,'Copy of Raw Data'!B:B,"ERROR",0,1)</f>
        <v>Hair Mousses</v>
      </c>
      <c r="C276" s="9" t="str">
        <f>_xlfn.XLOOKUP($E276,'Copy of Raw Data'!$E:$E,'Copy of Raw Data'!C:C,"ERROR",0,1)</f>
        <v>redken</v>
      </c>
      <c r="D276" s="9" t="str">
        <f>_xlfn.XLOOKUP($E276,'Copy of Raw Data'!$E:$E,'Copy of Raw Data'!D:D,"ERROR",0,1)</f>
        <v>www.amazon.com/dp/B09DHB4GD7</v>
      </c>
      <c r="E276" s="9" t="s">
        <v>990</v>
      </c>
      <c r="F276" s="9" t="str">
        <f>_xlfn.XLOOKUP($E276,'Copy of Raw Data'!$E:$E,'Copy of Raw Data'!F:F,"ERROR",0,1)</f>
        <v>Redken Color Extend Blondage Toning Foam Mousse | Purple Foam | Anti Brass for Blonde Hair</v>
      </c>
      <c r="G276" s="9">
        <f>_xlfn.XLOOKUP($E276,'Copy of Raw Data'!$E:$E,'Copy of Raw Data'!G:G,"ERROR",0,1)</f>
        <v>30</v>
      </c>
      <c r="H276" s="9">
        <f>_xlfn.XLOOKUP($E276,'Copy of Raw Data'!$E:$E,'Copy of Raw Data'!H:H,"ERROR",0,1)</f>
        <v>773.3</v>
      </c>
      <c r="I276" s="9">
        <f>_xlfn.XLOOKUP($E276,'Copy of Raw Data'!$E:$E,'Copy of Raw Data'!I:I,"ERROR",0,1)</f>
        <v>3.20789287727805e-5</v>
      </c>
      <c r="J276" s="9" t="str">
        <f>_xlfn.XLOOKUP($E276,'Copy of Raw Data'!$E:$E,'Copy of 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_xlfn.XLOOKUP($E276,'Copy of Raw Data'!$E:$E,'Copy of Raw Data'!L:L,"ERROR",0,1)</f>
        <v>25.6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30 to 40</v>
      </c>
      <c r="N276" s="9">
        <f>_xlfn.XLOOKUP($E276,'Copy of Raw Data'!$E:$E,'Copy of Raw Data'!N:N,"ERROR",0,1)</f>
        <v>32</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15% to 20%</v>
      </c>
      <c r="P276" s="16">
        <f t="shared" si="54"/>
        <v>0.2</v>
      </c>
      <c r="Q276" s="9">
        <f>_xlfn.XLOOKUP($E276,'Copy of Raw Data'!$E:$E,'Copy of Raw Data'!Q:Q,"ERROR",0,1)</f>
        <v>0</v>
      </c>
      <c r="R276" s="9">
        <f>_xlfn.XLOOKUP($E276,'Copy of Raw Data'!$E:$E,'Copy of Raw Data'!R:R,"ERROR",0,1)</f>
        <v>0</v>
      </c>
      <c r="S276" s="17" t="e">
        <f t="shared" si="51"/>
        <v>#N/A</v>
      </c>
      <c r="T276" s="9" t="e">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#N/A</v>
      </c>
      <c r="U276" s="17" t="e">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#N/A</v>
      </c>
      <c r="V276" s="17" t="e">
        <f t="shared" si="55"/>
        <v>#N/A</v>
      </c>
      <c r="W276" s="17" t="e">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#N/A</v>
      </c>
      <c r="X276" s="17" t="e">
        <f t="shared" si="56"/>
        <v>#N/A</v>
      </c>
      <c r="Y276" s="9" t="e">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#N/A</v>
      </c>
      <c r="Z276" s="17" t="e">
        <f t="array" ref="Z276">_xlfn.IFS(AA276="oz",_xlfn.IFS(R276="oz",Q276,R276="fl oz",Q276*1.04,R276="ml",Q276*0.0338),AA276="fl oz",_xlfn.IFS(R276="oz",Q276/1.04,R276="fl oz",Q276,R276="ml",Q276*0.0338/1.04),AA276="ml",_xlfn.IFS(R276="oz",Q276/0.0338,R276="fl oz",Q276*1.04/0.0338,R276="ml",Q276))</f>
        <v>#N/A</v>
      </c>
      <c r="AA276" s="9" t="str">
        <f>_xlfn.XLOOKUP($E276,'Copy of Raw Data'!$E:$E,'Copy of Raw Data'!AA:AA,"ERROR",0,1)</f>
        <v>oz</v>
      </c>
      <c r="AB276" s="9"/>
      <c r="AC276" s="9"/>
      <c r="AD276" s="9"/>
      <c r="AE276" s="9"/>
      <c r="AF276" s="9"/>
      <c r="AH276">
        <f t="shared" si="58"/>
        <v>0</v>
      </c>
      <c r="AI276">
        <f t="shared" si="58"/>
        <v>0</v>
      </c>
      <c r="AJ276">
        <f t="shared" si="58"/>
        <v>0</v>
      </c>
      <c r="AK276">
        <f t="shared" si="58"/>
        <v>0</v>
      </c>
      <c r="AL276">
        <f t="shared" si="58"/>
        <v>0</v>
      </c>
      <c r="AM276">
        <f t="shared" si="58"/>
        <v>0</v>
      </c>
      <c r="AN276">
        <f t="shared" si="58"/>
        <v>0</v>
      </c>
      <c r="AO276">
        <f t="shared" si="58"/>
        <v>0</v>
      </c>
      <c r="AP276">
        <f t="shared" si="58"/>
        <v>0</v>
      </c>
      <c r="AQ276">
        <f t="shared" si="58"/>
        <v>0</v>
      </c>
      <c r="AR276">
        <f t="shared" si="58"/>
        <v>0</v>
      </c>
      <c r="AS276">
        <f t="shared" si="58"/>
        <v>0</v>
      </c>
      <c r="AT276">
        <f t="shared" si="58"/>
        <v>0</v>
      </c>
      <c r="AU276">
        <f t="shared" si="58"/>
        <v>0</v>
      </c>
      <c r="AV276">
        <f t="shared" si="58"/>
        <v>0</v>
      </c>
      <c r="AW276">
        <f t="shared" si="58"/>
        <v>0</v>
      </c>
      <c r="AX276">
        <f t="shared" si="57"/>
        <v>0</v>
      </c>
      <c r="AY276">
        <f t="shared" si="57"/>
        <v>0</v>
      </c>
      <c r="AZ276">
        <f t="shared" si="57"/>
        <v>0</v>
      </c>
    </row>
    <row r="277" hidden="1" spans="1:52">
      <c r="A277" s="9" t="str">
        <f>_xlfn.XLOOKUP($E277,'Copy of Raw Data'!$E:$E,'Copy of Raw Data'!A:A,"ERROR",0,1)</f>
        <v>US</v>
      </c>
      <c r="B277" s="9" t="str">
        <f>_xlfn.XLOOKUP($E277,'Copy of Raw Data'!$E:$E,'Copy of Raw Data'!B:B,"ERROR",0,1)</f>
        <v>Hair Mousses</v>
      </c>
      <c r="C277" s="9" t="str">
        <f>_xlfn.XLOOKUP($E277,'Copy of Raw Data'!$E:$E,'Copy of Raw Data'!C:C,"ERROR",0,1)</f>
        <v>reference of sweden</v>
      </c>
      <c r="D277" s="9" t="str">
        <f>_xlfn.XLOOKUP($E277,'Copy of Raw Data'!$E:$E,'Copy of Raw Data'!D:D,"ERROR",0,1)</f>
        <v>www.amazon.com/dp/B0BZXS2M6R</v>
      </c>
      <c r="E277" s="9" t="s">
        <v>993</v>
      </c>
      <c r="F277" s="9" t="str">
        <f>_xlfn.XLOOKUP($E277,'Copy of Raw Data'!$E:$E,'Copy of Raw Data'!F:F,"ERROR",0,1)</f>
        <v>REF Weightless Volume Refreshing Mousse</v>
      </c>
      <c r="G277" s="9">
        <f>_xlfn.XLOOKUP($E277,'Copy of Raw Data'!$E:$E,'Copy of Raw Data'!G:G,"ERROR",0,1)</f>
        <v>28</v>
      </c>
      <c r="H277" s="9">
        <f>_xlfn.XLOOKUP($E277,'Copy of Raw Data'!$E:$E,'Copy of Raw Data'!H:H,"ERROR",0,1)</f>
        <v>754.54</v>
      </c>
      <c r="I277" s="9">
        <f>_xlfn.XLOOKUP($E277,'Copy of Raw Data'!$E:$E,'Copy of Raw Data'!I:I,"ERROR",0,1)</f>
        <v>3.01730014834602e-5</v>
      </c>
      <c r="J277" s="9" t="str">
        <f>_xlfn.XLOOKUP($E277,'Copy of Raw Data'!$E:$E,'Copy of 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_xlfn.XLOOKUP($E277,'Copy of Raw Data'!$E:$E,'Copy of Raw Data'!L:L,"ERROR",0,1)</f>
        <v>27.25</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20 to 30</v>
      </c>
      <c r="N277" s="9">
        <f>_xlfn.XLOOKUP($E277,'Copy of Raw Data'!$E:$E,'Copy of Raw Data'!N:N,"ERROR",0,1)</f>
        <v>27.25</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No Discount</v>
      </c>
      <c r="P277" s="16">
        <f t="shared" si="54"/>
        <v>0</v>
      </c>
      <c r="Q277" s="9">
        <f>_xlfn.XLOOKUP($E277,'Copy of Raw Data'!$E:$E,'Copy of Raw Data'!Q:Q,"ERROR",0,1)</f>
        <v>200</v>
      </c>
      <c r="R277" s="9" t="str">
        <f>_xlfn.XLOOKUP($E277,'Copy of Raw Data'!$E:$E,'Copy of Raw Data'!R:R,"ERROR",0,1)</f>
        <v>ml</v>
      </c>
      <c r="S277" s="17">
        <f t="shared" si="51"/>
        <v>4.0310650887574</v>
      </c>
      <c r="T277" s="9" t="str">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4 to 5</v>
      </c>
      <c r="U277" s="17"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0.1 to 0.2</v>
      </c>
      <c r="V277" s="17">
        <f t="shared" si="55"/>
        <v>0.136322796373263</v>
      </c>
      <c r="W277" s="17"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0.1 to 0.2</v>
      </c>
      <c r="X277" s="17">
        <f t="shared" si="56"/>
        <v>0.136322796373263</v>
      </c>
      <c r="Y277" s="9"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6 to 8</v>
      </c>
      <c r="Z277" s="17">
        <f t="array" ref="Z277">_xlfn.IFS(AA277="oz",_xlfn.IFS(R277="oz",Q277,R277="fl oz",Q277*1.04,R277="ml",Q277*0.0338),AA277="fl oz",_xlfn.IFS(R277="oz",Q277/1.04,R277="fl oz",Q277,R277="ml",Q277*0.0338/1.04),AA277="ml",_xlfn.IFS(R277="oz",Q277/0.0338,R277="fl oz",Q277*1.04/0.0338,R277="ml",Q277))</f>
        <v>6.76</v>
      </c>
      <c r="AA277" s="9" t="str">
        <f>_xlfn.XLOOKUP($E277,'Copy of Raw Data'!$E:$E,'Copy of Raw Data'!AA:AA,"ERROR",0,1)</f>
        <v>oz</v>
      </c>
      <c r="AB277" s="9"/>
      <c r="AC277" s="9"/>
      <c r="AD277" s="9"/>
      <c r="AE277" s="9"/>
      <c r="AF277" s="9"/>
      <c r="AH277">
        <f t="shared" si="58"/>
        <v>0</v>
      </c>
      <c r="AI277">
        <f t="shared" si="58"/>
        <v>0</v>
      </c>
      <c r="AJ277">
        <f t="shared" si="58"/>
        <v>0</v>
      </c>
      <c r="AK277">
        <f t="shared" si="58"/>
        <v>0</v>
      </c>
      <c r="AL277">
        <f t="shared" si="58"/>
        <v>0</v>
      </c>
      <c r="AM277">
        <f t="shared" si="58"/>
        <v>0</v>
      </c>
      <c r="AN277">
        <f t="shared" si="58"/>
        <v>0</v>
      </c>
      <c r="AO277">
        <f t="shared" si="58"/>
        <v>0</v>
      </c>
      <c r="AP277">
        <f t="shared" si="58"/>
        <v>0</v>
      </c>
      <c r="AQ277">
        <f t="shared" si="58"/>
        <v>0</v>
      </c>
      <c r="AR277">
        <f t="shared" si="58"/>
        <v>0</v>
      </c>
      <c r="AS277">
        <f t="shared" si="58"/>
        <v>0</v>
      </c>
      <c r="AT277">
        <f t="shared" si="58"/>
        <v>0</v>
      </c>
      <c r="AU277">
        <f t="shared" si="58"/>
        <v>0</v>
      </c>
      <c r="AV277">
        <f t="shared" si="58"/>
        <v>0</v>
      </c>
      <c r="AW277">
        <f t="shared" si="58"/>
        <v>0</v>
      </c>
      <c r="AX277">
        <f t="shared" si="57"/>
        <v>0</v>
      </c>
      <c r="AY277">
        <f t="shared" si="57"/>
        <v>0</v>
      </c>
      <c r="AZ277">
        <f t="shared" si="57"/>
        <v>0</v>
      </c>
    </row>
    <row r="278" hidden="1" spans="1:52">
      <c r="A278" s="9" t="str">
        <f>_xlfn.XLOOKUP($E278,'Copy of Raw Data'!$E:$E,'Copy of Raw Data'!A:A,"ERROR",0,1)</f>
        <v>US</v>
      </c>
      <c r="B278" s="9" t="str">
        <f>_xlfn.XLOOKUP($E278,'Copy of Raw Data'!$E:$E,'Copy of Raw Data'!B:B,"ERROR",0,1)</f>
        <v>Hair Mousses</v>
      </c>
      <c r="C278" s="9" t="str">
        <f>_xlfn.XLOOKUP($E278,'Copy of Raw Data'!$E:$E,'Copy of Raw Data'!C:C,"ERROR",0,1)</f>
        <v>pantene</v>
      </c>
      <c r="D278" s="9" t="str">
        <f>_xlfn.XLOOKUP($E278,'Copy of Raw Data'!$E:$E,'Copy of Raw Data'!D:D,"ERROR",0,1)</f>
        <v>www.amazon.com/dp/B081B4D371</v>
      </c>
      <c r="E278" s="9" t="s">
        <v>996</v>
      </c>
      <c r="F278" s="9" t="str">
        <f>_xlfn.XLOOKUP($E278,'Copy of Raw Data'!$E:$E,'Copy of Raw Data'!F:F,"ERROR",0,1)</f>
        <v>Pantene Pro-V Hair Mousse - Maximum Hold (5) - Resists Humidity - Net Wt. 6.6 OZ (187 g) Per Can - Pack of 3 Cans</v>
      </c>
      <c r="G278" s="9">
        <f>_xlfn.XLOOKUP($E278,'Copy of Raw Data'!$E:$E,'Copy of Raw Data'!G:G,"ERROR",0,1)</f>
        <v>15</v>
      </c>
      <c r="H278" s="9">
        <f>_xlfn.XLOOKUP($E278,'Copy of Raw Data'!$E:$E,'Copy of Raw Data'!H:H,"ERROR",0,1)</f>
        <v>709.71</v>
      </c>
      <c r="I278" s="9">
        <f>_xlfn.XLOOKUP($E278,'Copy of Raw Data'!$E:$E,'Copy of Raw Data'!I:I,"ERROR",0,1)</f>
        <v>2.91326704379624e-5</v>
      </c>
      <c r="J278" s="9" t="str">
        <f>_xlfn.XLOOKUP($E278,'Copy of Raw Data'!$E:$E,'Copy of 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 to 50</v>
      </c>
      <c r="L278" s="9">
        <f>_xlfn.XLOOKUP($E278,'Copy of Raw Data'!$E:$E,'Copy of Raw Data'!L:L,"ERROR",0,1)</f>
        <v>46.99</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 to 50</v>
      </c>
      <c r="N278" s="9">
        <f>_xlfn.XLOOKUP($E278,'Copy of Raw Data'!$E:$E,'Copy of Raw Data'!N:N,"ERROR",0,1)</f>
        <v>46.99</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54"/>
        <v>0</v>
      </c>
      <c r="Q278" s="9">
        <f>_xlfn.XLOOKUP($E278,'Copy of Raw Data'!$E:$E,'Copy of Raw Data'!Q:Q,"ERROR",0,1)</f>
        <v>1770</v>
      </c>
      <c r="R278" s="9" t="str">
        <f>_xlfn.XLOOKUP($E278,'Copy of Raw Data'!$E:$E,'Copy of Raw Data'!R:R,"ERROR",0,1)</f>
        <v>ml</v>
      </c>
      <c r="S278" s="17">
        <f t="shared" si="51"/>
        <v>0.785444455587872</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0.75 to 1</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 to 0.05</v>
      </c>
      <c r="V278" s="17">
        <f t="shared" si="55"/>
        <v>0.0265622068173105</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 to 0.05</v>
      </c>
      <c r="X278" s="17">
        <f t="shared" si="56"/>
        <v>0.0265622068173105</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50+</v>
      </c>
      <c r="Z278" s="17">
        <f t="array" ref="Z278">_xlfn.IFS(AA278="oz",_xlfn.IFS(R278="oz",Q278,R278="fl oz",Q278*1.04,R278="ml",Q278*0.0338),AA278="fl oz",_xlfn.IFS(R278="oz",Q278/1.04,R278="fl oz",Q278,R278="ml",Q278*0.0338/1.04),AA278="ml",_xlfn.IFS(R278="oz",Q278/0.0338,R278="fl oz",Q278*1.04/0.0338,R278="ml",Q278))</f>
        <v>59.826</v>
      </c>
      <c r="AA278" s="9" t="str">
        <f>_xlfn.XLOOKUP($E278,'Copy of Raw Data'!$E:$E,'Copy of Raw Data'!AA:AA,"ERROR",0,1)</f>
        <v>oz</v>
      </c>
      <c r="AB278" s="9"/>
      <c r="AC278" s="9"/>
      <c r="AD278" s="9"/>
      <c r="AE278" s="9"/>
      <c r="AF278" s="9"/>
      <c r="AH278">
        <f t="shared" si="58"/>
        <v>0</v>
      </c>
      <c r="AI278">
        <f t="shared" si="58"/>
        <v>0</v>
      </c>
      <c r="AJ278">
        <f t="shared" si="58"/>
        <v>0</v>
      </c>
      <c r="AK278">
        <f t="shared" si="58"/>
        <v>0</v>
      </c>
      <c r="AL278">
        <f t="shared" si="58"/>
        <v>0</v>
      </c>
      <c r="AM278">
        <f t="shared" si="58"/>
        <v>0</v>
      </c>
      <c r="AN278">
        <f t="shared" si="58"/>
        <v>0</v>
      </c>
      <c r="AO278">
        <f t="shared" si="58"/>
        <v>0</v>
      </c>
      <c r="AP278">
        <f t="shared" si="58"/>
        <v>0</v>
      </c>
      <c r="AQ278">
        <f t="shared" si="58"/>
        <v>0</v>
      </c>
      <c r="AR278">
        <f t="shared" si="58"/>
        <v>0</v>
      </c>
      <c r="AS278">
        <f t="shared" si="58"/>
        <v>0</v>
      </c>
      <c r="AT278">
        <f t="shared" si="58"/>
        <v>0</v>
      </c>
      <c r="AU278">
        <f t="shared" si="58"/>
        <v>0</v>
      </c>
      <c r="AV278">
        <f t="shared" si="58"/>
        <v>0</v>
      </c>
      <c r="AW278">
        <f t="shared" si="58"/>
        <v>0</v>
      </c>
      <c r="AX278">
        <f t="shared" si="57"/>
        <v>0</v>
      </c>
      <c r="AY278">
        <f t="shared" si="57"/>
        <v>0</v>
      </c>
      <c r="AZ278">
        <f t="shared" si="57"/>
        <v>0</v>
      </c>
    </row>
    <row r="279" hidden="1" spans="1:52">
      <c r="A279" s="9" t="str">
        <f>_xlfn.XLOOKUP($E279,'Copy of Raw Data'!$E:$E,'Copy of Raw Data'!A:A,"ERROR",0,1)</f>
        <v>US</v>
      </c>
      <c r="B279" s="9" t="str">
        <f>_xlfn.XLOOKUP($E279,'Copy of Raw Data'!$E:$E,'Copy of Raw Data'!B:B,"ERROR",0,1)</f>
        <v>Hair Mousses</v>
      </c>
      <c r="C279" s="9" t="str">
        <f>_xlfn.XLOOKUP($E279,'Copy of Raw Data'!$E:$E,'Copy of Raw Data'!C:C,"ERROR",0,1)</f>
        <v>TRESemmé</v>
      </c>
      <c r="D279" s="9" t="str">
        <f>_xlfn.XLOOKUP($E279,'Copy of Raw Data'!$E:$E,'Copy of Raw Data'!D:D,"ERROR",0,1)</f>
        <v>www.amazon.com/dp/B098JCW3N3</v>
      </c>
      <c r="E279" s="9" t="s">
        <v>999</v>
      </c>
      <c r="F279" s="9" t="str">
        <f>_xlfn.XLOOKUP($E279,'Copy of Raw Data'!$E:$E,'Copy of Raw Data'!F:F,"ERROR",0,1)</f>
        <v>TRESemmé Flawless Curls Pack of 6 Nourishing Mousse With Coconut and Avocado Oil 10.5 oz</v>
      </c>
      <c r="G279" s="9">
        <f>_xlfn.XLOOKUP($E279,'Copy of Raw Data'!$E:$E,'Copy of Raw Data'!G:G,"ERROR",0,1)</f>
        <v>16</v>
      </c>
      <c r="H279" s="9">
        <f>_xlfn.XLOOKUP($E279,'Copy of Raw Data'!$E:$E,'Copy of Raw Data'!H:H,"ERROR",0,1)</f>
        <v>685.24</v>
      </c>
      <c r="I279" s="9">
        <f>_xlfn.XLOOKUP($E279,'Copy of Raw Data'!$E:$E,'Copy of Raw Data'!I:I,"ERROR",0,1)</f>
        <v>2.8369959405832e-5</v>
      </c>
      <c r="J279" s="9" t="str">
        <f>_xlfn.XLOOKUP($E279,'Copy of Raw Data'!$E:$E,'Copy of 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_xlfn.XLOOKUP($E279,'Copy of Raw Data'!$E:$E,'Copy of Raw Data'!L:L,"ERROR",0,1)</f>
        <v>41.88</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_xlfn.XLOOKUP($E279,'Copy of Raw Data'!$E:$E,'Copy of Raw Data'!N:N,"ERROR",0,1)</f>
        <v>45.23</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6% to 8%</v>
      </c>
      <c r="P279" s="16">
        <f t="shared" si="54"/>
        <v>0.0740658854742426</v>
      </c>
      <c r="Q279" s="9">
        <f>_xlfn.XLOOKUP($E279,'Copy of Raw Data'!$E:$E,'Copy of Raw Data'!Q:Q,"ERROR",0,1)</f>
        <v>63</v>
      </c>
      <c r="R279" s="9" t="str">
        <f>_xlfn.XLOOKUP($E279,'Copy of Raw Data'!$E:$E,'Copy of Raw Data'!R:R,"ERROR",0,1)</f>
        <v>oz</v>
      </c>
      <c r="S279" s="17">
        <f t="shared" si="51"/>
        <v>0.664761904761905</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0.5 to 0.75</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55"/>
        <v>0.024279219071238</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56"/>
        <v>0.0224809572121036</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63</v>
      </c>
      <c r="AA279" s="9" t="str">
        <f>_xlfn.XLOOKUP($E279,'Copy of Raw Data'!$E:$E,'Copy of Raw Data'!AA:AA,"ERROR",0,1)</f>
        <v>oz</v>
      </c>
      <c r="AB279" s="9"/>
      <c r="AC279" s="9"/>
      <c r="AD279" s="9"/>
      <c r="AE279" s="9"/>
      <c r="AF279" s="9"/>
      <c r="AH279">
        <f t="shared" si="58"/>
        <v>0</v>
      </c>
      <c r="AI279">
        <f t="shared" si="58"/>
        <v>0</v>
      </c>
      <c r="AJ279">
        <f t="shared" si="58"/>
        <v>0</v>
      </c>
      <c r="AK279">
        <f t="shared" si="58"/>
        <v>0</v>
      </c>
      <c r="AL279">
        <f t="shared" si="58"/>
        <v>0</v>
      </c>
      <c r="AM279">
        <f t="shared" si="58"/>
        <v>0</v>
      </c>
      <c r="AN279">
        <f t="shared" si="58"/>
        <v>0</v>
      </c>
      <c r="AO279">
        <f t="shared" si="58"/>
        <v>0</v>
      </c>
      <c r="AP279">
        <f t="shared" si="58"/>
        <v>0</v>
      </c>
      <c r="AQ279">
        <f t="shared" si="58"/>
        <v>0</v>
      </c>
      <c r="AR279">
        <f t="shared" si="58"/>
        <v>0</v>
      </c>
      <c r="AS279">
        <f t="shared" si="58"/>
        <v>0</v>
      </c>
      <c r="AT279">
        <f t="shared" si="58"/>
        <v>0</v>
      </c>
      <c r="AU279">
        <f t="shared" si="58"/>
        <v>0</v>
      </c>
      <c r="AV279">
        <f t="shared" si="58"/>
        <v>0</v>
      </c>
      <c r="AW279">
        <f t="shared" si="58"/>
        <v>0</v>
      </c>
      <c r="AX279">
        <f t="shared" si="57"/>
        <v>0</v>
      </c>
      <c r="AY279">
        <f t="shared" si="57"/>
        <v>0</v>
      </c>
      <c r="AZ279">
        <f t="shared" si="57"/>
        <v>0</v>
      </c>
    </row>
    <row r="280" hidden="1" spans="1:52">
      <c r="A280" s="9" t="str">
        <f>_xlfn.XLOOKUP($E280,'Copy of Raw Data'!$E:$E,'Copy of Raw Data'!A:A,"ERROR",0,1)</f>
        <v>US</v>
      </c>
      <c r="B280" s="9" t="str">
        <f>_xlfn.XLOOKUP($E280,'Copy of Raw Data'!$E:$E,'Copy of Raw Data'!B:B,"ERROR",0,1)</f>
        <v>Hair Mousses</v>
      </c>
      <c r="C280" s="9" t="str">
        <f>_xlfn.XLOOKUP($E280,'Copy of Raw Data'!$E:$E,'Copy of Raw Data'!C:C,"ERROR",0,1)</f>
        <v>Creme of Nature</v>
      </c>
      <c r="D280" s="9" t="str">
        <f>_xlfn.XLOOKUP($E280,'Copy of Raw Data'!$E:$E,'Copy of Raw Data'!D:D,"ERROR",0,1)</f>
        <v>www.amazon.com/dp/B00GMP3YK0</v>
      </c>
      <c r="E280" s="9" t="s">
        <v>1003</v>
      </c>
      <c r="F280" s="9" t="str">
        <f>_xlfn.XLOOKUP($E280,'Copy of Raw Data'!$E:$E,'Copy of Raw Data'!F:F,"ERROR",0,1)</f>
        <v>Creme Of Nature Argan Oil Style &amp; Shine Foam Mousse, 7 Ounce (Pack of 3)</v>
      </c>
      <c r="G280" s="9">
        <f>_xlfn.XLOOKUP($E280,'Copy of Raw Data'!$E:$E,'Copy of Raw Data'!G:G,"ERROR",0,1)</f>
        <v>34</v>
      </c>
      <c r="H280" s="9">
        <f>_xlfn.XLOOKUP($E280,'Copy of Raw Data'!$E:$E,'Copy of Raw Data'!H:H,"ERROR",0,1)</f>
        <v>667.3</v>
      </c>
      <c r="I280" s="9">
        <f>_xlfn.XLOOKUP($E280,'Copy of Raw Data'!$E:$E,'Copy of Raw Data'!I:I,"ERROR",0,1)</f>
        <v>2.81374048157677e-5</v>
      </c>
      <c r="J280" s="9" t="str">
        <f>_xlfn.XLOOKUP($E280,'Copy of Raw Data'!$E:$E,'Copy of 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 to 20</v>
      </c>
      <c r="L280" s="9">
        <f>_xlfn.XLOOKUP($E280,'Copy of Raw Data'!$E:$E,'Copy of Raw Data'!L:L,"ERROR",0,1)</f>
        <v>19.62</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20 to 30</v>
      </c>
      <c r="N280" s="9">
        <f>_xlfn.XLOOKUP($E280,'Copy of Raw Data'!$E:$E,'Copy of Raw Data'!N:N,"ERROR",0,1)</f>
        <v>21.17</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54"/>
        <v>0.0732168162494096</v>
      </c>
      <c r="Q280" s="9">
        <f>_xlfn.XLOOKUP($E280,'Copy of Raw Data'!$E:$E,'Copy of Raw Data'!Q:Q,"ERROR",0,1)</f>
        <v>21</v>
      </c>
      <c r="R280" s="9" t="str">
        <f>_xlfn.XLOOKUP($E280,'Copy of Raw Data'!$E:$E,'Copy of Raw Data'!R:R,"ERROR",0,1)</f>
        <v>oz</v>
      </c>
      <c r="S280" s="17">
        <f t="shared" si="51"/>
        <v>0.934285714285714</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0.75 to 1</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55"/>
        <v>0.0340918240816787</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56"/>
        <v>0.0315957292622832</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20 to 25</v>
      </c>
      <c r="Z280" s="17">
        <f t="array" ref="Z280">_xlfn.IFS(AA280="oz",_xlfn.IFS(R280="oz",Q280,R280="fl oz",Q280*1.04,R280="ml",Q280*0.0338),AA280="fl oz",_xlfn.IFS(R280="oz",Q280/1.04,R280="fl oz",Q280,R280="ml",Q280*0.0338/1.04),AA280="ml",_xlfn.IFS(R280="oz",Q280/0.0338,R280="fl oz",Q280*1.04/0.0338,R280="ml",Q280))</f>
        <v>21</v>
      </c>
      <c r="AA280" s="9" t="str">
        <f>_xlfn.XLOOKUP($E280,'Copy of Raw Data'!$E:$E,'Copy of Raw Data'!AA:AA,"ERROR",0,1)</f>
        <v>oz</v>
      </c>
      <c r="AB280" s="9"/>
      <c r="AC280" s="9"/>
      <c r="AD280" s="9"/>
      <c r="AE280" s="9"/>
      <c r="AF280" s="9"/>
      <c r="AH280">
        <f t="shared" si="58"/>
        <v>0</v>
      </c>
      <c r="AI280">
        <f t="shared" si="58"/>
        <v>0</v>
      </c>
      <c r="AJ280">
        <f t="shared" si="58"/>
        <v>0</v>
      </c>
      <c r="AK280">
        <f t="shared" si="58"/>
        <v>0</v>
      </c>
      <c r="AL280">
        <f t="shared" si="58"/>
        <v>0</v>
      </c>
      <c r="AM280">
        <f t="shared" si="58"/>
        <v>0</v>
      </c>
      <c r="AN280">
        <f t="shared" si="58"/>
        <v>0</v>
      </c>
      <c r="AO280">
        <f t="shared" si="58"/>
        <v>0</v>
      </c>
      <c r="AP280">
        <f t="shared" si="58"/>
        <v>0</v>
      </c>
      <c r="AQ280">
        <f t="shared" si="58"/>
        <v>0</v>
      </c>
      <c r="AR280">
        <f t="shared" si="58"/>
        <v>0</v>
      </c>
      <c r="AS280">
        <f t="shared" si="58"/>
        <v>0</v>
      </c>
      <c r="AT280">
        <f t="shared" si="58"/>
        <v>0</v>
      </c>
      <c r="AU280">
        <f t="shared" si="58"/>
        <v>0</v>
      </c>
      <c r="AV280">
        <f t="shared" si="58"/>
        <v>0</v>
      </c>
      <c r="AW280">
        <f t="shared" si="58"/>
        <v>0</v>
      </c>
      <c r="AX280">
        <f t="shared" si="57"/>
        <v>0</v>
      </c>
      <c r="AY280">
        <f t="shared" si="57"/>
        <v>0</v>
      </c>
      <c r="AZ280">
        <f t="shared" si="57"/>
        <v>0</v>
      </c>
    </row>
    <row r="281" hidden="1" spans="1:52">
      <c r="A281" s="9" t="str">
        <f>_xlfn.XLOOKUP($E281,'Copy of Raw Data'!$E:$E,'Copy of Raw Data'!A:A,"ERROR",0,1)</f>
        <v>US</v>
      </c>
      <c r="B281" s="9" t="str">
        <f>_xlfn.XLOOKUP($E281,'Copy of Raw Data'!$E:$E,'Copy of Raw Data'!B:B,"ERROR",0,1)</f>
        <v>Hair Mousses</v>
      </c>
      <c r="C281" s="9" t="str">
        <f>_xlfn.XLOOKUP($E281,'Copy of Raw Data'!$E:$E,'Copy of Raw Data'!C:C,"ERROR",0,1)</f>
        <v>it's a 10 haircare</v>
      </c>
      <c r="D281" s="9" t="str">
        <f>_xlfn.XLOOKUP($E281,'Copy of Raw Data'!$E:$E,'Copy of Raw Data'!D:D,"ERROR",0,1)</f>
        <v>www.amazon.com/dp/B008VSQNO0</v>
      </c>
      <c r="E281" s="9" t="s">
        <v>1006</v>
      </c>
      <c r="F281" s="9" t="str">
        <f>_xlfn.XLOOKUP($E281,'Copy of Raw Data'!$E:$E,'Copy of Raw Data'!F:F,"ERROR",0,1)</f>
        <v>Miracle Styling Mousse Pack of 2</v>
      </c>
      <c r="G281" s="9">
        <f>_xlfn.XLOOKUP($E281,'Copy of Raw Data'!$E:$E,'Copy of Raw Data'!G:G,"ERROR",0,1)</f>
        <v>18</v>
      </c>
      <c r="H281" s="9">
        <f>_xlfn.XLOOKUP($E281,'Copy of Raw Data'!$E:$E,'Copy of Raw Data'!H:H,"ERROR",0,1)</f>
        <v>661.83</v>
      </c>
      <c r="I281" s="9">
        <f>_xlfn.XLOOKUP($E281,'Copy of Raw Data'!$E:$E,'Copy of Raw Data'!I:I,"ERROR",0,1)</f>
        <v>2.75995957546501e-5</v>
      </c>
      <c r="J281" s="9" t="str">
        <f>_xlfn.XLOOKUP($E281,'Copy of Raw Data'!$E:$E,'Copy of 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30 to 40</v>
      </c>
      <c r="L281" s="9">
        <f>_xlfn.XLOOKUP($E281,'Copy of Raw Data'!$E:$E,'Copy of Raw Data'!L:L,"ERROR",0,1)</f>
        <v>37.56</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30 to 40</v>
      </c>
      <c r="N281" s="9">
        <f>_xlfn.XLOOKUP($E281,'Copy of Raw Data'!$E:$E,'Copy of Raw Data'!N:N,"ERROR",0,1)</f>
        <v>37.56</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6">
        <f t="shared" si="54"/>
        <v>0</v>
      </c>
      <c r="Q281" s="9">
        <f>_xlfn.XLOOKUP($E281,'Copy of Raw Data'!$E:$E,'Copy of Raw Data'!Q:Q,"ERROR",0,1)</f>
        <v>262</v>
      </c>
      <c r="R281" s="9" t="str">
        <f>_xlfn.XLOOKUP($E281,'Copy of Raw Data'!$E:$E,'Copy of Raw Data'!R:R,"ERROR",0,1)</f>
        <v>ml</v>
      </c>
      <c r="S281" s="17">
        <f t="shared" si="51"/>
        <v>4.2413839830164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4 to 5</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0.1 to 0.2</v>
      </c>
      <c r="V281" s="17">
        <f t="shared" si="55"/>
        <v>0.143435373115198</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0.1 to 0.2</v>
      </c>
      <c r="X281" s="17">
        <f t="shared" si="56"/>
        <v>0.143435373115198</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8 to 10</v>
      </c>
      <c r="Z281" s="17">
        <f t="array" ref="Z281">_xlfn.IFS(AA281="oz",_xlfn.IFS(R281="oz",Q281,R281="fl oz",Q281*1.04,R281="ml",Q281*0.0338),AA281="fl oz",_xlfn.IFS(R281="oz",Q281/1.04,R281="fl oz",Q281,R281="ml",Q281*0.0338/1.04),AA281="ml",_xlfn.IFS(R281="oz",Q281/0.0338,R281="fl oz",Q281*1.04/0.0338,R281="ml",Q281))</f>
        <v>8.8556</v>
      </c>
      <c r="AA281" s="9" t="str">
        <f>_xlfn.XLOOKUP($E281,'Copy of Raw Data'!$E:$E,'Copy of Raw Data'!AA:AA,"ERROR",0,1)</f>
        <v>oz</v>
      </c>
      <c r="AB281" s="9"/>
      <c r="AC281" s="9"/>
      <c r="AD281" s="9"/>
      <c r="AE281" s="9"/>
      <c r="AF281" s="9"/>
      <c r="AH281">
        <f t="shared" si="58"/>
        <v>0</v>
      </c>
      <c r="AI281">
        <f t="shared" si="58"/>
        <v>0</v>
      </c>
      <c r="AJ281">
        <f t="shared" si="58"/>
        <v>0</v>
      </c>
      <c r="AK281">
        <f t="shared" si="58"/>
        <v>0</v>
      </c>
      <c r="AL281">
        <f t="shared" si="58"/>
        <v>0</v>
      </c>
      <c r="AM281">
        <f t="shared" si="58"/>
        <v>0</v>
      </c>
      <c r="AN281">
        <f t="shared" si="58"/>
        <v>0</v>
      </c>
      <c r="AO281">
        <f t="shared" si="58"/>
        <v>0</v>
      </c>
      <c r="AP281">
        <f t="shared" si="58"/>
        <v>0</v>
      </c>
      <c r="AQ281">
        <f t="shared" si="58"/>
        <v>0</v>
      </c>
      <c r="AR281">
        <f t="shared" si="58"/>
        <v>0</v>
      </c>
      <c r="AS281">
        <f t="shared" si="58"/>
        <v>0</v>
      </c>
      <c r="AT281">
        <f t="shared" si="58"/>
        <v>0</v>
      </c>
      <c r="AU281">
        <f t="shared" si="58"/>
        <v>0</v>
      </c>
      <c r="AV281">
        <f t="shared" si="58"/>
        <v>0</v>
      </c>
      <c r="AW281">
        <f t="shared" si="58"/>
        <v>0</v>
      </c>
      <c r="AX281">
        <f t="shared" si="57"/>
        <v>0</v>
      </c>
      <c r="AY281">
        <f t="shared" si="57"/>
        <v>0</v>
      </c>
      <c r="AZ281">
        <f t="shared" si="57"/>
        <v>0</v>
      </c>
    </row>
    <row r="282" hidden="1" spans="1:52">
      <c r="A282" s="9" t="str">
        <f>_xlfn.XLOOKUP($E282,'Copy of Raw Data'!$E:$E,'Copy of Raw Data'!A:A,"ERROR",0,1)</f>
        <v>US</v>
      </c>
      <c r="B282" s="9" t="str">
        <f>_xlfn.XLOOKUP($E282,'Copy of Raw Data'!$E:$E,'Copy of Raw Data'!B:B,"ERROR",0,1)</f>
        <v>Hair Mousses</v>
      </c>
      <c r="C282" s="9" t="str">
        <f>_xlfn.XLOOKUP($E282,'Copy of Raw Data'!$E:$E,'Copy of Raw Data'!C:C,"ERROR",0,1)</f>
        <v>condition 3-n-1</v>
      </c>
      <c r="D282" s="9" t="str">
        <f>_xlfn.XLOOKUP($E282,'Copy of Raw Data'!$E:$E,'Copy of Raw Data'!D:D,"ERROR",0,1)</f>
        <v>www.amazon.com/dp/B00GMPA6ME</v>
      </c>
      <c r="E282" s="9" t="s">
        <v>1009</v>
      </c>
      <c r="F282" s="9" t="str">
        <f>_xlfn.XLOOKUP($E282,'Copy of Raw Data'!$E:$E,'Copy of Raw Data'!F:F,"ERROR",0,1)</f>
        <v>Condition 3-N-1 Mousse 6 Ounce Maximum With Sunscreen (177ml) (3 Pack)</v>
      </c>
      <c r="G282" s="9">
        <f>_xlfn.XLOOKUP($E282,'Copy of Raw Data'!$E:$E,'Copy of Raw Data'!G:G,"ERROR",0,1)</f>
        <v>42</v>
      </c>
      <c r="H282" s="9">
        <f>_xlfn.XLOOKUP($E282,'Copy of Raw Data'!$E:$E,'Copy of Raw Data'!H:H,"ERROR",0,1)</f>
        <v>649.18</v>
      </c>
      <c r="I282" s="9">
        <f>_xlfn.XLOOKUP($E282,'Copy of Raw Data'!$E:$E,'Copy of Raw Data'!I:I,"ERROR",0,1)</f>
        <v>2.75881168260729e-5</v>
      </c>
      <c r="J282" s="9" t="str">
        <f>_xlfn.XLOOKUP($E282,'Copy of Raw Data'!$E:$E,'Copy of 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15 to 20</v>
      </c>
      <c r="L282" s="9">
        <f>_xlfn.XLOOKUP($E282,'Copy of Raw Data'!$E:$E,'Copy of Raw Data'!L:L,"ERROR",0,1)</f>
        <v>15.63</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15 to 20</v>
      </c>
      <c r="N282" s="9">
        <f>_xlfn.XLOOKUP($E282,'Copy of Raw Data'!$E:$E,'Copy of Raw Data'!N:N,"ERROR",0,1)</f>
        <v>18.12</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10% to 15%</v>
      </c>
      <c r="P282" s="16">
        <f t="shared" si="54"/>
        <v>0.137417218543046</v>
      </c>
      <c r="Q282" s="9">
        <f>_xlfn.XLOOKUP($E282,'Copy of Raw Data'!$E:$E,'Copy of Raw Data'!Q:Q,"ERROR",0,1)</f>
        <v>18</v>
      </c>
      <c r="R282" s="9" t="str">
        <f>_xlfn.XLOOKUP($E282,'Copy of Raw Data'!$E:$E,'Copy of Raw Data'!R:R,"ERROR",0,1)</f>
        <v>oz</v>
      </c>
      <c r="S282" s="17">
        <f t="shared" si="51"/>
        <v>0.868333333333333</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0.75 to 1</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17">
        <f t="shared" si="55"/>
        <v>0.0340435125690452</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17">
        <f t="shared" si="56"/>
        <v>0.0293653477623718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15 to 20</v>
      </c>
      <c r="Z282" s="17">
        <f t="array" ref="Z282">_xlfn.IFS(AA282="oz",_xlfn.IFS(R282="oz",Q282,R282="fl oz",Q282*1.04,R282="ml",Q282*0.0338),AA282="fl oz",_xlfn.IFS(R282="oz",Q282/1.04,R282="fl oz",Q282,R282="ml",Q282*0.0338/1.04),AA282="ml",_xlfn.IFS(R282="oz",Q282/0.0338,R282="fl oz",Q282*1.04/0.0338,R282="ml",Q282))</f>
        <v>18</v>
      </c>
      <c r="AA282" s="9" t="str">
        <f>_xlfn.XLOOKUP($E282,'Copy of Raw Data'!$E:$E,'Copy of Raw Data'!AA:AA,"ERROR",0,1)</f>
        <v>oz</v>
      </c>
      <c r="AB282" s="9"/>
      <c r="AC282" s="9"/>
      <c r="AD282" s="9"/>
      <c r="AE282" s="9"/>
      <c r="AF282" s="9"/>
      <c r="AH282">
        <f t="shared" si="58"/>
        <v>0</v>
      </c>
      <c r="AI282">
        <f t="shared" si="58"/>
        <v>0</v>
      </c>
      <c r="AJ282">
        <f t="shared" si="58"/>
        <v>0</v>
      </c>
      <c r="AK282">
        <f t="shared" si="58"/>
        <v>0</v>
      </c>
      <c r="AL282">
        <f t="shared" si="58"/>
        <v>0</v>
      </c>
      <c r="AM282">
        <f t="shared" si="58"/>
        <v>0</v>
      </c>
      <c r="AN282">
        <f t="shared" si="58"/>
        <v>0</v>
      </c>
      <c r="AO282">
        <f t="shared" si="58"/>
        <v>0</v>
      </c>
      <c r="AP282">
        <f t="shared" si="58"/>
        <v>0</v>
      </c>
      <c r="AQ282">
        <f t="shared" si="58"/>
        <v>0</v>
      </c>
      <c r="AR282">
        <f t="shared" si="58"/>
        <v>0</v>
      </c>
      <c r="AS282">
        <f t="shared" si="58"/>
        <v>0</v>
      </c>
      <c r="AT282">
        <f t="shared" si="58"/>
        <v>0</v>
      </c>
      <c r="AU282">
        <f t="shared" si="58"/>
        <v>0</v>
      </c>
      <c r="AV282">
        <f t="shared" si="58"/>
        <v>0</v>
      </c>
      <c r="AW282">
        <f t="shared" si="58"/>
        <v>0</v>
      </c>
      <c r="AX282">
        <f t="shared" si="57"/>
        <v>0</v>
      </c>
      <c r="AY282">
        <f t="shared" si="57"/>
        <v>0</v>
      </c>
      <c r="AZ282">
        <f t="shared" si="57"/>
        <v>0</v>
      </c>
    </row>
    <row r="283" hidden="1" spans="1:52">
      <c r="A283" s="9" t="str">
        <f>_xlfn.XLOOKUP($E283,'Copy of Raw Data'!$E:$E,'Copy of Raw Data'!A:A,"ERROR",0,1)</f>
        <v>US</v>
      </c>
      <c r="B283" s="9" t="str">
        <f>_xlfn.XLOOKUP($E283,'Copy of Raw Data'!$E:$E,'Copy of Raw Data'!B:B,"ERROR",0,1)</f>
        <v>Hair Mousses</v>
      </c>
      <c r="C283" s="9" t="str">
        <f>_xlfn.XLOOKUP($E283,'Copy of Raw Data'!$E:$E,'Copy of Raw Data'!C:C,"ERROR",0,1)</f>
        <v>roux</v>
      </c>
      <c r="D283" s="9" t="str">
        <f>_xlfn.XLOOKUP($E283,'Copy of Raw Data'!$E:$E,'Copy of Raw Data'!D:D,"ERROR",0,1)</f>
        <v>www.amazon.com/dp/B0149K6J9W</v>
      </c>
      <c r="E283" s="9" t="s">
        <v>1012</v>
      </c>
      <c r="F283" s="9" t="str">
        <f>_xlfn.XLOOKUP($E283,'Copy of Raw Data'!$E:$E,'Copy of Raw Data'!F:F,"ERROR",0,1)</f>
        <v>Roux Fanci-full Mousse #26 Golden Spell</v>
      </c>
      <c r="G283" s="9">
        <f>_xlfn.XLOOKUP($E283,'Copy of Raw Data'!$E:$E,'Copy of Raw Data'!G:G,"ERROR",0,1)</f>
        <v>54</v>
      </c>
      <c r="H283" s="9">
        <f>_xlfn.XLOOKUP($E283,'Copy of Raw Data'!$E:$E,'Copy of Raw Data'!H:H,"ERROR",0,1)</f>
        <v>648.91</v>
      </c>
      <c r="I283" s="9">
        <f>_xlfn.XLOOKUP($E283,'Copy of Raw Data'!$E:$E,'Copy of Raw Data'!I:I,"ERROR",0,1)</f>
        <v>2.74661000667521e-5</v>
      </c>
      <c r="J283" s="9" t="str">
        <f>_xlfn.XLOOKUP($E283,'Copy of Raw Data'!$E:$E,'Copy of 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 to 15</v>
      </c>
      <c r="L283" s="9">
        <f>_xlfn.XLOOKUP($E283,'Copy of Raw Data'!$E:$E,'Copy of Raw Data'!L:L,"ERROR",0,1)</f>
        <v>11.99</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 to 15</v>
      </c>
      <c r="N283" s="9">
        <f>_xlfn.XLOOKUP($E283,'Copy of Raw Data'!$E:$E,'Copy of Raw Data'!N:N,"ERROR",0,1)</f>
        <v>11.99</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6">
        <f t="shared" si="54"/>
        <v>0</v>
      </c>
      <c r="Q283" s="9">
        <f>_xlfn.XLOOKUP($E283,'Copy of Raw Data'!$E:$E,'Copy of Raw Data'!Q:Q,"ERROR",0,1)</f>
        <v>443.6</v>
      </c>
      <c r="R283" s="9" t="str">
        <f>_xlfn.XLOOKUP($E283,'Copy of Raw Data'!$E:$E,'Copy of Raw Data'!R:R,"ERROR",0,1)</f>
        <v>ml</v>
      </c>
      <c r="S283" s="17">
        <f t="shared" si="51"/>
        <v>0.799670261069998</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55"/>
        <v>0.0270432959442001</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56"/>
        <v>0.0270432959442001</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10 to 15</v>
      </c>
      <c r="Z283" s="17">
        <f t="array" ref="Z283">_xlfn.IFS(AA283="oz",_xlfn.IFS(R283="oz",Q283,R283="fl oz",Q283*1.04,R283="ml",Q283*0.0338),AA283="fl oz",_xlfn.IFS(R283="oz",Q283/1.04,R283="fl oz",Q283,R283="ml",Q283*0.0338/1.04),AA283="ml",_xlfn.IFS(R283="oz",Q283/0.0338,R283="fl oz",Q283*1.04/0.0338,R283="ml",Q283))</f>
        <v>14.99368</v>
      </c>
      <c r="AA283" s="9" t="str">
        <f>_xlfn.XLOOKUP($E283,'Copy of Raw Data'!$E:$E,'Copy of Raw Data'!AA:AA,"ERROR",0,1)</f>
        <v>oz</v>
      </c>
      <c r="AB283" s="9"/>
      <c r="AC283" s="9"/>
      <c r="AD283" s="9"/>
      <c r="AE283" s="9"/>
      <c r="AF283" s="9"/>
      <c r="AH283">
        <f t="shared" si="58"/>
        <v>0</v>
      </c>
      <c r="AI283">
        <f t="shared" si="58"/>
        <v>0</v>
      </c>
      <c r="AJ283">
        <f t="shared" si="58"/>
        <v>0</v>
      </c>
      <c r="AK283">
        <f t="shared" si="58"/>
        <v>0</v>
      </c>
      <c r="AL283">
        <f t="shared" si="58"/>
        <v>0</v>
      </c>
      <c r="AM283">
        <f t="shared" si="58"/>
        <v>0</v>
      </c>
      <c r="AN283">
        <f t="shared" si="58"/>
        <v>0</v>
      </c>
      <c r="AO283">
        <f t="shared" si="58"/>
        <v>0</v>
      </c>
      <c r="AP283">
        <f t="shared" si="58"/>
        <v>0</v>
      </c>
      <c r="AQ283">
        <f t="shared" si="58"/>
        <v>0</v>
      </c>
      <c r="AR283">
        <f t="shared" si="58"/>
        <v>0</v>
      </c>
      <c r="AS283">
        <f t="shared" si="58"/>
        <v>0</v>
      </c>
      <c r="AT283">
        <f t="shared" si="58"/>
        <v>0</v>
      </c>
      <c r="AU283">
        <f t="shared" si="58"/>
        <v>0</v>
      </c>
      <c r="AV283">
        <f t="shared" si="58"/>
        <v>0</v>
      </c>
      <c r="AW283">
        <f t="shared" si="58"/>
        <v>0</v>
      </c>
      <c r="AX283">
        <f t="shared" si="57"/>
        <v>0</v>
      </c>
      <c r="AY283">
        <f t="shared" si="57"/>
        <v>0</v>
      </c>
      <c r="AZ283">
        <f t="shared" si="57"/>
        <v>0</v>
      </c>
    </row>
    <row r="284" hidden="1" spans="1:52">
      <c r="A284" s="9" t="str">
        <f>_xlfn.XLOOKUP($E284,'Copy of Raw Data'!$E:$E,'Copy of Raw Data'!A:A,"ERROR",0,1)</f>
        <v>US</v>
      </c>
      <c r="B284" s="9" t="str">
        <f>_xlfn.XLOOKUP($E284,'Copy of Raw Data'!$E:$E,'Copy of Raw Data'!B:B,"ERROR",0,1)</f>
        <v>Hair Mousses</v>
      </c>
      <c r="C284" s="9" t="str">
        <f>_xlfn.XLOOKUP($E284,'Copy of Raw Data'!$E:$E,'Copy of Raw Data'!C:C,"ERROR",0,1)</f>
        <v>Lai'D</v>
      </c>
      <c r="D284" s="9" t="str">
        <f>_xlfn.XLOOKUP($E284,'Copy of Raw Data'!$E:$E,'Copy of Raw Data'!D:D,"ERROR",0,1)</f>
        <v>www.amazon.com/dp/B09YDPCJY1</v>
      </c>
      <c r="E284" s="9" t="s">
        <v>1016</v>
      </c>
      <c r="F284" s="9" t="str">
        <f>_xlfn.XLOOKUP($E284,'Copy of Raw Data'!$E:$E,'Copy of Raw Data'!F:F,"ERROR",0,1)</f>
        <v>Lai'D Aunt Jackie's Grapeseed Frizz Patrol Setting Mousse 8 oz.</v>
      </c>
      <c r="G284" s="9">
        <f>_xlfn.XLOOKUP($E284,'Copy of Raw Data'!$E:$E,'Copy of Raw Data'!G:G,"ERROR",0,1)</f>
        <v>50</v>
      </c>
      <c r="H284" s="9">
        <f>_xlfn.XLOOKUP($E284,'Copy of Raw Data'!$E:$E,'Copy of Raw Data'!H:H,"ERROR",0,1)</f>
        <v>646.04</v>
      </c>
      <c r="I284" s="9">
        <f>_xlfn.XLOOKUP($E284,'Copy of Raw Data'!$E:$E,'Copy of Raw Data'!I:I,"ERROR",0,1)</f>
        <v>2.74184837704318e-5</v>
      </c>
      <c r="J284" s="9" t="str">
        <f>_xlfn.XLOOKUP($E284,'Copy of Raw Data'!$E:$E,'Copy of 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_xlfn.XLOOKUP($E284,'Copy of Raw Data'!$E:$E,'Copy of Raw Data'!L:L,"ERROR",0,1)</f>
        <v>12.83</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_xlfn.XLOOKUP($E284,'Copy of Raw Data'!$E:$E,'Copy of Raw Data'!N:N,"ERROR",0,1)</f>
        <v>12.83</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54"/>
        <v>0</v>
      </c>
      <c r="Q284" s="9">
        <f>_xlfn.XLOOKUP($E284,'Copy of Raw Data'!$E:$E,'Copy of Raw Data'!Q:Q,"ERROR",0,1)</f>
        <v>8</v>
      </c>
      <c r="R284" s="9" t="str">
        <f>_xlfn.XLOOKUP($E284,'Copy of Raw Data'!$E:$E,'Copy of Raw Data'!R:R,"ERROR",0,1)</f>
        <v>oz</v>
      </c>
      <c r="S284" s="17">
        <f t="shared" si="51"/>
        <v>1.60375</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1 to 2</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0.05 to 0.1</v>
      </c>
      <c r="V284" s="17">
        <f t="shared" si="55"/>
        <v>0.0542357118701387</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0.05 to 0.1</v>
      </c>
      <c r="X284" s="17">
        <f t="shared" si="56"/>
        <v>0.0542357118701387</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17">
        <f t="array" ref="Z284">_xlfn.IFS(AA284="oz",_xlfn.IFS(R284="oz",Q284,R284="fl oz",Q284*1.04,R284="ml",Q284*0.0338),AA284="fl oz",_xlfn.IFS(R284="oz",Q284/1.04,R284="fl oz",Q284,R284="ml",Q284*0.0338/1.04),AA284="ml",_xlfn.IFS(R284="oz",Q284/0.0338,R284="fl oz",Q284*1.04/0.0338,R284="ml",Q284))</f>
        <v>8</v>
      </c>
      <c r="AA284" s="9" t="str">
        <f>_xlfn.XLOOKUP($E284,'Copy of Raw Data'!$E:$E,'Copy of Raw Data'!AA:AA,"ERROR",0,1)</f>
        <v>oz</v>
      </c>
      <c r="AB284" s="9"/>
      <c r="AC284" s="9"/>
      <c r="AD284" s="9"/>
      <c r="AE284" s="9"/>
      <c r="AF284" s="9"/>
      <c r="AH284">
        <f t="shared" si="58"/>
        <v>0</v>
      </c>
      <c r="AI284">
        <f t="shared" si="58"/>
        <v>0</v>
      </c>
      <c r="AJ284">
        <f t="shared" si="58"/>
        <v>0</v>
      </c>
      <c r="AK284">
        <f t="shared" si="58"/>
        <v>0</v>
      </c>
      <c r="AL284">
        <f t="shared" si="58"/>
        <v>0</v>
      </c>
      <c r="AM284">
        <f t="shared" si="58"/>
        <v>0</v>
      </c>
      <c r="AN284">
        <f t="shared" si="58"/>
        <v>0</v>
      </c>
      <c r="AO284">
        <f t="shared" si="58"/>
        <v>0</v>
      </c>
      <c r="AP284">
        <f t="shared" si="58"/>
        <v>0</v>
      </c>
      <c r="AQ284">
        <f t="shared" si="58"/>
        <v>0</v>
      </c>
      <c r="AR284">
        <f t="shared" si="58"/>
        <v>0</v>
      </c>
      <c r="AS284">
        <f t="shared" si="58"/>
        <v>0</v>
      </c>
      <c r="AT284">
        <f t="shared" si="58"/>
        <v>0</v>
      </c>
      <c r="AU284">
        <f t="shared" si="58"/>
        <v>0</v>
      </c>
      <c r="AV284">
        <f t="shared" si="58"/>
        <v>0</v>
      </c>
      <c r="AW284">
        <f t="shared" si="58"/>
        <v>0</v>
      </c>
      <c r="AX284">
        <f t="shared" si="57"/>
        <v>0</v>
      </c>
      <c r="AY284">
        <f t="shared" si="57"/>
        <v>0</v>
      </c>
      <c r="AZ284">
        <f t="shared" si="57"/>
        <v>0</v>
      </c>
    </row>
    <row r="285" hidden="1" spans="1:52">
      <c r="A285" s="9" t="str">
        <f>_xlfn.XLOOKUP($E285,'Copy of Raw Data'!$E:$E,'Copy of Raw Data'!A:A,"ERROR",0,1)</f>
        <v>US</v>
      </c>
      <c r="B285" s="9" t="str">
        <f>_xlfn.XLOOKUP($E285,'Copy of Raw Data'!$E:$E,'Copy of Raw Data'!B:B,"ERROR",0,1)</f>
        <v>Hair Mousses</v>
      </c>
      <c r="C285" s="9" t="str">
        <f>_xlfn.XLOOKUP($E285,'Copy of Raw Data'!$E:$E,'Copy of Raw Data'!C:C,"ERROR",0,1)</f>
        <v>colorproof</v>
      </c>
      <c r="D285" s="9" t="str">
        <f>_xlfn.XLOOKUP($E285,'Copy of Raw Data'!$E:$E,'Copy of Raw Data'!D:D,"ERROR",0,1)</f>
        <v>www.amazon.com/dp/B07QRXZDS9</v>
      </c>
      <c r="E285" s="9" t="s">
        <v>1020</v>
      </c>
      <c r="F285" s="9" t="str">
        <f>_xlfn.XLOOKUP($E285,'Copy of Raw Data'!$E:$E,'Copy of Raw Data'!F:F,"ERROR",0,1)</f>
        <v>ColorProof SuperPlump Whipped Bodifying Mousse, 7.5 Oz - Color-Safe, Volume, Vegan, Sulfate-Free, Salt-Free, Unisex - Professional Hair Product</v>
      </c>
      <c r="G285" s="9">
        <f>_xlfn.XLOOKUP($E285,'Copy of Raw Data'!$E:$E,'Copy of Raw Data'!G:G,"ERROR",0,1)</f>
        <v>35</v>
      </c>
      <c r="H285" s="9">
        <f>_xlfn.XLOOKUP($E285,'Copy of Raw Data'!$E:$E,'Copy of Raw Data'!H:H,"ERROR",0,1)</f>
        <v>644.92</v>
      </c>
      <c r="I285" s="9">
        <f>_xlfn.XLOOKUP($E285,'Copy of Raw Data'!$E:$E,'Copy of Raw Data'!I:I,"ERROR",0,1)</f>
        <v>2.36618981071629e-5</v>
      </c>
      <c r="J285" s="9" t="str">
        <f>_xlfn.XLOOKUP($E285,'Copy of Raw Data'!$E:$E,'Copy of 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15 to 20</v>
      </c>
      <c r="L285" s="9">
        <f>_xlfn.XLOOKUP($E285,'Copy of Raw Data'!$E:$E,'Copy of Raw Data'!L:L,"ERROR",0,1)</f>
        <v>18.48</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20 to 30</v>
      </c>
      <c r="N285" s="9">
        <f>_xlfn.XLOOKUP($E285,'Copy of Raw Data'!$E:$E,'Copy of Raw Data'!N:N,"ERROR",0,1)</f>
        <v>28</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30% to 40%</v>
      </c>
      <c r="P285" s="16">
        <f t="shared" si="54"/>
        <v>0.34</v>
      </c>
      <c r="Q285" s="9">
        <f>_xlfn.XLOOKUP($E285,'Copy of Raw Data'!$E:$E,'Copy of Raw Data'!Q:Q,"ERROR",0,1)</f>
        <v>7.5</v>
      </c>
      <c r="R285" s="9" t="str">
        <f>_xlfn.XLOOKUP($E285,'Copy of Raw Data'!$E:$E,'Copy of Raw Data'!R:R,"ERROR",0,1)</f>
        <v>oz</v>
      </c>
      <c r="S285" s="17">
        <f t="shared" si="51"/>
        <v>2.464</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2 to 3</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0.1 to 0.2</v>
      </c>
      <c r="V285" s="17">
        <f t="shared" si="55"/>
        <v>0.126254086348777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56"/>
        <v>0.0833276969901928</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7.5</v>
      </c>
      <c r="AA285" s="9" t="str">
        <f>_xlfn.XLOOKUP($E285,'Copy of Raw Data'!$E:$E,'Copy of Raw Data'!AA:AA,"ERROR",0,1)</f>
        <v>oz</v>
      </c>
      <c r="AB285" s="9"/>
      <c r="AC285" s="9"/>
      <c r="AD285" s="9"/>
      <c r="AE285" s="9"/>
      <c r="AF285" s="9"/>
      <c r="AH285">
        <f t="shared" si="58"/>
        <v>0</v>
      </c>
      <c r="AI285">
        <f t="shared" si="58"/>
        <v>0</v>
      </c>
      <c r="AJ285">
        <f t="shared" si="58"/>
        <v>0</v>
      </c>
      <c r="AK285">
        <f t="shared" si="58"/>
        <v>0</v>
      </c>
      <c r="AL285">
        <f t="shared" si="58"/>
        <v>0</v>
      </c>
      <c r="AM285">
        <f t="shared" si="58"/>
        <v>0</v>
      </c>
      <c r="AN285">
        <f t="shared" si="58"/>
        <v>0</v>
      </c>
      <c r="AO285">
        <f t="shared" si="58"/>
        <v>0</v>
      </c>
      <c r="AP285">
        <f t="shared" si="58"/>
        <v>0</v>
      </c>
      <c r="AQ285">
        <f t="shared" si="58"/>
        <v>0</v>
      </c>
      <c r="AR285">
        <f t="shared" si="58"/>
        <v>0</v>
      </c>
      <c r="AS285">
        <f t="shared" si="58"/>
        <v>0</v>
      </c>
      <c r="AT285">
        <f t="shared" si="58"/>
        <v>0</v>
      </c>
      <c r="AU285">
        <f t="shared" si="58"/>
        <v>0</v>
      </c>
      <c r="AV285">
        <f t="shared" si="58"/>
        <v>0</v>
      </c>
      <c r="AW285">
        <f t="shared" si="58"/>
        <v>0</v>
      </c>
      <c r="AX285">
        <f t="shared" si="57"/>
        <v>0</v>
      </c>
      <c r="AY285">
        <f t="shared" si="57"/>
        <v>0</v>
      </c>
      <c r="AZ285">
        <f t="shared" si="57"/>
        <v>0</v>
      </c>
    </row>
    <row r="286" hidden="1" spans="1:52">
      <c r="A286" s="9" t="str">
        <f>_xlfn.XLOOKUP($E286,'Copy of Raw Data'!$E:$E,'Copy of Raw Data'!A:A,"ERROR",0,1)</f>
        <v>US</v>
      </c>
      <c r="B286" s="9" t="str">
        <f>_xlfn.XLOOKUP($E286,'Copy of Raw Data'!$E:$E,'Copy of Raw Data'!B:B,"ERROR",0,1)</f>
        <v>Hair Mousses</v>
      </c>
      <c r="C286" s="9" t="str">
        <f>_xlfn.XLOOKUP($E286,'Copy of Raw Data'!$E:$E,'Copy of Raw Data'!C:C,"ERROR",0,1)</f>
        <v>aphogee</v>
      </c>
      <c r="D286" s="9" t="str">
        <f>_xlfn.XLOOKUP($E286,'Copy of Raw Data'!$E:$E,'Copy of Raw Data'!D:D,"ERROR",0,1)</f>
        <v>www.amazon.com/dp/B00OVO0WV8</v>
      </c>
      <c r="E286" s="9" t="s">
        <v>1023</v>
      </c>
      <c r="F286" s="9" t="str">
        <f>_xlfn.XLOOKUP($E286,'Copy of Raw Data'!$E:$E,'Copy of Raw Data'!F:F,"ERROR",0,1)</f>
        <v>ApHogee Curlific Curl Definer 8oz "Pack of 2"</v>
      </c>
      <c r="G286" s="9">
        <f>_xlfn.XLOOKUP($E286,'Copy of Raw Data'!$E:$E,'Copy of Raw Data'!G:G,"ERROR",0,1)</f>
        <v>52</v>
      </c>
      <c r="H286" s="9">
        <f>_xlfn.XLOOKUP($E286,'Copy of Raw Data'!$E:$E,'Copy of Raw Data'!H:H,"ERROR",0,1)</f>
        <v>556.56</v>
      </c>
      <c r="I286" s="9">
        <f>_xlfn.XLOOKUP($E286,'Copy of Raw Data'!$E:$E,'Copy of Raw Data'!I:I,"ERROR",0,1)</f>
        <v>2.34051102234357e-5</v>
      </c>
      <c r="J286" s="9" t="str">
        <f>_xlfn.XLOOKUP($E286,'Copy of Raw Data'!$E:$E,'Copy of 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10 to 15</v>
      </c>
      <c r="L286" s="9">
        <f>_xlfn.XLOOKUP($E286,'Copy of Raw Data'!$E:$E,'Copy of Raw Data'!L:L,"ERROR",0,1)</f>
        <v>10.77</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10 to 15</v>
      </c>
      <c r="N286" s="9">
        <f>_xlfn.XLOOKUP($E286,'Copy of Raw Data'!$E:$E,'Copy of Raw Data'!N:N,"ERROR",0,1)</f>
        <v>13.61</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20% to 25%</v>
      </c>
      <c r="P286" s="16">
        <f t="shared" si="54"/>
        <v>0.208670095518001</v>
      </c>
      <c r="Q286" s="9">
        <f>_xlfn.XLOOKUP($E286,'Copy of Raw Data'!$E:$E,'Copy of Raw Data'!Q:Q,"ERROR",0,1)</f>
        <v>16</v>
      </c>
      <c r="R286" s="9" t="str">
        <f>_xlfn.XLOOKUP($E286,'Copy of Raw Data'!$E:$E,'Copy of Raw Data'!R:R,"ERROR",0,1)</f>
        <v>oz</v>
      </c>
      <c r="S286" s="17">
        <f t="shared" si="51"/>
        <v>0.673125</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0.5 to 0.75</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 to 0.05</v>
      </c>
      <c r="V286" s="17">
        <f t="shared" si="55"/>
        <v>0.0287664863036862</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 to 0.05</v>
      </c>
      <c r="X286" s="17">
        <f t="shared" si="56"/>
        <v>0.0227637808589787</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15 to 20</v>
      </c>
      <c r="Z286" s="17">
        <f t="array" ref="Z286">_xlfn.IFS(AA286="oz",_xlfn.IFS(R286="oz",Q286,R286="fl oz",Q286*1.04,R286="ml",Q286*0.0338),AA286="fl oz",_xlfn.IFS(R286="oz",Q286/1.04,R286="fl oz",Q286,R286="ml",Q286*0.0338/1.04),AA286="ml",_xlfn.IFS(R286="oz",Q286/0.0338,R286="fl oz",Q286*1.04/0.0338,R286="ml",Q286))</f>
        <v>16</v>
      </c>
      <c r="AA286" s="9" t="str">
        <f>_xlfn.XLOOKUP($E286,'Copy of Raw Data'!$E:$E,'Copy of Raw Data'!AA:AA,"ERROR",0,1)</f>
        <v>oz</v>
      </c>
      <c r="AB286" s="9"/>
      <c r="AC286" s="9"/>
      <c r="AD286" s="9"/>
      <c r="AE286" s="9"/>
      <c r="AF286" s="9"/>
      <c r="AH286">
        <f t="shared" si="58"/>
        <v>0</v>
      </c>
      <c r="AI286">
        <f t="shared" si="58"/>
        <v>0</v>
      </c>
      <c r="AJ286">
        <f t="shared" si="58"/>
        <v>0</v>
      </c>
      <c r="AK286">
        <f t="shared" si="58"/>
        <v>0</v>
      </c>
      <c r="AL286">
        <f t="shared" si="58"/>
        <v>0</v>
      </c>
      <c r="AM286">
        <f t="shared" si="58"/>
        <v>0</v>
      </c>
      <c r="AN286">
        <f t="shared" si="58"/>
        <v>0</v>
      </c>
      <c r="AO286">
        <f t="shared" si="58"/>
        <v>0</v>
      </c>
      <c r="AP286">
        <f t="shared" si="58"/>
        <v>0</v>
      </c>
      <c r="AQ286">
        <f t="shared" si="58"/>
        <v>0</v>
      </c>
      <c r="AR286">
        <f t="shared" si="58"/>
        <v>0</v>
      </c>
      <c r="AS286">
        <f t="shared" si="58"/>
        <v>0</v>
      </c>
      <c r="AT286">
        <f t="shared" si="58"/>
        <v>0</v>
      </c>
      <c r="AU286">
        <f t="shared" si="58"/>
        <v>0</v>
      </c>
      <c r="AV286">
        <f t="shared" si="58"/>
        <v>0</v>
      </c>
      <c r="AW286">
        <f t="shared" ref="AW286:AZ314" si="59">IF(IFERROR(SEARCH(AW$2,$AE286,1),0)=0,0,1)</f>
        <v>0</v>
      </c>
      <c r="AX286">
        <f t="shared" si="59"/>
        <v>0</v>
      </c>
      <c r="AY286">
        <f t="shared" si="59"/>
        <v>0</v>
      </c>
      <c r="AZ286">
        <f t="shared" si="59"/>
        <v>0</v>
      </c>
    </row>
    <row r="287" hidden="1" spans="1:52">
      <c r="A287" s="9" t="str">
        <f>_xlfn.XLOOKUP($E287,'Copy of Raw Data'!$E:$E,'Copy of Raw Data'!A:A,"ERROR",0,1)</f>
        <v>US</v>
      </c>
      <c r="B287" s="9" t="str">
        <f>_xlfn.XLOOKUP($E287,'Copy of Raw Data'!$E:$E,'Copy of Raw Data'!B:B,"ERROR",0,1)</f>
        <v>Hair Mousses</v>
      </c>
      <c r="C287" s="9" t="str">
        <f>_xlfn.XLOOKUP($E287,'Copy of Raw Data'!$E:$E,'Copy of Raw Data'!C:C,"ERROR",0,1)</f>
        <v>L'Oreal Paris</v>
      </c>
      <c r="D287" s="9" t="str">
        <f>_xlfn.XLOOKUP($E287,'Copy of Raw Data'!$E:$E,'Copy of Raw Data'!D:D,"ERROR",0,1)</f>
        <v>www.amazon.com/dp/B00TJ6RG12</v>
      </c>
      <c r="E287" s="9" t="s">
        <v>1026</v>
      </c>
      <c r="F287" s="9" t="str">
        <f>_xlfn.XLOOKUP($E287,'Copy of Raw Data'!$E:$E,'Copy of Raw Data'!F:F,"ERROR",0,1)</f>
        <v>L'Oreal Paris Advanced Hairstyle Boost It Volume Inject Mousse</v>
      </c>
      <c r="G287" s="9">
        <f>_xlfn.XLOOKUP($E287,'Copy of Raw Data'!$E:$E,'Copy of Raw Data'!G:G,"ERROR",0,1)</f>
        <v>34</v>
      </c>
      <c r="H287" s="9">
        <f>_xlfn.XLOOKUP($E287,'Copy of Raw Data'!$E:$E,'Copy of Raw Data'!H:H,"ERROR",0,1)</f>
        <v>550.52</v>
      </c>
      <c r="I287" s="9">
        <f>_xlfn.XLOOKUP($E287,'Copy of Raw Data'!$E:$E,'Copy of Raw Data'!I:I,"ERROR",0,1)</f>
        <v>2.24629877890984e-5</v>
      </c>
      <c r="J287" s="9" t="str">
        <f>_xlfn.XLOOKUP($E287,'Copy of Raw Data'!$E:$E,'Copy of 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15 to 20</v>
      </c>
      <c r="L287" s="9">
        <f>_xlfn.XLOOKUP($E287,'Copy of Raw Data'!$E:$E,'Copy of Raw Data'!L:L,"ERROR",0,1)</f>
        <v>16.2</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15 to 20</v>
      </c>
      <c r="N287" s="9">
        <f>_xlfn.XLOOKUP($E287,'Copy of Raw Data'!$E:$E,'Copy of Raw Data'!N:N,"ERROR",0,1)</f>
        <v>16.2</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No Discount</v>
      </c>
      <c r="P287" s="16">
        <f t="shared" si="54"/>
        <v>0</v>
      </c>
      <c r="Q287" s="9">
        <f>_xlfn.XLOOKUP($E287,'Copy of Raw Data'!$E:$E,'Copy of Raw Data'!Q:Q,"ERROR",0,1)</f>
        <v>0</v>
      </c>
      <c r="R287" s="9">
        <f>_xlfn.XLOOKUP($E287,'Copy of Raw Data'!$E:$E,'Copy of Raw Data'!R:R,"ERROR",0,1)</f>
        <v>0</v>
      </c>
      <c r="S287" s="17" t="e">
        <f t="shared" si="51"/>
        <v>#N/A</v>
      </c>
      <c r="T287" s="9" t="e">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#N/A</v>
      </c>
      <c r="U287" s="17" t="e">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#N/A</v>
      </c>
      <c r="V287" s="17" t="e">
        <f t="shared" si="55"/>
        <v>#N/A</v>
      </c>
      <c r="W287" s="17" t="e">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#N/A</v>
      </c>
      <c r="X287" s="17" t="e">
        <f t="shared" si="56"/>
        <v>#N/A</v>
      </c>
      <c r="Y287" s="9" t="e">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#N/A</v>
      </c>
      <c r="Z287" s="17" t="e">
        <f t="array" ref="Z287">_xlfn.IFS(AA287="oz",_xlfn.IFS(R287="oz",Q287,R287="fl oz",Q287*1.04,R287="ml",Q287*0.0338),AA287="fl oz",_xlfn.IFS(R287="oz",Q287/1.04,R287="fl oz",Q287,R287="ml",Q287*0.0338/1.04),AA287="ml",_xlfn.IFS(R287="oz",Q287/0.0338,R287="fl oz",Q287*1.04/0.0338,R287="ml",Q287))</f>
        <v>#N/A</v>
      </c>
      <c r="AA287" s="9" t="str">
        <f>_xlfn.XLOOKUP($E287,'Copy of Raw Data'!$E:$E,'Copy of Raw Data'!AA:AA,"ERROR",0,1)</f>
        <v>oz</v>
      </c>
      <c r="AB287" s="9"/>
      <c r="AC287" s="9"/>
      <c r="AD287" s="9"/>
      <c r="AE287" s="9"/>
      <c r="AF287" s="9"/>
      <c r="AH287">
        <f t="shared" ref="AH287:AW314" si="60">IF(IFERROR(SEARCH(AH$2,$AE287,1),0)=0,0,1)</f>
        <v>0</v>
      </c>
      <c r="AI287">
        <f t="shared" si="60"/>
        <v>0</v>
      </c>
      <c r="AJ287">
        <f t="shared" si="60"/>
        <v>0</v>
      </c>
      <c r="AK287">
        <f t="shared" si="60"/>
        <v>0</v>
      </c>
      <c r="AL287">
        <f t="shared" si="60"/>
        <v>0</v>
      </c>
      <c r="AM287">
        <f t="shared" si="60"/>
        <v>0</v>
      </c>
      <c r="AN287">
        <f t="shared" si="60"/>
        <v>0</v>
      </c>
      <c r="AO287">
        <f t="shared" si="60"/>
        <v>0</v>
      </c>
      <c r="AP287">
        <f t="shared" si="60"/>
        <v>0</v>
      </c>
      <c r="AQ287">
        <f t="shared" si="60"/>
        <v>0</v>
      </c>
      <c r="AR287">
        <f t="shared" si="60"/>
        <v>0</v>
      </c>
      <c r="AS287">
        <f t="shared" si="60"/>
        <v>0</v>
      </c>
      <c r="AT287">
        <f t="shared" si="60"/>
        <v>0</v>
      </c>
      <c r="AU287">
        <f t="shared" si="60"/>
        <v>0</v>
      </c>
      <c r="AV287">
        <f t="shared" si="60"/>
        <v>0</v>
      </c>
      <c r="AW287">
        <f t="shared" si="60"/>
        <v>0</v>
      </c>
      <c r="AX287">
        <f t="shared" si="59"/>
        <v>0</v>
      </c>
      <c r="AY287">
        <f t="shared" si="59"/>
        <v>0</v>
      </c>
      <c r="AZ287">
        <f t="shared" si="59"/>
        <v>0</v>
      </c>
    </row>
    <row r="288" hidden="1" spans="1:52">
      <c r="A288" s="9" t="str">
        <f>_xlfn.XLOOKUP($E288,'Copy of Raw Data'!$E:$E,'Copy of Raw Data'!A:A,"ERROR",0,1)</f>
        <v>US</v>
      </c>
      <c r="B288" s="9" t="str">
        <f>_xlfn.XLOOKUP($E288,'Copy of Raw Data'!$E:$E,'Copy of Raw Data'!B:B,"ERROR",0,1)</f>
        <v>Hair Mousses</v>
      </c>
      <c r="C288" s="9" t="str">
        <f>_xlfn.XLOOKUP($E288,'Copy of Raw Data'!$E:$E,'Copy of Raw Data'!C:C,"ERROR",0,1)</f>
        <v>condition 3-in-1</v>
      </c>
      <c r="D288" s="9" t="str">
        <f>_xlfn.XLOOKUP($E288,'Copy of Raw Data'!$E:$E,'Copy of Raw Data'!D:D,"ERROR",0,1)</f>
        <v>www.amazon.com/dp/B004AIAQ48</v>
      </c>
      <c r="E288" s="9" t="s">
        <v>1029</v>
      </c>
      <c r="F288" s="9" t="str">
        <f>_xlfn.XLOOKUP($E288,'Copy of Raw Data'!$E:$E,'Copy of Raw Data'!F:F,"ERROR",0,1)</f>
        <v>Condition 3-in-1 Mousse Maximum Hold 6 oz Pack of (3)</v>
      </c>
      <c r="G288" s="9">
        <f>_xlfn.XLOOKUP($E288,'Copy of Raw Data'!$E:$E,'Copy of Raw Data'!G:G,"ERROR",0,1)</f>
        <v>26</v>
      </c>
      <c r="H288" s="9">
        <f>_xlfn.XLOOKUP($E288,'Copy of Raw Data'!$E:$E,'Copy of Raw Data'!H:H,"ERROR",0,1)</f>
        <v>528.36</v>
      </c>
      <c r="I288" s="9">
        <f>_xlfn.XLOOKUP($E288,'Copy of Raw Data'!$E:$E,'Copy of Raw Data'!I:I,"ERROR",0,1)</f>
        <v>2.18320718628545e-5</v>
      </c>
      <c r="J288" s="9" t="str">
        <f>_xlfn.XLOOKUP($E288,'Copy of Raw Data'!$E:$E,'Copy of 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_xlfn.XLOOKUP($E288,'Copy of Raw Data'!$E:$E,'Copy of Raw Data'!L:L,"ERROR",0,1)</f>
        <v>19.99</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_xlfn.XLOOKUP($E288,'Copy of Raw Data'!$E:$E,'Copy of Raw Data'!N:N,"ERROR",0,1)</f>
        <v>19.99</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54"/>
        <v>0</v>
      </c>
      <c r="Q288" s="9">
        <f>_xlfn.XLOOKUP($E288,'Copy of Raw Data'!$E:$E,'Copy of Raw Data'!Q:Q,"ERROR",0,1)</f>
        <v>18</v>
      </c>
      <c r="R288" s="9" t="str">
        <f>_xlfn.XLOOKUP($E288,'Copy of Raw Data'!$E:$E,'Copy of Raw Data'!R:R,"ERROR",0,1)</f>
        <v>oz</v>
      </c>
      <c r="S288" s="17">
        <f t="shared" si="51"/>
        <v>1.11055555555556</v>
      </c>
      <c r="T288" s="9" t="str">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1 to 2</v>
      </c>
      <c r="U288" s="17"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 to 0.05</v>
      </c>
      <c r="V288" s="17">
        <f t="shared" si="55"/>
        <v>0.0375568331266674</v>
      </c>
      <c r="W288" s="17"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 to 0.05</v>
      </c>
      <c r="X288" s="17">
        <f t="shared" si="56"/>
        <v>0.0375568331266674</v>
      </c>
      <c r="Y288" s="9"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15 to 20</v>
      </c>
      <c r="Z288" s="17">
        <f t="array" ref="Z288">_xlfn.IFS(AA288="oz",_xlfn.IFS(R288="oz",Q288,R288="fl oz",Q288*1.04,R288="ml",Q288*0.0338),AA288="fl oz",_xlfn.IFS(R288="oz",Q288/1.04,R288="fl oz",Q288,R288="ml",Q288*0.0338/1.04),AA288="ml",_xlfn.IFS(R288="oz",Q288/0.0338,R288="fl oz",Q288*1.04/0.0338,R288="ml",Q288))</f>
        <v>18</v>
      </c>
      <c r="AA288" s="9" t="str">
        <f>_xlfn.XLOOKUP($E288,'Copy of Raw Data'!$E:$E,'Copy of Raw Data'!AA:AA,"ERROR",0,1)</f>
        <v>oz</v>
      </c>
      <c r="AB288" s="9"/>
      <c r="AC288" s="9"/>
      <c r="AD288" s="9"/>
      <c r="AE288" s="9"/>
      <c r="AF288" s="9"/>
      <c r="AH288">
        <f t="shared" si="60"/>
        <v>0</v>
      </c>
      <c r="AI288">
        <f t="shared" si="60"/>
        <v>0</v>
      </c>
      <c r="AJ288">
        <f t="shared" si="60"/>
        <v>0</v>
      </c>
      <c r="AK288">
        <f t="shared" si="60"/>
        <v>0</v>
      </c>
      <c r="AL288">
        <f t="shared" si="60"/>
        <v>0</v>
      </c>
      <c r="AM288">
        <f t="shared" si="60"/>
        <v>0</v>
      </c>
      <c r="AN288">
        <f t="shared" si="60"/>
        <v>0</v>
      </c>
      <c r="AO288">
        <f t="shared" si="60"/>
        <v>0</v>
      </c>
      <c r="AP288">
        <f t="shared" si="60"/>
        <v>0</v>
      </c>
      <c r="AQ288">
        <f t="shared" si="60"/>
        <v>0</v>
      </c>
      <c r="AR288">
        <f t="shared" si="60"/>
        <v>0</v>
      </c>
      <c r="AS288">
        <f t="shared" si="60"/>
        <v>0</v>
      </c>
      <c r="AT288">
        <f t="shared" si="60"/>
        <v>0</v>
      </c>
      <c r="AU288">
        <f t="shared" si="60"/>
        <v>0</v>
      </c>
      <c r="AV288">
        <f t="shared" si="60"/>
        <v>0</v>
      </c>
      <c r="AW288">
        <f t="shared" si="60"/>
        <v>0</v>
      </c>
      <c r="AX288">
        <f t="shared" si="59"/>
        <v>0</v>
      </c>
      <c r="AY288">
        <f t="shared" si="59"/>
        <v>0</v>
      </c>
      <c r="AZ288">
        <f t="shared" si="59"/>
        <v>0</v>
      </c>
    </row>
    <row r="289" hidden="1" spans="1:52">
      <c r="A289" s="9" t="str">
        <f>_xlfn.XLOOKUP($E289,'Copy of Raw Data'!$E:$E,'Copy of Raw Data'!A:A,"ERROR",0,1)</f>
        <v>US</v>
      </c>
      <c r="B289" s="9" t="str">
        <f>_xlfn.XLOOKUP($E289,'Copy of Raw Data'!$E:$E,'Copy of Raw Data'!B:B,"ERROR",0,1)</f>
        <v>Hair Mousses</v>
      </c>
      <c r="C289" s="9" t="str">
        <f>_xlfn.XLOOKUP($E289,'Copy of Raw Data'!$E:$E,'Copy of Raw Data'!C:C,"ERROR",0,1)</f>
        <v>Kafune Amor Hair Care</v>
      </c>
      <c r="D289" s="9" t="str">
        <f>_xlfn.XLOOKUP($E289,'Copy of Raw Data'!$E:$E,'Copy of Raw Data'!D:D,"ERROR",0,1)</f>
        <v>www.amazon.com/dp/B096LFXD9C</v>
      </c>
      <c r="E289" s="9" t="s">
        <v>1032</v>
      </c>
      <c r="F289" s="9" t="str">
        <f>_xlfn.XLOOKUP($E289,'Copy of Raw Data'!$E:$E,'Copy of Raw Data'!F:F,"ERROR",0,1)</f>
        <v>Kafune Amor Premium Lace Melt Mousse - Tinted Wig Melting Mousse for Lace Wigs, Quick-Drying, Natural Finish, Ideal for Braids, Lace Wig Tint Lace Spray for melting Baby Hairs – Expresso Dark Brown</v>
      </c>
      <c r="G289" s="9">
        <f>_xlfn.XLOOKUP($E289,'Copy of Raw Data'!$E:$E,'Copy of Raw Data'!G:G,"ERROR",0,1)</f>
        <v>21</v>
      </c>
      <c r="H289" s="9">
        <f>_xlfn.XLOOKUP($E289,'Copy of Raw Data'!$E:$E,'Copy of Raw Data'!H:H,"ERROR",0,1)</f>
        <v>513.52</v>
      </c>
      <c r="I289" s="9">
        <f>_xlfn.XLOOKUP($E289,'Copy of Raw Data'!$E:$E,'Copy of Raw Data'!I:I,"ERROR",0,1)</f>
        <v>2.14524169288008e-5</v>
      </c>
      <c r="J289" s="9" t="str">
        <f>_xlfn.XLOOKUP($E289,'Copy of Raw Data'!$E:$E,'Copy of 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20 to 30</v>
      </c>
      <c r="L289" s="9">
        <f>_xlfn.XLOOKUP($E289,'Copy of Raw Data'!$E:$E,'Copy of Raw Data'!L:L,"ERROR",0,1)</f>
        <v>24</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20 to 30</v>
      </c>
      <c r="N289" s="9">
        <f>_xlfn.XLOOKUP($E289,'Copy of Raw Data'!$E:$E,'Copy of Raw Data'!N:N,"ERROR",0,1)</f>
        <v>24</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54"/>
        <v>0</v>
      </c>
      <c r="Q289" s="9">
        <f>_xlfn.XLOOKUP($E289,'Copy of Raw Data'!$E:$E,'Copy of Raw Data'!Q:Q,"ERROR",0,1)</f>
        <v>6.8</v>
      </c>
      <c r="R289" s="9" t="str">
        <f>_xlfn.XLOOKUP($E289,'Copy of Raw Data'!$E:$E,'Copy of Raw Data'!R:R,"ERROR",0,1)</f>
        <v>fl oz</v>
      </c>
      <c r="S289" s="17">
        <f t="shared" si="51"/>
        <v>3.39366515837104</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3 to 4</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0.1 to 0.2</v>
      </c>
      <c r="V289" s="17">
        <f t="shared" si="55"/>
        <v>0.114767168020664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0.1 to 0.2</v>
      </c>
      <c r="X289" s="17">
        <f t="shared" si="56"/>
        <v>0.114767168020664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6 to 8</v>
      </c>
      <c r="Z289" s="17">
        <f t="array" ref="Z289">_xlfn.IFS(AA289="oz",_xlfn.IFS(R289="oz",Q289,R289="fl oz",Q289*1.04,R289="ml",Q289*0.0338),AA289="fl oz",_xlfn.IFS(R289="oz",Q289/1.04,R289="fl oz",Q289,R289="ml",Q289*0.0338/1.04),AA289="ml",_xlfn.IFS(R289="oz",Q289/0.0338,R289="fl oz",Q289*1.04/0.0338,R289="ml",Q289))</f>
        <v>7.072</v>
      </c>
      <c r="AA289" s="9" t="str">
        <f>_xlfn.XLOOKUP($E289,'Copy of Raw Data'!$E:$E,'Copy of Raw Data'!AA:AA,"ERROR",0,1)</f>
        <v>oz</v>
      </c>
      <c r="AB289" s="9"/>
      <c r="AC289" s="9"/>
      <c r="AD289" s="9"/>
      <c r="AE289" s="9"/>
      <c r="AF289" s="9"/>
      <c r="AH289">
        <f t="shared" si="60"/>
        <v>0</v>
      </c>
      <c r="AI289">
        <f t="shared" si="60"/>
        <v>0</v>
      </c>
      <c r="AJ289">
        <f t="shared" si="60"/>
        <v>0</v>
      </c>
      <c r="AK289">
        <f t="shared" si="60"/>
        <v>0</v>
      </c>
      <c r="AL289">
        <f t="shared" si="60"/>
        <v>0</v>
      </c>
      <c r="AM289">
        <f t="shared" si="60"/>
        <v>0</v>
      </c>
      <c r="AN289">
        <f t="shared" si="60"/>
        <v>0</v>
      </c>
      <c r="AO289">
        <f t="shared" si="60"/>
        <v>0</v>
      </c>
      <c r="AP289">
        <f t="shared" si="60"/>
        <v>0</v>
      </c>
      <c r="AQ289">
        <f t="shared" si="60"/>
        <v>0</v>
      </c>
      <c r="AR289">
        <f t="shared" si="60"/>
        <v>0</v>
      </c>
      <c r="AS289">
        <f t="shared" si="60"/>
        <v>0</v>
      </c>
      <c r="AT289">
        <f t="shared" si="60"/>
        <v>0</v>
      </c>
      <c r="AU289">
        <f t="shared" si="60"/>
        <v>0</v>
      </c>
      <c r="AV289">
        <f t="shared" si="60"/>
        <v>0</v>
      </c>
      <c r="AW289">
        <f t="shared" si="60"/>
        <v>0</v>
      </c>
      <c r="AX289">
        <f t="shared" si="59"/>
        <v>0</v>
      </c>
      <c r="AY289">
        <f t="shared" si="59"/>
        <v>0</v>
      </c>
      <c r="AZ289">
        <f t="shared" si="59"/>
        <v>0</v>
      </c>
    </row>
    <row r="290" hidden="1" spans="1:52">
      <c r="A290" s="9" t="str">
        <f>_xlfn.XLOOKUP($E290,'Copy of Raw Data'!$E:$E,'Copy of Raw Data'!A:A,"ERROR",0,1)</f>
        <v>US</v>
      </c>
      <c r="B290" s="9" t="str">
        <f>_xlfn.XLOOKUP($E290,'Copy of Raw Data'!$E:$E,'Copy of Raw Data'!B:B,"ERROR",0,1)</f>
        <v>Hair Mousses</v>
      </c>
      <c r="C290" s="9" t="str">
        <f>_xlfn.XLOOKUP($E290,'Copy of Raw Data'!$E:$E,'Copy of Raw Data'!C:C,"ERROR",0,1)</f>
        <v>ebin new york</v>
      </c>
      <c r="D290" s="9" t="str">
        <f>_xlfn.XLOOKUP($E290,'Copy of Raw Data'!$E:$E,'Copy of Raw Data'!D:D,"ERROR",0,1)</f>
        <v>www.amazon.com/dp/B0BH7F6JTG</v>
      </c>
      <c r="E290" s="9" t="s">
        <v>1035</v>
      </c>
      <c r="F290" s="9" t="str">
        <f>_xlfn.XLOOKUP($E290,'Copy of Raw Data'!$E:$E,'Copy of Raw Data'!F:F,"ERROR",0,1)</f>
        <v>EBIN NEW YORK TINTED LACE MOUSSE - Medium Dark Brown, 3.38oz/ 100ml | Lightweight Foam with Highly Pigmented, Perfect Matching with Flawless Finish</v>
      </c>
      <c r="G290" s="9">
        <f>_xlfn.XLOOKUP($E290,'Copy of Raw Data'!$E:$E,'Copy of Raw Data'!G:G,"ERROR",0,1)</f>
        <v>65</v>
      </c>
      <c r="H290" s="9">
        <f>_xlfn.XLOOKUP($E290,'Copy of Raw Data'!$E:$E,'Copy of Raw Data'!H:H,"ERROR",0,1)</f>
        <v>504.59</v>
      </c>
      <c r="I290" s="9">
        <f>_xlfn.XLOOKUP($E290,'Copy of Raw Data'!$E:$E,'Copy of Raw Data'!I:I,"ERROR",0,1)</f>
        <v>2.12432453413938e-5</v>
      </c>
      <c r="J290" s="9" t="str">
        <f>_xlfn.XLOOKUP($E290,'Copy of Raw Data'!$E:$E,'Copy of 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5 to 10</v>
      </c>
      <c r="L290" s="9">
        <f>_xlfn.XLOOKUP($E290,'Copy of Raw Data'!$E:$E,'Copy of Raw Data'!L:L,"ERROR",0,1)</f>
        <v>7.66</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5 to 10</v>
      </c>
      <c r="N290" s="9">
        <f>_xlfn.XLOOKUP($E290,'Copy of Raw Data'!$E:$E,'Copy of Raw Data'!N:N,"ERROR",0,1)</f>
        <v>7.66</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54"/>
        <v>0</v>
      </c>
      <c r="Q290" s="9">
        <f>_xlfn.XLOOKUP($E290,'Copy of Raw Data'!$E:$E,'Copy of Raw Data'!Q:Q,"ERROR",0,1)</f>
        <v>100</v>
      </c>
      <c r="R290" s="9" t="str">
        <f>_xlfn.XLOOKUP($E290,'Copy of Raw Data'!$E:$E,'Copy of Raw Data'!R:R,"ERROR",0,1)</f>
        <v>ml</v>
      </c>
      <c r="S290" s="17">
        <f t="shared" si="51"/>
        <v>2.26627218934911</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2 to 3</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0.05 to 0.1</v>
      </c>
      <c r="V290" s="17">
        <f t="shared" si="55"/>
        <v>0.07664092625462</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0.05 to 0.1</v>
      </c>
      <c r="X290" s="17">
        <f t="shared" si="56"/>
        <v>0.07664092625462</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2 to 4</v>
      </c>
      <c r="Z290" s="17">
        <f t="array" ref="Z290">_xlfn.IFS(AA290="oz",_xlfn.IFS(R290="oz",Q290,R290="fl oz",Q290*1.04,R290="ml",Q290*0.0338),AA290="fl oz",_xlfn.IFS(R290="oz",Q290/1.04,R290="fl oz",Q290,R290="ml",Q290*0.0338/1.04),AA290="ml",_xlfn.IFS(R290="oz",Q290/0.0338,R290="fl oz",Q290*1.04/0.0338,R290="ml",Q290))</f>
        <v>3.38</v>
      </c>
      <c r="AA290" s="9" t="str">
        <f>_xlfn.XLOOKUP($E290,'Copy of Raw Data'!$E:$E,'Copy of Raw Data'!AA:AA,"ERROR",0,1)</f>
        <v>oz</v>
      </c>
      <c r="AB290" s="9"/>
      <c r="AC290" s="9"/>
      <c r="AD290" s="9"/>
      <c r="AE290" s="9"/>
      <c r="AF290" s="9"/>
      <c r="AH290">
        <f t="shared" si="60"/>
        <v>0</v>
      </c>
      <c r="AI290">
        <f t="shared" si="60"/>
        <v>0</v>
      </c>
      <c r="AJ290">
        <f t="shared" si="60"/>
        <v>0</v>
      </c>
      <c r="AK290">
        <f t="shared" si="60"/>
        <v>0</v>
      </c>
      <c r="AL290">
        <f t="shared" si="60"/>
        <v>0</v>
      </c>
      <c r="AM290">
        <f t="shared" si="60"/>
        <v>0</v>
      </c>
      <c r="AN290">
        <f t="shared" si="60"/>
        <v>0</v>
      </c>
      <c r="AO290">
        <f t="shared" si="60"/>
        <v>0</v>
      </c>
      <c r="AP290">
        <f t="shared" si="60"/>
        <v>0</v>
      </c>
      <c r="AQ290">
        <f t="shared" si="60"/>
        <v>0</v>
      </c>
      <c r="AR290">
        <f t="shared" si="60"/>
        <v>0</v>
      </c>
      <c r="AS290">
        <f t="shared" si="60"/>
        <v>0</v>
      </c>
      <c r="AT290">
        <f t="shared" si="60"/>
        <v>0</v>
      </c>
      <c r="AU290">
        <f t="shared" si="60"/>
        <v>0</v>
      </c>
      <c r="AV290">
        <f t="shared" si="60"/>
        <v>0</v>
      </c>
      <c r="AW290">
        <f t="shared" si="60"/>
        <v>0</v>
      </c>
      <c r="AX290">
        <f t="shared" si="59"/>
        <v>0</v>
      </c>
      <c r="AY290">
        <f t="shared" si="59"/>
        <v>0</v>
      </c>
      <c r="AZ290">
        <f t="shared" si="59"/>
        <v>0</v>
      </c>
    </row>
    <row r="291" hidden="1" spans="1:52">
      <c r="A291" s="9" t="str">
        <f>_xlfn.XLOOKUP($E291,'Copy of Raw Data'!$E:$E,'Copy of Raw Data'!A:A,"ERROR",0,1)</f>
        <v>US</v>
      </c>
      <c r="B291" s="9" t="str">
        <f>_xlfn.XLOOKUP($E291,'Copy of Raw Data'!$E:$E,'Copy of Raw Data'!B:B,"ERROR",0,1)</f>
        <v>Hair Mousses</v>
      </c>
      <c r="C291" s="9" t="str">
        <f>_xlfn.XLOOKUP($E291,'Copy of Raw Data'!$E:$E,'Copy of Raw Data'!C:C,"ERROR",0,1)</f>
        <v>aussie</v>
      </c>
      <c r="D291" s="9" t="str">
        <f>_xlfn.XLOOKUP($E291,'Copy of Raw Data'!$E:$E,'Copy of Raw Data'!D:D,"ERROR",0,1)</f>
        <v>www.amazon.com/dp/B00JJ3CCQE</v>
      </c>
      <c r="E291" s="9" t="s">
        <v>1038</v>
      </c>
      <c r="F291" s="9" t="str">
        <f>_xlfn.XLOOKUP($E291,'Copy of Raw Data'!$E:$E,'Copy of Raw Data'!F:F,"ERROR",0,1)</f>
        <v>Aussie Headstrong Volume Texturizing Gel, 7 Ounce (Pack of 2)</v>
      </c>
      <c r="G291" s="9">
        <f>_xlfn.XLOOKUP($E291,'Copy of Raw Data'!$E:$E,'Copy of Raw Data'!G:G,"ERROR",0,1)</f>
        <v>31</v>
      </c>
      <c r="H291" s="9">
        <f>_xlfn.XLOOKUP($E291,'Copy of Raw Data'!$E:$E,'Copy of Raw Data'!H:H,"ERROR",0,1)</f>
        <v>499.67</v>
      </c>
      <c r="I291" s="9">
        <f>_xlfn.XLOOKUP($E291,'Copy of Raw Data'!$E:$E,'Copy of Raw Data'!I:I,"ERROR",0,1)</f>
        <v>2.12071079736507e-5</v>
      </c>
      <c r="J291" s="9" t="str">
        <f>_xlfn.XLOOKUP($E291,'Copy of Raw Data'!$E:$E,'Copy of 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15 to 20</v>
      </c>
      <c r="L291" s="9">
        <f>_xlfn.XLOOKUP($E291,'Copy of Raw Data'!$E:$E,'Copy of Raw Data'!L:L,"ERROR",0,1)</f>
        <v>15.88</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15 to 20</v>
      </c>
      <c r="N291" s="9">
        <f>_xlfn.XLOOKUP($E291,'Copy of Raw Data'!$E:$E,'Copy of Raw Data'!N:N,"ERROR",0,1)</f>
        <v>15.88</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54"/>
        <v>0</v>
      </c>
      <c r="Q291" s="9">
        <f>_xlfn.XLOOKUP($E291,'Copy of Raw Data'!$E:$E,'Copy of Raw Data'!Q:Q,"ERROR",0,1)</f>
        <v>14</v>
      </c>
      <c r="R291" s="9" t="str">
        <f>_xlfn.XLOOKUP($E291,'Copy of Raw Data'!$E:$E,'Copy of Raw Data'!R:R,"ERROR",0,1)</f>
        <v>oz</v>
      </c>
      <c r="S291" s="17">
        <f t="shared" si="51"/>
        <v>1.13428571428571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1 to 2</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 to 0.05</v>
      </c>
      <c r="V291" s="17">
        <f t="shared" si="55"/>
        <v>0.0383593410309677</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 to 0.05</v>
      </c>
      <c r="X291" s="17">
        <f t="shared" si="56"/>
        <v>0.0383593410309677</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10 to 15</v>
      </c>
      <c r="Z291" s="17">
        <f t="array" ref="Z291">_xlfn.IFS(AA291="oz",_xlfn.IFS(R291="oz",Q291,R291="fl oz",Q291*1.04,R291="ml",Q291*0.0338),AA291="fl oz",_xlfn.IFS(R291="oz",Q291/1.04,R291="fl oz",Q291,R291="ml",Q291*0.0338/1.04),AA291="ml",_xlfn.IFS(R291="oz",Q291/0.0338,R291="fl oz",Q291*1.04/0.0338,R291="ml",Q291))</f>
        <v>14</v>
      </c>
      <c r="AA291" s="9" t="str">
        <f>_xlfn.XLOOKUP($E291,'Copy of Raw Data'!$E:$E,'Copy of Raw Data'!AA:AA,"ERROR",0,1)</f>
        <v>oz</v>
      </c>
      <c r="AB291" s="9"/>
      <c r="AC291" s="9"/>
      <c r="AD291" s="9"/>
      <c r="AE291" s="9"/>
      <c r="AF291" s="9"/>
      <c r="AH291">
        <f t="shared" si="60"/>
        <v>0</v>
      </c>
      <c r="AI291">
        <f t="shared" si="60"/>
        <v>0</v>
      </c>
      <c r="AJ291">
        <f t="shared" si="60"/>
        <v>0</v>
      </c>
      <c r="AK291">
        <f t="shared" si="60"/>
        <v>0</v>
      </c>
      <c r="AL291">
        <f t="shared" si="60"/>
        <v>0</v>
      </c>
      <c r="AM291">
        <f t="shared" si="60"/>
        <v>0</v>
      </c>
      <c r="AN291">
        <f t="shared" si="60"/>
        <v>0</v>
      </c>
      <c r="AO291">
        <f t="shared" si="60"/>
        <v>0</v>
      </c>
      <c r="AP291">
        <f t="shared" si="60"/>
        <v>0</v>
      </c>
      <c r="AQ291">
        <f t="shared" si="60"/>
        <v>0</v>
      </c>
      <c r="AR291">
        <f t="shared" si="60"/>
        <v>0</v>
      </c>
      <c r="AS291">
        <f t="shared" si="60"/>
        <v>0</v>
      </c>
      <c r="AT291">
        <f t="shared" si="60"/>
        <v>0</v>
      </c>
      <c r="AU291">
        <f t="shared" si="60"/>
        <v>0</v>
      </c>
      <c r="AV291">
        <f t="shared" si="60"/>
        <v>0</v>
      </c>
      <c r="AW291">
        <f t="shared" si="60"/>
        <v>0</v>
      </c>
      <c r="AX291">
        <f t="shared" si="59"/>
        <v>0</v>
      </c>
      <c r="AY291">
        <f t="shared" si="59"/>
        <v>0</v>
      </c>
      <c r="AZ291">
        <f t="shared" si="59"/>
        <v>0</v>
      </c>
    </row>
    <row r="292" hidden="1" spans="1:52">
      <c r="A292" s="9" t="str">
        <f>_xlfn.XLOOKUP($E292,'Copy of Raw Data'!$E:$E,'Copy of Raw Data'!A:A,"ERROR",0,1)</f>
        <v>US</v>
      </c>
      <c r="B292" s="9" t="str">
        <f>_xlfn.XLOOKUP($E292,'Copy of Raw Data'!$E:$E,'Copy of Raw Data'!B:B,"ERROR",0,1)</f>
        <v>Hair Mousses</v>
      </c>
      <c r="C292" s="9" t="str">
        <f>_xlfn.XLOOKUP($E292,'Copy of Raw Data'!$E:$E,'Copy of Raw Data'!C:C,"ERROR",0,1)</f>
        <v>EBIN NEW YORK</v>
      </c>
      <c r="D292" s="9" t="str">
        <f>_xlfn.XLOOKUP($E292,'Copy of Raw Data'!$E:$E,'Copy of Raw Data'!D:D,"ERROR",0,1)</f>
        <v>www.amazon.com/dp/B0B61WFRG9</v>
      </c>
      <c r="E292" s="9" t="s">
        <v>1041</v>
      </c>
      <c r="F292" s="9" t="str">
        <f>_xlfn.XLOOKUP($E292,'Copy of Raw Data'!$E:$E,'Copy of Raw Data'!F:F,"ERROR",0,1)</f>
        <v>EBIN NEW YORK TINTED LACE MOUSSE - Dark Brown, 3.38oz/ 100ml | Lightweight Foam with Highly Pigmented, Perfect Matching with Flawless Finish</v>
      </c>
      <c r="G292" s="9">
        <f>_xlfn.XLOOKUP($E292,'Copy of Raw Data'!$E:$E,'Copy of Raw Data'!G:G,"ERROR",0,1)</f>
        <v>73</v>
      </c>
      <c r="H292" s="9">
        <f>_xlfn.XLOOKUP($E292,'Copy of Raw Data'!$E:$E,'Copy of Raw Data'!H:H,"ERROR",0,1)</f>
        <v>498.82</v>
      </c>
      <c r="I292" s="9">
        <f>_xlfn.XLOOKUP($E292,'Copy of Raw Data'!$E:$E,'Copy of Raw Data'!I:I,"ERROR",0,1)</f>
        <v>2.09158833041917e-5</v>
      </c>
      <c r="J292" s="9" t="str">
        <f>_xlfn.XLOOKUP($E292,'Copy of Raw Data'!$E:$E,'Copy of 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 to 10</v>
      </c>
      <c r="L292" s="9">
        <f>_xlfn.XLOOKUP($E292,'Copy of Raw Data'!$E:$E,'Copy of Raw Data'!L:L,"ERROR",0,1)</f>
        <v>6.8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 to 10</v>
      </c>
      <c r="N292" s="9">
        <f>_xlfn.XLOOKUP($E292,'Copy of Raw Data'!$E:$E,'Copy of Raw Data'!N:N,"ERROR",0,1)</f>
        <v>6.87</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0% to 2%</v>
      </c>
      <c r="P292" s="16">
        <f t="shared" si="54"/>
        <v>0.0101892285298399</v>
      </c>
      <c r="Q292" s="9">
        <f>_xlfn.XLOOKUP($E292,'Copy of Raw Data'!$E:$E,'Copy of Raw Data'!Q:Q,"ERROR",0,1)</f>
        <v>3.38</v>
      </c>
      <c r="R292" s="9" t="str">
        <f>_xlfn.XLOOKUP($E292,'Copy of Raw Data'!$E:$E,'Copy of Raw Data'!R:R,"ERROR",0,1)</f>
        <v>oz</v>
      </c>
      <c r="S292" s="17">
        <f t="shared" si="51"/>
        <v>2.01183431952663</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2 to 3</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0.05 to 0.1</v>
      </c>
      <c r="V292" s="17">
        <f t="shared" si="55"/>
        <v>0.068736705400684</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0.05 to 0.1</v>
      </c>
      <c r="X292" s="17">
        <f t="shared" si="56"/>
        <v>0.0680363314009681</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2 to 4</v>
      </c>
      <c r="Z292" s="17">
        <f t="array" ref="Z292">_xlfn.IFS(AA292="oz",_xlfn.IFS(R292="oz",Q292,R292="fl oz",Q292*1.04,R292="ml",Q292*0.0338),AA292="fl oz",_xlfn.IFS(R292="oz",Q292/1.04,R292="fl oz",Q292,R292="ml",Q292*0.0338/1.04),AA292="ml",_xlfn.IFS(R292="oz",Q292/0.0338,R292="fl oz",Q292*1.04/0.0338,R292="ml",Q292))</f>
        <v>3.38</v>
      </c>
      <c r="AA292" s="9" t="str">
        <f>_xlfn.XLOOKUP($E292,'Copy of Raw Data'!$E:$E,'Copy of Raw Data'!AA:AA,"ERROR",0,1)</f>
        <v>oz</v>
      </c>
      <c r="AB292" s="9"/>
      <c r="AC292" s="9"/>
      <c r="AD292" s="9"/>
      <c r="AE292" s="9"/>
      <c r="AF292" s="9"/>
      <c r="AH292">
        <f t="shared" si="60"/>
        <v>0</v>
      </c>
      <c r="AI292">
        <f t="shared" si="60"/>
        <v>0</v>
      </c>
      <c r="AJ292">
        <f t="shared" si="60"/>
        <v>0</v>
      </c>
      <c r="AK292">
        <f t="shared" si="60"/>
        <v>0</v>
      </c>
      <c r="AL292">
        <f t="shared" si="60"/>
        <v>0</v>
      </c>
      <c r="AM292">
        <f t="shared" si="60"/>
        <v>0</v>
      </c>
      <c r="AN292">
        <f t="shared" si="60"/>
        <v>0</v>
      </c>
      <c r="AO292">
        <f t="shared" si="60"/>
        <v>0</v>
      </c>
      <c r="AP292">
        <f t="shared" si="60"/>
        <v>0</v>
      </c>
      <c r="AQ292">
        <f t="shared" si="60"/>
        <v>0</v>
      </c>
      <c r="AR292">
        <f t="shared" si="60"/>
        <v>0</v>
      </c>
      <c r="AS292">
        <f t="shared" si="60"/>
        <v>0</v>
      </c>
      <c r="AT292">
        <f t="shared" si="60"/>
        <v>0</v>
      </c>
      <c r="AU292">
        <f t="shared" si="60"/>
        <v>0</v>
      </c>
      <c r="AV292">
        <f t="shared" si="60"/>
        <v>0</v>
      </c>
      <c r="AW292">
        <f t="shared" si="60"/>
        <v>0</v>
      </c>
      <c r="AX292">
        <f t="shared" si="59"/>
        <v>0</v>
      </c>
      <c r="AY292">
        <f t="shared" si="59"/>
        <v>0</v>
      </c>
      <c r="AZ292">
        <f t="shared" si="59"/>
        <v>0</v>
      </c>
    </row>
    <row r="293" hidden="1" spans="1:52">
      <c r="A293" s="9" t="str">
        <f>_xlfn.XLOOKUP($E293,'Copy of Raw Data'!$E:$E,'Copy of Raw Data'!A:A,"ERROR",0,1)</f>
        <v>US</v>
      </c>
      <c r="B293" s="9" t="str">
        <f>_xlfn.XLOOKUP($E293,'Copy of Raw Data'!$E:$E,'Copy of Raw Data'!B:B,"ERROR",0,1)</f>
        <v>Hair Mousses</v>
      </c>
      <c r="C293" s="9" t="str">
        <f>_xlfn.XLOOKUP($E293,'Copy of Raw Data'!$E:$E,'Copy of Raw Data'!C:C,"ERROR",0,1)</f>
        <v>tresemmÃ©</v>
      </c>
      <c r="D293" s="9" t="str">
        <f>_xlfn.XLOOKUP($E293,'Copy of Raw Data'!$E:$E,'Copy of Raw Data'!D:D,"ERROR",0,1)</f>
        <v>www.amazon.com/dp/B017DU9FHS</v>
      </c>
      <c r="E293" s="9" t="s">
        <v>1044</v>
      </c>
      <c r="F293" s="9" t="str">
        <f>_xlfn.XLOOKUP($E293,'Copy of Raw Data'!$E:$E,'Copy of Raw Data'!F:F,"ERROR",0,1)</f>
        <v>TRESemmé Flawless Curls Mousse, Extra Hold - 10.5 oz (Pack of 4)</v>
      </c>
      <c r="G293" s="9">
        <f>_xlfn.XLOOKUP($E293,'Copy of Raw Data'!$E:$E,'Copy of Raw Data'!G:G,"ERROR",0,1)</f>
        <v>18</v>
      </c>
      <c r="H293" s="9">
        <f>_xlfn.XLOOKUP($E293,'Copy of Raw Data'!$E:$E,'Copy of Raw Data'!H:H,"ERROR",0,1)</f>
        <v>491.97</v>
      </c>
      <c r="I293" s="9">
        <f>_xlfn.XLOOKUP($E293,'Copy of Raw Data'!$E:$E,'Copy of Raw Data'!I:I,"ERROR",0,1)</f>
        <v>2.03963554996971e-5</v>
      </c>
      <c r="J293" s="9" t="str">
        <f>_xlfn.XLOOKUP($E293,'Copy of Raw Data'!$E:$E,'Copy of 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20 to 30</v>
      </c>
      <c r="L293" s="9">
        <f>_xlfn.XLOOKUP($E293,'Copy of Raw Data'!$E:$E,'Copy of Raw Data'!L:L,"ERROR",0,1)</f>
        <v>27.92</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20 to 30</v>
      </c>
      <c r="N293" s="9">
        <f>_xlfn.XLOOKUP($E293,'Copy of Raw Data'!$E:$E,'Copy of Raw Data'!N:N,"ERROR",0,1)</f>
        <v>27.92</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No Discount</v>
      </c>
      <c r="P293" s="16">
        <f t="shared" si="54"/>
        <v>0</v>
      </c>
      <c r="Q293" s="9">
        <f>_xlfn.XLOOKUP($E293,'Copy of Raw Data'!$E:$E,'Copy of Raw Data'!Q:Q,"ERROR",0,1)</f>
        <v>42</v>
      </c>
      <c r="R293" s="9" t="str">
        <f>_xlfn.XLOOKUP($E293,'Copy of Raw Data'!$E:$E,'Copy of Raw Data'!R:R,"ERROR",0,1)</f>
        <v>oz</v>
      </c>
      <c r="S293" s="17">
        <f t="shared" si="51"/>
        <v>0.664761904761905</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0.5 to 0.75</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 to 0.05</v>
      </c>
      <c r="V293" s="17">
        <f t="shared" si="55"/>
        <v>0.0224809572121036</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 to 0.05</v>
      </c>
      <c r="X293" s="17">
        <f t="shared" si="56"/>
        <v>0.0224809572121036</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40 to 50</v>
      </c>
      <c r="Z293" s="17">
        <f t="array" ref="Z293">_xlfn.IFS(AA293="oz",_xlfn.IFS(R293="oz",Q293,R293="fl oz",Q293*1.04,R293="ml",Q293*0.0338),AA293="fl oz",_xlfn.IFS(R293="oz",Q293/1.04,R293="fl oz",Q293,R293="ml",Q293*0.0338/1.04),AA293="ml",_xlfn.IFS(R293="oz",Q293/0.0338,R293="fl oz",Q293*1.04/0.0338,R293="ml",Q293))</f>
        <v>42</v>
      </c>
      <c r="AA293" s="9" t="str">
        <f>_xlfn.XLOOKUP($E293,'Copy of Raw Data'!$E:$E,'Copy of Raw Data'!AA:AA,"ERROR",0,1)</f>
        <v>oz</v>
      </c>
      <c r="AB293" s="9"/>
      <c r="AC293" s="9"/>
      <c r="AD293" s="9"/>
      <c r="AE293" s="9"/>
      <c r="AF293" s="9"/>
      <c r="AH293">
        <f t="shared" si="60"/>
        <v>0</v>
      </c>
      <c r="AI293">
        <f t="shared" si="60"/>
        <v>0</v>
      </c>
      <c r="AJ293">
        <f t="shared" si="60"/>
        <v>0</v>
      </c>
      <c r="AK293">
        <f t="shared" si="60"/>
        <v>0</v>
      </c>
      <c r="AL293">
        <f t="shared" si="60"/>
        <v>0</v>
      </c>
      <c r="AM293">
        <f t="shared" si="60"/>
        <v>0</v>
      </c>
      <c r="AN293">
        <f t="shared" si="60"/>
        <v>0</v>
      </c>
      <c r="AO293">
        <f t="shared" si="60"/>
        <v>0</v>
      </c>
      <c r="AP293">
        <f t="shared" si="60"/>
        <v>0</v>
      </c>
      <c r="AQ293">
        <f t="shared" si="60"/>
        <v>0</v>
      </c>
      <c r="AR293">
        <f t="shared" si="60"/>
        <v>0</v>
      </c>
      <c r="AS293">
        <f t="shared" si="60"/>
        <v>0</v>
      </c>
      <c r="AT293">
        <f t="shared" si="60"/>
        <v>0</v>
      </c>
      <c r="AU293">
        <f t="shared" si="60"/>
        <v>0</v>
      </c>
      <c r="AV293">
        <f t="shared" si="60"/>
        <v>0</v>
      </c>
      <c r="AW293">
        <f t="shared" si="60"/>
        <v>0</v>
      </c>
      <c r="AX293">
        <f t="shared" si="59"/>
        <v>0</v>
      </c>
      <c r="AY293">
        <f t="shared" si="59"/>
        <v>0</v>
      </c>
      <c r="AZ293">
        <f t="shared" si="59"/>
        <v>0</v>
      </c>
    </row>
    <row r="294" hidden="1" spans="1:52">
      <c r="A294" s="9" t="str">
        <f>_xlfn.XLOOKUP($E294,'Copy of Raw Data'!$E:$E,'Copy of Raw Data'!A:A,"ERROR",0,1)</f>
        <v>US</v>
      </c>
      <c r="B294" s="9" t="str">
        <f>_xlfn.XLOOKUP($E294,'Copy of Raw Data'!$E:$E,'Copy of Raw Data'!B:B,"ERROR",0,1)</f>
        <v>Hair Mousses</v>
      </c>
      <c r="C294" s="9" t="str">
        <f>_xlfn.XLOOKUP($E294,'Copy of Raw Data'!$E:$E,'Copy of Raw Data'!C:C,"ERROR",0,1)</f>
        <v>ampro</v>
      </c>
      <c r="D294" s="9" t="str">
        <f>_xlfn.XLOOKUP($E294,'Copy of Raw Data'!$E:$E,'Copy of Raw Data'!D:D,"ERROR",0,1)</f>
        <v>www.amazon.com/dp/B08MBDDQVW</v>
      </c>
      <c r="E294" s="9" t="s">
        <v>1048</v>
      </c>
      <c r="F294" s="9" t="str">
        <f>_xlfn.XLOOKUP($E294,'Copy of Raw Data'!$E:$E,'Copy of Raw Data'!F:F,"ERROR",0,1)</f>
        <v>Ampro Shine-N-Jam Magic Fingers Setting Mousse For Braiders</v>
      </c>
      <c r="G294" s="9">
        <f>_xlfn.XLOOKUP($E294,'Copy of Raw Data'!$E:$E,'Copy of Raw Data'!G:G,"ERROR",0,1)</f>
        <v>33</v>
      </c>
      <c r="H294" s="9">
        <f>_xlfn.XLOOKUP($E294,'Copy of Raw Data'!$E:$E,'Copy of Raw Data'!H:H,"ERROR",0,1)</f>
        <v>479.75</v>
      </c>
      <c r="I294" s="9">
        <f>_xlfn.XLOOKUP($E294,'Copy of Raw Data'!$E:$E,'Copy of Raw Data'!I:I,"ERROR",0,1)</f>
        <v>1.89695671920997e-5</v>
      </c>
      <c r="J294" s="9" t="str">
        <f>_xlfn.XLOOKUP($E294,'Copy of Raw Data'!$E:$E,'Copy of 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10 to 15</v>
      </c>
      <c r="L294" s="9">
        <f>_xlfn.XLOOKUP($E294,'Copy of Raw Data'!$E:$E,'Copy of Raw Data'!L:L,"ERROR",0,1)</f>
        <v>14.73</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10 to 15</v>
      </c>
      <c r="N294" s="9">
        <f>_xlfn.XLOOKUP($E294,'Copy of Raw Data'!$E:$E,'Copy of Raw Data'!N:N,"ERROR",0,1)</f>
        <v>14.95</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0% to 2%</v>
      </c>
      <c r="P294" s="16">
        <f t="shared" si="54"/>
        <v>0.0147157190635451</v>
      </c>
      <c r="Q294" s="9">
        <f>_xlfn.XLOOKUP($E294,'Copy of Raw Data'!$E:$E,'Copy of Raw Data'!Q:Q,"ERROR",0,1)</f>
        <v>0</v>
      </c>
      <c r="R294" s="9">
        <f>_xlfn.XLOOKUP($E294,'Copy of Raw Data'!$E:$E,'Copy of Raw Data'!R:R,"ERROR",0,1)</f>
        <v>0</v>
      </c>
      <c r="S294" s="17" t="e">
        <f t="shared" si="51"/>
        <v>#N/A</v>
      </c>
      <c r="T294" s="9" t="e">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#N/A</v>
      </c>
      <c r="U294" s="17" t="e">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#N/A</v>
      </c>
      <c r="V294" s="17" t="e">
        <f t="shared" si="55"/>
        <v>#N/A</v>
      </c>
      <c r="W294" s="17" t="e">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#N/A</v>
      </c>
      <c r="X294" s="17" t="e">
        <f t="shared" si="56"/>
        <v>#N/A</v>
      </c>
      <c r="Y294" s="9" t="e">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#N/A</v>
      </c>
      <c r="Z294" s="17" t="e">
        <f t="array" ref="Z294">_xlfn.IFS(AA294="oz",_xlfn.IFS(R294="oz",Q294,R294="fl oz",Q294*1.04,R294="ml",Q294*0.0338),AA294="fl oz",_xlfn.IFS(R294="oz",Q294/1.04,R294="fl oz",Q294,R294="ml",Q294*0.0338/1.04),AA294="ml",_xlfn.IFS(R294="oz",Q294/0.0338,R294="fl oz",Q294*1.04/0.0338,R294="ml",Q294))</f>
        <v>#N/A</v>
      </c>
      <c r="AA294" s="9" t="str">
        <f>_xlfn.XLOOKUP($E294,'Copy of Raw Data'!$E:$E,'Copy of Raw Data'!AA:AA,"ERROR",0,1)</f>
        <v>oz</v>
      </c>
      <c r="AB294" s="9"/>
      <c r="AC294" s="9"/>
      <c r="AD294" s="9"/>
      <c r="AE294" s="9"/>
      <c r="AF294" s="9"/>
      <c r="AH294">
        <f t="shared" si="60"/>
        <v>0</v>
      </c>
      <c r="AI294">
        <f t="shared" si="60"/>
        <v>0</v>
      </c>
      <c r="AJ294">
        <f t="shared" si="60"/>
        <v>0</v>
      </c>
      <c r="AK294">
        <f t="shared" si="60"/>
        <v>0</v>
      </c>
      <c r="AL294">
        <f t="shared" si="60"/>
        <v>0</v>
      </c>
      <c r="AM294">
        <f t="shared" si="60"/>
        <v>0</v>
      </c>
      <c r="AN294">
        <f t="shared" si="60"/>
        <v>0</v>
      </c>
      <c r="AO294">
        <f t="shared" si="60"/>
        <v>0</v>
      </c>
      <c r="AP294">
        <f t="shared" si="60"/>
        <v>0</v>
      </c>
      <c r="AQ294">
        <f t="shared" si="60"/>
        <v>0</v>
      </c>
      <c r="AR294">
        <f t="shared" si="60"/>
        <v>0</v>
      </c>
      <c r="AS294">
        <f t="shared" si="60"/>
        <v>0</v>
      </c>
      <c r="AT294">
        <f t="shared" si="60"/>
        <v>0</v>
      </c>
      <c r="AU294">
        <f t="shared" si="60"/>
        <v>0</v>
      </c>
      <c r="AV294">
        <f t="shared" si="60"/>
        <v>0</v>
      </c>
      <c r="AW294">
        <f t="shared" si="60"/>
        <v>0</v>
      </c>
      <c r="AX294">
        <f t="shared" si="59"/>
        <v>0</v>
      </c>
      <c r="AY294">
        <f t="shared" si="59"/>
        <v>0</v>
      </c>
      <c r="AZ294">
        <f t="shared" si="59"/>
        <v>0</v>
      </c>
    </row>
    <row r="295" hidden="1" spans="1:52">
      <c r="A295" s="9" t="str">
        <f>_xlfn.XLOOKUP($E295,'Copy of Raw Data'!$E:$E,'Copy of Raw Data'!A:A,"ERROR",0,1)</f>
        <v>US</v>
      </c>
      <c r="B295" s="9" t="str">
        <f>_xlfn.XLOOKUP($E295,'Copy of Raw Data'!$E:$E,'Copy of Raw Data'!B:B,"ERROR",0,1)</f>
        <v>Hair Mousses</v>
      </c>
      <c r="C295" s="9" t="str">
        <f>_xlfn.XLOOKUP($E295,'Copy of Raw Data'!$E:$E,'Copy of Raw Data'!C:C,"ERROR",0,1)</f>
        <v>Tresemma </v>
      </c>
      <c r="D295" s="9" t="str">
        <f>_xlfn.XLOOKUP($E295,'Copy of Raw Data'!$E:$E,'Copy of Raw Data'!D:D,"ERROR",0,1)</f>
        <v>www.amazon.com/dp/B003N7210E</v>
      </c>
      <c r="E295" s="9" t="s">
        <v>1052</v>
      </c>
      <c r="F295" s="9" t="str">
        <f>_xlfn.XLOOKUP($E295,'Copy of Raw Data'!$E:$E,'Copy of Raw Data'!F:F,"ERROR",0,1)</f>
        <v>TRESemmé Tres Mousse Tres Extra Hold, Extra Firm Control Mousse, Frizz Control with Flexible Feel, Hair Styling Mousse, Styling Foam for All Hair Types, Humidity Resistant, 10.5 oz</v>
      </c>
      <c r="G295" s="9">
        <f>_xlfn.XLOOKUP($E295,'Copy of Raw Data'!$E:$E,'Copy of Raw Data'!G:G,"ERROR",0,1)</f>
        <v>34</v>
      </c>
      <c r="H295" s="9">
        <f>_xlfn.XLOOKUP($E295,'Copy of Raw Data'!$E:$E,'Copy of Raw Data'!H:H,"ERROR",0,1)</f>
        <v>446.19</v>
      </c>
      <c r="I295" s="9">
        <f>_xlfn.XLOOKUP($E295,'Copy of Raw Data'!$E:$E,'Copy of Raw Data'!I:I,"ERROR",0,1)</f>
        <v>1.85903374035488e-5</v>
      </c>
      <c r="J295" s="9" t="str">
        <f>_xlfn.XLOOKUP($E295,'Copy of Raw Data'!$E:$E,'Copy of 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_xlfn.XLOOKUP($E295,'Copy of Raw Data'!$E:$E,'Copy of Raw Data'!L:L,"ERROR",0,1)</f>
        <v>13.13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_xlfn.XLOOKUP($E295,'Copy of Raw Data'!$E:$E,'Copy of Raw Data'!N:N,"ERROR",0,1)</f>
        <v>13.13</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6">
        <f t="shared" si="54"/>
        <v>0</v>
      </c>
      <c r="Q295" s="9">
        <f>_xlfn.XLOOKUP($E295,'Copy of Raw Data'!$E:$E,'Copy of Raw Data'!Q:Q,"ERROR",0,1)</f>
        <v>10.5</v>
      </c>
      <c r="R295" s="9" t="str">
        <f>_xlfn.XLOOKUP($E295,'Copy of Raw Data'!$E:$E,'Copy of Raw Data'!R:R,"ERROR",0,1)</f>
        <v>oz</v>
      </c>
      <c r="S295" s="17">
        <f t="shared" si="51"/>
        <v>1.25047619047619</v>
      </c>
      <c r="T295" s="9" t="str">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1 to 2</v>
      </c>
      <c r="U295" s="17"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 to 0.05</v>
      </c>
      <c r="V295" s="17">
        <f t="shared" si="55"/>
        <v>0.0422886773918225</v>
      </c>
      <c r="W295" s="17"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 to 0.05</v>
      </c>
      <c r="X295" s="17">
        <f t="shared" si="56"/>
        <v>0.0422886773918225</v>
      </c>
      <c r="Y295" s="9"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10 to 15</v>
      </c>
      <c r="Z295" s="17">
        <f t="array" ref="Z295">_xlfn.IFS(AA295="oz",_xlfn.IFS(R295="oz",Q295,R295="fl oz",Q295*1.04,R295="ml",Q295*0.0338),AA295="fl oz",_xlfn.IFS(R295="oz",Q295/1.04,R295="fl oz",Q295,R295="ml",Q295*0.0338/1.04),AA295="ml",_xlfn.IFS(R295="oz",Q295/0.0338,R295="fl oz",Q295*1.04/0.0338,R295="ml",Q295))</f>
        <v>10.5</v>
      </c>
      <c r="AA295" s="9" t="str">
        <f>_xlfn.XLOOKUP($E295,'Copy of Raw Data'!$E:$E,'Copy of Raw Data'!AA:AA,"ERROR",0,1)</f>
        <v>oz</v>
      </c>
      <c r="AB295" s="9"/>
      <c r="AC295" s="9"/>
      <c r="AD295" s="9"/>
      <c r="AE295" s="9"/>
      <c r="AF295" s="9"/>
      <c r="AH295">
        <f t="shared" si="60"/>
        <v>0</v>
      </c>
      <c r="AI295">
        <f t="shared" si="60"/>
        <v>0</v>
      </c>
      <c r="AJ295">
        <f t="shared" si="60"/>
        <v>0</v>
      </c>
      <c r="AK295">
        <f t="shared" si="60"/>
        <v>0</v>
      </c>
      <c r="AL295">
        <f t="shared" si="60"/>
        <v>0</v>
      </c>
      <c r="AM295">
        <f t="shared" si="60"/>
        <v>0</v>
      </c>
      <c r="AN295">
        <f t="shared" si="60"/>
        <v>0</v>
      </c>
      <c r="AO295">
        <f t="shared" si="60"/>
        <v>0</v>
      </c>
      <c r="AP295">
        <f t="shared" si="60"/>
        <v>0</v>
      </c>
      <c r="AQ295">
        <f t="shared" si="60"/>
        <v>0</v>
      </c>
      <c r="AR295">
        <f t="shared" si="60"/>
        <v>0</v>
      </c>
      <c r="AS295">
        <f t="shared" si="60"/>
        <v>0</v>
      </c>
      <c r="AT295">
        <f t="shared" si="60"/>
        <v>0</v>
      </c>
      <c r="AU295">
        <f t="shared" si="60"/>
        <v>0</v>
      </c>
      <c r="AV295">
        <f t="shared" si="60"/>
        <v>0</v>
      </c>
      <c r="AW295">
        <f t="shared" si="60"/>
        <v>0</v>
      </c>
      <c r="AX295">
        <f t="shared" si="59"/>
        <v>0</v>
      </c>
      <c r="AY295">
        <f t="shared" si="59"/>
        <v>0</v>
      </c>
      <c r="AZ295">
        <f t="shared" si="59"/>
        <v>0</v>
      </c>
    </row>
    <row r="296" hidden="1" spans="1:52">
      <c r="A296" s="9" t="str">
        <f>_xlfn.XLOOKUP($E296,'Copy of Raw Data'!$E:$E,'Copy of Raw Data'!A:A,"ERROR",0,1)</f>
        <v>US</v>
      </c>
      <c r="B296" s="9" t="str">
        <f>_xlfn.XLOOKUP($E296,'Copy of Raw Data'!$E:$E,'Copy of Raw Data'!B:B,"ERROR",0,1)</f>
        <v>Hair Mousses</v>
      </c>
      <c r="C296" s="9" t="str">
        <f>_xlfn.XLOOKUP($E296,'Copy of Raw Data'!$E:$E,'Copy of Raw Data'!C:C,"ERROR",0,1)</f>
        <v>aunt jackie's</v>
      </c>
      <c r="D296" s="9" t="str">
        <f>_xlfn.XLOOKUP($E296,'Copy of Raw Data'!$E:$E,'Copy of Raw Data'!D:D,"ERROR",0,1)</f>
        <v>www.amazon.com/dp/B08WHZSP8J</v>
      </c>
      <c r="E296" s="9" t="s">
        <v>1055</v>
      </c>
      <c r="F296" s="9" t="str">
        <f>_xlfn.XLOOKUP($E296,'Copy of Raw Data'!$E:$E,'Copy of Raw Data'!F:F,"ERROR",0,1)</f>
        <v>Aunt Jackie's Grapeseed Style and Shine Recipes Rescued Thirst Quenching Hair Recovery Conditioner Repair Treatment, Seals in Moisture, 18 oz</v>
      </c>
      <c r="G296" s="9">
        <f>_xlfn.XLOOKUP($E296,'Copy of Raw Data'!$E:$E,'Copy of Raw Data'!G:G,"ERROR",0,1)</f>
        <v>37</v>
      </c>
      <c r="H296" s="9">
        <f>_xlfn.XLOOKUP($E296,'Copy of Raw Data'!$E:$E,'Copy of Raw Data'!H:H,"ERROR",0,1)</f>
        <v>437.27</v>
      </c>
      <c r="I296" s="9">
        <f>_xlfn.XLOOKUP($E296,'Copy of Raw Data'!$E:$E,'Copy of Raw Data'!I:I,"ERROR",0,1)</f>
        <v>1.69105875217499e-5</v>
      </c>
      <c r="J296" s="9" t="str">
        <f>_xlfn.XLOOKUP($E296,'Copy of Raw Data'!$E:$E,'Copy of 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_xlfn.XLOOKUP($E296,'Copy of Raw Data'!$E:$E,'Copy of Raw Data'!L:L,"ERROR",0,1)</f>
        <v>11.98</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_xlfn.XLOOKUP($E296,'Copy of Raw Data'!$E:$E,'Copy of Raw Data'!N:N,"ERROR",0,1)</f>
        <v>11.98</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54"/>
        <v>0</v>
      </c>
      <c r="Q296" s="9">
        <f>_xlfn.XLOOKUP($E296,'Copy of Raw Data'!$E:$E,'Copy of Raw Data'!Q:Q,"ERROR",0,1)</f>
        <v>18</v>
      </c>
      <c r="R296" s="9" t="str">
        <f>_xlfn.XLOOKUP($E296,'Copy of Raw Data'!$E:$E,'Copy of Raw Data'!R:R,"ERROR",0,1)</f>
        <v>oz</v>
      </c>
      <c r="S296" s="17">
        <f t="shared" si="51"/>
        <v>0.665555555555556</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0.5 to 0.75</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55"/>
        <v>0.0225077969413445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56"/>
        <v>0.0225077969413445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15 to 20</v>
      </c>
      <c r="Z296" s="17">
        <f t="array" ref="Z296">_xlfn.IFS(AA296="oz",_xlfn.IFS(R296="oz",Q296,R296="fl oz",Q296*1.04,R296="ml",Q296*0.0338),AA296="fl oz",_xlfn.IFS(R296="oz",Q296/1.04,R296="fl oz",Q296,R296="ml",Q296*0.0338/1.04),AA296="ml",_xlfn.IFS(R296="oz",Q296/0.0338,R296="fl oz",Q296*1.04/0.0338,R296="ml",Q296))</f>
        <v>18</v>
      </c>
      <c r="AA296" s="9" t="str">
        <f>_xlfn.XLOOKUP($E296,'Copy of Raw Data'!$E:$E,'Copy of Raw Data'!AA:AA,"ERROR",0,1)</f>
        <v>oz</v>
      </c>
      <c r="AB296" s="9"/>
      <c r="AC296" s="9"/>
      <c r="AD296" s="9"/>
      <c r="AE296" s="9"/>
      <c r="AF296" s="9"/>
      <c r="AH296">
        <f t="shared" si="60"/>
        <v>0</v>
      </c>
      <c r="AI296">
        <f t="shared" si="60"/>
        <v>0</v>
      </c>
      <c r="AJ296">
        <f t="shared" si="60"/>
        <v>0</v>
      </c>
      <c r="AK296">
        <f t="shared" si="60"/>
        <v>0</v>
      </c>
      <c r="AL296">
        <f t="shared" si="60"/>
        <v>0</v>
      </c>
      <c r="AM296">
        <f t="shared" si="60"/>
        <v>0</v>
      </c>
      <c r="AN296">
        <f t="shared" si="60"/>
        <v>0</v>
      </c>
      <c r="AO296">
        <f t="shared" si="60"/>
        <v>0</v>
      </c>
      <c r="AP296">
        <f t="shared" si="60"/>
        <v>0</v>
      </c>
      <c r="AQ296">
        <f t="shared" si="60"/>
        <v>0</v>
      </c>
      <c r="AR296">
        <f t="shared" si="60"/>
        <v>0</v>
      </c>
      <c r="AS296">
        <f t="shared" si="60"/>
        <v>0</v>
      </c>
      <c r="AT296">
        <f t="shared" si="60"/>
        <v>0</v>
      </c>
      <c r="AU296">
        <f t="shared" si="60"/>
        <v>0</v>
      </c>
      <c r="AV296">
        <f t="shared" si="60"/>
        <v>0</v>
      </c>
      <c r="AW296">
        <f t="shared" si="60"/>
        <v>0</v>
      </c>
      <c r="AX296">
        <f t="shared" si="59"/>
        <v>0</v>
      </c>
      <c r="AY296">
        <f t="shared" si="59"/>
        <v>0</v>
      </c>
      <c r="AZ296">
        <f t="shared" si="59"/>
        <v>0</v>
      </c>
    </row>
    <row r="297" hidden="1" spans="1:52">
      <c r="A297" s="9" t="str">
        <f>_xlfn.XLOOKUP($E297,'Copy of Raw Data'!$E:$E,'Copy of Raw Data'!A:A,"ERROR",0,1)</f>
        <v>US</v>
      </c>
      <c r="B297" s="9" t="str">
        <f>_xlfn.XLOOKUP($E297,'Copy of Raw Data'!$E:$E,'Copy of Raw Data'!B:B,"ERROR",0,1)</f>
        <v>Hair Mousses</v>
      </c>
      <c r="C297" s="9" t="str">
        <f>_xlfn.XLOOKUP($E297,'Copy of Raw Data'!$E:$E,'Copy of Raw Data'!C:C,"ERROR",0,1)</f>
        <v>sheamoisture</v>
      </c>
      <c r="D297" s="9" t="str">
        <f>_xlfn.XLOOKUP($E297,'Copy of Raw Data'!$E:$E,'Copy of Raw Data'!D:D,"ERROR",0,1)</f>
        <v>www.amazon.com/dp/B00F9H0IKQ</v>
      </c>
      <c r="E297" s="9" t="s">
        <v>1058</v>
      </c>
      <c r="F297" s="9" t="str">
        <f>_xlfn.XLOOKUP($E297,'Copy of Raw Data'!$E:$E,'Copy of Raw Data'!F:F,"ERROR",0,1)</f>
        <v>SHEA MOISTURE Sheamoisture Coconut &amp; Hibiscus Frizz-free Curl Mousse - 7.5 Fl Oz, 7.5 Oz (290612 )</v>
      </c>
      <c r="G297" s="9">
        <f>_xlfn.XLOOKUP($E297,'Copy of Raw Data'!$E:$E,'Copy of Raw Data'!G:G,"ERROR",0,1)</f>
        <v>49</v>
      </c>
      <c r="H297" s="9">
        <f>_xlfn.XLOOKUP($E297,'Copy of Raw Data'!$E:$E,'Copy of Raw Data'!H:H,"ERROR",0,1)</f>
        <v>397.76</v>
      </c>
      <c r="I297" s="9">
        <f>_xlfn.XLOOKUP($E297,'Copy of Raw Data'!$E:$E,'Copy of Raw Data'!I:I,"ERROR",0,1)</f>
        <v>1.64735379448101e-5</v>
      </c>
      <c r="J297" s="9" t="str">
        <f>_xlfn.XLOOKUP($E297,'Copy of Raw Data'!$E:$E,'Copy of 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5 to 10</v>
      </c>
      <c r="L297" s="9">
        <f>_xlfn.XLOOKUP($E297,'Copy of Raw Data'!$E:$E,'Copy of Raw Data'!L:L,"ERROR",0,1)</f>
        <v>8.1</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_xlfn.XLOOKUP($E297,'Copy of Raw Data'!$E:$E,'Copy of Raw Data'!N:N,"ERROR",0,1)</f>
        <v>14.99</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40% to 50%</v>
      </c>
      <c r="P297" s="16">
        <f t="shared" si="54"/>
        <v>0.459639759839893</v>
      </c>
      <c r="Q297" s="9">
        <f>_xlfn.XLOOKUP($E297,'Copy of Raw Data'!$E:$E,'Copy of Raw Data'!Q:Q,"ERROR",0,1)</f>
        <v>7.5</v>
      </c>
      <c r="R297" s="9" t="str">
        <f>_xlfn.XLOOKUP($E297,'Copy of Raw Data'!$E:$E,'Copy of Raw Data'!R:R,"ERROR",0,1)</f>
        <v>oz</v>
      </c>
      <c r="S297" s="17">
        <f t="shared" si="51"/>
        <v>1.08</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1 to 2</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17">
        <f t="shared" si="55"/>
        <v>0.0675910269417202</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56"/>
        <v>0.0365235035508962</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6 to 8</v>
      </c>
      <c r="Z297" s="17">
        <f t="array" ref="Z297">_xlfn.IFS(AA297="oz",_xlfn.IFS(R297="oz",Q297,R297="fl oz",Q297*1.04,R297="ml",Q297*0.0338),AA297="fl oz",_xlfn.IFS(R297="oz",Q297/1.04,R297="fl oz",Q297,R297="ml",Q297*0.0338/1.04),AA297="ml",_xlfn.IFS(R297="oz",Q297/0.0338,R297="fl oz",Q297*1.04/0.0338,R297="ml",Q297))</f>
        <v>7.5</v>
      </c>
      <c r="AA297" s="9" t="str">
        <f>_xlfn.XLOOKUP($E297,'Copy of Raw Data'!$E:$E,'Copy of Raw Data'!AA:AA,"ERROR",0,1)</f>
        <v>oz</v>
      </c>
      <c r="AB297" s="9"/>
      <c r="AC297" s="9"/>
      <c r="AD297" s="9"/>
      <c r="AE297" s="9"/>
      <c r="AF297" s="9"/>
      <c r="AH297">
        <f t="shared" si="60"/>
        <v>0</v>
      </c>
      <c r="AI297">
        <f t="shared" si="60"/>
        <v>0</v>
      </c>
      <c r="AJ297">
        <f t="shared" si="60"/>
        <v>0</v>
      </c>
      <c r="AK297">
        <f t="shared" si="60"/>
        <v>0</v>
      </c>
      <c r="AL297">
        <f t="shared" si="60"/>
        <v>0</v>
      </c>
      <c r="AM297">
        <f t="shared" si="60"/>
        <v>0</v>
      </c>
      <c r="AN297">
        <f t="shared" si="60"/>
        <v>0</v>
      </c>
      <c r="AO297">
        <f t="shared" si="60"/>
        <v>0</v>
      </c>
      <c r="AP297">
        <f t="shared" si="60"/>
        <v>0</v>
      </c>
      <c r="AQ297">
        <f t="shared" si="60"/>
        <v>0</v>
      </c>
      <c r="AR297">
        <f t="shared" si="60"/>
        <v>0</v>
      </c>
      <c r="AS297">
        <f t="shared" si="60"/>
        <v>0</v>
      </c>
      <c r="AT297">
        <f t="shared" si="60"/>
        <v>0</v>
      </c>
      <c r="AU297">
        <f t="shared" si="60"/>
        <v>0</v>
      </c>
      <c r="AV297">
        <f t="shared" si="60"/>
        <v>0</v>
      </c>
      <c r="AW297">
        <f t="shared" si="60"/>
        <v>0</v>
      </c>
      <c r="AX297">
        <f t="shared" si="59"/>
        <v>0</v>
      </c>
      <c r="AY297">
        <f t="shared" si="59"/>
        <v>0</v>
      </c>
      <c r="AZ297">
        <f t="shared" si="59"/>
        <v>0</v>
      </c>
    </row>
    <row r="298" hidden="1" spans="1:52">
      <c r="A298" s="9" t="str">
        <f>_xlfn.XLOOKUP($E298,'Copy of Raw Data'!$E:$E,'Copy of Raw Data'!A:A,"ERROR",0,1)</f>
        <v>US</v>
      </c>
      <c r="B298" s="9" t="str">
        <f>_xlfn.XLOOKUP($E298,'Copy of Raw Data'!$E:$E,'Copy of Raw Data'!B:B,"ERROR",0,1)</f>
        <v>Hair Mousses</v>
      </c>
      <c r="C298" s="9" t="str">
        <f>_xlfn.XLOOKUP($E298,'Copy of Raw Data'!$E:$E,'Copy of Raw Data'!C:C,"ERROR",0,1)</f>
        <v>goldwell</v>
      </c>
      <c r="D298" s="9" t="str">
        <f>_xlfn.XLOOKUP($E298,'Copy of Raw Data'!$E:$E,'Copy of Raw Data'!D:D,"ERROR",0,1)</f>
        <v>www.amazon.com/dp/B01L4S9138</v>
      </c>
      <c r="E298" s="9" t="s">
        <v>1061</v>
      </c>
      <c r="F298" s="9" t="str">
        <f>_xlfn.XLOOKUP($E298,'Copy of Raw Data'!$E:$E,'Copy of Raw Data'!F:F,"ERROR",0,1)</f>
        <v>GOLDWELL Ultra Volume Glamour Whip 300ml</v>
      </c>
      <c r="G298" s="9">
        <f>_xlfn.XLOOKUP($E298,'Copy of Raw Data'!$E:$E,'Copy of Raw Data'!G:G,"ERROR",0,1)</f>
        <v>18</v>
      </c>
      <c r="H298" s="9">
        <f>_xlfn.XLOOKUP($E298,'Copy of Raw Data'!$E:$E,'Copy of Raw Data'!H:H,"ERROR",0,1)</f>
        <v>387.48</v>
      </c>
      <c r="I298" s="9">
        <f>_xlfn.XLOOKUP($E298,'Copy of Raw Data'!$E:$E,'Copy of Raw Data'!I:I,"ERROR",0,1)</f>
        <v>1.55122839628442e-5</v>
      </c>
      <c r="J298" s="9" t="str">
        <f>_xlfn.XLOOKUP($E298,'Copy of Raw Data'!$E:$E,'Copy of 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20 to 30</v>
      </c>
      <c r="L298" s="9">
        <f>_xlfn.XLOOKUP($E298,'Copy of Raw Data'!$E:$E,'Copy of Raw Data'!L:L,"ERROR",0,1)</f>
        <v>21.99</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20 to 30</v>
      </c>
      <c r="N298" s="9">
        <f>_xlfn.XLOOKUP($E298,'Copy of Raw Data'!$E:$E,'Copy of Raw Data'!N:N,"ERROR",0,1)</f>
        <v>21.99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6">
        <f t="shared" si="54"/>
        <v>0</v>
      </c>
      <c r="Q298" s="9">
        <f>_xlfn.XLOOKUP($E298,'Copy of Raw Data'!$E:$E,'Copy of Raw Data'!Q:Q,"ERROR",0,1)</f>
        <v>300</v>
      </c>
      <c r="R298" s="9" t="str">
        <f>_xlfn.XLOOKUP($E298,'Copy of Raw Data'!$E:$E,'Copy of Raw Data'!R:R,"ERROR",0,1)</f>
        <v>ml</v>
      </c>
      <c r="S298" s="17">
        <f t="shared" si="51"/>
        <v>2.16863905325444</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2 to 3</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55"/>
        <v>0.0733391631131024</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0.05 to 0.1</v>
      </c>
      <c r="X298" s="17">
        <f t="shared" si="56"/>
        <v>0.0733391631131024</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10 to 15</v>
      </c>
      <c r="Z298" s="17">
        <f t="array" ref="Z298">_xlfn.IFS(AA298="oz",_xlfn.IFS(R298="oz",Q298,R298="fl oz",Q298*1.04,R298="ml",Q298*0.0338),AA298="fl oz",_xlfn.IFS(R298="oz",Q298/1.04,R298="fl oz",Q298,R298="ml",Q298*0.0338/1.04),AA298="ml",_xlfn.IFS(R298="oz",Q298/0.0338,R298="fl oz",Q298*1.04/0.0338,R298="ml",Q298))</f>
        <v>10.14</v>
      </c>
      <c r="AA298" s="9" t="str">
        <f>_xlfn.XLOOKUP($E298,'Copy of Raw Data'!$E:$E,'Copy of Raw Data'!AA:AA,"ERROR",0,1)</f>
        <v>oz</v>
      </c>
      <c r="AB298" s="9"/>
      <c r="AC298" s="9"/>
      <c r="AD298" s="9"/>
      <c r="AE298" s="9"/>
      <c r="AF298" s="9"/>
      <c r="AH298">
        <f t="shared" si="60"/>
        <v>0</v>
      </c>
      <c r="AI298">
        <f t="shared" si="60"/>
        <v>0</v>
      </c>
      <c r="AJ298">
        <f t="shared" si="60"/>
        <v>0</v>
      </c>
      <c r="AK298">
        <f t="shared" si="60"/>
        <v>0</v>
      </c>
      <c r="AL298">
        <f t="shared" si="60"/>
        <v>0</v>
      </c>
      <c r="AM298">
        <f t="shared" si="60"/>
        <v>0</v>
      </c>
      <c r="AN298">
        <f t="shared" si="60"/>
        <v>0</v>
      </c>
      <c r="AO298">
        <f t="shared" si="60"/>
        <v>0</v>
      </c>
      <c r="AP298">
        <f t="shared" si="60"/>
        <v>0</v>
      </c>
      <c r="AQ298">
        <f t="shared" si="60"/>
        <v>0</v>
      </c>
      <c r="AR298">
        <f t="shared" si="60"/>
        <v>0</v>
      </c>
      <c r="AS298">
        <f t="shared" si="60"/>
        <v>0</v>
      </c>
      <c r="AT298">
        <f t="shared" si="60"/>
        <v>0</v>
      </c>
      <c r="AU298">
        <f t="shared" si="60"/>
        <v>0</v>
      </c>
      <c r="AV298">
        <f t="shared" si="60"/>
        <v>0</v>
      </c>
      <c r="AW298">
        <f t="shared" si="60"/>
        <v>0</v>
      </c>
      <c r="AX298">
        <f t="shared" si="59"/>
        <v>0</v>
      </c>
      <c r="AY298">
        <f t="shared" si="59"/>
        <v>0</v>
      </c>
      <c r="AZ298">
        <f t="shared" si="59"/>
        <v>0</v>
      </c>
    </row>
    <row r="299" hidden="1" spans="1:52">
      <c r="A299" s="9" t="str">
        <f>_xlfn.XLOOKUP($E299,'Copy of Raw Data'!$E:$E,'Copy of Raw Data'!A:A,"ERROR",0,1)</f>
        <v>US</v>
      </c>
      <c r="B299" s="9" t="str">
        <f>_xlfn.XLOOKUP($E299,'Copy of Raw Data'!$E:$E,'Copy of Raw Data'!B:B,"ERROR",0,1)</f>
        <v>Hair Mousses</v>
      </c>
      <c r="C299" s="9" t="str">
        <f>_xlfn.XLOOKUP($E299,'Copy of Raw Data'!$E:$E,'Copy of Raw Data'!C:C,"ERROR",0,1)</f>
        <v>Herbal Essences</v>
      </c>
      <c r="D299" s="9" t="str">
        <f>_xlfn.XLOOKUP($E299,'Copy of Raw Data'!$E:$E,'Copy of Raw Data'!D:D,"ERROR",0,1)</f>
        <v>www.amazon.com/dp/B07KKNPMQ2</v>
      </c>
      <c r="E299" s="9" t="s">
        <v>1064</v>
      </c>
      <c r="F299" s="9" t="str">
        <f>_xlfn.XLOOKUP($E299,'Copy of Raw Data'!$E:$E,'Copy of Raw Data'!F:F,"ERROR",0,1)</f>
        <v>Herbal Essences Mousse 6.8 Ounce Tousle Me Softly Tousling (201ml) (Pack of 6)</v>
      </c>
      <c r="G299" s="9">
        <f>_xlfn.XLOOKUP($E299,'Copy of Raw Data'!$E:$E,'Copy of Raw Data'!G:G,"ERROR",0,1)</f>
        <v>13</v>
      </c>
      <c r="H299" s="9">
        <f>_xlfn.XLOOKUP($E299,'Copy of Raw Data'!$E:$E,'Copy of Raw Data'!H:H,"ERROR",0,1)</f>
        <v>364.87</v>
      </c>
      <c r="I299" s="9">
        <f>_xlfn.XLOOKUP($E299,'Copy of Raw Data'!$E:$E,'Copy of Raw Data'!I:I,"ERROR",0,1)</f>
        <v>1.53039626664429e-5</v>
      </c>
      <c r="J299" s="9" t="str">
        <f>_xlfn.XLOOKUP($E299,'Copy of Raw Data'!$E:$E,'Copy of 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_xlfn.XLOOKUP($E299,'Copy of Raw Data'!$E:$E,'Copy of Raw Data'!L:L,"ERROR",0,1)</f>
        <v>28.99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_xlfn.XLOOKUP($E299,'Copy of Raw Data'!$E:$E,'Copy of Raw Data'!N:N,"ERROR",0,1)</f>
        <v>28.99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54"/>
        <v>0</v>
      </c>
      <c r="Q299" s="9">
        <f>_xlfn.XLOOKUP($E299,'Copy of Raw Data'!$E:$E,'Copy of Raw Data'!Q:Q,"ERROR",0,1)</f>
        <v>27.2</v>
      </c>
      <c r="R299" s="9" t="str">
        <f>_xlfn.XLOOKUP($E299,'Copy of Raw Data'!$E:$E,'Copy of Raw Data'!R:R,"ERROR",0,1)</f>
        <v>oz</v>
      </c>
      <c r="S299" s="17">
        <f t="shared" si="51"/>
        <v>1.06580882352941</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1 to 2</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 to 0.05</v>
      </c>
      <c r="V299" s="17">
        <f t="shared" si="55"/>
        <v>0.0360435855099564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 to 0.05</v>
      </c>
      <c r="X299" s="17">
        <f t="shared" si="56"/>
        <v>0.0360435855099564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25 to 30</v>
      </c>
      <c r="Z299" s="17">
        <f t="array" ref="Z299">_xlfn.IFS(AA299="oz",_xlfn.IFS(R299="oz",Q299,R299="fl oz",Q299*1.04,R299="ml",Q299*0.0338),AA299="fl oz",_xlfn.IFS(R299="oz",Q299/1.04,R299="fl oz",Q299,R299="ml",Q299*0.0338/1.04),AA299="ml",_xlfn.IFS(R299="oz",Q299/0.0338,R299="fl oz",Q299*1.04/0.0338,R299="ml",Q299))</f>
        <v>27.2</v>
      </c>
      <c r="AA299" s="9" t="str">
        <f>_xlfn.XLOOKUP($E299,'Copy of Raw Data'!$E:$E,'Copy of Raw Data'!AA:AA,"ERROR",0,1)</f>
        <v>oz</v>
      </c>
      <c r="AB299" s="9"/>
      <c r="AC299" s="9"/>
      <c r="AD299" s="9"/>
      <c r="AE299" s="9"/>
      <c r="AF299" s="9"/>
      <c r="AH299">
        <f t="shared" si="60"/>
        <v>0</v>
      </c>
      <c r="AI299">
        <f t="shared" si="60"/>
        <v>0</v>
      </c>
      <c r="AJ299">
        <f t="shared" si="60"/>
        <v>0</v>
      </c>
      <c r="AK299">
        <f t="shared" si="60"/>
        <v>0</v>
      </c>
      <c r="AL299">
        <f t="shared" si="60"/>
        <v>0</v>
      </c>
      <c r="AM299">
        <f t="shared" si="60"/>
        <v>0</v>
      </c>
      <c r="AN299">
        <f t="shared" si="60"/>
        <v>0</v>
      </c>
      <c r="AO299">
        <f t="shared" si="60"/>
        <v>0</v>
      </c>
      <c r="AP299">
        <f t="shared" si="60"/>
        <v>0</v>
      </c>
      <c r="AQ299">
        <f t="shared" si="60"/>
        <v>0</v>
      </c>
      <c r="AR299">
        <f t="shared" si="60"/>
        <v>0</v>
      </c>
      <c r="AS299">
        <f t="shared" si="60"/>
        <v>0</v>
      </c>
      <c r="AT299">
        <f t="shared" si="60"/>
        <v>0</v>
      </c>
      <c r="AU299">
        <f t="shared" si="60"/>
        <v>0</v>
      </c>
      <c r="AV299">
        <f t="shared" si="60"/>
        <v>0</v>
      </c>
      <c r="AW299">
        <f t="shared" si="60"/>
        <v>0</v>
      </c>
      <c r="AX299">
        <f t="shared" si="59"/>
        <v>0</v>
      </c>
      <c r="AY299">
        <f t="shared" si="59"/>
        <v>0</v>
      </c>
      <c r="AZ299">
        <f t="shared" si="59"/>
        <v>0</v>
      </c>
    </row>
    <row r="300" hidden="1" spans="1:52">
      <c r="A300" s="9" t="str">
        <f>_xlfn.XLOOKUP($E300,'Copy of Raw Data'!$E:$E,'Copy of Raw Data'!A:A,"ERROR",0,1)</f>
        <v>US</v>
      </c>
      <c r="B300" s="9" t="str">
        <f>_xlfn.XLOOKUP($E300,'Copy of Raw Data'!$E:$E,'Copy of Raw Data'!B:B,"ERROR",0,1)</f>
        <v>Hair Mousses</v>
      </c>
      <c r="C300" s="9" t="str">
        <f>_xlfn.XLOOKUP($E300,'Copy of Raw Data'!$E:$E,'Copy of Raw Data'!C:C,"ERROR",0,1)</f>
        <v>matrix</v>
      </c>
      <c r="D300" s="9" t="str">
        <f>_xlfn.XLOOKUP($E300,'Copy of Raw Data'!$E:$E,'Copy of Raw Data'!D:D,"ERROR",0,1)</f>
        <v>www.amazon.com/dp/B0BKTRVYRC</v>
      </c>
      <c r="E300" s="9" t="s">
        <v>1067</v>
      </c>
      <c r="F300" s="9" t="str">
        <f>_xlfn.XLOOKUP($E300,'Copy of Raw Data'!$E:$E,'Copy of Raw Data'!F:F,"ERROR",0,1)</f>
        <v>Matrix Setter Mousse | Provides Volumizing Lift and Shine | Weightless Foam | Humidity Resistant | Control Frizz | For All Hair Types | Professional Hair Styling and Salon Styling Mousse | 8.2 oz.</v>
      </c>
      <c r="G300" s="9">
        <f>_xlfn.XLOOKUP($E300,'Copy of Raw Data'!$E:$E,'Copy of Raw Data'!G:G,"ERROR",0,1)</f>
        <v>16</v>
      </c>
      <c r="H300" s="9">
        <f>_xlfn.XLOOKUP($E300,'Copy of Raw Data'!$E:$E,'Copy of Raw Data'!H:H,"ERROR",0,1)</f>
        <v>359.97</v>
      </c>
      <c r="I300" s="9">
        <f>_xlfn.XLOOKUP($E300,'Copy of Raw Data'!$E:$E,'Copy of Raw Data'!I:I,"ERROR",0,1)</f>
        <v>1.40837950732354e-5</v>
      </c>
      <c r="J300" s="9" t="str">
        <f>_xlfn.XLOOKUP($E300,'Copy of Raw Data'!$E:$E,'Copy of 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_xlfn.XLOOKUP($E300,'Copy of Raw Data'!$E:$E,'Copy of Raw Data'!L:L,"ERROR",0,1)</f>
        <v>22</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_xlfn.XLOOKUP($E300,'Copy of Raw Data'!$E:$E,'Copy of Raw Data'!N:N,"ERROR",0,1)</f>
        <v>22</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54"/>
        <v>0</v>
      </c>
      <c r="Q300" s="9">
        <f>_xlfn.XLOOKUP($E300,'Copy of Raw Data'!$E:$E,'Copy of Raw Data'!Q:Q,"ERROR",0,1)</f>
        <v>8.2</v>
      </c>
      <c r="R300" s="9" t="str">
        <f>_xlfn.XLOOKUP($E300,'Copy of Raw Data'!$E:$E,'Copy of Raw Data'!R:R,"ERROR",0,1)</f>
        <v>oz</v>
      </c>
      <c r="S300" s="17">
        <f t="shared" si="51"/>
        <v>2.68292682926829</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2 to 3</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0.05 to 0.1</v>
      </c>
      <c r="V300" s="17">
        <f t="shared" si="55"/>
        <v>0.0907313773847918</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0.05 to 0.1</v>
      </c>
      <c r="X300" s="17">
        <f t="shared" si="56"/>
        <v>0.0907313773847918</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8 to 10</v>
      </c>
      <c r="Z300" s="17">
        <f t="array" ref="Z300">_xlfn.IFS(AA300="oz",_xlfn.IFS(R300="oz",Q300,R300="fl oz",Q300*1.04,R300="ml",Q300*0.0338),AA300="fl oz",_xlfn.IFS(R300="oz",Q300/1.04,R300="fl oz",Q300,R300="ml",Q300*0.0338/1.04),AA300="ml",_xlfn.IFS(R300="oz",Q300/0.0338,R300="fl oz",Q300*1.04/0.0338,R300="ml",Q300))</f>
        <v>8.2</v>
      </c>
      <c r="AA300" s="9" t="str">
        <f>_xlfn.XLOOKUP($E300,'Copy of Raw Data'!$E:$E,'Copy of Raw Data'!AA:AA,"ERROR",0,1)</f>
        <v>oz</v>
      </c>
      <c r="AB300" s="9"/>
      <c r="AC300" s="9"/>
      <c r="AD300" s="9"/>
      <c r="AE300" s="9"/>
      <c r="AF300" s="9"/>
      <c r="AH300">
        <f t="shared" si="60"/>
        <v>0</v>
      </c>
      <c r="AI300">
        <f t="shared" si="60"/>
        <v>0</v>
      </c>
      <c r="AJ300">
        <f t="shared" si="60"/>
        <v>0</v>
      </c>
      <c r="AK300">
        <f t="shared" si="60"/>
        <v>0</v>
      </c>
      <c r="AL300">
        <f t="shared" si="60"/>
        <v>0</v>
      </c>
      <c r="AM300">
        <f t="shared" si="60"/>
        <v>0</v>
      </c>
      <c r="AN300">
        <f t="shared" si="60"/>
        <v>0</v>
      </c>
      <c r="AO300">
        <f t="shared" si="60"/>
        <v>0</v>
      </c>
      <c r="AP300">
        <f t="shared" si="60"/>
        <v>0</v>
      </c>
      <c r="AQ300">
        <f t="shared" si="60"/>
        <v>0</v>
      </c>
      <c r="AR300">
        <f t="shared" si="60"/>
        <v>0</v>
      </c>
      <c r="AS300">
        <f t="shared" si="60"/>
        <v>0</v>
      </c>
      <c r="AT300">
        <f t="shared" si="60"/>
        <v>0</v>
      </c>
      <c r="AU300">
        <f t="shared" si="60"/>
        <v>0</v>
      </c>
      <c r="AV300">
        <f t="shared" si="60"/>
        <v>0</v>
      </c>
      <c r="AW300">
        <f t="shared" si="60"/>
        <v>0</v>
      </c>
      <c r="AX300">
        <f t="shared" si="59"/>
        <v>0</v>
      </c>
      <c r="AY300">
        <f t="shared" si="59"/>
        <v>0</v>
      </c>
      <c r="AZ300">
        <f t="shared" si="59"/>
        <v>0</v>
      </c>
    </row>
    <row r="301" hidden="1" spans="1:52">
      <c r="A301" s="9" t="str">
        <f>_xlfn.XLOOKUP($E301,'Copy of Raw Data'!$E:$E,'Copy of Raw Data'!A:A,"ERROR",0,1)</f>
        <v>US</v>
      </c>
      <c r="B301" s="9" t="str">
        <f>_xlfn.XLOOKUP($E301,'Copy of Raw Data'!$E:$E,'Copy of Raw Data'!B:B,"ERROR",0,1)</f>
        <v>Hair Mousses</v>
      </c>
      <c r="C301" s="9" t="str">
        <f>_xlfn.XLOOKUP($E301,'Copy of Raw Data'!$E:$E,'Copy of Raw Data'!C:C,"ERROR",0,1)</f>
        <v>herbal essences</v>
      </c>
      <c r="D301" s="9" t="str">
        <f>_xlfn.XLOOKUP($E301,'Copy of Raw Data'!$E:$E,'Copy of Raw Data'!D:D,"ERROR",0,1)</f>
        <v>www.amazon.com/dp/B01MF75F1B</v>
      </c>
      <c r="E301" s="9" t="s">
        <v>1070</v>
      </c>
      <c r="F301" s="9" t="str">
        <f>_xlfn.XLOOKUP($E301,'Copy of Raw Data'!$E:$E,'Copy of Raw Data'!F:F,"ERROR",0,1)</f>
        <v>Herbal Essences Biorenew Curl Define Mousse, 6.6 FL OZ</v>
      </c>
      <c r="G301" s="9">
        <f>_xlfn.XLOOKUP($E301,'Copy of Raw Data'!$E:$E,'Copy of Raw Data'!G:G,"ERROR",0,1)</f>
        <v>18</v>
      </c>
      <c r="H301" s="9">
        <f>_xlfn.XLOOKUP($E301,'Copy of Raw Data'!$E:$E,'Copy of Raw Data'!H:H,"ERROR",0,1)</f>
        <v>331.27</v>
      </c>
      <c r="I301" s="9">
        <f>_xlfn.XLOOKUP($E301,'Copy of Raw Data'!$E:$E,'Copy of Raw Data'!I:I,"ERROR",0,1)</f>
        <v>1.36901103375872e-5</v>
      </c>
      <c r="J301" s="9" t="str">
        <f>_xlfn.XLOOKUP($E301,'Copy of Raw Data'!$E:$E,'Copy of 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15 to 20</v>
      </c>
      <c r="L301" s="9">
        <f>_xlfn.XLOOKUP($E301,'Copy of Raw Data'!$E:$E,'Copy of Raw Data'!L:L,"ERROR",0,1)</f>
        <v>18.8</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15 to 20</v>
      </c>
      <c r="N301" s="9">
        <f>_xlfn.XLOOKUP($E301,'Copy of Raw Data'!$E:$E,'Copy of Raw Data'!N:N,"ERROR",0,1)</f>
        <v>18.8</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54"/>
        <v>0</v>
      </c>
      <c r="Q301" s="9">
        <f>_xlfn.XLOOKUP($E301,'Copy of Raw Data'!$E:$E,'Copy of Raw Data'!Q:Q,"ERROR",0,1)</f>
        <v>6.6</v>
      </c>
      <c r="R301" s="9" t="str">
        <f>_xlfn.XLOOKUP($E301,'Copy of Raw Data'!$E:$E,'Copy of Raw Data'!R:R,"ERROR",0,1)</f>
        <v>fl oz</v>
      </c>
      <c r="S301" s="17">
        <f t="shared" si="51"/>
        <v>2.73892773892774</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55"/>
        <v>0.0926252194429401</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56"/>
        <v>0.0926252194429401</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6 to 8</v>
      </c>
      <c r="Z301" s="17">
        <f t="array" ref="Z301">_xlfn.IFS(AA301="oz",_xlfn.IFS(R301="oz",Q301,R301="fl oz",Q301*1.04,R301="ml",Q301*0.0338),AA301="fl oz",_xlfn.IFS(R301="oz",Q301/1.04,R301="fl oz",Q301,R301="ml",Q301*0.0338/1.04),AA301="ml",_xlfn.IFS(R301="oz",Q301/0.0338,R301="fl oz",Q301*1.04/0.0338,R301="ml",Q301))</f>
        <v>6.864</v>
      </c>
      <c r="AA301" s="9" t="str">
        <f>_xlfn.XLOOKUP($E301,'Copy of Raw Data'!$E:$E,'Copy of Raw Data'!AA:AA,"ERROR",0,1)</f>
        <v>oz</v>
      </c>
      <c r="AB301" s="9"/>
      <c r="AC301" s="9"/>
      <c r="AD301" s="9"/>
      <c r="AE301" s="9"/>
      <c r="AF301" s="9"/>
      <c r="AH301">
        <f t="shared" si="60"/>
        <v>0</v>
      </c>
      <c r="AI301">
        <f t="shared" si="60"/>
        <v>0</v>
      </c>
      <c r="AJ301">
        <f t="shared" si="60"/>
        <v>0</v>
      </c>
      <c r="AK301">
        <f t="shared" si="60"/>
        <v>0</v>
      </c>
      <c r="AL301">
        <f t="shared" si="60"/>
        <v>0</v>
      </c>
      <c r="AM301">
        <f t="shared" si="60"/>
        <v>0</v>
      </c>
      <c r="AN301">
        <f t="shared" si="60"/>
        <v>0</v>
      </c>
      <c r="AO301">
        <f t="shared" si="60"/>
        <v>0</v>
      </c>
      <c r="AP301">
        <f t="shared" si="60"/>
        <v>0</v>
      </c>
      <c r="AQ301">
        <f t="shared" si="60"/>
        <v>0</v>
      </c>
      <c r="AR301">
        <f t="shared" si="60"/>
        <v>0</v>
      </c>
      <c r="AS301">
        <f t="shared" si="60"/>
        <v>0</v>
      </c>
      <c r="AT301">
        <f t="shared" si="60"/>
        <v>0</v>
      </c>
      <c r="AU301">
        <f t="shared" si="60"/>
        <v>0</v>
      </c>
      <c r="AV301">
        <f t="shared" si="60"/>
        <v>0</v>
      </c>
      <c r="AW301">
        <f t="shared" si="60"/>
        <v>0</v>
      </c>
      <c r="AX301">
        <f t="shared" si="59"/>
        <v>0</v>
      </c>
      <c r="AY301">
        <f t="shared" si="59"/>
        <v>0</v>
      </c>
      <c r="AZ301">
        <f t="shared" si="59"/>
        <v>0</v>
      </c>
    </row>
    <row r="302" hidden="1" spans="1:52">
      <c r="A302" s="9" t="str">
        <f>_xlfn.XLOOKUP($E302,'Copy of Raw Data'!$E:$E,'Copy of Raw Data'!A:A,"ERROR",0,1)</f>
        <v>US</v>
      </c>
      <c r="B302" s="9" t="str">
        <f>_xlfn.XLOOKUP($E302,'Copy of Raw Data'!$E:$E,'Copy of Raw Data'!B:B,"ERROR",0,1)</f>
        <v>Hair Mousses</v>
      </c>
      <c r="C302" s="9" t="str">
        <f>_xlfn.XLOOKUP($E302,'Copy of Raw Data'!$E:$E,'Copy of Raw Data'!C:C,"ERROR",0,1)</f>
        <v>designline</v>
      </c>
      <c r="D302" s="9" t="str">
        <f>_xlfn.XLOOKUP($E302,'Copy of Raw Data'!$E:$E,'Copy of Raw Data'!D:D,"ERROR",0,1)</f>
        <v>www.amazon.com/dp/B08KGZRSSV</v>
      </c>
      <c r="E302" s="9" t="s">
        <v>1074</v>
      </c>
      <c r="F302" s="9" t="str">
        <f>_xlfn.XLOOKUP($E302,'Copy of Raw Data'!$E:$E,'Copy of Raw Data'!F:F,"ERROR",0,1)</f>
        <v>DESIGNLINE Root Boost Volumizing Foam, 9 oz - Regis Lightweight Mousse that Provides Firm Hold with No Stickiness (9 oz)</v>
      </c>
      <c r="G302" s="9">
        <f>_xlfn.XLOOKUP($E302,'Copy of Raw Data'!$E:$E,'Copy of Raw Data'!G:G,"ERROR",0,1)</f>
        <v>20</v>
      </c>
      <c r="H302" s="9">
        <f>_xlfn.XLOOKUP($E302,'Copy of Raw Data'!$E:$E,'Copy of Raw Data'!H:H,"ERROR",0,1)</f>
        <v>322.01</v>
      </c>
      <c r="I302" s="9">
        <f>_xlfn.XLOOKUP($E302,'Copy of Raw Data'!$E:$E,'Copy of Raw Data'!I:I,"ERROR",0,1)</f>
        <v>1.34618072025515e-5</v>
      </c>
      <c r="J302" s="9" t="str">
        <f>_xlfn.XLOOKUP($E302,'Copy of Raw Data'!$E:$E,'Copy of 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_xlfn.XLOOKUP($E302,'Copy of Raw Data'!$E:$E,'Copy of Raw Data'!L:L,"ERROR",0,1)</f>
        <v>15.99</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_xlfn.XLOOKUP($E302,'Copy of Raw Data'!$E:$E,'Copy of Raw Data'!N:N,"ERROR",0,1)</f>
        <v>15.99</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54"/>
        <v>0</v>
      </c>
      <c r="Q302" s="9">
        <f>_xlfn.XLOOKUP($E302,'Copy of Raw Data'!$E:$E,'Copy of Raw Data'!Q:Q,"ERROR",0,1)</f>
        <v>9</v>
      </c>
      <c r="R302" s="9" t="str">
        <f>_xlfn.XLOOKUP($E302,'Copy of Raw Data'!$E:$E,'Copy of Raw Data'!R:R,"ERROR",0,1)</f>
        <v>oz</v>
      </c>
      <c r="S302" s="17">
        <f t="shared" si="51"/>
        <v>1.77666666666667</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1 to 2</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55"/>
        <v>0.0600834178784804</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56"/>
        <v>0.0600834178784804</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8 to 10</v>
      </c>
      <c r="Z302" s="17">
        <f t="array" ref="Z302">_xlfn.IFS(AA302="oz",_xlfn.IFS(R302="oz",Q302,R302="fl oz",Q302*1.04,R302="ml",Q302*0.0338),AA302="fl oz",_xlfn.IFS(R302="oz",Q302/1.04,R302="fl oz",Q302,R302="ml",Q302*0.0338/1.04),AA302="ml",_xlfn.IFS(R302="oz",Q302/0.0338,R302="fl oz",Q302*1.04/0.0338,R302="ml",Q302))</f>
        <v>9</v>
      </c>
      <c r="AA302" s="9" t="str">
        <f>_xlfn.XLOOKUP($E302,'Copy of Raw Data'!$E:$E,'Copy of Raw Data'!AA:AA,"ERROR",0,1)</f>
        <v>oz</v>
      </c>
      <c r="AB302" s="9"/>
      <c r="AC302" s="9"/>
      <c r="AD302" s="9"/>
      <c r="AE302" s="9"/>
      <c r="AF302" s="9"/>
      <c r="AH302">
        <f t="shared" si="60"/>
        <v>0</v>
      </c>
      <c r="AI302">
        <f t="shared" si="60"/>
        <v>0</v>
      </c>
      <c r="AJ302">
        <f t="shared" si="60"/>
        <v>0</v>
      </c>
      <c r="AK302">
        <f t="shared" si="60"/>
        <v>0</v>
      </c>
      <c r="AL302">
        <f t="shared" si="60"/>
        <v>0</v>
      </c>
      <c r="AM302">
        <f t="shared" si="60"/>
        <v>0</v>
      </c>
      <c r="AN302">
        <f t="shared" si="60"/>
        <v>0</v>
      </c>
      <c r="AO302">
        <f t="shared" si="60"/>
        <v>0</v>
      </c>
      <c r="AP302">
        <f t="shared" si="60"/>
        <v>0</v>
      </c>
      <c r="AQ302">
        <f t="shared" si="60"/>
        <v>0</v>
      </c>
      <c r="AR302">
        <f t="shared" si="60"/>
        <v>0</v>
      </c>
      <c r="AS302">
        <f t="shared" si="60"/>
        <v>0</v>
      </c>
      <c r="AT302">
        <f t="shared" si="60"/>
        <v>0</v>
      </c>
      <c r="AU302">
        <f t="shared" si="60"/>
        <v>0</v>
      </c>
      <c r="AV302">
        <f t="shared" si="60"/>
        <v>0</v>
      </c>
      <c r="AW302">
        <f t="shared" ref="AW302:AZ314" si="61">IF(IFERROR(SEARCH(AW$2,$AE302,1),0)=0,0,1)</f>
        <v>0</v>
      </c>
      <c r="AX302">
        <f t="shared" si="61"/>
        <v>0</v>
      </c>
      <c r="AY302">
        <f t="shared" si="61"/>
        <v>0</v>
      </c>
      <c r="AZ302">
        <f t="shared" si="61"/>
        <v>0</v>
      </c>
    </row>
    <row r="303" hidden="1" spans="1:52">
      <c r="A303" s="9" t="str">
        <f>_xlfn.XLOOKUP($E303,'Copy of Raw Data'!$E:$E,'Copy of Raw Data'!A:A,"ERROR",0,1)</f>
        <v>US</v>
      </c>
      <c r="B303" s="9" t="str">
        <f>_xlfn.XLOOKUP($E303,'Copy of Raw Data'!$E:$E,'Copy of Raw Data'!B:B,"ERROR",0,1)</f>
        <v>Hair Mousses</v>
      </c>
      <c r="C303" s="9" t="str">
        <f>_xlfn.XLOOKUP($E303,'Copy of Raw Data'!$E:$E,'Copy of Raw Data'!C:C,"ERROR",0,1)</f>
        <v>WOZUTUNT</v>
      </c>
      <c r="D303" s="9" t="str">
        <f>_xlfn.XLOOKUP($E303,'Copy of Raw Data'!$E:$E,'Copy of Raw Data'!D:D,"ERROR",0,1)</f>
        <v>www.amazon.com/dp/B0CGMYC1XY</v>
      </c>
      <c r="E303" s="9" t="s">
        <v>1077</v>
      </c>
      <c r="F303" s="9" t="str">
        <f>_xlfn.XLOOKUP($E303,'Copy of Raw Data'!$E:$E,'Copy of Raw Data'!F:F,"ERROR",0,1)</f>
        <v>WOZUTUNT Edge Control Wax for Black Women Strong Hold Non-greasy Edge Smoother Edge Control for Black Hair No Flaking, No White Residue, Shine, Hair Gel for Women Edge Control Wax(Citrus Scent)</v>
      </c>
      <c r="G303" s="9">
        <f>_xlfn.XLOOKUP($E303,'Copy of Raw Data'!$E:$E,'Copy of Raw Data'!G:G,"ERROR",0,1)</f>
        <v>53</v>
      </c>
      <c r="H303" s="9">
        <f>_xlfn.XLOOKUP($E303,'Copy of Raw Data'!$E:$E,'Copy of Raw Data'!H:H,"ERROR",0,1)</f>
        <v>316.64</v>
      </c>
      <c r="I303" s="9">
        <f>_xlfn.XLOOKUP($E303,'Copy of Raw Data'!$E:$E,'Copy of Raw Data'!I:I,"ERROR",0,1)</f>
        <v>1.33640237368938e-5</v>
      </c>
      <c r="J303" s="9" t="str">
        <f>_xlfn.XLOOKUP($E303,'Copy of Raw Data'!$E:$E,'Copy of 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5 to 10</v>
      </c>
      <c r="L303" s="9">
        <f>_xlfn.XLOOKUP($E303,'Copy of Raw Data'!$E:$E,'Copy of Raw Data'!L:L,"ERROR",0,1)</f>
        <v>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5 to 10</v>
      </c>
      <c r="N303" s="9">
        <f>_xlfn.XLOOKUP($E303,'Copy of Raw Data'!$E:$E,'Copy of Raw Data'!N:N,"ERROR",0,1)</f>
        <v>6.99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10% to 15%</v>
      </c>
      <c r="P303" s="16">
        <f t="shared" si="54"/>
        <v>0.143061516452074</v>
      </c>
      <c r="Q303" s="9">
        <f>_xlfn.XLOOKUP($E303,'Copy of Raw Data'!$E:$E,'Copy of Raw Data'!Q:Q,"ERROR",0,1)</f>
        <v>0</v>
      </c>
      <c r="R303" s="9">
        <f>_xlfn.XLOOKUP($E303,'Copy of Raw Data'!$E:$E,'Copy of Raw Data'!R:R,"ERROR",0,1)</f>
        <v>0</v>
      </c>
      <c r="S303" s="17" t="e">
        <f t="shared" si="51"/>
        <v>#N/A</v>
      </c>
      <c r="T303" s="9" t="e">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#N/A</v>
      </c>
      <c r="U303" s="17"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7" t="e">
        <f t="shared" si="55"/>
        <v>#N/A</v>
      </c>
      <c r="W303" s="17"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#N/A</v>
      </c>
      <c r="X303" s="17" t="e">
        <f t="shared" si="56"/>
        <v>#N/A</v>
      </c>
      <c r="Y303" s="9" t="e">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#N/A</v>
      </c>
      <c r="Z303" s="17" t="e">
        <f t="array" ref="Z303">_xlfn.IFS(AA303="oz",_xlfn.IFS(R303="oz",Q303,R303="fl oz",Q303*1.04,R303="ml",Q303*0.0338),AA303="fl oz",_xlfn.IFS(R303="oz",Q303/1.04,R303="fl oz",Q303,R303="ml",Q303*0.0338/1.04),AA303="ml",_xlfn.IFS(R303="oz",Q303/0.0338,R303="fl oz",Q303*1.04/0.0338,R303="ml",Q303))</f>
        <v>#N/A</v>
      </c>
      <c r="AA303" s="9" t="str">
        <f>_xlfn.XLOOKUP($E303,'Copy of Raw Data'!$E:$E,'Copy of Raw Data'!AA:AA,"ERROR",0,1)</f>
        <v>oz</v>
      </c>
      <c r="AB303" s="9"/>
      <c r="AC303" s="9"/>
      <c r="AD303" s="9"/>
      <c r="AE303" s="9"/>
      <c r="AF303" s="9"/>
      <c r="AH303">
        <f t="shared" ref="AH303:AW314" si="62">IF(IFERROR(SEARCH(AH$2,$AE303,1),0)=0,0,1)</f>
        <v>0</v>
      </c>
      <c r="AI303">
        <f t="shared" si="62"/>
        <v>0</v>
      </c>
      <c r="AJ303">
        <f t="shared" si="62"/>
        <v>0</v>
      </c>
      <c r="AK303">
        <f t="shared" si="62"/>
        <v>0</v>
      </c>
      <c r="AL303">
        <f t="shared" si="62"/>
        <v>0</v>
      </c>
      <c r="AM303">
        <f t="shared" si="62"/>
        <v>0</v>
      </c>
      <c r="AN303">
        <f t="shared" si="62"/>
        <v>0</v>
      </c>
      <c r="AO303">
        <f t="shared" si="62"/>
        <v>0</v>
      </c>
      <c r="AP303">
        <f t="shared" si="62"/>
        <v>0</v>
      </c>
      <c r="AQ303">
        <f t="shared" si="62"/>
        <v>0</v>
      </c>
      <c r="AR303">
        <f t="shared" si="62"/>
        <v>0</v>
      </c>
      <c r="AS303">
        <f t="shared" si="62"/>
        <v>0</v>
      </c>
      <c r="AT303">
        <f t="shared" si="62"/>
        <v>0</v>
      </c>
      <c r="AU303">
        <f t="shared" si="62"/>
        <v>0</v>
      </c>
      <c r="AV303">
        <f t="shared" si="62"/>
        <v>0</v>
      </c>
      <c r="AW303">
        <f t="shared" si="62"/>
        <v>0</v>
      </c>
      <c r="AX303">
        <f t="shared" si="61"/>
        <v>0</v>
      </c>
      <c r="AY303">
        <f t="shared" si="61"/>
        <v>0</v>
      </c>
      <c r="AZ303">
        <f t="shared" si="61"/>
        <v>0</v>
      </c>
    </row>
    <row r="304" hidden="1" spans="1:52">
      <c r="A304" s="9" t="str">
        <f>_xlfn.XLOOKUP($E304,'Copy of Raw Data'!$E:$E,'Copy of Raw Data'!A:A,"ERROR",0,1)</f>
        <v>US</v>
      </c>
      <c r="B304" s="9" t="str">
        <f>_xlfn.XLOOKUP($E304,'Copy of Raw Data'!$E:$E,'Copy of Raw Data'!B:B,"ERROR",0,1)</f>
        <v>Hair Mousses</v>
      </c>
      <c r="C304" s="9" t="str">
        <f>_xlfn.XLOOKUP($E304,'Copy of Raw Data'!$E:$E,'Copy of Raw Data'!C:C,"ERROR",0,1)</f>
        <v>WOZUTUNT</v>
      </c>
      <c r="D304" s="9" t="str">
        <f>_xlfn.XLOOKUP($E304,'Copy of Raw Data'!$E:$E,'Copy of Raw Data'!D:D,"ERROR",0,1)</f>
        <v>www.amazon.com/dp/B0C4T1Q9R8</v>
      </c>
      <c r="E304" s="9" t="s">
        <v>1080</v>
      </c>
      <c r="F304" s="9" t="str">
        <f>_xlfn.XLOOKUP($E304,'Copy of Raw Data'!$E:$E,'Copy of Raw Data'!F:F,"ERROR",0,1)</f>
        <v>Lace Tint Hair Mousse, 3.4 fl oz Lace Tint Mousse for Women Wigs Lace Wigs Toupees Hairpieces Natural Finishing Lace Color, Lace Tint for Wigs Melts Lace Foam Tint with Hair Wax Stick(Light Brown)</v>
      </c>
      <c r="G304" s="9">
        <f>_xlfn.XLOOKUP($E304,'Copy of Raw Data'!$E:$E,'Copy of Raw Data'!G:G,"ERROR",0,1)</f>
        <v>31</v>
      </c>
      <c r="H304" s="9">
        <f>_xlfn.XLOOKUP($E304,'Copy of Raw Data'!$E:$E,'Copy of Raw Data'!H:H,"ERROR",0,1)</f>
        <v>314.34</v>
      </c>
      <c r="I304" s="9">
        <f>_xlfn.XLOOKUP($E304,'Copy of Raw Data'!$E:$E,'Copy of Raw Data'!I:I,"ERROR",0,1)</f>
        <v>1.26187436703806e-5</v>
      </c>
      <c r="J304" s="9" t="str">
        <f>_xlfn.XLOOKUP($E304,'Copy of Raw Data'!$E:$E,'Copy of 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_xlfn.XLOOKUP($E304,'Copy of Raw Data'!$E:$E,'Copy of Raw Data'!L:L,"ERROR",0,1)</f>
        <v>9.99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_xlfn.XLOOKUP($E304,'Copy of Raw Data'!$E:$E,'Copy of Raw Data'!N:N,"ERROR",0,1)</f>
        <v>9.99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6">
        <f t="shared" si="54"/>
        <v>0</v>
      </c>
      <c r="Q304" s="9">
        <f>_xlfn.XLOOKUP($E304,'Copy of Raw Data'!$E:$E,'Copy of Raw Data'!Q:Q,"ERROR",0,1)</f>
        <v>3.4</v>
      </c>
      <c r="R304" s="9" t="str">
        <f>_xlfn.XLOOKUP($E304,'Copy of Raw Data'!$E:$E,'Copy of Raw Data'!R:R,"ERROR",0,1)</f>
        <v>fl oz</v>
      </c>
      <c r="S304" s="17">
        <f t="shared" si="51"/>
        <v>2.82522624434389</v>
      </c>
      <c r="T304" s="9" t="str">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2 to 3</v>
      </c>
      <c r="U304" s="17" t="str">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0.05 to 0.1</v>
      </c>
      <c r="V304" s="17">
        <f t="shared" si="55"/>
        <v>0.0955436673772029</v>
      </c>
      <c r="W304" s="17" t="str">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0.05 to 0.1</v>
      </c>
      <c r="X304" s="17">
        <f t="shared" si="56"/>
        <v>0.0955436673772029</v>
      </c>
      <c r="Y304" s="9"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2 to 4</v>
      </c>
      <c r="Z304" s="17">
        <f t="array" ref="Z304">_xlfn.IFS(AA304="oz",_xlfn.IFS(R304="oz",Q304,R304="fl oz",Q304*1.04,R304="ml",Q304*0.0338),AA304="fl oz",_xlfn.IFS(R304="oz",Q304/1.04,R304="fl oz",Q304,R304="ml",Q304*0.0338/1.04),AA304="ml",_xlfn.IFS(R304="oz",Q304/0.0338,R304="fl oz",Q304*1.04/0.0338,R304="ml",Q304))</f>
        <v>3.536</v>
      </c>
      <c r="AA304" s="9" t="str">
        <f>_xlfn.XLOOKUP($E304,'Copy of Raw Data'!$E:$E,'Copy of Raw Data'!AA:AA,"ERROR",0,1)</f>
        <v>oz</v>
      </c>
      <c r="AB304" s="9"/>
      <c r="AC304" s="9"/>
      <c r="AD304" s="9"/>
      <c r="AE304" s="9"/>
      <c r="AF304" s="9"/>
      <c r="AH304">
        <f t="shared" si="62"/>
        <v>0</v>
      </c>
      <c r="AI304">
        <f t="shared" si="62"/>
        <v>0</v>
      </c>
      <c r="AJ304">
        <f t="shared" si="62"/>
        <v>0</v>
      </c>
      <c r="AK304">
        <f t="shared" si="62"/>
        <v>0</v>
      </c>
      <c r="AL304">
        <f t="shared" si="62"/>
        <v>0</v>
      </c>
      <c r="AM304">
        <f t="shared" si="62"/>
        <v>0</v>
      </c>
      <c r="AN304">
        <f t="shared" si="62"/>
        <v>0</v>
      </c>
      <c r="AO304">
        <f t="shared" si="62"/>
        <v>0</v>
      </c>
      <c r="AP304">
        <f t="shared" si="62"/>
        <v>0</v>
      </c>
      <c r="AQ304">
        <f t="shared" si="62"/>
        <v>0</v>
      </c>
      <c r="AR304">
        <f t="shared" si="62"/>
        <v>0</v>
      </c>
      <c r="AS304">
        <f t="shared" si="62"/>
        <v>0</v>
      </c>
      <c r="AT304">
        <f t="shared" si="62"/>
        <v>0</v>
      </c>
      <c r="AU304">
        <f t="shared" si="62"/>
        <v>0</v>
      </c>
      <c r="AV304">
        <f t="shared" si="62"/>
        <v>0</v>
      </c>
      <c r="AW304">
        <f t="shared" si="62"/>
        <v>0</v>
      </c>
      <c r="AX304">
        <f t="shared" si="61"/>
        <v>0</v>
      </c>
      <c r="AY304">
        <f t="shared" si="61"/>
        <v>0</v>
      </c>
      <c r="AZ304">
        <f t="shared" si="61"/>
        <v>0</v>
      </c>
    </row>
    <row r="305" hidden="1" spans="1:52">
      <c r="A305" s="9" t="str">
        <f>_xlfn.XLOOKUP($E305,'Copy of Raw Data'!$E:$E,'Copy of Raw Data'!A:A,"ERROR",0,1)</f>
        <v>US</v>
      </c>
      <c r="B305" s="9" t="str">
        <f>_xlfn.XLOOKUP($E305,'Copy of Raw Data'!$E:$E,'Copy of Raw Data'!B:B,"ERROR",0,1)</f>
        <v>Hair Mousses</v>
      </c>
      <c r="C305" s="9" t="str">
        <f>_xlfn.XLOOKUP($E305,'Copy of Raw Data'!$E:$E,'Copy of Raw Data'!C:C,"ERROR",0,1)</f>
        <v>Herbal Essences</v>
      </c>
      <c r="D305" s="9" t="str">
        <f>_xlfn.XLOOKUP($E305,'Copy of Raw Data'!$E:$E,'Copy of Raw Data'!D:D,"ERROR",0,1)</f>
        <v>www.amazon.com/dp/B07NKPNT5S</v>
      </c>
      <c r="E305" s="9" t="s">
        <v>1083</v>
      </c>
      <c r="F305" s="9" t="str">
        <f>_xlfn.XLOOKUP($E305,'Copy of Raw Data'!$E:$E,'Copy of Raw Data'!F:F,"ERROR",0,1)</f>
        <v>Herbal Essences Hair Mousse - Tousle Me Softly - Medium Hold (2) - Net Wt. 6.8 OZ (192 g) Per Can - Pack of 4 Cans</v>
      </c>
      <c r="G305" s="9">
        <f>_xlfn.XLOOKUP($E305,'Copy of Raw Data'!$E:$E,'Copy of Raw Data'!G:G,"ERROR",0,1)</f>
        <v>16</v>
      </c>
      <c r="H305" s="9">
        <f>_xlfn.XLOOKUP($E305,'Copy of Raw Data'!$E:$E,'Copy of Raw Data'!H:H,"ERROR",0,1)</f>
        <v>296.81</v>
      </c>
      <c r="I305" s="9">
        <f>_xlfn.XLOOKUP($E305,'Copy of Raw Data'!$E:$E,'Copy of Raw Data'!I:I,"ERROR",0,1)</f>
        <v>1.24155241200136e-5</v>
      </c>
      <c r="J305" s="9" t="str">
        <f>_xlfn.XLOOKUP($E305,'Copy of Raw Data'!$E:$E,'Copy of 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15 to 20</v>
      </c>
      <c r="L305" s="9">
        <f>_xlfn.XLOOKUP($E305,'Copy of Raw Data'!$E:$E,'Copy of Raw Data'!L:L,"ERROR",0,1)</f>
        <v>18.14</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15 to 20</v>
      </c>
      <c r="N305" s="9">
        <f>_xlfn.XLOOKUP($E305,'Copy of Raw Data'!$E:$E,'Copy of Raw Data'!N:N,"ERROR",0,1)</f>
        <v>18.14</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54"/>
        <v>0</v>
      </c>
      <c r="Q305" s="9">
        <f>_xlfn.XLOOKUP($E305,'Copy of Raw Data'!$E:$E,'Copy of Raw Data'!Q:Q,"ERROR",0,1)</f>
        <v>27.2</v>
      </c>
      <c r="R305" s="9" t="str">
        <f>_xlfn.XLOOKUP($E305,'Copy of Raw Data'!$E:$E,'Copy of Raw Data'!R:R,"ERROR",0,1)</f>
        <v>oz</v>
      </c>
      <c r="S305" s="17">
        <f t="shared" si="51"/>
        <v>0.666911764705882</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0.5 to 0.75</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 to 0.05</v>
      </c>
      <c r="V305" s="17">
        <f t="shared" si="55"/>
        <v>0.0225536613021942</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 to 0.05</v>
      </c>
      <c r="X305" s="17">
        <f t="shared" si="56"/>
        <v>0.0225536613021942</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25 to 30</v>
      </c>
      <c r="Z305" s="17">
        <f t="array" ref="Z305">_xlfn.IFS(AA305="oz",_xlfn.IFS(R305="oz",Q305,R305="fl oz",Q305*1.04,R305="ml",Q305*0.0338),AA305="fl oz",_xlfn.IFS(R305="oz",Q305/1.04,R305="fl oz",Q305,R305="ml",Q305*0.0338/1.04),AA305="ml",_xlfn.IFS(R305="oz",Q305/0.0338,R305="fl oz",Q305*1.04/0.0338,R305="ml",Q305))</f>
        <v>27.2</v>
      </c>
      <c r="AA305" s="9" t="str">
        <f>_xlfn.XLOOKUP($E305,'Copy of Raw Data'!$E:$E,'Copy of Raw Data'!AA:AA,"ERROR",0,1)</f>
        <v>oz</v>
      </c>
      <c r="AB305" s="9"/>
      <c r="AC305" s="9"/>
      <c r="AD305" s="9"/>
      <c r="AE305" s="9"/>
      <c r="AF305" s="9"/>
      <c r="AH305">
        <f t="shared" si="62"/>
        <v>0</v>
      </c>
      <c r="AI305">
        <f t="shared" si="62"/>
        <v>0</v>
      </c>
      <c r="AJ305">
        <f t="shared" si="62"/>
        <v>0</v>
      </c>
      <c r="AK305">
        <f t="shared" si="62"/>
        <v>0</v>
      </c>
      <c r="AL305">
        <f t="shared" si="62"/>
        <v>0</v>
      </c>
      <c r="AM305">
        <f t="shared" si="62"/>
        <v>0</v>
      </c>
      <c r="AN305">
        <f t="shared" si="62"/>
        <v>0</v>
      </c>
      <c r="AO305">
        <f t="shared" si="62"/>
        <v>0</v>
      </c>
      <c r="AP305">
        <f t="shared" si="62"/>
        <v>0</v>
      </c>
      <c r="AQ305">
        <f t="shared" si="62"/>
        <v>0</v>
      </c>
      <c r="AR305">
        <f t="shared" si="62"/>
        <v>0</v>
      </c>
      <c r="AS305">
        <f t="shared" si="62"/>
        <v>0</v>
      </c>
      <c r="AT305">
        <f t="shared" si="62"/>
        <v>0</v>
      </c>
      <c r="AU305">
        <f t="shared" si="62"/>
        <v>0</v>
      </c>
      <c r="AV305">
        <f t="shared" si="62"/>
        <v>0</v>
      </c>
      <c r="AW305">
        <f t="shared" si="62"/>
        <v>0</v>
      </c>
      <c r="AX305">
        <f t="shared" si="61"/>
        <v>0</v>
      </c>
      <c r="AY305">
        <f t="shared" si="61"/>
        <v>0</v>
      </c>
      <c r="AZ305">
        <f t="shared" si="61"/>
        <v>0</v>
      </c>
    </row>
    <row r="306" hidden="1" spans="1:52">
      <c r="A306" s="9" t="str">
        <f>_xlfn.XLOOKUP($E306,'Copy of Raw Data'!$E:$E,'Copy of Raw Data'!A:A,"ERROR",0,1)</f>
        <v>US</v>
      </c>
      <c r="B306" s="9" t="str">
        <f>_xlfn.XLOOKUP($E306,'Copy of Raw Data'!$E:$E,'Copy of Raw Data'!B:B,"ERROR",0,1)</f>
        <v>Hair Mousses</v>
      </c>
      <c r="C306" s="9" t="str">
        <f>_xlfn.XLOOKUP($E306,'Copy of Raw Data'!$E:$E,'Copy of Raw Data'!C:C,"ERROR",0,1)</f>
        <v>hask</v>
      </c>
      <c r="D306" s="9" t="str">
        <f>_xlfn.XLOOKUP($E306,'Copy of Raw Data'!$E:$E,'Copy of Raw Data'!D:D,"ERROR",0,1)</f>
        <v>www.amazon.com/dp/B004OT39F6</v>
      </c>
      <c r="E306" s="9" t="s">
        <v>1087</v>
      </c>
      <c r="F306" s="9" t="str">
        <f>_xlfn.XLOOKUP($E306,'Copy of Raw Data'!$E:$E,'Copy of Raw Data'!F:F,"ERROR",0,1)</f>
        <v>Vigorol Olive Oil Mega Moisture Mousse, 12 Ounce</v>
      </c>
      <c r="G306" s="9">
        <f>_xlfn.XLOOKUP($E306,'Copy of Raw Data'!$E:$E,'Copy of Raw Data'!G:G,"ERROR",0,1)</f>
        <v>23</v>
      </c>
      <c r="H306" s="9">
        <f>_xlfn.XLOOKUP($E306,'Copy of Raw Data'!$E:$E,'Copy of Raw Data'!H:H,"ERROR",0,1)</f>
        <v>292.03</v>
      </c>
      <c r="I306" s="9">
        <f>_xlfn.XLOOKUP($E306,'Copy of Raw Data'!$E:$E,'Copy of Raw Data'!I:I,"ERROR",0,1)</f>
        <v>1.16863995826092e-5</v>
      </c>
      <c r="J306" s="9" t="str">
        <f>_xlfn.XLOOKUP($E306,'Copy of Raw Data'!$E:$E,'Copy of 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10 to 15</v>
      </c>
      <c r="L306" s="9">
        <f>_xlfn.XLOOKUP($E306,'Copy of Raw Data'!$E:$E,'Copy of Raw Data'!L:L,"ERROR",0,1)</f>
        <v>12.89</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10 to 15</v>
      </c>
      <c r="N306" s="9">
        <f>_xlfn.XLOOKUP($E306,'Copy of Raw Data'!$E:$E,'Copy of Raw Data'!N:N,"ERROR",0,1)</f>
        <v>12.89</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54"/>
        <v>0</v>
      </c>
      <c r="Q306" s="9">
        <f>_xlfn.XLOOKUP($E306,'Copy of Raw Data'!$E:$E,'Copy of Raw Data'!Q:Q,"ERROR",0,1)</f>
        <v>12</v>
      </c>
      <c r="R306" s="9" t="str">
        <f>_xlfn.XLOOKUP($E306,'Copy of Raw Data'!$E:$E,'Copy of Raw Data'!R:R,"ERROR",0,1)</f>
        <v>oz</v>
      </c>
      <c r="S306" s="17">
        <f t="shared" si="51"/>
        <v>1.07416666666667</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1 to 2</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55"/>
        <v>0.0363262315409762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56"/>
        <v>0.0363262315409762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10 to 15</v>
      </c>
      <c r="Z306" s="17">
        <f t="array" ref="Z306">_xlfn.IFS(AA306="oz",_xlfn.IFS(R306="oz",Q306,R306="fl oz",Q306*1.04,R306="ml",Q306*0.0338),AA306="fl oz",_xlfn.IFS(R306="oz",Q306/1.04,R306="fl oz",Q306,R306="ml",Q306*0.0338/1.04),AA306="ml",_xlfn.IFS(R306="oz",Q306/0.0338,R306="fl oz",Q306*1.04/0.0338,R306="ml",Q306))</f>
        <v>12</v>
      </c>
      <c r="AA306" s="9" t="str">
        <f>_xlfn.XLOOKUP($E306,'Copy of Raw Data'!$E:$E,'Copy of Raw Data'!AA:AA,"ERROR",0,1)</f>
        <v>oz</v>
      </c>
      <c r="AB306" s="9"/>
      <c r="AC306" s="9"/>
      <c r="AD306" s="9"/>
      <c r="AE306" s="9"/>
      <c r="AF306" s="9"/>
      <c r="AH306">
        <f t="shared" si="62"/>
        <v>0</v>
      </c>
      <c r="AI306">
        <f t="shared" si="62"/>
        <v>0</v>
      </c>
      <c r="AJ306">
        <f t="shared" si="62"/>
        <v>0</v>
      </c>
      <c r="AK306">
        <f t="shared" si="62"/>
        <v>0</v>
      </c>
      <c r="AL306">
        <f t="shared" si="62"/>
        <v>0</v>
      </c>
      <c r="AM306">
        <f t="shared" si="62"/>
        <v>0</v>
      </c>
      <c r="AN306">
        <f t="shared" si="62"/>
        <v>0</v>
      </c>
      <c r="AO306">
        <f t="shared" si="62"/>
        <v>0</v>
      </c>
      <c r="AP306">
        <f t="shared" si="62"/>
        <v>0</v>
      </c>
      <c r="AQ306">
        <f t="shared" si="62"/>
        <v>0</v>
      </c>
      <c r="AR306">
        <f t="shared" si="62"/>
        <v>0</v>
      </c>
      <c r="AS306">
        <f t="shared" si="62"/>
        <v>0</v>
      </c>
      <c r="AT306">
        <f t="shared" si="62"/>
        <v>0</v>
      </c>
      <c r="AU306">
        <f t="shared" si="62"/>
        <v>0</v>
      </c>
      <c r="AV306">
        <f t="shared" si="62"/>
        <v>0</v>
      </c>
      <c r="AW306">
        <f t="shared" si="62"/>
        <v>0</v>
      </c>
      <c r="AX306">
        <f t="shared" si="61"/>
        <v>0</v>
      </c>
      <c r="AY306">
        <f t="shared" si="61"/>
        <v>0</v>
      </c>
      <c r="AZ306">
        <f t="shared" si="61"/>
        <v>0</v>
      </c>
    </row>
    <row r="307" hidden="1" spans="1:52">
      <c r="A307" s="9" t="str">
        <f>_xlfn.XLOOKUP($E307,'Copy of Raw Data'!$E:$E,'Copy of Raw Data'!A:A,"ERROR",0,1)</f>
        <v>US</v>
      </c>
      <c r="B307" s="9" t="str">
        <f>_xlfn.XLOOKUP($E307,'Copy of Raw Data'!$E:$E,'Copy of Raw Data'!B:B,"ERROR",0,1)</f>
        <v>Hair Mousses</v>
      </c>
      <c r="C307" s="9" t="str">
        <f>_xlfn.XLOOKUP($E307,'Copy of Raw Data'!$E:$E,'Copy of Raw Data'!C:C,"ERROR",0,1)</f>
        <v>gk hair</v>
      </c>
      <c r="D307" s="9" t="str">
        <f>_xlfn.XLOOKUP($E307,'Copy of Raw Data'!$E:$E,'Copy of Raw Data'!D:D,"ERROR",0,1)</f>
        <v>www.amazon.com/dp/B01M2ZXXL6</v>
      </c>
      <c r="E307" s="9" t="s">
        <v>1091</v>
      </c>
      <c r="F307" s="9" t="str">
        <f>_xlfn.XLOOKUP($E307,'Copy of Raw Data'!$E:$E,'Copy of Raw Data'!F:F,"ERROR",0,1)</f>
        <v>GK HAIR Global Keratin Volumizing Hair Styling Mousse (8.5 Fl Oz/250ml) -Enhances Curls Added Volume with Medium Hold &amp; Boost Shine Moisturizing Blow Dry Frizz Control Foam for All Hair Types -Unisex</v>
      </c>
      <c r="G307" s="9">
        <f>_xlfn.XLOOKUP($E307,'Copy of Raw Data'!$E:$E,'Copy of Raw Data'!G:G,"ERROR",0,1)</f>
        <v>16</v>
      </c>
      <c r="H307" s="9">
        <f>_xlfn.XLOOKUP($E307,'Copy of Raw Data'!$E:$E,'Copy of Raw Data'!H:H,"ERROR",0,1)</f>
        <v>274.88</v>
      </c>
      <c r="I307" s="9">
        <f>_xlfn.XLOOKUP($E307,'Copy of Raw Data'!$E:$E,'Copy of Raw Data'!I:I,"ERROR",0,1)</f>
        <v>1.11770752701832e-5</v>
      </c>
      <c r="J307" s="9" t="str">
        <f>_xlfn.XLOOKUP($E307,'Copy of Raw Data'!$E:$E,'Copy of 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15 to 20</v>
      </c>
      <c r="L307" s="9">
        <f>_xlfn.XLOOKUP($E307,'Copy of Raw Data'!$E:$E,'Copy of Raw Data'!L:L,"ERROR",0,1)</f>
        <v>16.8</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20 to 30</v>
      </c>
      <c r="N307" s="9">
        <f>_xlfn.XLOOKUP($E307,'Copy of Raw Data'!$E:$E,'Copy of Raw Data'!N:N,"ERROR",0,1)</f>
        <v>25.9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30% to 40%</v>
      </c>
      <c r="P307" s="16">
        <f t="shared" si="54"/>
        <v>0.351351351351351</v>
      </c>
      <c r="Q307" s="9">
        <f>_xlfn.XLOOKUP($E307,'Copy of Raw Data'!$E:$E,'Copy of Raw Data'!Q:Q,"ERROR",0,1)</f>
        <v>8.5</v>
      </c>
      <c r="R307" s="9" t="str">
        <f>_xlfn.XLOOKUP($E307,'Copy of Raw Data'!$E:$E,'Copy of Raw Data'!R:R,"ERROR",0,1)</f>
        <v>fl oz</v>
      </c>
      <c r="S307" s="17">
        <f t="shared" si="51"/>
        <v>1.90045248868778</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0.05 to 0.1</v>
      </c>
      <c r="V307" s="17">
        <f t="shared" si="55"/>
        <v>0.0990823217245068</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0.05 to 0.1</v>
      </c>
      <c r="X307" s="17">
        <f t="shared" si="56"/>
        <v>0.064269614091572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8 to 10</v>
      </c>
      <c r="Z307" s="17">
        <f t="array" ref="Z307">_xlfn.IFS(AA307="oz",_xlfn.IFS(R307="oz",Q307,R307="fl oz",Q307*1.04,R307="ml",Q307*0.0338),AA307="fl oz",_xlfn.IFS(R307="oz",Q307/1.04,R307="fl oz",Q307,R307="ml",Q307*0.0338/1.04),AA307="ml",_xlfn.IFS(R307="oz",Q307/0.0338,R307="fl oz",Q307*1.04/0.0338,R307="ml",Q307))</f>
        <v>8.84</v>
      </c>
      <c r="AA307" s="9" t="str">
        <f>_xlfn.XLOOKUP($E307,'Copy of Raw Data'!$E:$E,'Copy of Raw Data'!AA:AA,"ERROR",0,1)</f>
        <v>oz</v>
      </c>
      <c r="AB307" s="9"/>
      <c r="AC307" s="9"/>
      <c r="AD307" s="9"/>
      <c r="AE307" s="9"/>
      <c r="AF307" s="9"/>
      <c r="AH307">
        <f t="shared" si="62"/>
        <v>0</v>
      </c>
      <c r="AI307">
        <f t="shared" si="62"/>
        <v>0</v>
      </c>
      <c r="AJ307">
        <f t="shared" si="62"/>
        <v>0</v>
      </c>
      <c r="AK307">
        <f t="shared" si="62"/>
        <v>0</v>
      </c>
      <c r="AL307">
        <f t="shared" si="62"/>
        <v>0</v>
      </c>
      <c r="AM307">
        <f t="shared" si="62"/>
        <v>0</v>
      </c>
      <c r="AN307">
        <f t="shared" si="62"/>
        <v>0</v>
      </c>
      <c r="AO307">
        <f t="shared" si="62"/>
        <v>0</v>
      </c>
      <c r="AP307">
        <f t="shared" si="62"/>
        <v>0</v>
      </c>
      <c r="AQ307">
        <f t="shared" si="62"/>
        <v>0</v>
      </c>
      <c r="AR307">
        <f t="shared" si="62"/>
        <v>0</v>
      </c>
      <c r="AS307">
        <f t="shared" si="62"/>
        <v>0</v>
      </c>
      <c r="AT307">
        <f t="shared" si="62"/>
        <v>0</v>
      </c>
      <c r="AU307">
        <f t="shared" si="62"/>
        <v>0</v>
      </c>
      <c r="AV307">
        <f t="shared" si="62"/>
        <v>0</v>
      </c>
      <c r="AW307">
        <f t="shared" si="62"/>
        <v>0</v>
      </c>
      <c r="AX307">
        <f t="shared" si="61"/>
        <v>0</v>
      </c>
      <c r="AY307">
        <f t="shared" si="61"/>
        <v>0</v>
      </c>
      <c r="AZ307">
        <f t="shared" si="61"/>
        <v>0</v>
      </c>
    </row>
    <row r="308" hidden="1" spans="1:52">
      <c r="A308" s="9" t="str">
        <f>_xlfn.XLOOKUP($E308,'Copy of Raw Data'!$E:$E,'Copy of Raw Data'!A:A,"ERROR",0,1)</f>
        <v>US</v>
      </c>
      <c r="B308" s="9" t="str">
        <f>_xlfn.XLOOKUP($E308,'Copy of Raw Data'!$E:$E,'Copy of Raw Data'!B:B,"ERROR",0,1)</f>
        <v>Hair Mousses</v>
      </c>
      <c r="C308" s="9" t="str">
        <f>_xlfn.XLOOKUP($E308,'Copy of Raw Data'!$E:$E,'Copy of Raw Data'!C:C,"ERROR",0,1)</f>
        <v>Aussie</v>
      </c>
      <c r="D308" s="9" t="str">
        <f>_xlfn.XLOOKUP($E308,'Copy of Raw Data'!$E:$E,'Copy of Raw Data'!D:D,"ERROR",0,1)</f>
        <v>www.amazon.com/dp/B0010NJOVW</v>
      </c>
      <c r="E308" s="9" t="s">
        <v>1094</v>
      </c>
      <c r="F308" s="9" t="str">
        <f>_xlfn.XLOOKUP($E308,'Copy of Raw Data'!$E:$E,'Copy of Raw Data'!F:F,"ERROR",0,1)</f>
        <v>Aussie Instant Freeze Sculpting Mousse 24 Hour Maximum Hold 6 oz ( Pack of 1)</v>
      </c>
      <c r="G308" s="9">
        <f>_xlfn.XLOOKUP($E308,'Copy of Raw Data'!$E:$E,'Copy of Raw Data'!G:G,"ERROR",0,1)</f>
        <v>35</v>
      </c>
      <c r="H308" s="9">
        <f>_xlfn.XLOOKUP($E308,'Copy of Raw Data'!$E:$E,'Copy of Raw Data'!H:H,"ERROR",0,1)</f>
        <v>262.9</v>
      </c>
      <c r="I308" s="9">
        <f>_xlfn.XLOOKUP($E308,'Copy of Raw Data'!$E:$E,'Copy of Raw Data'!I:I,"ERROR",0,1)</f>
        <v>7.64028983189279e-6</v>
      </c>
      <c r="J308" s="9" t="str">
        <f>_xlfn.XLOOKUP($E308,'Copy of Raw Data'!$E:$E,'Copy of 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5 to 10</v>
      </c>
      <c r="L308" s="9">
        <f>_xlfn.XLOOKUP($E308,'Copy of Raw Data'!$E:$E,'Copy of Raw Data'!L:L,"ERROR",0,1)</f>
        <v>7.46</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5 to 10</v>
      </c>
      <c r="N308" s="9">
        <f>_xlfn.XLOOKUP($E308,'Copy of Raw Data'!$E:$E,'Copy of Raw Data'!N:N,"ERROR",0,1)</f>
        <v>7.46</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No Discount</v>
      </c>
      <c r="P308" s="16">
        <f t="shared" si="54"/>
        <v>0</v>
      </c>
      <c r="Q308" s="9">
        <f>_xlfn.XLOOKUP($E308,'Copy of Raw Data'!$E:$E,'Copy of Raw Data'!Q:Q,"ERROR",0,1)</f>
        <v>6</v>
      </c>
      <c r="R308" s="9" t="str">
        <f>_xlfn.XLOOKUP($E308,'Copy of Raw Data'!$E:$E,'Copy of Raw Data'!R:R,"ERROR",0,1)</f>
        <v>oz</v>
      </c>
      <c r="S308" s="17">
        <f t="shared" si="51"/>
        <v>1.24333333333333</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 to 0.05</v>
      </c>
      <c r="V308" s="17">
        <f t="shared" si="55"/>
        <v>0.0420471198286552</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 to 0.05</v>
      </c>
      <c r="X308" s="17">
        <f t="shared" si="56"/>
        <v>0.0420471198286552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4 to 6</v>
      </c>
      <c r="Z308" s="17">
        <f t="array" ref="Z308">_xlfn.IFS(AA308="oz",_xlfn.IFS(R308="oz",Q308,R308="fl oz",Q308*1.04,R308="ml",Q308*0.0338),AA308="fl oz",_xlfn.IFS(R308="oz",Q308/1.04,R308="fl oz",Q308,R308="ml",Q308*0.0338/1.04),AA308="ml",_xlfn.IFS(R308="oz",Q308/0.0338,R308="fl oz",Q308*1.04/0.0338,R308="ml",Q308))</f>
        <v>6</v>
      </c>
      <c r="AA308" s="9" t="str">
        <f>_xlfn.XLOOKUP($E308,'Copy of Raw Data'!$E:$E,'Copy of Raw Data'!AA:AA,"ERROR",0,1)</f>
        <v>oz</v>
      </c>
      <c r="AB308" s="9"/>
      <c r="AC308" s="9"/>
      <c r="AD308" s="9"/>
      <c r="AE308" s="9"/>
      <c r="AF308" s="9"/>
      <c r="AH308">
        <f t="shared" si="62"/>
        <v>0</v>
      </c>
      <c r="AI308">
        <f t="shared" si="62"/>
        <v>0</v>
      </c>
      <c r="AJ308">
        <f t="shared" si="62"/>
        <v>0</v>
      </c>
      <c r="AK308">
        <f t="shared" si="62"/>
        <v>0</v>
      </c>
      <c r="AL308">
        <f t="shared" si="62"/>
        <v>0</v>
      </c>
      <c r="AM308">
        <f t="shared" si="62"/>
        <v>0</v>
      </c>
      <c r="AN308">
        <f t="shared" si="62"/>
        <v>0</v>
      </c>
      <c r="AO308">
        <f t="shared" si="62"/>
        <v>0</v>
      </c>
      <c r="AP308">
        <f t="shared" si="62"/>
        <v>0</v>
      </c>
      <c r="AQ308">
        <f t="shared" si="62"/>
        <v>0</v>
      </c>
      <c r="AR308">
        <f t="shared" si="62"/>
        <v>0</v>
      </c>
      <c r="AS308">
        <f t="shared" si="62"/>
        <v>0</v>
      </c>
      <c r="AT308">
        <f t="shared" si="62"/>
        <v>0</v>
      </c>
      <c r="AU308">
        <f t="shared" si="62"/>
        <v>0</v>
      </c>
      <c r="AV308">
        <f t="shared" si="62"/>
        <v>0</v>
      </c>
      <c r="AW308">
        <f t="shared" si="62"/>
        <v>0</v>
      </c>
      <c r="AX308">
        <f t="shared" si="61"/>
        <v>0</v>
      </c>
      <c r="AY308">
        <f t="shared" si="61"/>
        <v>0</v>
      </c>
      <c r="AZ308">
        <f t="shared" si="61"/>
        <v>0</v>
      </c>
    </row>
    <row r="309" hidden="1" spans="1:52">
      <c r="A309" s="9" t="str">
        <f>_xlfn.XLOOKUP($E309,'Copy of Raw Data'!$E:$E,'Copy of Raw Data'!A:A,"ERROR",0,1)</f>
        <v>US</v>
      </c>
      <c r="B309" s="9" t="str">
        <f>_xlfn.XLOOKUP($E309,'Copy of Raw Data'!$E:$E,'Copy of Raw Data'!B:B,"ERROR",0,1)</f>
        <v>Hair Mousses</v>
      </c>
      <c r="C309" s="9" t="str">
        <f>_xlfn.XLOOKUP($E309,'Copy of Raw Data'!$E:$E,'Copy of Raw Data'!C:C,"ERROR",0,1)</f>
        <v>Mupoo</v>
      </c>
      <c r="D309" s="9" t="str">
        <f>_xlfn.XLOOKUP($E309,'Copy of Raw Data'!$E:$E,'Copy of Raw Data'!D:D,"ERROR",0,1)</f>
        <v>www.amazon.com/dp/B07XR9LRNX</v>
      </c>
      <c r="E309" s="9" t="s">
        <v>1098</v>
      </c>
      <c r="F309" s="9" t="str">
        <f>_xlfn.XLOOKUP($E309,'Copy of Raw Data'!$E:$E,'Copy of Raw Data'!F:F,"ERROR",0,1)</f>
        <v>Lotta Body Wrap Me Foaming Mousse with Coconut and Shea Oil, 7 Ounce (Including Double Sided Edge Control Hair Brush &amp; 3 pc Rat Tail Comb Set) Lottabody Foam Mousse &amp; Hair Styling Tools Kit</v>
      </c>
      <c r="G309" s="9">
        <f>_xlfn.XLOOKUP($E309,'Copy of Raw Data'!$E:$E,'Copy of Raw Data'!G:G,"ERROR",0,1)</f>
        <v>14</v>
      </c>
      <c r="H309" s="9">
        <f>_xlfn.XLOOKUP($E309,'Copy of Raw Data'!$E:$E,'Copy of Raw Data'!H:H,"ERROR",0,1)</f>
        <v>179.71</v>
      </c>
      <c r="I309" s="9">
        <f>_xlfn.XLOOKUP($E309,'Copy of Raw Data'!$E:$E,'Copy of Raw Data'!I:I,"ERROR",0,1)</f>
        <v>5.23949317724371e-6</v>
      </c>
      <c r="J309" s="9" t="str">
        <f>_xlfn.XLOOKUP($E309,'Copy of Raw Data'!$E:$E,'Copy of 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10 to 15</v>
      </c>
      <c r="L309" s="9">
        <f>_xlfn.XLOOKUP($E309,'Copy of Raw Data'!$E:$E,'Copy of Raw Data'!L:L,"ERROR",0,1)</f>
        <v>12.98</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10 to 15</v>
      </c>
      <c r="N309" s="9">
        <f>_xlfn.XLOOKUP($E309,'Copy of Raw Data'!$E:$E,'Copy of Raw Data'!N:N,"ERROR",0,1)</f>
        <v>12.98</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54"/>
        <v>0</v>
      </c>
      <c r="Q309" s="9">
        <f>_xlfn.XLOOKUP($E309,'Copy of Raw Data'!$E:$E,'Copy of Raw Data'!Q:Q,"ERROR",0,1)</f>
        <v>7</v>
      </c>
      <c r="R309" s="9" t="str">
        <f>_xlfn.XLOOKUP($E309,'Copy of Raw Data'!$E:$E,'Copy of Raw Data'!R:R,"ERROR",0,1)</f>
        <v>oz</v>
      </c>
      <c r="S309" s="17">
        <f t="shared" si="51"/>
        <v>1.85428571428571</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0.05 to 0.1</v>
      </c>
      <c r="V309" s="17">
        <f t="shared" si="55"/>
        <v>0.0627083433982318</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0.05 to 0.1</v>
      </c>
      <c r="X309" s="17">
        <f t="shared" si="56"/>
        <v>0.0627083433982318</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6 to 8</v>
      </c>
      <c r="Z309" s="17">
        <f t="array" ref="Z309">_xlfn.IFS(AA309="oz",_xlfn.IFS(R309="oz",Q309,R309="fl oz",Q309*1.04,R309="ml",Q309*0.0338),AA309="fl oz",_xlfn.IFS(R309="oz",Q309/1.04,R309="fl oz",Q309,R309="ml",Q309*0.0338/1.04),AA309="ml",_xlfn.IFS(R309="oz",Q309/0.0338,R309="fl oz",Q309*1.04/0.0338,R309="ml",Q309))</f>
        <v>7</v>
      </c>
      <c r="AA309" s="9" t="str">
        <f>_xlfn.XLOOKUP($E309,'Copy of Raw Data'!$E:$E,'Copy of Raw Data'!AA:AA,"ERROR",0,1)</f>
        <v>oz</v>
      </c>
      <c r="AB309" s="9"/>
      <c r="AC309" s="9"/>
      <c r="AD309" s="9"/>
      <c r="AE309" s="9"/>
      <c r="AF309" s="9"/>
      <c r="AH309">
        <f t="shared" si="62"/>
        <v>0</v>
      </c>
      <c r="AI309">
        <f t="shared" si="62"/>
        <v>0</v>
      </c>
      <c r="AJ309">
        <f t="shared" si="62"/>
        <v>0</v>
      </c>
      <c r="AK309">
        <f t="shared" si="62"/>
        <v>0</v>
      </c>
      <c r="AL309">
        <f t="shared" si="62"/>
        <v>0</v>
      </c>
      <c r="AM309">
        <f t="shared" si="62"/>
        <v>0</v>
      </c>
      <c r="AN309">
        <f t="shared" si="62"/>
        <v>0</v>
      </c>
      <c r="AO309">
        <f t="shared" si="62"/>
        <v>0</v>
      </c>
      <c r="AP309">
        <f t="shared" si="62"/>
        <v>0</v>
      </c>
      <c r="AQ309">
        <f t="shared" si="62"/>
        <v>0</v>
      </c>
      <c r="AR309">
        <f t="shared" si="62"/>
        <v>0</v>
      </c>
      <c r="AS309">
        <f t="shared" si="62"/>
        <v>0</v>
      </c>
      <c r="AT309">
        <f t="shared" si="62"/>
        <v>0</v>
      </c>
      <c r="AU309">
        <f t="shared" si="62"/>
        <v>0</v>
      </c>
      <c r="AV309">
        <f t="shared" si="62"/>
        <v>0</v>
      </c>
      <c r="AW309">
        <f t="shared" si="62"/>
        <v>0</v>
      </c>
      <c r="AX309">
        <f t="shared" si="61"/>
        <v>0</v>
      </c>
      <c r="AY309">
        <f t="shared" si="61"/>
        <v>0</v>
      </c>
      <c r="AZ309">
        <f t="shared" si="61"/>
        <v>0</v>
      </c>
    </row>
    <row r="310" hidden="1" spans="1:52">
      <c r="A310" s="9" t="str">
        <f>_xlfn.XLOOKUP($E310,'Copy of Raw Data'!$E:$E,'Copy of Raw Data'!A:A,"ERROR",0,1)</f>
        <v>US</v>
      </c>
      <c r="B310" s="9" t="str">
        <f>_xlfn.XLOOKUP($E310,'Copy of Raw Data'!$E:$E,'Copy of Raw Data'!B:B,"ERROR",0,1)</f>
        <v>Hair Mousses</v>
      </c>
      <c r="C310" s="9" t="str">
        <f>_xlfn.XLOOKUP($E310,'Copy of Raw Data'!$E:$E,'Copy of Raw Data'!C:C,"ERROR",0,1)</f>
        <v>l'anza</v>
      </c>
      <c r="D310" s="9" t="str">
        <f>_xlfn.XLOOKUP($E310,'Copy of Raw Data'!$E:$E,'Copy of Raw Data'!D:D,"ERROR",0,1)</f>
        <v>www.amazon.com/dp/B01MS84I7L</v>
      </c>
      <c r="E310" s="9" t="s">
        <v>1102</v>
      </c>
      <c r="F310" s="9" t="str">
        <f>_xlfn.XLOOKUP($E310,'Copy of Raw Data'!$E:$E,'Copy of Raw Data'!F:F,"ERROR",0,1)</f>
        <v>L'ANZA Healing Style Foundation Mousse with Medium Hold Effect, Refreshes and Moisturises Hair and Scalp, With Advanced Control Technology, Non-drying Formula, and Natural Ingredients (5 Fl Oz)</v>
      </c>
      <c r="G310" s="9">
        <f>_xlfn.XLOOKUP($E310,'Copy of Raw Data'!$E:$E,'Copy of Raw Data'!G:G,"ERROR",0,1)</f>
        <v>5</v>
      </c>
      <c r="H310" s="9">
        <f>_xlfn.XLOOKUP($E310,'Copy of Raw Data'!$E:$E,'Copy of Raw Data'!H:H,"ERROR",0,1)</f>
        <v>123.24</v>
      </c>
      <c r="I310" s="9">
        <f>_xlfn.XLOOKUP($E310,'Copy of Raw Data'!$E:$E,'Copy of Raw Data'!I:I,"ERROR",0,1)</f>
        <v>5.2365171587237e-6</v>
      </c>
      <c r="J310" s="9" t="str">
        <f>_xlfn.XLOOKUP($E310,'Copy of Raw Data'!$E:$E,'Copy of 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20 to 30</v>
      </c>
      <c r="L310" s="9">
        <f>_xlfn.XLOOKUP($E310,'Copy of Raw Data'!$E:$E,'Copy of Raw Data'!L:L,"ERROR",0,1)</f>
        <v>24.48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20 to 30</v>
      </c>
      <c r="N310" s="9">
        <f>_xlfn.XLOOKUP($E310,'Copy of Raw Data'!$E:$E,'Copy of Raw Data'!N:N,"ERROR",0,1)</f>
        <v>30</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15% to 20%</v>
      </c>
      <c r="P310" s="16">
        <f t="shared" si="54"/>
        <v>0.184</v>
      </c>
      <c r="Q310" s="9">
        <f>_xlfn.XLOOKUP($E310,'Copy of Raw Data'!$E:$E,'Copy of Raw Data'!Q:Q,"ERROR",0,1)</f>
        <v>5</v>
      </c>
      <c r="R310" s="9" t="str">
        <f>_xlfn.XLOOKUP($E310,'Copy of Raw Data'!$E:$E,'Copy of Raw Data'!R:R,"ERROR",0,1)</f>
        <v>fl oz</v>
      </c>
      <c r="S310" s="17">
        <f t="shared" si="51"/>
        <v>4.70769230769231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4 to 5</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0.1 to 0.2</v>
      </c>
      <c r="V310" s="17">
        <f t="shared" si="55"/>
        <v>0.195104185635129</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0.1 to 0.2</v>
      </c>
      <c r="X310" s="17">
        <f t="shared" si="56"/>
        <v>0.159205015478265</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4 to 6</v>
      </c>
      <c r="Z310" s="17">
        <f t="array" ref="Z310">_xlfn.IFS(AA310="oz",_xlfn.IFS(R310="oz",Q310,R310="fl oz",Q310*1.04,R310="ml",Q310*0.0338),AA310="fl oz",_xlfn.IFS(R310="oz",Q310/1.04,R310="fl oz",Q310,R310="ml",Q310*0.0338/1.04),AA310="ml",_xlfn.IFS(R310="oz",Q310/0.0338,R310="fl oz",Q310*1.04/0.0338,R310="ml",Q310))</f>
        <v>5.2</v>
      </c>
      <c r="AA310" s="9" t="str">
        <f>_xlfn.XLOOKUP($E310,'Copy of Raw Data'!$E:$E,'Copy of Raw Data'!AA:AA,"ERROR",0,1)</f>
        <v>oz</v>
      </c>
      <c r="AB310" s="9"/>
      <c r="AC310" s="9"/>
      <c r="AD310" s="9"/>
      <c r="AE310" s="9"/>
      <c r="AF310" s="9"/>
      <c r="AH310">
        <f t="shared" si="62"/>
        <v>0</v>
      </c>
      <c r="AI310">
        <f t="shared" si="62"/>
        <v>0</v>
      </c>
      <c r="AJ310">
        <f t="shared" si="62"/>
        <v>0</v>
      </c>
      <c r="AK310">
        <f t="shared" si="62"/>
        <v>0</v>
      </c>
      <c r="AL310">
        <f t="shared" si="62"/>
        <v>0</v>
      </c>
      <c r="AM310">
        <f t="shared" si="62"/>
        <v>0</v>
      </c>
      <c r="AN310">
        <f t="shared" si="62"/>
        <v>0</v>
      </c>
      <c r="AO310">
        <f t="shared" si="62"/>
        <v>0</v>
      </c>
      <c r="AP310">
        <f t="shared" si="62"/>
        <v>0</v>
      </c>
      <c r="AQ310">
        <f t="shared" si="62"/>
        <v>0</v>
      </c>
      <c r="AR310">
        <f t="shared" si="62"/>
        <v>0</v>
      </c>
      <c r="AS310">
        <f t="shared" si="62"/>
        <v>0</v>
      </c>
      <c r="AT310">
        <f t="shared" si="62"/>
        <v>0</v>
      </c>
      <c r="AU310">
        <f t="shared" si="62"/>
        <v>0</v>
      </c>
      <c r="AV310">
        <f t="shared" si="62"/>
        <v>0</v>
      </c>
      <c r="AW310">
        <f t="shared" si="62"/>
        <v>0</v>
      </c>
      <c r="AX310">
        <f t="shared" si="61"/>
        <v>0</v>
      </c>
      <c r="AY310">
        <f t="shared" si="61"/>
        <v>0</v>
      </c>
      <c r="AZ310">
        <f t="shared" si="61"/>
        <v>0</v>
      </c>
    </row>
    <row r="311" hidden="1" spans="1:52">
      <c r="A311" s="9" t="str">
        <f>_xlfn.XLOOKUP($E311,'Copy of Raw Data'!$E:$E,'Copy of Raw Data'!A:A,"ERROR",0,1)</f>
        <v>US</v>
      </c>
      <c r="B311" s="9" t="str">
        <f>_xlfn.XLOOKUP($E311,'Copy of Raw Data'!$E:$E,'Copy of Raw Data'!B:B,"ERROR",0,1)</f>
        <v>Hair Mousses</v>
      </c>
      <c r="C311" s="9" t="str">
        <f>_xlfn.XLOOKUP($E311,'Copy of Raw Data'!$E:$E,'Copy of Raw Data'!C:C,"ERROR",0,1)</f>
        <v>Goiple</v>
      </c>
      <c r="D311" s="9" t="str">
        <f>_xlfn.XLOOKUP($E311,'Copy of Raw Data'!$E:$E,'Copy of Raw Data'!D:D,"ERROR",0,1)</f>
        <v>www.amazon.com/dp/B0BVQT1GNY</v>
      </c>
      <c r="E311" s="9" t="s">
        <v>1105</v>
      </c>
      <c r="F311" s="9" t="str">
        <f>_xlfn.XLOOKUP($E311,'Copy of Raw Data'!$E:$E,'Copy of Raw Data'!F:F,"ERROR",0,1)</f>
        <v>Lace Tint Melting Hair Mousse, 6.8 fl oz Lace Tint Mousse for Women Hair Wig Lace Wigs Toupees and Hairpieces Natural Finishing Lace Color, Lace Tint Mousse for Wigs Melts Lace Foam Tint(Light Brown)</v>
      </c>
      <c r="G311" s="9">
        <f>_xlfn.XLOOKUP($E311,'Copy of Raw Data'!$E:$E,'Copy of Raw Data'!G:G,"ERROR",0,1)</f>
        <v>18</v>
      </c>
      <c r="H311" s="9">
        <f>_xlfn.XLOOKUP($E311,'Copy of Raw Data'!$E:$E,'Copy of Raw Data'!H:H,"ERROR",0,1)</f>
        <v>123.17</v>
      </c>
      <c r="I311" s="9">
        <f>_xlfn.XLOOKUP($E311,'Copy of Raw Data'!$E:$E,'Copy of Raw Data'!I:I,"ERROR",0,1)</f>
        <v>4.80286874580674e-6</v>
      </c>
      <c r="J311" s="9" t="str">
        <f>_xlfn.XLOOKUP($E311,'Copy of Raw Data'!$E:$E,'Copy of 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5 to 10</v>
      </c>
      <c r="L311" s="9">
        <f>_xlfn.XLOOKUP($E311,'Copy of Raw Data'!$E:$E,'Copy of Raw Data'!L:L,"ERROR",0,1)</f>
        <v>6.99</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5 to 10</v>
      </c>
      <c r="N311" s="9">
        <f>_xlfn.XLOOKUP($E311,'Copy of Raw Data'!$E:$E,'Copy of Raw Data'!N:N,"ERROR",0,1)</f>
        <v>6.99</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No Discount</v>
      </c>
      <c r="P311" s="16">
        <f t="shared" si="54"/>
        <v>0</v>
      </c>
      <c r="Q311" s="9">
        <f>_xlfn.XLOOKUP($E311,'Copy of Raw Data'!$E:$E,'Copy of Raw Data'!Q:Q,"ERROR",0,1)</f>
        <v>6.8</v>
      </c>
      <c r="R311" s="9" t="str">
        <f>_xlfn.XLOOKUP($E311,'Copy of Raw Data'!$E:$E,'Copy of Raw Data'!R:R,"ERROR",0,1)</f>
        <v>fl oz</v>
      </c>
      <c r="S311" s="17">
        <f t="shared" si="51"/>
        <v>0.988404977375566</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0.75 to 1</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 to 0.05</v>
      </c>
      <c r="V311" s="17">
        <f t="shared" si="55"/>
        <v>0.0334259376860185</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 to 0.05</v>
      </c>
      <c r="X311" s="17">
        <f t="shared" si="56"/>
        <v>0.0334259376860185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6 to 8</v>
      </c>
      <c r="Z311" s="17">
        <f t="array" ref="Z311">_xlfn.IFS(AA311="oz",_xlfn.IFS(R311="oz",Q311,R311="fl oz",Q311*1.04,R311="ml",Q311*0.0338),AA311="fl oz",_xlfn.IFS(R311="oz",Q311/1.04,R311="fl oz",Q311,R311="ml",Q311*0.0338/1.04),AA311="ml",_xlfn.IFS(R311="oz",Q311/0.0338,R311="fl oz",Q311*1.04/0.0338,R311="ml",Q311))</f>
        <v>7.072</v>
      </c>
      <c r="AA311" s="9" t="str">
        <f>_xlfn.XLOOKUP($E311,'Copy of Raw Data'!$E:$E,'Copy of Raw Data'!AA:AA,"ERROR",0,1)</f>
        <v>oz</v>
      </c>
      <c r="AB311" s="9"/>
      <c r="AC311" s="9"/>
      <c r="AD311" s="9"/>
      <c r="AE311" s="9"/>
      <c r="AF311" s="9"/>
      <c r="AH311">
        <f t="shared" si="62"/>
        <v>0</v>
      </c>
      <c r="AI311">
        <f t="shared" si="62"/>
        <v>0</v>
      </c>
      <c r="AJ311">
        <f t="shared" si="62"/>
        <v>0</v>
      </c>
      <c r="AK311">
        <f t="shared" si="62"/>
        <v>0</v>
      </c>
      <c r="AL311">
        <f t="shared" si="62"/>
        <v>0</v>
      </c>
      <c r="AM311">
        <f t="shared" si="62"/>
        <v>0</v>
      </c>
      <c r="AN311">
        <f t="shared" si="62"/>
        <v>0</v>
      </c>
      <c r="AO311">
        <f t="shared" si="62"/>
        <v>0</v>
      </c>
      <c r="AP311">
        <f t="shared" si="62"/>
        <v>0</v>
      </c>
      <c r="AQ311">
        <f t="shared" si="62"/>
        <v>0</v>
      </c>
      <c r="AR311">
        <f t="shared" si="62"/>
        <v>0</v>
      </c>
      <c r="AS311">
        <f t="shared" si="62"/>
        <v>0</v>
      </c>
      <c r="AT311">
        <f t="shared" si="62"/>
        <v>0</v>
      </c>
      <c r="AU311">
        <f t="shared" si="62"/>
        <v>0</v>
      </c>
      <c r="AV311">
        <f t="shared" si="62"/>
        <v>0</v>
      </c>
      <c r="AW311">
        <f t="shared" si="62"/>
        <v>0</v>
      </c>
      <c r="AX311">
        <f t="shared" si="61"/>
        <v>0</v>
      </c>
      <c r="AY311">
        <f t="shared" si="61"/>
        <v>0</v>
      </c>
      <c r="AZ311">
        <f t="shared" si="61"/>
        <v>0</v>
      </c>
    </row>
    <row r="312" hidden="1" spans="1:52">
      <c r="A312" s="9" t="str">
        <f>_xlfn.XLOOKUP($E312,'Copy of Raw Data'!$E:$E,'Copy of Raw Data'!A:A,"ERROR",0,1)</f>
        <v>US</v>
      </c>
      <c r="B312" s="9" t="str">
        <f>_xlfn.XLOOKUP($E312,'Copy of Raw Data'!$E:$E,'Copy of Raw Data'!B:B,"ERROR",0,1)</f>
        <v>Hair Mousses</v>
      </c>
      <c r="C312" s="9" t="str">
        <f>_xlfn.XLOOKUP($E312,'Copy of Raw Data'!$E:$E,'Copy of Raw Data'!C:C,"ERROR",0,1)</f>
        <v>creme of nature</v>
      </c>
      <c r="D312" s="9" t="str">
        <f>_xlfn.XLOOKUP($E312,'Copy of Raw Data'!$E:$E,'Copy of Raw Data'!D:D,"ERROR",0,1)</f>
        <v>www.amazon.com/dp/B077715N7V</v>
      </c>
      <c r="E312" s="9" t="s">
        <v>1109</v>
      </c>
      <c r="F312" s="9" t="str">
        <f>_xlfn.XLOOKUP($E312,'Copy of Raw Data'!$E:$E,'Copy of Raw Data'!F:F,"ERROR",0,1)</f>
        <v>Creme Of Nature Creme Of Nature Coconut Milk Curl Quench Foaming Mousse, 7 Oz, 7 Ounce</v>
      </c>
      <c r="G312" s="9">
        <f>_xlfn.XLOOKUP($E312,'Copy of Raw Data'!$E:$E,'Copy of Raw Data'!G:G,"ERROR",0,1)</f>
        <v>15</v>
      </c>
      <c r="H312" s="9">
        <f>_xlfn.XLOOKUP($E312,'Copy of Raw Data'!$E:$E,'Copy of Raw Data'!H:H,"ERROR",0,1)</f>
        <v>112.97</v>
      </c>
      <c r="I312" s="9">
        <f>_xlfn.XLOOKUP($E312,'Copy of Raw Data'!$E:$E,'Copy of Raw Data'!I:I,"ERROR",0,1)</f>
        <v>4.11668390419108e-6</v>
      </c>
      <c r="J312" s="9" t="str">
        <f>_xlfn.XLOOKUP($E312,'Copy of Raw Data'!$E:$E,'Copy of 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_xlfn.XLOOKUP($E312,'Copy of Raw Data'!$E:$E,'Copy of Raw Data'!L:L,"ERROR",0,1)</f>
        <v>7.48</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_xlfn.XLOOKUP($E312,'Copy of Raw Data'!$E:$E,'Copy of Raw Data'!N:N,"ERROR",0,1)</f>
        <v>8.46</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10% to 15%</v>
      </c>
      <c r="P312" s="16">
        <f t="shared" si="54"/>
        <v>0.115839243498818</v>
      </c>
      <c r="Q312" s="9">
        <f>_xlfn.XLOOKUP($E312,'Copy of Raw Data'!$E:$E,'Copy of Raw Data'!Q:Q,"ERROR",0,1)</f>
        <v>207</v>
      </c>
      <c r="R312" s="9" t="str">
        <f>_xlfn.XLOOKUP($E312,'Copy of Raw Data'!$E:$E,'Copy of Raw Data'!R:R,"ERROR",0,1)</f>
        <v>ml</v>
      </c>
      <c r="S312" s="17">
        <f t="shared" ref="S312:S366" si="63">L312/Z312</f>
        <v>1.06909070119772</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1 to 2</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55"/>
        <v>0.0408914012256458</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56"/>
        <v>0.0361545722420604</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6.9966</v>
      </c>
      <c r="AA312" s="9" t="str">
        <f>_xlfn.XLOOKUP($E312,'Copy of Raw Data'!$E:$E,'Copy of Raw Data'!AA:AA,"ERROR",0,1)</f>
        <v>oz</v>
      </c>
      <c r="AB312" s="9"/>
      <c r="AC312" s="9"/>
      <c r="AD312" s="9"/>
      <c r="AE312" s="9"/>
      <c r="AF312" s="9"/>
      <c r="AH312">
        <f t="shared" si="62"/>
        <v>0</v>
      </c>
      <c r="AI312">
        <f t="shared" si="62"/>
        <v>0</v>
      </c>
      <c r="AJ312">
        <f t="shared" si="62"/>
        <v>0</v>
      </c>
      <c r="AK312">
        <f t="shared" si="62"/>
        <v>0</v>
      </c>
      <c r="AL312">
        <f t="shared" si="62"/>
        <v>0</v>
      </c>
      <c r="AM312">
        <f t="shared" si="62"/>
        <v>0</v>
      </c>
      <c r="AN312">
        <f t="shared" si="62"/>
        <v>0</v>
      </c>
      <c r="AO312">
        <f t="shared" si="62"/>
        <v>0</v>
      </c>
      <c r="AP312">
        <f t="shared" si="62"/>
        <v>0</v>
      </c>
      <c r="AQ312">
        <f t="shared" si="62"/>
        <v>0</v>
      </c>
      <c r="AR312">
        <f t="shared" si="62"/>
        <v>0</v>
      </c>
      <c r="AS312">
        <f t="shared" si="62"/>
        <v>0</v>
      </c>
      <c r="AT312">
        <f t="shared" si="62"/>
        <v>0</v>
      </c>
      <c r="AU312">
        <f t="shared" si="62"/>
        <v>0</v>
      </c>
      <c r="AV312">
        <f t="shared" si="62"/>
        <v>0</v>
      </c>
      <c r="AW312">
        <f t="shared" si="62"/>
        <v>0</v>
      </c>
      <c r="AX312">
        <f t="shared" si="61"/>
        <v>0</v>
      </c>
      <c r="AY312">
        <f t="shared" si="61"/>
        <v>0</v>
      </c>
      <c r="AZ312">
        <f t="shared" si="61"/>
        <v>0</v>
      </c>
    </row>
    <row r="313" hidden="1" spans="1:52">
      <c r="A313" s="9" t="str">
        <f>_xlfn.XLOOKUP($E313,'Copy of Raw Data'!$E:$E,'Copy of Raw Data'!A:A,"ERROR",0,1)</f>
        <v>US</v>
      </c>
      <c r="B313" s="9" t="str">
        <f>_xlfn.XLOOKUP($E313,'Copy of Raw Data'!$E:$E,'Copy of Raw Data'!B:B,"ERROR",0,1)</f>
        <v>Hair Mousses</v>
      </c>
      <c r="C313" s="9" t="str">
        <f>_xlfn.XLOOKUP($E313,'Copy of Raw Data'!$E:$E,'Copy of Raw Data'!C:C,"ERROR",0,1)</f>
        <v>pantene</v>
      </c>
      <c r="D313" s="9" t="str">
        <f>_xlfn.XLOOKUP($E313,'Copy of Raw Data'!$E:$E,'Copy of Raw Data'!D:D,"ERROR",0,1)</f>
        <v>www.amazon.com/dp/B00AFCOZPY</v>
      </c>
      <c r="E313" s="9" t="s">
        <v>1112</v>
      </c>
      <c r="F313" s="9" t="str">
        <f>_xlfn.XLOOKUP($E313,'Copy of Raw Data'!$E:$E,'Copy of Raw Data'!F:F,"ERROR",0,1)</f>
        <v>Pantene Pro-V Stylers Mousse, 5 Maximum Hold 6.6 oz</v>
      </c>
      <c r="G313" s="9">
        <f>_xlfn.XLOOKUP($E313,'Copy of Raw Data'!$E:$E,'Copy of Raw Data'!G:G,"ERROR",0,1)</f>
        <v>9</v>
      </c>
      <c r="H313" s="9">
        <f>_xlfn.XLOOKUP($E313,'Copy of Raw Data'!$E:$E,'Copy of Raw Data'!H:H,"ERROR",0,1)</f>
        <v>96.83</v>
      </c>
      <c r="I313" s="9">
        <f>_xlfn.XLOOKUP($E313,'Copy of Raw Data'!$E:$E,'Copy of Raw Data'!I:I,"ERROR",0,1)</f>
        <v>2.35233006732307e-6</v>
      </c>
      <c r="J313" s="9" t="str">
        <f>_xlfn.XLOOKUP($E313,'Copy of Raw Data'!$E:$E,'Copy of 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10 to 15</v>
      </c>
      <c r="L313" s="9">
        <f>_xlfn.XLOOKUP($E313,'Copy of Raw Data'!$E:$E,'Copy of Raw Data'!L:L,"ERROR",0,1)</f>
        <v>10.99</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10 to 15</v>
      </c>
      <c r="N313" s="9">
        <f>_xlfn.XLOOKUP($E313,'Copy of Raw Data'!$E:$E,'Copy of Raw Data'!N:N,"ERROR",0,1)</f>
        <v>14</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20% to 25%</v>
      </c>
      <c r="P313" s="16">
        <f t="shared" si="54"/>
        <v>0.215</v>
      </c>
      <c r="Q313" s="9">
        <f>_xlfn.XLOOKUP($E313,'Copy of Raw Data'!$E:$E,'Copy of Raw Data'!Q:Q,"ERROR",0,1)</f>
        <v>6.6</v>
      </c>
      <c r="R313" s="9" t="str">
        <f>_xlfn.XLOOKUP($E313,'Copy of Raw Data'!$E:$E,'Copy of Raw Data'!R:R,"ERROR",0,1)</f>
        <v>oz</v>
      </c>
      <c r="S313" s="17">
        <f t="shared" si="63"/>
        <v>1.66515151515152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0.05 to 0.1</v>
      </c>
      <c r="V313" s="17">
        <f t="shared" si="55"/>
        <v>0.0717352763345323</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0.05 to 0.1</v>
      </c>
      <c r="X313" s="17">
        <f t="shared" si="56"/>
        <v>0.0563121919226079</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6.6</v>
      </c>
      <c r="AA313" s="9" t="str">
        <f>_xlfn.XLOOKUP($E313,'Copy of Raw Data'!$E:$E,'Copy of Raw Data'!AA:AA,"ERROR",0,1)</f>
        <v>oz</v>
      </c>
      <c r="AB313" s="9"/>
      <c r="AC313" s="9"/>
      <c r="AD313" s="9"/>
      <c r="AE313" s="9"/>
      <c r="AF313" s="9"/>
      <c r="AH313">
        <f t="shared" si="62"/>
        <v>0</v>
      </c>
      <c r="AI313">
        <f t="shared" si="62"/>
        <v>0</v>
      </c>
      <c r="AJ313">
        <f t="shared" si="62"/>
        <v>0</v>
      </c>
      <c r="AK313">
        <f t="shared" si="62"/>
        <v>0</v>
      </c>
      <c r="AL313">
        <f t="shared" si="62"/>
        <v>0</v>
      </c>
      <c r="AM313">
        <f t="shared" si="62"/>
        <v>0</v>
      </c>
      <c r="AN313">
        <f t="shared" si="62"/>
        <v>0</v>
      </c>
      <c r="AO313">
        <f t="shared" si="62"/>
        <v>0</v>
      </c>
      <c r="AP313">
        <f t="shared" si="62"/>
        <v>0</v>
      </c>
      <c r="AQ313">
        <f t="shared" si="62"/>
        <v>0</v>
      </c>
      <c r="AR313">
        <f t="shared" si="62"/>
        <v>0</v>
      </c>
      <c r="AS313">
        <f t="shared" si="62"/>
        <v>0</v>
      </c>
      <c r="AT313">
        <f t="shared" si="62"/>
        <v>0</v>
      </c>
      <c r="AU313">
        <f t="shared" si="62"/>
        <v>0</v>
      </c>
      <c r="AV313">
        <f t="shared" si="62"/>
        <v>0</v>
      </c>
      <c r="AW313">
        <f t="shared" si="62"/>
        <v>0</v>
      </c>
      <c r="AX313">
        <f t="shared" si="61"/>
        <v>0</v>
      </c>
      <c r="AY313">
        <f t="shared" si="61"/>
        <v>0</v>
      </c>
      <c r="AZ313">
        <f t="shared" si="61"/>
        <v>0</v>
      </c>
    </row>
    <row r="314" hidden="1" spans="1:52">
      <c r="A314" s="9" t="str">
        <f>_xlfn.XLOOKUP($E314,'Copy of Raw Data'!$E:$E,'Copy of Raw Data'!A:A,"ERROR",0,1)</f>
        <v>US</v>
      </c>
      <c r="B314" s="9" t="str">
        <f>_xlfn.XLOOKUP($E314,'Copy of Raw Data'!$E:$E,'Copy of Raw Data'!B:B,"ERROR",0,1)</f>
        <v>Hair Mousses</v>
      </c>
      <c r="C314" s="9" t="str">
        <f>_xlfn.XLOOKUP($E314,'Copy of Raw Data'!$E:$E,'Copy of Raw Data'!C:C,"ERROR",0,1)</f>
        <v>umberto giannini</v>
      </c>
      <c r="D314" s="9" t="str">
        <f>_xlfn.XLOOKUP($E314,'Copy of Raw Data'!$E:$E,'Copy of Raw Data'!D:D,"ERROR",0,1)</f>
        <v>www.amazon.com/dp/B06VSMMF7D</v>
      </c>
      <c r="E314" s="9" t="s">
        <v>1116</v>
      </c>
      <c r="F314" s="9" t="str">
        <f>_xlfn.XLOOKUP($E314,'Copy of Raw Data'!$E:$E,'Copy of Raw Data'!F:F,"ERROR",0,1)</f>
        <v>Umberto Giannini Curl Whip Curl Activating Mousse, Vegan &amp; Cruelty Free Frizz Solution Mousse for Curly or Wavy Hair</v>
      </c>
      <c r="G314" s="9">
        <f>_xlfn.XLOOKUP($E314,'Copy of Raw Data'!$E:$E,'Copy of Raw Data'!G:G,"ERROR",0,1)</f>
        <v>5</v>
      </c>
      <c r="H314" s="9">
        <f>_xlfn.XLOOKUP($E314,'Copy of Raw Data'!$E:$E,'Copy of Raw Data'!H:H,"ERROR",0,1)</f>
        <v>55.33</v>
      </c>
      <c r="I314" s="9">
        <f>_xlfn.XLOOKUP($E314,'Copy of Raw Data'!$E:$E,'Copy of Raw Data'!I:I,"ERROR",0,1)</f>
        <v>0</v>
      </c>
      <c r="J314" s="9" t="str">
        <f>_xlfn.XLOOKUP($E314,'Copy of Raw Data'!$E:$E,'Copy of 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_xlfn.XLOOKUP($E314,'Copy of Raw Data'!$E:$E,'Copy of 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_xlfn.XLOOKUP($E314,'Copy of Raw Data'!$E:$E,'Copy of Raw Data'!N:N,"ERROR",0,1)</f>
        <v>10.99</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No Discount</v>
      </c>
      <c r="P314" s="16">
        <f t="shared" si="54"/>
        <v>0</v>
      </c>
      <c r="Q314" s="9">
        <f>_xlfn.XLOOKUP($E314,'Copy of Raw Data'!$E:$E,'Copy of Raw Data'!Q:Q,"ERROR",0,1)</f>
        <v>6.7</v>
      </c>
      <c r="R314" s="9" t="str">
        <f>_xlfn.XLOOKUP($E314,'Copy of Raw Data'!$E:$E,'Copy of Raw Data'!R:R,"ERROR",0,1)</f>
        <v>fl oz</v>
      </c>
      <c r="S314" s="17">
        <f t="shared" si="63"/>
        <v>1.57721010332951</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55"/>
        <v>0.0533381840828375</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56"/>
        <v>0.0533381840828375</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6.968</v>
      </c>
      <c r="AA314" s="9" t="str">
        <f>_xlfn.XLOOKUP($E314,'Copy of Raw Data'!$E:$E,'Copy of Raw Data'!AA:AA,"ERROR",0,1)</f>
        <v>oz</v>
      </c>
      <c r="AB314" s="9"/>
      <c r="AC314" s="9"/>
      <c r="AD314" s="9"/>
      <c r="AE314" s="9"/>
      <c r="AF314" s="9"/>
      <c r="AH314">
        <f t="shared" si="62"/>
        <v>0</v>
      </c>
      <c r="AI314">
        <f t="shared" si="62"/>
        <v>0</v>
      </c>
      <c r="AJ314">
        <f t="shared" si="62"/>
        <v>0</v>
      </c>
      <c r="AK314">
        <f t="shared" si="62"/>
        <v>0</v>
      </c>
      <c r="AL314">
        <f t="shared" si="62"/>
        <v>0</v>
      </c>
      <c r="AM314">
        <f t="shared" si="62"/>
        <v>0</v>
      </c>
      <c r="AN314">
        <f t="shared" si="62"/>
        <v>0</v>
      </c>
      <c r="AO314">
        <f t="shared" si="62"/>
        <v>0</v>
      </c>
      <c r="AP314">
        <f t="shared" si="62"/>
        <v>0</v>
      </c>
      <c r="AQ314">
        <f t="shared" si="62"/>
        <v>0</v>
      </c>
      <c r="AR314">
        <f t="shared" si="62"/>
        <v>0</v>
      </c>
      <c r="AS314">
        <f t="shared" si="62"/>
        <v>0</v>
      </c>
      <c r="AT314">
        <f t="shared" si="62"/>
        <v>0</v>
      </c>
      <c r="AU314">
        <f t="shared" si="62"/>
        <v>0</v>
      </c>
      <c r="AV314">
        <f t="shared" si="62"/>
        <v>0</v>
      </c>
      <c r="AW314">
        <f t="shared" si="62"/>
        <v>0</v>
      </c>
      <c r="AX314">
        <f t="shared" si="61"/>
        <v>0</v>
      </c>
      <c r="AY314">
        <f t="shared" si="61"/>
        <v>0</v>
      </c>
      <c r="AZ314">
        <f t="shared" si="61"/>
        <v>0</v>
      </c>
    </row>
  </sheetData>
  <autoFilter ref="A2:AF314">
    <sortState ref="A2:AF314">
      <sortCondition ref="H2" descending="1"/>
    </sortState>
    <extLst/>
  </autoFilter>
  <conditionalFormatting sqref="H2:J2">
    <cfRule type="colorScale" priority="3">
      <colorScale>
        <cfvo type="min"/>
        <cfvo type="percentile" val="50"/>
        <cfvo type="max"/>
        <color rgb="FFF8696B"/>
        <color rgb="FFFFEB84"/>
        <color rgb="FF63BE7B"/>
      </colorScale>
    </cfRule>
  </conditionalFormatting>
  <conditionalFormatting sqref="H3:H314">
    <cfRule type="colorScale" priority="2">
      <colorScale>
        <cfvo type="min"/>
        <cfvo type="percentile" val="50"/>
        <cfvo type="max"/>
        <color rgb="FFF8696B"/>
        <color rgb="FFFFEB84"/>
        <color rgb="FF63BE7B"/>
      </colorScale>
    </cfRule>
  </conditionalFormatting>
  <conditionalFormatting sqref="AG3:BP58">
    <cfRule type="cellIs" dxfId="24" priority="1" operator="equal">
      <formula>1</formula>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J315"/>
  <sheetViews>
    <sheetView zoomScale="80" zoomScaleNormal="80" topLeftCell="BD1" workbookViewId="0">
      <selection activeCell="BF2" sqref="BF2"/>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9" width="9.13888888888889"/>
    <col min="30" max="31" width="44.8518518518519" customWidth="1"/>
    <col min="32" max="32" width="55.287037037037" customWidth="1"/>
  </cols>
  <sheetData>
    <row r="1" spans="33:62">
      <c r="AG1">
        <f>SUM(AG4:AG59)</f>
        <v>2925314.39</v>
      </c>
      <c r="AH1">
        <f t="shared" ref="AH1:AY1" si="0">SUM(AH4:AH59)</f>
        <v>148489.36</v>
      </c>
      <c r="AI1">
        <f t="shared" si="0"/>
        <v>760780.46</v>
      </c>
      <c r="AJ1">
        <f t="shared" si="0"/>
        <v>760780.46</v>
      </c>
      <c r="AK1">
        <f t="shared" si="0"/>
        <v>107282.94</v>
      </c>
      <c r="AL1">
        <f t="shared" si="0"/>
        <v>245754.5</v>
      </c>
      <c r="AM1">
        <f t="shared" si="0"/>
        <v>9137750.3</v>
      </c>
      <c r="AN1">
        <f t="shared" si="0"/>
        <v>1593692.41</v>
      </c>
      <c r="AO1">
        <f t="shared" si="0"/>
        <v>298109.57</v>
      </c>
      <c r="AP1">
        <f t="shared" si="0"/>
        <v>148489.36</v>
      </c>
      <c r="AQ1">
        <f t="shared" si="0"/>
        <v>1286851.84</v>
      </c>
      <c r="AR1">
        <f t="shared" si="0"/>
        <v>148489.36</v>
      </c>
      <c r="AS1">
        <f t="shared" si="0"/>
        <v>2063105.81</v>
      </c>
      <c r="AT1">
        <f t="shared" si="0"/>
        <v>4693597.13</v>
      </c>
      <c r="AU1">
        <f t="shared" si="0"/>
        <v>5904203.78</v>
      </c>
      <c r="AV1">
        <f t="shared" si="0"/>
        <v>760780.46</v>
      </c>
      <c r="AW1">
        <f t="shared" si="0"/>
        <v>8089037.53</v>
      </c>
      <c r="AX1">
        <f t="shared" si="0"/>
        <v>810946.87</v>
      </c>
      <c r="AY1">
        <f t="shared" si="0"/>
        <v>3287687.09</v>
      </c>
      <c r="AZ1">
        <f t="shared" ref="AZ1:BB1" si="1">SUM(AZ4:AZ59)</f>
        <v>2514446.79</v>
      </c>
      <c r="BA1">
        <f t="shared" si="1"/>
        <v>126691.08</v>
      </c>
      <c r="BB1">
        <f t="shared" si="1"/>
        <v>605935.71</v>
      </c>
      <c r="BC1">
        <f t="shared" ref="BC1:BJ1" si="2">SUM(BC4:BC59)</f>
        <v>4849288.42</v>
      </c>
      <c r="BD1">
        <f t="shared" si="2"/>
        <v>3378844.82</v>
      </c>
      <c r="BE1">
        <f t="shared" si="2"/>
        <v>148489.36</v>
      </c>
      <c r="BF1">
        <f t="shared" si="2"/>
        <v>4624115.07</v>
      </c>
      <c r="BG1">
        <f t="shared" si="2"/>
        <v>2387397.7</v>
      </c>
      <c r="BH1">
        <f t="shared" si="2"/>
        <v>1000095.1</v>
      </c>
      <c r="BI1">
        <f t="shared" si="2"/>
        <v>760780.46</v>
      </c>
      <c r="BJ1">
        <f t="shared" si="2"/>
        <v>1006534.96</v>
      </c>
    </row>
    <row r="2" spans="5:62">
      <c r="E2">
        <v>1</v>
      </c>
      <c r="F2">
        <v>2</v>
      </c>
      <c r="G2" s="1">
        <v>3</v>
      </c>
      <c r="H2">
        <v>4</v>
      </c>
      <c r="I2">
        <v>5</v>
      </c>
      <c r="J2" s="1">
        <v>6</v>
      </c>
      <c r="K2">
        <v>7</v>
      </c>
      <c r="L2">
        <v>8</v>
      </c>
      <c r="M2" s="1">
        <v>9</v>
      </c>
      <c r="N2">
        <v>10</v>
      </c>
      <c r="O2">
        <v>11</v>
      </c>
      <c r="P2" s="1">
        <v>12</v>
      </c>
      <c r="Q2">
        <v>13</v>
      </c>
      <c r="R2">
        <v>14</v>
      </c>
      <c r="S2" s="1">
        <v>15</v>
      </c>
      <c r="T2">
        <v>16</v>
      </c>
      <c r="U2">
        <v>17</v>
      </c>
      <c r="V2" s="1">
        <v>18</v>
      </c>
      <c r="W2">
        <v>19</v>
      </c>
      <c r="X2">
        <v>20</v>
      </c>
      <c r="Y2" s="1">
        <v>21</v>
      </c>
      <c r="Z2">
        <v>22</v>
      </c>
      <c r="AA2">
        <v>23</v>
      </c>
      <c r="AB2" s="1">
        <v>24</v>
      </c>
      <c r="AC2">
        <v>25</v>
      </c>
      <c r="AD2">
        <v>26</v>
      </c>
      <c r="AE2" s="1">
        <v>27</v>
      </c>
      <c r="AF2">
        <v>28</v>
      </c>
      <c r="AG2">
        <v>29</v>
      </c>
      <c r="AH2" s="1">
        <v>30</v>
      </c>
      <c r="AI2">
        <v>31</v>
      </c>
      <c r="AJ2">
        <v>32</v>
      </c>
      <c r="AK2" s="1">
        <v>33</v>
      </c>
      <c r="AL2">
        <v>34</v>
      </c>
      <c r="AM2">
        <v>35</v>
      </c>
      <c r="AN2" s="1">
        <v>36</v>
      </c>
      <c r="AO2">
        <v>37</v>
      </c>
      <c r="AP2">
        <v>38</v>
      </c>
      <c r="AQ2" s="1">
        <v>39</v>
      </c>
      <c r="AR2">
        <v>40</v>
      </c>
      <c r="AS2">
        <v>41</v>
      </c>
      <c r="AT2" s="1">
        <v>42</v>
      </c>
      <c r="AU2">
        <v>43</v>
      </c>
      <c r="AV2">
        <v>44</v>
      </c>
      <c r="AW2" s="1">
        <v>45</v>
      </c>
      <c r="AX2">
        <v>46</v>
      </c>
      <c r="AY2">
        <v>47</v>
      </c>
      <c r="AZ2">
        <v>48</v>
      </c>
      <c r="BA2">
        <v>49</v>
      </c>
      <c r="BB2">
        <v>50</v>
      </c>
      <c r="BC2">
        <v>51</v>
      </c>
      <c r="BD2">
        <v>52</v>
      </c>
      <c r="BE2">
        <v>53</v>
      </c>
      <c r="BF2">
        <v>54</v>
      </c>
      <c r="BG2">
        <v>55</v>
      </c>
      <c r="BH2">
        <v>56</v>
      </c>
      <c r="BI2">
        <v>57</v>
      </c>
      <c r="BJ2">
        <v>58</v>
      </c>
    </row>
    <row r="3" spans="1:62">
      <c r="A3" s="6" t="s">
        <v>0</v>
      </c>
      <c r="B3" s="6" t="s">
        <v>1</v>
      </c>
      <c r="C3" s="6" t="s">
        <v>2</v>
      </c>
      <c r="D3" s="6" t="s">
        <v>3</v>
      </c>
      <c r="E3" s="6" t="s">
        <v>4</v>
      </c>
      <c r="F3" s="6" t="s">
        <v>5</v>
      </c>
      <c r="G3" s="7" t="s">
        <v>6</v>
      </c>
      <c r="H3" s="8" t="s">
        <v>7</v>
      </c>
      <c r="I3" s="10" t="s">
        <v>8</v>
      </c>
      <c r="J3" s="8" t="s">
        <v>9</v>
      </c>
      <c r="K3" s="11" t="s">
        <v>10</v>
      </c>
      <c r="L3" s="12" t="s">
        <v>11</v>
      </c>
      <c r="M3" s="11" t="s">
        <v>12</v>
      </c>
      <c r="N3" s="12" t="s">
        <v>13</v>
      </c>
      <c r="O3" s="13" t="s">
        <v>14</v>
      </c>
      <c r="P3" s="14" t="s">
        <v>15</v>
      </c>
      <c r="Q3" s="6" t="s">
        <v>16</v>
      </c>
      <c r="R3" s="6" t="s">
        <v>17</v>
      </c>
      <c r="S3" s="6" t="s">
        <v>18</v>
      </c>
      <c r="T3" s="6" t="s">
        <v>19</v>
      </c>
      <c r="U3" s="6" t="s">
        <v>20</v>
      </c>
      <c r="V3" s="6" t="s">
        <v>21</v>
      </c>
      <c r="W3" s="6" t="s">
        <v>22</v>
      </c>
      <c r="X3" s="6" t="s">
        <v>23</v>
      </c>
      <c r="Y3" s="6" t="s">
        <v>24</v>
      </c>
      <c r="Z3" s="8" t="s">
        <v>25</v>
      </c>
      <c r="AA3" s="6" t="s">
        <v>26</v>
      </c>
      <c r="AB3" s="6" t="s">
        <v>1118</v>
      </c>
      <c r="AC3" s="6" t="s">
        <v>1119</v>
      </c>
      <c r="AD3" s="6" t="s">
        <v>27</v>
      </c>
      <c r="AE3" s="6" t="s">
        <v>28</v>
      </c>
      <c r="AF3" s="6" t="s">
        <v>29</v>
      </c>
      <c r="AG3" s="18" t="s">
        <v>1137</v>
      </c>
      <c r="AH3" s="18" t="s">
        <v>1493</v>
      </c>
      <c r="AI3" s="18" t="s">
        <v>1479</v>
      </c>
      <c r="AJ3" s="18" t="s">
        <v>1481</v>
      </c>
      <c r="AK3" s="18" t="s">
        <v>1500</v>
      </c>
      <c r="AL3" s="18" t="s">
        <v>1491</v>
      </c>
      <c r="AM3" s="18" t="s">
        <v>1130</v>
      </c>
      <c r="AN3" s="18" t="s">
        <v>1191</v>
      </c>
      <c r="AO3" s="18" t="s">
        <v>1489</v>
      </c>
      <c r="AP3" s="18" t="s">
        <v>1495</v>
      </c>
      <c r="AQ3" s="18" t="s">
        <v>1471</v>
      </c>
      <c r="AR3" s="18" t="s">
        <v>1497</v>
      </c>
      <c r="AS3" s="18" t="s">
        <v>1296</v>
      </c>
      <c r="AT3" s="18" t="s">
        <v>1133</v>
      </c>
      <c r="AU3" s="18" t="s">
        <v>1157</v>
      </c>
      <c r="AV3" s="18" t="s">
        <v>1483</v>
      </c>
      <c r="AW3" s="18" t="s">
        <v>1131</v>
      </c>
      <c r="AX3" s="18" t="s">
        <v>1477</v>
      </c>
      <c r="AY3" s="18" t="s">
        <v>1136</v>
      </c>
      <c r="AZ3" s="18" t="s">
        <v>1138</v>
      </c>
      <c r="BA3" s="18" t="s">
        <v>1499</v>
      </c>
      <c r="BB3" s="18" t="s">
        <v>1487</v>
      </c>
      <c r="BC3" s="18" t="s">
        <v>1132</v>
      </c>
      <c r="BD3" s="18" t="s">
        <v>1135</v>
      </c>
      <c r="BE3" s="18" t="s">
        <v>1498</v>
      </c>
      <c r="BF3" s="18" t="s">
        <v>1134</v>
      </c>
      <c r="BG3" s="18" t="s">
        <v>1139</v>
      </c>
      <c r="BH3" s="18" t="s">
        <v>1475</v>
      </c>
      <c r="BI3" s="18" t="s">
        <v>1485</v>
      </c>
      <c r="BJ3" s="18" t="s">
        <v>1473</v>
      </c>
    </row>
    <row r="4" spans="1:62">
      <c r="A4" s="9" t="str">
        <f>_xlfn.XLOOKUP($E4,'Copy of Raw Data'!$E:$E,'Copy of Raw Data'!A:A,"ERROR",0,1)</f>
        <v>US</v>
      </c>
      <c r="B4" s="9" t="str">
        <f>_xlfn.XLOOKUP($E4,'Copy of Raw Data'!$E:$E,'Copy of Raw Data'!B:B,"ERROR",0,1)</f>
        <v>Hair Mousses</v>
      </c>
      <c r="C4" s="9" t="str">
        <f>_xlfn.XLOOKUP($E4,'Copy of Raw Data'!$E:$E,'Copy of Raw Data'!C:C,"ERROR",0,1)</f>
        <v>SheaMoisture</v>
      </c>
      <c r="D4" s="9" t="str">
        <f>_xlfn.XLOOKUP($E4,'Copy of Raw Data'!$E:$E,'Copy of Raw Data'!D:D,"ERROR",0,1)</f>
        <v>www.amazon.com/dp/B07NQCBRK3</v>
      </c>
      <c r="E4" s="9" t="s">
        <v>34</v>
      </c>
      <c r="F4" s="9" t="str">
        <f>_xlfn.XLOOKUP($E4,'Copy of Raw Data'!$E:$E,'Copy of Raw Data'!F:F,"ERROR",0,1)</f>
        <v>SheaMoisture Curl Mousse Coconut and Hibiscus for Frizz Control Styling Mousse with Shea Butter 7.5 oz</v>
      </c>
      <c r="G4" s="9">
        <f>_xlfn.XLOOKUP($E4,'Copy of Raw Data'!$E:$E,'Copy of Raw Data'!G:G,"ERROR",0,1)</f>
        <v>245011</v>
      </c>
      <c r="H4" s="9">
        <f>_xlfn.XLOOKUP($E4,'Copy of Raw Data'!$E:$E,'Copy of Raw Data'!H:H,"ERROR",0,1)</f>
        <v>2387397.7</v>
      </c>
      <c r="I4" s="9">
        <f>_xlfn.XLOOKUP($E4,'Copy of Raw Data'!$E:$E,'Copy of Raw Data'!I:I,"ERROR",0,1)</f>
        <v>0.0706550382569307</v>
      </c>
      <c r="J4" s="9" t="str">
        <f>_xlfn.XLOOKUP($E4,'Copy of Raw Data'!$E:$E,'Copy of 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 to 10</v>
      </c>
      <c r="L4" s="9">
        <f>_xlfn.XLOOKUP($E4,'Copy of Raw Data'!$E:$E,'Copy of Raw Data'!L:L,"ERROR",0,1)</f>
        <v>9.7</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10 to 15</v>
      </c>
      <c r="N4" s="9">
        <f>_xlfn.XLOOKUP($E4,'Copy of Raw Data'!$E:$E,'Copy of Raw Data'!N:N,"ERROR",0,1)</f>
        <v>11.05</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10% to 15%</v>
      </c>
      <c r="P4" s="16">
        <f>(N4-L4)/N4</f>
        <v>0.122171945701358</v>
      </c>
      <c r="Q4" s="9">
        <f>_xlfn.XLOOKUP($E4,'Copy of Raw Data'!$E:$E,'Copy of Raw Data'!Q:Q,"ERROR",0,1)</f>
        <v>7.5</v>
      </c>
      <c r="R4" s="9" t="str">
        <f>_xlfn.XLOOKUP($E4,'Copy of Raw Data'!$E:$E,'Copy of Raw Data'!R:R,"ERROR",0,1)</f>
        <v>fl oz</v>
      </c>
      <c r="S4" s="17">
        <f>L4/Z4</f>
        <v>1.24358974358974</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1 to 2</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N4/($Z4*29.57)</f>
        <v>0.0479089166948484</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L4/($Z4*29.57)</f>
        <v>0.0420557911257945</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7.8</v>
      </c>
      <c r="AA4" s="9" t="str">
        <f>_xlfn.XLOOKUP($E4,'Copy of Raw Data'!$E:$E,'Copy of Raw Data'!AA:AA,"ERROR",0,1)</f>
        <v>oz</v>
      </c>
      <c r="AB4" s="9" t="str">
        <f>_xlfn.XLOOKUP($E4,'Copy of Raw Data'!$E:$E,'Copy of Raw Data'!AB:AB,"ERROR",0,1)</f>
        <v>Pump Bottle</v>
      </c>
      <c r="AC4" s="9" t="str">
        <f>_xlfn.XLOOKUP($E4,'Copy of Raw Data'!$E:$E,'Copy of Raw Data'!AC:AC,"ERROR",0,1)</f>
        <v>Pack of 1</v>
      </c>
      <c r="AD4" s="9" t="str">
        <f>_xlfn.XLOOKUP($E4,'Copy of Raw Data'!$E:$E,'Copy of Raw Data'!AD:AD,"ERROR",0,1)</f>
        <v>Frizz Control, Moisturising, Curl Enhancing, Volumizing</v>
      </c>
      <c r="AE4" s="9" t="str">
        <f>_xlfn.XLOOKUP($E4,'Copy of Raw Data'!$E:$E,'Copy of Raw Data'!AO:AO,"ERROR",0,1)</f>
        <v>Residue free, Silicone Free, Sulfate Free, Paraben free, Phthalate Free, Mineral Oil Free, Petrolatum Free, Cruelty Free, Sustainably Produced</v>
      </c>
      <c r="AF4" s="9" t="str">
        <f>_xlfn.XLOOKUP($E4,'Copy of Raw Data'!$E:$E,'Copy of Raw Data'!AZ:AZ,"ERROR",0,1)</f>
        <v>Coconut oil, Hibiscus Flower, Shea butter</v>
      </c>
      <c r="AG4">
        <f>IF(SUMIF('Claims Backend'!$AG$1:$BP$1,AG$3,'Claims Backend'!$AG3:$BP3)&gt;=1,1,0)*$H4</f>
        <v>0</v>
      </c>
      <c r="AH4">
        <f>IF(SUMIF('Claims Backend'!$AG$1:$BP$1,AH$3,'Claims Backend'!$AG3:$BP3)&gt;=1,1,0)*$H4</f>
        <v>0</v>
      </c>
      <c r="AI4">
        <f>IF(SUMIF('Claims Backend'!$AG$1:$BP$1,AI$3,'Claims Backend'!$AG3:$BP3)&gt;=1,1,0)*$H4</f>
        <v>0</v>
      </c>
      <c r="AJ4">
        <f>IF(SUMIF('Claims Backend'!$AG$1:$BP$1,AJ$3,'Claims Backend'!$AG3:$BP3)&gt;=1,1,0)*$H4</f>
        <v>0</v>
      </c>
      <c r="AK4">
        <f>IF(SUMIF('Claims Backend'!$AG$1:$BP$1,AK$3,'Claims Backend'!$AG3:$BP3)&gt;=1,1,0)*$H4</f>
        <v>0</v>
      </c>
      <c r="AL4">
        <f>IF(SUMIF('Claims Backend'!$AG$1:$BP$1,AL$3,'Claims Backend'!$AG3:$BP3)&gt;=1,1,0)*$H4</f>
        <v>0</v>
      </c>
      <c r="AM4">
        <f>IF(SUMIF('Claims Backend'!$AG$1:$BP$1,AM$3,'Claims Backend'!$AG3:$BP3)&gt;=1,1,0)*$H4</f>
        <v>2387397.7</v>
      </c>
      <c r="AN4">
        <f>IF(SUMIF('Claims Backend'!$AG$1:$BP$1,AN$3,'Claims Backend'!$AG3:$BP3)&gt;=1,1,0)*$H4</f>
        <v>0</v>
      </c>
      <c r="AO4">
        <f>IF(SUMIF('Claims Backend'!$AG$1:$BP$1,AO$3,'Claims Backend'!$AG3:$BP3)&gt;=1,1,0)*$H4</f>
        <v>0</v>
      </c>
      <c r="AP4">
        <f>IF(SUMIF('Claims Backend'!$AG$1:$BP$1,AP$3,'Claims Backend'!$AG3:$BP3)&gt;=1,1,0)*$H4</f>
        <v>0</v>
      </c>
      <c r="AQ4">
        <f>IF(SUMIF('Claims Backend'!$AG$1:$BP$1,AQ$3,'Claims Backend'!$AG3:$BP3)&gt;=1,1,0)*$H4</f>
        <v>0</v>
      </c>
      <c r="AR4">
        <f>IF(SUMIF('Claims Backend'!$AG$1:$BP$1,AR$3,'Claims Backend'!$AG3:$BP3)&gt;=1,1,0)*$H4</f>
        <v>0</v>
      </c>
      <c r="AS4">
        <f>IF(SUMIF('Claims Backend'!$AG$1:$BP$1,AS$3,'Claims Backend'!$AG3:$BP3)&gt;=1,1,0)*$H4</f>
        <v>0</v>
      </c>
      <c r="AT4">
        <f>IF(SUMIF('Claims Backend'!$AG$1:$BP$1,AT$3,'Claims Backend'!$AG3:$BP3)&gt;=1,1,0)*$H4</f>
        <v>2387397.7</v>
      </c>
      <c r="AU4">
        <f>IF(SUMIF('Claims Backend'!$AG$1:$BP$1,AU$3,'Claims Backend'!$AG3:$BP3)&gt;=1,1,0)*$H4</f>
        <v>2387397.7</v>
      </c>
      <c r="AV4">
        <f>IF(SUMIF('Claims Backend'!$AG$1:$BP$1,AV$3,'Claims Backend'!$AG3:$BP3)&gt;=1,1,0)*$H4</f>
        <v>0</v>
      </c>
      <c r="AW4">
        <f>IF(SUMIF('Claims Backend'!$AG$1:$BP$1,AW$3,'Claims Backend'!$AG3:$BP3)&gt;=1,1,0)*$H4</f>
        <v>2387397.7</v>
      </c>
      <c r="AX4">
        <f>IF(SUMIF('Claims Backend'!$AG$1:$BP$1,AX$3,'Claims Backend'!$AG3:$BP3)&gt;=1,1,0)*$H4</f>
        <v>0</v>
      </c>
      <c r="AY4">
        <f>IF(SUMIF('Claims Backend'!$AG$1:$BP$1,AY$3,'Claims Backend'!$AG3:$BP3)&gt;=1,1,0)*$H4</f>
        <v>2387397.7</v>
      </c>
      <c r="AZ4">
        <f>IF(SUMIF('Claims Backend'!$AG$1:$BP$1,AZ$3,'Claims Backend'!$AG3:$BP3)&gt;=1,1,0)*$H4</f>
        <v>0</v>
      </c>
      <c r="BA4">
        <f>IF(SUMIF('Claims Backend'!$AG$1:$BP$1,BA$3,'Claims Backend'!$AG3:$BP3)&gt;=1,1,0)*$H4</f>
        <v>0</v>
      </c>
      <c r="BB4">
        <f>IF(SUMIF('Claims Backend'!$AG$1:$BP$1,BB$3,'Claims Backend'!$AG3:$BP3)&gt;=1,1,0)*$H4</f>
        <v>0</v>
      </c>
      <c r="BC4">
        <f>IF(SUMIF('Claims Backend'!$AG$1:$BP$1,BC$3,'Claims Backend'!$AG3:$BP3)&gt;=1,1,0)*$H4</f>
        <v>2387397.7</v>
      </c>
      <c r="BD4">
        <f>IF(SUMIF('Claims Backend'!$AG$1:$BP$1,BD$3,'Claims Backend'!$AG3:$BP3)&gt;=1,1,0)*$H4</f>
        <v>2387397.7</v>
      </c>
      <c r="BE4">
        <f>IF(SUMIF('Claims Backend'!$AG$1:$BP$1,BE$3,'Claims Backend'!$AG3:$BP3)&gt;=1,1,0)*$H4</f>
        <v>0</v>
      </c>
      <c r="BF4">
        <f>IF(SUMIF('Claims Backend'!$AG$1:$BP$1,BF$3,'Claims Backend'!$AG3:$BP3)&gt;=1,1,0)*$H4</f>
        <v>2387397.7</v>
      </c>
      <c r="BG4">
        <f>IF(SUMIF('Claims Backend'!$AG$1:$BP$1,BG$3,'Claims Backend'!$AG3:$BP3)&gt;=1,1,0)*$H4</f>
        <v>2387397.7</v>
      </c>
      <c r="BH4">
        <f>IF(SUMIF('Claims Backend'!$AG$1:$BP$1,BH$3,'Claims Backend'!$AG3:$BP3)&gt;=1,1,0)*$H4</f>
        <v>0</v>
      </c>
      <c r="BI4">
        <f>IF(SUMIF('Claims Backend'!$AG$1:$BP$1,BI$3,'Claims Backend'!$AG3:$BP3)&gt;=1,1,0)*$H4</f>
        <v>0</v>
      </c>
      <c r="BJ4">
        <f>IF(SUMIF('Claims Backend'!$AG$1:$BP$1,BJ$3,'Claims Backend'!$AG3:$BP3)&gt;=1,1,0)*$H4</f>
        <v>0</v>
      </c>
    </row>
    <row r="5" spans="1:62">
      <c r="A5" s="9" t="str">
        <f>_xlfn.XLOOKUP($E5,'Copy of Raw Data'!$E:$E,'Copy of Raw Data'!A:A,"ERROR",0,1)</f>
        <v>US</v>
      </c>
      <c r="B5" s="9" t="str">
        <f>_xlfn.XLOOKUP($E5,'Copy of Raw Data'!$E:$E,'Copy of Raw Data'!B:B,"ERROR",0,1)</f>
        <v>Hair Mousses</v>
      </c>
      <c r="C5" s="9" t="str">
        <f>_xlfn.XLOOKUP($E5,'Copy of Raw Data'!$E:$E,'Copy of Raw Data'!C:C,"ERROR",0,1)</f>
        <v>Lottabody</v>
      </c>
      <c r="D5" s="9" t="str">
        <f>_xlfn.XLOOKUP($E5,'Copy of Raw Data'!$E:$E,'Copy of Raw Data'!D:D,"ERROR",0,1)</f>
        <v>www.amazon.com/dp/B000TG63EW</v>
      </c>
      <c r="E5" s="9" t="s">
        <v>41</v>
      </c>
      <c r="F5" s="9" t="str">
        <f>_xlfn.XLOOKUP($E5,'Copy of Raw Data'!$E:$E,'Copy of Raw Data'!F:F,"ERROR",0,1)</f>
        <v>Lottabody Coconut Oil and Shea Wrap Me Foaming Curl Mousse , Creates Soft Wraps, Hair Mousse for Curly Hair, Defines Curls, Anti Frizz, 7 Fl Oz</v>
      </c>
      <c r="G5" s="9">
        <f>_xlfn.XLOOKUP($E5,'Copy of Raw Data'!$E:$E,'Copy of Raw Data'!G:G,"ERROR",0,1)</f>
        <v>415461</v>
      </c>
      <c r="H5" s="9">
        <f>_xlfn.XLOOKUP($E5,'Copy of Raw Data'!$E:$E,'Copy of Raw Data'!H:H,"ERROR",0,1)</f>
        <v>1661902.52</v>
      </c>
      <c r="I5" s="9">
        <f>_xlfn.XLOOKUP($E5,'Copy of Raw Data'!$E:$E,'Copy of Raw Data'!I:I,"ERROR",0,1)</f>
        <v>0.0422119899619746</v>
      </c>
      <c r="J5" s="9" t="str">
        <f>_xlfn.XLOOKUP($E5,'Copy of Raw Data'!$E:$E,'Copy of 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0 to 5</v>
      </c>
      <c r="L5" s="9">
        <f>_xlfn.XLOOKUP($E5,'Copy of Raw Data'!$E:$E,'Copy of Raw Data'!L:L,"ERROR",0,1)</f>
        <v>4.04</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 to 10</v>
      </c>
      <c r="N5" s="9">
        <f>_xlfn.XLOOKUP($E5,'Copy of Raw Data'!$E:$E,'Copy of Raw Data'!N:N,"ERROR",0,1)</f>
        <v>7.99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40% to 50%</v>
      </c>
      <c r="P5" s="16">
        <f t="shared" ref="P5:P68" si="3">(N5-L5)/N5</f>
        <v>0.494367959949937</v>
      </c>
      <c r="Q5" s="9">
        <f>_xlfn.XLOOKUP($E5,'Copy of Raw Data'!$E:$E,'Copy of Raw Data'!Q:Q,"ERROR",0,1)</f>
        <v>7</v>
      </c>
      <c r="R5" s="9" t="str">
        <f>_xlfn.XLOOKUP($E5,'Copy of Raw Data'!$E:$E,'Copy of Raw Data'!R:R,"ERROR",0,1)</f>
        <v>fl oz</v>
      </c>
      <c r="S5" s="17">
        <f t="shared" ref="S5:S68" si="4">L5/Z5</f>
        <v>0.554945054945055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0.5 to 0.75</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7">
        <f t="shared" ref="V5:V68" si="5">N5/($Z5*29.57)</f>
        <v>0.0371162486482067</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7">
        <f t="shared" ref="X5:X68" si="6">L5/($Z5*29.57)</f>
        <v>0.0187671645229981</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17">
        <f t="array" ref="Z5">_xlfn.IFS(AA5="oz",_xlfn.IFS(R5="oz",Q5,R5="fl oz",Q5*1.04,R5="ml",Q5*0.0338),AA5="fl oz",_xlfn.IFS(R5="oz",Q5/1.04,R5="fl oz",Q5,R5="ml",Q5*0.0338/1.04),AA5="ml",_xlfn.IFS(R5="oz",Q5/0.0338,R5="fl oz",Q5*1.04/0.0338,R5="ml",Q5))</f>
        <v>7.28</v>
      </c>
      <c r="AA5" s="9" t="str">
        <f>_xlfn.XLOOKUP($E5,'Copy of Raw Data'!$E:$E,'Copy of Raw Data'!AA:AA,"ERROR",0,1)</f>
        <v>oz</v>
      </c>
      <c r="AB5" s="9" t="str">
        <f>_xlfn.XLOOKUP($E5,'Copy of Raw Data'!$E:$E,'Copy of Raw Data'!AB:AB,"ERROR",0,1)</f>
        <v>Pump Bottle</v>
      </c>
      <c r="AC5" s="9" t="str">
        <f>_xlfn.XLOOKUP($E5,'Copy of Raw Data'!$E:$E,'Copy of Raw Data'!AC:AC,"ERROR",0,1)</f>
        <v>Pack of 1</v>
      </c>
      <c r="AD5" s="9" t="str">
        <f>_xlfn.XLOOKUP($E5,'Copy of Raw Data'!$E:$E,'Copy of Raw Data'!AD:AD,"ERROR",0,1)</f>
        <v>Frizz Control, Moisturising, Curl Enhancing, Shine, Fast Drying</v>
      </c>
      <c r="AE5" s="9" t="str">
        <f>_xlfn.XLOOKUP($E5,'Copy of Raw Data'!$E:$E,'Copy of Raw Data'!AO:AO,"ERROR",0,1)</f>
        <v>NA</v>
      </c>
      <c r="AF5" s="9" t="str">
        <f>_xlfn.XLOOKUP($E5,'Copy of Raw Data'!$E:$E,'Copy of Raw Data'!AZ:AZ,"ERROR",0,1)</f>
        <v>Coconut Oil, Shea Oil</v>
      </c>
      <c r="AG5">
        <f>IF(SUMIF('Claims Backend'!$AG$1:$BP$1,AG$3,'Claims Backend'!$AG4:$BP4)&gt;=1,1,0)*$H5</f>
        <v>0</v>
      </c>
      <c r="AH5">
        <f>IF(SUMIF('Claims Backend'!$AG$1:$BP$1,AH$3,'Claims Backend'!$AG4:$BP4)&gt;=1,1,0)*$H5</f>
        <v>0</v>
      </c>
      <c r="AI5">
        <f>IF(SUMIF('Claims Backend'!$AG$1:$BP$1,AI$3,'Claims Backend'!$AG4:$BP4)&gt;=1,1,0)*$H5</f>
        <v>0</v>
      </c>
      <c r="AJ5">
        <f>IF(SUMIF('Claims Backend'!$AG$1:$BP$1,AJ$3,'Claims Backend'!$AG4:$BP4)&gt;=1,1,0)*$H5</f>
        <v>0</v>
      </c>
      <c r="AK5">
        <f>IF(SUMIF('Claims Backend'!$AG$1:$BP$1,AK$3,'Claims Backend'!$AG4:$BP4)&gt;=1,1,0)*$H5</f>
        <v>0</v>
      </c>
      <c r="AL5">
        <f>IF(SUMIF('Claims Backend'!$AG$1:$BP$1,AL$3,'Claims Backend'!$AG4:$BP4)&gt;=1,1,0)*$H5</f>
        <v>0</v>
      </c>
      <c r="AM5">
        <f>IF(SUMIF('Claims Backend'!$AG$1:$BP$1,AM$3,'Claims Backend'!$AG4:$BP4)&gt;=1,1,0)*$H5</f>
        <v>0</v>
      </c>
      <c r="AN5">
        <f>IF(SUMIF('Claims Backend'!$AG$1:$BP$1,AN$3,'Claims Backend'!$AG4:$BP4)&gt;=1,1,0)*$H5</f>
        <v>0</v>
      </c>
      <c r="AO5">
        <f>IF(SUMIF('Claims Backend'!$AG$1:$BP$1,AO$3,'Claims Backend'!$AG4:$BP4)&gt;=1,1,0)*$H5</f>
        <v>0</v>
      </c>
      <c r="AP5">
        <f>IF(SUMIF('Claims Backend'!$AG$1:$BP$1,AP$3,'Claims Backend'!$AG4:$BP4)&gt;=1,1,0)*$H5</f>
        <v>0</v>
      </c>
      <c r="AQ5">
        <f>IF(SUMIF('Claims Backend'!$AG$1:$BP$1,AQ$3,'Claims Backend'!$AG4:$BP4)&gt;=1,1,0)*$H5</f>
        <v>0</v>
      </c>
      <c r="AR5">
        <f>IF(SUMIF('Claims Backend'!$AG$1:$BP$1,AR$3,'Claims Backend'!$AG4:$BP4)&gt;=1,1,0)*$H5</f>
        <v>0</v>
      </c>
      <c r="AS5">
        <f>IF(SUMIF('Claims Backend'!$AG$1:$BP$1,AS$3,'Claims Backend'!$AG4:$BP4)&gt;=1,1,0)*$H5</f>
        <v>0</v>
      </c>
      <c r="AT5">
        <f>IF(SUMIF('Claims Backend'!$AG$1:$BP$1,AT$3,'Claims Backend'!$AG4:$BP4)&gt;=1,1,0)*$H5</f>
        <v>0</v>
      </c>
      <c r="AU5">
        <f>IF(SUMIF('Claims Backend'!$AG$1:$BP$1,AU$3,'Claims Backend'!$AG4:$BP4)&gt;=1,1,0)*$H5</f>
        <v>1661902.52</v>
      </c>
      <c r="AV5">
        <f>IF(SUMIF('Claims Backend'!$AG$1:$BP$1,AV$3,'Claims Backend'!$AG4:$BP4)&gt;=1,1,0)*$H5</f>
        <v>0</v>
      </c>
      <c r="AW5">
        <f>IF(SUMIF('Claims Backend'!$AG$1:$BP$1,AW$3,'Claims Backend'!$AG4:$BP4)&gt;=1,1,0)*$H5</f>
        <v>0</v>
      </c>
      <c r="AX5">
        <f>IF(SUMIF('Claims Backend'!$AG$1:$BP$1,AX$3,'Claims Backend'!$AG4:$BP4)&gt;=1,1,0)*$H5</f>
        <v>0</v>
      </c>
      <c r="AY5">
        <f>IF(SUMIF('Claims Backend'!$AG$1:$BP$1,AY$3,'Claims Backend'!$AG4:$BP4)&gt;=1,1,0)*$H5</f>
        <v>0</v>
      </c>
      <c r="AZ5">
        <f>IF(SUMIF('Claims Backend'!$AG$1:$BP$1,AZ$3,'Claims Backend'!$AG4:$BP4)&gt;=1,1,0)*$H5</f>
        <v>0</v>
      </c>
      <c r="BA5">
        <f>IF(SUMIF('Claims Backend'!$AG$1:$BP$1,BA$3,'Claims Backend'!$AG4:$BP4)&gt;=1,1,0)*$H5</f>
        <v>0</v>
      </c>
      <c r="BB5">
        <f>IF(SUMIF('Claims Backend'!$AG$1:$BP$1,BB$3,'Claims Backend'!$AG4:$BP4)&gt;=1,1,0)*$H5</f>
        <v>0</v>
      </c>
      <c r="BC5">
        <f>IF(SUMIF('Claims Backend'!$AG$1:$BP$1,BC$3,'Claims Backend'!$AG4:$BP4)&gt;=1,1,0)*$H5</f>
        <v>0</v>
      </c>
      <c r="BD5">
        <f>IF(SUMIF('Claims Backend'!$AG$1:$BP$1,BD$3,'Claims Backend'!$AG4:$BP4)&gt;=1,1,0)*$H5</f>
        <v>0</v>
      </c>
      <c r="BE5">
        <f>IF(SUMIF('Claims Backend'!$AG$1:$BP$1,BE$3,'Claims Backend'!$AG4:$BP4)&gt;=1,1,0)*$H5</f>
        <v>0</v>
      </c>
      <c r="BF5">
        <f>IF(SUMIF('Claims Backend'!$AG$1:$BP$1,BF$3,'Claims Backend'!$AG4:$BP4)&gt;=1,1,0)*$H5</f>
        <v>0</v>
      </c>
      <c r="BG5">
        <f>IF(SUMIF('Claims Backend'!$AG$1:$BP$1,BG$3,'Claims Backend'!$AG4:$BP4)&gt;=1,1,0)*$H5</f>
        <v>0</v>
      </c>
      <c r="BH5">
        <f>IF(SUMIF('Claims Backend'!$AG$1:$BP$1,BH$3,'Claims Backend'!$AG4:$BP4)&gt;=1,1,0)*$H5</f>
        <v>0</v>
      </c>
      <c r="BI5">
        <f>IF(SUMIF('Claims Backend'!$AG$1:$BP$1,BI$3,'Claims Backend'!$AG4:$BP4)&gt;=1,1,0)*$H5</f>
        <v>0</v>
      </c>
      <c r="BJ5">
        <f>IF(SUMIF('Claims Backend'!$AG$1:$BP$1,BJ$3,'Claims Backend'!$AG4:$BP4)&gt;=1,1,0)*$H5</f>
        <v>0</v>
      </c>
    </row>
    <row r="6" spans="1:62">
      <c r="A6" s="9" t="str">
        <f>_xlfn.XLOOKUP($E6,'Copy of Raw Data'!$E:$E,'Copy of Raw Data'!A:A,"ERROR",0,1)</f>
        <v>US</v>
      </c>
      <c r="B6" s="9" t="str">
        <f>_xlfn.XLOOKUP($E6,'Copy of Raw Data'!$E:$E,'Copy of Raw Data'!B:B,"ERROR",0,1)</f>
        <v>Hair Mousses</v>
      </c>
      <c r="C6" s="9" t="str">
        <f>_xlfn.XLOOKUP($E6,'Copy of Raw Data'!$E:$E,'Copy of Raw Data'!C:C,"ERROR",0,1)</f>
        <v>kenra</v>
      </c>
      <c r="D6" s="9" t="str">
        <f>_xlfn.XLOOKUP($E6,'Copy of Raw Data'!$E:$E,'Copy of Raw Data'!D:D,"ERROR",0,1)</f>
        <v>www.amazon.com/dp/B00147QL8S</v>
      </c>
      <c r="E6" s="9" t="s">
        <v>45</v>
      </c>
      <c r="F6" s="9"/>
      <c r="G6" s="9">
        <f>_xlfn.XLOOKUP($E6,'Copy of Raw Data'!$E:$E,'Copy of Raw Data'!G:G,"ERROR",0,1)</f>
        <v>55621</v>
      </c>
      <c r="H6" s="9">
        <f>_xlfn.XLOOKUP($E6,'Copy of Raw Data'!$E:$E,'Copy of Raw Data'!H:H,"ERROR",0,1)</f>
        <v>992883.37</v>
      </c>
      <c r="I6" s="9">
        <f>_xlfn.XLOOKUP($E6,'Copy of Raw Data'!$E:$E,'Copy of Raw Data'!I:I,"ERROR",0,1)</f>
        <v>0.0389796831041948</v>
      </c>
      <c r="J6" s="9" t="str">
        <f>_xlfn.XLOOKUP($E6,'Copy of Raw Data'!$E:$E,'Copy of 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15 to 20</v>
      </c>
      <c r="L6" s="9">
        <f>_xlfn.XLOOKUP($E6,'Copy of Raw Data'!$E:$E,'Copy of Raw Data'!L:L,"ERROR",0,1)</f>
        <v>18.07</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15 to 20</v>
      </c>
      <c r="N6" s="9">
        <f>_xlfn.XLOOKUP($E6,'Copy of Raw Data'!$E:$E,'Copy of Raw Data'!N:N,"ERROR",0,1)</f>
        <v>19.99</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8% to 10%</v>
      </c>
      <c r="P6" s="16">
        <f t="shared" si="3"/>
        <v>0.0960480240120059</v>
      </c>
      <c r="Q6" s="9">
        <f>_xlfn.XLOOKUP($E6,'Copy of Raw Data'!$E:$E,'Copy of Raw Data'!Q:Q,"ERROR",0,1)</f>
        <v>8</v>
      </c>
      <c r="R6" s="9" t="str">
        <f>_xlfn.XLOOKUP($E6,'Copy of Raw Data'!$E:$E,'Copy of Raw Data'!R:R,"ERROR",0,1)</f>
        <v>fl oz</v>
      </c>
      <c r="S6" s="17">
        <f t="shared" si="4"/>
        <v>2.171875</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5"/>
        <v>0.0812527639759632</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6"/>
        <v>0.073448596550558</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17">
        <f t="array" ref="Z6">_xlfn.IFS(AA6="oz",_xlfn.IFS(R6="oz",Q6,R6="fl oz",Q6*1.04,R6="ml",Q6*0.0338),AA6="fl oz",_xlfn.IFS(R6="oz",Q6/1.04,R6="fl oz",Q6,R6="ml",Q6*0.0338/1.04),AA6="ml",_xlfn.IFS(R6="oz",Q6/0.0338,R6="fl oz",Q6*1.04/0.0338,R6="ml",Q6))</f>
        <v>8.32</v>
      </c>
      <c r="AA6" s="9" t="str">
        <f>_xlfn.XLOOKUP($E6,'Copy of Raw Data'!$E:$E,'Copy of Raw Data'!AA:AA,"ERROR",0,1)</f>
        <v>oz</v>
      </c>
      <c r="AB6" s="9" t="str">
        <f>_xlfn.XLOOKUP($E6,'Copy of Raw Data'!$E:$E,'Copy of Raw Data'!AB:AB,"ERROR",0,1)</f>
        <v>Spray Can</v>
      </c>
      <c r="AC6" s="9" t="str">
        <f>_xlfn.XLOOKUP($E6,'Copy of Raw Data'!$E:$E,'Copy of Raw Data'!AC:AC,"ERROR",0,1)</f>
        <v>Pack of 1</v>
      </c>
      <c r="AD6" s="9" t="str">
        <f>_xlfn.XLOOKUP($E6,'Copy of Raw Data'!$E:$E,'Copy of Raw Data'!AD:AD,"ERROR",0,1)</f>
        <v>Heat Protection, Humidity Resistant, Shine, Anti Drying, Volumizing</v>
      </c>
      <c r="AE6" s="9" t="str">
        <f>_xlfn.XLOOKUP($E6,'Copy of Raw Data'!$E:$E,'Copy of Raw Data'!AO:AO,"ERROR",0,1)</f>
        <v>Alcohol Free</v>
      </c>
      <c r="AF6" s="9" t="str">
        <f>_xlfn.XLOOKUP($E6,'Copy of Raw Data'!$E:$E,'Copy of Raw Data'!AZ:AZ,"ERROR",0,1)</f>
        <v>Cocamidopropyl Betaine, Water, Hydrolyzed Wheat Protein</v>
      </c>
      <c r="AG6">
        <f>IF(SUMIF('Claims Backend'!$AG$1:$BP$1,AG$3,'Claims Backend'!$AG5:$BP5)&gt;=1,1,0)*$H6</f>
        <v>992883.37</v>
      </c>
      <c r="AH6">
        <f>IF(SUMIF('Claims Backend'!$AG$1:$BP$1,AH$3,'Claims Backend'!$AG5:$BP5)&gt;=1,1,0)*$H6</f>
        <v>0</v>
      </c>
      <c r="AI6">
        <f>IF(SUMIF('Claims Backend'!$AG$1:$BP$1,AI$3,'Claims Backend'!$AG5:$BP5)&gt;=1,1,0)*$H6</f>
        <v>0</v>
      </c>
      <c r="AJ6">
        <f>IF(SUMIF('Claims Backend'!$AG$1:$BP$1,AJ$3,'Claims Backend'!$AG5:$BP5)&gt;=1,1,0)*$H6</f>
        <v>0</v>
      </c>
      <c r="AK6">
        <f>IF(SUMIF('Claims Backend'!$AG$1:$BP$1,AK$3,'Claims Backend'!$AG5:$BP5)&gt;=1,1,0)*$H6</f>
        <v>0</v>
      </c>
      <c r="AL6">
        <f>IF(SUMIF('Claims Backend'!$AG$1:$BP$1,AL$3,'Claims Backend'!$AG5:$BP5)&gt;=1,1,0)*$H6</f>
        <v>0</v>
      </c>
      <c r="AM6">
        <f>IF(SUMIF('Claims Backend'!$AG$1:$BP$1,AM$3,'Claims Backend'!$AG5:$BP5)&gt;=1,1,0)*$H6</f>
        <v>0</v>
      </c>
      <c r="AN6">
        <f>IF(SUMIF('Claims Backend'!$AG$1:$BP$1,AN$3,'Claims Backend'!$AG5:$BP5)&gt;=1,1,0)*$H6</f>
        <v>0</v>
      </c>
      <c r="AO6">
        <f>IF(SUMIF('Claims Backend'!$AG$1:$BP$1,AO$3,'Claims Backend'!$AG5:$BP5)&gt;=1,1,0)*$H6</f>
        <v>0</v>
      </c>
      <c r="AP6">
        <f>IF(SUMIF('Claims Backend'!$AG$1:$BP$1,AP$3,'Claims Backend'!$AG5:$BP5)&gt;=1,1,0)*$H6</f>
        <v>0</v>
      </c>
      <c r="AQ6">
        <f>IF(SUMIF('Claims Backend'!$AG$1:$BP$1,AQ$3,'Claims Backend'!$AG5:$BP5)&gt;=1,1,0)*$H6</f>
        <v>0</v>
      </c>
      <c r="AR6">
        <f>IF(SUMIF('Claims Backend'!$AG$1:$BP$1,AR$3,'Claims Backend'!$AG5:$BP5)&gt;=1,1,0)*$H6</f>
        <v>0</v>
      </c>
      <c r="AS6">
        <f>IF(SUMIF('Claims Backend'!$AG$1:$BP$1,AS$3,'Claims Backend'!$AG5:$BP5)&gt;=1,1,0)*$H6</f>
        <v>0</v>
      </c>
      <c r="AT6">
        <f>IF(SUMIF('Claims Backend'!$AG$1:$BP$1,AT$3,'Claims Backend'!$AG5:$BP5)&gt;=1,1,0)*$H6</f>
        <v>0</v>
      </c>
      <c r="AU6">
        <f>IF(SUMIF('Claims Backend'!$AG$1:$BP$1,AU$3,'Claims Backend'!$AG5:$BP5)&gt;=1,1,0)*$H6</f>
        <v>0</v>
      </c>
      <c r="AV6">
        <f>IF(SUMIF('Claims Backend'!$AG$1:$BP$1,AV$3,'Claims Backend'!$AG5:$BP5)&gt;=1,1,0)*$H6</f>
        <v>0</v>
      </c>
      <c r="AW6">
        <f>IF(SUMIF('Claims Backend'!$AG$1:$BP$1,AW$3,'Claims Backend'!$AG5:$BP5)&gt;=1,1,0)*$H6</f>
        <v>0</v>
      </c>
      <c r="AX6">
        <f>IF(SUMIF('Claims Backend'!$AG$1:$BP$1,AX$3,'Claims Backend'!$AG5:$BP5)&gt;=1,1,0)*$H6</f>
        <v>0</v>
      </c>
      <c r="AY6">
        <f>IF(SUMIF('Claims Backend'!$AG$1:$BP$1,AY$3,'Claims Backend'!$AG5:$BP5)&gt;=1,1,0)*$H6</f>
        <v>0</v>
      </c>
      <c r="AZ6">
        <f>IF(SUMIF('Claims Backend'!$AG$1:$BP$1,AZ$3,'Claims Backend'!$AG5:$BP5)&gt;=1,1,0)*$H6</f>
        <v>0</v>
      </c>
      <c r="BA6">
        <f>IF(SUMIF('Claims Backend'!$AG$1:$BP$1,BA$3,'Claims Backend'!$AG5:$BP5)&gt;=1,1,0)*$H6</f>
        <v>0</v>
      </c>
      <c r="BB6">
        <f>IF(SUMIF('Claims Backend'!$AG$1:$BP$1,BB$3,'Claims Backend'!$AG5:$BP5)&gt;=1,1,0)*$H6</f>
        <v>0</v>
      </c>
      <c r="BC6">
        <f>IF(SUMIF('Claims Backend'!$AG$1:$BP$1,BC$3,'Claims Backend'!$AG5:$BP5)&gt;=1,1,0)*$H6</f>
        <v>0</v>
      </c>
      <c r="BD6">
        <f>IF(SUMIF('Claims Backend'!$AG$1:$BP$1,BD$3,'Claims Backend'!$AG5:$BP5)&gt;=1,1,0)*$H6</f>
        <v>0</v>
      </c>
      <c r="BE6">
        <f>IF(SUMIF('Claims Backend'!$AG$1:$BP$1,BE$3,'Claims Backend'!$AG5:$BP5)&gt;=1,1,0)*$H6</f>
        <v>0</v>
      </c>
      <c r="BF6">
        <f>IF(SUMIF('Claims Backend'!$AG$1:$BP$1,BF$3,'Claims Backend'!$AG5:$BP5)&gt;=1,1,0)*$H6</f>
        <v>0</v>
      </c>
      <c r="BG6">
        <f>IF(SUMIF('Claims Backend'!$AG$1:$BP$1,BG$3,'Claims Backend'!$AG5:$BP5)&gt;=1,1,0)*$H6</f>
        <v>0</v>
      </c>
      <c r="BH6">
        <f>IF(SUMIF('Claims Backend'!$AG$1:$BP$1,BH$3,'Claims Backend'!$AG5:$BP5)&gt;=1,1,0)*$H6</f>
        <v>0</v>
      </c>
      <c r="BI6">
        <f>IF(SUMIF('Claims Backend'!$AG$1:$BP$1,BI$3,'Claims Backend'!$AG5:$BP5)&gt;=1,1,0)*$H6</f>
        <v>0</v>
      </c>
      <c r="BJ6">
        <f>IF(SUMIF('Claims Backend'!$AG$1:$BP$1,BJ$3,'Claims Backend'!$AG5:$BP5)&gt;=1,1,0)*$H6</f>
        <v>0</v>
      </c>
    </row>
    <row r="7" spans="1:62">
      <c r="A7" s="9" t="str">
        <f>_xlfn.XLOOKUP($E7,'Copy of Raw Data'!$E:$E,'Copy of Raw Data'!A:A,"ERROR",0,1)</f>
        <v>US</v>
      </c>
      <c r="B7" s="9" t="str">
        <f>_xlfn.XLOOKUP($E7,'Copy of Raw Data'!$E:$E,'Copy of Raw Data'!B:B,"ERROR",0,1)</f>
        <v>Hair Mousses</v>
      </c>
      <c r="C7" s="9" t="str">
        <f>_xlfn.XLOOKUP($E7,'Copy of Raw Data'!$E:$E,'Copy of Raw Data'!C:C,"ERROR",0,1)</f>
        <v>sexyhair</v>
      </c>
      <c r="D7" s="9" t="str">
        <f>_xlfn.XLOOKUP($E7,'Copy of Raw Data'!$E:$E,'Copy of Raw Data'!D:D,"ERROR",0,1)</f>
        <v>www.amazon.com/dp/B08735MT2B</v>
      </c>
      <c r="E7" s="9" t="s">
        <v>49</v>
      </c>
      <c r="F7" s="9" t="str">
        <f>_xlfn.XLOOKUP($E7,'Copy of Raw Data'!$E:$E,'Copy of Raw Data'!F:F,"ERROR",0,1)</f>
        <v>SexyHair Big Spray &amp; Play Volumizing Hairspray | Hold and Shine | Up to 72 Hour Humidity Resistance | All Hair Types</v>
      </c>
      <c r="G7" s="9">
        <f>_xlfn.XLOOKUP($E7,'Copy of Raw Data'!$E:$E,'Copy of Raw Data'!G:G,"ERROR",0,1)</f>
        <v>44748</v>
      </c>
      <c r="H7" s="9">
        <f>_xlfn.XLOOKUP($E7,'Copy of Raw Data'!$E:$E,'Copy of Raw Data'!H:H,"ERROR",0,1)</f>
        <v>916855.12</v>
      </c>
      <c r="I7" s="9">
        <f>_xlfn.XLOOKUP($E7,'Copy of Raw Data'!$E:$E,'Copy of Raw Data'!I:I,"ERROR",0,1)</f>
        <v>0.0323442391232582</v>
      </c>
      <c r="J7" s="9" t="str">
        <f>_xlfn.XLOOKUP($E7,'Copy of Raw Data'!$E:$E,'Copy of 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_xlfn.XLOOKUP($E7,'Copy of Raw Data'!$E:$E,'Copy of Raw Data'!L:L,"ERROR",0,1)</f>
        <v>20.85</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_xlfn.XLOOKUP($E7,'Copy of Raw Data'!$E:$E,'Copy of Raw Data'!N:N,"ERROR",0,1)</f>
        <v>21.15</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3"/>
        <v>0.0141843971631204</v>
      </c>
      <c r="Q7" s="9">
        <f>_xlfn.XLOOKUP($E7,'Copy of Raw Data'!$E:$E,'Copy of Raw Data'!Q:Q,"ERROR",0,1)</f>
        <v>10</v>
      </c>
      <c r="R7" s="9" t="str">
        <f>_xlfn.XLOOKUP($E7,'Copy of Raw Data'!$E:$E,'Copy of Raw Data'!R:R,"ERROR",0,1)</f>
        <v>fl oz</v>
      </c>
      <c r="S7" s="17">
        <f t="shared" si="4"/>
        <v>2.00480769230769</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2 to 3</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7">
        <f t="shared" si="5"/>
        <v>0.068774225436383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7">
        <f t="shared" si="6"/>
        <v>0.0677987045082074</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10 to 15</v>
      </c>
      <c r="Z7" s="17">
        <f t="array" ref="Z7">_xlfn.IFS(AA7="oz",_xlfn.IFS(R7="oz",Q7,R7="fl oz",Q7*1.04,R7="ml",Q7*0.0338),AA7="fl oz",_xlfn.IFS(R7="oz",Q7/1.04,R7="fl oz",Q7,R7="ml",Q7*0.0338/1.04),AA7="ml",_xlfn.IFS(R7="oz",Q7/0.0338,R7="fl oz",Q7*1.04/0.0338,R7="ml",Q7))</f>
        <v>10.4</v>
      </c>
      <c r="AA7" s="9" t="str">
        <f>_xlfn.XLOOKUP($E7,'Copy of Raw Data'!$E:$E,'Copy of Raw Data'!AA:AA,"ERROR",0,1)</f>
        <v>oz</v>
      </c>
      <c r="AB7" s="9" t="str">
        <f>_xlfn.XLOOKUP($E7,'Copy of Raw Data'!$E:$E,'Copy of Raw Data'!AB:AB,"ERROR",0,1)</f>
        <v>Spray Can</v>
      </c>
      <c r="AC7" s="9" t="str">
        <f>_xlfn.XLOOKUP($E7,'Copy of Raw Data'!$E:$E,'Copy of Raw Data'!AC:AC,"ERROR",0,1)</f>
        <v>Pack of 1</v>
      </c>
      <c r="AD7" s="9" t="str">
        <f>_xlfn.XLOOKUP($E7,'Copy of Raw Data'!$E:$E,'Copy of Raw Data'!AD:AD,"ERROR",0,1)</f>
        <v>Hold, Heat Protection, Humidity Protection, Shine, Volumizing, Lifting</v>
      </c>
      <c r="AE7" s="9" t="str">
        <f>_xlfn.XLOOKUP($E7,'Copy of Raw Data'!$E:$E,'Copy of Raw Data'!AO:AO,"ERROR",0,1)</f>
        <v>Cruelty Free</v>
      </c>
      <c r="AF7" s="9" t="str">
        <f>_xlfn.XLOOKUP($E7,'Copy of Raw Data'!$E:$E,'Copy of Raw Data'!AZ:AZ,"ERROR",0,1)</f>
        <v>Water, Dimethicone, Diazolidinyl Urea</v>
      </c>
      <c r="AG7">
        <f>IF(SUMIF('Claims Backend'!$AG$1:$BP$1,AG$3,'Claims Backend'!$AG6:$BP6)&gt;=1,1,0)*$H7</f>
        <v>0</v>
      </c>
      <c r="AH7">
        <f>IF(SUMIF('Claims Backend'!$AG$1:$BP$1,AH$3,'Claims Backend'!$AG6:$BP6)&gt;=1,1,0)*$H7</f>
        <v>0</v>
      </c>
      <c r="AI7">
        <f>IF(SUMIF('Claims Backend'!$AG$1:$BP$1,AI$3,'Claims Backend'!$AG6:$BP6)&gt;=1,1,0)*$H7</f>
        <v>0</v>
      </c>
      <c r="AJ7">
        <f>IF(SUMIF('Claims Backend'!$AG$1:$BP$1,AJ$3,'Claims Backend'!$AG6:$BP6)&gt;=1,1,0)*$H7</f>
        <v>0</v>
      </c>
      <c r="AK7">
        <f>IF(SUMIF('Claims Backend'!$AG$1:$BP$1,AK$3,'Claims Backend'!$AG6:$BP6)&gt;=1,1,0)*$H7</f>
        <v>0</v>
      </c>
      <c r="AL7">
        <f>IF(SUMIF('Claims Backend'!$AG$1:$BP$1,AL$3,'Claims Backend'!$AG6:$BP6)&gt;=1,1,0)*$H7</f>
        <v>0</v>
      </c>
      <c r="AM7">
        <f>IF(SUMIF('Claims Backend'!$AG$1:$BP$1,AM$3,'Claims Backend'!$AG6:$BP6)&gt;=1,1,0)*$H7</f>
        <v>916855.12</v>
      </c>
      <c r="AN7">
        <f>IF(SUMIF('Claims Backend'!$AG$1:$BP$1,AN$3,'Claims Backend'!$AG6:$BP6)&gt;=1,1,0)*$H7</f>
        <v>0</v>
      </c>
      <c r="AO7">
        <f>IF(SUMIF('Claims Backend'!$AG$1:$BP$1,AO$3,'Claims Backend'!$AG6:$BP6)&gt;=1,1,0)*$H7</f>
        <v>0</v>
      </c>
      <c r="AP7">
        <f>IF(SUMIF('Claims Backend'!$AG$1:$BP$1,AP$3,'Claims Backend'!$AG6:$BP6)&gt;=1,1,0)*$H7</f>
        <v>0</v>
      </c>
      <c r="AQ7">
        <f>IF(SUMIF('Claims Backend'!$AG$1:$BP$1,AQ$3,'Claims Backend'!$AG6:$BP6)&gt;=1,1,0)*$H7</f>
        <v>0</v>
      </c>
      <c r="AR7">
        <f>IF(SUMIF('Claims Backend'!$AG$1:$BP$1,AR$3,'Claims Backend'!$AG6:$BP6)&gt;=1,1,0)*$H7</f>
        <v>0</v>
      </c>
      <c r="AS7">
        <f>IF(SUMIF('Claims Backend'!$AG$1:$BP$1,AS$3,'Claims Backend'!$AG6:$BP6)&gt;=1,1,0)*$H7</f>
        <v>0</v>
      </c>
      <c r="AT7">
        <f>IF(SUMIF('Claims Backend'!$AG$1:$BP$1,AT$3,'Claims Backend'!$AG6:$BP6)&gt;=1,1,0)*$H7</f>
        <v>0</v>
      </c>
      <c r="AU7">
        <f>IF(SUMIF('Claims Backend'!$AG$1:$BP$1,AU$3,'Claims Backend'!$AG6:$BP6)&gt;=1,1,0)*$H7</f>
        <v>0</v>
      </c>
      <c r="AV7">
        <f>IF(SUMIF('Claims Backend'!$AG$1:$BP$1,AV$3,'Claims Backend'!$AG6:$BP6)&gt;=1,1,0)*$H7</f>
        <v>0</v>
      </c>
      <c r="AW7">
        <f>IF(SUMIF('Claims Backend'!$AG$1:$BP$1,AW$3,'Claims Backend'!$AG6:$BP6)&gt;=1,1,0)*$H7</f>
        <v>0</v>
      </c>
      <c r="AX7">
        <f>IF(SUMIF('Claims Backend'!$AG$1:$BP$1,AX$3,'Claims Backend'!$AG6:$BP6)&gt;=1,1,0)*$H7</f>
        <v>0</v>
      </c>
      <c r="AY7">
        <f>IF(SUMIF('Claims Backend'!$AG$1:$BP$1,AY$3,'Claims Backend'!$AG6:$BP6)&gt;=1,1,0)*$H7</f>
        <v>0</v>
      </c>
      <c r="AZ7">
        <f>IF(SUMIF('Claims Backend'!$AG$1:$BP$1,AZ$3,'Claims Backend'!$AG6:$BP6)&gt;=1,1,0)*$H7</f>
        <v>0</v>
      </c>
      <c r="BA7">
        <f>IF(SUMIF('Claims Backend'!$AG$1:$BP$1,BA$3,'Claims Backend'!$AG6:$BP6)&gt;=1,1,0)*$H7</f>
        <v>0</v>
      </c>
      <c r="BB7">
        <f>IF(SUMIF('Claims Backend'!$AG$1:$BP$1,BB$3,'Claims Backend'!$AG6:$BP6)&gt;=1,1,0)*$H7</f>
        <v>0</v>
      </c>
      <c r="BC7">
        <f>IF(SUMIF('Claims Backend'!$AG$1:$BP$1,BC$3,'Claims Backend'!$AG6:$BP6)&gt;=1,1,0)*$H7</f>
        <v>0</v>
      </c>
      <c r="BD7">
        <f>IF(SUMIF('Claims Backend'!$AG$1:$BP$1,BD$3,'Claims Backend'!$AG6:$BP6)&gt;=1,1,0)*$H7</f>
        <v>0</v>
      </c>
      <c r="BE7">
        <f>IF(SUMIF('Claims Backend'!$AG$1:$BP$1,BE$3,'Claims Backend'!$AG6:$BP6)&gt;=1,1,0)*$H7</f>
        <v>0</v>
      </c>
      <c r="BF7">
        <f>IF(SUMIF('Claims Backend'!$AG$1:$BP$1,BF$3,'Claims Backend'!$AG6:$BP6)&gt;=1,1,0)*$H7</f>
        <v>0</v>
      </c>
      <c r="BG7">
        <f>IF(SUMIF('Claims Backend'!$AG$1:$BP$1,BG$3,'Claims Backend'!$AG6:$BP6)&gt;=1,1,0)*$H7</f>
        <v>0</v>
      </c>
      <c r="BH7">
        <f>IF(SUMIF('Claims Backend'!$AG$1:$BP$1,BH$3,'Claims Backend'!$AG6:$BP6)&gt;=1,1,0)*$H7</f>
        <v>0</v>
      </c>
      <c r="BI7">
        <f>IF(SUMIF('Claims Backend'!$AG$1:$BP$1,BI$3,'Claims Backend'!$AG6:$BP6)&gt;=1,1,0)*$H7</f>
        <v>0</v>
      </c>
      <c r="BJ7">
        <f>IF(SUMIF('Claims Backend'!$AG$1:$BP$1,BJ$3,'Claims Backend'!$AG6:$BP6)&gt;=1,1,0)*$H7</f>
        <v>0</v>
      </c>
    </row>
    <row r="8" spans="1:62">
      <c r="A8" s="9" t="str">
        <f>_xlfn.XLOOKUP($E8,'Copy of Raw Data'!$E:$E,'Copy of Raw Data'!A:A,"ERROR",0,1)</f>
        <v>US</v>
      </c>
      <c r="B8" s="9" t="str">
        <f>_xlfn.XLOOKUP($E8,'Copy of Raw Data'!$E:$E,'Copy of Raw Data'!B:B,"ERROR",0,1)</f>
        <v>Hair Mousses</v>
      </c>
      <c r="C8" s="9" t="str">
        <f>_xlfn.XLOOKUP($E8,'Copy of Raw Data'!$E:$E,'Copy of Raw Data'!C:C,"ERROR",0,1)</f>
        <v>amika</v>
      </c>
      <c r="D8" s="9" t="str">
        <f>_xlfn.XLOOKUP($E8,'Copy of Raw Data'!$E:$E,'Copy of Raw Data'!D:D,"ERROR",0,1)</f>
        <v>www.amazon.com/dp/B07H3GBS31</v>
      </c>
      <c r="E8" s="9" t="s">
        <v>53</v>
      </c>
      <c r="F8" s="9" t="str">
        <f>_xlfn.XLOOKUP($E8,'Copy of Raw Data'!$E:$E,'Copy of Raw Data'!F:F,"ERROR",0,1)</f>
        <v>amika plus size perfect body mousse</v>
      </c>
      <c r="G8" s="9">
        <f>_xlfn.XLOOKUP($E8,'Copy of Raw Data'!$E:$E,'Copy of Raw Data'!G:G,"ERROR",0,1)</f>
        <v>25539</v>
      </c>
      <c r="H8" s="9">
        <f>_xlfn.XLOOKUP($E8,'Copy of Raw Data'!$E:$E,'Copy of Raw Data'!H:H,"ERROR",0,1)</f>
        <v>760780.46</v>
      </c>
      <c r="I8" s="9">
        <f>_xlfn.XLOOKUP($E8,'Copy of Raw Data'!$E:$E,'Copy of Raw Data'!I:I,"ERROR",0,1)</f>
        <v>0.02836982250898</v>
      </c>
      <c r="J8" s="9" t="str">
        <f>_xlfn.XLOOKUP($E8,'Copy of Raw Data'!$E:$E,'Copy of 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_xlfn.XLOOKUP($E8,'Copy of Raw Data'!$E:$E,'Copy of Raw Data'!L:L,"ERROR",0,1)</f>
        <v>29.88</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_xlfn.XLOOKUP($E8,'Copy of Raw Data'!$E:$E,'Copy of Raw Data'!N:N,"ERROR",0,1)</f>
        <v>29.94</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0% to 2%</v>
      </c>
      <c r="P8" s="16">
        <f t="shared" si="3"/>
        <v>0.00200400801603214</v>
      </c>
      <c r="Q8" s="9">
        <f>_xlfn.XLOOKUP($E8,'Copy of Raw Data'!$E:$E,'Copy of Raw Data'!Q:Q,"ERROR",0,1)</f>
        <v>8.5</v>
      </c>
      <c r="R8" s="9" t="str">
        <f>_xlfn.XLOOKUP($E8,'Copy of Raw Data'!$E:$E,'Copy of Raw Data'!R:R,"ERROR",0,1)</f>
        <v>fl oz</v>
      </c>
      <c r="S8" s="17">
        <f t="shared" si="4"/>
        <v>3.38009049773756</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5"/>
        <v>0.114537633684623</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6"/>
        <v>0.114308099348582</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tr">
        <f>_xlfn.XLOOKUP($E8,'Copy of Raw Data'!$E:$E,'Copy of Raw Data'!AA:AA,"ERROR",0,1)</f>
        <v>oz</v>
      </c>
      <c r="AB8" s="9" t="str">
        <f>_xlfn.XLOOKUP($E8,'Copy of Raw Data'!$E:$E,'Copy of Raw Data'!AB:AB,"ERROR",0,1)</f>
        <v>Spray Can</v>
      </c>
      <c r="AC8" s="9" t="str">
        <f>_xlfn.XLOOKUP($E8,'Copy of Raw Data'!$E:$E,'Copy of Raw Data'!AC:AC,"ERROR",0,1)</f>
        <v>Pack of 1</v>
      </c>
      <c r="AD8" s="9" t="str">
        <f>_xlfn.XLOOKUP($E8,'Copy of Raw Data'!$E:$E,'Copy of Raw Data'!AD:AD,"ERROR",0,1)</f>
        <v>Hold, Volumizing, Frizz Control, Heat Protection, Humidity Protection, Bounce</v>
      </c>
      <c r="AE8" s="9" t="str">
        <f>_xlfn.XLOOKUP($E8,'Copy of Raw Data'!$E:$E,'Copy of Raw Data'!AO:AO,"ERROR",0,1)</f>
        <v>Artificial Colorant Free, Formaldehyde Free, Mineral Oil Free, Oxybenzone Free, Triclosan Free, Aluminium Free, Talcum Free, Vegetarian, Cruelty Free, Gluten Free</v>
      </c>
      <c r="AF8" s="9" t="str">
        <f>_xlfn.XLOOKUP($E8,'Copy of Raw Data'!$E:$E,'Copy of Raw Data'!AZ:AZ,"ERROR",0,1)</f>
        <v>Berry, Acrylate Copolymer, Fatty Acids</v>
      </c>
      <c r="AG8">
        <f>IF(SUMIF('Claims Backend'!$AG$1:$BP$1,AG$3,'Claims Backend'!$AG7:$BP7)&gt;=1,1,0)*$H8</f>
        <v>0</v>
      </c>
      <c r="AH8">
        <f>IF(SUMIF('Claims Backend'!$AG$1:$BP$1,AH$3,'Claims Backend'!$AG7:$BP7)&gt;=1,1,0)*$H8</f>
        <v>0</v>
      </c>
      <c r="AI8">
        <f>IF(SUMIF('Claims Backend'!$AG$1:$BP$1,AI$3,'Claims Backend'!$AG7:$BP7)&gt;=1,1,0)*$H8</f>
        <v>760780.46</v>
      </c>
      <c r="AJ8">
        <f>IF(SUMIF('Claims Backend'!$AG$1:$BP$1,AJ$3,'Claims Backend'!$AG7:$BP7)&gt;=1,1,0)*$H8</f>
        <v>760780.46</v>
      </c>
      <c r="AK8">
        <f>IF(SUMIF('Claims Backend'!$AG$1:$BP$1,AK$3,'Claims Backend'!$AG7:$BP7)&gt;=1,1,0)*$H8</f>
        <v>0</v>
      </c>
      <c r="AL8">
        <f>IF(SUMIF('Claims Backend'!$AG$1:$BP$1,AL$3,'Claims Backend'!$AG7:$BP7)&gt;=1,1,0)*$H8</f>
        <v>0</v>
      </c>
      <c r="AM8">
        <f>IF(SUMIF('Claims Backend'!$AG$1:$BP$1,AM$3,'Claims Backend'!$AG7:$BP7)&gt;=1,1,0)*$H8</f>
        <v>760780.46</v>
      </c>
      <c r="AN8">
        <f>IF(SUMIF('Claims Backend'!$AG$1:$BP$1,AN$3,'Claims Backend'!$AG7:$BP7)&gt;=1,1,0)*$H8</f>
        <v>0</v>
      </c>
      <c r="AO8">
        <f>IF(SUMIF('Claims Backend'!$AG$1:$BP$1,AO$3,'Claims Backend'!$AG7:$BP7)&gt;=1,1,0)*$H8</f>
        <v>0</v>
      </c>
      <c r="AP8">
        <f>IF(SUMIF('Claims Backend'!$AG$1:$BP$1,AP$3,'Claims Backend'!$AG7:$BP7)&gt;=1,1,0)*$H8</f>
        <v>0</v>
      </c>
      <c r="AQ8">
        <f>IF(SUMIF('Claims Backend'!$AG$1:$BP$1,AQ$3,'Claims Backend'!$AG7:$BP7)&gt;=1,1,0)*$H8</f>
        <v>760780.46</v>
      </c>
      <c r="AR8">
        <f>IF(SUMIF('Claims Backend'!$AG$1:$BP$1,AR$3,'Claims Backend'!$AG7:$BP7)&gt;=1,1,0)*$H8</f>
        <v>0</v>
      </c>
      <c r="AS8">
        <f>IF(SUMIF('Claims Backend'!$AG$1:$BP$1,AS$3,'Claims Backend'!$AG7:$BP7)&gt;=1,1,0)*$H8</f>
        <v>760780.46</v>
      </c>
      <c r="AT8">
        <f>IF(SUMIF('Claims Backend'!$AG$1:$BP$1,AT$3,'Claims Backend'!$AG7:$BP7)&gt;=1,1,0)*$H8</f>
        <v>760780.46</v>
      </c>
      <c r="AU8">
        <f>IF(SUMIF('Claims Backend'!$AG$1:$BP$1,AU$3,'Claims Backend'!$AG7:$BP7)&gt;=1,1,0)*$H8</f>
        <v>0</v>
      </c>
      <c r="AV8">
        <f>IF(SUMIF('Claims Backend'!$AG$1:$BP$1,AV$3,'Claims Backend'!$AG7:$BP7)&gt;=1,1,0)*$H8</f>
        <v>760780.46</v>
      </c>
      <c r="AW8">
        <f>IF(SUMIF('Claims Backend'!$AG$1:$BP$1,AW$3,'Claims Backend'!$AG7:$BP7)&gt;=1,1,0)*$H8</f>
        <v>0</v>
      </c>
      <c r="AX8">
        <f>IF(SUMIF('Claims Backend'!$AG$1:$BP$1,AX$3,'Claims Backend'!$AG7:$BP7)&gt;=1,1,0)*$H8</f>
        <v>0</v>
      </c>
      <c r="AY8">
        <f>IF(SUMIF('Claims Backend'!$AG$1:$BP$1,AY$3,'Claims Backend'!$AG7:$BP7)&gt;=1,1,0)*$H8</f>
        <v>0</v>
      </c>
      <c r="AZ8">
        <f>IF(SUMIF('Claims Backend'!$AG$1:$BP$1,AZ$3,'Claims Backend'!$AG7:$BP7)&gt;=1,1,0)*$H8</f>
        <v>0</v>
      </c>
      <c r="BA8">
        <f>IF(SUMIF('Claims Backend'!$AG$1:$BP$1,BA$3,'Claims Backend'!$AG7:$BP7)&gt;=1,1,0)*$H8</f>
        <v>0</v>
      </c>
      <c r="BB8">
        <f>IF(SUMIF('Claims Backend'!$AG$1:$BP$1,BB$3,'Claims Backend'!$AG7:$BP7)&gt;=1,1,0)*$H8</f>
        <v>0</v>
      </c>
      <c r="BC8">
        <f>IF(SUMIF('Claims Backend'!$AG$1:$BP$1,BC$3,'Claims Backend'!$AG7:$BP7)&gt;=1,1,0)*$H8</f>
        <v>0</v>
      </c>
      <c r="BD8">
        <f>IF(SUMIF('Claims Backend'!$AG$1:$BP$1,BD$3,'Claims Backend'!$AG7:$BP7)&gt;=1,1,0)*$H8</f>
        <v>0</v>
      </c>
      <c r="BE8">
        <f>IF(SUMIF('Claims Backend'!$AG$1:$BP$1,BE$3,'Claims Backend'!$AG7:$BP7)&gt;=1,1,0)*$H8</f>
        <v>0</v>
      </c>
      <c r="BF8">
        <f>IF(SUMIF('Claims Backend'!$AG$1:$BP$1,BF$3,'Claims Backend'!$AG7:$BP7)&gt;=1,1,0)*$H8</f>
        <v>0</v>
      </c>
      <c r="BG8">
        <f>IF(SUMIF('Claims Backend'!$AG$1:$BP$1,BG$3,'Claims Backend'!$AG7:$BP7)&gt;=1,1,0)*$H8</f>
        <v>0</v>
      </c>
      <c r="BH8">
        <f>IF(SUMIF('Claims Backend'!$AG$1:$BP$1,BH$3,'Claims Backend'!$AG7:$BP7)&gt;=1,1,0)*$H8</f>
        <v>760780.46</v>
      </c>
      <c r="BI8">
        <f>IF(SUMIF('Claims Backend'!$AG$1:$BP$1,BI$3,'Claims Backend'!$AG7:$BP7)&gt;=1,1,0)*$H8</f>
        <v>760780.46</v>
      </c>
      <c r="BJ8">
        <f>IF(SUMIF('Claims Backend'!$AG$1:$BP$1,BJ$3,'Claims Backend'!$AG7:$BP7)&gt;=1,1,0)*$H8</f>
        <v>760780.46</v>
      </c>
    </row>
    <row r="9" spans="1:62">
      <c r="A9" s="9" t="str">
        <f>_xlfn.XLOOKUP($E9,'Copy of Raw Data'!$E:$E,'Copy of Raw Data'!A:A,"ERROR",0,1)</f>
        <v>US</v>
      </c>
      <c r="B9" s="9" t="str">
        <f>_xlfn.XLOOKUP($E9,'Copy of Raw Data'!$E:$E,'Copy of Raw Data'!B:B,"ERROR",0,1)</f>
        <v>Hair Mousses</v>
      </c>
      <c r="C9" s="9" t="str">
        <f>_xlfn.XLOOKUP($E9,'Copy of Raw Data'!$E:$E,'Copy of Raw Data'!C:C,"ERROR",0,1)</f>
        <v>Moroccanoil</v>
      </c>
      <c r="D9" s="9" t="str">
        <f>_xlfn.XLOOKUP($E9,'Copy of Raw Data'!$E:$E,'Copy of Raw Data'!D:D,"ERROR",0,1)</f>
        <v>www.amazon.com/dp/B00ALI4BYM</v>
      </c>
      <c r="E9" s="9" t="s">
        <v>57</v>
      </c>
      <c r="F9" s="9" t="str">
        <f>_xlfn.XLOOKUP($E9,'Copy of Raw Data'!$E:$E,'Copy of Raw Data'!F:F,"ERROR",0,1)</f>
        <v>Moroccanoil Volumizing Mousse, 8.5 Fl. Oz</v>
      </c>
      <c r="G9" s="9">
        <f>_xlfn.XLOOKUP($E9,'Copy of Raw Data'!$E:$E,'Copy of Raw Data'!G:G,"ERROR",0,1)</f>
        <v>22244</v>
      </c>
      <c r="H9" s="9">
        <f>_xlfn.XLOOKUP($E9,'Copy of Raw Data'!$E:$E,'Copy of Raw Data'!H:H,"ERROR",0,1)</f>
        <v>667296.78</v>
      </c>
      <c r="I9" s="9">
        <f>_xlfn.XLOOKUP($E9,'Copy of Raw Data'!$E:$E,'Copy of Raw Data'!I:I,"ERROR",0,1)</f>
        <v>0.0260150214959944</v>
      </c>
      <c r="J9" s="9" t="str">
        <f>_xlfn.XLOOKUP($E9,'Copy of Raw Data'!$E:$E,'Copy of 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_xlfn.XLOOKUP($E9,'Copy of Raw Data'!$E:$E,'Copy of Raw Data'!L:L,"ERROR",0,1)</f>
        <v>30</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20 to 30</v>
      </c>
      <c r="N9" s="9">
        <f>_xlfn.XLOOKUP($E9,'Copy of Raw Data'!$E:$E,'Copy of Raw Data'!N:N,"ERROR",0,1)</f>
        <v>30</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3"/>
        <v>0</v>
      </c>
      <c r="Q9" s="9">
        <f>_xlfn.XLOOKUP($E9,'Copy of Raw Data'!$E:$E,'Copy of Raw Data'!Q:Q,"ERROR",0,1)</f>
        <v>8.5</v>
      </c>
      <c r="R9" s="9" t="str">
        <f>_xlfn.XLOOKUP($E9,'Copy of Raw Data'!$E:$E,'Copy of Raw Data'!R:R,"ERROR",0,1)</f>
        <v>fl oz</v>
      </c>
      <c r="S9" s="17">
        <f t="shared" si="4"/>
        <v>3.39366515837104</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3 to 4</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7">
        <f t="shared" si="5"/>
        <v>0.114767168020664</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7">
        <f t="shared" si="6"/>
        <v>0.114767168020664</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17">
        <f t="array" ref="Z9">_xlfn.IFS(AA9="oz",_xlfn.IFS(R9="oz",Q9,R9="fl oz",Q9*1.04,R9="ml",Q9*0.0338),AA9="fl oz",_xlfn.IFS(R9="oz",Q9/1.04,R9="fl oz",Q9,R9="ml",Q9*0.0338/1.04),AA9="ml",_xlfn.IFS(R9="oz",Q9/0.0338,R9="fl oz",Q9*1.04/0.0338,R9="ml",Q9))</f>
        <v>8.84</v>
      </c>
      <c r="AA9" s="9" t="str">
        <f>_xlfn.XLOOKUP($E9,'Copy of Raw Data'!$E:$E,'Copy of Raw Data'!AA:AA,"ERROR",0,1)</f>
        <v>oz</v>
      </c>
      <c r="AB9" s="9" t="str">
        <f>_xlfn.XLOOKUP($E9,'Copy of Raw Data'!$E:$E,'Copy of Raw Data'!AB:AB,"ERROR",0,1)</f>
        <v>Spray Can</v>
      </c>
      <c r="AC9" s="9" t="str">
        <f>_xlfn.XLOOKUP($E9,'Copy of Raw Data'!$E:$E,'Copy of Raw Data'!AC:AC,"ERROR",0,1)</f>
        <v>Pack of 1</v>
      </c>
      <c r="AD9" s="9" t="str">
        <f>_xlfn.XLOOKUP($E9,'Copy of Raw Data'!$E:$E,'Copy of Raw Data'!AD:AD,"ERROR",0,1)</f>
        <v>Volumizing, Flake Control, Lift, Frizz control</v>
      </c>
      <c r="AE9" s="9" t="str">
        <f>_xlfn.XLOOKUP($E9,'Copy of Raw Data'!$E:$E,'Copy of Raw Data'!AO:AO,"ERROR",0,1)</f>
        <v>Residue free, Cruelty Free</v>
      </c>
      <c r="AF9" s="9" t="str">
        <f>_xlfn.XLOOKUP($E9,'Copy of Raw Data'!$E:$E,'Copy of Raw Data'!AZ:AZ,"ERROR",0,1)</f>
        <v>Argan oil, Water</v>
      </c>
      <c r="AG9">
        <f>IF(SUMIF('Claims Backend'!$AG$1:$BP$1,AG$3,'Claims Backend'!$AG8:$BP8)&gt;=1,1,0)*$H9</f>
        <v>0</v>
      </c>
      <c r="AH9">
        <f>IF(SUMIF('Claims Backend'!$AG$1:$BP$1,AH$3,'Claims Backend'!$AG8:$BP8)&gt;=1,1,0)*$H9</f>
        <v>0</v>
      </c>
      <c r="AI9">
        <f>IF(SUMIF('Claims Backend'!$AG$1:$BP$1,AI$3,'Claims Backend'!$AG8:$BP8)&gt;=1,1,0)*$H9</f>
        <v>0</v>
      </c>
      <c r="AJ9">
        <f>IF(SUMIF('Claims Backend'!$AG$1:$BP$1,AJ$3,'Claims Backend'!$AG8:$BP8)&gt;=1,1,0)*$H9</f>
        <v>0</v>
      </c>
      <c r="AK9">
        <f>IF(SUMIF('Claims Backend'!$AG$1:$BP$1,AK$3,'Claims Backend'!$AG8:$BP8)&gt;=1,1,0)*$H9</f>
        <v>0</v>
      </c>
      <c r="AL9">
        <f>IF(SUMIF('Claims Backend'!$AG$1:$BP$1,AL$3,'Claims Backend'!$AG8:$BP8)&gt;=1,1,0)*$H9</f>
        <v>0</v>
      </c>
      <c r="AM9">
        <f>IF(SUMIF('Claims Backend'!$AG$1:$BP$1,AM$3,'Claims Backend'!$AG8:$BP8)&gt;=1,1,0)*$H9</f>
        <v>667296.78</v>
      </c>
      <c r="AN9">
        <f>IF(SUMIF('Claims Backend'!$AG$1:$BP$1,AN$3,'Claims Backend'!$AG8:$BP8)&gt;=1,1,0)*$H9</f>
        <v>0</v>
      </c>
      <c r="AO9">
        <f>IF(SUMIF('Claims Backend'!$AG$1:$BP$1,AO$3,'Claims Backend'!$AG8:$BP8)&gt;=1,1,0)*$H9</f>
        <v>0</v>
      </c>
      <c r="AP9">
        <f>IF(SUMIF('Claims Backend'!$AG$1:$BP$1,AP$3,'Claims Backend'!$AG8:$BP8)&gt;=1,1,0)*$H9</f>
        <v>0</v>
      </c>
      <c r="AQ9">
        <f>IF(SUMIF('Claims Backend'!$AG$1:$BP$1,AQ$3,'Claims Backend'!$AG8:$BP8)&gt;=1,1,0)*$H9</f>
        <v>0</v>
      </c>
      <c r="AR9">
        <f>IF(SUMIF('Claims Backend'!$AG$1:$BP$1,AR$3,'Claims Backend'!$AG8:$BP8)&gt;=1,1,0)*$H9</f>
        <v>0</v>
      </c>
      <c r="AS9">
        <f>IF(SUMIF('Claims Backend'!$AG$1:$BP$1,AS$3,'Claims Backend'!$AG8:$BP8)&gt;=1,1,0)*$H9</f>
        <v>0</v>
      </c>
      <c r="AT9">
        <f>IF(SUMIF('Claims Backend'!$AG$1:$BP$1,AT$3,'Claims Backend'!$AG8:$BP8)&gt;=1,1,0)*$H9</f>
        <v>0</v>
      </c>
      <c r="AU9">
        <f>IF(SUMIF('Claims Backend'!$AG$1:$BP$1,AU$3,'Claims Backend'!$AG8:$BP8)&gt;=1,1,0)*$H9</f>
        <v>0</v>
      </c>
      <c r="AV9">
        <f>IF(SUMIF('Claims Backend'!$AG$1:$BP$1,AV$3,'Claims Backend'!$AG8:$BP8)&gt;=1,1,0)*$H9</f>
        <v>0</v>
      </c>
      <c r="AW9">
        <f>IF(SUMIF('Claims Backend'!$AG$1:$BP$1,AW$3,'Claims Backend'!$AG8:$BP8)&gt;=1,1,0)*$H9</f>
        <v>0</v>
      </c>
      <c r="AX9">
        <f>IF(SUMIF('Claims Backend'!$AG$1:$BP$1,AX$3,'Claims Backend'!$AG8:$BP8)&gt;=1,1,0)*$H9</f>
        <v>0</v>
      </c>
      <c r="AY9">
        <f>IF(SUMIF('Claims Backend'!$AG$1:$BP$1,AY$3,'Claims Backend'!$AG8:$BP8)&gt;=1,1,0)*$H9</f>
        <v>0</v>
      </c>
      <c r="AZ9">
        <f>IF(SUMIF('Claims Backend'!$AG$1:$BP$1,AZ$3,'Claims Backend'!$AG8:$BP8)&gt;=1,1,0)*$H9</f>
        <v>0</v>
      </c>
      <c r="BA9">
        <f>IF(SUMIF('Claims Backend'!$AG$1:$BP$1,BA$3,'Claims Backend'!$AG8:$BP8)&gt;=1,1,0)*$H9</f>
        <v>0</v>
      </c>
      <c r="BB9">
        <f>IF(SUMIF('Claims Backend'!$AG$1:$BP$1,BB$3,'Claims Backend'!$AG8:$BP8)&gt;=1,1,0)*$H9</f>
        <v>0</v>
      </c>
      <c r="BC9">
        <f>IF(SUMIF('Claims Backend'!$AG$1:$BP$1,BC$3,'Claims Backend'!$AG8:$BP8)&gt;=1,1,0)*$H9</f>
        <v>667296.78</v>
      </c>
      <c r="BD9">
        <f>IF(SUMIF('Claims Backend'!$AG$1:$BP$1,BD$3,'Claims Backend'!$AG8:$BP8)&gt;=1,1,0)*$H9</f>
        <v>0</v>
      </c>
      <c r="BE9">
        <f>IF(SUMIF('Claims Backend'!$AG$1:$BP$1,BE$3,'Claims Backend'!$AG8:$BP8)&gt;=1,1,0)*$H9</f>
        <v>0</v>
      </c>
      <c r="BF9">
        <f>IF(SUMIF('Claims Backend'!$AG$1:$BP$1,BF$3,'Claims Backend'!$AG8:$BP8)&gt;=1,1,0)*$H9</f>
        <v>0</v>
      </c>
      <c r="BG9">
        <f>IF(SUMIF('Claims Backend'!$AG$1:$BP$1,BG$3,'Claims Backend'!$AG8:$BP8)&gt;=1,1,0)*$H9</f>
        <v>0</v>
      </c>
      <c r="BH9">
        <f>IF(SUMIF('Claims Backend'!$AG$1:$BP$1,BH$3,'Claims Backend'!$AG8:$BP8)&gt;=1,1,0)*$H9</f>
        <v>0</v>
      </c>
      <c r="BI9">
        <f>IF(SUMIF('Claims Backend'!$AG$1:$BP$1,BI$3,'Claims Backend'!$AG8:$BP8)&gt;=1,1,0)*$H9</f>
        <v>0</v>
      </c>
      <c r="BJ9">
        <f>IF(SUMIF('Claims Backend'!$AG$1:$BP$1,BJ$3,'Claims Backend'!$AG8:$BP8)&gt;=1,1,0)*$H9</f>
        <v>0</v>
      </c>
    </row>
    <row r="10" spans="1:62">
      <c r="A10" s="9" t="str">
        <f>_xlfn.XLOOKUP($E10,'Copy of Raw Data'!$E:$E,'Copy of Raw Data'!A:A,"ERROR",0,1)</f>
        <v>US</v>
      </c>
      <c r="B10" s="9" t="str">
        <f>_xlfn.XLOOKUP($E10,'Copy of Raw Data'!$E:$E,'Copy of Raw Data'!B:B,"ERROR",0,1)</f>
        <v>Hair Mousses</v>
      </c>
      <c r="C10" s="9" t="str">
        <f>_xlfn.XLOOKUP($E10,'Copy of Raw Data'!$E:$E,'Copy of Raw Data'!C:C,"ERROR",0,1)</f>
        <v>ORIBE</v>
      </c>
      <c r="D10" s="9" t="str">
        <f>_xlfn.XLOOKUP($E10,'Copy of Raw Data'!$E:$E,'Copy of Raw Data'!D:D,"ERROR",0,1)</f>
        <v>www.amazon.com/dp/B00DHOROQ4</v>
      </c>
      <c r="E10" s="9" t="s">
        <v>61</v>
      </c>
      <c r="F10" s="9" t="str">
        <f>_xlfn.XLOOKUP($E10,'Copy of Raw Data'!$E:$E,'Copy of Raw Data'!F:F,"ERROR",0,1)</f>
        <v>Oribe Grandiose Hair Plumping Mousse, 5.8 Ounce</v>
      </c>
      <c r="G10" s="9">
        <f>_xlfn.XLOOKUP($E10,'Copy of Raw Data'!$E:$E,'Copy of Raw Data'!G:G,"ERROR",0,1)</f>
        <v>15690</v>
      </c>
      <c r="H10" s="9">
        <f>_xlfn.XLOOKUP($E10,'Copy of Raw Data'!$E:$E,'Copy of Raw Data'!H:H,"ERROR",0,1)</f>
        <v>611908.66</v>
      </c>
      <c r="I10" s="9">
        <f>_xlfn.XLOOKUP($E10,'Copy of Raw Data'!$E:$E,'Copy of Raw Data'!I:I,"ERROR",0,1)</f>
        <v>0.0238831850659649</v>
      </c>
      <c r="J10" s="9" t="str">
        <f>_xlfn.XLOOKUP($E10,'Copy of Raw Data'!$E:$E,'Copy of 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30 to 40</v>
      </c>
      <c r="L10" s="9">
        <f>_xlfn.XLOOKUP($E10,'Copy of Raw Data'!$E:$E,'Copy of Raw Data'!L:L,"ERROR",0,1)</f>
        <v>39</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_xlfn.XLOOKUP($E10,'Copy of Raw Data'!$E:$E,'Copy of Raw Data'!N:N,"ERROR",0,1)</f>
        <v>39</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3"/>
        <v>0</v>
      </c>
      <c r="Q10" s="9">
        <f>_xlfn.XLOOKUP($E10,'Copy of Raw Data'!$E:$E,'Copy of Raw Data'!Q:Q,"ERROR",0,1)</f>
        <v>5.8</v>
      </c>
      <c r="R10" s="9" t="str">
        <f>_xlfn.XLOOKUP($E10,'Copy of Raw Data'!$E:$E,'Copy of Raw Data'!R:R,"ERROR",0,1)</f>
        <v>fl oz</v>
      </c>
      <c r="S10" s="17">
        <f t="shared" si="4"/>
        <v>6.46551724137931</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0.2 to 0.3</v>
      </c>
      <c r="V10" s="17">
        <f t="shared" si="5"/>
        <v>0.218651242522128</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0.2 to 0.3</v>
      </c>
      <c r="X10" s="17">
        <f t="shared" si="6"/>
        <v>0.218651242522128</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17">
        <f t="array" ref="Z10">_xlfn.IFS(AA10="oz",_xlfn.IFS(R10="oz",Q10,R10="fl oz",Q10*1.04,R10="ml",Q10*0.0338),AA10="fl oz",_xlfn.IFS(R10="oz",Q10/1.04,R10="fl oz",Q10,R10="ml",Q10*0.0338/1.04),AA10="ml",_xlfn.IFS(R10="oz",Q10/0.0338,R10="fl oz",Q10*1.04/0.0338,R10="ml",Q10))</f>
        <v>6.032</v>
      </c>
      <c r="AA10" s="9" t="str">
        <f>_xlfn.XLOOKUP($E10,'Copy of Raw Data'!$E:$E,'Copy of Raw Data'!AA:AA,"ERROR",0,1)</f>
        <v>oz</v>
      </c>
      <c r="AB10" s="9" t="str">
        <f>_xlfn.XLOOKUP($E10,'Copy of Raw Data'!$E:$E,'Copy of Raw Data'!AB:AB,"ERROR",0,1)</f>
        <v>Spray Can</v>
      </c>
      <c r="AC10" s="9" t="str">
        <f>_xlfn.XLOOKUP($E10,'Copy of Raw Data'!$E:$E,'Copy of Raw Data'!AC:AC,"ERROR",0,1)</f>
        <v>Pack of 1</v>
      </c>
      <c r="AD10" s="9" t="str">
        <f>_xlfn.XLOOKUP($E10,'Copy of Raw Data'!$E:$E,'Copy of Raw Data'!AD:AD,"ERROR",0,1)</f>
        <v>Plumping, UV protection, Softening, Heat protection, Repair, Strengthening, Volumizing</v>
      </c>
      <c r="AE10" s="9" t="str">
        <f>_xlfn.XLOOKUP($E10,'Copy of Raw Data'!$E:$E,'Copy of Raw Data'!AO:AO,"ERROR",0,1)</f>
        <v>Paraben free</v>
      </c>
      <c r="AF10" s="9" t="str">
        <f>_xlfn.XLOOKUP($E10,'Copy of Raw Data'!$E:$E,'Copy of Raw Data'!AZ:AZ,"ERROR",0,1)</f>
        <v>Panthenol, Sunflower Seed Oil, Vitamin E, Water, Glycerin</v>
      </c>
      <c r="AG10">
        <f>IF(SUMIF('Claims Backend'!$AG$1:$BP$1,AG$3,'Claims Backend'!$AG9:$BP9)&gt;=1,1,0)*$H10</f>
        <v>0</v>
      </c>
      <c r="AH10">
        <f>IF(SUMIF('Claims Backend'!$AG$1:$BP$1,AH$3,'Claims Backend'!$AG9:$BP9)&gt;=1,1,0)*$H10</f>
        <v>0</v>
      </c>
      <c r="AI10">
        <f>IF(SUMIF('Claims Backend'!$AG$1:$BP$1,AI$3,'Claims Backend'!$AG9:$BP9)&gt;=1,1,0)*$H10</f>
        <v>0</v>
      </c>
      <c r="AJ10">
        <f>IF(SUMIF('Claims Backend'!$AG$1:$BP$1,AJ$3,'Claims Backend'!$AG9:$BP9)&gt;=1,1,0)*$H10</f>
        <v>0</v>
      </c>
      <c r="AK10">
        <f>IF(SUMIF('Claims Backend'!$AG$1:$BP$1,AK$3,'Claims Backend'!$AG9:$BP9)&gt;=1,1,0)*$H10</f>
        <v>0</v>
      </c>
      <c r="AL10">
        <f>IF(SUMIF('Claims Backend'!$AG$1:$BP$1,AL$3,'Claims Backend'!$AG9:$BP9)&gt;=1,1,0)*$H10</f>
        <v>0</v>
      </c>
      <c r="AM10">
        <f>IF(SUMIF('Claims Backend'!$AG$1:$BP$1,AM$3,'Claims Backend'!$AG9:$BP9)&gt;=1,1,0)*$H10</f>
        <v>0</v>
      </c>
      <c r="AN10">
        <f>IF(SUMIF('Claims Backend'!$AG$1:$BP$1,AN$3,'Claims Backend'!$AG9:$BP9)&gt;=1,1,0)*$H10</f>
        <v>0</v>
      </c>
      <c r="AO10">
        <f>IF(SUMIF('Claims Backend'!$AG$1:$BP$1,AO$3,'Claims Backend'!$AG9:$BP9)&gt;=1,1,0)*$H10</f>
        <v>0</v>
      </c>
      <c r="AP10">
        <f>IF(SUMIF('Claims Backend'!$AG$1:$BP$1,AP$3,'Claims Backend'!$AG9:$BP9)&gt;=1,1,0)*$H10</f>
        <v>0</v>
      </c>
      <c r="AQ10">
        <f>IF(SUMIF('Claims Backend'!$AG$1:$BP$1,AQ$3,'Claims Backend'!$AG9:$BP9)&gt;=1,1,0)*$H10</f>
        <v>0</v>
      </c>
      <c r="AR10">
        <f>IF(SUMIF('Claims Backend'!$AG$1:$BP$1,AR$3,'Claims Backend'!$AG9:$BP9)&gt;=1,1,0)*$H10</f>
        <v>0</v>
      </c>
      <c r="AS10">
        <f>IF(SUMIF('Claims Backend'!$AG$1:$BP$1,AS$3,'Claims Backend'!$AG9:$BP9)&gt;=1,1,0)*$H10</f>
        <v>0</v>
      </c>
      <c r="AT10">
        <f>IF(SUMIF('Claims Backend'!$AG$1:$BP$1,AT$3,'Claims Backend'!$AG9:$BP9)&gt;=1,1,0)*$H10</f>
        <v>0</v>
      </c>
      <c r="AU10">
        <f>IF(SUMIF('Claims Backend'!$AG$1:$BP$1,AU$3,'Claims Backend'!$AG9:$BP9)&gt;=1,1,0)*$H10</f>
        <v>0</v>
      </c>
      <c r="AV10">
        <f>IF(SUMIF('Claims Backend'!$AG$1:$BP$1,AV$3,'Claims Backend'!$AG9:$BP9)&gt;=1,1,0)*$H10</f>
        <v>0</v>
      </c>
      <c r="AW10">
        <f>IF(SUMIF('Claims Backend'!$AG$1:$BP$1,AW$3,'Claims Backend'!$AG9:$BP9)&gt;=1,1,0)*$H10</f>
        <v>611908.66</v>
      </c>
      <c r="AX10">
        <f>IF(SUMIF('Claims Backend'!$AG$1:$BP$1,AX$3,'Claims Backend'!$AG9:$BP9)&gt;=1,1,0)*$H10</f>
        <v>0</v>
      </c>
      <c r="AY10">
        <f>IF(SUMIF('Claims Backend'!$AG$1:$BP$1,AY$3,'Claims Backend'!$AG9:$BP9)&gt;=1,1,0)*$H10</f>
        <v>0</v>
      </c>
      <c r="AZ10">
        <f>IF(SUMIF('Claims Backend'!$AG$1:$BP$1,AZ$3,'Claims Backend'!$AG9:$BP9)&gt;=1,1,0)*$H10</f>
        <v>0</v>
      </c>
      <c r="BA10">
        <f>IF(SUMIF('Claims Backend'!$AG$1:$BP$1,BA$3,'Claims Backend'!$AG9:$BP9)&gt;=1,1,0)*$H10</f>
        <v>0</v>
      </c>
      <c r="BB10">
        <f>IF(SUMIF('Claims Backend'!$AG$1:$BP$1,BB$3,'Claims Backend'!$AG9:$BP9)&gt;=1,1,0)*$H10</f>
        <v>0</v>
      </c>
      <c r="BC10">
        <f>IF(SUMIF('Claims Backend'!$AG$1:$BP$1,BC$3,'Claims Backend'!$AG9:$BP9)&gt;=1,1,0)*$H10</f>
        <v>0</v>
      </c>
      <c r="BD10">
        <f>IF(SUMIF('Claims Backend'!$AG$1:$BP$1,BD$3,'Claims Backend'!$AG9:$BP9)&gt;=1,1,0)*$H10</f>
        <v>0</v>
      </c>
      <c r="BE10">
        <f>IF(SUMIF('Claims Backend'!$AG$1:$BP$1,BE$3,'Claims Backend'!$AG9:$BP9)&gt;=1,1,0)*$H10</f>
        <v>0</v>
      </c>
      <c r="BF10">
        <f>IF(SUMIF('Claims Backend'!$AG$1:$BP$1,BF$3,'Claims Backend'!$AG9:$BP9)&gt;=1,1,0)*$H10</f>
        <v>0</v>
      </c>
      <c r="BG10">
        <f>IF(SUMIF('Claims Backend'!$AG$1:$BP$1,BG$3,'Claims Backend'!$AG9:$BP9)&gt;=1,1,0)*$H10</f>
        <v>0</v>
      </c>
      <c r="BH10">
        <f>IF(SUMIF('Claims Backend'!$AG$1:$BP$1,BH$3,'Claims Backend'!$AG9:$BP9)&gt;=1,1,0)*$H10</f>
        <v>0</v>
      </c>
      <c r="BI10">
        <f>IF(SUMIF('Claims Backend'!$AG$1:$BP$1,BI$3,'Claims Backend'!$AG9:$BP9)&gt;=1,1,0)*$H10</f>
        <v>0</v>
      </c>
      <c r="BJ10">
        <f>IF(SUMIF('Claims Backend'!$AG$1:$BP$1,BJ$3,'Claims Backend'!$AG9:$BP9)&gt;=1,1,0)*$H10</f>
        <v>0</v>
      </c>
    </row>
    <row r="11" spans="1:62">
      <c r="A11" s="9" t="str">
        <f>_xlfn.XLOOKUP($E11,'Copy of Raw Data'!$E:$E,'Copy of Raw Data'!A:A,"ERROR",0,1)</f>
        <v>US</v>
      </c>
      <c r="B11" s="9" t="str">
        <f>_xlfn.XLOOKUP($E11,'Copy of Raw Data'!$E:$E,'Copy of Raw Data'!B:B,"ERROR",0,1)</f>
        <v>Hair Mousses</v>
      </c>
      <c r="C11" s="9" t="str">
        <f>_xlfn.XLOOKUP($E11,'Copy of Raw Data'!$E:$E,'Copy of Raw Data'!C:C,"ERROR",0,1)</f>
        <v>moroccanoil</v>
      </c>
      <c r="D11" s="9" t="str">
        <f>_xlfn.XLOOKUP($E11,'Copy of Raw Data'!$E:$E,'Copy of Raw Data'!D:D,"ERROR",0,1)</f>
        <v>www.amazon.com/dp/B004JWR9PO</v>
      </c>
      <c r="E11" s="9" t="s">
        <v>65</v>
      </c>
      <c r="F11" s="9" t="str">
        <f>_xlfn.XLOOKUP($E11,'Copy of Raw Data'!$E:$E,'Copy of Raw Data'!F:F,"ERROR",0,1)</f>
        <v>Moroccanoil Curl Control Mousse, 5.1 Fl Oz Moroccanoil Curl Control Mousse, 5.1 Fl Oz</v>
      </c>
      <c r="G11" s="9">
        <f>_xlfn.XLOOKUP($E11,'Copy of Raw Data'!$E:$E,'Copy of Raw Data'!G:G,"ERROR",0,1)</f>
        <v>18728</v>
      </c>
      <c r="H11" s="9">
        <f>_xlfn.XLOOKUP($E11,'Copy of Raw Data'!$E:$E,'Copy of Raw Data'!H:H,"ERROR",0,1)</f>
        <v>561764.97</v>
      </c>
      <c r="I11" s="9">
        <f>_xlfn.XLOOKUP($E11,'Copy of Raw Data'!$E:$E,'Copy of Raw Data'!I:I,"ERROR",0,1)</f>
        <v>0.0223656881390229</v>
      </c>
      <c r="J11" s="9" t="str">
        <f>_xlfn.XLOOKUP($E11,'Copy of Raw Data'!$E:$E,'Copy of 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_xlfn.XLOOKUP($E11,'Copy of Raw Data'!$E:$E,'Copy of Raw Data'!L:L,"ERROR",0,1)</f>
        <v>30</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_xlfn.XLOOKUP($E11,'Copy of Raw Data'!$E:$E,'Copy of Raw Data'!N:N,"ERROR",0,1)</f>
        <v>30</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No Discount</v>
      </c>
      <c r="P11" s="16">
        <f t="shared" si="3"/>
        <v>0</v>
      </c>
      <c r="Q11" s="9">
        <f>_xlfn.XLOOKUP($E11,'Copy of Raw Data'!$E:$E,'Copy of Raw Data'!Q:Q,"ERROR",0,1)</f>
        <v>5.1</v>
      </c>
      <c r="R11" s="9" t="str">
        <f>_xlfn.XLOOKUP($E11,'Copy of Raw Data'!$E:$E,'Copy of Raw Data'!R:R,"ERROR",0,1)</f>
        <v>fl oz</v>
      </c>
      <c r="S11" s="17">
        <f t="shared" si="4"/>
        <v>5.65610859728507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0.1 to 0.2</v>
      </c>
      <c r="V11" s="17">
        <f t="shared" si="5"/>
        <v>0.191278613367774</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0.1 to 0.2</v>
      </c>
      <c r="X11" s="17">
        <f t="shared" si="6"/>
        <v>0.191278613367774</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4 to 6</v>
      </c>
      <c r="Z11" s="17">
        <f t="array" ref="Z11">_xlfn.IFS(AA11="oz",_xlfn.IFS(R11="oz",Q11,R11="fl oz",Q11*1.04,R11="ml",Q11*0.0338),AA11="fl oz",_xlfn.IFS(R11="oz",Q11/1.04,R11="fl oz",Q11,R11="ml",Q11*0.0338/1.04),AA11="ml",_xlfn.IFS(R11="oz",Q11/0.0338,R11="fl oz",Q11*1.04/0.0338,R11="ml",Q11))</f>
        <v>5.304</v>
      </c>
      <c r="AA11" s="9" t="str">
        <f>_xlfn.XLOOKUP($E11,'Copy of Raw Data'!$E:$E,'Copy of Raw Data'!AA:AA,"ERROR",0,1)</f>
        <v>oz</v>
      </c>
      <c r="AB11" s="9" t="str">
        <f>_xlfn.XLOOKUP($E11,'Copy of Raw Data'!$E:$E,'Copy of Raw Data'!AB:AB,"ERROR",0,1)</f>
        <v>Pump Bottle</v>
      </c>
      <c r="AC11" s="9" t="str">
        <f>_xlfn.XLOOKUP($E11,'Copy of Raw Data'!$E:$E,'Copy of Raw Data'!AC:AC,"ERROR",0,1)</f>
        <v>Pack of 1</v>
      </c>
      <c r="AD11" s="9" t="str">
        <f>_xlfn.XLOOKUP($E11,'Copy of Raw Data'!$E:$E,'Copy of Raw Data'!AD:AD,"ERROR",0,1)</f>
        <v>Curl Protection, Smoothening, Frizz Control</v>
      </c>
      <c r="AE11" s="9" t="str">
        <f>_xlfn.XLOOKUP($E11,'Copy of Raw Data'!$E:$E,'Copy of Raw Data'!AO:AO,"ERROR",0,1)</f>
        <v>Paraben free, Residue free, Cruelty Free</v>
      </c>
      <c r="AF11" s="9" t="str">
        <f>_xlfn.XLOOKUP($E11,'Copy of Raw Data'!$E:$E,'Copy of Raw Data'!AZ:AZ,"ERROR",0,1)</f>
        <v>Argan oil, Water, Castor Oil, Citric Acid</v>
      </c>
      <c r="AG11">
        <f>IF(SUMIF('Claims Backend'!$AG$1:$BP$1,AG$3,'Claims Backend'!$AG10:$BP10)&gt;=1,1,0)*$H11</f>
        <v>0</v>
      </c>
      <c r="AH11">
        <f>IF(SUMIF('Claims Backend'!$AG$1:$BP$1,AH$3,'Claims Backend'!$AG10:$BP10)&gt;=1,1,0)*$H11</f>
        <v>0</v>
      </c>
      <c r="AI11">
        <f>IF(SUMIF('Claims Backend'!$AG$1:$BP$1,AI$3,'Claims Backend'!$AG10:$BP10)&gt;=1,1,0)*$H11</f>
        <v>0</v>
      </c>
      <c r="AJ11">
        <f>IF(SUMIF('Claims Backend'!$AG$1:$BP$1,AJ$3,'Claims Backend'!$AG10:$BP10)&gt;=1,1,0)*$H11</f>
        <v>0</v>
      </c>
      <c r="AK11">
        <f>IF(SUMIF('Claims Backend'!$AG$1:$BP$1,AK$3,'Claims Backend'!$AG10:$BP10)&gt;=1,1,0)*$H11</f>
        <v>0</v>
      </c>
      <c r="AL11">
        <f>IF(SUMIF('Claims Backend'!$AG$1:$BP$1,AL$3,'Claims Backend'!$AG10:$BP10)&gt;=1,1,0)*$H11</f>
        <v>0</v>
      </c>
      <c r="AM11">
        <f>IF(SUMIF('Claims Backend'!$AG$1:$BP$1,AM$3,'Claims Backend'!$AG10:$BP10)&gt;=1,1,0)*$H11</f>
        <v>561764.97</v>
      </c>
      <c r="AN11">
        <f>IF(SUMIF('Claims Backend'!$AG$1:$BP$1,AN$3,'Claims Backend'!$AG10:$BP10)&gt;=1,1,0)*$H11</f>
        <v>0</v>
      </c>
      <c r="AO11">
        <f>IF(SUMIF('Claims Backend'!$AG$1:$BP$1,AO$3,'Claims Backend'!$AG10:$BP10)&gt;=1,1,0)*$H11</f>
        <v>0</v>
      </c>
      <c r="AP11">
        <f>IF(SUMIF('Claims Backend'!$AG$1:$BP$1,AP$3,'Claims Backend'!$AG10:$BP10)&gt;=1,1,0)*$H11</f>
        <v>0</v>
      </c>
      <c r="AQ11">
        <f>IF(SUMIF('Claims Backend'!$AG$1:$BP$1,AQ$3,'Claims Backend'!$AG10:$BP10)&gt;=1,1,0)*$H11</f>
        <v>0</v>
      </c>
      <c r="AR11">
        <f>IF(SUMIF('Claims Backend'!$AG$1:$BP$1,AR$3,'Claims Backend'!$AG10:$BP10)&gt;=1,1,0)*$H11</f>
        <v>0</v>
      </c>
      <c r="AS11">
        <f>IF(SUMIF('Claims Backend'!$AG$1:$BP$1,AS$3,'Claims Backend'!$AG10:$BP10)&gt;=1,1,0)*$H11</f>
        <v>0</v>
      </c>
      <c r="AT11">
        <f>IF(SUMIF('Claims Backend'!$AG$1:$BP$1,AT$3,'Claims Backend'!$AG10:$BP10)&gt;=1,1,0)*$H11</f>
        <v>0</v>
      </c>
      <c r="AU11">
        <f>IF(SUMIF('Claims Backend'!$AG$1:$BP$1,AU$3,'Claims Backend'!$AG10:$BP10)&gt;=1,1,0)*$H11</f>
        <v>0</v>
      </c>
      <c r="AV11">
        <f>IF(SUMIF('Claims Backend'!$AG$1:$BP$1,AV$3,'Claims Backend'!$AG10:$BP10)&gt;=1,1,0)*$H11</f>
        <v>0</v>
      </c>
      <c r="AW11">
        <f>IF(SUMIF('Claims Backend'!$AG$1:$BP$1,AW$3,'Claims Backend'!$AG10:$BP10)&gt;=1,1,0)*$H11</f>
        <v>561764.97</v>
      </c>
      <c r="AX11">
        <f>IF(SUMIF('Claims Backend'!$AG$1:$BP$1,AX$3,'Claims Backend'!$AG10:$BP10)&gt;=1,1,0)*$H11</f>
        <v>0</v>
      </c>
      <c r="AY11">
        <f>IF(SUMIF('Claims Backend'!$AG$1:$BP$1,AY$3,'Claims Backend'!$AG10:$BP10)&gt;=1,1,0)*$H11</f>
        <v>0</v>
      </c>
      <c r="AZ11">
        <f>IF(SUMIF('Claims Backend'!$AG$1:$BP$1,AZ$3,'Claims Backend'!$AG10:$BP10)&gt;=1,1,0)*$H11</f>
        <v>0</v>
      </c>
      <c r="BA11">
        <f>IF(SUMIF('Claims Backend'!$AG$1:$BP$1,BA$3,'Claims Backend'!$AG10:$BP10)&gt;=1,1,0)*$H11</f>
        <v>0</v>
      </c>
      <c r="BB11">
        <f>IF(SUMIF('Claims Backend'!$AG$1:$BP$1,BB$3,'Claims Backend'!$AG10:$BP10)&gt;=1,1,0)*$H11</f>
        <v>0</v>
      </c>
      <c r="BC11">
        <f>IF(SUMIF('Claims Backend'!$AG$1:$BP$1,BC$3,'Claims Backend'!$AG10:$BP10)&gt;=1,1,0)*$H11</f>
        <v>561764.97</v>
      </c>
      <c r="BD11">
        <f>IF(SUMIF('Claims Backend'!$AG$1:$BP$1,BD$3,'Claims Backend'!$AG10:$BP10)&gt;=1,1,0)*$H11</f>
        <v>0</v>
      </c>
      <c r="BE11">
        <f>IF(SUMIF('Claims Backend'!$AG$1:$BP$1,BE$3,'Claims Backend'!$AG10:$BP10)&gt;=1,1,0)*$H11</f>
        <v>0</v>
      </c>
      <c r="BF11">
        <f>IF(SUMIF('Claims Backend'!$AG$1:$BP$1,BF$3,'Claims Backend'!$AG10:$BP10)&gt;=1,1,0)*$H11</f>
        <v>0</v>
      </c>
      <c r="BG11">
        <f>IF(SUMIF('Claims Backend'!$AG$1:$BP$1,BG$3,'Claims Backend'!$AG10:$BP10)&gt;=1,1,0)*$H11</f>
        <v>0</v>
      </c>
      <c r="BH11">
        <f>IF(SUMIF('Claims Backend'!$AG$1:$BP$1,BH$3,'Claims Backend'!$AG10:$BP10)&gt;=1,1,0)*$H11</f>
        <v>0</v>
      </c>
      <c r="BI11">
        <f>IF(SUMIF('Claims Backend'!$AG$1:$BP$1,BI$3,'Claims Backend'!$AG10:$BP10)&gt;=1,1,0)*$H11</f>
        <v>0</v>
      </c>
      <c r="BJ11">
        <f>IF(SUMIF('Claims Backend'!$AG$1:$BP$1,BJ$3,'Claims Backend'!$AG10:$BP10)&gt;=1,1,0)*$H11</f>
        <v>0</v>
      </c>
    </row>
    <row r="12" spans="1:62">
      <c r="A12" s="9" t="str">
        <f>_xlfn.XLOOKUP($E12,'Copy of Raw Data'!$E:$E,'Copy of Raw Data'!A:A,"ERROR",0,1)</f>
        <v>US</v>
      </c>
      <c r="B12" s="9" t="str">
        <f>_xlfn.XLOOKUP($E12,'Copy of Raw Data'!$E:$E,'Copy of Raw Data'!B:B,"ERROR",0,1)</f>
        <v>Hair Mousses</v>
      </c>
      <c r="C12" s="9" t="str">
        <f>_xlfn.XLOOKUP($E12,'Copy of Raw Data'!$E:$E,'Copy of Raw Data'!C:C,"ERROR",0,1)</f>
        <v>Keranique</v>
      </c>
      <c r="D12" s="9" t="str">
        <f>_xlfn.XLOOKUP($E12,'Copy of Raw Data'!$E:$E,'Copy of Raw Data'!D:D,"ERROR",0,1)</f>
        <v>www.amazon.com/dp/B00CRJWIIE</v>
      </c>
      <c r="E12" s="9" t="s">
        <v>69</v>
      </c>
      <c r="F12" s="9" t="str">
        <f>_xlfn.XLOOKUP($E12,'Copy of Raw Data'!$E:$E,'Copy of Raw Data'!F:F,"ERROR",0,1)</f>
        <v>Volumizing Hair Mousse for Women - Thickening and Styling Anti-Frizz Foam Spray - Fine, Straight, Wavy, and Curly Hair Mousse for All Hair Types - Travel Size Mousse for Hair Volume by Keranique</v>
      </c>
      <c r="G12" s="9">
        <f>_xlfn.XLOOKUP($E12,'Copy of Raw Data'!$E:$E,'Copy of Raw Data'!G:G,"ERROR",0,1)</f>
        <v>22777</v>
      </c>
      <c r="H12" s="9">
        <f>_xlfn.XLOOKUP($E12,'Copy of Raw Data'!$E:$E,'Copy of Raw Data'!H:H,"ERROR",0,1)</f>
        <v>526071.38</v>
      </c>
      <c r="I12" s="9">
        <f>_xlfn.XLOOKUP($E12,'Copy of Raw Data'!$E:$E,'Copy of Raw Data'!I:I,"ERROR",0,1)</f>
        <v>0.0218454771257052</v>
      </c>
      <c r="J12" s="9" t="str">
        <f>_xlfn.XLOOKUP($E12,'Copy of Raw Data'!$E:$E,'Copy of 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_xlfn.XLOOKUP($E12,'Copy of Raw Data'!$E:$E,'Copy of Raw Data'!L:L,"ERROR",0,1)</f>
        <v>23.15</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_xlfn.XLOOKUP($E12,'Copy of Raw Data'!$E:$E,'Copy of Raw Data'!N:N,"ERROR",0,1)</f>
        <v>23.7</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2% to 4%</v>
      </c>
      <c r="P12" s="16">
        <f t="shared" si="3"/>
        <v>0.0232067510548524</v>
      </c>
      <c r="Q12" s="9">
        <f>_xlfn.XLOOKUP($E12,'Copy of Raw Data'!$E:$E,'Copy of Raw Data'!Q:Q,"ERROR",0,1)</f>
        <v>3.4</v>
      </c>
      <c r="R12" s="9" t="str">
        <f>_xlfn.XLOOKUP($E12,'Copy of Raw Data'!$E:$E,'Copy of Raw Data'!R:R,"ERROR",0,1)</f>
        <v>fl oz</v>
      </c>
      <c r="S12" s="17">
        <f t="shared" si="4"/>
        <v>6.54694570135747</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5 to 10</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0.2 to 0.3</v>
      </c>
      <c r="V12" s="17">
        <f t="shared" si="5"/>
        <v>0.226665156840812</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0.2 to 0.3</v>
      </c>
      <c r="X12" s="17">
        <f t="shared" si="6"/>
        <v>0.221404994973198</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2 to 4</v>
      </c>
      <c r="Z12" s="17">
        <f t="array" ref="Z12">_xlfn.IFS(AA12="oz",_xlfn.IFS(R12="oz",Q12,R12="fl oz",Q12*1.04,R12="ml",Q12*0.0338),AA12="fl oz",_xlfn.IFS(R12="oz",Q12/1.04,R12="fl oz",Q12,R12="ml",Q12*0.0338/1.04),AA12="ml",_xlfn.IFS(R12="oz",Q12/0.0338,R12="fl oz",Q12*1.04/0.0338,R12="ml",Q12))</f>
        <v>3.536</v>
      </c>
      <c r="AA12" s="9" t="str">
        <f>_xlfn.XLOOKUP($E12,'Copy of Raw Data'!$E:$E,'Copy of Raw Data'!AA:AA,"ERROR",0,1)</f>
        <v>oz</v>
      </c>
      <c r="AB12" s="9" t="str">
        <f>_xlfn.XLOOKUP($E12,'Copy of Raw Data'!$E:$E,'Copy of Raw Data'!AB:AB,"ERROR",0,1)</f>
        <v>Pump Bottle</v>
      </c>
      <c r="AC12" s="9" t="str">
        <f>_xlfn.XLOOKUP($E12,'Copy of Raw Data'!$E:$E,'Copy of Raw Data'!AC:AC,"ERROR",0,1)</f>
        <v>Pack of 1</v>
      </c>
      <c r="AD12" s="9" t="str">
        <f>_xlfn.XLOOKUP($E12,'Copy of Raw Data'!$E:$E,'Copy of Raw Data'!AD:AD,"ERROR",0,1)</f>
        <v>Volumizing, Anti-Frizz, Lightweight, Moisturising, Heat Protection, Flake Control, Shine</v>
      </c>
      <c r="AE12" s="9" t="str">
        <f>_xlfn.XLOOKUP($E12,'Copy of Raw Data'!$E:$E,'Copy of Raw Data'!AO:AO,"ERROR",0,1)</f>
        <v>Paraffin Free, Sulfate Free, Phthalate Free, Alcohol Free, Formaldehyde Free, Residue free</v>
      </c>
      <c r="AF12" s="9" t="str">
        <f>_xlfn.XLOOKUP($E12,'Copy of Raw Data'!$E:$E,'Copy of Raw Data'!AZ:AZ,"ERROR",0,1)</f>
        <v>Keratin, Amino Acids, Water, Glycerin, Menthol, Peppermint Oil</v>
      </c>
      <c r="AG12">
        <f>IF(SUMIF('Claims Backend'!$AG$1:$BP$1,AG$3,'Claims Backend'!$AG11:$BP11)&gt;=1,1,0)*$H12</f>
        <v>526071.38</v>
      </c>
      <c r="AH12">
        <f>IF(SUMIF('Claims Backend'!$AG$1:$BP$1,AH$3,'Claims Backend'!$AG11:$BP11)&gt;=1,1,0)*$H12</f>
        <v>0</v>
      </c>
      <c r="AI12">
        <f>IF(SUMIF('Claims Backend'!$AG$1:$BP$1,AI$3,'Claims Backend'!$AG11:$BP11)&gt;=1,1,0)*$H12</f>
        <v>0</v>
      </c>
      <c r="AJ12">
        <f>IF(SUMIF('Claims Backend'!$AG$1:$BP$1,AJ$3,'Claims Backend'!$AG11:$BP11)&gt;=1,1,0)*$H12</f>
        <v>0</v>
      </c>
      <c r="AK12">
        <f>IF(SUMIF('Claims Backend'!$AG$1:$BP$1,AK$3,'Claims Backend'!$AG11:$BP11)&gt;=1,1,0)*$H12</f>
        <v>0</v>
      </c>
      <c r="AL12">
        <f>IF(SUMIF('Claims Backend'!$AG$1:$BP$1,AL$3,'Claims Backend'!$AG11:$BP11)&gt;=1,1,0)*$H12</f>
        <v>0</v>
      </c>
      <c r="AM12">
        <f>IF(SUMIF('Claims Backend'!$AG$1:$BP$1,AM$3,'Claims Backend'!$AG11:$BP11)&gt;=1,1,0)*$H12</f>
        <v>0</v>
      </c>
      <c r="AN12">
        <f>IF(SUMIF('Claims Backend'!$AG$1:$BP$1,AN$3,'Claims Backend'!$AG11:$BP11)&gt;=1,1,0)*$H12</f>
        <v>0</v>
      </c>
      <c r="AO12">
        <f>IF(SUMIF('Claims Backend'!$AG$1:$BP$1,AO$3,'Claims Backend'!$AG11:$BP11)&gt;=1,1,0)*$H12</f>
        <v>0</v>
      </c>
      <c r="AP12">
        <f>IF(SUMIF('Claims Backend'!$AG$1:$BP$1,AP$3,'Claims Backend'!$AG11:$BP11)&gt;=1,1,0)*$H12</f>
        <v>0</v>
      </c>
      <c r="AQ12">
        <f>IF(SUMIF('Claims Backend'!$AG$1:$BP$1,AQ$3,'Claims Backend'!$AG11:$BP11)&gt;=1,1,0)*$H12</f>
        <v>526071.38</v>
      </c>
      <c r="AR12">
        <f>IF(SUMIF('Claims Backend'!$AG$1:$BP$1,AR$3,'Claims Backend'!$AG11:$BP11)&gt;=1,1,0)*$H12</f>
        <v>0</v>
      </c>
      <c r="AS12">
        <f>IF(SUMIF('Claims Backend'!$AG$1:$BP$1,AS$3,'Claims Backend'!$AG11:$BP11)&gt;=1,1,0)*$H12</f>
        <v>0</v>
      </c>
      <c r="AT12">
        <f>IF(SUMIF('Claims Backend'!$AG$1:$BP$1,AT$3,'Claims Backend'!$AG11:$BP11)&gt;=1,1,0)*$H12</f>
        <v>0</v>
      </c>
      <c r="AU12">
        <f>IF(SUMIF('Claims Backend'!$AG$1:$BP$1,AU$3,'Claims Backend'!$AG11:$BP11)&gt;=1,1,0)*$H12</f>
        <v>0</v>
      </c>
      <c r="AV12">
        <f>IF(SUMIF('Claims Backend'!$AG$1:$BP$1,AV$3,'Claims Backend'!$AG11:$BP11)&gt;=1,1,0)*$H12</f>
        <v>0</v>
      </c>
      <c r="AW12">
        <f>IF(SUMIF('Claims Backend'!$AG$1:$BP$1,AW$3,'Claims Backend'!$AG11:$BP11)&gt;=1,1,0)*$H12</f>
        <v>526071.38</v>
      </c>
      <c r="AX12">
        <f>IF(SUMIF('Claims Backend'!$AG$1:$BP$1,AX$3,'Claims Backend'!$AG11:$BP11)&gt;=1,1,0)*$H12</f>
        <v>526071.38</v>
      </c>
      <c r="AY12">
        <f>IF(SUMIF('Claims Backend'!$AG$1:$BP$1,AY$3,'Claims Backend'!$AG11:$BP11)&gt;=1,1,0)*$H12</f>
        <v>0</v>
      </c>
      <c r="AZ12">
        <f>IF(SUMIF('Claims Backend'!$AG$1:$BP$1,AZ$3,'Claims Backend'!$AG11:$BP11)&gt;=1,1,0)*$H12</f>
        <v>0</v>
      </c>
      <c r="BA12">
        <f>IF(SUMIF('Claims Backend'!$AG$1:$BP$1,BA$3,'Claims Backend'!$AG11:$BP11)&gt;=1,1,0)*$H12</f>
        <v>0</v>
      </c>
      <c r="BB12">
        <f>IF(SUMIF('Claims Backend'!$AG$1:$BP$1,BB$3,'Claims Backend'!$AG11:$BP11)&gt;=1,1,0)*$H12</f>
        <v>0</v>
      </c>
      <c r="BC12">
        <f>IF(SUMIF('Claims Backend'!$AG$1:$BP$1,BC$3,'Claims Backend'!$AG11:$BP11)&gt;=1,1,0)*$H12</f>
        <v>526071.38</v>
      </c>
      <c r="BD12">
        <f>IF(SUMIF('Claims Backend'!$AG$1:$BP$1,BD$3,'Claims Backend'!$AG11:$BP11)&gt;=1,1,0)*$H12</f>
        <v>0</v>
      </c>
      <c r="BE12">
        <f>IF(SUMIF('Claims Backend'!$AG$1:$BP$1,BE$3,'Claims Backend'!$AG11:$BP11)&gt;=1,1,0)*$H12</f>
        <v>0</v>
      </c>
      <c r="BF12">
        <f>IF(SUMIF('Claims Backend'!$AG$1:$BP$1,BF$3,'Claims Backend'!$AG11:$BP11)&gt;=1,1,0)*$H12</f>
        <v>526071.38</v>
      </c>
      <c r="BG12">
        <f>IF(SUMIF('Claims Backend'!$AG$1:$BP$1,BG$3,'Claims Backend'!$AG11:$BP11)&gt;=1,1,0)*$H12</f>
        <v>0</v>
      </c>
      <c r="BH12">
        <f>IF(SUMIF('Claims Backend'!$AG$1:$BP$1,BH$3,'Claims Backend'!$AG11:$BP11)&gt;=1,1,0)*$H12</f>
        <v>0</v>
      </c>
      <c r="BI12">
        <f>IF(SUMIF('Claims Backend'!$AG$1:$BP$1,BI$3,'Claims Backend'!$AG11:$BP11)&gt;=1,1,0)*$H12</f>
        <v>0</v>
      </c>
      <c r="BJ12">
        <f>IF(SUMIF('Claims Backend'!$AG$1:$BP$1,BJ$3,'Claims Backend'!$AG11:$BP11)&gt;=1,1,0)*$H12</f>
        <v>0</v>
      </c>
    </row>
    <row r="13" spans="1:62">
      <c r="A13" s="9" t="str">
        <f>_xlfn.XLOOKUP($E13,'Copy of Raw Data'!$E:$E,'Copy of Raw Data'!A:A,"ERROR",0,1)</f>
        <v>US</v>
      </c>
      <c r="B13" s="9" t="str">
        <f>_xlfn.XLOOKUP($E13,'Copy of Raw Data'!$E:$E,'Copy of Raw Data'!B:B,"ERROR",0,1)</f>
        <v>Hair Mousses</v>
      </c>
      <c r="C13" s="9" t="str">
        <f>_xlfn.XLOOKUP($E13,'Copy of Raw Data'!$E:$E,'Copy of Raw Data'!C:C,"ERROR",0,1)</f>
        <v>kenra</v>
      </c>
      <c r="D13" s="9" t="str">
        <f>_xlfn.XLOOKUP($E13,'Copy of Raw Data'!$E:$E,'Copy of Raw Data'!D:D,"ERROR",0,1)</f>
        <v>www.amazon.com/dp/B00J0T3LXK</v>
      </c>
      <c r="E13" s="9" t="s">
        <v>72</v>
      </c>
      <c r="F13" s="9" t="str">
        <f>_xlfn.XLOOKUP($E13,'Copy of Raw Data'!$E:$E,'Copy of Raw Data'!F:F,"ERROR",0,1)</f>
        <v>Kenra Platinum Thickening Mousse 12 | Volumizing Styler | Adds Fullness &amp; Body | Humidity Protection Up To 48 hours | Desity Plumping up tp 150% | Thermal Protection | All Hair Types</v>
      </c>
      <c r="G13" s="9">
        <f>_xlfn.XLOOKUP($E13,'Copy of Raw Data'!$E:$E,'Copy of Raw Data'!G:G,"ERROR",0,1)</f>
        <v>24306</v>
      </c>
      <c r="H13" s="9">
        <f>_xlfn.XLOOKUP($E13,'Copy of Raw Data'!$E:$E,'Copy of Raw Data'!H:H,"ERROR",0,1)</f>
        <v>513835.31</v>
      </c>
      <c r="I13" s="9">
        <f>_xlfn.XLOOKUP($E13,'Copy of Raw Data'!$E:$E,'Copy of Raw Data'!I:I,"ERROR",0,1)</f>
        <v>0.0172530396734304</v>
      </c>
      <c r="J13" s="9" t="str">
        <f>_xlfn.XLOOKUP($E13,'Copy of Raw Data'!$E:$E,'Copy of 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20 to 30</v>
      </c>
      <c r="L13" s="9">
        <f>_xlfn.XLOOKUP($E13,'Copy of Raw Data'!$E:$E,'Copy of Raw Data'!L:L,"ERROR",0,1)</f>
        <v>21.49</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20 to 30</v>
      </c>
      <c r="N13" s="9">
        <f>_xlfn.XLOOKUP($E13,'Copy of Raw Data'!$E:$E,'Copy of Raw Data'!N:N,"ERROR",0,1)</f>
        <v>23.99</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10% to 15%</v>
      </c>
      <c r="P13" s="16">
        <f t="shared" si="3"/>
        <v>0.104210087536474</v>
      </c>
      <c r="Q13" s="9">
        <f>_xlfn.XLOOKUP($E13,'Copy of Raw Data'!$E:$E,'Copy of Raw Data'!Q:Q,"ERROR",0,1)</f>
        <v>6.7</v>
      </c>
      <c r="R13" s="9" t="str">
        <f>_xlfn.XLOOKUP($E13,'Copy of Raw Data'!$E:$E,'Copy of Raw Data'!R:R,"ERROR",0,1)</f>
        <v>oz</v>
      </c>
      <c r="S13" s="17">
        <f t="shared" si="4"/>
        <v>3.20746268656716</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3 to 4</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0.1 to 0.2</v>
      </c>
      <c r="V13" s="17">
        <f t="shared" si="5"/>
        <v>0.121088840545329</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0.1 to 0.2</v>
      </c>
      <c r="X13" s="17">
        <f t="shared" si="6"/>
        <v>0.10847016187241</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17">
        <f t="array" ref="Z13">_xlfn.IFS(AA13="oz",_xlfn.IFS(R13="oz",Q13,R13="fl oz",Q13*1.04,R13="ml",Q13*0.0338),AA13="fl oz",_xlfn.IFS(R13="oz",Q13/1.04,R13="fl oz",Q13,R13="ml",Q13*0.0338/1.04),AA13="ml",_xlfn.IFS(R13="oz",Q13/0.0338,R13="fl oz",Q13*1.04/0.0338,R13="ml",Q13))</f>
        <v>6.7</v>
      </c>
      <c r="AA13" s="9" t="str">
        <f>_xlfn.XLOOKUP($E13,'Copy of Raw Data'!$E:$E,'Copy of Raw Data'!AA:AA,"ERROR",0,1)</f>
        <v>oz</v>
      </c>
      <c r="AB13" s="9" t="str">
        <f>_xlfn.XLOOKUP($E13,'Copy of Raw Data'!$E:$E,'Copy of Raw Data'!AB:AB,"ERROR",0,1)</f>
        <v>Spray Can</v>
      </c>
      <c r="AC13" s="9" t="str">
        <f>_xlfn.XLOOKUP($E13,'Copy of Raw Data'!$E:$E,'Copy of Raw Data'!AC:AC,"ERROR",0,1)</f>
        <v>Pack of 1</v>
      </c>
      <c r="AD13" s="9" t="str">
        <f>_xlfn.XLOOKUP($E13,'Copy of Raw Data'!$E:$E,'Copy of Raw Data'!AD:AD,"ERROR",0,1)</f>
        <v>Volumizing, Humidity Protection, Plumping, Heat Protection</v>
      </c>
      <c r="AE13" s="9" t="str">
        <f>_xlfn.XLOOKUP($E13,'Copy of Raw Data'!$E:$E,'Copy of Raw Data'!AO:AO,"ERROR",0,1)</f>
        <v>NA</v>
      </c>
      <c r="AF13" s="9" t="str">
        <f>_xlfn.XLOOKUP($E13,'Copy of Raw Data'!$E:$E,'Copy of Raw Data'!AZ:AZ,"ERROR",0,1)</f>
        <v>Water, Acrylate Copolymer</v>
      </c>
      <c r="AG13">
        <f>IF(SUMIF('Claims Backend'!$AG$1:$BP$1,AG$3,'Claims Backend'!$AG12:$BP12)&gt;=1,1,0)*$H13</f>
        <v>0</v>
      </c>
      <c r="AH13">
        <f>IF(SUMIF('Claims Backend'!$AG$1:$BP$1,AH$3,'Claims Backend'!$AG12:$BP12)&gt;=1,1,0)*$H13</f>
        <v>0</v>
      </c>
      <c r="AI13">
        <f>IF(SUMIF('Claims Backend'!$AG$1:$BP$1,AI$3,'Claims Backend'!$AG12:$BP12)&gt;=1,1,0)*$H13</f>
        <v>0</v>
      </c>
      <c r="AJ13">
        <f>IF(SUMIF('Claims Backend'!$AG$1:$BP$1,AJ$3,'Claims Backend'!$AG12:$BP12)&gt;=1,1,0)*$H13</f>
        <v>0</v>
      </c>
      <c r="AK13">
        <f>IF(SUMIF('Claims Backend'!$AG$1:$BP$1,AK$3,'Claims Backend'!$AG12:$BP12)&gt;=1,1,0)*$H13</f>
        <v>0</v>
      </c>
      <c r="AL13">
        <f>IF(SUMIF('Claims Backend'!$AG$1:$BP$1,AL$3,'Claims Backend'!$AG12:$BP12)&gt;=1,1,0)*$H13</f>
        <v>0</v>
      </c>
      <c r="AM13">
        <f>IF(SUMIF('Claims Backend'!$AG$1:$BP$1,AM$3,'Claims Backend'!$AG12:$BP12)&gt;=1,1,0)*$H13</f>
        <v>0</v>
      </c>
      <c r="AN13">
        <f>IF(SUMIF('Claims Backend'!$AG$1:$BP$1,AN$3,'Claims Backend'!$AG12:$BP12)&gt;=1,1,0)*$H13</f>
        <v>0</v>
      </c>
      <c r="AO13">
        <f>IF(SUMIF('Claims Backend'!$AG$1:$BP$1,AO$3,'Claims Backend'!$AG12:$BP12)&gt;=1,1,0)*$H13</f>
        <v>0</v>
      </c>
      <c r="AP13">
        <f>IF(SUMIF('Claims Backend'!$AG$1:$BP$1,AP$3,'Claims Backend'!$AG12:$BP12)&gt;=1,1,0)*$H13</f>
        <v>0</v>
      </c>
      <c r="AQ13">
        <f>IF(SUMIF('Claims Backend'!$AG$1:$BP$1,AQ$3,'Claims Backend'!$AG12:$BP12)&gt;=1,1,0)*$H13</f>
        <v>0</v>
      </c>
      <c r="AR13">
        <f>IF(SUMIF('Claims Backend'!$AG$1:$BP$1,AR$3,'Claims Backend'!$AG12:$BP12)&gt;=1,1,0)*$H13</f>
        <v>0</v>
      </c>
      <c r="AS13">
        <f>IF(SUMIF('Claims Backend'!$AG$1:$BP$1,AS$3,'Claims Backend'!$AG12:$BP12)&gt;=1,1,0)*$H13</f>
        <v>0</v>
      </c>
      <c r="AT13">
        <f>IF(SUMIF('Claims Backend'!$AG$1:$BP$1,AT$3,'Claims Backend'!$AG12:$BP12)&gt;=1,1,0)*$H13</f>
        <v>0</v>
      </c>
      <c r="AU13">
        <f>IF(SUMIF('Claims Backend'!$AG$1:$BP$1,AU$3,'Claims Backend'!$AG12:$BP12)&gt;=1,1,0)*$H13</f>
        <v>513835.31</v>
      </c>
      <c r="AV13">
        <f>IF(SUMIF('Claims Backend'!$AG$1:$BP$1,AV$3,'Claims Backend'!$AG12:$BP12)&gt;=1,1,0)*$H13</f>
        <v>0</v>
      </c>
      <c r="AW13">
        <f>IF(SUMIF('Claims Backend'!$AG$1:$BP$1,AW$3,'Claims Backend'!$AG12:$BP12)&gt;=1,1,0)*$H13</f>
        <v>0</v>
      </c>
      <c r="AX13">
        <f>IF(SUMIF('Claims Backend'!$AG$1:$BP$1,AX$3,'Claims Backend'!$AG12:$BP12)&gt;=1,1,0)*$H13</f>
        <v>0</v>
      </c>
      <c r="AY13">
        <f>IF(SUMIF('Claims Backend'!$AG$1:$BP$1,AY$3,'Claims Backend'!$AG12:$BP12)&gt;=1,1,0)*$H13</f>
        <v>0</v>
      </c>
      <c r="AZ13">
        <f>IF(SUMIF('Claims Backend'!$AG$1:$BP$1,AZ$3,'Claims Backend'!$AG12:$BP12)&gt;=1,1,0)*$H13</f>
        <v>0</v>
      </c>
      <c r="BA13">
        <f>IF(SUMIF('Claims Backend'!$AG$1:$BP$1,BA$3,'Claims Backend'!$AG12:$BP12)&gt;=1,1,0)*$H13</f>
        <v>0</v>
      </c>
      <c r="BB13">
        <f>IF(SUMIF('Claims Backend'!$AG$1:$BP$1,BB$3,'Claims Backend'!$AG12:$BP12)&gt;=1,1,0)*$H13</f>
        <v>0</v>
      </c>
      <c r="BC13">
        <f>IF(SUMIF('Claims Backend'!$AG$1:$BP$1,BC$3,'Claims Backend'!$AG12:$BP12)&gt;=1,1,0)*$H13</f>
        <v>0</v>
      </c>
      <c r="BD13">
        <f>IF(SUMIF('Claims Backend'!$AG$1:$BP$1,BD$3,'Claims Backend'!$AG12:$BP12)&gt;=1,1,0)*$H13</f>
        <v>0</v>
      </c>
      <c r="BE13">
        <f>IF(SUMIF('Claims Backend'!$AG$1:$BP$1,BE$3,'Claims Backend'!$AG12:$BP12)&gt;=1,1,0)*$H13</f>
        <v>0</v>
      </c>
      <c r="BF13">
        <f>IF(SUMIF('Claims Backend'!$AG$1:$BP$1,BF$3,'Claims Backend'!$AG12:$BP12)&gt;=1,1,0)*$H13</f>
        <v>0</v>
      </c>
      <c r="BG13">
        <f>IF(SUMIF('Claims Backend'!$AG$1:$BP$1,BG$3,'Claims Backend'!$AG12:$BP12)&gt;=1,1,0)*$H13</f>
        <v>0</v>
      </c>
      <c r="BH13">
        <f>IF(SUMIF('Claims Backend'!$AG$1:$BP$1,BH$3,'Claims Backend'!$AG12:$BP12)&gt;=1,1,0)*$H13</f>
        <v>0</v>
      </c>
      <c r="BI13">
        <f>IF(SUMIF('Claims Backend'!$AG$1:$BP$1,BI$3,'Claims Backend'!$AG12:$BP12)&gt;=1,1,0)*$H13</f>
        <v>0</v>
      </c>
      <c r="BJ13">
        <f>IF(SUMIF('Claims Backend'!$AG$1:$BP$1,BJ$3,'Claims Backend'!$AG12:$BP12)&gt;=1,1,0)*$H13</f>
        <v>0</v>
      </c>
    </row>
    <row r="14" spans="1:62">
      <c r="A14" s="9" t="str">
        <f>_xlfn.XLOOKUP($E14,'Copy of Raw Data'!$E:$E,'Copy of Raw Data'!A:A,"ERROR",0,1)</f>
        <v>US</v>
      </c>
      <c r="B14" s="9" t="str">
        <f>_xlfn.XLOOKUP($E14,'Copy of Raw Data'!$E:$E,'Copy of Raw Data'!B:B,"ERROR",0,1)</f>
        <v>Hair Mousses</v>
      </c>
      <c r="C14" s="9" t="str">
        <f>_xlfn.XLOOKUP($E14,'Copy of Raw Data'!$E:$E,'Copy of Raw Data'!C:C,"ERROR",0,1)</f>
        <v>KERASTASE</v>
      </c>
      <c r="D14" s="9" t="str">
        <f>_xlfn.XLOOKUP($E14,'Copy of Raw Data'!$E:$E,'Copy of Raw Data'!D:D,"ERROR",0,1)</f>
        <v>www.amazon.com/dp/B00K0LUFIQ</v>
      </c>
      <c r="E14" s="9" t="s">
        <v>76</v>
      </c>
      <c r="F14" s="9" t="str">
        <f>_xlfn.XLOOKUP($E14,'Copy of Raw Data'!$E:$E,'Copy of Raw Data'!F:F,"ERROR",0,1)</f>
        <v>KERASTASE Densifique Densimorphose  Hair   Mousse  | Volumizing &amp; Thickening Styling  Mousse  | Adds Shine | With Hyaluronic Acid | For Fine, Thin &amp; Thinning  Hair  | 5.1 Fl Oz</v>
      </c>
      <c r="G14" s="9">
        <f>_xlfn.XLOOKUP($E14,'Copy of Raw Data'!$E:$E,'Copy of Raw Data'!G:G,"ERROR",0,1)</f>
        <v>9568</v>
      </c>
      <c r="H14" s="9">
        <f>_xlfn.XLOOKUP($E14,'Copy of Raw Data'!$E:$E,'Copy of Raw Data'!H:H,"ERROR",0,1)</f>
        <v>405814.94</v>
      </c>
      <c r="I14" s="9">
        <f>_xlfn.XLOOKUP($E14,'Copy of Raw Data'!$E:$E,'Copy of Raw Data'!I:I,"ERROR",0,1)</f>
        <v>0.0167881366888707</v>
      </c>
      <c r="J14" s="9" t="str">
        <f>_xlfn.XLOOKUP($E14,'Copy of Raw Data'!$E:$E,'Copy of 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40 to 50</v>
      </c>
      <c r="L14" s="9">
        <f>_xlfn.XLOOKUP($E14,'Copy of Raw Data'!$E:$E,'Copy of Raw Data'!L:L,"ERROR",0,1)</f>
        <v>40.81</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_xlfn.XLOOKUP($E14,'Copy of Raw Data'!$E:$E,'Copy of Raw Data'!N:N,"ERROR",0,1)</f>
        <v>43.83</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6% to 8%</v>
      </c>
      <c r="P14" s="16">
        <f t="shared" si="3"/>
        <v>0.0689025781428245</v>
      </c>
      <c r="Q14" s="9">
        <f>_xlfn.XLOOKUP($E14,'Copy of Raw Data'!$E:$E,'Copy of Raw Data'!Q:Q,"ERROR",0,1)</f>
        <v>5.1</v>
      </c>
      <c r="R14" s="9" t="str">
        <f>_xlfn.XLOOKUP($E14,'Copy of Raw Data'!$E:$E,'Copy of Raw Data'!R:R,"ERROR",0,1)</f>
        <v>fl oz</v>
      </c>
      <c r="S14" s="17">
        <f t="shared" si="4"/>
        <v>7.69419306184012</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5 to 10</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0.2 to 0.3</v>
      </c>
      <c r="V14" s="17">
        <f t="shared" si="5"/>
        <v>0.279458054130317</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0.2 to 0.3</v>
      </c>
      <c r="X14" s="17">
        <f t="shared" si="6"/>
        <v>0.260202673717962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4 to 6</v>
      </c>
      <c r="Z14" s="17">
        <f t="array" ref="Z14">_xlfn.IFS(AA14="oz",_xlfn.IFS(R14="oz",Q14,R14="fl oz",Q14*1.04,R14="ml",Q14*0.0338),AA14="fl oz",_xlfn.IFS(R14="oz",Q14/1.04,R14="fl oz",Q14,R14="ml",Q14*0.0338/1.04),AA14="ml",_xlfn.IFS(R14="oz",Q14/0.0338,R14="fl oz",Q14*1.04/0.0338,R14="ml",Q14))</f>
        <v>5.304</v>
      </c>
      <c r="AA14" s="9" t="str">
        <f>_xlfn.XLOOKUP($E14,'Copy of Raw Data'!$E:$E,'Copy of Raw Data'!AA:AA,"ERROR",0,1)</f>
        <v>oz</v>
      </c>
      <c r="AB14" s="9" t="str">
        <f>_xlfn.XLOOKUP($E14,'Copy of Raw Data'!$E:$E,'Copy of Raw Data'!AB:AB,"ERROR",0,1)</f>
        <v>Spray Can</v>
      </c>
      <c r="AC14" s="9" t="str">
        <f>_xlfn.XLOOKUP($E14,'Copy of Raw Data'!$E:$E,'Copy of Raw Data'!AC:AC,"ERROR",0,1)</f>
        <v>Pack of 1</v>
      </c>
      <c r="AD14" s="9" t="str">
        <f>_xlfn.XLOOKUP($E14,'Copy of Raw Data'!$E:$E,'Copy of Raw Data'!AD:AD,"ERROR",0,1)</f>
        <v>Volumizing, Shine, Softening</v>
      </c>
      <c r="AE14" s="9" t="str">
        <f>_xlfn.XLOOKUP($E14,'Copy of Raw Data'!$E:$E,'Copy of Raw Data'!AO:AO,"ERROR",0,1)</f>
        <v>Mineral Oil Free</v>
      </c>
      <c r="AF14" s="9" t="str">
        <f>_xlfn.XLOOKUP($E14,'Copy of Raw Data'!$E:$E,'Copy of Raw Data'!AZ:AZ,"ERROR",0,1)</f>
        <v>Hyalurnoic Acid, Peptides, Water, Arginine, Cetrimonium Chloride, Hydrolised Wheat Protein, Sodium Hyaluronate</v>
      </c>
      <c r="AG14">
        <f>IF(SUMIF('Claims Backend'!$AG$1:$BP$1,AG$3,'Claims Backend'!$AG13:$BP13)&gt;=1,1,0)*$H14</f>
        <v>0</v>
      </c>
      <c r="AH14">
        <f>IF(SUMIF('Claims Backend'!$AG$1:$BP$1,AH$3,'Claims Backend'!$AG13:$BP13)&gt;=1,1,0)*$H14</f>
        <v>0</v>
      </c>
      <c r="AI14">
        <f>IF(SUMIF('Claims Backend'!$AG$1:$BP$1,AI$3,'Claims Backend'!$AG13:$BP13)&gt;=1,1,0)*$H14</f>
        <v>0</v>
      </c>
      <c r="AJ14">
        <f>IF(SUMIF('Claims Backend'!$AG$1:$BP$1,AJ$3,'Claims Backend'!$AG13:$BP13)&gt;=1,1,0)*$H14</f>
        <v>0</v>
      </c>
      <c r="AK14">
        <f>IF(SUMIF('Claims Backend'!$AG$1:$BP$1,AK$3,'Claims Backend'!$AG13:$BP13)&gt;=1,1,0)*$H14</f>
        <v>0</v>
      </c>
      <c r="AL14">
        <f>IF(SUMIF('Claims Backend'!$AG$1:$BP$1,AL$3,'Claims Backend'!$AG13:$BP13)&gt;=1,1,0)*$H14</f>
        <v>0</v>
      </c>
      <c r="AM14">
        <f>IF(SUMIF('Claims Backend'!$AG$1:$BP$1,AM$3,'Claims Backend'!$AG13:$BP13)&gt;=1,1,0)*$H14</f>
        <v>0</v>
      </c>
      <c r="AN14">
        <f>IF(SUMIF('Claims Backend'!$AG$1:$BP$1,AN$3,'Claims Backend'!$AG13:$BP13)&gt;=1,1,0)*$H14</f>
        <v>0</v>
      </c>
      <c r="AO14">
        <f>IF(SUMIF('Claims Backend'!$AG$1:$BP$1,AO$3,'Claims Backend'!$AG13:$BP13)&gt;=1,1,0)*$H14</f>
        <v>0</v>
      </c>
      <c r="AP14">
        <f>IF(SUMIF('Claims Backend'!$AG$1:$BP$1,AP$3,'Claims Backend'!$AG13:$BP13)&gt;=1,1,0)*$H14</f>
        <v>0</v>
      </c>
      <c r="AQ14">
        <f>IF(SUMIF('Claims Backend'!$AG$1:$BP$1,AQ$3,'Claims Backend'!$AG13:$BP13)&gt;=1,1,0)*$H14</f>
        <v>0</v>
      </c>
      <c r="AR14">
        <f>IF(SUMIF('Claims Backend'!$AG$1:$BP$1,AR$3,'Claims Backend'!$AG13:$BP13)&gt;=1,1,0)*$H14</f>
        <v>0</v>
      </c>
      <c r="AS14">
        <f>IF(SUMIF('Claims Backend'!$AG$1:$BP$1,AS$3,'Claims Backend'!$AG13:$BP13)&gt;=1,1,0)*$H14</f>
        <v>0</v>
      </c>
      <c r="AT14">
        <f>IF(SUMIF('Claims Backend'!$AG$1:$BP$1,AT$3,'Claims Backend'!$AG13:$BP13)&gt;=1,1,0)*$H14</f>
        <v>405814.94</v>
      </c>
      <c r="AU14">
        <f>IF(SUMIF('Claims Backend'!$AG$1:$BP$1,AU$3,'Claims Backend'!$AG13:$BP13)&gt;=1,1,0)*$H14</f>
        <v>0</v>
      </c>
      <c r="AV14">
        <f>IF(SUMIF('Claims Backend'!$AG$1:$BP$1,AV$3,'Claims Backend'!$AG13:$BP13)&gt;=1,1,0)*$H14</f>
        <v>0</v>
      </c>
      <c r="AW14">
        <f>IF(SUMIF('Claims Backend'!$AG$1:$BP$1,AW$3,'Claims Backend'!$AG13:$BP13)&gt;=1,1,0)*$H14</f>
        <v>0</v>
      </c>
      <c r="AX14">
        <f>IF(SUMIF('Claims Backend'!$AG$1:$BP$1,AX$3,'Claims Backend'!$AG13:$BP13)&gt;=1,1,0)*$H14</f>
        <v>0</v>
      </c>
      <c r="AY14">
        <f>IF(SUMIF('Claims Backend'!$AG$1:$BP$1,AY$3,'Claims Backend'!$AG13:$BP13)&gt;=1,1,0)*$H14</f>
        <v>0</v>
      </c>
      <c r="AZ14">
        <f>IF(SUMIF('Claims Backend'!$AG$1:$BP$1,AZ$3,'Claims Backend'!$AG13:$BP13)&gt;=1,1,0)*$H14</f>
        <v>0</v>
      </c>
      <c r="BA14">
        <f>IF(SUMIF('Claims Backend'!$AG$1:$BP$1,BA$3,'Claims Backend'!$AG13:$BP13)&gt;=1,1,0)*$H14</f>
        <v>0</v>
      </c>
      <c r="BB14">
        <f>IF(SUMIF('Claims Backend'!$AG$1:$BP$1,BB$3,'Claims Backend'!$AG13:$BP13)&gt;=1,1,0)*$H14</f>
        <v>0</v>
      </c>
      <c r="BC14">
        <f>IF(SUMIF('Claims Backend'!$AG$1:$BP$1,BC$3,'Claims Backend'!$AG13:$BP13)&gt;=1,1,0)*$H14</f>
        <v>0</v>
      </c>
      <c r="BD14">
        <f>IF(SUMIF('Claims Backend'!$AG$1:$BP$1,BD$3,'Claims Backend'!$AG13:$BP13)&gt;=1,1,0)*$H14</f>
        <v>0</v>
      </c>
      <c r="BE14">
        <f>IF(SUMIF('Claims Backend'!$AG$1:$BP$1,BE$3,'Claims Backend'!$AG13:$BP13)&gt;=1,1,0)*$H14</f>
        <v>0</v>
      </c>
      <c r="BF14">
        <f>IF(SUMIF('Claims Backend'!$AG$1:$BP$1,BF$3,'Claims Backend'!$AG13:$BP13)&gt;=1,1,0)*$H14</f>
        <v>0</v>
      </c>
      <c r="BG14">
        <f>IF(SUMIF('Claims Backend'!$AG$1:$BP$1,BG$3,'Claims Backend'!$AG13:$BP13)&gt;=1,1,0)*$H14</f>
        <v>0</v>
      </c>
      <c r="BH14">
        <f>IF(SUMIF('Claims Backend'!$AG$1:$BP$1,BH$3,'Claims Backend'!$AG13:$BP13)&gt;=1,1,0)*$H14</f>
        <v>0</v>
      </c>
      <c r="BI14">
        <f>IF(SUMIF('Claims Backend'!$AG$1:$BP$1,BI$3,'Claims Backend'!$AG13:$BP13)&gt;=1,1,0)*$H14</f>
        <v>0</v>
      </c>
      <c r="BJ14">
        <f>IF(SUMIF('Claims Backend'!$AG$1:$BP$1,BJ$3,'Claims Backend'!$AG13:$BP13)&gt;=1,1,0)*$H14</f>
        <v>0</v>
      </c>
    </row>
    <row r="15" spans="1:62">
      <c r="A15" s="9" t="str">
        <f>_xlfn.XLOOKUP($E15,'Copy of Raw Data'!$E:$E,'Copy of Raw Data'!A:A,"ERROR",0,1)</f>
        <v>US</v>
      </c>
      <c r="B15" s="9" t="str">
        <f>_xlfn.XLOOKUP($E15,'Copy of Raw Data'!$E:$E,'Copy of Raw Data'!B:B,"ERROR",0,1)</f>
        <v>Hair Mousses</v>
      </c>
      <c r="C15" s="9" t="str">
        <f>_xlfn.XLOOKUP($E15,'Copy of Raw Data'!$E:$E,'Copy of Raw Data'!C:C,"ERROR",0,1)</f>
        <v>aussie</v>
      </c>
      <c r="D15" s="9" t="str">
        <f>_xlfn.XLOOKUP($E15,'Copy of Raw Data'!$E:$E,'Copy of Raw Data'!D:D,"ERROR",0,1)</f>
        <v>www.amazon.com/dp/B07K3NC8J9</v>
      </c>
      <c r="E15" s="9" t="s">
        <v>80</v>
      </c>
      <c r="F15" s="9" t="str">
        <f>_xlfn.XLOOKUP($E15,'Copy of Raw Data'!$E:$E,'Copy of Raw Data'!F:F,"ERROR",0,1)</f>
        <v>Aussie Instant Freeze Sculpting Maximum Hold Hair Gel with Jojoba Oil, Sea Kelp and Australian Aloe, 7 Oz (Triple Pack)</v>
      </c>
      <c r="G15" s="9">
        <f>_xlfn.XLOOKUP($E15,'Copy of Raw Data'!$E:$E,'Copy of Raw Data'!G:G,"ERROR",0,1)</f>
        <v>27000</v>
      </c>
      <c r="H15" s="9">
        <f>_xlfn.XLOOKUP($E15,'Copy of Raw Data'!$E:$E,'Copy of Raw Data'!H:H,"ERROR",0,1)</f>
        <v>394879.79</v>
      </c>
      <c r="I15" s="9">
        <f>_xlfn.XLOOKUP($E15,'Copy of Raw Data'!$E:$E,'Copy of Raw Data'!I:I,"ERROR",0,1)</f>
        <v>0.0145391701219305</v>
      </c>
      <c r="J15" s="9" t="str">
        <f>_xlfn.XLOOKUP($E15,'Copy of Raw Data'!$E:$E,'Copy of 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15 to 20</v>
      </c>
      <c r="L15" s="9">
        <f>_xlfn.XLOOKUP($E15,'Copy of Raw Data'!$E:$E,'Copy of Raw Data'!L:L,"ERROR",0,1)</f>
        <v>15.06</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15 to 20</v>
      </c>
      <c r="N15" s="9">
        <f>_xlfn.XLOOKUP($E15,'Copy of Raw Data'!$E:$E,'Copy of Raw Data'!N:N,"ERROR",0,1)</f>
        <v>15.34</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3"/>
        <v>0.0182529335071708</v>
      </c>
      <c r="Q15" s="9">
        <f>_xlfn.XLOOKUP($E15,'Copy of Raw Data'!$E:$E,'Copy of Raw Data'!Q:Q,"ERROR",0,1)</f>
        <v>21</v>
      </c>
      <c r="R15" s="9" t="str">
        <f>_xlfn.XLOOKUP($E15,'Copy of Raw Data'!$E:$E,'Copy of Raw Data'!R:R,"ERROR",0,1)</f>
        <v>oz</v>
      </c>
      <c r="S15" s="17">
        <f t="shared" si="4"/>
        <v>0.717142857142857</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0.5 to 0.75</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 to 0.05</v>
      </c>
      <c r="V15" s="17">
        <f t="shared" si="5"/>
        <v>0.0247032867932428</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7">
        <f t="shared" si="6"/>
        <v>0.0242523793419972</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20 to 25</v>
      </c>
      <c r="Z15" s="17">
        <f t="array" ref="Z15">_xlfn.IFS(AA15="oz",_xlfn.IFS(R15="oz",Q15,R15="fl oz",Q15*1.04,R15="ml",Q15*0.0338),AA15="fl oz",_xlfn.IFS(R15="oz",Q15/1.04,R15="fl oz",Q15,R15="ml",Q15*0.0338/1.04),AA15="ml",_xlfn.IFS(R15="oz",Q15/0.0338,R15="fl oz",Q15*1.04/0.0338,R15="ml",Q15))</f>
        <v>21</v>
      </c>
      <c r="AA15" s="9" t="str">
        <f>_xlfn.XLOOKUP($E15,'Copy of Raw Data'!$E:$E,'Copy of Raw Data'!AA:AA,"ERROR",0,1)</f>
        <v>oz</v>
      </c>
      <c r="AB15" s="9" t="str">
        <f>_xlfn.XLOOKUP($E15,'Copy of Raw Data'!$E:$E,'Copy of Raw Data'!AB:AB,"ERROR",0,1)</f>
        <v>Tube</v>
      </c>
      <c r="AC15" s="9" t="str">
        <f>_xlfn.XLOOKUP($E15,'Copy of Raw Data'!$E:$E,'Copy of Raw Data'!AC:AC,"ERROR",0,1)</f>
        <v>Pack of 3</v>
      </c>
      <c r="AD15" s="9" t="str">
        <f>_xlfn.XLOOKUP($E15,'Copy of Raw Data'!$E:$E,'Copy of Raw Data'!AD:AD,"ERROR",0,1)</f>
        <v>Hold, Flake Control</v>
      </c>
      <c r="AE15" s="9" t="str">
        <f>_xlfn.XLOOKUP($E15,'Copy of Raw Data'!$E:$E,'Copy of Raw Data'!AO:AO,"ERROR",0,1)</f>
        <v>NA</v>
      </c>
      <c r="AF15" s="9" t="str">
        <f>_xlfn.XLOOKUP($E15,'Copy of Raw Data'!$E:$E,'Copy of Raw Data'!AZ:AZ,"ERROR",0,1)</f>
        <v>Jojoba Oil, Sea Kelp, Aloe, water, Disodium Edta, Acrylate Copolymer</v>
      </c>
      <c r="AG15">
        <f>IF(SUMIF('Claims Backend'!$AG$1:$BP$1,AG$3,'Claims Backend'!$AG14:$BP14)&gt;=1,1,0)*$H15</f>
        <v>0</v>
      </c>
      <c r="AH15">
        <f>IF(SUMIF('Claims Backend'!$AG$1:$BP$1,AH$3,'Claims Backend'!$AG14:$BP14)&gt;=1,1,0)*$H15</f>
        <v>0</v>
      </c>
      <c r="AI15">
        <f>IF(SUMIF('Claims Backend'!$AG$1:$BP$1,AI$3,'Claims Backend'!$AG14:$BP14)&gt;=1,1,0)*$H15</f>
        <v>0</v>
      </c>
      <c r="AJ15">
        <f>IF(SUMIF('Claims Backend'!$AG$1:$BP$1,AJ$3,'Claims Backend'!$AG14:$BP14)&gt;=1,1,0)*$H15</f>
        <v>0</v>
      </c>
      <c r="AK15">
        <f>IF(SUMIF('Claims Backend'!$AG$1:$BP$1,AK$3,'Claims Backend'!$AG14:$BP14)&gt;=1,1,0)*$H15</f>
        <v>0</v>
      </c>
      <c r="AL15">
        <f>IF(SUMIF('Claims Backend'!$AG$1:$BP$1,AL$3,'Claims Backend'!$AG14:$BP14)&gt;=1,1,0)*$H15</f>
        <v>0</v>
      </c>
      <c r="AM15">
        <f>IF(SUMIF('Claims Backend'!$AG$1:$BP$1,AM$3,'Claims Backend'!$AG14:$BP14)&gt;=1,1,0)*$H15</f>
        <v>0</v>
      </c>
      <c r="AN15">
        <f>IF(SUMIF('Claims Backend'!$AG$1:$BP$1,AN$3,'Claims Backend'!$AG14:$BP14)&gt;=1,1,0)*$H15</f>
        <v>0</v>
      </c>
      <c r="AO15">
        <f>IF(SUMIF('Claims Backend'!$AG$1:$BP$1,AO$3,'Claims Backend'!$AG14:$BP14)&gt;=1,1,0)*$H15</f>
        <v>0</v>
      </c>
      <c r="AP15">
        <f>IF(SUMIF('Claims Backend'!$AG$1:$BP$1,AP$3,'Claims Backend'!$AG14:$BP14)&gt;=1,1,0)*$H15</f>
        <v>0</v>
      </c>
      <c r="AQ15">
        <f>IF(SUMIF('Claims Backend'!$AG$1:$BP$1,AQ$3,'Claims Backend'!$AG14:$BP14)&gt;=1,1,0)*$H15</f>
        <v>0</v>
      </c>
      <c r="AR15">
        <f>IF(SUMIF('Claims Backend'!$AG$1:$BP$1,AR$3,'Claims Backend'!$AG14:$BP14)&gt;=1,1,0)*$H15</f>
        <v>0</v>
      </c>
      <c r="AS15">
        <f>IF(SUMIF('Claims Backend'!$AG$1:$BP$1,AS$3,'Claims Backend'!$AG14:$BP14)&gt;=1,1,0)*$H15</f>
        <v>0</v>
      </c>
      <c r="AT15">
        <f>IF(SUMIF('Claims Backend'!$AG$1:$BP$1,AT$3,'Claims Backend'!$AG14:$BP14)&gt;=1,1,0)*$H15</f>
        <v>0</v>
      </c>
      <c r="AU15">
        <f>IF(SUMIF('Claims Backend'!$AG$1:$BP$1,AU$3,'Claims Backend'!$AG14:$BP14)&gt;=1,1,0)*$H15</f>
        <v>394879.79</v>
      </c>
      <c r="AV15">
        <f>IF(SUMIF('Claims Backend'!$AG$1:$BP$1,AV$3,'Claims Backend'!$AG14:$BP14)&gt;=1,1,0)*$H15</f>
        <v>0</v>
      </c>
      <c r="AW15">
        <f>IF(SUMIF('Claims Backend'!$AG$1:$BP$1,AW$3,'Claims Backend'!$AG14:$BP14)&gt;=1,1,0)*$H15</f>
        <v>0</v>
      </c>
      <c r="AX15">
        <f>IF(SUMIF('Claims Backend'!$AG$1:$BP$1,AX$3,'Claims Backend'!$AG14:$BP14)&gt;=1,1,0)*$H15</f>
        <v>0</v>
      </c>
      <c r="AY15">
        <f>IF(SUMIF('Claims Backend'!$AG$1:$BP$1,AY$3,'Claims Backend'!$AG14:$BP14)&gt;=1,1,0)*$H15</f>
        <v>0</v>
      </c>
      <c r="AZ15">
        <f>IF(SUMIF('Claims Backend'!$AG$1:$BP$1,AZ$3,'Claims Backend'!$AG14:$BP14)&gt;=1,1,0)*$H15</f>
        <v>0</v>
      </c>
      <c r="BA15">
        <f>IF(SUMIF('Claims Backend'!$AG$1:$BP$1,BA$3,'Claims Backend'!$AG14:$BP14)&gt;=1,1,0)*$H15</f>
        <v>0</v>
      </c>
      <c r="BB15">
        <f>IF(SUMIF('Claims Backend'!$AG$1:$BP$1,BB$3,'Claims Backend'!$AG14:$BP14)&gt;=1,1,0)*$H15</f>
        <v>0</v>
      </c>
      <c r="BC15">
        <f>IF(SUMIF('Claims Backend'!$AG$1:$BP$1,BC$3,'Claims Backend'!$AG14:$BP14)&gt;=1,1,0)*$H15</f>
        <v>0</v>
      </c>
      <c r="BD15">
        <f>IF(SUMIF('Claims Backend'!$AG$1:$BP$1,BD$3,'Claims Backend'!$AG14:$BP14)&gt;=1,1,0)*$H15</f>
        <v>0</v>
      </c>
      <c r="BE15">
        <f>IF(SUMIF('Claims Backend'!$AG$1:$BP$1,BE$3,'Claims Backend'!$AG14:$BP14)&gt;=1,1,0)*$H15</f>
        <v>0</v>
      </c>
      <c r="BF15">
        <f>IF(SUMIF('Claims Backend'!$AG$1:$BP$1,BF$3,'Claims Backend'!$AG14:$BP14)&gt;=1,1,0)*$H15</f>
        <v>0</v>
      </c>
      <c r="BG15">
        <f>IF(SUMIF('Claims Backend'!$AG$1:$BP$1,BG$3,'Claims Backend'!$AG14:$BP14)&gt;=1,1,0)*$H15</f>
        <v>0</v>
      </c>
      <c r="BH15">
        <f>IF(SUMIF('Claims Backend'!$AG$1:$BP$1,BH$3,'Claims Backend'!$AG14:$BP14)&gt;=1,1,0)*$H15</f>
        <v>0</v>
      </c>
      <c r="BI15">
        <f>IF(SUMIF('Claims Backend'!$AG$1:$BP$1,BI$3,'Claims Backend'!$AG14:$BP14)&gt;=1,1,0)*$H15</f>
        <v>0</v>
      </c>
      <c r="BJ15">
        <f>IF(SUMIF('Claims Backend'!$AG$1:$BP$1,BJ$3,'Claims Backend'!$AG14:$BP14)&gt;=1,1,0)*$H15</f>
        <v>0</v>
      </c>
    </row>
    <row r="16" spans="1:62">
      <c r="A16" s="9" t="str">
        <f>_xlfn.XLOOKUP($E16,'Copy of Raw Data'!$E:$E,'Copy of Raw Data'!A:A,"ERROR",0,1)</f>
        <v>US</v>
      </c>
      <c r="B16" s="9" t="str">
        <f>_xlfn.XLOOKUP($E16,'Copy of Raw Data'!$E:$E,'Copy of Raw Data'!B:B,"ERROR",0,1)</f>
        <v>Hair Mousses</v>
      </c>
      <c r="C16" s="9" t="str">
        <f>_xlfn.XLOOKUP($E16,'Copy of Raw Data'!$E:$E,'Copy of Raw Data'!C:C,"ERROR",0,1)</f>
        <v>living proof</v>
      </c>
      <c r="D16" s="9" t="str">
        <f>_xlfn.XLOOKUP($E16,'Copy of Raw Data'!$E:$E,'Copy of Raw Data'!D:D,"ERROR",0,1)</f>
        <v>www.amazon.com/dp/B00ER4SYYY</v>
      </c>
      <c r="E16" s="9" t="s">
        <v>84</v>
      </c>
      <c r="F16" s="9" t="str">
        <f>_xlfn.XLOOKUP($E16,'Copy of Raw Data'!$E:$E,'Copy of Raw Data'!F:F,"ERROR",0,1)</f>
        <v>Living proof Full Thickening Mousse</v>
      </c>
      <c r="G16" s="9">
        <f>_xlfn.XLOOKUP($E16,'Copy of Raw Data'!$E:$E,'Copy of Raw Data'!G:G,"ERROR",0,1)</f>
        <v>11481</v>
      </c>
      <c r="H16" s="9">
        <f>_xlfn.XLOOKUP($E16,'Copy of Raw Data'!$E:$E,'Copy of Raw Data'!H:H,"ERROR",0,1)</f>
        <v>341981.04</v>
      </c>
      <c r="I16" s="9">
        <f>_xlfn.XLOOKUP($E16,'Copy of Raw Data'!$E:$E,'Copy of Raw Data'!I:I,"ERROR",0,1)</f>
        <v>0.0132472575245333</v>
      </c>
      <c r="J16" s="9" t="str">
        <f>_xlfn.XLOOKUP($E16,'Copy of Raw Data'!$E:$E,'Copy of 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20 to 30</v>
      </c>
      <c r="L16" s="9">
        <f>_xlfn.XLOOKUP($E16,'Copy of Raw Data'!$E:$E,'Copy of Raw Data'!L:L,"ERROR",0,1)</f>
        <v>29.92</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20 to 30</v>
      </c>
      <c r="N16" s="9">
        <f>_xlfn.XLOOKUP($E16,'Copy of Raw Data'!$E:$E,'Copy of Raw Data'!N:N,"ERROR",0,1)</f>
        <v>30</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0% to 2%</v>
      </c>
      <c r="P16" s="16">
        <f t="shared" si="3"/>
        <v>0.00266666666666661</v>
      </c>
      <c r="Q16" s="9">
        <f>_xlfn.XLOOKUP($E16,'Copy of Raw Data'!$E:$E,'Copy of Raw Data'!Q:Q,"ERROR",0,1)</f>
        <v>149</v>
      </c>
      <c r="R16" s="9" t="str">
        <f>_xlfn.XLOOKUP($E16,'Copy of Raw Data'!$E:$E,'Copy of Raw Data'!R:R,"ERROR",0,1)</f>
        <v>ml</v>
      </c>
      <c r="S16" s="17">
        <f t="shared" si="4"/>
        <v>5.9409872522934</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5 to 10</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0.2 to 0.3</v>
      </c>
      <c r="V16" s="17">
        <f t="shared" si="5"/>
        <v>0.201449856102353</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0.2 to 0.3</v>
      </c>
      <c r="X16" s="17">
        <f t="shared" si="6"/>
        <v>0.20091265648608</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4 to 6</v>
      </c>
      <c r="Z16" s="17">
        <f t="array" ref="Z16">_xlfn.IFS(AA16="oz",_xlfn.IFS(R16="oz",Q16,R16="fl oz",Q16*1.04,R16="ml",Q16*0.0338),AA16="fl oz",_xlfn.IFS(R16="oz",Q16/1.04,R16="fl oz",Q16,R16="ml",Q16*0.0338/1.04),AA16="ml",_xlfn.IFS(R16="oz",Q16/0.0338,R16="fl oz",Q16*1.04/0.0338,R16="ml",Q16))</f>
        <v>5.0362</v>
      </c>
      <c r="AA16" s="9" t="str">
        <f>_xlfn.XLOOKUP($E16,'Copy of Raw Data'!$E:$E,'Copy of Raw Data'!AA:AA,"ERROR",0,1)</f>
        <v>oz</v>
      </c>
      <c r="AB16" s="9" t="str">
        <f>_xlfn.XLOOKUP($E16,'Copy of Raw Data'!$E:$E,'Copy of Raw Data'!AB:AB,"ERROR",0,1)</f>
        <v>Spray Can</v>
      </c>
      <c r="AC16" s="9" t="str">
        <f>_xlfn.XLOOKUP($E16,'Copy of Raw Data'!$E:$E,'Copy of Raw Data'!AC:AC,"ERROR",0,1)</f>
        <v>Pack of 1</v>
      </c>
      <c r="AD16" s="9" t="str">
        <f>_xlfn.XLOOKUP($E16,'Copy of Raw Data'!$E:$E,'Copy of Raw Data'!AD:AD,"ERROR",0,1)</f>
        <v>Lightweight, Thickening, Hold</v>
      </c>
      <c r="AE16" s="9" t="str">
        <f>_xlfn.XLOOKUP($E16,'Copy of Raw Data'!$E:$E,'Copy of Raw Data'!AO:AO,"ERROR",0,1)</f>
        <v>Cruelty free, Vegan, Gluten free, Silicone free, Phthalate Free, Parabens Free</v>
      </c>
      <c r="AF16" s="9" t="str">
        <f>_xlfn.XLOOKUP($E16,'Copy of Raw Data'!$E:$E,'Copy of Raw Data'!AZ:AZ,"ERROR",0,1)</f>
        <v>Water, Panthenol, geraniol</v>
      </c>
      <c r="AG16">
        <f>IF(SUMIF('Claims Backend'!$AG$1:$BP$1,AG$3,'Claims Backend'!$AG15:$BP15)&gt;=1,1,0)*$H16</f>
        <v>0</v>
      </c>
      <c r="AH16">
        <f>IF(SUMIF('Claims Backend'!$AG$1:$BP$1,AH$3,'Claims Backend'!$AG15:$BP15)&gt;=1,1,0)*$H16</f>
        <v>0</v>
      </c>
      <c r="AI16">
        <f>IF(SUMIF('Claims Backend'!$AG$1:$BP$1,AI$3,'Claims Backend'!$AG15:$BP15)&gt;=1,1,0)*$H16</f>
        <v>0</v>
      </c>
      <c r="AJ16">
        <f>IF(SUMIF('Claims Backend'!$AG$1:$BP$1,AJ$3,'Claims Backend'!$AG15:$BP15)&gt;=1,1,0)*$H16</f>
        <v>0</v>
      </c>
      <c r="AK16">
        <f>IF(SUMIF('Claims Backend'!$AG$1:$BP$1,AK$3,'Claims Backend'!$AG15:$BP15)&gt;=1,1,0)*$H16</f>
        <v>0</v>
      </c>
      <c r="AL16">
        <f>IF(SUMIF('Claims Backend'!$AG$1:$BP$1,AL$3,'Claims Backend'!$AG15:$BP15)&gt;=1,1,0)*$H16</f>
        <v>0</v>
      </c>
      <c r="AM16">
        <f>IF(SUMIF('Claims Backend'!$AG$1:$BP$1,AM$3,'Claims Backend'!$AG15:$BP15)&gt;=1,1,0)*$H16</f>
        <v>341981.04</v>
      </c>
      <c r="AN16">
        <f>IF(SUMIF('Claims Backend'!$AG$1:$BP$1,AN$3,'Claims Backend'!$AG15:$BP15)&gt;=1,1,0)*$H16</f>
        <v>0</v>
      </c>
      <c r="AO16">
        <f>IF(SUMIF('Claims Backend'!$AG$1:$BP$1,AO$3,'Claims Backend'!$AG15:$BP15)&gt;=1,1,0)*$H16</f>
        <v>0</v>
      </c>
      <c r="AP16">
        <f>IF(SUMIF('Claims Backend'!$AG$1:$BP$1,AP$3,'Claims Backend'!$AG15:$BP15)&gt;=1,1,0)*$H16</f>
        <v>0</v>
      </c>
      <c r="AQ16">
        <f>IF(SUMIF('Claims Backend'!$AG$1:$BP$1,AQ$3,'Claims Backend'!$AG15:$BP15)&gt;=1,1,0)*$H16</f>
        <v>0</v>
      </c>
      <c r="AR16">
        <f>IF(SUMIF('Claims Backend'!$AG$1:$BP$1,AR$3,'Claims Backend'!$AG15:$BP15)&gt;=1,1,0)*$H16</f>
        <v>0</v>
      </c>
      <c r="AS16">
        <f>IF(SUMIF('Claims Backend'!$AG$1:$BP$1,AS$3,'Claims Backend'!$AG15:$BP15)&gt;=1,1,0)*$H16</f>
        <v>341981.04</v>
      </c>
      <c r="AT16">
        <f>IF(SUMIF('Claims Backend'!$AG$1:$BP$1,AT$3,'Claims Backend'!$AG15:$BP15)&gt;=1,1,0)*$H16</f>
        <v>0</v>
      </c>
      <c r="AU16">
        <f>IF(SUMIF('Claims Backend'!$AG$1:$BP$1,AU$3,'Claims Backend'!$AG15:$BP15)&gt;=1,1,0)*$H16</f>
        <v>0</v>
      </c>
      <c r="AV16">
        <f>IF(SUMIF('Claims Backend'!$AG$1:$BP$1,AV$3,'Claims Backend'!$AG15:$BP15)&gt;=1,1,0)*$H16</f>
        <v>0</v>
      </c>
      <c r="AW16">
        <f>IF(SUMIF('Claims Backend'!$AG$1:$BP$1,AW$3,'Claims Backend'!$AG15:$BP15)&gt;=1,1,0)*$H16</f>
        <v>341981.04</v>
      </c>
      <c r="AX16">
        <f>IF(SUMIF('Claims Backend'!$AG$1:$BP$1,AX$3,'Claims Backend'!$AG15:$BP15)&gt;=1,1,0)*$H16</f>
        <v>0</v>
      </c>
      <c r="AY16">
        <f>IF(SUMIF('Claims Backend'!$AG$1:$BP$1,AY$3,'Claims Backend'!$AG15:$BP15)&gt;=1,1,0)*$H16</f>
        <v>0</v>
      </c>
      <c r="AZ16">
        <f>IF(SUMIF('Claims Backend'!$AG$1:$BP$1,AZ$3,'Claims Backend'!$AG15:$BP15)&gt;=1,1,0)*$H16</f>
        <v>341981.04</v>
      </c>
      <c r="BA16">
        <f>IF(SUMIF('Claims Backend'!$AG$1:$BP$1,BA$3,'Claims Backend'!$AG15:$BP15)&gt;=1,1,0)*$H16</f>
        <v>0</v>
      </c>
      <c r="BB16">
        <f>IF(SUMIF('Claims Backend'!$AG$1:$BP$1,BB$3,'Claims Backend'!$AG15:$BP15)&gt;=1,1,0)*$H16</f>
        <v>0</v>
      </c>
      <c r="BC16">
        <f>IF(SUMIF('Claims Backend'!$AG$1:$BP$1,BC$3,'Claims Backend'!$AG15:$BP15)&gt;=1,1,0)*$H16</f>
        <v>0</v>
      </c>
      <c r="BD16">
        <f>IF(SUMIF('Claims Backend'!$AG$1:$BP$1,BD$3,'Claims Backend'!$AG15:$BP15)&gt;=1,1,0)*$H16</f>
        <v>341981.04</v>
      </c>
      <c r="BE16">
        <f>IF(SUMIF('Claims Backend'!$AG$1:$BP$1,BE$3,'Claims Backend'!$AG15:$BP15)&gt;=1,1,0)*$H16</f>
        <v>0</v>
      </c>
      <c r="BF16">
        <f>IF(SUMIF('Claims Backend'!$AG$1:$BP$1,BF$3,'Claims Backend'!$AG15:$BP15)&gt;=1,1,0)*$H16</f>
        <v>0</v>
      </c>
      <c r="BG16">
        <f>IF(SUMIF('Claims Backend'!$AG$1:$BP$1,BG$3,'Claims Backend'!$AG15:$BP15)&gt;=1,1,0)*$H16</f>
        <v>0</v>
      </c>
      <c r="BH16">
        <f>IF(SUMIF('Claims Backend'!$AG$1:$BP$1,BH$3,'Claims Backend'!$AG15:$BP15)&gt;=1,1,0)*$H16</f>
        <v>0</v>
      </c>
      <c r="BI16">
        <f>IF(SUMIF('Claims Backend'!$AG$1:$BP$1,BI$3,'Claims Backend'!$AG15:$BP15)&gt;=1,1,0)*$H16</f>
        <v>0</v>
      </c>
      <c r="BJ16">
        <f>IF(SUMIF('Claims Backend'!$AG$1:$BP$1,BJ$3,'Claims Backend'!$AG15:$BP15)&gt;=1,1,0)*$H16</f>
        <v>0</v>
      </c>
    </row>
    <row r="17" spans="1:62">
      <c r="A17" s="9" t="str">
        <f>_xlfn.XLOOKUP($E17,'Copy of Raw Data'!$E:$E,'Copy of Raw Data'!A:A,"ERROR",0,1)</f>
        <v>US</v>
      </c>
      <c r="B17" s="9" t="str">
        <f>_xlfn.XLOOKUP($E17,'Copy of Raw Data'!$E:$E,'Copy of Raw Data'!B:B,"ERROR",0,1)</f>
        <v>Hair Mousses</v>
      </c>
      <c r="C17" s="9" t="str">
        <f>_xlfn.XLOOKUP($E17,'Copy of Raw Data'!$E:$E,'Copy of Raw Data'!C:C,"ERROR",0,1)</f>
        <v>KEVIN MURPHY</v>
      </c>
      <c r="D17" s="9" t="str">
        <f>_xlfn.XLOOKUP($E17,'Copy of Raw Data'!$E:$E,'Copy of Raw Data'!D:D,"ERROR",0,1)</f>
        <v>www.amazon.com/dp/B004K033ZK</v>
      </c>
      <c r="E17" s="9" t="s">
        <v>88</v>
      </c>
      <c r="F17" s="9" t="str">
        <f>_xlfn.XLOOKUP($E17,'Copy of Raw Data'!$E:$E,'Copy of Raw Data'!F:F,"ERROR",0,1)</f>
        <v>KEVIN MURPHY Body Builder Volumising Mousse, 12 Ounce</v>
      </c>
      <c r="G17" s="9">
        <f>_xlfn.XLOOKUP($E17,'Copy of Raw Data'!$E:$E,'Copy of Raw Data'!G:G,"ERROR",0,1)</f>
        <v>9235</v>
      </c>
      <c r="H17" s="9">
        <f>_xlfn.XLOOKUP($E17,'Copy of Raw Data'!$E:$E,'Copy of Raw Data'!H:H,"ERROR",0,1)</f>
        <v>311593.5</v>
      </c>
      <c r="I17" s="9">
        <f>_xlfn.XLOOKUP($E17,'Copy of Raw Data'!$E:$E,'Copy of Raw Data'!I:I,"ERROR",0,1)</f>
        <v>0.012889737791086</v>
      </c>
      <c r="J17" s="9" t="str">
        <f>_xlfn.XLOOKUP($E17,'Copy of Raw Data'!$E:$E,'Copy of 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30 to 40</v>
      </c>
      <c r="L17" s="9">
        <f>_xlfn.XLOOKUP($E17,'Copy of Raw Data'!$E:$E,'Copy of Raw Data'!L:L,"ERROR",0,1)</f>
        <v>33.84</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30 to 40</v>
      </c>
      <c r="N17" s="9">
        <f>_xlfn.XLOOKUP($E17,'Copy of Raw Data'!$E:$E,'Copy of Raw Data'!N:N,"ERROR",0,1)</f>
        <v>34.9</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2% to 4%</v>
      </c>
      <c r="P17" s="16">
        <f t="shared" si="3"/>
        <v>0.0303724928366761</v>
      </c>
      <c r="Q17" s="9">
        <f>_xlfn.XLOOKUP($E17,'Copy of Raw Data'!$E:$E,'Copy of Raw Data'!Q:Q,"ERROR",0,1)</f>
        <v>12</v>
      </c>
      <c r="R17" s="9" t="str">
        <f>_xlfn.XLOOKUP($E17,'Copy of Raw Data'!$E:$E,'Copy of Raw Data'!R:R,"ERROR",0,1)</f>
        <v>oz</v>
      </c>
      <c r="S17" s="17">
        <f t="shared" si="4"/>
        <v>2.82</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2 to 3</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0.05 to 0.1</v>
      </c>
      <c r="V17" s="17">
        <f t="shared" si="5"/>
        <v>0.0983541878029534</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0.05 to 0.1</v>
      </c>
      <c r="X17" s="17">
        <f t="shared" si="6"/>
        <v>0.0953669259384511</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10 to 15</v>
      </c>
      <c r="Z17" s="17">
        <f t="array" ref="Z17">_xlfn.IFS(AA17="oz",_xlfn.IFS(R17="oz",Q17,R17="fl oz",Q17*1.04,R17="ml",Q17*0.0338),AA17="fl oz",_xlfn.IFS(R17="oz",Q17/1.04,R17="fl oz",Q17,R17="ml",Q17*0.0338/1.04),AA17="ml",_xlfn.IFS(R17="oz",Q17/0.0338,R17="fl oz",Q17*1.04/0.0338,R17="ml",Q17))</f>
        <v>12</v>
      </c>
      <c r="AA17" s="9" t="str">
        <f>_xlfn.XLOOKUP($E17,'Copy of Raw Data'!$E:$E,'Copy of Raw Data'!AA:AA,"ERROR",0,1)</f>
        <v>oz</v>
      </c>
      <c r="AB17" s="9" t="str">
        <f>_xlfn.XLOOKUP($E17,'Copy of Raw Data'!$E:$E,'Copy of Raw Data'!AB:AB,"ERROR",0,1)</f>
        <v>Spray Can</v>
      </c>
      <c r="AC17" s="9" t="str">
        <f>_xlfn.XLOOKUP($E17,'Copy of Raw Data'!$E:$E,'Copy of Raw Data'!AC:AC,"ERROR",0,1)</f>
        <v>Pack of 1</v>
      </c>
      <c r="AD17" s="9" t="str">
        <f>_xlfn.XLOOKUP($E17,'Copy of Raw Data'!$E:$E,'Copy of Raw Data'!AD:AD,"ERROR",0,1)</f>
        <v>Volumizing, Hold, Long Lasting</v>
      </c>
      <c r="AE17" s="9" t="str">
        <f>_xlfn.XLOOKUP($E17,'Copy of Raw Data'!$E:$E,'Copy of Raw Data'!AO:AO,"ERROR",0,1)</f>
        <v>Dairy Free</v>
      </c>
      <c r="AF17" s="9" t="str">
        <f>_xlfn.XLOOKUP($E17,'Copy of Raw Data'!$E:$E,'Copy of Raw Data'!AZ:AZ,"ERROR",0,1)</f>
        <v>Water, Almond Glycerides, Phenoxyethanol, geraniol, Panthenol</v>
      </c>
      <c r="AG17">
        <f>IF(SUMIF('Claims Backend'!$AG$1:$BP$1,AG$3,'Claims Backend'!$AG16:$BP16)&gt;=1,1,0)*$H17</f>
        <v>0</v>
      </c>
      <c r="AH17">
        <f>IF(SUMIF('Claims Backend'!$AG$1:$BP$1,AH$3,'Claims Backend'!$AG16:$BP16)&gt;=1,1,0)*$H17</f>
        <v>0</v>
      </c>
      <c r="AI17">
        <f>IF(SUMIF('Claims Backend'!$AG$1:$BP$1,AI$3,'Claims Backend'!$AG16:$BP16)&gt;=1,1,0)*$H17</f>
        <v>0</v>
      </c>
      <c r="AJ17">
        <f>IF(SUMIF('Claims Backend'!$AG$1:$BP$1,AJ$3,'Claims Backend'!$AG16:$BP16)&gt;=1,1,0)*$H17</f>
        <v>0</v>
      </c>
      <c r="AK17">
        <f>IF(SUMIF('Claims Backend'!$AG$1:$BP$1,AK$3,'Claims Backend'!$AG16:$BP16)&gt;=1,1,0)*$H17</f>
        <v>0</v>
      </c>
      <c r="AL17">
        <f>IF(SUMIF('Claims Backend'!$AG$1:$BP$1,AL$3,'Claims Backend'!$AG16:$BP16)&gt;=1,1,0)*$H17</f>
        <v>0</v>
      </c>
      <c r="AM17">
        <f>IF(SUMIF('Claims Backend'!$AG$1:$BP$1,AM$3,'Claims Backend'!$AG16:$BP16)&gt;=1,1,0)*$H17</f>
        <v>0</v>
      </c>
      <c r="AN17">
        <f>IF(SUMIF('Claims Backend'!$AG$1:$BP$1,AN$3,'Claims Backend'!$AG16:$BP16)&gt;=1,1,0)*$H17</f>
        <v>311593.5</v>
      </c>
      <c r="AO17">
        <f>IF(SUMIF('Claims Backend'!$AG$1:$BP$1,AO$3,'Claims Backend'!$AG16:$BP16)&gt;=1,1,0)*$H17</f>
        <v>0</v>
      </c>
      <c r="AP17">
        <f>IF(SUMIF('Claims Backend'!$AG$1:$BP$1,AP$3,'Claims Backend'!$AG16:$BP16)&gt;=1,1,0)*$H17</f>
        <v>0</v>
      </c>
      <c r="AQ17">
        <f>IF(SUMIF('Claims Backend'!$AG$1:$BP$1,AQ$3,'Claims Backend'!$AG16:$BP16)&gt;=1,1,0)*$H17</f>
        <v>0</v>
      </c>
      <c r="AR17">
        <f>IF(SUMIF('Claims Backend'!$AG$1:$BP$1,AR$3,'Claims Backend'!$AG16:$BP16)&gt;=1,1,0)*$H17</f>
        <v>0</v>
      </c>
      <c r="AS17">
        <f>IF(SUMIF('Claims Backend'!$AG$1:$BP$1,AS$3,'Claims Backend'!$AG16:$BP16)&gt;=1,1,0)*$H17</f>
        <v>0</v>
      </c>
      <c r="AT17">
        <f>IF(SUMIF('Claims Backend'!$AG$1:$BP$1,AT$3,'Claims Backend'!$AG16:$BP16)&gt;=1,1,0)*$H17</f>
        <v>0</v>
      </c>
      <c r="AU17">
        <f>IF(SUMIF('Claims Backend'!$AG$1:$BP$1,AU$3,'Claims Backend'!$AG16:$BP16)&gt;=1,1,0)*$H17</f>
        <v>0</v>
      </c>
      <c r="AV17">
        <f>IF(SUMIF('Claims Backend'!$AG$1:$BP$1,AV$3,'Claims Backend'!$AG16:$BP16)&gt;=1,1,0)*$H17</f>
        <v>0</v>
      </c>
      <c r="AW17">
        <f>IF(SUMIF('Claims Backend'!$AG$1:$BP$1,AW$3,'Claims Backend'!$AG16:$BP16)&gt;=1,1,0)*$H17</f>
        <v>0</v>
      </c>
      <c r="AX17">
        <f>IF(SUMIF('Claims Backend'!$AG$1:$BP$1,AX$3,'Claims Backend'!$AG16:$BP16)&gt;=1,1,0)*$H17</f>
        <v>0</v>
      </c>
      <c r="AY17">
        <f>IF(SUMIF('Claims Backend'!$AG$1:$BP$1,AY$3,'Claims Backend'!$AG16:$BP16)&gt;=1,1,0)*$H17</f>
        <v>0</v>
      </c>
      <c r="AZ17">
        <f>IF(SUMIF('Claims Backend'!$AG$1:$BP$1,AZ$3,'Claims Backend'!$AG16:$BP16)&gt;=1,1,0)*$H17</f>
        <v>0</v>
      </c>
      <c r="BA17">
        <f>IF(SUMIF('Claims Backend'!$AG$1:$BP$1,BA$3,'Claims Backend'!$AG16:$BP16)&gt;=1,1,0)*$H17</f>
        <v>0</v>
      </c>
      <c r="BB17">
        <f>IF(SUMIF('Claims Backend'!$AG$1:$BP$1,BB$3,'Claims Backend'!$AG16:$BP16)&gt;=1,1,0)*$H17</f>
        <v>0</v>
      </c>
      <c r="BC17">
        <f>IF(SUMIF('Claims Backend'!$AG$1:$BP$1,BC$3,'Claims Backend'!$AG16:$BP16)&gt;=1,1,0)*$H17</f>
        <v>0</v>
      </c>
      <c r="BD17">
        <f>IF(SUMIF('Claims Backend'!$AG$1:$BP$1,BD$3,'Claims Backend'!$AG16:$BP16)&gt;=1,1,0)*$H17</f>
        <v>0</v>
      </c>
      <c r="BE17">
        <f>IF(SUMIF('Claims Backend'!$AG$1:$BP$1,BE$3,'Claims Backend'!$AG16:$BP16)&gt;=1,1,0)*$H17</f>
        <v>0</v>
      </c>
      <c r="BF17">
        <f>IF(SUMIF('Claims Backend'!$AG$1:$BP$1,BF$3,'Claims Backend'!$AG16:$BP16)&gt;=1,1,0)*$H17</f>
        <v>0</v>
      </c>
      <c r="BG17">
        <f>IF(SUMIF('Claims Backend'!$AG$1:$BP$1,BG$3,'Claims Backend'!$AG16:$BP16)&gt;=1,1,0)*$H17</f>
        <v>0</v>
      </c>
      <c r="BH17">
        <f>IF(SUMIF('Claims Backend'!$AG$1:$BP$1,BH$3,'Claims Backend'!$AG16:$BP16)&gt;=1,1,0)*$H17</f>
        <v>0</v>
      </c>
      <c r="BI17">
        <f>IF(SUMIF('Claims Backend'!$AG$1:$BP$1,BI$3,'Claims Backend'!$AG16:$BP16)&gt;=1,1,0)*$H17</f>
        <v>0</v>
      </c>
      <c r="BJ17">
        <f>IF(SUMIF('Claims Backend'!$AG$1:$BP$1,BJ$3,'Claims Backend'!$AG16:$BP16)&gt;=1,1,0)*$H17</f>
        <v>0</v>
      </c>
    </row>
    <row r="18" spans="1:62">
      <c r="A18" s="9" t="str">
        <f>_xlfn.XLOOKUP($E18,'Copy of Raw Data'!$E:$E,'Copy of Raw Data'!A:A,"ERROR",0,1)</f>
        <v>US</v>
      </c>
      <c r="B18" s="9" t="str">
        <f>_xlfn.XLOOKUP($E18,'Copy of Raw Data'!$E:$E,'Copy of Raw Data'!B:B,"ERROR",0,1)</f>
        <v>Hair Mousses</v>
      </c>
      <c r="C18" s="9" t="str">
        <f>_xlfn.XLOOKUP($E18,'Copy of Raw Data'!$E:$E,'Copy of Raw Data'!C:C,"ERROR",0,1)</f>
        <v>Aussie</v>
      </c>
      <c r="D18" s="9" t="str">
        <f>_xlfn.XLOOKUP($E18,'Copy of Raw Data'!$E:$E,'Copy of Raw Data'!D:D,"ERROR",0,1)</f>
        <v>www.amazon.com/dp/B07NFRMCFX</v>
      </c>
      <c r="E18" s="9" t="s">
        <v>91</v>
      </c>
      <c r="F18" s="9" t="str">
        <f>_xlfn.XLOOKUP($E18,'Copy of Raw Data'!$E:$E,'Copy of Raw Data'!F:F,"ERROR",0,1)</f>
        <v>Aussie Mousse, with Bamboo &amp; Kakadu Plum, Headstrong Volume, For Fine Hair, 6 fl oz, Triple Pack</v>
      </c>
      <c r="G18" s="9">
        <f>_xlfn.XLOOKUP($E18,'Copy of Raw Data'!$E:$E,'Copy of Raw Data'!G:G,"ERROR",0,1)</f>
        <v>18643</v>
      </c>
      <c r="H18" s="9">
        <f>_xlfn.XLOOKUP($E18,'Copy of Raw Data'!$E:$E,'Copy of Raw Data'!H:H,"ERROR",0,1)</f>
        <v>303184.15</v>
      </c>
      <c r="I18" s="9">
        <f>_xlfn.XLOOKUP($E18,'Copy of Raw Data'!$E:$E,'Copy of Raw Data'!I:I,"ERROR",0,1)</f>
        <v>0.0128669895306645</v>
      </c>
      <c r="J18" s="9" t="str">
        <f>_xlfn.XLOOKUP($E18,'Copy of Raw Data'!$E:$E,'Copy of 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15 to 20</v>
      </c>
      <c r="L18" s="9">
        <f>_xlfn.XLOOKUP($E18,'Copy of Raw Data'!$E:$E,'Copy of Raw Data'!L:L,"ERROR",0,1)</f>
        <v>17.02</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15 to 20</v>
      </c>
      <c r="N18" s="9">
        <f>_xlfn.XLOOKUP($E18,'Copy of Raw Data'!$E:$E,'Copy of Raw Data'!N:N,"ERROR",0,1)</f>
        <v>18.87</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8% to 10%</v>
      </c>
      <c r="P18" s="16">
        <f t="shared" si="3"/>
        <v>0.0980392156862746</v>
      </c>
      <c r="Q18" s="9">
        <f>_xlfn.XLOOKUP($E18,'Copy of Raw Data'!$E:$E,'Copy of Raw Data'!Q:Q,"ERROR",0,1)</f>
        <v>18</v>
      </c>
      <c r="R18" s="9" t="str">
        <f>_xlfn.XLOOKUP($E18,'Copy of Raw Data'!$E:$E,'Copy of Raw Data'!R:R,"ERROR",0,1)</f>
        <v>fl oz</v>
      </c>
      <c r="S18" s="17">
        <f t="shared" si="4"/>
        <v>0.909188034188034</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5"/>
        <v>0.0340890368790267</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6"/>
        <v>0.0307469744399065</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15 to 20</v>
      </c>
      <c r="Z18" s="17">
        <f t="array" ref="Z18">_xlfn.IFS(AA18="oz",_xlfn.IFS(R18="oz",Q18,R18="fl oz",Q18*1.04,R18="ml",Q18*0.0338),AA18="fl oz",_xlfn.IFS(R18="oz",Q18/1.04,R18="fl oz",Q18,R18="ml",Q18*0.0338/1.04),AA18="ml",_xlfn.IFS(R18="oz",Q18/0.0338,R18="fl oz",Q18*1.04/0.0338,R18="ml",Q18))</f>
        <v>18.72</v>
      </c>
      <c r="AA18" s="9" t="str">
        <f>_xlfn.XLOOKUP($E18,'Copy of Raw Data'!$E:$E,'Copy of Raw Data'!AA:AA,"ERROR",0,1)</f>
        <v>oz</v>
      </c>
      <c r="AB18" s="9" t="str">
        <f>_xlfn.XLOOKUP($E18,'Copy of Raw Data'!$E:$E,'Copy of Raw Data'!AB:AB,"ERROR",0,1)</f>
        <v>Spray Can</v>
      </c>
      <c r="AC18" s="9" t="str">
        <f>_xlfn.XLOOKUP($E18,'Copy of Raw Data'!$E:$E,'Copy of Raw Data'!AC:AC,"ERROR",0,1)</f>
        <v>Pack of 3</v>
      </c>
      <c r="AD18" s="9" t="str">
        <f>_xlfn.XLOOKUP($E18,'Copy of Raw Data'!$E:$E,'Copy of Raw Data'!AD:AD,"ERROR",0,1)</f>
        <v>Volumizing, Humidity Protection, Shine</v>
      </c>
      <c r="AE18" s="9" t="str">
        <f>_xlfn.XLOOKUP($E18,'Copy of Raw Data'!$E:$E,'Copy of Raw Data'!AO:AO,"ERROR",0,1)</f>
        <v>NA</v>
      </c>
      <c r="AF18" s="9" t="str">
        <f>_xlfn.XLOOKUP($E18,'Copy of Raw Data'!$E:$E,'Copy of Raw Data'!AZ:AZ,"ERROR",0,1)</f>
        <v>Bamboo, Kakadu Plum, Water, Grape, Disodium edta, citric acid</v>
      </c>
      <c r="AG18">
        <f>IF(SUMIF('Claims Backend'!$AG$1:$BP$1,AG$3,'Claims Backend'!$AG17:$BP17)&gt;=1,1,0)*$H18</f>
        <v>0</v>
      </c>
      <c r="AH18">
        <f>IF(SUMIF('Claims Backend'!$AG$1:$BP$1,AH$3,'Claims Backend'!$AG17:$BP17)&gt;=1,1,0)*$H18</f>
        <v>0</v>
      </c>
      <c r="AI18">
        <f>IF(SUMIF('Claims Backend'!$AG$1:$BP$1,AI$3,'Claims Backend'!$AG17:$BP17)&gt;=1,1,0)*$H18</f>
        <v>0</v>
      </c>
      <c r="AJ18">
        <f>IF(SUMIF('Claims Backend'!$AG$1:$BP$1,AJ$3,'Claims Backend'!$AG17:$BP17)&gt;=1,1,0)*$H18</f>
        <v>0</v>
      </c>
      <c r="AK18">
        <f>IF(SUMIF('Claims Backend'!$AG$1:$BP$1,AK$3,'Claims Backend'!$AG17:$BP17)&gt;=1,1,0)*$H18</f>
        <v>0</v>
      </c>
      <c r="AL18">
        <f>IF(SUMIF('Claims Backend'!$AG$1:$BP$1,AL$3,'Claims Backend'!$AG17:$BP17)&gt;=1,1,0)*$H18</f>
        <v>0</v>
      </c>
      <c r="AM18">
        <f>IF(SUMIF('Claims Backend'!$AG$1:$BP$1,AM$3,'Claims Backend'!$AG17:$BP17)&gt;=1,1,0)*$H18</f>
        <v>0</v>
      </c>
      <c r="AN18">
        <f>IF(SUMIF('Claims Backend'!$AG$1:$BP$1,AN$3,'Claims Backend'!$AG17:$BP17)&gt;=1,1,0)*$H18</f>
        <v>0</v>
      </c>
      <c r="AO18">
        <f>IF(SUMIF('Claims Backend'!$AG$1:$BP$1,AO$3,'Claims Backend'!$AG17:$BP17)&gt;=1,1,0)*$H18</f>
        <v>0</v>
      </c>
      <c r="AP18">
        <f>IF(SUMIF('Claims Backend'!$AG$1:$BP$1,AP$3,'Claims Backend'!$AG17:$BP17)&gt;=1,1,0)*$H18</f>
        <v>0</v>
      </c>
      <c r="AQ18">
        <f>IF(SUMIF('Claims Backend'!$AG$1:$BP$1,AQ$3,'Claims Backend'!$AG17:$BP17)&gt;=1,1,0)*$H18</f>
        <v>0</v>
      </c>
      <c r="AR18">
        <f>IF(SUMIF('Claims Backend'!$AG$1:$BP$1,AR$3,'Claims Backend'!$AG17:$BP17)&gt;=1,1,0)*$H18</f>
        <v>0</v>
      </c>
      <c r="AS18">
        <f>IF(SUMIF('Claims Backend'!$AG$1:$BP$1,AS$3,'Claims Backend'!$AG17:$BP17)&gt;=1,1,0)*$H18</f>
        <v>0</v>
      </c>
      <c r="AT18">
        <f>IF(SUMIF('Claims Backend'!$AG$1:$BP$1,AT$3,'Claims Backend'!$AG17:$BP17)&gt;=1,1,0)*$H18</f>
        <v>0</v>
      </c>
      <c r="AU18">
        <f>IF(SUMIF('Claims Backend'!$AG$1:$BP$1,AU$3,'Claims Backend'!$AG17:$BP17)&gt;=1,1,0)*$H18</f>
        <v>303184.15</v>
      </c>
      <c r="AV18">
        <f>IF(SUMIF('Claims Backend'!$AG$1:$BP$1,AV$3,'Claims Backend'!$AG17:$BP17)&gt;=1,1,0)*$H18</f>
        <v>0</v>
      </c>
      <c r="AW18">
        <f>IF(SUMIF('Claims Backend'!$AG$1:$BP$1,AW$3,'Claims Backend'!$AG17:$BP17)&gt;=1,1,0)*$H18</f>
        <v>0</v>
      </c>
      <c r="AX18">
        <f>IF(SUMIF('Claims Backend'!$AG$1:$BP$1,AX$3,'Claims Backend'!$AG17:$BP17)&gt;=1,1,0)*$H18</f>
        <v>0</v>
      </c>
      <c r="AY18">
        <f>IF(SUMIF('Claims Backend'!$AG$1:$BP$1,AY$3,'Claims Backend'!$AG17:$BP17)&gt;=1,1,0)*$H18</f>
        <v>0</v>
      </c>
      <c r="AZ18">
        <f>IF(SUMIF('Claims Backend'!$AG$1:$BP$1,AZ$3,'Claims Backend'!$AG17:$BP17)&gt;=1,1,0)*$H18</f>
        <v>0</v>
      </c>
      <c r="BA18">
        <f>IF(SUMIF('Claims Backend'!$AG$1:$BP$1,BA$3,'Claims Backend'!$AG17:$BP17)&gt;=1,1,0)*$H18</f>
        <v>0</v>
      </c>
      <c r="BB18">
        <f>IF(SUMIF('Claims Backend'!$AG$1:$BP$1,BB$3,'Claims Backend'!$AG17:$BP17)&gt;=1,1,0)*$H18</f>
        <v>0</v>
      </c>
      <c r="BC18">
        <f>IF(SUMIF('Claims Backend'!$AG$1:$BP$1,BC$3,'Claims Backend'!$AG17:$BP17)&gt;=1,1,0)*$H18</f>
        <v>0</v>
      </c>
      <c r="BD18">
        <f>IF(SUMIF('Claims Backend'!$AG$1:$BP$1,BD$3,'Claims Backend'!$AG17:$BP17)&gt;=1,1,0)*$H18</f>
        <v>0</v>
      </c>
      <c r="BE18">
        <f>IF(SUMIF('Claims Backend'!$AG$1:$BP$1,BE$3,'Claims Backend'!$AG17:$BP17)&gt;=1,1,0)*$H18</f>
        <v>0</v>
      </c>
      <c r="BF18">
        <f>IF(SUMIF('Claims Backend'!$AG$1:$BP$1,BF$3,'Claims Backend'!$AG17:$BP17)&gt;=1,1,0)*$H18</f>
        <v>0</v>
      </c>
      <c r="BG18">
        <f>IF(SUMIF('Claims Backend'!$AG$1:$BP$1,BG$3,'Claims Backend'!$AG17:$BP17)&gt;=1,1,0)*$H18</f>
        <v>0</v>
      </c>
      <c r="BH18">
        <f>IF(SUMIF('Claims Backend'!$AG$1:$BP$1,BH$3,'Claims Backend'!$AG17:$BP17)&gt;=1,1,0)*$H18</f>
        <v>0</v>
      </c>
      <c r="BI18">
        <f>IF(SUMIF('Claims Backend'!$AG$1:$BP$1,BI$3,'Claims Backend'!$AG17:$BP17)&gt;=1,1,0)*$H18</f>
        <v>0</v>
      </c>
      <c r="BJ18">
        <f>IF(SUMIF('Claims Backend'!$AG$1:$BP$1,BJ$3,'Claims Backend'!$AG17:$BP17)&gt;=1,1,0)*$H18</f>
        <v>0</v>
      </c>
    </row>
    <row r="19" spans="1:62">
      <c r="A19" s="9" t="str">
        <f>_xlfn.XLOOKUP($E19,'Copy of Raw Data'!$E:$E,'Copy of Raw Data'!A:A,"ERROR",0,1)</f>
        <v>US</v>
      </c>
      <c r="B19" s="9" t="str">
        <f>_xlfn.XLOOKUP($E19,'Copy of Raw Data'!$E:$E,'Copy of Raw Data'!B:B,"ERROR",0,1)</f>
        <v>Hair Mousses</v>
      </c>
      <c r="C19" s="9" t="str">
        <f>_xlfn.XLOOKUP($E19,'Copy of Raw Data'!$E:$E,'Copy of Raw Data'!C:C,"ERROR",0,1)</f>
        <v>Maui Moisture</v>
      </c>
      <c r="D19" s="9" t="str">
        <f>_xlfn.XLOOKUP($E19,'Copy of Raw Data'!$E:$E,'Copy of Raw Data'!D:D,"ERROR",0,1)</f>
        <v>www.amazon.com/dp/B08LZ2R5MM</v>
      </c>
      <c r="E19" s="9" t="s">
        <v>95</v>
      </c>
      <c r="F19" s="9" t="str">
        <f>_xlfn.XLOOKUP($E19,'Copy of Raw Data'!$E:$E,'Copy of Raw Data'!F:F,"ERROR",0,1)</f>
        <v>Maui Moisture Flexible Hold + Coconut Milk Curl Foam Mousse, for Curly Hair Styling, No Drying Alcohols, Parabens or Silicone, 8.5oz</v>
      </c>
      <c r="G19" s="9">
        <f>_xlfn.XLOOKUP($E19,'Copy of Raw Data'!$E:$E,'Copy of Raw Data'!G:G,"ERROR",0,1)</f>
        <v>38583</v>
      </c>
      <c r="H19" s="9">
        <f>_xlfn.XLOOKUP($E19,'Copy of Raw Data'!$E:$E,'Copy of Raw Data'!H:H,"ERROR",0,1)</f>
        <v>302649.08</v>
      </c>
      <c r="I19" s="9">
        <f>_xlfn.XLOOKUP($E19,'Copy of Raw Data'!$E:$E,'Copy of Raw Data'!I:I,"ERROR",0,1)</f>
        <v>0.0121113533448471</v>
      </c>
      <c r="J19" s="9" t="str">
        <f>_xlfn.XLOOKUP($E19,'Copy of Raw Data'!$E:$E,'Copy of 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 to 10</v>
      </c>
      <c r="L19" s="9">
        <f>_xlfn.XLOOKUP($E19,'Copy of Raw Data'!$E:$E,'Copy of Raw Data'!L:L,"ERROR",0,1)</f>
        <v>7.8</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 to 10</v>
      </c>
      <c r="N19" s="9">
        <f>_xlfn.XLOOKUP($E19,'Copy of Raw Data'!$E:$E,'Copy of Raw Data'!N:N,"ERROR",0,1)</f>
        <v>10</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20% to 25%</v>
      </c>
      <c r="P19" s="16">
        <f t="shared" si="3"/>
        <v>0.22</v>
      </c>
      <c r="Q19" s="9">
        <f>_xlfn.XLOOKUP($E19,'Copy of Raw Data'!$E:$E,'Copy of Raw Data'!Q:Q,"ERROR",0,1)</f>
        <v>8.5</v>
      </c>
      <c r="R19" s="9" t="str">
        <f>_xlfn.XLOOKUP($E19,'Copy of Raw Data'!$E:$E,'Copy of Raw Data'!R:R,"ERROR",0,1)</f>
        <v>oz</v>
      </c>
      <c r="S19" s="17">
        <f t="shared" si="4"/>
        <v>0.917647058823529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0.75 to 1</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 to 0.05</v>
      </c>
      <c r="V19" s="17">
        <f t="shared" si="5"/>
        <v>0.0397859515804969</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 to 0.05</v>
      </c>
      <c r="X19" s="17">
        <f t="shared" si="6"/>
        <v>0.0310330422327876</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8.5</v>
      </c>
      <c r="AA19" s="9" t="str">
        <f>_xlfn.XLOOKUP($E19,'Copy of Raw Data'!$E:$E,'Copy of Raw Data'!AA:AA,"ERROR",0,1)</f>
        <v>oz</v>
      </c>
      <c r="AB19" s="9" t="str">
        <f>_xlfn.XLOOKUP($E19,'Copy of Raw Data'!$E:$E,'Copy of Raw Data'!AB:AB,"ERROR",0,1)</f>
        <v>Pump Bottle</v>
      </c>
      <c r="AC19" s="9" t="str">
        <f>_xlfn.XLOOKUP($E19,'Copy of Raw Data'!$E:$E,'Copy of Raw Data'!AC:AC,"ERROR",0,1)</f>
        <v>Pack of 1</v>
      </c>
      <c r="AD19" s="9" t="str">
        <f>_xlfn.XLOOKUP($E19,'Copy of Raw Data'!$E:$E,'Copy of Raw Data'!AD:AD,"ERROR",0,1)</f>
        <v>Hold, Volumizing, Nourishment, Softening, Shine, Hydration</v>
      </c>
      <c r="AE19" s="9" t="str">
        <f>_xlfn.XLOOKUP($E19,'Copy of Raw Data'!$E:$E,'Copy of Raw Data'!AO:AO,"ERROR",0,1)</f>
        <v>Alcohol Free, Paraben Free, Silicone Free, Vegan, Lightweight</v>
      </c>
      <c r="AF19" s="9" t="str">
        <f>_xlfn.XLOOKUP($E19,'Copy of Raw Data'!$E:$E,'Copy of Raw Data'!AZ:AZ,"ERROR",0,1)</f>
        <v>Aloe Vera, coconut, mango, water, guava, Glycerin, Disodium edta</v>
      </c>
      <c r="AG19">
        <f>IF(SUMIF('Claims Backend'!$AG$1:$BP$1,AG$3,'Claims Backend'!$AG18:$BP18)&gt;=1,1,0)*$H19</f>
        <v>302649.08</v>
      </c>
      <c r="AH19">
        <f>IF(SUMIF('Claims Backend'!$AG$1:$BP$1,AH$3,'Claims Backend'!$AG18:$BP18)&gt;=1,1,0)*$H19</f>
        <v>0</v>
      </c>
      <c r="AI19">
        <f>IF(SUMIF('Claims Backend'!$AG$1:$BP$1,AI$3,'Claims Backend'!$AG18:$BP18)&gt;=1,1,0)*$H19</f>
        <v>0</v>
      </c>
      <c r="AJ19">
        <f>IF(SUMIF('Claims Backend'!$AG$1:$BP$1,AJ$3,'Claims Backend'!$AG18:$BP18)&gt;=1,1,0)*$H19</f>
        <v>0</v>
      </c>
      <c r="AK19">
        <f>IF(SUMIF('Claims Backend'!$AG$1:$BP$1,AK$3,'Claims Backend'!$AG18:$BP18)&gt;=1,1,0)*$H19</f>
        <v>0</v>
      </c>
      <c r="AL19">
        <f>IF(SUMIF('Claims Backend'!$AG$1:$BP$1,AL$3,'Claims Backend'!$AG18:$BP18)&gt;=1,1,0)*$H19</f>
        <v>0</v>
      </c>
      <c r="AM19">
        <f>IF(SUMIF('Claims Backend'!$AG$1:$BP$1,AM$3,'Claims Backend'!$AG18:$BP18)&gt;=1,1,0)*$H19</f>
        <v>0</v>
      </c>
      <c r="AN19">
        <f>IF(SUMIF('Claims Backend'!$AG$1:$BP$1,AN$3,'Claims Backend'!$AG18:$BP18)&gt;=1,1,0)*$H19</f>
        <v>0</v>
      </c>
      <c r="AO19">
        <f>IF(SUMIF('Claims Backend'!$AG$1:$BP$1,AO$3,'Claims Backend'!$AG18:$BP18)&gt;=1,1,0)*$H19</f>
        <v>0</v>
      </c>
      <c r="AP19">
        <f>IF(SUMIF('Claims Backend'!$AG$1:$BP$1,AP$3,'Claims Backend'!$AG18:$BP18)&gt;=1,1,0)*$H19</f>
        <v>0</v>
      </c>
      <c r="AQ19">
        <f>IF(SUMIF('Claims Backend'!$AG$1:$BP$1,AQ$3,'Claims Backend'!$AG18:$BP18)&gt;=1,1,0)*$H19</f>
        <v>0</v>
      </c>
      <c r="AR19">
        <f>IF(SUMIF('Claims Backend'!$AG$1:$BP$1,AR$3,'Claims Backend'!$AG18:$BP18)&gt;=1,1,0)*$H19</f>
        <v>0</v>
      </c>
      <c r="AS19">
        <f>IF(SUMIF('Claims Backend'!$AG$1:$BP$1,AS$3,'Claims Backend'!$AG18:$BP18)&gt;=1,1,0)*$H19</f>
        <v>0</v>
      </c>
      <c r="AT19">
        <f>IF(SUMIF('Claims Backend'!$AG$1:$BP$1,AT$3,'Claims Backend'!$AG18:$BP18)&gt;=1,1,0)*$H19</f>
        <v>0</v>
      </c>
      <c r="AU19">
        <f>IF(SUMIF('Claims Backend'!$AG$1:$BP$1,AU$3,'Claims Backend'!$AG18:$BP18)&gt;=1,1,0)*$H19</f>
        <v>302649.08</v>
      </c>
      <c r="AV19">
        <f>IF(SUMIF('Claims Backend'!$AG$1:$BP$1,AV$3,'Claims Backend'!$AG18:$BP18)&gt;=1,1,0)*$H19</f>
        <v>0</v>
      </c>
      <c r="AW19">
        <f>IF(SUMIF('Claims Backend'!$AG$1:$BP$1,AW$3,'Claims Backend'!$AG18:$BP18)&gt;=1,1,0)*$H19</f>
        <v>302649.08</v>
      </c>
      <c r="AX19">
        <f>IF(SUMIF('Claims Backend'!$AG$1:$BP$1,AX$3,'Claims Backend'!$AG18:$BP18)&gt;=1,1,0)*$H19</f>
        <v>0</v>
      </c>
      <c r="AY19">
        <f>IF(SUMIF('Claims Backend'!$AG$1:$BP$1,AY$3,'Claims Backend'!$AG18:$BP18)&gt;=1,1,0)*$H19</f>
        <v>0</v>
      </c>
      <c r="AZ19">
        <f>IF(SUMIF('Claims Backend'!$AG$1:$BP$1,AZ$3,'Claims Backend'!$AG18:$BP18)&gt;=1,1,0)*$H19</f>
        <v>302649.08</v>
      </c>
      <c r="BA19">
        <f>IF(SUMIF('Claims Backend'!$AG$1:$BP$1,BA$3,'Claims Backend'!$AG18:$BP18)&gt;=1,1,0)*$H19</f>
        <v>0</v>
      </c>
      <c r="BB19">
        <f>IF(SUMIF('Claims Backend'!$AG$1:$BP$1,BB$3,'Claims Backend'!$AG18:$BP18)&gt;=1,1,0)*$H19</f>
        <v>0</v>
      </c>
      <c r="BC19">
        <f>IF(SUMIF('Claims Backend'!$AG$1:$BP$1,BC$3,'Claims Backend'!$AG18:$BP18)&gt;=1,1,0)*$H19</f>
        <v>0</v>
      </c>
      <c r="BD19">
        <f>IF(SUMIF('Claims Backend'!$AG$1:$BP$1,BD$3,'Claims Backend'!$AG18:$BP18)&gt;=1,1,0)*$H19</f>
        <v>302649.08</v>
      </c>
      <c r="BE19">
        <f>IF(SUMIF('Claims Backend'!$AG$1:$BP$1,BE$3,'Claims Backend'!$AG18:$BP18)&gt;=1,1,0)*$H19</f>
        <v>0</v>
      </c>
      <c r="BF19">
        <f>IF(SUMIF('Claims Backend'!$AG$1:$BP$1,BF$3,'Claims Backend'!$AG18:$BP18)&gt;=1,1,0)*$H19</f>
        <v>0</v>
      </c>
      <c r="BG19">
        <f>IF(SUMIF('Claims Backend'!$AG$1:$BP$1,BG$3,'Claims Backend'!$AG18:$BP18)&gt;=1,1,0)*$H19</f>
        <v>0</v>
      </c>
      <c r="BH19">
        <f>IF(SUMIF('Claims Backend'!$AG$1:$BP$1,BH$3,'Claims Backend'!$AG18:$BP18)&gt;=1,1,0)*$H19</f>
        <v>0</v>
      </c>
      <c r="BI19">
        <f>IF(SUMIF('Claims Backend'!$AG$1:$BP$1,BI$3,'Claims Backend'!$AG18:$BP18)&gt;=1,1,0)*$H19</f>
        <v>0</v>
      </c>
      <c r="BJ19">
        <f>IF(SUMIF('Claims Backend'!$AG$1:$BP$1,BJ$3,'Claims Backend'!$AG18:$BP18)&gt;=1,1,0)*$H19</f>
        <v>0</v>
      </c>
    </row>
    <row r="20" spans="1:62">
      <c r="A20" s="9" t="str">
        <f>_xlfn.XLOOKUP($E20,'Copy of Raw Data'!$E:$E,'Copy of Raw Data'!A:A,"ERROR",0,1)</f>
        <v>US</v>
      </c>
      <c r="B20" s="9" t="str">
        <f>_xlfn.XLOOKUP($E20,'Copy of Raw Data'!$E:$E,'Copy of Raw Data'!B:B,"ERROR",0,1)</f>
        <v>Hair Mousses</v>
      </c>
      <c r="C20" s="9" t="str">
        <f>_xlfn.XLOOKUP($E20,'Copy of Raw Data'!$E:$E,'Copy of Raw Data'!C:C,"ERROR",0,1)</f>
        <v>Design Essentials</v>
      </c>
      <c r="D20" s="9" t="str">
        <f>_xlfn.XLOOKUP($E20,'Copy of Raw Data'!$E:$E,'Copy of Raw Data'!D:D,"ERROR",0,1)</f>
        <v>www.amazon.com/dp/B09V4W1P9F</v>
      </c>
      <c r="E20" s="9" t="s">
        <v>99</v>
      </c>
      <c r="F20" s="9" t="str">
        <f>_xlfn.XLOOKUP($E20,'Copy of Raw Data'!$E:$E,'Copy of Raw Data'!F:F,"ERROR",0,1)</f>
        <v>Design Essentials Curl Enhancing Mousse, Almond and Avocado Collection,10 Ounce</v>
      </c>
      <c r="G20" s="9">
        <f>_xlfn.XLOOKUP($E20,'Copy of Raw Data'!$E:$E,'Copy of Raw Data'!G:G,"ERROR",0,1)</f>
        <v>18220</v>
      </c>
      <c r="H20" s="9">
        <f>_xlfn.XLOOKUP($E20,'Copy of Raw Data'!$E:$E,'Copy of Raw Data'!H:H,"ERROR",0,1)</f>
        <v>284875.49</v>
      </c>
      <c r="I20" s="9">
        <f>_xlfn.XLOOKUP($E20,'Copy of Raw Data'!$E:$E,'Copy of Raw Data'!I:I,"ERROR",0,1)</f>
        <v>0.0114593132140026</v>
      </c>
      <c r="J20" s="9" t="str">
        <f>_xlfn.XLOOKUP($E20,'Copy of Raw Data'!$E:$E,'Copy of 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15 to 20</v>
      </c>
      <c r="L20" s="9">
        <f>_xlfn.XLOOKUP($E20,'Copy of Raw Data'!$E:$E,'Copy of Raw Data'!L:L,"ERROR",0,1)</f>
        <v>15.79</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15 to 20</v>
      </c>
      <c r="N20" s="9">
        <f>_xlfn.XLOOKUP($E20,'Copy of Raw Data'!$E:$E,'Copy of Raw Data'!N:N,"ERROR",0,1)</f>
        <v>16.99</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6% to 8%</v>
      </c>
      <c r="P20" s="16">
        <f t="shared" si="3"/>
        <v>0.0706297822248381</v>
      </c>
      <c r="Q20" s="9">
        <f>_xlfn.XLOOKUP($E20,'Copy of Raw Data'!$E:$E,'Copy of Raw Data'!Q:Q,"ERROR",0,1)</f>
        <v>10</v>
      </c>
      <c r="R20" s="9" t="str">
        <f>_xlfn.XLOOKUP($E20,'Copy of Raw Data'!$E:$E,'Copy of Raw Data'!R:R,"ERROR",0,1)</f>
        <v>oz</v>
      </c>
      <c r="S20" s="17">
        <f t="shared" si="4"/>
        <v>1.579</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1 to 2</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7">
        <f t="shared" si="5"/>
        <v>0.0574568819749746</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7">
        <f t="shared" si="6"/>
        <v>0.0533987149137639</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10</v>
      </c>
      <c r="AA20" s="9" t="str">
        <f>_xlfn.XLOOKUP($E20,'Copy of Raw Data'!$E:$E,'Copy of Raw Data'!AA:AA,"ERROR",0,1)</f>
        <v>oz</v>
      </c>
      <c r="AB20" s="9" t="str">
        <f>_xlfn.XLOOKUP($E20,'Copy of Raw Data'!$E:$E,'Copy of Raw Data'!AB:AB,"ERROR",0,1)</f>
        <v>Pump Bottle</v>
      </c>
      <c r="AC20" s="9" t="str">
        <f>_xlfn.XLOOKUP($E20,'Copy of Raw Data'!$E:$E,'Copy of Raw Data'!AC:AC,"ERROR",0,1)</f>
        <v>Pack of 1</v>
      </c>
      <c r="AD20" s="9" t="str">
        <f>_xlfn.XLOOKUP($E20,'Copy of Raw Data'!$E:$E,'Copy of Raw Data'!AD:AD,"ERROR",0,1)</f>
        <v>Curl Enhancing, Moisturizing, Fast Drying, Frizz Control, Shine</v>
      </c>
      <c r="AE20" s="9" t="str">
        <f>_xlfn.XLOOKUP($E20,'Copy of Raw Data'!$E:$E,'Copy of Raw Data'!AO:AO,"ERROR",0,1)</f>
        <v>Paraben Free, Residue free, Paraffin free, Petrolatum free, Mineral Oil Free</v>
      </c>
      <c r="AF20" s="9" t="str">
        <f>_xlfn.XLOOKUP($E20,'Copy of Raw Data'!$E:$E,'Copy of Raw Data'!AZ:AZ,"ERROR",0,1)</f>
        <v>Almond, Avocado, Olive Oil, Vitamin B, Citric Acid</v>
      </c>
      <c r="AG20">
        <f>IF(SUMIF('Claims Backend'!$AG$1:$BP$1,AG$3,'Claims Backend'!$AG19:$BP19)&gt;=1,1,0)*$H20</f>
        <v>0</v>
      </c>
      <c r="AH20">
        <f>IF(SUMIF('Claims Backend'!$AG$1:$BP$1,AH$3,'Claims Backend'!$AG19:$BP19)&gt;=1,1,0)*$H20</f>
        <v>0</v>
      </c>
      <c r="AI20">
        <f>IF(SUMIF('Claims Backend'!$AG$1:$BP$1,AI$3,'Claims Backend'!$AG19:$BP19)&gt;=1,1,0)*$H20</f>
        <v>0</v>
      </c>
      <c r="AJ20">
        <f>IF(SUMIF('Claims Backend'!$AG$1:$BP$1,AJ$3,'Claims Backend'!$AG19:$BP19)&gt;=1,1,0)*$H20</f>
        <v>0</v>
      </c>
      <c r="AK20">
        <f>IF(SUMIF('Claims Backend'!$AG$1:$BP$1,AK$3,'Claims Backend'!$AG19:$BP19)&gt;=1,1,0)*$H20</f>
        <v>0</v>
      </c>
      <c r="AL20">
        <f>IF(SUMIF('Claims Backend'!$AG$1:$BP$1,AL$3,'Claims Backend'!$AG19:$BP19)&gt;=1,1,0)*$H20</f>
        <v>0</v>
      </c>
      <c r="AM20">
        <f>IF(SUMIF('Claims Backend'!$AG$1:$BP$1,AM$3,'Claims Backend'!$AG19:$BP19)&gt;=1,1,0)*$H20</f>
        <v>0</v>
      </c>
      <c r="AN20">
        <f>IF(SUMIF('Claims Backend'!$AG$1:$BP$1,AN$3,'Claims Backend'!$AG19:$BP19)&gt;=1,1,0)*$H20</f>
        <v>0</v>
      </c>
      <c r="AO20">
        <f>IF(SUMIF('Claims Backend'!$AG$1:$BP$1,AO$3,'Claims Backend'!$AG19:$BP19)&gt;=1,1,0)*$H20</f>
        <v>0</v>
      </c>
      <c r="AP20">
        <f>IF(SUMIF('Claims Backend'!$AG$1:$BP$1,AP$3,'Claims Backend'!$AG19:$BP19)&gt;=1,1,0)*$H20</f>
        <v>0</v>
      </c>
      <c r="AQ20">
        <f>IF(SUMIF('Claims Backend'!$AG$1:$BP$1,AQ$3,'Claims Backend'!$AG19:$BP19)&gt;=1,1,0)*$H20</f>
        <v>0</v>
      </c>
      <c r="AR20">
        <f>IF(SUMIF('Claims Backend'!$AG$1:$BP$1,AR$3,'Claims Backend'!$AG19:$BP19)&gt;=1,1,0)*$H20</f>
        <v>0</v>
      </c>
      <c r="AS20">
        <f>IF(SUMIF('Claims Backend'!$AG$1:$BP$1,AS$3,'Claims Backend'!$AG19:$BP19)&gt;=1,1,0)*$H20</f>
        <v>0</v>
      </c>
      <c r="AT20">
        <f>IF(SUMIF('Claims Backend'!$AG$1:$BP$1,AT$3,'Claims Backend'!$AG19:$BP19)&gt;=1,1,0)*$H20</f>
        <v>284875.49</v>
      </c>
      <c r="AU20">
        <f>IF(SUMIF('Claims Backend'!$AG$1:$BP$1,AU$3,'Claims Backend'!$AG19:$BP19)&gt;=1,1,0)*$H20</f>
        <v>0</v>
      </c>
      <c r="AV20">
        <f>IF(SUMIF('Claims Backend'!$AG$1:$BP$1,AV$3,'Claims Backend'!$AG19:$BP19)&gt;=1,1,0)*$H20</f>
        <v>0</v>
      </c>
      <c r="AW20">
        <f>IF(SUMIF('Claims Backend'!$AG$1:$BP$1,AW$3,'Claims Backend'!$AG19:$BP19)&gt;=1,1,0)*$H20</f>
        <v>284875.49</v>
      </c>
      <c r="AX20">
        <f>IF(SUMIF('Claims Backend'!$AG$1:$BP$1,AX$3,'Claims Backend'!$AG19:$BP19)&gt;=1,1,0)*$H20</f>
        <v>284875.49</v>
      </c>
      <c r="AY20">
        <f>IF(SUMIF('Claims Backend'!$AG$1:$BP$1,AY$3,'Claims Backend'!$AG19:$BP19)&gt;=1,1,0)*$H20</f>
        <v>284875.49</v>
      </c>
      <c r="AZ20">
        <f>IF(SUMIF('Claims Backend'!$AG$1:$BP$1,AZ$3,'Claims Backend'!$AG19:$BP19)&gt;=1,1,0)*$H20</f>
        <v>0</v>
      </c>
      <c r="BA20">
        <f>IF(SUMIF('Claims Backend'!$AG$1:$BP$1,BA$3,'Claims Backend'!$AG19:$BP19)&gt;=1,1,0)*$H20</f>
        <v>0</v>
      </c>
      <c r="BB20">
        <f>IF(SUMIF('Claims Backend'!$AG$1:$BP$1,BB$3,'Claims Backend'!$AG19:$BP19)&gt;=1,1,0)*$H20</f>
        <v>0</v>
      </c>
      <c r="BC20">
        <f>IF(SUMIF('Claims Backend'!$AG$1:$BP$1,BC$3,'Claims Backend'!$AG19:$BP19)&gt;=1,1,0)*$H20</f>
        <v>284875.49</v>
      </c>
      <c r="BD20">
        <f>IF(SUMIF('Claims Backend'!$AG$1:$BP$1,BD$3,'Claims Backend'!$AG19:$BP19)&gt;=1,1,0)*$H20</f>
        <v>0</v>
      </c>
      <c r="BE20">
        <f>IF(SUMIF('Claims Backend'!$AG$1:$BP$1,BE$3,'Claims Backend'!$AG19:$BP19)&gt;=1,1,0)*$H20</f>
        <v>0</v>
      </c>
      <c r="BF20">
        <f>IF(SUMIF('Claims Backend'!$AG$1:$BP$1,BF$3,'Claims Backend'!$AG19:$BP19)&gt;=1,1,0)*$H20</f>
        <v>0</v>
      </c>
      <c r="BG20">
        <f>IF(SUMIF('Claims Backend'!$AG$1:$BP$1,BG$3,'Claims Backend'!$AG19:$BP19)&gt;=1,1,0)*$H20</f>
        <v>0</v>
      </c>
      <c r="BH20">
        <f>IF(SUMIF('Claims Backend'!$AG$1:$BP$1,BH$3,'Claims Backend'!$AG19:$BP19)&gt;=1,1,0)*$H20</f>
        <v>0</v>
      </c>
      <c r="BI20">
        <f>IF(SUMIF('Claims Backend'!$AG$1:$BP$1,BI$3,'Claims Backend'!$AG19:$BP19)&gt;=1,1,0)*$H20</f>
        <v>0</v>
      </c>
      <c r="BJ20">
        <f>IF(SUMIF('Claims Backend'!$AG$1:$BP$1,BJ$3,'Claims Backend'!$AG19:$BP19)&gt;=1,1,0)*$H20</f>
        <v>0</v>
      </c>
    </row>
    <row r="21" spans="1:62">
      <c r="A21" s="9" t="str">
        <f>_xlfn.XLOOKUP($E21,'Copy of Raw Data'!$E:$E,'Copy of Raw Data'!A:A,"ERROR",0,1)</f>
        <v>US</v>
      </c>
      <c r="B21" s="9" t="str">
        <f>_xlfn.XLOOKUP($E21,'Copy of Raw Data'!$E:$E,'Copy of Raw Data'!B:B,"ERROR",0,1)</f>
        <v>Hair Mousses</v>
      </c>
      <c r="C21" s="9" t="str">
        <f>_xlfn.XLOOKUP($E21,'Copy of Raw Data'!$E:$E,'Copy of Raw Data'!C:C,"ERROR",0,1)</f>
        <v>l'oreal</v>
      </c>
      <c r="D21" s="9" t="str">
        <f>_xlfn.XLOOKUP($E21,'Copy of Raw Data'!$E:$E,'Copy of Raw Data'!D:D,"ERROR",0,1)</f>
        <v>www.amazon.com/dp/B00ID13Z2S</v>
      </c>
      <c r="E21" s="9" t="s">
        <v>103</v>
      </c>
      <c r="F21" s="9" t="str">
        <f>_xlfn.XLOOKUP($E21,'Copy of Raw Data'!$E:$E,'Copy of Raw Data'!F:F,"ERROR",0,1)</f>
        <v>L'Oreal Paris Hair Care Advanced Hairstyle Boost It Volume Inject Mousse, 8.3 Ounce</v>
      </c>
      <c r="G21" s="9">
        <f>_xlfn.XLOOKUP($E21,'Copy of Raw Data'!$E:$E,'Copy of Raw Data'!G:G,"ERROR",0,1)</f>
        <v>50469</v>
      </c>
      <c r="H21" s="9">
        <f>_xlfn.XLOOKUP($E21,'Copy of Raw Data'!$E:$E,'Copy of Raw Data'!H:H,"ERROR",0,1)</f>
        <v>269538.62</v>
      </c>
      <c r="I21" s="9">
        <f>_xlfn.XLOOKUP($E21,'Copy of Raw Data'!$E:$E,'Copy of Raw Data'!I:I,"ERROR",0,1)</f>
        <v>0.0107711323142511</v>
      </c>
      <c r="J21" s="9" t="str">
        <f>_xlfn.XLOOKUP($E21,'Copy of Raw Data'!$E:$E,'Copy of 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 to 10</v>
      </c>
      <c r="L21" s="9">
        <f>_xlfn.XLOOKUP($E21,'Copy of Raw Data'!$E:$E,'Copy of Raw Data'!L:L,"ERROR",0,1)</f>
        <v>5.5</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 to 10</v>
      </c>
      <c r="N21" s="9">
        <f>_xlfn.XLOOKUP($E21,'Copy of Raw Data'!$E:$E,'Copy of Raw Data'!N:N,"ERROR",0,1)</f>
        <v>6.95</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20% to 25%</v>
      </c>
      <c r="P21" s="16">
        <f t="shared" si="3"/>
        <v>0.20863309352518</v>
      </c>
      <c r="Q21" s="9">
        <f>_xlfn.XLOOKUP($E21,'Copy of Raw Data'!$E:$E,'Copy of Raw Data'!Q:Q,"ERROR",0,1)</f>
        <v>8.3</v>
      </c>
      <c r="R21" s="9" t="str">
        <f>_xlfn.XLOOKUP($E21,'Copy of Raw Data'!$E:$E,'Copy of Raw Data'!R:R,"ERROR",0,1)</f>
        <v>oz</v>
      </c>
      <c r="S21" s="17">
        <f t="shared" si="4"/>
        <v>0.662650602409638</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0.5 to 0.75</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7">
        <f t="shared" si="5"/>
        <v>0.0283175312002151</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7">
        <f t="shared" si="6"/>
        <v>0.0224095570649184</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8 to 10</v>
      </c>
      <c r="Z21" s="17">
        <f t="array" ref="Z21">_xlfn.IFS(AA21="oz",_xlfn.IFS(R21="oz",Q21,R21="fl oz",Q21*1.04,R21="ml",Q21*0.0338),AA21="fl oz",_xlfn.IFS(R21="oz",Q21/1.04,R21="fl oz",Q21,R21="ml",Q21*0.0338/1.04),AA21="ml",_xlfn.IFS(R21="oz",Q21/0.0338,R21="fl oz",Q21*1.04/0.0338,R21="ml",Q21))</f>
        <v>8.3</v>
      </c>
      <c r="AA21" s="9" t="str">
        <f>_xlfn.XLOOKUP($E21,'Copy of Raw Data'!$E:$E,'Copy of Raw Data'!AA:AA,"ERROR",0,1)</f>
        <v>oz</v>
      </c>
      <c r="AB21" s="9" t="str">
        <f>_xlfn.XLOOKUP($E21,'Copy of Raw Data'!$E:$E,'Copy of Raw Data'!AB:AB,"ERROR",0,1)</f>
        <v>Spray Can</v>
      </c>
      <c r="AC21" s="9" t="str">
        <f>_xlfn.XLOOKUP($E21,'Copy of Raw Data'!$E:$E,'Copy of Raw Data'!AC:AC,"ERROR",0,1)</f>
        <v>Pack of 1</v>
      </c>
      <c r="AD21" s="9" t="str">
        <f>_xlfn.XLOOKUP($E21,'Copy of Raw Data'!$E:$E,'Copy of Raw Data'!AD:AD,"ERROR",0,1)</f>
        <v>Volumizing, Lightweight, Hold, Heat Protection</v>
      </c>
      <c r="AE21" s="9" t="str">
        <f>_xlfn.XLOOKUP($E21,'Copy of Raw Data'!$E:$E,'Copy of Raw Data'!AO:AO,"ERROR",0,1)</f>
        <v>Dairy Free</v>
      </c>
      <c r="AF21" s="9" t="str">
        <f>_xlfn.XLOOKUP($E21,'Copy of Raw Data'!$E:$E,'Copy of Raw Data'!AZ:AZ,"ERROR",0,1)</f>
        <v>Water, Arginine</v>
      </c>
      <c r="AG21">
        <f>IF(SUMIF('Claims Backend'!$AG$1:$BP$1,AG$3,'Claims Backend'!$AG20:$BP20)&gt;=1,1,0)*$H21</f>
        <v>0</v>
      </c>
      <c r="AH21">
        <f>IF(SUMIF('Claims Backend'!$AG$1:$BP$1,AH$3,'Claims Backend'!$AG20:$BP20)&gt;=1,1,0)*$H21</f>
        <v>0</v>
      </c>
      <c r="AI21">
        <f>IF(SUMIF('Claims Backend'!$AG$1:$BP$1,AI$3,'Claims Backend'!$AG20:$BP20)&gt;=1,1,0)*$H21</f>
        <v>0</v>
      </c>
      <c r="AJ21">
        <f>IF(SUMIF('Claims Backend'!$AG$1:$BP$1,AJ$3,'Claims Backend'!$AG20:$BP20)&gt;=1,1,0)*$H21</f>
        <v>0</v>
      </c>
      <c r="AK21">
        <f>IF(SUMIF('Claims Backend'!$AG$1:$BP$1,AK$3,'Claims Backend'!$AG20:$BP20)&gt;=1,1,0)*$H21</f>
        <v>0</v>
      </c>
      <c r="AL21">
        <f>IF(SUMIF('Claims Backend'!$AG$1:$BP$1,AL$3,'Claims Backend'!$AG20:$BP20)&gt;=1,1,0)*$H21</f>
        <v>0</v>
      </c>
      <c r="AM21">
        <f>IF(SUMIF('Claims Backend'!$AG$1:$BP$1,AM$3,'Claims Backend'!$AG20:$BP20)&gt;=1,1,0)*$H21</f>
        <v>0</v>
      </c>
      <c r="AN21">
        <f>IF(SUMIF('Claims Backend'!$AG$1:$BP$1,AN$3,'Claims Backend'!$AG20:$BP20)&gt;=1,1,0)*$H21</f>
        <v>269538.62</v>
      </c>
      <c r="AO21">
        <f>IF(SUMIF('Claims Backend'!$AG$1:$BP$1,AO$3,'Claims Backend'!$AG20:$BP20)&gt;=1,1,0)*$H21</f>
        <v>0</v>
      </c>
      <c r="AP21">
        <f>IF(SUMIF('Claims Backend'!$AG$1:$BP$1,AP$3,'Claims Backend'!$AG20:$BP20)&gt;=1,1,0)*$H21</f>
        <v>0</v>
      </c>
      <c r="AQ21">
        <f>IF(SUMIF('Claims Backend'!$AG$1:$BP$1,AQ$3,'Claims Backend'!$AG20:$BP20)&gt;=1,1,0)*$H21</f>
        <v>0</v>
      </c>
      <c r="AR21">
        <f>IF(SUMIF('Claims Backend'!$AG$1:$BP$1,AR$3,'Claims Backend'!$AG20:$BP20)&gt;=1,1,0)*$H21</f>
        <v>0</v>
      </c>
      <c r="AS21">
        <f>IF(SUMIF('Claims Backend'!$AG$1:$BP$1,AS$3,'Claims Backend'!$AG20:$BP20)&gt;=1,1,0)*$H21</f>
        <v>0</v>
      </c>
      <c r="AT21">
        <f>IF(SUMIF('Claims Backend'!$AG$1:$BP$1,AT$3,'Claims Backend'!$AG20:$BP20)&gt;=1,1,0)*$H21</f>
        <v>0</v>
      </c>
      <c r="AU21">
        <f>IF(SUMIF('Claims Backend'!$AG$1:$BP$1,AU$3,'Claims Backend'!$AG20:$BP20)&gt;=1,1,0)*$H21</f>
        <v>0</v>
      </c>
      <c r="AV21">
        <f>IF(SUMIF('Claims Backend'!$AG$1:$BP$1,AV$3,'Claims Backend'!$AG20:$BP20)&gt;=1,1,0)*$H21</f>
        <v>0</v>
      </c>
      <c r="AW21">
        <f>IF(SUMIF('Claims Backend'!$AG$1:$BP$1,AW$3,'Claims Backend'!$AG20:$BP20)&gt;=1,1,0)*$H21</f>
        <v>0</v>
      </c>
      <c r="AX21">
        <f>IF(SUMIF('Claims Backend'!$AG$1:$BP$1,AX$3,'Claims Backend'!$AG20:$BP20)&gt;=1,1,0)*$H21</f>
        <v>0</v>
      </c>
      <c r="AY21">
        <f>IF(SUMIF('Claims Backend'!$AG$1:$BP$1,AY$3,'Claims Backend'!$AG20:$BP20)&gt;=1,1,0)*$H21</f>
        <v>0</v>
      </c>
      <c r="AZ21">
        <f>IF(SUMIF('Claims Backend'!$AG$1:$BP$1,AZ$3,'Claims Backend'!$AG20:$BP20)&gt;=1,1,0)*$H21</f>
        <v>0</v>
      </c>
      <c r="BA21">
        <f>IF(SUMIF('Claims Backend'!$AG$1:$BP$1,BA$3,'Claims Backend'!$AG20:$BP20)&gt;=1,1,0)*$H21</f>
        <v>0</v>
      </c>
      <c r="BB21">
        <f>IF(SUMIF('Claims Backend'!$AG$1:$BP$1,BB$3,'Claims Backend'!$AG20:$BP20)&gt;=1,1,0)*$H21</f>
        <v>0</v>
      </c>
      <c r="BC21">
        <f>IF(SUMIF('Claims Backend'!$AG$1:$BP$1,BC$3,'Claims Backend'!$AG20:$BP20)&gt;=1,1,0)*$H21</f>
        <v>0</v>
      </c>
      <c r="BD21">
        <f>IF(SUMIF('Claims Backend'!$AG$1:$BP$1,BD$3,'Claims Backend'!$AG20:$BP20)&gt;=1,1,0)*$H21</f>
        <v>0</v>
      </c>
      <c r="BE21">
        <f>IF(SUMIF('Claims Backend'!$AG$1:$BP$1,BE$3,'Claims Backend'!$AG20:$BP20)&gt;=1,1,0)*$H21</f>
        <v>0</v>
      </c>
      <c r="BF21">
        <f>IF(SUMIF('Claims Backend'!$AG$1:$BP$1,BF$3,'Claims Backend'!$AG20:$BP20)&gt;=1,1,0)*$H21</f>
        <v>0</v>
      </c>
      <c r="BG21">
        <f>IF(SUMIF('Claims Backend'!$AG$1:$BP$1,BG$3,'Claims Backend'!$AG20:$BP20)&gt;=1,1,0)*$H21</f>
        <v>0</v>
      </c>
      <c r="BH21">
        <f>IF(SUMIF('Claims Backend'!$AG$1:$BP$1,BH$3,'Claims Backend'!$AG20:$BP20)&gt;=1,1,0)*$H21</f>
        <v>0</v>
      </c>
      <c r="BI21">
        <f>IF(SUMIF('Claims Backend'!$AG$1:$BP$1,BI$3,'Claims Backend'!$AG20:$BP20)&gt;=1,1,0)*$H21</f>
        <v>0</v>
      </c>
      <c r="BJ21">
        <f>IF(SUMIF('Claims Backend'!$AG$1:$BP$1,BJ$3,'Claims Backend'!$AG20:$BP20)&gt;=1,1,0)*$H21</f>
        <v>0</v>
      </c>
    </row>
    <row r="22" spans="1:62">
      <c r="A22" s="9" t="str">
        <f>_xlfn.XLOOKUP($E22,'Copy of Raw Data'!$E:$E,'Copy of Raw Data'!A:A,"ERROR",0,1)</f>
        <v>US</v>
      </c>
      <c r="B22" s="9" t="str">
        <f>_xlfn.XLOOKUP($E22,'Copy of Raw Data'!$E:$E,'Copy of Raw Data'!B:B,"ERROR",0,1)</f>
        <v>Hair Mousses</v>
      </c>
      <c r="C22" s="9" t="str">
        <f>_xlfn.XLOOKUP($E22,'Copy of Raw Data'!$E:$E,'Copy of Raw Data'!C:C,"ERROR",0,1)</f>
        <v>OUAI</v>
      </c>
      <c r="D22" s="9" t="str">
        <f>_xlfn.XLOOKUP($E22,'Copy of Raw Data'!$E:$E,'Copy of Raw Data'!D:D,"ERROR",0,1)</f>
        <v>www.amazon.com/dp/B07CJD1GT7</v>
      </c>
      <c r="E22" s="9" t="s">
        <v>107</v>
      </c>
      <c r="F22" s="9" t="str">
        <f>_xlfn.XLOOKUP($E22,'Copy of Raw Data'!$E:$E,'Copy of Raw Data'!F:F,"ERROR",0,1)</f>
        <v>OUAI Air Dry Foam - Hair Mousse for Perfect Beach Waves - With Kale and Carrot Extract to Condition, Detangle and Protect Hair - Paraben, Phthalate and Sulfate Free Hair Styling Products (4 Oz)</v>
      </c>
      <c r="G22" s="9">
        <f>_xlfn.XLOOKUP($E22,'Copy of Raw Data'!$E:$E,'Copy of Raw Data'!G:G,"ERROR",0,1)</f>
        <v>9209</v>
      </c>
      <c r="H22" s="9">
        <f>_xlfn.XLOOKUP($E22,'Copy of Raw Data'!$E:$E,'Copy of Raw Data'!H:H,"ERROR",0,1)</f>
        <v>253351.67</v>
      </c>
      <c r="I22" s="9">
        <f>_xlfn.XLOOKUP($E22,'Copy of Raw Data'!$E:$E,'Copy of Raw Data'!I:I,"ERROR",0,1)</f>
        <v>0.010448142048255</v>
      </c>
      <c r="J22" s="9" t="str">
        <f>_xlfn.XLOOKUP($E22,'Copy of Raw Data'!$E:$E,'Copy of 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_xlfn.XLOOKUP($E22,'Copy of Raw Data'!$E:$E,'Copy of Raw Data'!L:L,"ERROR",0,1)</f>
        <v>27.67</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_xlfn.XLOOKUP($E22,'Copy of Raw Data'!$E:$E,'Copy of Raw Data'!N:N,"ERROR",0,1)</f>
        <v>28.1</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3"/>
        <v>0.0153024911032028</v>
      </c>
      <c r="Q22" s="9">
        <f>_xlfn.XLOOKUP($E22,'Copy of Raw Data'!$E:$E,'Copy of Raw Data'!Q:Q,"ERROR",0,1)</f>
        <v>120</v>
      </c>
      <c r="R22" s="9" t="str">
        <f>_xlfn.XLOOKUP($E22,'Copy of Raw Data'!$E:$E,'Copy of Raw Data'!R:R,"ERROR",0,1)</f>
        <v>ml</v>
      </c>
      <c r="S22" s="17">
        <f t="shared" si="4"/>
        <v>6.82199211045365</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5 to 10</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0.2 to 0.3</v>
      </c>
      <c r="V22" s="17">
        <f t="shared" si="5"/>
        <v>0.234291778476373</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0.2 to 0.3</v>
      </c>
      <c r="X22" s="17">
        <f t="shared" si="6"/>
        <v>0.230706530620685</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4 to 6</v>
      </c>
      <c r="Z22" s="17">
        <f t="array" ref="Z22">_xlfn.IFS(AA22="oz",_xlfn.IFS(R22="oz",Q22,R22="fl oz",Q22*1.04,R22="ml",Q22*0.0338),AA22="fl oz",_xlfn.IFS(R22="oz",Q22/1.04,R22="fl oz",Q22,R22="ml",Q22*0.0338/1.04),AA22="ml",_xlfn.IFS(R22="oz",Q22/0.0338,R22="fl oz",Q22*1.04/0.0338,R22="ml",Q22))</f>
        <v>4.056</v>
      </c>
      <c r="AA22" s="9" t="str">
        <f>_xlfn.XLOOKUP($E22,'Copy of Raw Data'!$E:$E,'Copy of Raw Data'!AA:AA,"ERROR",0,1)</f>
        <v>oz</v>
      </c>
      <c r="AB22" s="9" t="str">
        <f>_xlfn.XLOOKUP($E22,'Copy of Raw Data'!$E:$E,'Copy of Raw Data'!AB:AB,"ERROR",0,1)</f>
        <v>Pump Bottle</v>
      </c>
      <c r="AC22" s="9" t="str">
        <f>_xlfn.XLOOKUP($E22,'Copy of Raw Data'!$E:$E,'Copy of Raw Data'!AC:AC,"ERROR",0,1)</f>
        <v>Pack of 1</v>
      </c>
      <c r="AD22" s="9" t="str">
        <f>_xlfn.XLOOKUP($E22,'Copy of Raw Data'!$E:$E,'Copy of Raw Data'!AD:AD,"ERROR",0,1)</f>
        <v>Protection, Strengthening, Shine, smoothening</v>
      </c>
      <c r="AE22" s="9" t="str">
        <f>_xlfn.XLOOKUP($E22,'Copy of Raw Data'!$E:$E,'Copy of Raw Data'!AO:AO,"ERROR",0,1)</f>
        <v>Paraben Free, Phthalate Free, Sulfate Free, Cruelty Free</v>
      </c>
      <c r="AF22" s="9" t="str">
        <f>_xlfn.XLOOKUP($E22,'Copy of Raw Data'!$E:$E,'Copy of Raw Data'!AZ:AZ,"ERROR",0,1)</f>
        <v>Kale, Carrot, Panthenol, Lemon, Ethylhexylglycerin, Glycerin, Geraniol</v>
      </c>
      <c r="AG22">
        <f>IF(SUMIF('Claims Backend'!$AG$1:$BP$1,AG$3,'Claims Backend'!$AG21:$BP21)&gt;=1,1,0)*$H22</f>
        <v>0</v>
      </c>
      <c r="AH22">
        <f>IF(SUMIF('Claims Backend'!$AG$1:$BP$1,AH$3,'Claims Backend'!$AG21:$BP21)&gt;=1,1,0)*$H22</f>
        <v>0</v>
      </c>
      <c r="AI22">
        <f>IF(SUMIF('Claims Backend'!$AG$1:$BP$1,AI$3,'Claims Backend'!$AG21:$BP21)&gt;=1,1,0)*$H22</f>
        <v>0</v>
      </c>
      <c r="AJ22">
        <f>IF(SUMIF('Claims Backend'!$AG$1:$BP$1,AJ$3,'Claims Backend'!$AG21:$BP21)&gt;=1,1,0)*$H22</f>
        <v>0</v>
      </c>
      <c r="AK22">
        <f>IF(SUMIF('Claims Backend'!$AG$1:$BP$1,AK$3,'Claims Backend'!$AG21:$BP21)&gt;=1,1,0)*$H22</f>
        <v>0</v>
      </c>
      <c r="AL22">
        <f>IF(SUMIF('Claims Backend'!$AG$1:$BP$1,AL$3,'Claims Backend'!$AG21:$BP21)&gt;=1,1,0)*$H22</f>
        <v>0</v>
      </c>
      <c r="AM22">
        <f>IF(SUMIF('Claims Backend'!$AG$1:$BP$1,AM$3,'Claims Backend'!$AG21:$BP21)&gt;=1,1,0)*$H22</f>
        <v>253351.67</v>
      </c>
      <c r="AN22">
        <f>IF(SUMIF('Claims Backend'!$AG$1:$BP$1,AN$3,'Claims Backend'!$AG21:$BP21)&gt;=1,1,0)*$H22</f>
        <v>0</v>
      </c>
      <c r="AO22">
        <f>IF(SUMIF('Claims Backend'!$AG$1:$BP$1,AO$3,'Claims Backend'!$AG21:$BP21)&gt;=1,1,0)*$H22</f>
        <v>0</v>
      </c>
      <c r="AP22">
        <f>IF(SUMIF('Claims Backend'!$AG$1:$BP$1,AP$3,'Claims Backend'!$AG21:$BP21)&gt;=1,1,0)*$H22</f>
        <v>0</v>
      </c>
      <c r="AQ22">
        <f>IF(SUMIF('Claims Backend'!$AG$1:$BP$1,AQ$3,'Claims Backend'!$AG21:$BP21)&gt;=1,1,0)*$H22</f>
        <v>0</v>
      </c>
      <c r="AR22">
        <f>IF(SUMIF('Claims Backend'!$AG$1:$BP$1,AR$3,'Claims Backend'!$AG21:$BP21)&gt;=1,1,0)*$H22</f>
        <v>0</v>
      </c>
      <c r="AS22">
        <f>IF(SUMIF('Claims Backend'!$AG$1:$BP$1,AS$3,'Claims Backend'!$AG21:$BP21)&gt;=1,1,0)*$H22</f>
        <v>0</v>
      </c>
      <c r="AT22">
        <f>IF(SUMIF('Claims Backend'!$AG$1:$BP$1,AT$3,'Claims Backend'!$AG21:$BP21)&gt;=1,1,0)*$H22</f>
        <v>0</v>
      </c>
      <c r="AU22">
        <f>IF(SUMIF('Claims Backend'!$AG$1:$BP$1,AU$3,'Claims Backend'!$AG21:$BP21)&gt;=1,1,0)*$H22</f>
        <v>0</v>
      </c>
      <c r="AV22">
        <f>IF(SUMIF('Claims Backend'!$AG$1:$BP$1,AV$3,'Claims Backend'!$AG21:$BP21)&gt;=1,1,0)*$H22</f>
        <v>0</v>
      </c>
      <c r="AW22">
        <f>IF(SUMIF('Claims Backend'!$AG$1:$BP$1,AW$3,'Claims Backend'!$AG21:$BP21)&gt;=1,1,0)*$H22</f>
        <v>253351.67</v>
      </c>
      <c r="AX22">
        <f>IF(SUMIF('Claims Backend'!$AG$1:$BP$1,AX$3,'Claims Backend'!$AG21:$BP21)&gt;=1,1,0)*$H22</f>
        <v>0</v>
      </c>
      <c r="AY22">
        <f>IF(SUMIF('Claims Backend'!$AG$1:$BP$1,AY$3,'Claims Backend'!$AG21:$BP21)&gt;=1,1,0)*$H22</f>
        <v>0</v>
      </c>
      <c r="AZ22">
        <f>IF(SUMIF('Claims Backend'!$AG$1:$BP$1,AZ$3,'Claims Backend'!$AG21:$BP21)&gt;=1,1,0)*$H22</f>
        <v>0</v>
      </c>
      <c r="BA22">
        <f>IF(SUMIF('Claims Backend'!$AG$1:$BP$1,BA$3,'Claims Backend'!$AG21:$BP21)&gt;=1,1,0)*$H22</f>
        <v>0</v>
      </c>
      <c r="BB22">
        <f>IF(SUMIF('Claims Backend'!$AG$1:$BP$1,BB$3,'Claims Backend'!$AG21:$BP21)&gt;=1,1,0)*$H22</f>
        <v>0</v>
      </c>
      <c r="BC22">
        <f>IF(SUMIF('Claims Backend'!$AG$1:$BP$1,BC$3,'Claims Backend'!$AG21:$BP21)&gt;=1,1,0)*$H22</f>
        <v>0</v>
      </c>
      <c r="BD22">
        <f>IF(SUMIF('Claims Backend'!$AG$1:$BP$1,BD$3,'Claims Backend'!$AG21:$BP21)&gt;=1,1,0)*$H22</f>
        <v>0</v>
      </c>
      <c r="BE22">
        <f>IF(SUMIF('Claims Backend'!$AG$1:$BP$1,BE$3,'Claims Backend'!$AG21:$BP21)&gt;=1,1,0)*$H22</f>
        <v>0</v>
      </c>
      <c r="BF22">
        <f>IF(SUMIF('Claims Backend'!$AG$1:$BP$1,BF$3,'Claims Backend'!$AG21:$BP21)&gt;=1,1,0)*$H22</f>
        <v>253351.67</v>
      </c>
      <c r="BG22">
        <f>IF(SUMIF('Claims Backend'!$AG$1:$BP$1,BG$3,'Claims Backend'!$AG21:$BP21)&gt;=1,1,0)*$H22</f>
        <v>0</v>
      </c>
      <c r="BH22">
        <f>IF(SUMIF('Claims Backend'!$AG$1:$BP$1,BH$3,'Claims Backend'!$AG21:$BP21)&gt;=1,1,0)*$H22</f>
        <v>0</v>
      </c>
      <c r="BI22">
        <f>IF(SUMIF('Claims Backend'!$AG$1:$BP$1,BI$3,'Claims Backend'!$AG21:$BP21)&gt;=1,1,0)*$H22</f>
        <v>0</v>
      </c>
      <c r="BJ22">
        <f>IF(SUMIF('Claims Backend'!$AG$1:$BP$1,BJ$3,'Claims Backend'!$AG21:$BP21)&gt;=1,1,0)*$H22</f>
        <v>0</v>
      </c>
    </row>
    <row r="23" spans="1:62">
      <c r="A23" s="9" t="str">
        <f>_xlfn.XLOOKUP($E23,'Copy of Raw Data'!$E:$E,'Copy of Raw Data'!A:A,"ERROR",0,1)</f>
        <v>US</v>
      </c>
      <c r="B23" s="9" t="str">
        <f>_xlfn.XLOOKUP($E23,'Copy of Raw Data'!$E:$E,'Copy of Raw Data'!B:B,"ERROR",0,1)</f>
        <v>Hair Mousses</v>
      </c>
      <c r="C23" s="9" t="str">
        <f>_xlfn.XLOOKUP($E23,'Copy of Raw Data'!$E:$E,'Copy of Raw Data'!C:C,"ERROR",0,1)</f>
        <v>davines</v>
      </c>
      <c r="D23" s="9" t="str">
        <f>_xlfn.XLOOKUP($E23,'Copy of Raw Data'!$E:$E,'Copy of Raw Data'!D:D,"ERROR",0,1)</f>
        <v>www.amazon.com/dp/B00GNJBHPO</v>
      </c>
      <c r="E23" s="9" t="s">
        <v>112</v>
      </c>
      <c r="F23" s="9" t="str">
        <f>_xlfn.XLOOKUP($E23,'Copy of Raw Data'!$E:$E,'Copy of Raw Data'!F:F,"ERROR",0,1)</f>
        <v>Davines This Is A Volume Boosting Mousse , Add Natural Looking And Airy Volume And Body, For All Hair Types, 8.3 OZ.</v>
      </c>
      <c r="G23" s="9">
        <f>_xlfn.XLOOKUP($E23,'Copy of Raw Data'!$E:$E,'Copy of Raw Data'!G:G,"ERROR",0,1)</f>
        <v>7180</v>
      </c>
      <c r="H23" s="9">
        <f>_xlfn.XLOOKUP($E23,'Copy of Raw Data'!$E:$E,'Copy of Raw Data'!H:H,"ERROR",0,1)</f>
        <v>245754.5</v>
      </c>
      <c r="I23" s="9">
        <f>_xlfn.XLOOKUP($E23,'Copy of Raw Data'!$E:$E,'Copy of Raw Data'!I:I,"ERROR",0,1)</f>
        <v>0.0103575167574289</v>
      </c>
      <c r="J23" s="9" t="str">
        <f>_xlfn.XLOOKUP($E23,'Copy of Raw Data'!$E:$E,'Copy of 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30 to 40</v>
      </c>
      <c r="L23" s="9">
        <f>_xlfn.XLOOKUP($E23,'Copy of Raw Data'!$E:$E,'Copy of Raw Data'!L:L,"ERROR",0,1)</f>
        <v>34.01</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30 to 40</v>
      </c>
      <c r="N23" s="9">
        <f>_xlfn.XLOOKUP($E23,'Copy of Raw Data'!$E:$E,'Copy of Raw Data'!N:N,"ERROR",0,1)</f>
        <v>34.57</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0% to 2%</v>
      </c>
      <c r="P23" s="16">
        <f t="shared" si="3"/>
        <v>0.0161990164882847</v>
      </c>
      <c r="Q23" s="9">
        <f>_xlfn.XLOOKUP($E23,'Copy of Raw Data'!$E:$E,'Copy of Raw Data'!Q:Q,"ERROR",0,1)</f>
        <v>8.3</v>
      </c>
      <c r="R23" s="9" t="str">
        <f>_xlfn.XLOOKUP($E23,'Copy of Raw Data'!$E:$E,'Copy of Raw Data'!R:R,"ERROR",0,1)</f>
        <v>oz</v>
      </c>
      <c r="S23" s="17">
        <f t="shared" si="4"/>
        <v>4.09759036144578</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4 to 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7">
        <f t="shared" si="5"/>
        <v>0.140854252315315</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7">
        <f t="shared" si="6"/>
        <v>0.138572551959614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8 to 10</v>
      </c>
      <c r="Z23" s="17">
        <f t="array" ref="Z23">_xlfn.IFS(AA23="oz",_xlfn.IFS(R23="oz",Q23,R23="fl oz",Q23*1.04,R23="ml",Q23*0.0338),AA23="fl oz",_xlfn.IFS(R23="oz",Q23/1.04,R23="fl oz",Q23,R23="ml",Q23*0.0338/1.04),AA23="ml",_xlfn.IFS(R23="oz",Q23/0.0338,R23="fl oz",Q23*1.04/0.0338,R23="ml",Q23))</f>
        <v>8.3</v>
      </c>
      <c r="AA23" s="9" t="str">
        <f>_xlfn.XLOOKUP($E23,'Copy of Raw Data'!$E:$E,'Copy of Raw Data'!AA:AA,"ERROR",0,1)</f>
        <v>oz</v>
      </c>
      <c r="AB23" s="9" t="str">
        <f>_xlfn.XLOOKUP($E23,'Copy of Raw Data'!$E:$E,'Copy of Raw Data'!AB:AB,"ERROR",0,1)</f>
        <v>Spray Can</v>
      </c>
      <c r="AC23" s="9" t="str">
        <f>_xlfn.XLOOKUP($E23,'Copy of Raw Data'!$E:$E,'Copy of Raw Data'!AC:AC,"ERROR",0,1)</f>
        <v>Pack of 1</v>
      </c>
      <c r="AD23" s="9" t="str">
        <f>_xlfn.XLOOKUP($E23,'Copy of Raw Data'!$E:$E,'Copy of Raw Data'!AD:AD,"ERROR",0,1)</f>
        <v>Volumizing, Long Lasting</v>
      </c>
      <c r="AE23" s="9" t="str">
        <f>_xlfn.XLOOKUP($E23,'Copy of Raw Data'!$E:$E,'Copy of Raw Data'!AO:AO,"ERROR",0,1)</f>
        <v>Vegetarian, Harsh Chemical Free</v>
      </c>
      <c r="AF23" s="9" t="str">
        <f>_xlfn.XLOOKUP($E23,'Copy of Raw Data'!$E:$E,'Copy of Raw Data'!AZ:AZ,"ERROR",0,1)</f>
        <v>water, glycerin, panthenol</v>
      </c>
      <c r="AG23">
        <f>IF(SUMIF('Claims Backend'!$AG$1:$BP$1,AG$3,'Claims Backend'!$AG22:$BP22)&gt;=1,1,0)*$H23</f>
        <v>0</v>
      </c>
      <c r="AH23">
        <f>IF(SUMIF('Claims Backend'!$AG$1:$BP$1,AH$3,'Claims Backend'!$AG22:$BP22)&gt;=1,1,0)*$H23</f>
        <v>0</v>
      </c>
      <c r="AI23">
        <f>IF(SUMIF('Claims Backend'!$AG$1:$BP$1,AI$3,'Claims Backend'!$AG22:$BP22)&gt;=1,1,0)*$H23</f>
        <v>0</v>
      </c>
      <c r="AJ23">
        <f>IF(SUMIF('Claims Backend'!$AG$1:$BP$1,AJ$3,'Claims Backend'!$AG22:$BP22)&gt;=1,1,0)*$H23</f>
        <v>0</v>
      </c>
      <c r="AK23">
        <f>IF(SUMIF('Claims Backend'!$AG$1:$BP$1,AK$3,'Claims Backend'!$AG22:$BP22)&gt;=1,1,0)*$H23</f>
        <v>0</v>
      </c>
      <c r="AL23">
        <f>IF(SUMIF('Claims Backend'!$AG$1:$BP$1,AL$3,'Claims Backend'!$AG22:$BP22)&gt;=1,1,0)*$H23</f>
        <v>245754.5</v>
      </c>
      <c r="AM23">
        <f>IF(SUMIF('Claims Backend'!$AG$1:$BP$1,AM$3,'Claims Backend'!$AG22:$BP22)&gt;=1,1,0)*$H23</f>
        <v>0</v>
      </c>
      <c r="AN23">
        <f>IF(SUMIF('Claims Backend'!$AG$1:$BP$1,AN$3,'Claims Backend'!$AG22:$BP22)&gt;=1,1,0)*$H23</f>
        <v>0</v>
      </c>
      <c r="AO23">
        <f>IF(SUMIF('Claims Backend'!$AG$1:$BP$1,AO$3,'Claims Backend'!$AG22:$BP22)&gt;=1,1,0)*$H23</f>
        <v>0</v>
      </c>
      <c r="AP23">
        <f>IF(SUMIF('Claims Backend'!$AG$1:$BP$1,AP$3,'Claims Backend'!$AG22:$BP22)&gt;=1,1,0)*$H23</f>
        <v>0</v>
      </c>
      <c r="AQ23">
        <f>IF(SUMIF('Claims Backend'!$AG$1:$BP$1,AQ$3,'Claims Backend'!$AG22:$BP22)&gt;=1,1,0)*$H23</f>
        <v>0</v>
      </c>
      <c r="AR23">
        <f>IF(SUMIF('Claims Backend'!$AG$1:$BP$1,AR$3,'Claims Backend'!$AG22:$BP22)&gt;=1,1,0)*$H23</f>
        <v>0</v>
      </c>
      <c r="AS23">
        <f>IF(SUMIF('Claims Backend'!$AG$1:$BP$1,AS$3,'Claims Backend'!$AG22:$BP22)&gt;=1,1,0)*$H23</f>
        <v>0</v>
      </c>
      <c r="AT23">
        <f>IF(SUMIF('Claims Backend'!$AG$1:$BP$1,AT$3,'Claims Backend'!$AG22:$BP22)&gt;=1,1,0)*$H23</f>
        <v>0</v>
      </c>
      <c r="AU23">
        <f>IF(SUMIF('Claims Backend'!$AG$1:$BP$1,AU$3,'Claims Backend'!$AG22:$BP22)&gt;=1,1,0)*$H23</f>
        <v>0</v>
      </c>
      <c r="AV23">
        <f>IF(SUMIF('Claims Backend'!$AG$1:$BP$1,AV$3,'Claims Backend'!$AG22:$BP22)&gt;=1,1,0)*$H23</f>
        <v>0</v>
      </c>
      <c r="AW23">
        <f>IF(SUMIF('Claims Backend'!$AG$1:$BP$1,AW$3,'Claims Backend'!$AG22:$BP22)&gt;=1,1,0)*$H23</f>
        <v>0</v>
      </c>
      <c r="AX23">
        <f>IF(SUMIF('Claims Backend'!$AG$1:$BP$1,AX$3,'Claims Backend'!$AG22:$BP22)&gt;=1,1,0)*$H23</f>
        <v>0</v>
      </c>
      <c r="AY23">
        <f>IF(SUMIF('Claims Backend'!$AG$1:$BP$1,AY$3,'Claims Backend'!$AG22:$BP22)&gt;=1,1,0)*$H23</f>
        <v>0</v>
      </c>
      <c r="AZ23">
        <f>IF(SUMIF('Claims Backend'!$AG$1:$BP$1,AZ$3,'Claims Backend'!$AG22:$BP22)&gt;=1,1,0)*$H23</f>
        <v>0</v>
      </c>
      <c r="BA23">
        <f>IF(SUMIF('Claims Backend'!$AG$1:$BP$1,BA$3,'Claims Backend'!$AG22:$BP22)&gt;=1,1,0)*$H23</f>
        <v>0</v>
      </c>
      <c r="BB23">
        <f>IF(SUMIF('Claims Backend'!$AG$1:$BP$1,BB$3,'Claims Backend'!$AG22:$BP22)&gt;=1,1,0)*$H23</f>
        <v>0</v>
      </c>
      <c r="BC23">
        <f>IF(SUMIF('Claims Backend'!$AG$1:$BP$1,BC$3,'Claims Backend'!$AG22:$BP22)&gt;=1,1,0)*$H23</f>
        <v>0</v>
      </c>
      <c r="BD23">
        <f>IF(SUMIF('Claims Backend'!$AG$1:$BP$1,BD$3,'Claims Backend'!$AG22:$BP22)&gt;=1,1,0)*$H23</f>
        <v>0</v>
      </c>
      <c r="BE23">
        <f>IF(SUMIF('Claims Backend'!$AG$1:$BP$1,BE$3,'Claims Backend'!$AG22:$BP22)&gt;=1,1,0)*$H23</f>
        <v>0</v>
      </c>
      <c r="BF23">
        <f>IF(SUMIF('Claims Backend'!$AG$1:$BP$1,BF$3,'Claims Backend'!$AG22:$BP22)&gt;=1,1,0)*$H23</f>
        <v>0</v>
      </c>
      <c r="BG23">
        <f>IF(SUMIF('Claims Backend'!$AG$1:$BP$1,BG$3,'Claims Backend'!$AG22:$BP22)&gt;=1,1,0)*$H23</f>
        <v>0</v>
      </c>
      <c r="BH23">
        <f>IF(SUMIF('Claims Backend'!$AG$1:$BP$1,BH$3,'Claims Backend'!$AG22:$BP22)&gt;=1,1,0)*$H23</f>
        <v>0</v>
      </c>
      <c r="BI23">
        <f>IF(SUMIF('Claims Backend'!$AG$1:$BP$1,BI$3,'Claims Backend'!$AG22:$BP22)&gt;=1,1,0)*$H23</f>
        <v>0</v>
      </c>
      <c r="BJ23">
        <f>IF(SUMIF('Claims Backend'!$AG$1:$BP$1,BJ$3,'Claims Backend'!$AG22:$BP22)&gt;=1,1,0)*$H23</f>
        <v>245754.5</v>
      </c>
    </row>
    <row r="24" spans="1:62">
      <c r="A24" s="9" t="str">
        <f>_xlfn.XLOOKUP($E24,'Copy of Raw Data'!$E:$E,'Copy of Raw Data'!A:A,"ERROR",0,1)</f>
        <v>US</v>
      </c>
      <c r="B24" s="9" t="str">
        <f>_xlfn.XLOOKUP($E24,'Copy of Raw Data'!$E:$E,'Copy of Raw Data'!B:B,"ERROR",0,1)</f>
        <v>Hair Mousses</v>
      </c>
      <c r="C24" s="9" t="str">
        <f>_xlfn.XLOOKUP($E24,'Copy of Raw Data'!$E:$E,'Copy of Raw Data'!C:C,"ERROR",0,1)</f>
        <v>TRESemmé</v>
      </c>
      <c r="D24" s="9" t="str">
        <f>_xlfn.XLOOKUP($E24,'Copy of Raw Data'!$E:$E,'Copy of Raw Data'!D:D,"ERROR",0,1)</f>
        <v>www.amazon.com/dp/B09HKXBTWB</v>
      </c>
      <c r="E24" s="9" t="s">
        <v>116</v>
      </c>
      <c r="F24" s="9" t="str">
        <f>_xlfn.XLOOKUP($E24,'Copy of Raw Data'!$E:$E,'Copy of Raw Data'!F:F,"ERROR",0,1)</f>
        <v>TRESemmé Flawless Curls Mousse with Coconut and Avocado Oil, Provides Extra Hold in a Lightweight Formula, Paraben Free and Alcohol Free, Leaves Curls Soft &amp; Bouncy, 2 pk - 15 oz each</v>
      </c>
      <c r="G24" s="9">
        <f>_xlfn.XLOOKUP($E24,'Copy of Raw Data'!$E:$E,'Copy of Raw Data'!G:G,"ERROR",0,1)</f>
        <v>12882</v>
      </c>
      <c r="H24" s="9">
        <f>_xlfn.XLOOKUP($E24,'Copy of Raw Data'!$E:$E,'Copy of Raw Data'!H:H,"ERROR",0,1)</f>
        <v>243622.87</v>
      </c>
      <c r="I24" s="9">
        <f>_xlfn.XLOOKUP($E24,'Copy of Raw Data'!$E:$E,'Copy of Raw Data'!I:I,"ERROR",0,1)</f>
        <v>0.0102982612526768</v>
      </c>
      <c r="J24" s="9" t="str">
        <f>_xlfn.XLOOKUP($E24,'Copy of Raw Data'!$E:$E,'Copy of 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15 to 20</v>
      </c>
      <c r="L24" s="9">
        <f>_xlfn.XLOOKUP($E24,'Copy of Raw Data'!$E:$E,'Copy of Raw Data'!L:L,"ERROR",0,1)</f>
        <v>19.63</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_xlfn.XLOOKUP($E24,'Copy of Raw Data'!$E:$E,'Copy of Raw Data'!N:N,"ERROR",0,1)</f>
        <v>21.43</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8% to 10%</v>
      </c>
      <c r="P24" s="16">
        <f t="shared" si="3"/>
        <v>0.0839944003733085</v>
      </c>
      <c r="Q24" s="9">
        <f>_xlfn.XLOOKUP($E24,'Copy of Raw Data'!$E:$E,'Copy of Raw Data'!Q:Q,"ERROR",0,1)</f>
        <v>30</v>
      </c>
      <c r="R24" s="9" t="str">
        <f>_xlfn.XLOOKUP($E24,'Copy of Raw Data'!$E:$E,'Copy of Raw Data'!R:R,"ERROR",0,1)</f>
        <v>oz</v>
      </c>
      <c r="S24" s="17">
        <f t="shared" si="4"/>
        <v>0.654333333333333</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0.5 to 0.75</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 to 0.05</v>
      </c>
      <c r="V24" s="17">
        <f t="shared" si="5"/>
        <v>0.0241573667004847</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 to 0.05</v>
      </c>
      <c r="X24" s="17">
        <f t="shared" si="6"/>
        <v>0.0221282831698794</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25 to 30</v>
      </c>
      <c r="Z24" s="17">
        <f t="array" ref="Z24">_xlfn.IFS(AA24="oz",_xlfn.IFS(R24="oz",Q24,R24="fl oz",Q24*1.04,R24="ml",Q24*0.0338),AA24="fl oz",_xlfn.IFS(R24="oz",Q24/1.04,R24="fl oz",Q24,R24="ml",Q24*0.0338/1.04),AA24="ml",_xlfn.IFS(R24="oz",Q24/0.0338,R24="fl oz",Q24*1.04/0.0338,R24="ml",Q24))</f>
        <v>30</v>
      </c>
      <c r="AA24" s="9" t="str">
        <f>_xlfn.XLOOKUP($E24,'Copy of Raw Data'!$E:$E,'Copy of Raw Data'!AA:AA,"ERROR",0,1)</f>
        <v>oz</v>
      </c>
      <c r="AB24" s="9" t="str">
        <f>_xlfn.XLOOKUP($E24,'Copy of Raw Data'!$E:$E,'Copy of Raw Data'!AB:AB,"ERROR",0,1)</f>
        <v>Spray Can</v>
      </c>
      <c r="AC24" s="9" t="str">
        <f>_xlfn.XLOOKUP($E24,'Copy of Raw Data'!$E:$E,'Copy of Raw Data'!AC:AC,"ERROR",0,1)</f>
        <v>Pack of 2</v>
      </c>
      <c r="AD24" s="9" t="str">
        <f>_xlfn.XLOOKUP($E24,'Copy of Raw Data'!$E:$E,'Copy of Raw Data'!AD:AD,"ERROR",0,1)</f>
        <v>Curl Protection, Moisturizing, Hold, Softening</v>
      </c>
      <c r="AE24" s="9" t="str">
        <f>_xlfn.XLOOKUP($E24,'Copy of Raw Data'!$E:$E,'Copy of Raw Data'!AO:AO,"ERROR",0,1)</f>
        <v>Paraben Free, Alcohol Free</v>
      </c>
      <c r="AF24" s="9" t="str">
        <f>_xlfn.XLOOKUP($E24,'Copy of Raw Data'!$E:$E,'Copy of Raw Data'!AZ:AZ,"ERROR",0,1)</f>
        <v>Coconut, Avocado, Cocamidopropyl Betaine, Geraniol</v>
      </c>
      <c r="AG24">
        <f>IF(SUMIF('Claims Backend'!$AG$1:$BP$1,AG$3,'Claims Backend'!$AG23:$BP23)&gt;=1,1,0)*$H24</f>
        <v>243622.87</v>
      </c>
      <c r="AH24">
        <f>IF(SUMIF('Claims Backend'!$AG$1:$BP$1,AH$3,'Claims Backend'!$AG23:$BP23)&gt;=1,1,0)*$H24</f>
        <v>0</v>
      </c>
      <c r="AI24">
        <f>IF(SUMIF('Claims Backend'!$AG$1:$BP$1,AI$3,'Claims Backend'!$AG23:$BP23)&gt;=1,1,0)*$H24</f>
        <v>0</v>
      </c>
      <c r="AJ24">
        <f>IF(SUMIF('Claims Backend'!$AG$1:$BP$1,AJ$3,'Claims Backend'!$AG23:$BP23)&gt;=1,1,0)*$H24</f>
        <v>0</v>
      </c>
      <c r="AK24">
        <f>IF(SUMIF('Claims Backend'!$AG$1:$BP$1,AK$3,'Claims Backend'!$AG23:$BP23)&gt;=1,1,0)*$H24</f>
        <v>0</v>
      </c>
      <c r="AL24">
        <f>IF(SUMIF('Claims Backend'!$AG$1:$BP$1,AL$3,'Claims Backend'!$AG23:$BP23)&gt;=1,1,0)*$H24</f>
        <v>0</v>
      </c>
      <c r="AM24">
        <f>IF(SUMIF('Claims Backend'!$AG$1:$BP$1,AM$3,'Claims Backend'!$AG23:$BP23)&gt;=1,1,0)*$H24</f>
        <v>0</v>
      </c>
      <c r="AN24">
        <f>IF(SUMIF('Claims Backend'!$AG$1:$BP$1,AN$3,'Claims Backend'!$AG23:$BP23)&gt;=1,1,0)*$H24</f>
        <v>0</v>
      </c>
      <c r="AO24">
        <f>IF(SUMIF('Claims Backend'!$AG$1:$BP$1,AO$3,'Claims Backend'!$AG23:$BP23)&gt;=1,1,0)*$H24</f>
        <v>0</v>
      </c>
      <c r="AP24">
        <f>IF(SUMIF('Claims Backend'!$AG$1:$BP$1,AP$3,'Claims Backend'!$AG23:$BP23)&gt;=1,1,0)*$H24</f>
        <v>0</v>
      </c>
      <c r="AQ24">
        <f>IF(SUMIF('Claims Backend'!$AG$1:$BP$1,AQ$3,'Claims Backend'!$AG23:$BP23)&gt;=1,1,0)*$H24</f>
        <v>0</v>
      </c>
      <c r="AR24">
        <f>IF(SUMIF('Claims Backend'!$AG$1:$BP$1,AR$3,'Claims Backend'!$AG23:$BP23)&gt;=1,1,0)*$H24</f>
        <v>0</v>
      </c>
      <c r="AS24">
        <f>IF(SUMIF('Claims Backend'!$AG$1:$BP$1,AS$3,'Claims Backend'!$AG23:$BP23)&gt;=1,1,0)*$H24</f>
        <v>0</v>
      </c>
      <c r="AT24">
        <f>IF(SUMIF('Claims Backend'!$AG$1:$BP$1,AT$3,'Claims Backend'!$AG23:$BP23)&gt;=1,1,0)*$H24</f>
        <v>0</v>
      </c>
      <c r="AU24">
        <f>IF(SUMIF('Claims Backend'!$AG$1:$BP$1,AU$3,'Claims Backend'!$AG23:$BP23)&gt;=1,1,0)*$H24</f>
        <v>0</v>
      </c>
      <c r="AV24">
        <f>IF(SUMIF('Claims Backend'!$AG$1:$BP$1,AV$3,'Claims Backend'!$AG23:$BP23)&gt;=1,1,0)*$H24</f>
        <v>0</v>
      </c>
      <c r="AW24">
        <f>IF(SUMIF('Claims Backend'!$AG$1:$BP$1,AW$3,'Claims Backend'!$AG23:$BP23)&gt;=1,1,0)*$H24</f>
        <v>243622.87</v>
      </c>
      <c r="AX24">
        <f>IF(SUMIF('Claims Backend'!$AG$1:$BP$1,AX$3,'Claims Backend'!$AG23:$BP23)&gt;=1,1,0)*$H24</f>
        <v>0</v>
      </c>
      <c r="AY24">
        <f>IF(SUMIF('Claims Backend'!$AG$1:$BP$1,AY$3,'Claims Backend'!$AG23:$BP23)&gt;=1,1,0)*$H24</f>
        <v>0</v>
      </c>
      <c r="AZ24">
        <f>IF(SUMIF('Claims Backend'!$AG$1:$BP$1,AZ$3,'Claims Backend'!$AG23:$BP23)&gt;=1,1,0)*$H24</f>
        <v>0</v>
      </c>
      <c r="BA24">
        <f>IF(SUMIF('Claims Backend'!$AG$1:$BP$1,BA$3,'Claims Backend'!$AG23:$BP23)&gt;=1,1,0)*$H24</f>
        <v>0</v>
      </c>
      <c r="BB24">
        <f>IF(SUMIF('Claims Backend'!$AG$1:$BP$1,BB$3,'Claims Backend'!$AG23:$BP23)&gt;=1,1,0)*$H24</f>
        <v>0</v>
      </c>
      <c r="BC24">
        <f>IF(SUMIF('Claims Backend'!$AG$1:$BP$1,BC$3,'Claims Backend'!$AG23:$BP23)&gt;=1,1,0)*$H24</f>
        <v>0</v>
      </c>
      <c r="BD24">
        <f>IF(SUMIF('Claims Backend'!$AG$1:$BP$1,BD$3,'Claims Backend'!$AG23:$BP23)&gt;=1,1,0)*$H24</f>
        <v>0</v>
      </c>
      <c r="BE24">
        <f>IF(SUMIF('Claims Backend'!$AG$1:$BP$1,BE$3,'Claims Backend'!$AG23:$BP23)&gt;=1,1,0)*$H24</f>
        <v>0</v>
      </c>
      <c r="BF24">
        <f>IF(SUMIF('Claims Backend'!$AG$1:$BP$1,BF$3,'Claims Backend'!$AG23:$BP23)&gt;=1,1,0)*$H24</f>
        <v>0</v>
      </c>
      <c r="BG24">
        <f>IF(SUMIF('Claims Backend'!$AG$1:$BP$1,BG$3,'Claims Backend'!$AG23:$BP23)&gt;=1,1,0)*$H24</f>
        <v>0</v>
      </c>
      <c r="BH24">
        <f>IF(SUMIF('Claims Backend'!$AG$1:$BP$1,BH$3,'Claims Backend'!$AG23:$BP23)&gt;=1,1,0)*$H24</f>
        <v>0</v>
      </c>
      <c r="BI24">
        <f>IF(SUMIF('Claims Backend'!$AG$1:$BP$1,BI$3,'Claims Backend'!$AG23:$BP23)&gt;=1,1,0)*$H24</f>
        <v>0</v>
      </c>
      <c r="BJ24">
        <f>IF(SUMIF('Claims Backend'!$AG$1:$BP$1,BJ$3,'Claims Backend'!$AG23:$BP23)&gt;=1,1,0)*$H24</f>
        <v>0</v>
      </c>
    </row>
    <row r="25" spans="1:62">
      <c r="A25" s="9" t="str">
        <f>_xlfn.XLOOKUP($E25,'Copy of Raw Data'!$E:$E,'Copy of Raw Data'!A:A,"ERROR",0,1)</f>
        <v>US</v>
      </c>
      <c r="B25" s="9" t="str">
        <f>_xlfn.XLOOKUP($E25,'Copy of Raw Data'!$E:$E,'Copy of Raw Data'!B:B,"ERROR",0,1)</f>
        <v>Hair Mousses</v>
      </c>
      <c r="C25" s="9" t="str">
        <f>_xlfn.XLOOKUP($E25,'Copy of Raw Data'!$E:$E,'Copy of Raw Data'!C:C,"ERROR",0,1)</f>
        <v>biolage</v>
      </c>
      <c r="D25" s="9" t="str">
        <f>_xlfn.XLOOKUP($E25,'Copy of Raw Data'!$E:$E,'Copy of Raw Data'!D:D,"ERROR",0,1)</f>
        <v>www.amazon.com/dp/B07DNJHCKT</v>
      </c>
      <c r="E25" s="9" t="s">
        <v>120</v>
      </c>
      <c r="F25" s="9" t="str">
        <f>_xlfn.XLOOKUP($E25,'Copy of Raw Data'!$E:$E,'Copy of Raw Data'!F:F,"ERROR",0,1)</f>
        <v>Biolage Styling Whipped Volume Mousse | Provides Body, Control &amp; Shine Leaving Hair With Natural Softness | Medium Hold | Paraben-Free | Vegan | 8.5 Oz. | 8.5 Fl. Oz</v>
      </c>
      <c r="G25" s="9">
        <f>_xlfn.XLOOKUP($E25,'Copy of Raw Data'!$E:$E,'Copy of Raw Data'!G:G,"ERROR",0,1)</f>
        <v>11010</v>
      </c>
      <c r="H25" s="9">
        <f>_xlfn.XLOOKUP($E25,'Copy of Raw Data'!$E:$E,'Copy of Raw Data'!H:H,"ERROR",0,1)</f>
        <v>242229.1</v>
      </c>
      <c r="I25" s="9">
        <f>_xlfn.XLOOKUP($E25,'Copy of Raw Data'!$E:$E,'Copy of Raw Data'!I:I,"ERROR",0,1)</f>
        <v>0.0101743542964503</v>
      </c>
      <c r="J25" s="9" t="str">
        <f>_xlfn.XLOOKUP($E25,'Copy of Raw Data'!$E:$E,'Copy of 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20 to 30</v>
      </c>
      <c r="L25" s="9">
        <f>_xlfn.XLOOKUP($E25,'Copy of Raw Data'!$E:$E,'Copy of Raw Data'!L:L,"ERROR",0,1)</f>
        <v>22</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20 to 30</v>
      </c>
      <c r="N25" s="9">
        <f>_xlfn.XLOOKUP($E25,'Copy of Raw Data'!$E:$E,'Copy of Raw Data'!N:N,"ERROR",0,1)</f>
        <v>22</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No Discount</v>
      </c>
      <c r="P25" s="16">
        <f t="shared" si="3"/>
        <v>0</v>
      </c>
      <c r="Q25" s="9">
        <f>_xlfn.XLOOKUP($E25,'Copy of Raw Data'!$E:$E,'Copy of Raw Data'!Q:Q,"ERROR",0,1)</f>
        <v>8.5</v>
      </c>
      <c r="R25" s="9" t="str">
        <f>_xlfn.XLOOKUP($E25,'Copy of Raw Data'!$E:$E,'Copy of Raw Data'!R:R,"ERROR",0,1)</f>
        <v>oz</v>
      </c>
      <c r="S25" s="17">
        <f t="shared" si="4"/>
        <v>2.58823529411765</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2 to 3</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0.05 to 0.1</v>
      </c>
      <c r="V25" s="17">
        <f t="shared" si="5"/>
        <v>0.0875290934770932</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7">
        <f t="shared" si="6"/>
        <v>0.0875290934770932</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8.5</v>
      </c>
      <c r="AA25" s="9" t="str">
        <f>_xlfn.XLOOKUP($E25,'Copy of Raw Data'!$E:$E,'Copy of Raw Data'!AA:AA,"ERROR",0,1)</f>
        <v>oz</v>
      </c>
      <c r="AB25" s="9" t="str">
        <f>_xlfn.XLOOKUP($E25,'Copy of Raw Data'!$E:$E,'Copy of Raw Data'!AB:AB,"ERROR",0,1)</f>
        <v>Spray Can</v>
      </c>
      <c r="AC25" s="9" t="str">
        <f>_xlfn.XLOOKUP($E25,'Copy of Raw Data'!$E:$E,'Copy of Raw Data'!AC:AC,"ERROR",0,1)</f>
        <v>Pack of 1</v>
      </c>
      <c r="AD25" s="9" t="str">
        <f>_xlfn.XLOOKUP($E25,'Copy of Raw Data'!$E:$E,'Copy of Raw Data'!AD:AD,"ERROR",0,1)</f>
        <v>Volumizing, Shine, Softening, Hold, Lightweight</v>
      </c>
      <c r="AE25" s="9" t="str">
        <f>_xlfn.XLOOKUP($E25,'Copy of Raw Data'!$E:$E,'Copy of Raw Data'!AO:AO,"ERROR",0,1)</f>
        <v>Paraben Free, Vegan, Cruelty Free, Recycled Packaging</v>
      </c>
      <c r="AF25" s="9" t="str">
        <f>_xlfn.XLOOKUP($E25,'Copy of Raw Data'!$E:$E,'Copy of Raw Data'!AZ:AZ,"ERROR",0,1)</f>
        <v>Cocamidopropyl Betaine, Water, Geraniol, Agave, Lactic Acid</v>
      </c>
      <c r="AG25">
        <f>IF(SUMIF('Claims Backend'!$AG$1:$BP$1,AG$3,'Claims Backend'!$AG24:$BP24)&gt;=1,1,0)*$H25</f>
        <v>0</v>
      </c>
      <c r="AH25">
        <f>IF(SUMIF('Claims Backend'!$AG$1:$BP$1,AH$3,'Claims Backend'!$AG24:$BP24)&gt;=1,1,0)*$H25</f>
        <v>0</v>
      </c>
      <c r="AI25">
        <f>IF(SUMIF('Claims Backend'!$AG$1:$BP$1,AI$3,'Claims Backend'!$AG24:$BP24)&gt;=1,1,0)*$H25</f>
        <v>0</v>
      </c>
      <c r="AJ25">
        <f>IF(SUMIF('Claims Backend'!$AG$1:$BP$1,AJ$3,'Claims Backend'!$AG24:$BP24)&gt;=1,1,0)*$H25</f>
        <v>0</v>
      </c>
      <c r="AK25">
        <f>IF(SUMIF('Claims Backend'!$AG$1:$BP$1,AK$3,'Claims Backend'!$AG24:$BP24)&gt;=1,1,0)*$H25</f>
        <v>0</v>
      </c>
      <c r="AL25">
        <f>IF(SUMIF('Claims Backend'!$AG$1:$BP$1,AL$3,'Claims Backend'!$AG24:$BP24)&gt;=1,1,0)*$H25</f>
        <v>0</v>
      </c>
      <c r="AM25">
        <f>IF(SUMIF('Claims Backend'!$AG$1:$BP$1,AM$3,'Claims Backend'!$AG24:$BP24)&gt;=1,1,0)*$H25</f>
        <v>242229.1</v>
      </c>
      <c r="AN25">
        <f>IF(SUMIF('Claims Backend'!$AG$1:$BP$1,AN$3,'Claims Backend'!$AG24:$BP24)&gt;=1,1,0)*$H25</f>
        <v>0</v>
      </c>
      <c r="AO25">
        <f>IF(SUMIF('Claims Backend'!$AG$1:$BP$1,AO$3,'Claims Backend'!$AG24:$BP24)&gt;=1,1,0)*$H25</f>
        <v>0</v>
      </c>
      <c r="AP25">
        <f>IF(SUMIF('Claims Backend'!$AG$1:$BP$1,AP$3,'Claims Backend'!$AG24:$BP24)&gt;=1,1,0)*$H25</f>
        <v>0</v>
      </c>
      <c r="AQ25">
        <f>IF(SUMIF('Claims Backend'!$AG$1:$BP$1,AQ$3,'Claims Backend'!$AG24:$BP24)&gt;=1,1,0)*$H25</f>
        <v>0</v>
      </c>
      <c r="AR25">
        <f>IF(SUMIF('Claims Backend'!$AG$1:$BP$1,AR$3,'Claims Backend'!$AG24:$BP24)&gt;=1,1,0)*$H25</f>
        <v>0</v>
      </c>
      <c r="AS25">
        <f>IF(SUMIF('Claims Backend'!$AG$1:$BP$1,AS$3,'Claims Backend'!$AG24:$BP24)&gt;=1,1,0)*$H25</f>
        <v>0</v>
      </c>
      <c r="AT25">
        <f>IF(SUMIF('Claims Backend'!$AG$1:$BP$1,AT$3,'Claims Backend'!$AG24:$BP24)&gt;=1,1,0)*$H25</f>
        <v>0</v>
      </c>
      <c r="AU25">
        <f>IF(SUMIF('Claims Backend'!$AG$1:$BP$1,AU$3,'Claims Backend'!$AG24:$BP24)&gt;=1,1,0)*$H25</f>
        <v>0</v>
      </c>
      <c r="AV25">
        <f>IF(SUMIF('Claims Backend'!$AG$1:$BP$1,AV$3,'Claims Backend'!$AG24:$BP24)&gt;=1,1,0)*$H25</f>
        <v>0</v>
      </c>
      <c r="AW25">
        <f>IF(SUMIF('Claims Backend'!$AG$1:$BP$1,AW$3,'Claims Backend'!$AG24:$BP24)&gt;=1,1,0)*$H25</f>
        <v>242229.1</v>
      </c>
      <c r="AX25">
        <f>IF(SUMIF('Claims Backend'!$AG$1:$BP$1,AX$3,'Claims Backend'!$AG24:$BP24)&gt;=1,1,0)*$H25</f>
        <v>0</v>
      </c>
      <c r="AY25">
        <f>IF(SUMIF('Claims Backend'!$AG$1:$BP$1,AY$3,'Claims Backend'!$AG24:$BP24)&gt;=1,1,0)*$H25</f>
        <v>0</v>
      </c>
      <c r="AZ25">
        <f>IF(SUMIF('Claims Backend'!$AG$1:$BP$1,AZ$3,'Claims Backend'!$AG24:$BP24)&gt;=1,1,0)*$H25</f>
        <v>242229.1</v>
      </c>
      <c r="BA25">
        <f>IF(SUMIF('Claims Backend'!$AG$1:$BP$1,BA$3,'Claims Backend'!$AG24:$BP24)&gt;=1,1,0)*$H25</f>
        <v>0</v>
      </c>
      <c r="BB25">
        <f>IF(SUMIF('Claims Backend'!$AG$1:$BP$1,BB$3,'Claims Backend'!$AG24:$BP24)&gt;=1,1,0)*$H25</f>
        <v>242229.1</v>
      </c>
      <c r="BC25">
        <f>IF(SUMIF('Claims Backend'!$AG$1:$BP$1,BC$3,'Claims Backend'!$AG24:$BP24)&gt;=1,1,0)*$H25</f>
        <v>0</v>
      </c>
      <c r="BD25">
        <f>IF(SUMIF('Claims Backend'!$AG$1:$BP$1,BD$3,'Claims Backend'!$AG24:$BP24)&gt;=1,1,0)*$H25</f>
        <v>0</v>
      </c>
      <c r="BE25">
        <f>IF(SUMIF('Claims Backend'!$AG$1:$BP$1,BE$3,'Claims Backend'!$AG24:$BP24)&gt;=1,1,0)*$H25</f>
        <v>0</v>
      </c>
      <c r="BF25">
        <f>IF(SUMIF('Claims Backend'!$AG$1:$BP$1,BF$3,'Claims Backend'!$AG24:$BP24)&gt;=1,1,0)*$H25</f>
        <v>0</v>
      </c>
      <c r="BG25">
        <f>IF(SUMIF('Claims Backend'!$AG$1:$BP$1,BG$3,'Claims Backend'!$AG24:$BP24)&gt;=1,1,0)*$H25</f>
        <v>0</v>
      </c>
      <c r="BH25">
        <f>IF(SUMIF('Claims Backend'!$AG$1:$BP$1,BH$3,'Claims Backend'!$AG24:$BP24)&gt;=1,1,0)*$H25</f>
        <v>0</v>
      </c>
      <c r="BI25">
        <f>IF(SUMIF('Claims Backend'!$AG$1:$BP$1,BI$3,'Claims Backend'!$AG24:$BP24)&gt;=1,1,0)*$H25</f>
        <v>0</v>
      </c>
      <c r="BJ25">
        <f>IF(SUMIF('Claims Backend'!$AG$1:$BP$1,BJ$3,'Claims Backend'!$AG24:$BP24)&gt;=1,1,0)*$H25</f>
        <v>0</v>
      </c>
    </row>
    <row r="26" spans="1:62">
      <c r="A26" s="9" t="str">
        <f>_xlfn.XLOOKUP($E26,'Copy of Raw Data'!$E:$E,'Copy of Raw Data'!A:A,"ERROR",0,1)</f>
        <v>US</v>
      </c>
      <c r="B26" s="9" t="str">
        <f>_xlfn.XLOOKUP($E26,'Copy of Raw Data'!$E:$E,'Copy of Raw Data'!B:B,"ERROR",0,1)</f>
        <v>Hair Mousses</v>
      </c>
      <c r="C26" s="9" t="str">
        <f>_xlfn.XLOOKUP($E26,'Copy of Raw Data'!$E:$E,'Copy of Raw Data'!C:C,"ERROR",0,1)</f>
        <v>Cake</v>
      </c>
      <c r="D26" s="9" t="str">
        <f>_xlfn.XLOOKUP($E26,'Copy of Raw Data'!$E:$E,'Copy of Raw Data'!D:D,"ERROR",0,1)</f>
        <v>www.amazon.com/dp/B07PFY5KNL</v>
      </c>
      <c r="E26" s="9" t="s">
        <v>124</v>
      </c>
      <c r="F26" s="9" t="str">
        <f>_xlfn.XLOOKUP($E26,'Copy of Raw Data'!$E:$E,'Copy of Raw Data'!F:F,"ERROR",0,1)</f>
        <v>Cake Beauty Whipped Curl Defining &amp; Volumizing Mousse – Aloe Vera &amp; Vitamin E for Flexible Hold - Vegan No Heat Curls Mousse for Wavy &amp; Curly Hair - Sulfate &amp; Cruelty Free Hair Products For Women</v>
      </c>
      <c r="G26" s="9">
        <f>_xlfn.XLOOKUP($E26,'Copy of Raw Data'!$E:$E,'Copy of Raw Data'!G:G,"ERROR",0,1)</f>
        <v>25665</v>
      </c>
      <c r="H26" s="9">
        <f>_xlfn.XLOOKUP($E26,'Copy of Raw Data'!$E:$E,'Copy of Raw Data'!H:H,"ERROR",0,1)</f>
        <v>239314.64</v>
      </c>
      <c r="I26" s="9">
        <f>_xlfn.XLOOKUP($E26,'Copy of Raw Data'!$E:$E,'Copy of Raw Data'!I:I,"ERROR",0,1)</f>
        <v>0.010103700215621</v>
      </c>
      <c r="J26" s="9" t="str">
        <f>_xlfn.XLOOKUP($E26,'Copy of Raw Data'!$E:$E,'Copy of 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5 to 10</v>
      </c>
      <c r="L26" s="9">
        <f>_xlfn.XLOOKUP($E26,'Copy of Raw Data'!$E:$E,'Copy of Raw Data'!L:L,"ERROR",0,1)</f>
        <v>9.37</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10 to 15</v>
      </c>
      <c r="N26" s="9">
        <f>_xlfn.XLOOKUP($E26,'Copy of Raw Data'!$E:$E,'Copy of Raw Data'!N:N,"ERROR",0,1)</f>
        <v>10.65</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10% to 15%</v>
      </c>
      <c r="P26" s="16">
        <f t="shared" si="3"/>
        <v>0.12018779342723</v>
      </c>
      <c r="Q26" s="9">
        <f>_xlfn.XLOOKUP($E26,'Copy of Raw Data'!$E:$E,'Copy of Raw Data'!Q:Q,"ERROR",0,1)</f>
        <v>250</v>
      </c>
      <c r="R26" s="9" t="str">
        <f>_xlfn.XLOOKUP($E26,'Copy of Raw Data'!$E:$E,'Copy of Raw Data'!R:R,"ERROR",0,1)</f>
        <v>ml</v>
      </c>
      <c r="S26" s="17">
        <f t="shared" si="4"/>
        <v>1.10887573964497</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1 to 2</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 to 0.05</v>
      </c>
      <c r="V26" s="17">
        <f t="shared" si="5"/>
        <v>0.0426227605541359</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 to 0.05</v>
      </c>
      <c r="X26" s="17">
        <f t="shared" si="6"/>
        <v>0.0375000250133571</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8.45</v>
      </c>
      <c r="AA26" s="9" t="str">
        <f>_xlfn.XLOOKUP($E26,'Copy of Raw Data'!$E:$E,'Copy of Raw Data'!AA:AA,"ERROR",0,1)</f>
        <v>oz</v>
      </c>
      <c r="AB26" s="9" t="str">
        <f>_xlfn.XLOOKUP($E26,'Copy of Raw Data'!$E:$E,'Copy of Raw Data'!AB:AB,"ERROR",0,1)</f>
        <v>Spray Can</v>
      </c>
      <c r="AC26" s="9" t="str">
        <f>_xlfn.XLOOKUP($E26,'Copy of Raw Data'!$E:$E,'Copy of Raw Data'!AC:AC,"ERROR",0,1)</f>
        <v>Pack of 1</v>
      </c>
      <c r="AD26" s="9" t="str">
        <f>_xlfn.XLOOKUP($E26,'Copy of Raw Data'!$E:$E,'Copy of Raw Data'!AD:AD,"ERROR",0,1)</f>
        <v>Volumizing, Defining, Humidity Protection, Curl Boosting, Softening</v>
      </c>
      <c r="AE26" s="9" t="str">
        <f>_xlfn.XLOOKUP($E26,'Copy of Raw Data'!$E:$E,'Copy of Raw Data'!AO:AO,"ERROR",0,1)</f>
        <v>Vegan, Phthalate Free, Sulfate Free, Paraben Free, Talcum Free, Cruelty Free, Mineral Oil Free</v>
      </c>
      <c r="AF26" s="9" t="str">
        <f>_xlfn.XLOOKUP($E26,'Copy of Raw Data'!$E:$E,'Copy of Raw Data'!AZ:AZ,"ERROR",0,1)</f>
        <v>Aloe Vera, Vitamin E, Citric Acid, Acrylate Copolymer</v>
      </c>
      <c r="AG26">
        <f>IF(SUMIF('Claims Backend'!$AG$1:$BP$1,AG$3,'Claims Backend'!$AG25:$BP25)&gt;=1,1,0)*$H26</f>
        <v>0</v>
      </c>
      <c r="AH26">
        <f>IF(SUMIF('Claims Backend'!$AG$1:$BP$1,AH$3,'Claims Backend'!$AG25:$BP25)&gt;=1,1,0)*$H26</f>
        <v>0</v>
      </c>
      <c r="AI26">
        <f>IF(SUMIF('Claims Backend'!$AG$1:$BP$1,AI$3,'Claims Backend'!$AG25:$BP25)&gt;=1,1,0)*$H26</f>
        <v>0</v>
      </c>
      <c r="AJ26">
        <f>IF(SUMIF('Claims Backend'!$AG$1:$BP$1,AJ$3,'Claims Backend'!$AG25:$BP25)&gt;=1,1,0)*$H26</f>
        <v>0</v>
      </c>
      <c r="AK26">
        <f>IF(SUMIF('Claims Backend'!$AG$1:$BP$1,AK$3,'Claims Backend'!$AG25:$BP25)&gt;=1,1,0)*$H26</f>
        <v>0</v>
      </c>
      <c r="AL26">
        <f>IF(SUMIF('Claims Backend'!$AG$1:$BP$1,AL$3,'Claims Backend'!$AG25:$BP25)&gt;=1,1,0)*$H26</f>
        <v>0</v>
      </c>
      <c r="AM26">
        <f>IF(SUMIF('Claims Backend'!$AG$1:$BP$1,AM$3,'Claims Backend'!$AG25:$BP25)&gt;=1,1,0)*$H26</f>
        <v>239314.64</v>
      </c>
      <c r="AN26">
        <f>IF(SUMIF('Claims Backend'!$AG$1:$BP$1,AN$3,'Claims Backend'!$AG25:$BP25)&gt;=1,1,0)*$H26</f>
        <v>0</v>
      </c>
      <c r="AO26">
        <f>IF(SUMIF('Claims Backend'!$AG$1:$BP$1,AO$3,'Claims Backend'!$AG25:$BP25)&gt;=1,1,0)*$H26</f>
        <v>0</v>
      </c>
      <c r="AP26">
        <f>IF(SUMIF('Claims Backend'!$AG$1:$BP$1,AP$3,'Claims Backend'!$AG25:$BP25)&gt;=1,1,0)*$H26</f>
        <v>0</v>
      </c>
      <c r="AQ26">
        <f>IF(SUMIF('Claims Backend'!$AG$1:$BP$1,AQ$3,'Claims Backend'!$AG25:$BP25)&gt;=1,1,0)*$H26</f>
        <v>0</v>
      </c>
      <c r="AR26">
        <f>IF(SUMIF('Claims Backend'!$AG$1:$BP$1,AR$3,'Claims Backend'!$AG25:$BP25)&gt;=1,1,0)*$H26</f>
        <v>0</v>
      </c>
      <c r="AS26">
        <f>IF(SUMIF('Claims Backend'!$AG$1:$BP$1,AS$3,'Claims Backend'!$AG25:$BP25)&gt;=1,1,0)*$H26</f>
        <v>0</v>
      </c>
      <c r="AT26">
        <f>IF(SUMIF('Claims Backend'!$AG$1:$BP$1,AT$3,'Claims Backend'!$AG25:$BP25)&gt;=1,1,0)*$H26</f>
        <v>239314.64</v>
      </c>
      <c r="AU26">
        <f>IF(SUMIF('Claims Backend'!$AG$1:$BP$1,AU$3,'Claims Backend'!$AG25:$BP25)&gt;=1,1,0)*$H26</f>
        <v>0</v>
      </c>
      <c r="AV26">
        <f>IF(SUMIF('Claims Backend'!$AG$1:$BP$1,AV$3,'Claims Backend'!$AG25:$BP25)&gt;=1,1,0)*$H26</f>
        <v>0</v>
      </c>
      <c r="AW26">
        <f>IF(SUMIF('Claims Backend'!$AG$1:$BP$1,AW$3,'Claims Backend'!$AG25:$BP25)&gt;=1,1,0)*$H26</f>
        <v>239314.64</v>
      </c>
      <c r="AX26">
        <f>IF(SUMIF('Claims Backend'!$AG$1:$BP$1,AX$3,'Claims Backend'!$AG25:$BP25)&gt;=1,1,0)*$H26</f>
        <v>0</v>
      </c>
      <c r="AY26">
        <f>IF(SUMIF('Claims Backend'!$AG$1:$BP$1,AY$3,'Claims Backend'!$AG25:$BP25)&gt;=1,1,0)*$H26</f>
        <v>0</v>
      </c>
      <c r="AZ26">
        <f>IF(SUMIF('Claims Backend'!$AG$1:$BP$1,AZ$3,'Claims Backend'!$AG25:$BP25)&gt;=1,1,0)*$H26</f>
        <v>239314.64</v>
      </c>
      <c r="BA26">
        <f>IF(SUMIF('Claims Backend'!$AG$1:$BP$1,BA$3,'Claims Backend'!$AG25:$BP25)&gt;=1,1,0)*$H26</f>
        <v>0</v>
      </c>
      <c r="BB26">
        <f>IF(SUMIF('Claims Backend'!$AG$1:$BP$1,BB$3,'Claims Backend'!$AG25:$BP25)&gt;=1,1,0)*$H26</f>
        <v>0</v>
      </c>
      <c r="BC26">
        <f>IF(SUMIF('Claims Backend'!$AG$1:$BP$1,BC$3,'Claims Backend'!$AG25:$BP25)&gt;=1,1,0)*$H26</f>
        <v>0</v>
      </c>
      <c r="BD26">
        <f>IF(SUMIF('Claims Backend'!$AG$1:$BP$1,BD$3,'Claims Backend'!$AG25:$BP25)&gt;=1,1,0)*$H26</f>
        <v>0</v>
      </c>
      <c r="BE26">
        <f>IF(SUMIF('Claims Backend'!$AG$1:$BP$1,BE$3,'Claims Backend'!$AG25:$BP25)&gt;=1,1,0)*$H26</f>
        <v>0</v>
      </c>
      <c r="BF26">
        <f>IF(SUMIF('Claims Backend'!$AG$1:$BP$1,BF$3,'Claims Backend'!$AG25:$BP25)&gt;=1,1,0)*$H26</f>
        <v>239314.64</v>
      </c>
      <c r="BG26">
        <f>IF(SUMIF('Claims Backend'!$AG$1:$BP$1,BG$3,'Claims Backend'!$AG25:$BP25)&gt;=1,1,0)*$H26</f>
        <v>0</v>
      </c>
      <c r="BH26">
        <f>IF(SUMIF('Claims Backend'!$AG$1:$BP$1,BH$3,'Claims Backend'!$AG25:$BP25)&gt;=1,1,0)*$H26</f>
        <v>239314.64</v>
      </c>
      <c r="BI26">
        <f>IF(SUMIF('Claims Backend'!$AG$1:$BP$1,BI$3,'Claims Backend'!$AG25:$BP25)&gt;=1,1,0)*$H26</f>
        <v>0</v>
      </c>
      <c r="BJ26">
        <f>IF(SUMIF('Claims Backend'!$AG$1:$BP$1,BJ$3,'Claims Backend'!$AG25:$BP25)&gt;=1,1,0)*$H26</f>
        <v>0</v>
      </c>
    </row>
    <row r="27" spans="1:62">
      <c r="A27" s="9" t="str">
        <f>_xlfn.XLOOKUP($E27,'Copy of Raw Data'!$E:$E,'Copy of Raw Data'!A:A,"ERROR",0,1)</f>
        <v>US</v>
      </c>
      <c r="B27" s="9" t="str">
        <f>_xlfn.XLOOKUP($E27,'Copy of Raw Data'!$E:$E,'Copy of Raw Data'!B:B,"ERROR",0,1)</f>
        <v>Hair Mousses</v>
      </c>
      <c r="C27" s="9" t="str">
        <f>_xlfn.XLOOKUP($E27,'Copy of Raw Data'!$E:$E,'Copy of Raw Data'!C:C,"ERROR",0,1)</f>
        <v>moroccanoil</v>
      </c>
      <c r="D27" s="9" t="str">
        <f>_xlfn.XLOOKUP($E27,'Copy of Raw Data'!$E:$E,'Copy of Raw Data'!D:D,"ERROR",0,1)</f>
        <v>www.amazon.com/dp/B00DSQZL9I</v>
      </c>
      <c r="E27" s="9" t="s">
        <v>127</v>
      </c>
      <c r="F27" s="9" t="str">
        <f>_xlfn.XLOOKUP($E27,'Copy of Raw Data'!$E:$E,'Copy of Raw Data'!F:F,"ERROR",0,1)</f>
        <v>Moroccanoil Root Boost Moroccanoil Root Boost</v>
      </c>
      <c r="G27" s="9">
        <f>_xlfn.XLOOKUP($E27,'Copy of Raw Data'!$E:$E,'Copy of Raw Data'!G:G,"ERROR",0,1)</f>
        <v>7922</v>
      </c>
      <c r="H27" s="9">
        <f>_xlfn.XLOOKUP($E27,'Copy of Raw Data'!$E:$E,'Copy of Raw Data'!H:H,"ERROR",0,1)</f>
        <v>237652.76</v>
      </c>
      <c r="I27" s="9">
        <f>_xlfn.XLOOKUP($E27,'Copy of Raw Data'!$E:$E,'Copy of Raw Data'!I:I,"ERROR",0,1)</f>
        <v>0.0100324653860349</v>
      </c>
      <c r="J27" s="9" t="str">
        <f>_xlfn.XLOOKUP($E27,'Copy of Raw Data'!$E:$E,'Copy of 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20 to 30</v>
      </c>
      <c r="L27" s="9">
        <f>_xlfn.XLOOKUP($E27,'Copy of Raw Data'!$E:$E,'Copy of Raw Data'!L:L,"ERROR",0,1)</f>
        <v>30</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20 to 30</v>
      </c>
      <c r="N27" s="9">
        <f>_xlfn.XLOOKUP($E27,'Copy of Raw Data'!$E:$E,'Copy of Raw Data'!N:N,"ERROR",0,1)</f>
        <v>30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No Discount</v>
      </c>
      <c r="P27" s="16">
        <f t="shared" si="3"/>
        <v>0</v>
      </c>
      <c r="Q27" s="9">
        <f>_xlfn.XLOOKUP($E27,'Copy of Raw Data'!$E:$E,'Copy of Raw Data'!Q:Q,"ERROR",0,1)</f>
        <v>8.5</v>
      </c>
      <c r="R27" s="9" t="str">
        <f>_xlfn.XLOOKUP($E27,'Copy of Raw Data'!$E:$E,'Copy of Raw Data'!R:R,"ERROR",0,1)</f>
        <v>fl oz</v>
      </c>
      <c r="S27" s="17">
        <f t="shared" si="4"/>
        <v>3.39366515837104</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3 to 4</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0.1 to 0.2</v>
      </c>
      <c r="V27" s="17">
        <f t="shared" si="5"/>
        <v>0.114767168020664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0.1 to 0.2</v>
      </c>
      <c r="X27" s="17">
        <f t="shared" si="6"/>
        <v>0.114767168020664</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8 to 10</v>
      </c>
      <c r="Z27" s="17">
        <f t="array" ref="Z27">_xlfn.IFS(AA27="oz",_xlfn.IFS(R27="oz",Q27,R27="fl oz",Q27*1.04,R27="ml",Q27*0.0338),AA27="fl oz",_xlfn.IFS(R27="oz",Q27/1.04,R27="fl oz",Q27,R27="ml",Q27*0.0338/1.04),AA27="ml",_xlfn.IFS(R27="oz",Q27/0.0338,R27="fl oz",Q27*1.04/0.0338,R27="ml",Q27))</f>
        <v>8.84</v>
      </c>
      <c r="AA27" s="9" t="str">
        <f>_xlfn.XLOOKUP($E27,'Copy of Raw Data'!$E:$E,'Copy of Raw Data'!AA:AA,"ERROR",0,1)</f>
        <v>oz</v>
      </c>
      <c r="AB27" s="9" t="str">
        <f>_xlfn.XLOOKUP($E27,'Copy of Raw Data'!$E:$E,'Copy of Raw Data'!AB:AB,"ERROR",0,1)</f>
        <v>Spray Can</v>
      </c>
      <c r="AC27" s="9" t="str">
        <f>_xlfn.XLOOKUP($E27,'Copy of Raw Data'!$E:$E,'Copy of Raw Data'!AC:AC,"ERROR",0,1)</f>
        <v>Pack of 1</v>
      </c>
      <c r="AD27" s="9" t="str">
        <f>_xlfn.XLOOKUP($E27,'Copy of Raw Data'!$E:$E,'Copy of Raw Data'!AD:AD,"ERROR",0,1)</f>
        <v>Long Lasting, Lift, Volumizing</v>
      </c>
      <c r="AE27" s="9" t="str">
        <f>_xlfn.XLOOKUP($E27,'Copy of Raw Data'!$E:$E,'Copy of Raw Data'!AO:AO,"ERROR",0,1)</f>
        <v>Cruelty Free</v>
      </c>
      <c r="AF27" s="9" t="str">
        <f>_xlfn.XLOOKUP($E27,'Copy of Raw Data'!$E:$E,'Copy of Raw Data'!AZ:AZ,"ERROR",0,1)</f>
        <v>Argan, Water, Tetrasodium edta</v>
      </c>
      <c r="AG27">
        <f>IF(SUMIF('Claims Backend'!$AG$1:$BP$1,AG$3,'Claims Backend'!$AG26:$BP26)&gt;=1,1,0)*$H27</f>
        <v>0</v>
      </c>
      <c r="AH27">
        <f>IF(SUMIF('Claims Backend'!$AG$1:$BP$1,AH$3,'Claims Backend'!$AG26:$BP26)&gt;=1,1,0)*$H27</f>
        <v>0</v>
      </c>
      <c r="AI27">
        <f>IF(SUMIF('Claims Backend'!$AG$1:$BP$1,AI$3,'Claims Backend'!$AG26:$BP26)&gt;=1,1,0)*$H27</f>
        <v>0</v>
      </c>
      <c r="AJ27">
        <f>IF(SUMIF('Claims Backend'!$AG$1:$BP$1,AJ$3,'Claims Backend'!$AG26:$BP26)&gt;=1,1,0)*$H27</f>
        <v>0</v>
      </c>
      <c r="AK27">
        <f>IF(SUMIF('Claims Backend'!$AG$1:$BP$1,AK$3,'Claims Backend'!$AG26:$BP26)&gt;=1,1,0)*$H27</f>
        <v>0</v>
      </c>
      <c r="AL27">
        <f>IF(SUMIF('Claims Backend'!$AG$1:$BP$1,AL$3,'Claims Backend'!$AG26:$BP26)&gt;=1,1,0)*$H27</f>
        <v>0</v>
      </c>
      <c r="AM27">
        <f>IF(SUMIF('Claims Backend'!$AG$1:$BP$1,AM$3,'Claims Backend'!$AG26:$BP26)&gt;=1,1,0)*$H27</f>
        <v>237652.76</v>
      </c>
      <c r="AN27">
        <f>IF(SUMIF('Claims Backend'!$AG$1:$BP$1,AN$3,'Claims Backend'!$AG26:$BP26)&gt;=1,1,0)*$H27</f>
        <v>0</v>
      </c>
      <c r="AO27">
        <f>IF(SUMIF('Claims Backend'!$AG$1:$BP$1,AO$3,'Claims Backend'!$AG26:$BP26)&gt;=1,1,0)*$H27</f>
        <v>0</v>
      </c>
      <c r="AP27">
        <f>IF(SUMIF('Claims Backend'!$AG$1:$BP$1,AP$3,'Claims Backend'!$AG26:$BP26)&gt;=1,1,0)*$H27</f>
        <v>0</v>
      </c>
      <c r="AQ27">
        <f>IF(SUMIF('Claims Backend'!$AG$1:$BP$1,AQ$3,'Claims Backend'!$AG26:$BP26)&gt;=1,1,0)*$H27</f>
        <v>0</v>
      </c>
      <c r="AR27">
        <f>IF(SUMIF('Claims Backend'!$AG$1:$BP$1,AR$3,'Claims Backend'!$AG26:$BP26)&gt;=1,1,0)*$H27</f>
        <v>0</v>
      </c>
      <c r="AS27">
        <f>IF(SUMIF('Claims Backend'!$AG$1:$BP$1,AS$3,'Claims Backend'!$AG26:$BP26)&gt;=1,1,0)*$H27</f>
        <v>0</v>
      </c>
      <c r="AT27">
        <f>IF(SUMIF('Claims Backend'!$AG$1:$BP$1,AT$3,'Claims Backend'!$AG26:$BP26)&gt;=1,1,0)*$H27</f>
        <v>0</v>
      </c>
      <c r="AU27">
        <f>IF(SUMIF('Claims Backend'!$AG$1:$BP$1,AU$3,'Claims Backend'!$AG26:$BP26)&gt;=1,1,0)*$H27</f>
        <v>0</v>
      </c>
      <c r="AV27">
        <f>IF(SUMIF('Claims Backend'!$AG$1:$BP$1,AV$3,'Claims Backend'!$AG26:$BP26)&gt;=1,1,0)*$H27</f>
        <v>0</v>
      </c>
      <c r="AW27">
        <f>IF(SUMIF('Claims Backend'!$AG$1:$BP$1,AW$3,'Claims Backend'!$AG26:$BP26)&gt;=1,1,0)*$H27</f>
        <v>0</v>
      </c>
      <c r="AX27">
        <f>IF(SUMIF('Claims Backend'!$AG$1:$BP$1,AX$3,'Claims Backend'!$AG26:$BP26)&gt;=1,1,0)*$H27</f>
        <v>0</v>
      </c>
      <c r="AY27">
        <f>IF(SUMIF('Claims Backend'!$AG$1:$BP$1,AY$3,'Claims Backend'!$AG26:$BP26)&gt;=1,1,0)*$H27</f>
        <v>0</v>
      </c>
      <c r="AZ27">
        <f>IF(SUMIF('Claims Backend'!$AG$1:$BP$1,AZ$3,'Claims Backend'!$AG26:$BP26)&gt;=1,1,0)*$H27</f>
        <v>0</v>
      </c>
      <c r="BA27">
        <f>IF(SUMIF('Claims Backend'!$AG$1:$BP$1,BA$3,'Claims Backend'!$AG26:$BP26)&gt;=1,1,0)*$H27</f>
        <v>0</v>
      </c>
      <c r="BB27">
        <f>IF(SUMIF('Claims Backend'!$AG$1:$BP$1,BB$3,'Claims Backend'!$AG26:$BP26)&gt;=1,1,0)*$H27</f>
        <v>0</v>
      </c>
      <c r="BC27">
        <f>IF(SUMIF('Claims Backend'!$AG$1:$BP$1,BC$3,'Claims Backend'!$AG26:$BP26)&gt;=1,1,0)*$H27</f>
        <v>0</v>
      </c>
      <c r="BD27">
        <f>IF(SUMIF('Claims Backend'!$AG$1:$BP$1,BD$3,'Claims Backend'!$AG26:$BP26)&gt;=1,1,0)*$H27</f>
        <v>0</v>
      </c>
      <c r="BE27">
        <f>IF(SUMIF('Claims Backend'!$AG$1:$BP$1,BE$3,'Claims Backend'!$AG26:$BP26)&gt;=1,1,0)*$H27</f>
        <v>0</v>
      </c>
      <c r="BF27">
        <f>IF(SUMIF('Claims Backend'!$AG$1:$BP$1,BF$3,'Claims Backend'!$AG26:$BP26)&gt;=1,1,0)*$H27</f>
        <v>0</v>
      </c>
      <c r="BG27">
        <f>IF(SUMIF('Claims Backend'!$AG$1:$BP$1,BG$3,'Claims Backend'!$AG26:$BP26)&gt;=1,1,0)*$H27</f>
        <v>0</v>
      </c>
      <c r="BH27">
        <f>IF(SUMIF('Claims Backend'!$AG$1:$BP$1,BH$3,'Claims Backend'!$AG26:$BP26)&gt;=1,1,0)*$H27</f>
        <v>0</v>
      </c>
      <c r="BI27">
        <f>IF(SUMIF('Claims Backend'!$AG$1:$BP$1,BI$3,'Claims Backend'!$AG26:$BP26)&gt;=1,1,0)*$H27</f>
        <v>0</v>
      </c>
      <c r="BJ27">
        <f>IF(SUMIF('Claims Backend'!$AG$1:$BP$1,BJ$3,'Claims Backend'!$AG26:$BP26)&gt;=1,1,0)*$H27</f>
        <v>0</v>
      </c>
    </row>
    <row r="28" spans="1:62">
      <c r="A28" s="9" t="str">
        <f>_xlfn.XLOOKUP($E28,'Copy of Raw Data'!$E:$E,'Copy of Raw Data'!A:A,"ERROR",0,1)</f>
        <v>US</v>
      </c>
      <c r="B28" s="9" t="str">
        <f>_xlfn.XLOOKUP($E28,'Copy of Raw Data'!$E:$E,'Copy of Raw Data'!B:B,"ERROR",0,1)</f>
        <v>Hair Mousses</v>
      </c>
      <c r="C28" s="9" t="str">
        <f>_xlfn.XLOOKUP($E28,'Copy of Raw Data'!$E:$E,'Copy of Raw Data'!C:C,"ERROR",0,1)</f>
        <v>John Frieda</v>
      </c>
      <c r="D28" s="9" t="str">
        <f>_xlfn.XLOOKUP($E28,'Copy of Raw Data'!$E:$E,'Copy of Raw Data'!D:D,"ERROR",0,1)</f>
        <v>www.amazon.com/dp/B099P7RKBV</v>
      </c>
      <c r="E28" s="9" t="s">
        <v>131</v>
      </c>
      <c r="F28" s="9" t="str">
        <f>_xlfn.XLOOKUP($E28,'Copy of Raw Data'!$E:$E,'Copy of Raw Data'!F:F,"ERROR",0,1)</f>
        <v>John Frieda Frizz Ease Curly Hair Reviver Mousse Enhances Curls, a Soft Flexible Hold for Curly or Frizzy Hair, Alcohol-Free, 7.2 oz (Pack of 2)</v>
      </c>
      <c r="G28" s="9">
        <f>_xlfn.XLOOKUP($E28,'Copy of Raw Data'!$E:$E,'Copy of Raw Data'!G:G,"ERROR",0,1)</f>
        <v>14177</v>
      </c>
      <c r="H28" s="9">
        <f>_xlfn.XLOOKUP($E28,'Copy of Raw Data'!$E:$E,'Copy of Raw Data'!H:H,"ERROR",0,1)</f>
        <v>235977.22</v>
      </c>
      <c r="I28" s="9">
        <f>_xlfn.XLOOKUP($E28,'Copy of Raw Data'!$E:$E,'Copy of Raw Data'!I:I,"ERROR",0,1)</f>
        <v>0.00991425240352822</v>
      </c>
      <c r="J28" s="9" t="str">
        <f>_xlfn.XLOOKUP($E28,'Copy of Raw Data'!$E:$E,'Copy of 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15 to 20</v>
      </c>
      <c r="L28" s="9">
        <f>_xlfn.XLOOKUP($E28,'Copy of Raw Data'!$E:$E,'Copy of Raw Data'!L:L,"ERROR",0,1)</f>
        <v>16.64</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15 to 20</v>
      </c>
      <c r="N28" s="9">
        <f>_xlfn.XLOOKUP($E28,'Copy of Raw Data'!$E:$E,'Copy of Raw Data'!N:N,"ERROR",0,1)</f>
        <v>20</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15% to 20%</v>
      </c>
      <c r="P28" s="16">
        <f t="shared" si="3"/>
        <v>0.168</v>
      </c>
      <c r="Q28" s="9">
        <f>_xlfn.XLOOKUP($E28,'Copy of Raw Data'!$E:$E,'Copy of Raw Data'!Q:Q,"ERROR",0,1)</f>
        <v>7.2</v>
      </c>
      <c r="R28" s="9" t="str">
        <f>_xlfn.XLOOKUP($E28,'Copy of Raw Data'!$E:$E,'Copy of Raw Data'!R:R,"ERROR",0,1)</f>
        <v>oz</v>
      </c>
      <c r="S28" s="17">
        <f t="shared" si="4"/>
        <v>2.31111111111111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5"/>
        <v>0.09393905234284</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6"/>
        <v>0.0781572915492428</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17">
        <f t="array" ref="Z28">_xlfn.IFS(AA28="oz",_xlfn.IFS(R28="oz",Q28,R28="fl oz",Q28*1.04,R28="ml",Q28*0.0338),AA28="fl oz",_xlfn.IFS(R28="oz",Q28/1.04,R28="fl oz",Q28,R28="ml",Q28*0.0338/1.04),AA28="ml",_xlfn.IFS(R28="oz",Q28/0.0338,R28="fl oz",Q28*1.04/0.0338,R28="ml",Q28))</f>
        <v>7.2</v>
      </c>
      <c r="AA28" s="9" t="str">
        <f>_xlfn.XLOOKUP($E28,'Copy of Raw Data'!$E:$E,'Copy of Raw Data'!AA:AA,"ERROR",0,1)</f>
        <v>oz</v>
      </c>
      <c r="AB28" s="9" t="str">
        <f>_xlfn.XLOOKUP($E28,'Copy of Raw Data'!$E:$E,'Copy of Raw Data'!AB:AB,"ERROR",0,1)</f>
        <v>Spray Can</v>
      </c>
      <c r="AC28" s="9" t="str">
        <f>_xlfn.XLOOKUP($E28,'Copy of Raw Data'!$E:$E,'Copy of Raw Data'!AC:AC,"ERROR",0,1)</f>
        <v>Pack of 2</v>
      </c>
      <c r="AD28" s="9" t="str">
        <f>_xlfn.XLOOKUP($E28,'Copy of Raw Data'!$E:$E,'Copy of Raw Data'!AD:AD,"ERROR",0,1)</f>
        <v>Frizz Control, Curl Enhancing, Softening, Hold, Nourishing</v>
      </c>
      <c r="AE28" s="9" t="str">
        <f>_xlfn.XLOOKUP($E28,'Copy of Raw Data'!$E:$E,'Copy of Raw Data'!AO:AO,"ERROR",0,1)</f>
        <v>Alcohol Free</v>
      </c>
      <c r="AF28" s="9" t="str">
        <f>_xlfn.XLOOKUP($E28,'Copy of Raw Data'!$E:$E,'Copy of Raw Data'!AZ:AZ,"ERROR",0,1)</f>
        <v>Abyssinian oil, Disodium EDTA, Rose, Water</v>
      </c>
      <c r="AG28">
        <f>IF(SUMIF('Claims Backend'!$AG$1:$BP$1,AG$3,'Claims Backend'!$AG27:$BP27)&gt;=1,1,0)*$H28</f>
        <v>235977.22</v>
      </c>
      <c r="AH28">
        <f>IF(SUMIF('Claims Backend'!$AG$1:$BP$1,AH$3,'Claims Backend'!$AG27:$BP27)&gt;=1,1,0)*$H28</f>
        <v>0</v>
      </c>
      <c r="AI28">
        <f>IF(SUMIF('Claims Backend'!$AG$1:$BP$1,AI$3,'Claims Backend'!$AG27:$BP27)&gt;=1,1,0)*$H28</f>
        <v>0</v>
      </c>
      <c r="AJ28">
        <f>IF(SUMIF('Claims Backend'!$AG$1:$BP$1,AJ$3,'Claims Backend'!$AG27:$BP27)&gt;=1,1,0)*$H28</f>
        <v>0</v>
      </c>
      <c r="AK28">
        <f>IF(SUMIF('Claims Backend'!$AG$1:$BP$1,AK$3,'Claims Backend'!$AG27:$BP27)&gt;=1,1,0)*$H28</f>
        <v>0</v>
      </c>
      <c r="AL28">
        <f>IF(SUMIF('Claims Backend'!$AG$1:$BP$1,AL$3,'Claims Backend'!$AG27:$BP27)&gt;=1,1,0)*$H28</f>
        <v>0</v>
      </c>
      <c r="AM28">
        <f>IF(SUMIF('Claims Backend'!$AG$1:$BP$1,AM$3,'Claims Backend'!$AG27:$BP27)&gt;=1,1,0)*$H28</f>
        <v>0</v>
      </c>
      <c r="AN28">
        <f>IF(SUMIF('Claims Backend'!$AG$1:$BP$1,AN$3,'Claims Backend'!$AG27:$BP27)&gt;=1,1,0)*$H28</f>
        <v>0</v>
      </c>
      <c r="AO28">
        <f>IF(SUMIF('Claims Backend'!$AG$1:$BP$1,AO$3,'Claims Backend'!$AG27:$BP27)&gt;=1,1,0)*$H28</f>
        <v>0</v>
      </c>
      <c r="AP28">
        <f>IF(SUMIF('Claims Backend'!$AG$1:$BP$1,AP$3,'Claims Backend'!$AG27:$BP27)&gt;=1,1,0)*$H28</f>
        <v>0</v>
      </c>
      <c r="AQ28">
        <f>IF(SUMIF('Claims Backend'!$AG$1:$BP$1,AQ$3,'Claims Backend'!$AG27:$BP27)&gt;=1,1,0)*$H28</f>
        <v>0</v>
      </c>
      <c r="AR28">
        <f>IF(SUMIF('Claims Backend'!$AG$1:$BP$1,AR$3,'Claims Backend'!$AG27:$BP27)&gt;=1,1,0)*$H28</f>
        <v>0</v>
      </c>
      <c r="AS28">
        <f>IF(SUMIF('Claims Backend'!$AG$1:$BP$1,AS$3,'Claims Backend'!$AG27:$BP27)&gt;=1,1,0)*$H28</f>
        <v>0</v>
      </c>
      <c r="AT28">
        <f>IF(SUMIF('Claims Backend'!$AG$1:$BP$1,AT$3,'Claims Backend'!$AG27:$BP27)&gt;=1,1,0)*$H28</f>
        <v>0</v>
      </c>
      <c r="AU28">
        <f>IF(SUMIF('Claims Backend'!$AG$1:$BP$1,AU$3,'Claims Backend'!$AG27:$BP27)&gt;=1,1,0)*$H28</f>
        <v>0</v>
      </c>
      <c r="AV28">
        <f>IF(SUMIF('Claims Backend'!$AG$1:$BP$1,AV$3,'Claims Backend'!$AG27:$BP27)&gt;=1,1,0)*$H28</f>
        <v>0</v>
      </c>
      <c r="AW28">
        <f>IF(SUMIF('Claims Backend'!$AG$1:$BP$1,AW$3,'Claims Backend'!$AG27:$BP27)&gt;=1,1,0)*$H28</f>
        <v>0</v>
      </c>
      <c r="AX28">
        <f>IF(SUMIF('Claims Backend'!$AG$1:$BP$1,AX$3,'Claims Backend'!$AG27:$BP27)&gt;=1,1,0)*$H28</f>
        <v>0</v>
      </c>
      <c r="AY28">
        <f>IF(SUMIF('Claims Backend'!$AG$1:$BP$1,AY$3,'Claims Backend'!$AG27:$BP27)&gt;=1,1,0)*$H28</f>
        <v>0</v>
      </c>
      <c r="AZ28">
        <f>IF(SUMIF('Claims Backend'!$AG$1:$BP$1,AZ$3,'Claims Backend'!$AG27:$BP27)&gt;=1,1,0)*$H28</f>
        <v>0</v>
      </c>
      <c r="BA28">
        <f>IF(SUMIF('Claims Backend'!$AG$1:$BP$1,BA$3,'Claims Backend'!$AG27:$BP27)&gt;=1,1,0)*$H28</f>
        <v>0</v>
      </c>
      <c r="BB28">
        <f>IF(SUMIF('Claims Backend'!$AG$1:$BP$1,BB$3,'Claims Backend'!$AG27:$BP27)&gt;=1,1,0)*$H28</f>
        <v>0</v>
      </c>
      <c r="BC28">
        <f>IF(SUMIF('Claims Backend'!$AG$1:$BP$1,BC$3,'Claims Backend'!$AG27:$BP27)&gt;=1,1,0)*$H28</f>
        <v>0</v>
      </c>
      <c r="BD28">
        <f>IF(SUMIF('Claims Backend'!$AG$1:$BP$1,BD$3,'Claims Backend'!$AG27:$BP27)&gt;=1,1,0)*$H28</f>
        <v>0</v>
      </c>
      <c r="BE28">
        <f>IF(SUMIF('Claims Backend'!$AG$1:$BP$1,BE$3,'Claims Backend'!$AG27:$BP27)&gt;=1,1,0)*$H28</f>
        <v>0</v>
      </c>
      <c r="BF28">
        <f>IF(SUMIF('Claims Backend'!$AG$1:$BP$1,BF$3,'Claims Backend'!$AG27:$BP27)&gt;=1,1,0)*$H28</f>
        <v>0</v>
      </c>
      <c r="BG28">
        <f>IF(SUMIF('Claims Backend'!$AG$1:$BP$1,BG$3,'Claims Backend'!$AG27:$BP27)&gt;=1,1,0)*$H28</f>
        <v>0</v>
      </c>
      <c r="BH28">
        <f>IF(SUMIF('Claims Backend'!$AG$1:$BP$1,BH$3,'Claims Backend'!$AG27:$BP27)&gt;=1,1,0)*$H28</f>
        <v>0</v>
      </c>
      <c r="BI28">
        <f>IF(SUMIF('Claims Backend'!$AG$1:$BP$1,BI$3,'Claims Backend'!$AG27:$BP27)&gt;=1,1,0)*$H28</f>
        <v>0</v>
      </c>
      <c r="BJ28">
        <f>IF(SUMIF('Claims Backend'!$AG$1:$BP$1,BJ$3,'Claims Backend'!$AG27:$BP27)&gt;=1,1,0)*$H28</f>
        <v>0</v>
      </c>
    </row>
    <row r="29" spans="1:62">
      <c r="A29" s="9" t="str">
        <f>_xlfn.XLOOKUP($E29,'Copy of Raw Data'!$E:$E,'Copy of Raw Data'!A:A,"ERROR",0,1)</f>
        <v>US</v>
      </c>
      <c r="B29" s="9" t="str">
        <f>_xlfn.XLOOKUP($E29,'Copy of Raw Data'!$E:$E,'Copy of Raw Data'!B:B,"ERROR",0,1)</f>
        <v>Hair Mousses</v>
      </c>
      <c r="C29" s="9" t="str">
        <f>_xlfn.XLOOKUP($E29,'Copy of Raw Data'!$E:$E,'Copy of Raw Data'!C:C,"ERROR",0,1)</f>
        <v>sexyhair</v>
      </c>
      <c r="D29" s="9" t="str">
        <f>_xlfn.XLOOKUP($E29,'Copy of Raw Data'!$E:$E,'Copy of Raw Data'!D:D,"ERROR",0,1)</f>
        <v>www.amazon.com/dp/B084DCSBX2</v>
      </c>
      <c r="E29" s="9" t="s">
        <v>134</v>
      </c>
      <c r="F29" s="9" t="str">
        <f>_xlfn.XLOOKUP($E29,'Copy of Raw Data'!$E:$E,'Copy of Raw Data'!F:F,"ERROR",0,1)</f>
        <v>SexyHair Big Spray &amp; Play Volumizing Hairspray | Hold and Shine | Up to 72 Hour Humidity Resistance | All Hair Types</v>
      </c>
      <c r="G29" s="9">
        <f>_xlfn.XLOOKUP($E29,'Copy of Raw Data'!$E:$E,'Copy of Raw Data'!G:G,"ERROR",0,1)</f>
        <v>11117</v>
      </c>
      <c r="H29" s="9">
        <f>_xlfn.XLOOKUP($E29,'Copy of Raw Data'!$E:$E,'Copy of Raw Data'!H:H,"ERROR",0,1)</f>
        <v>233196.69</v>
      </c>
      <c r="I29" s="9">
        <f>_xlfn.XLOOKUP($E29,'Copy of Raw Data'!$E:$E,'Copy of Raw Data'!I:I,"ERROR",0,1)</f>
        <v>0.0095916617743048</v>
      </c>
      <c r="J29" s="9" t="str">
        <f>_xlfn.XLOOKUP($E29,'Copy of Raw Data'!$E:$E,'Copy of 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20 to 30</v>
      </c>
      <c r="L29" s="9">
        <f>_xlfn.XLOOKUP($E29,'Copy of Raw Data'!$E:$E,'Copy of Raw Data'!L:L,"ERROR",0,1)</f>
        <v>21.01</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20 to 30</v>
      </c>
      <c r="N29" s="9">
        <f>_xlfn.XLOOKUP($E29,'Copy of Raw Data'!$E:$E,'Copy of Raw Data'!N:N,"ERROR",0,1)</f>
        <v>21.13</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6">
        <f t="shared" si="3"/>
        <v>0.00567912920018918</v>
      </c>
      <c r="Q29" s="9">
        <f>_xlfn.XLOOKUP($E29,'Copy of Raw Data'!$E:$E,'Copy of Raw Data'!Q:Q,"ERROR",0,1)</f>
        <v>10</v>
      </c>
      <c r="R29" s="9" t="str">
        <f>_xlfn.XLOOKUP($E29,'Copy of Raw Data'!$E:$E,'Copy of Raw Data'!R:R,"ERROR",0,1)</f>
        <v>oz</v>
      </c>
      <c r="S29" s="17">
        <f t="shared" si="4"/>
        <v>2.101</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2 to 3</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7">
        <f t="shared" si="5"/>
        <v>0.0714575583361515</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7">
        <f t="shared" si="6"/>
        <v>0.0710517416300304</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17">
        <f t="array" ref="Z29">_xlfn.IFS(AA29="oz",_xlfn.IFS(R29="oz",Q29,R29="fl oz",Q29*1.04,R29="ml",Q29*0.0338),AA29="fl oz",_xlfn.IFS(R29="oz",Q29/1.04,R29="fl oz",Q29,R29="ml",Q29*0.0338/1.04),AA29="ml",_xlfn.IFS(R29="oz",Q29/0.0338,R29="fl oz",Q29*1.04/0.0338,R29="ml",Q29))</f>
        <v>10</v>
      </c>
      <c r="AA29" s="9" t="str">
        <f>_xlfn.XLOOKUP($E29,'Copy of Raw Data'!$E:$E,'Copy of Raw Data'!AA:AA,"ERROR",0,1)</f>
        <v>oz</v>
      </c>
      <c r="AB29" s="9" t="str">
        <f>_xlfn.XLOOKUP($E29,'Copy of Raw Data'!$E:$E,'Copy of Raw Data'!AB:AB,"ERROR",0,1)</f>
        <v>Spray Can</v>
      </c>
      <c r="AC29" s="9" t="str">
        <f>_xlfn.XLOOKUP($E29,'Copy of Raw Data'!$E:$E,'Copy of Raw Data'!AC:AC,"ERROR",0,1)</f>
        <v>Pack of 1</v>
      </c>
      <c r="AD29" s="9" t="str">
        <f>_xlfn.XLOOKUP($E29,'Copy of Raw Data'!$E:$E,'Copy of Raw Data'!AD:AD,"ERROR",0,1)</f>
        <v>Volumizing, Hold, Long Lasting, Lift, Heat Protection, Humidity Protection</v>
      </c>
      <c r="AE29" s="9" t="str">
        <f>_xlfn.XLOOKUP($E29,'Copy of Raw Data'!$E:$E,'Copy of Raw Data'!AO:AO,"ERROR",0,1)</f>
        <v>Cruelty Free</v>
      </c>
      <c r="AF29" s="9" t="str">
        <f>_xlfn.XLOOKUP($E29,'Copy of Raw Data'!$E:$E,'Copy of Raw Data'!AZ:AZ,"ERROR",0,1)</f>
        <v>NA</v>
      </c>
      <c r="AG29">
        <f>IF(SUMIF('Claims Backend'!$AG$1:$BP$1,AG$3,'Claims Backend'!$AG28:$BP28)&gt;=1,1,0)*$H29</f>
        <v>0</v>
      </c>
      <c r="AH29">
        <f>IF(SUMIF('Claims Backend'!$AG$1:$BP$1,AH$3,'Claims Backend'!$AG28:$BP28)&gt;=1,1,0)*$H29</f>
        <v>0</v>
      </c>
      <c r="AI29">
        <f>IF(SUMIF('Claims Backend'!$AG$1:$BP$1,AI$3,'Claims Backend'!$AG28:$BP28)&gt;=1,1,0)*$H29</f>
        <v>0</v>
      </c>
      <c r="AJ29">
        <f>IF(SUMIF('Claims Backend'!$AG$1:$BP$1,AJ$3,'Claims Backend'!$AG28:$BP28)&gt;=1,1,0)*$H29</f>
        <v>0</v>
      </c>
      <c r="AK29">
        <f>IF(SUMIF('Claims Backend'!$AG$1:$BP$1,AK$3,'Claims Backend'!$AG28:$BP28)&gt;=1,1,0)*$H29</f>
        <v>0</v>
      </c>
      <c r="AL29">
        <f>IF(SUMIF('Claims Backend'!$AG$1:$BP$1,AL$3,'Claims Backend'!$AG28:$BP28)&gt;=1,1,0)*$H29</f>
        <v>0</v>
      </c>
      <c r="AM29">
        <f>IF(SUMIF('Claims Backend'!$AG$1:$BP$1,AM$3,'Claims Backend'!$AG28:$BP28)&gt;=1,1,0)*$H29</f>
        <v>233196.69</v>
      </c>
      <c r="AN29">
        <f>IF(SUMIF('Claims Backend'!$AG$1:$BP$1,AN$3,'Claims Backend'!$AG28:$BP28)&gt;=1,1,0)*$H29</f>
        <v>0</v>
      </c>
      <c r="AO29">
        <f>IF(SUMIF('Claims Backend'!$AG$1:$BP$1,AO$3,'Claims Backend'!$AG28:$BP28)&gt;=1,1,0)*$H29</f>
        <v>0</v>
      </c>
      <c r="AP29">
        <f>IF(SUMIF('Claims Backend'!$AG$1:$BP$1,AP$3,'Claims Backend'!$AG28:$BP28)&gt;=1,1,0)*$H29</f>
        <v>0</v>
      </c>
      <c r="AQ29">
        <f>IF(SUMIF('Claims Backend'!$AG$1:$BP$1,AQ$3,'Claims Backend'!$AG28:$BP28)&gt;=1,1,0)*$H29</f>
        <v>0</v>
      </c>
      <c r="AR29">
        <f>IF(SUMIF('Claims Backend'!$AG$1:$BP$1,AR$3,'Claims Backend'!$AG28:$BP28)&gt;=1,1,0)*$H29</f>
        <v>0</v>
      </c>
      <c r="AS29">
        <f>IF(SUMIF('Claims Backend'!$AG$1:$BP$1,AS$3,'Claims Backend'!$AG28:$BP28)&gt;=1,1,0)*$H29</f>
        <v>0</v>
      </c>
      <c r="AT29">
        <f>IF(SUMIF('Claims Backend'!$AG$1:$BP$1,AT$3,'Claims Backend'!$AG28:$BP28)&gt;=1,1,0)*$H29</f>
        <v>0</v>
      </c>
      <c r="AU29">
        <f>IF(SUMIF('Claims Backend'!$AG$1:$BP$1,AU$3,'Claims Backend'!$AG28:$BP28)&gt;=1,1,0)*$H29</f>
        <v>0</v>
      </c>
      <c r="AV29">
        <f>IF(SUMIF('Claims Backend'!$AG$1:$BP$1,AV$3,'Claims Backend'!$AG28:$BP28)&gt;=1,1,0)*$H29</f>
        <v>0</v>
      </c>
      <c r="AW29">
        <f>IF(SUMIF('Claims Backend'!$AG$1:$BP$1,AW$3,'Claims Backend'!$AG28:$BP28)&gt;=1,1,0)*$H29</f>
        <v>0</v>
      </c>
      <c r="AX29">
        <f>IF(SUMIF('Claims Backend'!$AG$1:$BP$1,AX$3,'Claims Backend'!$AG28:$BP28)&gt;=1,1,0)*$H29</f>
        <v>0</v>
      </c>
      <c r="AY29">
        <f>IF(SUMIF('Claims Backend'!$AG$1:$BP$1,AY$3,'Claims Backend'!$AG28:$BP28)&gt;=1,1,0)*$H29</f>
        <v>0</v>
      </c>
      <c r="AZ29">
        <f>IF(SUMIF('Claims Backend'!$AG$1:$BP$1,AZ$3,'Claims Backend'!$AG28:$BP28)&gt;=1,1,0)*$H29</f>
        <v>0</v>
      </c>
      <c r="BA29">
        <f>IF(SUMIF('Claims Backend'!$AG$1:$BP$1,BA$3,'Claims Backend'!$AG28:$BP28)&gt;=1,1,0)*$H29</f>
        <v>0</v>
      </c>
      <c r="BB29">
        <f>IF(SUMIF('Claims Backend'!$AG$1:$BP$1,BB$3,'Claims Backend'!$AG28:$BP28)&gt;=1,1,0)*$H29</f>
        <v>0</v>
      </c>
      <c r="BC29">
        <f>IF(SUMIF('Claims Backend'!$AG$1:$BP$1,BC$3,'Claims Backend'!$AG28:$BP28)&gt;=1,1,0)*$H29</f>
        <v>0</v>
      </c>
      <c r="BD29">
        <f>IF(SUMIF('Claims Backend'!$AG$1:$BP$1,BD$3,'Claims Backend'!$AG28:$BP28)&gt;=1,1,0)*$H29</f>
        <v>0</v>
      </c>
      <c r="BE29">
        <f>IF(SUMIF('Claims Backend'!$AG$1:$BP$1,BE$3,'Claims Backend'!$AG28:$BP28)&gt;=1,1,0)*$H29</f>
        <v>0</v>
      </c>
      <c r="BF29">
        <f>IF(SUMIF('Claims Backend'!$AG$1:$BP$1,BF$3,'Claims Backend'!$AG28:$BP28)&gt;=1,1,0)*$H29</f>
        <v>0</v>
      </c>
      <c r="BG29">
        <f>IF(SUMIF('Claims Backend'!$AG$1:$BP$1,BG$3,'Claims Backend'!$AG28:$BP28)&gt;=1,1,0)*$H29</f>
        <v>0</v>
      </c>
      <c r="BH29">
        <f>IF(SUMIF('Claims Backend'!$AG$1:$BP$1,BH$3,'Claims Backend'!$AG28:$BP28)&gt;=1,1,0)*$H29</f>
        <v>0</v>
      </c>
      <c r="BI29">
        <f>IF(SUMIF('Claims Backend'!$AG$1:$BP$1,BI$3,'Claims Backend'!$AG28:$BP28)&gt;=1,1,0)*$H29</f>
        <v>0</v>
      </c>
      <c r="BJ29">
        <f>IF(SUMIF('Claims Backend'!$AG$1:$BP$1,BJ$3,'Claims Backend'!$AG28:$BP28)&gt;=1,1,0)*$H29</f>
        <v>0</v>
      </c>
    </row>
    <row r="30" spans="1:62">
      <c r="A30" s="9" t="str">
        <f>_xlfn.XLOOKUP($E30,'Copy of Raw Data'!$E:$E,'Copy of Raw Data'!A:A,"ERROR",0,1)</f>
        <v>US</v>
      </c>
      <c r="B30" s="9" t="str">
        <f>_xlfn.XLOOKUP($E30,'Copy of Raw Data'!$E:$E,'Copy of Raw Data'!B:B,"ERROR",0,1)</f>
        <v>Hair Mousses</v>
      </c>
      <c r="C30" s="9" t="str">
        <f>_xlfn.XLOOKUP($E30,'Copy of Raw Data'!$E:$E,'Copy of Raw Data'!C:C,"ERROR",0,1)</f>
        <v>Garnier</v>
      </c>
      <c r="D30" s="9" t="str">
        <f>_xlfn.XLOOKUP($E30,'Copy of Raw Data'!$E:$E,'Copy of Raw Data'!D:D,"ERROR",0,1)</f>
        <v>www.amazon.com/dp/B07BYDC94S</v>
      </c>
      <c r="E30" s="9" t="s">
        <v>137</v>
      </c>
      <c r="F30" s="9" t="str">
        <f>_xlfn.XLOOKUP($E30,'Copy of Raw Data'!$E:$E,'Copy of Raw Data'!F:F,"ERROR",0,1)</f>
        <v>Garnier Fructis Style Sky-Hi Volume Mousse, Extreme Hold, 6.4 Oz, 3 Count (Packaging May Vary)</v>
      </c>
      <c r="G30" s="9">
        <f>_xlfn.XLOOKUP($E30,'Copy of Raw Data'!$E:$E,'Copy of Raw Data'!G:G,"ERROR",0,1)</f>
        <v>14012</v>
      </c>
      <c r="H30" s="9">
        <f>_xlfn.XLOOKUP($E30,'Copy of Raw Data'!$E:$E,'Copy of Raw Data'!H:H,"ERROR",0,1)</f>
        <v>225608.92</v>
      </c>
      <c r="I30" s="9">
        <f>_xlfn.XLOOKUP($E30,'Copy of Raw Data'!$E:$E,'Copy of Raw Data'!I:I,"ERROR",0,1)</f>
        <v>0.00946194435449075</v>
      </c>
      <c r="J30" s="9" t="str">
        <f>_xlfn.XLOOKUP($E30,'Copy of Raw Data'!$E:$E,'Copy of 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15 to 20</v>
      </c>
      <c r="L30" s="9">
        <f>_xlfn.XLOOKUP($E30,'Copy of Raw Data'!$E:$E,'Copy of Raw Data'!L:L,"ERROR",0,1)</f>
        <v>16.29</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15 to 20</v>
      </c>
      <c r="N30" s="9">
        <f>_xlfn.XLOOKUP($E30,'Copy of Raw Data'!$E:$E,'Copy of Raw Data'!N:N,"ERROR",0,1)</f>
        <v>18.67</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10% to 15%</v>
      </c>
      <c r="P30" s="16">
        <f t="shared" si="3"/>
        <v>0.12747723620782</v>
      </c>
      <c r="Q30" s="9">
        <f>_xlfn.XLOOKUP($E30,'Copy of Raw Data'!$E:$E,'Copy of Raw Data'!Q:Q,"ERROR",0,1)</f>
        <v>19.2</v>
      </c>
      <c r="R30" s="9" t="str">
        <f>_xlfn.XLOOKUP($E30,'Copy of Raw Data'!$E:$E,'Copy of Raw Data'!R:R,"ERROR",0,1)</f>
        <v>oz</v>
      </c>
      <c r="S30" s="17">
        <f t="shared" si="4"/>
        <v>0.8484375</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0.75 to 1</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7">
        <f t="shared" si="5"/>
        <v>0.0328845395107654</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7">
        <f t="shared" si="6"/>
        <v>0.0286925092999662</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15 to 20</v>
      </c>
      <c r="Z30" s="17">
        <f t="array" ref="Z30">_xlfn.IFS(AA30="oz",_xlfn.IFS(R30="oz",Q30,R30="fl oz",Q30*1.04,R30="ml",Q30*0.0338),AA30="fl oz",_xlfn.IFS(R30="oz",Q30/1.04,R30="fl oz",Q30,R30="ml",Q30*0.0338/1.04),AA30="ml",_xlfn.IFS(R30="oz",Q30/0.0338,R30="fl oz",Q30*1.04/0.0338,R30="ml",Q30))</f>
        <v>19.2</v>
      </c>
      <c r="AA30" s="9" t="str">
        <f>_xlfn.XLOOKUP($E30,'Copy of Raw Data'!$E:$E,'Copy of Raw Data'!AA:AA,"ERROR",0,1)</f>
        <v>oz</v>
      </c>
      <c r="AB30" s="9" t="str">
        <f>_xlfn.XLOOKUP($E30,'Copy of Raw Data'!$E:$E,'Copy of Raw Data'!AB:AB,"ERROR",0,1)</f>
        <v>Spray Can</v>
      </c>
      <c r="AC30" s="9" t="str">
        <f>_xlfn.XLOOKUP($E30,'Copy of Raw Data'!$E:$E,'Copy of Raw Data'!AC:AC,"ERROR",0,1)</f>
        <v>Pack of 3</v>
      </c>
      <c r="AD30" s="9" t="str">
        <f>_xlfn.XLOOKUP($E30,'Copy of Raw Data'!$E:$E,'Copy of Raw Data'!AD:AD,"ERROR",0,1)</f>
        <v>Frizz Control, Volumizing, Hold</v>
      </c>
      <c r="AE30" s="9" t="str">
        <f>_xlfn.XLOOKUP($E30,'Copy of Raw Data'!$E:$E,'Copy of Raw Data'!AO:AO,"ERROR",0,1)</f>
        <v>Paraben Free, Cruelty Free</v>
      </c>
      <c r="AF30" s="9" t="str">
        <f>_xlfn.XLOOKUP($E30,'Copy of Raw Data'!$E:$E,'Copy of Raw Data'!AZ:AZ,"ERROR",0,1)</f>
        <v>Water, Triethanolamine, Castor Oil, Cocamidopropyl Betaine, Ethylhexylglycerin, Glycerin, Pomegranate, Cotton Extract, Tocopherol</v>
      </c>
      <c r="AG30">
        <f>IF(SUMIF('Claims Backend'!$AG$1:$BP$1,AG$3,'Claims Backend'!$AG29:$BP29)&gt;=1,1,0)*$H30</f>
        <v>0</v>
      </c>
      <c r="AH30">
        <f>IF(SUMIF('Claims Backend'!$AG$1:$BP$1,AH$3,'Claims Backend'!$AG29:$BP29)&gt;=1,1,0)*$H30</f>
        <v>0</v>
      </c>
      <c r="AI30">
        <f>IF(SUMIF('Claims Backend'!$AG$1:$BP$1,AI$3,'Claims Backend'!$AG29:$BP29)&gt;=1,1,0)*$H30</f>
        <v>0</v>
      </c>
      <c r="AJ30">
        <f>IF(SUMIF('Claims Backend'!$AG$1:$BP$1,AJ$3,'Claims Backend'!$AG29:$BP29)&gt;=1,1,0)*$H30</f>
        <v>0</v>
      </c>
      <c r="AK30">
        <f>IF(SUMIF('Claims Backend'!$AG$1:$BP$1,AK$3,'Claims Backend'!$AG29:$BP29)&gt;=1,1,0)*$H30</f>
        <v>0</v>
      </c>
      <c r="AL30">
        <f>IF(SUMIF('Claims Backend'!$AG$1:$BP$1,AL$3,'Claims Backend'!$AG29:$BP29)&gt;=1,1,0)*$H30</f>
        <v>0</v>
      </c>
      <c r="AM30">
        <f>IF(SUMIF('Claims Backend'!$AG$1:$BP$1,AM$3,'Claims Backend'!$AG29:$BP29)&gt;=1,1,0)*$H30</f>
        <v>225608.92</v>
      </c>
      <c r="AN30">
        <f>IF(SUMIF('Claims Backend'!$AG$1:$BP$1,AN$3,'Claims Backend'!$AG29:$BP29)&gt;=1,1,0)*$H30</f>
        <v>0</v>
      </c>
      <c r="AO30">
        <f>IF(SUMIF('Claims Backend'!$AG$1:$BP$1,AO$3,'Claims Backend'!$AG29:$BP29)&gt;=1,1,0)*$H30</f>
        <v>0</v>
      </c>
      <c r="AP30">
        <f>IF(SUMIF('Claims Backend'!$AG$1:$BP$1,AP$3,'Claims Backend'!$AG29:$BP29)&gt;=1,1,0)*$H30</f>
        <v>0</v>
      </c>
      <c r="AQ30">
        <f>IF(SUMIF('Claims Backend'!$AG$1:$BP$1,AQ$3,'Claims Backend'!$AG29:$BP29)&gt;=1,1,0)*$H30</f>
        <v>0</v>
      </c>
      <c r="AR30">
        <f>IF(SUMIF('Claims Backend'!$AG$1:$BP$1,AR$3,'Claims Backend'!$AG29:$BP29)&gt;=1,1,0)*$H30</f>
        <v>0</v>
      </c>
      <c r="AS30">
        <f>IF(SUMIF('Claims Backend'!$AG$1:$BP$1,AS$3,'Claims Backend'!$AG29:$BP29)&gt;=1,1,0)*$H30</f>
        <v>0</v>
      </c>
      <c r="AT30">
        <f>IF(SUMIF('Claims Backend'!$AG$1:$BP$1,AT$3,'Claims Backend'!$AG29:$BP29)&gt;=1,1,0)*$H30</f>
        <v>0</v>
      </c>
      <c r="AU30">
        <f>IF(SUMIF('Claims Backend'!$AG$1:$BP$1,AU$3,'Claims Backend'!$AG29:$BP29)&gt;=1,1,0)*$H30</f>
        <v>0</v>
      </c>
      <c r="AV30">
        <f>IF(SUMIF('Claims Backend'!$AG$1:$BP$1,AV$3,'Claims Backend'!$AG29:$BP29)&gt;=1,1,0)*$H30</f>
        <v>0</v>
      </c>
      <c r="AW30">
        <f>IF(SUMIF('Claims Backend'!$AG$1:$BP$1,AW$3,'Claims Backend'!$AG29:$BP29)&gt;=1,1,0)*$H30</f>
        <v>225608.92</v>
      </c>
      <c r="AX30">
        <f>IF(SUMIF('Claims Backend'!$AG$1:$BP$1,AX$3,'Claims Backend'!$AG29:$BP29)&gt;=1,1,0)*$H30</f>
        <v>0</v>
      </c>
      <c r="AY30">
        <f>IF(SUMIF('Claims Backend'!$AG$1:$BP$1,AY$3,'Claims Backend'!$AG29:$BP29)&gt;=1,1,0)*$H30</f>
        <v>0</v>
      </c>
      <c r="AZ30">
        <f>IF(SUMIF('Claims Backend'!$AG$1:$BP$1,AZ$3,'Claims Backend'!$AG29:$BP29)&gt;=1,1,0)*$H30</f>
        <v>0</v>
      </c>
      <c r="BA30">
        <f>IF(SUMIF('Claims Backend'!$AG$1:$BP$1,BA$3,'Claims Backend'!$AG29:$BP29)&gt;=1,1,0)*$H30</f>
        <v>0</v>
      </c>
      <c r="BB30">
        <f>IF(SUMIF('Claims Backend'!$AG$1:$BP$1,BB$3,'Claims Backend'!$AG29:$BP29)&gt;=1,1,0)*$H30</f>
        <v>0</v>
      </c>
      <c r="BC30">
        <f>IF(SUMIF('Claims Backend'!$AG$1:$BP$1,BC$3,'Claims Backend'!$AG29:$BP29)&gt;=1,1,0)*$H30</f>
        <v>0</v>
      </c>
      <c r="BD30">
        <f>IF(SUMIF('Claims Backend'!$AG$1:$BP$1,BD$3,'Claims Backend'!$AG29:$BP29)&gt;=1,1,0)*$H30</f>
        <v>0</v>
      </c>
      <c r="BE30">
        <f>IF(SUMIF('Claims Backend'!$AG$1:$BP$1,BE$3,'Claims Backend'!$AG29:$BP29)&gt;=1,1,0)*$H30</f>
        <v>0</v>
      </c>
      <c r="BF30">
        <f>IF(SUMIF('Claims Backend'!$AG$1:$BP$1,BF$3,'Claims Backend'!$AG29:$BP29)&gt;=1,1,0)*$H30</f>
        <v>0</v>
      </c>
      <c r="BG30">
        <f>IF(SUMIF('Claims Backend'!$AG$1:$BP$1,BG$3,'Claims Backend'!$AG29:$BP29)&gt;=1,1,0)*$H30</f>
        <v>0</v>
      </c>
      <c r="BH30">
        <f>IF(SUMIF('Claims Backend'!$AG$1:$BP$1,BH$3,'Claims Backend'!$AG29:$BP29)&gt;=1,1,0)*$H30</f>
        <v>0</v>
      </c>
      <c r="BI30">
        <f>IF(SUMIF('Claims Backend'!$AG$1:$BP$1,BI$3,'Claims Backend'!$AG29:$BP29)&gt;=1,1,0)*$H30</f>
        <v>0</v>
      </c>
      <c r="BJ30">
        <f>IF(SUMIF('Claims Backend'!$AG$1:$BP$1,BJ$3,'Claims Backend'!$AG29:$BP29)&gt;=1,1,0)*$H30</f>
        <v>0</v>
      </c>
    </row>
    <row r="31" spans="1:62">
      <c r="A31" s="9" t="str">
        <f>_xlfn.XLOOKUP($E31,'Copy of Raw Data'!$E:$E,'Copy of Raw Data'!A:A,"ERROR",0,1)</f>
        <v>US</v>
      </c>
      <c r="B31" s="9" t="str">
        <f>_xlfn.XLOOKUP($E31,'Copy of Raw Data'!$E:$E,'Copy of Raw Data'!B:B,"ERROR",0,1)</f>
        <v>Hair Mousses</v>
      </c>
      <c r="C31" s="9" t="str">
        <f>_xlfn.XLOOKUP($E31,'Copy of Raw Data'!$E:$E,'Copy of Raw Data'!C:C,"ERROR",0,1)</f>
        <v>Mielle Organics</v>
      </c>
      <c r="D31" s="9" t="str">
        <f>_xlfn.XLOOKUP($E31,'Copy of Raw Data'!$E:$E,'Copy of Raw Data'!D:D,"ERROR",0,1)</f>
        <v>www.amazon.com/dp/B06XQ36YK3</v>
      </c>
      <c r="E31" s="9" t="s">
        <v>141</v>
      </c>
      <c r="F31" s="9" t="str">
        <f>_xlfn.XLOOKUP($E31,'Copy of Raw Data'!$E:$E,'Copy of Raw Data'!F:F,"ERROR",0,1)</f>
        <v>Mielle Organics Babassu Brazilian Curly Cocktail Curl Mousse for Dry &amp; Curly Hair Types, Mousse for Frizzy Hair, 7.5 Ounces</v>
      </c>
      <c r="G31" s="9">
        <f>_xlfn.XLOOKUP($E31,'Copy of Raw Data'!$E:$E,'Copy of Raw Data'!G:G,"ERROR",0,1)</f>
        <v>18387</v>
      </c>
      <c r="H31" s="9">
        <f>_xlfn.XLOOKUP($E31,'Copy of Raw Data'!$E:$E,'Copy of Raw Data'!H:H,"ERROR",0,1)</f>
        <v>222557.79</v>
      </c>
      <c r="I31" s="9">
        <f>_xlfn.XLOOKUP($E31,'Copy of Raw Data'!$E:$E,'Copy of Raw Data'!I:I,"ERROR",0,1)</f>
        <v>0.00909821707155611</v>
      </c>
      <c r="J31" s="9" t="str">
        <f>_xlfn.XLOOKUP($E31,'Copy of Raw Data'!$E:$E,'Copy of 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10 to 15</v>
      </c>
      <c r="L31" s="9">
        <f>_xlfn.XLOOKUP($E31,'Copy of Raw Data'!$E:$E,'Copy of Raw Data'!L:L,"ERROR",0,1)</f>
        <v>12.07</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10 to 15</v>
      </c>
      <c r="N31" s="9">
        <f>_xlfn.XLOOKUP($E31,'Copy of Raw Data'!$E:$E,'Copy of Raw Data'!N:N,"ERROR",0,1)</f>
        <v>15</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15% to 20%</v>
      </c>
      <c r="P31" s="16">
        <f t="shared" si="3"/>
        <v>0.195333333333333</v>
      </c>
      <c r="Q31" s="9">
        <f>_xlfn.XLOOKUP($E31,'Copy of Raw Data'!$E:$E,'Copy of Raw Data'!Q:Q,"ERROR",0,1)</f>
        <v>7.5</v>
      </c>
      <c r="R31" s="9" t="str">
        <f>_xlfn.XLOOKUP($E31,'Copy of Raw Data'!$E:$E,'Copy of Raw Data'!R:R,"ERROR",0,1)</f>
        <v>oz</v>
      </c>
      <c r="S31" s="17">
        <f t="shared" si="4"/>
        <v>1.60933333333333</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1 to 2</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0.05 to 0.1</v>
      </c>
      <c r="V31" s="17">
        <f t="shared" si="5"/>
        <v>0.0676361176868448</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0.05 to 0.1</v>
      </c>
      <c r="X31" s="17">
        <f t="shared" si="6"/>
        <v>0.0544245293653478</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7.5</v>
      </c>
      <c r="AA31" s="9" t="str">
        <f>_xlfn.XLOOKUP($E31,'Copy of Raw Data'!$E:$E,'Copy of Raw Data'!AA:AA,"ERROR",0,1)</f>
        <v>oz</v>
      </c>
      <c r="AB31" s="9" t="str">
        <f>_xlfn.XLOOKUP($E31,'Copy of Raw Data'!$E:$E,'Copy of Raw Data'!AB:AB,"ERROR",0,1)</f>
        <v>Pump Bottle</v>
      </c>
      <c r="AC31" s="9" t="str">
        <f>_xlfn.XLOOKUP($E31,'Copy of Raw Data'!$E:$E,'Copy of Raw Data'!AC:AC,"ERROR",0,1)</f>
        <v>Pack of 1</v>
      </c>
      <c r="AD31" s="9" t="str">
        <f>_xlfn.XLOOKUP($E31,'Copy of Raw Data'!$E:$E,'Copy of Raw Data'!AD:AD,"ERROR",0,1)</f>
        <v>Moisturizing, Curl Enhancing, Frizz Control</v>
      </c>
      <c r="AE31" s="9" t="str">
        <f>_xlfn.XLOOKUP($E31,'Copy of Raw Data'!$E:$E,'Copy of Raw Data'!AO:AO,"ERROR",0,1)</f>
        <v>Dairy Free</v>
      </c>
      <c r="AF31" s="9" t="str">
        <f>_xlfn.XLOOKUP($E31,'Copy of Raw Data'!$E:$E,'Copy of Raw Data'!AZ:AZ,"ERROR",0,1)</f>
        <v>Coconut Oil, Babassu Oil, Palm oil, Cocamidopropyl Betaine, Panthanol, Water, Cetrimonium Choride, Hydrolised Wheat Protein, Ethylhexylglycerine, Geraniol</v>
      </c>
      <c r="AG31">
        <f>IF(SUMIF('Claims Backend'!$AG$1:$BP$1,AG$3,'Claims Backend'!$AG30:$BP30)&gt;=1,1,0)*$H31</f>
        <v>0</v>
      </c>
      <c r="AH31">
        <f>IF(SUMIF('Claims Backend'!$AG$1:$BP$1,AH$3,'Claims Backend'!$AG30:$BP30)&gt;=1,1,0)*$H31</f>
        <v>0</v>
      </c>
      <c r="AI31">
        <f>IF(SUMIF('Claims Backend'!$AG$1:$BP$1,AI$3,'Claims Backend'!$AG30:$BP30)&gt;=1,1,0)*$H31</f>
        <v>0</v>
      </c>
      <c r="AJ31">
        <f>IF(SUMIF('Claims Backend'!$AG$1:$BP$1,AJ$3,'Claims Backend'!$AG30:$BP30)&gt;=1,1,0)*$H31</f>
        <v>0</v>
      </c>
      <c r="AK31">
        <f>IF(SUMIF('Claims Backend'!$AG$1:$BP$1,AK$3,'Claims Backend'!$AG30:$BP30)&gt;=1,1,0)*$H31</f>
        <v>0</v>
      </c>
      <c r="AL31">
        <f>IF(SUMIF('Claims Backend'!$AG$1:$BP$1,AL$3,'Claims Backend'!$AG30:$BP30)&gt;=1,1,0)*$H31</f>
        <v>0</v>
      </c>
      <c r="AM31">
        <f>IF(SUMIF('Claims Backend'!$AG$1:$BP$1,AM$3,'Claims Backend'!$AG30:$BP30)&gt;=1,1,0)*$H31</f>
        <v>0</v>
      </c>
      <c r="AN31">
        <f>IF(SUMIF('Claims Backend'!$AG$1:$BP$1,AN$3,'Claims Backend'!$AG30:$BP30)&gt;=1,1,0)*$H31</f>
        <v>222557.79</v>
      </c>
      <c r="AO31">
        <f>IF(SUMIF('Claims Backend'!$AG$1:$BP$1,AO$3,'Claims Backend'!$AG30:$BP30)&gt;=1,1,0)*$H31</f>
        <v>0</v>
      </c>
      <c r="AP31">
        <f>IF(SUMIF('Claims Backend'!$AG$1:$BP$1,AP$3,'Claims Backend'!$AG30:$BP30)&gt;=1,1,0)*$H31</f>
        <v>0</v>
      </c>
      <c r="AQ31">
        <f>IF(SUMIF('Claims Backend'!$AG$1:$BP$1,AQ$3,'Claims Backend'!$AG30:$BP30)&gt;=1,1,0)*$H31</f>
        <v>0</v>
      </c>
      <c r="AR31">
        <f>IF(SUMIF('Claims Backend'!$AG$1:$BP$1,AR$3,'Claims Backend'!$AG30:$BP30)&gt;=1,1,0)*$H31</f>
        <v>0</v>
      </c>
      <c r="AS31">
        <f>IF(SUMIF('Claims Backend'!$AG$1:$BP$1,AS$3,'Claims Backend'!$AG30:$BP30)&gt;=1,1,0)*$H31</f>
        <v>0</v>
      </c>
      <c r="AT31">
        <f>IF(SUMIF('Claims Backend'!$AG$1:$BP$1,AT$3,'Claims Backend'!$AG30:$BP30)&gt;=1,1,0)*$H31</f>
        <v>0</v>
      </c>
      <c r="AU31">
        <f>IF(SUMIF('Claims Backend'!$AG$1:$BP$1,AU$3,'Claims Backend'!$AG30:$BP30)&gt;=1,1,0)*$H31</f>
        <v>0</v>
      </c>
      <c r="AV31">
        <f>IF(SUMIF('Claims Backend'!$AG$1:$BP$1,AV$3,'Claims Backend'!$AG30:$BP30)&gt;=1,1,0)*$H31</f>
        <v>0</v>
      </c>
      <c r="AW31">
        <f>IF(SUMIF('Claims Backend'!$AG$1:$BP$1,AW$3,'Claims Backend'!$AG30:$BP30)&gt;=1,1,0)*$H31</f>
        <v>0</v>
      </c>
      <c r="AX31">
        <f>IF(SUMIF('Claims Backend'!$AG$1:$BP$1,AX$3,'Claims Backend'!$AG30:$BP30)&gt;=1,1,0)*$H31</f>
        <v>0</v>
      </c>
      <c r="AY31">
        <f>IF(SUMIF('Claims Backend'!$AG$1:$BP$1,AY$3,'Claims Backend'!$AG30:$BP30)&gt;=1,1,0)*$H31</f>
        <v>0</v>
      </c>
      <c r="AZ31">
        <f>IF(SUMIF('Claims Backend'!$AG$1:$BP$1,AZ$3,'Claims Backend'!$AG30:$BP30)&gt;=1,1,0)*$H31</f>
        <v>0</v>
      </c>
      <c r="BA31">
        <f>IF(SUMIF('Claims Backend'!$AG$1:$BP$1,BA$3,'Claims Backend'!$AG30:$BP30)&gt;=1,1,0)*$H31</f>
        <v>0</v>
      </c>
      <c r="BB31">
        <f>IF(SUMIF('Claims Backend'!$AG$1:$BP$1,BB$3,'Claims Backend'!$AG30:$BP30)&gt;=1,1,0)*$H31</f>
        <v>0</v>
      </c>
      <c r="BC31">
        <f>IF(SUMIF('Claims Backend'!$AG$1:$BP$1,BC$3,'Claims Backend'!$AG30:$BP30)&gt;=1,1,0)*$H31</f>
        <v>0</v>
      </c>
      <c r="BD31">
        <f>IF(SUMIF('Claims Backend'!$AG$1:$BP$1,BD$3,'Claims Backend'!$AG30:$BP30)&gt;=1,1,0)*$H31</f>
        <v>0</v>
      </c>
      <c r="BE31">
        <f>IF(SUMIF('Claims Backend'!$AG$1:$BP$1,BE$3,'Claims Backend'!$AG30:$BP30)&gt;=1,1,0)*$H31</f>
        <v>0</v>
      </c>
      <c r="BF31">
        <f>IF(SUMIF('Claims Backend'!$AG$1:$BP$1,BF$3,'Claims Backend'!$AG30:$BP30)&gt;=1,1,0)*$H31</f>
        <v>0</v>
      </c>
      <c r="BG31">
        <f>IF(SUMIF('Claims Backend'!$AG$1:$BP$1,BG$3,'Claims Backend'!$AG30:$BP30)&gt;=1,1,0)*$H31</f>
        <v>0</v>
      </c>
      <c r="BH31">
        <f>IF(SUMIF('Claims Backend'!$AG$1:$BP$1,BH$3,'Claims Backend'!$AG30:$BP30)&gt;=1,1,0)*$H31</f>
        <v>0</v>
      </c>
      <c r="BI31">
        <f>IF(SUMIF('Claims Backend'!$AG$1:$BP$1,BI$3,'Claims Backend'!$AG30:$BP30)&gt;=1,1,0)*$H31</f>
        <v>0</v>
      </c>
      <c r="BJ31">
        <f>IF(SUMIF('Claims Backend'!$AG$1:$BP$1,BJ$3,'Claims Backend'!$AG30:$BP30)&gt;=1,1,0)*$H31</f>
        <v>0</v>
      </c>
    </row>
    <row r="32" spans="1:62">
      <c r="A32" s="9" t="str">
        <f>_xlfn.XLOOKUP($E32,'Copy of Raw Data'!$E:$E,'Copy of Raw Data'!A:A,"ERROR",0,1)</f>
        <v>US</v>
      </c>
      <c r="B32" s="9" t="str">
        <f>_xlfn.XLOOKUP($E32,'Copy of Raw Data'!$E:$E,'Copy of Raw Data'!B:B,"ERROR",0,1)</f>
        <v>Hair Mousses</v>
      </c>
      <c r="C32" s="9" t="str">
        <f>_xlfn.XLOOKUP($E32,'Copy of Raw Data'!$E:$E,'Copy of Raw Data'!C:C,"ERROR",0,1)</f>
        <v>sexyhair</v>
      </c>
      <c r="D32" s="9" t="str">
        <f>_xlfn.XLOOKUP($E32,'Copy of Raw Data'!$E:$E,'Copy of Raw Data'!D:D,"ERROR",0,1)</f>
        <v>www.amazon.com/dp/B00BVMA9H0</v>
      </c>
      <c r="E32" s="9" t="s">
        <v>144</v>
      </c>
      <c r="F32" s="9" t="str">
        <f>_xlfn.XLOOKUP($E32,'Copy of Raw Data'!$E:$E,'Copy of Raw Data'!F:F,"ERROR",0,1)</f>
        <v>SexyHair Big Altitude Bodifying Blow Dry  Mousse , 6.8 Oz | Volume with Hold | Up to 72 Hours Humidity Resistance | Thermal Protection</v>
      </c>
      <c r="G32" s="9">
        <f>_xlfn.XLOOKUP($E32,'Copy of Raw Data'!$E:$E,'Copy of Raw Data'!G:G,"ERROR",0,1)</f>
        <v>10083</v>
      </c>
      <c r="H32" s="9">
        <f>_xlfn.XLOOKUP($E32,'Copy of Raw Data'!$E:$E,'Copy of Raw Data'!H:H,"ERROR",0,1)</f>
        <v>214002.43</v>
      </c>
      <c r="I32" s="9">
        <f>_xlfn.XLOOKUP($E32,'Copy of Raw Data'!$E:$E,'Copy of Raw Data'!I:I,"ERROR",0,1)</f>
        <v>0.00903291429717135</v>
      </c>
      <c r="J32" s="9" t="str">
        <f>_xlfn.XLOOKUP($E32,'Copy of Raw Data'!$E:$E,'Copy of 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20 to 30</v>
      </c>
      <c r="L32" s="9">
        <f>_xlfn.XLOOKUP($E32,'Copy of Raw Data'!$E:$E,'Copy of Raw Data'!L:L,"ERROR",0,1)</f>
        <v>21.15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20 to 30</v>
      </c>
      <c r="N32" s="9">
        <f>_xlfn.XLOOKUP($E32,'Copy of Raw Data'!$E:$E,'Copy of Raw Data'!N:N,"ERROR",0,1)</f>
        <v>21.2</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0% to 2%</v>
      </c>
      <c r="P32" s="16">
        <f t="shared" si="3"/>
        <v>0.00235849056603777</v>
      </c>
      <c r="Q32" s="9">
        <f>_xlfn.XLOOKUP($E32,'Copy of Raw Data'!$E:$E,'Copy of Raw Data'!Q:Q,"ERROR",0,1)</f>
        <v>6.8</v>
      </c>
      <c r="R32" s="9" t="str">
        <f>_xlfn.XLOOKUP($E32,'Copy of Raw Data'!$E:$E,'Copy of Raw Data'!R:R,"ERROR",0,1)</f>
        <v>oz</v>
      </c>
      <c r="S32" s="17">
        <f t="shared" si="4"/>
        <v>3.11029411764706</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3 to 4</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0.1 to 0.2</v>
      </c>
      <c r="V32" s="17">
        <f t="shared" si="5"/>
        <v>0.105432771688317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0.1 to 0.2</v>
      </c>
      <c r="X32" s="17">
        <f t="shared" si="6"/>
        <v>0.105184109490939</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6.8</v>
      </c>
      <c r="AA32" s="9" t="str">
        <f>_xlfn.XLOOKUP($E32,'Copy of Raw Data'!$E:$E,'Copy of Raw Data'!AA:AA,"ERROR",0,1)</f>
        <v>oz</v>
      </c>
      <c r="AB32" s="9" t="str">
        <f>_xlfn.XLOOKUP($E32,'Copy of Raw Data'!$E:$E,'Copy of Raw Data'!AB:AB,"ERROR",0,1)</f>
        <v>Spray Can</v>
      </c>
      <c r="AC32" s="9" t="str">
        <f>_xlfn.XLOOKUP($E32,'Copy of Raw Data'!$E:$E,'Copy of Raw Data'!AC:AC,"ERROR",0,1)</f>
        <v>Pack of 1</v>
      </c>
      <c r="AD32" s="9" t="str">
        <f>_xlfn.XLOOKUP($E32,'Copy of Raw Data'!$E:$E,'Copy of Raw Data'!AD:AD,"ERROR",0,1)</f>
        <v>Volumizing, Hold, Humidity Protection, Heat Protection</v>
      </c>
      <c r="AE32" s="9" t="str">
        <f>_xlfn.XLOOKUP($E32,'Copy of Raw Data'!$E:$E,'Copy of Raw Data'!AO:AO,"ERROR",0,1)</f>
        <v>Dairy Free, Cruelty Free</v>
      </c>
      <c r="AF32" s="9" t="str">
        <f>_xlfn.XLOOKUP($E32,'Copy of Raw Data'!$E:$E,'Copy of Raw Data'!AZ:AZ,"ERROR",0,1)</f>
        <v>Dimethicone, Hydrolized Wheat Protein</v>
      </c>
      <c r="AG32">
        <f>IF(SUMIF('Claims Backend'!$AG$1:$BP$1,AG$3,'Claims Backend'!$AG31:$BP31)&gt;=1,1,0)*$H32</f>
        <v>0</v>
      </c>
      <c r="AH32">
        <f>IF(SUMIF('Claims Backend'!$AG$1:$BP$1,AH$3,'Claims Backend'!$AG31:$BP31)&gt;=1,1,0)*$H32</f>
        <v>0</v>
      </c>
      <c r="AI32">
        <f>IF(SUMIF('Claims Backend'!$AG$1:$BP$1,AI$3,'Claims Backend'!$AG31:$BP31)&gt;=1,1,0)*$H32</f>
        <v>0</v>
      </c>
      <c r="AJ32">
        <f>IF(SUMIF('Claims Backend'!$AG$1:$BP$1,AJ$3,'Claims Backend'!$AG31:$BP31)&gt;=1,1,0)*$H32</f>
        <v>0</v>
      </c>
      <c r="AK32">
        <f>IF(SUMIF('Claims Backend'!$AG$1:$BP$1,AK$3,'Claims Backend'!$AG31:$BP31)&gt;=1,1,0)*$H32</f>
        <v>0</v>
      </c>
      <c r="AL32">
        <f>IF(SUMIF('Claims Backend'!$AG$1:$BP$1,AL$3,'Claims Backend'!$AG31:$BP31)&gt;=1,1,0)*$H32</f>
        <v>0</v>
      </c>
      <c r="AM32">
        <f>IF(SUMIF('Claims Backend'!$AG$1:$BP$1,AM$3,'Claims Backend'!$AG31:$BP31)&gt;=1,1,0)*$H32</f>
        <v>214002.43</v>
      </c>
      <c r="AN32">
        <f>IF(SUMIF('Claims Backend'!$AG$1:$BP$1,AN$3,'Claims Backend'!$AG31:$BP31)&gt;=1,1,0)*$H32</f>
        <v>214002.43</v>
      </c>
      <c r="AO32">
        <f>IF(SUMIF('Claims Backend'!$AG$1:$BP$1,AO$3,'Claims Backend'!$AG31:$BP31)&gt;=1,1,0)*$H32</f>
        <v>0</v>
      </c>
      <c r="AP32">
        <f>IF(SUMIF('Claims Backend'!$AG$1:$BP$1,AP$3,'Claims Backend'!$AG31:$BP31)&gt;=1,1,0)*$H32</f>
        <v>0</v>
      </c>
      <c r="AQ32">
        <f>IF(SUMIF('Claims Backend'!$AG$1:$BP$1,AQ$3,'Claims Backend'!$AG31:$BP31)&gt;=1,1,0)*$H32</f>
        <v>0</v>
      </c>
      <c r="AR32">
        <f>IF(SUMIF('Claims Backend'!$AG$1:$BP$1,AR$3,'Claims Backend'!$AG31:$BP31)&gt;=1,1,0)*$H32</f>
        <v>0</v>
      </c>
      <c r="AS32">
        <f>IF(SUMIF('Claims Backend'!$AG$1:$BP$1,AS$3,'Claims Backend'!$AG31:$BP31)&gt;=1,1,0)*$H32</f>
        <v>0</v>
      </c>
      <c r="AT32">
        <f>IF(SUMIF('Claims Backend'!$AG$1:$BP$1,AT$3,'Claims Backend'!$AG31:$BP31)&gt;=1,1,0)*$H32</f>
        <v>0</v>
      </c>
      <c r="AU32">
        <f>IF(SUMIF('Claims Backend'!$AG$1:$BP$1,AU$3,'Claims Backend'!$AG31:$BP31)&gt;=1,1,0)*$H32</f>
        <v>0</v>
      </c>
      <c r="AV32">
        <f>IF(SUMIF('Claims Backend'!$AG$1:$BP$1,AV$3,'Claims Backend'!$AG31:$BP31)&gt;=1,1,0)*$H32</f>
        <v>0</v>
      </c>
      <c r="AW32">
        <f>IF(SUMIF('Claims Backend'!$AG$1:$BP$1,AW$3,'Claims Backend'!$AG31:$BP31)&gt;=1,1,0)*$H32</f>
        <v>0</v>
      </c>
      <c r="AX32">
        <f>IF(SUMIF('Claims Backend'!$AG$1:$BP$1,AX$3,'Claims Backend'!$AG31:$BP31)&gt;=1,1,0)*$H32</f>
        <v>0</v>
      </c>
      <c r="AY32">
        <f>IF(SUMIF('Claims Backend'!$AG$1:$BP$1,AY$3,'Claims Backend'!$AG31:$BP31)&gt;=1,1,0)*$H32</f>
        <v>0</v>
      </c>
      <c r="AZ32">
        <f>IF(SUMIF('Claims Backend'!$AG$1:$BP$1,AZ$3,'Claims Backend'!$AG31:$BP31)&gt;=1,1,0)*$H32</f>
        <v>0</v>
      </c>
      <c r="BA32">
        <f>IF(SUMIF('Claims Backend'!$AG$1:$BP$1,BA$3,'Claims Backend'!$AG31:$BP31)&gt;=1,1,0)*$H32</f>
        <v>0</v>
      </c>
      <c r="BB32">
        <f>IF(SUMIF('Claims Backend'!$AG$1:$BP$1,BB$3,'Claims Backend'!$AG31:$BP31)&gt;=1,1,0)*$H32</f>
        <v>0</v>
      </c>
      <c r="BC32">
        <f>IF(SUMIF('Claims Backend'!$AG$1:$BP$1,BC$3,'Claims Backend'!$AG31:$BP31)&gt;=1,1,0)*$H32</f>
        <v>0</v>
      </c>
      <c r="BD32">
        <f>IF(SUMIF('Claims Backend'!$AG$1:$BP$1,BD$3,'Claims Backend'!$AG31:$BP31)&gt;=1,1,0)*$H32</f>
        <v>0</v>
      </c>
      <c r="BE32">
        <f>IF(SUMIF('Claims Backend'!$AG$1:$BP$1,BE$3,'Claims Backend'!$AG31:$BP31)&gt;=1,1,0)*$H32</f>
        <v>0</v>
      </c>
      <c r="BF32">
        <f>IF(SUMIF('Claims Backend'!$AG$1:$BP$1,BF$3,'Claims Backend'!$AG31:$BP31)&gt;=1,1,0)*$H32</f>
        <v>0</v>
      </c>
      <c r="BG32">
        <f>IF(SUMIF('Claims Backend'!$AG$1:$BP$1,BG$3,'Claims Backend'!$AG31:$BP31)&gt;=1,1,0)*$H32</f>
        <v>0</v>
      </c>
      <c r="BH32">
        <f>IF(SUMIF('Claims Backend'!$AG$1:$BP$1,BH$3,'Claims Backend'!$AG31:$BP31)&gt;=1,1,0)*$H32</f>
        <v>0</v>
      </c>
      <c r="BI32">
        <f>IF(SUMIF('Claims Backend'!$AG$1:$BP$1,BI$3,'Claims Backend'!$AG31:$BP31)&gt;=1,1,0)*$H32</f>
        <v>0</v>
      </c>
      <c r="BJ32">
        <f>IF(SUMIF('Claims Backend'!$AG$1:$BP$1,BJ$3,'Claims Backend'!$AG31:$BP31)&gt;=1,1,0)*$H32</f>
        <v>0</v>
      </c>
    </row>
    <row r="33" spans="1:62">
      <c r="A33" s="9" t="str">
        <f>_xlfn.XLOOKUP($E33,'Copy of Raw Data'!$E:$E,'Copy of Raw Data'!A:A,"ERROR",0,1)</f>
        <v>US</v>
      </c>
      <c r="B33" s="9" t="str">
        <f>_xlfn.XLOOKUP($E33,'Copy of Raw Data'!$E:$E,'Copy of Raw Data'!B:B,"ERROR",0,1)</f>
        <v>Hair Mousses</v>
      </c>
      <c r="C33" s="9" t="str">
        <f>_xlfn.XLOOKUP($E33,'Copy of Raw Data'!$E:$E,'Copy of Raw Data'!C:C,"ERROR",0,1)</f>
        <v>kenra</v>
      </c>
      <c r="D33" s="9" t="str">
        <f>_xlfn.XLOOKUP($E33,'Copy of Raw Data'!$E:$E,'Copy of Raw Data'!D:D,"ERROR",0,1)</f>
        <v>www.amazon.com/dp/B00180ZWDQ</v>
      </c>
      <c r="E33" s="9" t="s">
        <v>147</v>
      </c>
      <c r="F33" s="9" t="str">
        <f>_xlfn.XLOOKUP($E33,'Copy of Raw Data'!$E:$E,'Copy of Raw Data'!F:F,"ERROR",0,1)</f>
        <v>Kenra Volume Mousse 12 | Medium Hold Mousse | Non-Drying, Non-Flaking Lightweight Formulation |Styling Control Without Stiffness Or Stickiness | Tames Frizz &amp; Conditions | All Hair Types | 8 oz</v>
      </c>
      <c r="G33" s="9">
        <f>_xlfn.XLOOKUP($E33,'Copy of Raw Data'!$E:$E,'Copy of Raw Data'!G:G,"ERROR",0,1)</f>
        <v>11801</v>
      </c>
      <c r="H33" s="9">
        <f>_xlfn.XLOOKUP($E33,'Copy of Raw Data'!$E:$E,'Copy of Raw Data'!H:H,"ERROR",0,1)</f>
        <v>212466.42</v>
      </c>
      <c r="I33" s="9">
        <f>_xlfn.XLOOKUP($E33,'Copy of Raw Data'!$E:$E,'Copy of Raw Data'!I:I,"ERROR",0,1)</f>
        <v>0.00879720767834886</v>
      </c>
      <c r="J33" s="9" t="str">
        <f>_xlfn.XLOOKUP($E33,'Copy of Raw Data'!$E:$E,'Copy of 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15 to 20</v>
      </c>
      <c r="L33" s="9">
        <f>_xlfn.XLOOKUP($E33,'Copy of Raw Data'!$E:$E,'Copy of Raw Data'!L:L,"ERROR",0,1)</f>
        <v>18.05</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15 to 20</v>
      </c>
      <c r="N33" s="9">
        <f>_xlfn.XLOOKUP($E33,'Copy of Raw Data'!$E:$E,'Copy of Raw Data'!N:N,"ERROR",0,1)</f>
        <v>19.99</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8% to 10%</v>
      </c>
      <c r="P33" s="16">
        <f t="shared" si="3"/>
        <v>0.097048524262131</v>
      </c>
      <c r="Q33" s="9">
        <f>_xlfn.XLOOKUP($E33,'Copy of Raw Data'!$E:$E,'Copy of Raw Data'!Q:Q,"ERROR",0,1)</f>
        <v>8</v>
      </c>
      <c r="R33" s="9" t="str">
        <f>_xlfn.XLOOKUP($E33,'Copy of Raw Data'!$E:$E,'Copy of Raw Data'!R:R,"ERROR",0,1)</f>
        <v>oz</v>
      </c>
      <c r="S33" s="17">
        <f t="shared" si="4"/>
        <v>2.25625</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5"/>
        <v>0.0845028745350017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6"/>
        <v>0.0763019952654718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17">
        <f t="array" ref="Z33">_xlfn.IFS(AA33="oz",_xlfn.IFS(R33="oz",Q33,R33="fl oz",Q33*1.04,R33="ml",Q33*0.0338),AA33="fl oz",_xlfn.IFS(R33="oz",Q33/1.04,R33="fl oz",Q33,R33="ml",Q33*0.0338/1.04),AA33="ml",_xlfn.IFS(R33="oz",Q33/0.0338,R33="fl oz",Q33*1.04/0.0338,R33="ml",Q33))</f>
        <v>8</v>
      </c>
      <c r="AA33" s="9" t="str">
        <f>_xlfn.XLOOKUP($E33,'Copy of Raw Data'!$E:$E,'Copy of Raw Data'!AA:AA,"ERROR",0,1)</f>
        <v>oz</v>
      </c>
      <c r="AB33" s="9" t="str">
        <f>_xlfn.XLOOKUP($E33,'Copy of Raw Data'!$E:$E,'Copy of Raw Data'!AB:AB,"ERROR",0,1)</f>
        <v>Spray Can</v>
      </c>
      <c r="AC33" s="9" t="str">
        <f>_xlfn.XLOOKUP($E33,'Copy of Raw Data'!$E:$E,'Copy of Raw Data'!AC:AC,"ERROR",0,1)</f>
        <v>Pack of 1</v>
      </c>
      <c r="AD33" s="9" t="str">
        <f>_xlfn.XLOOKUP($E33,'Copy of Raw Data'!$E:$E,'Copy of Raw Data'!AD:AD,"ERROR",0,1)</f>
        <v>Flake Control, Non-Drying, Frizz Control, Hold, Heat Protection, Lightweight</v>
      </c>
      <c r="AE33" s="9" t="str">
        <f>_xlfn.XLOOKUP($E33,'Copy of Raw Data'!$E:$E,'Copy of Raw Data'!AO:AO,"ERROR",0,1)</f>
        <v>Alcohol Free</v>
      </c>
      <c r="AF33" s="9" t="str">
        <f>_xlfn.XLOOKUP($E33,'Copy of Raw Data'!$E:$E,'Copy of Raw Data'!AZ:AZ,"ERROR",0,1)</f>
        <v>Water, Dimethicone, Diazolidinyl Urea, Hydrolized Wheat Protein</v>
      </c>
      <c r="AG33">
        <f>IF(SUMIF('Claims Backend'!$AG$1:$BP$1,AG$3,'Claims Backend'!$AG32:$BP32)&gt;=1,1,0)*$H33</f>
        <v>212466.42</v>
      </c>
      <c r="AH33">
        <f>IF(SUMIF('Claims Backend'!$AG$1:$BP$1,AH$3,'Claims Backend'!$AG32:$BP32)&gt;=1,1,0)*$H33</f>
        <v>0</v>
      </c>
      <c r="AI33">
        <f>IF(SUMIF('Claims Backend'!$AG$1:$BP$1,AI$3,'Claims Backend'!$AG32:$BP32)&gt;=1,1,0)*$H33</f>
        <v>0</v>
      </c>
      <c r="AJ33">
        <f>IF(SUMIF('Claims Backend'!$AG$1:$BP$1,AJ$3,'Claims Backend'!$AG32:$BP32)&gt;=1,1,0)*$H33</f>
        <v>0</v>
      </c>
      <c r="AK33">
        <f>IF(SUMIF('Claims Backend'!$AG$1:$BP$1,AK$3,'Claims Backend'!$AG32:$BP32)&gt;=1,1,0)*$H33</f>
        <v>0</v>
      </c>
      <c r="AL33">
        <f>IF(SUMIF('Claims Backend'!$AG$1:$BP$1,AL$3,'Claims Backend'!$AG32:$BP32)&gt;=1,1,0)*$H33</f>
        <v>0</v>
      </c>
      <c r="AM33">
        <f>IF(SUMIF('Claims Backend'!$AG$1:$BP$1,AM$3,'Claims Backend'!$AG32:$BP32)&gt;=1,1,0)*$H33</f>
        <v>0</v>
      </c>
      <c r="AN33">
        <f>IF(SUMIF('Claims Backend'!$AG$1:$BP$1,AN$3,'Claims Backend'!$AG32:$BP32)&gt;=1,1,0)*$H33</f>
        <v>0</v>
      </c>
      <c r="AO33">
        <f>IF(SUMIF('Claims Backend'!$AG$1:$BP$1,AO$3,'Claims Backend'!$AG32:$BP32)&gt;=1,1,0)*$H33</f>
        <v>0</v>
      </c>
      <c r="AP33">
        <f>IF(SUMIF('Claims Backend'!$AG$1:$BP$1,AP$3,'Claims Backend'!$AG32:$BP32)&gt;=1,1,0)*$H33</f>
        <v>0</v>
      </c>
      <c r="AQ33">
        <f>IF(SUMIF('Claims Backend'!$AG$1:$BP$1,AQ$3,'Claims Backend'!$AG32:$BP32)&gt;=1,1,0)*$H33</f>
        <v>0</v>
      </c>
      <c r="AR33">
        <f>IF(SUMIF('Claims Backend'!$AG$1:$BP$1,AR$3,'Claims Backend'!$AG32:$BP32)&gt;=1,1,0)*$H33</f>
        <v>0</v>
      </c>
      <c r="AS33">
        <f>IF(SUMIF('Claims Backend'!$AG$1:$BP$1,AS$3,'Claims Backend'!$AG32:$BP32)&gt;=1,1,0)*$H33</f>
        <v>0</v>
      </c>
      <c r="AT33">
        <f>IF(SUMIF('Claims Backend'!$AG$1:$BP$1,AT$3,'Claims Backend'!$AG32:$BP32)&gt;=1,1,0)*$H33</f>
        <v>0</v>
      </c>
      <c r="AU33">
        <f>IF(SUMIF('Claims Backend'!$AG$1:$BP$1,AU$3,'Claims Backend'!$AG32:$BP32)&gt;=1,1,0)*$H33</f>
        <v>0</v>
      </c>
      <c r="AV33">
        <f>IF(SUMIF('Claims Backend'!$AG$1:$BP$1,AV$3,'Claims Backend'!$AG32:$BP32)&gt;=1,1,0)*$H33</f>
        <v>0</v>
      </c>
      <c r="AW33">
        <f>IF(SUMIF('Claims Backend'!$AG$1:$BP$1,AW$3,'Claims Backend'!$AG32:$BP32)&gt;=1,1,0)*$H33</f>
        <v>0</v>
      </c>
      <c r="AX33">
        <f>IF(SUMIF('Claims Backend'!$AG$1:$BP$1,AX$3,'Claims Backend'!$AG32:$BP32)&gt;=1,1,0)*$H33</f>
        <v>0</v>
      </c>
      <c r="AY33">
        <f>IF(SUMIF('Claims Backend'!$AG$1:$BP$1,AY$3,'Claims Backend'!$AG32:$BP32)&gt;=1,1,0)*$H33</f>
        <v>0</v>
      </c>
      <c r="AZ33">
        <f>IF(SUMIF('Claims Backend'!$AG$1:$BP$1,AZ$3,'Claims Backend'!$AG32:$BP32)&gt;=1,1,0)*$H33</f>
        <v>0</v>
      </c>
      <c r="BA33">
        <f>IF(SUMIF('Claims Backend'!$AG$1:$BP$1,BA$3,'Claims Backend'!$AG32:$BP32)&gt;=1,1,0)*$H33</f>
        <v>0</v>
      </c>
      <c r="BB33">
        <f>IF(SUMIF('Claims Backend'!$AG$1:$BP$1,BB$3,'Claims Backend'!$AG32:$BP32)&gt;=1,1,0)*$H33</f>
        <v>0</v>
      </c>
      <c r="BC33">
        <f>IF(SUMIF('Claims Backend'!$AG$1:$BP$1,BC$3,'Claims Backend'!$AG32:$BP32)&gt;=1,1,0)*$H33</f>
        <v>0</v>
      </c>
      <c r="BD33">
        <f>IF(SUMIF('Claims Backend'!$AG$1:$BP$1,BD$3,'Claims Backend'!$AG32:$BP32)&gt;=1,1,0)*$H33</f>
        <v>0</v>
      </c>
      <c r="BE33">
        <f>IF(SUMIF('Claims Backend'!$AG$1:$BP$1,BE$3,'Claims Backend'!$AG32:$BP32)&gt;=1,1,0)*$H33</f>
        <v>0</v>
      </c>
      <c r="BF33">
        <f>IF(SUMIF('Claims Backend'!$AG$1:$BP$1,BF$3,'Claims Backend'!$AG32:$BP32)&gt;=1,1,0)*$H33</f>
        <v>0</v>
      </c>
      <c r="BG33">
        <f>IF(SUMIF('Claims Backend'!$AG$1:$BP$1,BG$3,'Claims Backend'!$AG32:$BP32)&gt;=1,1,0)*$H33</f>
        <v>0</v>
      </c>
      <c r="BH33">
        <f>IF(SUMIF('Claims Backend'!$AG$1:$BP$1,BH$3,'Claims Backend'!$AG32:$BP32)&gt;=1,1,0)*$H33</f>
        <v>0</v>
      </c>
      <c r="BI33">
        <f>IF(SUMIF('Claims Backend'!$AG$1:$BP$1,BI$3,'Claims Backend'!$AG32:$BP32)&gt;=1,1,0)*$H33</f>
        <v>0</v>
      </c>
      <c r="BJ33">
        <f>IF(SUMIF('Claims Backend'!$AG$1:$BP$1,BJ$3,'Claims Backend'!$AG32:$BP32)&gt;=1,1,0)*$H33</f>
        <v>0</v>
      </c>
    </row>
    <row r="34" spans="1:62">
      <c r="A34" s="9" t="str">
        <f>_xlfn.XLOOKUP($E34,'Copy of Raw Data'!$E:$E,'Copy of Raw Data'!A:A,"ERROR",0,1)</f>
        <v>US</v>
      </c>
      <c r="B34" s="9" t="str">
        <f>_xlfn.XLOOKUP($E34,'Copy of Raw Data'!$E:$E,'Copy of Raw Data'!B:B,"ERROR",0,1)</f>
        <v>Hair Mousses</v>
      </c>
      <c r="C34" s="9" t="str">
        <f>_xlfn.XLOOKUP($E34,'Copy of Raw Data'!$E:$E,'Copy of Raw Data'!C:C,"ERROR",0,1)</f>
        <v>biolage</v>
      </c>
      <c r="D34" s="9" t="str">
        <f>_xlfn.XLOOKUP($E34,'Copy of Raw Data'!$E:$E,'Copy of Raw Data'!D:D,"ERROR",0,1)</f>
        <v>www.amazon.com/dp/B07FKDLB89</v>
      </c>
      <c r="E34" s="9" t="s">
        <v>150</v>
      </c>
      <c r="F34" s="9" t="str">
        <f>_xlfn.XLOOKUP($E34,'Copy of Raw Data'!$E:$E,'Copy of 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4" s="9">
        <f>_xlfn.XLOOKUP($E34,'Copy of Raw Data'!$E:$E,'Copy of Raw Data'!G:G,"ERROR",0,1)</f>
        <v>9431</v>
      </c>
      <c r="H34" s="9">
        <f>_xlfn.XLOOKUP($E34,'Copy of Raw Data'!$E:$E,'Copy of Raw Data'!H:H,"ERROR",0,1)</f>
        <v>206922.28</v>
      </c>
      <c r="I34" s="9">
        <f>_xlfn.XLOOKUP($E34,'Copy of Raw Data'!$E:$E,'Copy of Raw Data'!I:I,"ERROR",0,1)</f>
        <v>0.00836871457979958</v>
      </c>
      <c r="J34" s="9" t="str">
        <f>_xlfn.XLOOKUP($E34,'Copy of Raw Data'!$E:$E,'Copy of 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20 to 30</v>
      </c>
      <c r="L34" s="9">
        <f>_xlfn.XLOOKUP($E34,'Copy of Raw Data'!$E:$E,'Copy of Raw Data'!L:L,"ERROR",0,1)</f>
        <v>21.93</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20 to 30</v>
      </c>
      <c r="N34" s="9">
        <f>_xlfn.XLOOKUP($E34,'Copy of Raw Data'!$E:$E,'Copy of Raw Data'!N:N,"ERROR",0,1)</f>
        <v>22</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0% to 2%</v>
      </c>
      <c r="P34" s="16">
        <f t="shared" si="3"/>
        <v>0.00318181818181819</v>
      </c>
      <c r="Q34" s="9">
        <f>_xlfn.XLOOKUP($E34,'Copy of Raw Data'!$E:$E,'Copy of Raw Data'!Q:Q,"ERROR",0,1)</f>
        <v>8.25</v>
      </c>
      <c r="R34" s="9" t="str">
        <f>_xlfn.XLOOKUP($E34,'Copy of Raw Data'!$E:$E,'Copy of Raw Data'!R:R,"ERROR",0,1)</f>
        <v>fl oz</v>
      </c>
      <c r="S34" s="17">
        <f t="shared" si="4"/>
        <v>2.55594405594406</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2 to 3</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7">
        <f t="shared" si="5"/>
        <v>0.0867129713933907</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7">
        <f t="shared" si="6"/>
        <v>0.0864370664844118</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17">
        <f t="array" ref="Z34">_xlfn.IFS(AA34="oz",_xlfn.IFS(R34="oz",Q34,R34="fl oz",Q34*1.04,R34="ml",Q34*0.0338),AA34="fl oz",_xlfn.IFS(R34="oz",Q34/1.04,R34="fl oz",Q34,R34="ml",Q34*0.0338/1.04),AA34="ml",_xlfn.IFS(R34="oz",Q34/0.0338,R34="fl oz",Q34*1.04/0.0338,R34="ml",Q34))</f>
        <v>8.58</v>
      </c>
      <c r="AA34" s="9" t="str">
        <f>_xlfn.XLOOKUP($E34,'Copy of Raw Data'!$E:$E,'Copy of Raw Data'!AA:AA,"ERROR",0,1)</f>
        <v>oz</v>
      </c>
      <c r="AB34" s="9" t="str">
        <f>_xlfn.XLOOKUP($E34,'Copy of Raw Data'!$E:$E,'Copy of Raw Data'!AB:AB,"ERROR",0,1)</f>
        <v>Spray Can</v>
      </c>
      <c r="AC34" s="9" t="str">
        <f>_xlfn.XLOOKUP($E34,'Copy of Raw Data'!$E:$E,'Copy of Raw Data'!AC:AC,"ERROR",0,1)</f>
        <v>Pack of 1</v>
      </c>
      <c r="AD34" s="9" t="str">
        <f>_xlfn.XLOOKUP($E34,'Copy of Raw Data'!$E:$E,'Copy of Raw Data'!AD:AD,"ERROR",0,1)</f>
        <v>Hold, UV Protection, Moisturizing</v>
      </c>
      <c r="AE34" s="9" t="str">
        <f>_xlfn.XLOOKUP($E34,'Copy of Raw Data'!$E:$E,'Copy of Raw Data'!AO:AO,"ERROR",0,1)</f>
        <v>Paraben Free, Vegan, Cruelty Free, Recycled Packaging</v>
      </c>
      <c r="AF34" s="9" t="str">
        <f>_xlfn.XLOOKUP($E34,'Copy of Raw Data'!$E:$E,'Copy of Raw Data'!AZ:AZ,"ERROR",0,1)</f>
        <v>Water, Castor Oil, Tetrasodium edta, Dimethicone, Geraniol, Agave, Citric Acid</v>
      </c>
      <c r="AG34">
        <f>IF(SUMIF('Claims Backend'!$AG$1:$BP$1,AG$3,'Claims Backend'!$AG33:$BP33)&gt;=1,1,0)*$H34</f>
        <v>0</v>
      </c>
      <c r="AH34">
        <f>IF(SUMIF('Claims Backend'!$AG$1:$BP$1,AH$3,'Claims Backend'!$AG33:$BP33)&gt;=1,1,0)*$H34</f>
        <v>0</v>
      </c>
      <c r="AI34">
        <f>IF(SUMIF('Claims Backend'!$AG$1:$BP$1,AI$3,'Claims Backend'!$AG33:$BP33)&gt;=1,1,0)*$H34</f>
        <v>0</v>
      </c>
      <c r="AJ34">
        <f>IF(SUMIF('Claims Backend'!$AG$1:$BP$1,AJ$3,'Claims Backend'!$AG33:$BP33)&gt;=1,1,0)*$H34</f>
        <v>0</v>
      </c>
      <c r="AK34">
        <f>IF(SUMIF('Claims Backend'!$AG$1:$BP$1,AK$3,'Claims Backend'!$AG33:$BP33)&gt;=1,1,0)*$H34</f>
        <v>0</v>
      </c>
      <c r="AL34">
        <f>IF(SUMIF('Claims Backend'!$AG$1:$BP$1,AL$3,'Claims Backend'!$AG33:$BP33)&gt;=1,1,0)*$H34</f>
        <v>0</v>
      </c>
      <c r="AM34">
        <f>IF(SUMIF('Claims Backend'!$AG$1:$BP$1,AM$3,'Claims Backend'!$AG33:$BP33)&gt;=1,1,0)*$H34</f>
        <v>206922.28</v>
      </c>
      <c r="AN34">
        <f>IF(SUMIF('Claims Backend'!$AG$1:$BP$1,AN$3,'Claims Backend'!$AG33:$BP33)&gt;=1,1,0)*$H34</f>
        <v>0</v>
      </c>
      <c r="AO34">
        <f>IF(SUMIF('Claims Backend'!$AG$1:$BP$1,AO$3,'Claims Backend'!$AG33:$BP33)&gt;=1,1,0)*$H34</f>
        <v>0</v>
      </c>
      <c r="AP34">
        <f>IF(SUMIF('Claims Backend'!$AG$1:$BP$1,AP$3,'Claims Backend'!$AG33:$BP33)&gt;=1,1,0)*$H34</f>
        <v>0</v>
      </c>
      <c r="AQ34">
        <f>IF(SUMIF('Claims Backend'!$AG$1:$BP$1,AQ$3,'Claims Backend'!$AG33:$BP33)&gt;=1,1,0)*$H34</f>
        <v>0</v>
      </c>
      <c r="AR34">
        <f>IF(SUMIF('Claims Backend'!$AG$1:$BP$1,AR$3,'Claims Backend'!$AG33:$BP33)&gt;=1,1,0)*$H34</f>
        <v>0</v>
      </c>
      <c r="AS34">
        <f>IF(SUMIF('Claims Backend'!$AG$1:$BP$1,AS$3,'Claims Backend'!$AG33:$BP33)&gt;=1,1,0)*$H34</f>
        <v>0</v>
      </c>
      <c r="AT34">
        <f>IF(SUMIF('Claims Backend'!$AG$1:$BP$1,AT$3,'Claims Backend'!$AG33:$BP33)&gt;=1,1,0)*$H34</f>
        <v>0</v>
      </c>
      <c r="AU34">
        <f>IF(SUMIF('Claims Backend'!$AG$1:$BP$1,AU$3,'Claims Backend'!$AG33:$BP33)&gt;=1,1,0)*$H34</f>
        <v>0</v>
      </c>
      <c r="AV34">
        <f>IF(SUMIF('Claims Backend'!$AG$1:$BP$1,AV$3,'Claims Backend'!$AG33:$BP33)&gt;=1,1,0)*$H34</f>
        <v>0</v>
      </c>
      <c r="AW34">
        <f>IF(SUMIF('Claims Backend'!$AG$1:$BP$1,AW$3,'Claims Backend'!$AG33:$BP33)&gt;=1,1,0)*$H34</f>
        <v>206922.28</v>
      </c>
      <c r="AX34">
        <f>IF(SUMIF('Claims Backend'!$AG$1:$BP$1,AX$3,'Claims Backend'!$AG33:$BP33)&gt;=1,1,0)*$H34</f>
        <v>0</v>
      </c>
      <c r="AY34">
        <f>IF(SUMIF('Claims Backend'!$AG$1:$BP$1,AY$3,'Claims Backend'!$AG33:$BP33)&gt;=1,1,0)*$H34</f>
        <v>0</v>
      </c>
      <c r="AZ34">
        <f>IF(SUMIF('Claims Backend'!$AG$1:$BP$1,AZ$3,'Claims Backend'!$AG33:$BP33)&gt;=1,1,0)*$H34</f>
        <v>206922.28</v>
      </c>
      <c r="BA34">
        <f>IF(SUMIF('Claims Backend'!$AG$1:$BP$1,BA$3,'Claims Backend'!$AG33:$BP33)&gt;=1,1,0)*$H34</f>
        <v>0</v>
      </c>
      <c r="BB34">
        <f>IF(SUMIF('Claims Backend'!$AG$1:$BP$1,BB$3,'Claims Backend'!$AG33:$BP33)&gt;=1,1,0)*$H34</f>
        <v>206922.28</v>
      </c>
      <c r="BC34">
        <f>IF(SUMIF('Claims Backend'!$AG$1:$BP$1,BC$3,'Claims Backend'!$AG33:$BP33)&gt;=1,1,0)*$H34</f>
        <v>0</v>
      </c>
      <c r="BD34">
        <f>IF(SUMIF('Claims Backend'!$AG$1:$BP$1,BD$3,'Claims Backend'!$AG33:$BP33)&gt;=1,1,0)*$H34</f>
        <v>0</v>
      </c>
      <c r="BE34">
        <f>IF(SUMIF('Claims Backend'!$AG$1:$BP$1,BE$3,'Claims Backend'!$AG33:$BP33)&gt;=1,1,0)*$H34</f>
        <v>0</v>
      </c>
      <c r="BF34">
        <f>IF(SUMIF('Claims Backend'!$AG$1:$BP$1,BF$3,'Claims Backend'!$AG33:$BP33)&gt;=1,1,0)*$H34</f>
        <v>0</v>
      </c>
      <c r="BG34">
        <f>IF(SUMIF('Claims Backend'!$AG$1:$BP$1,BG$3,'Claims Backend'!$AG33:$BP33)&gt;=1,1,0)*$H34</f>
        <v>0</v>
      </c>
      <c r="BH34">
        <f>IF(SUMIF('Claims Backend'!$AG$1:$BP$1,BH$3,'Claims Backend'!$AG33:$BP33)&gt;=1,1,0)*$H34</f>
        <v>0</v>
      </c>
      <c r="BI34">
        <f>IF(SUMIF('Claims Backend'!$AG$1:$BP$1,BI$3,'Claims Backend'!$AG33:$BP33)&gt;=1,1,0)*$H34</f>
        <v>0</v>
      </c>
      <c r="BJ34">
        <f>IF(SUMIF('Claims Backend'!$AG$1:$BP$1,BJ$3,'Claims Backend'!$AG33:$BP33)&gt;=1,1,0)*$H34</f>
        <v>0</v>
      </c>
    </row>
    <row r="35" spans="1:62">
      <c r="A35" s="9" t="str">
        <f>_xlfn.XLOOKUP($E35,'Copy of Raw Data'!$E:$E,'Copy of Raw Data'!A:A,"ERROR",0,1)</f>
        <v>US</v>
      </c>
      <c r="B35" s="9" t="str">
        <f>_xlfn.XLOOKUP($E35,'Copy of Raw Data'!$E:$E,'Copy of Raw Data'!B:B,"ERROR",0,1)</f>
        <v>Hair Mousses</v>
      </c>
      <c r="C35" s="9" t="str">
        <f>_xlfn.XLOOKUP($E35,'Copy of Raw Data'!$E:$E,'Copy of Raw Data'!C:C,"ERROR",0,1)</f>
        <v>OGX</v>
      </c>
      <c r="D35" s="9" t="str">
        <f>_xlfn.XLOOKUP($E35,'Copy of Raw Data'!$E:$E,'Copy of Raw Data'!D:D,"ERROR",0,1)</f>
        <v>www.amazon.com/dp/B076RW5LKG</v>
      </c>
      <c r="E35" s="9" t="s">
        <v>154</v>
      </c>
      <c r="F35" s="9" t="str">
        <f>_xlfn.XLOOKUP($E35,'Copy of Raw Data'!$E:$E,'Copy of Raw Data'!F:F,"ERROR",0,1)</f>
        <v>OGX Locking + Coconut Curls Decadent Creamy Mousse, 7.9 Ounce</v>
      </c>
      <c r="G35" s="9">
        <f>_xlfn.XLOOKUP($E35,'Copy of Raw Data'!$E:$E,'Copy of Raw Data'!G:G,"ERROR",0,1)</f>
        <v>24086</v>
      </c>
      <c r="H35" s="9">
        <f>_xlfn.XLOOKUP($E35,'Copy of Raw Data'!$E:$E,'Copy of Raw Data'!H:H,"ERROR",0,1)</f>
        <v>196843.54</v>
      </c>
      <c r="I35" s="9">
        <f>_xlfn.XLOOKUP($E35,'Copy of Raw Data'!$E:$E,'Copy of Raw Data'!I:I,"ERROR",0,1)</f>
        <v>0.00790481663920865</v>
      </c>
      <c r="J35" s="9" t="str">
        <f>_xlfn.XLOOKUP($E35,'Copy of Raw Data'!$E:$E,'Copy of 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5 to 10</v>
      </c>
      <c r="L35" s="9">
        <f>_xlfn.XLOOKUP($E35,'Copy of Raw Data'!$E:$E,'Copy of Raw Data'!L:L,"ERROR",0,1)</f>
        <v>8.66</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 to 15</v>
      </c>
      <c r="N35" s="9">
        <f>_xlfn.XLOOKUP($E35,'Copy of Raw Data'!$E:$E,'Copy of Raw Data'!N:N,"ERROR",0,1)</f>
        <v>11.36</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20% to 25%</v>
      </c>
      <c r="P35" s="16">
        <f t="shared" si="3"/>
        <v>0.237676056338028</v>
      </c>
      <c r="Q35" s="9">
        <f>_xlfn.XLOOKUP($E35,'Copy of Raw Data'!$E:$E,'Copy of Raw Data'!Q:Q,"ERROR",0,1)</f>
        <v>7.9</v>
      </c>
      <c r="R35" s="9" t="str">
        <f>_xlfn.XLOOKUP($E35,'Copy of Raw Data'!$E:$E,'Copy of Raw Data'!R:R,"ERROR",0,1)</f>
        <v>oz</v>
      </c>
      <c r="S35" s="17">
        <f t="shared" si="4"/>
        <v>1.09620253164557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1 to 2</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 to 0.05</v>
      </c>
      <c r="V35" s="17">
        <f t="shared" si="5"/>
        <v>0.0486295124634529</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 to 0.05</v>
      </c>
      <c r="X35" s="17">
        <f t="shared" si="6"/>
        <v>0.0370714417194985</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7.9</v>
      </c>
      <c r="AA35" s="9" t="str">
        <f>_xlfn.XLOOKUP($E35,'Copy of Raw Data'!$E:$E,'Copy of Raw Data'!AA:AA,"ERROR",0,1)</f>
        <v>oz</v>
      </c>
      <c r="AB35" s="9" t="str">
        <f>_xlfn.XLOOKUP($E35,'Copy of Raw Data'!$E:$E,'Copy of Raw Data'!AB:AB,"ERROR",0,1)</f>
        <v>Spray Can</v>
      </c>
      <c r="AC35" s="9" t="str">
        <f>_xlfn.XLOOKUP($E35,'Copy of Raw Data'!$E:$E,'Copy of Raw Data'!AC:AC,"ERROR",0,1)</f>
        <v>Pack of 1</v>
      </c>
      <c r="AD35" s="9" t="str">
        <f>_xlfn.XLOOKUP($E35,'Copy of Raw Data'!$E:$E,'Copy of Raw Data'!AD:AD,"ERROR",0,1)</f>
        <v>Color Protection, Curl Enhancing, Frizz Control, Hold, Shine, Moisturization
</v>
      </c>
      <c r="AE35" s="9" t="str">
        <f>_xlfn.XLOOKUP($E35,'Copy of Raw Data'!$E:$E,'Copy of Raw Data'!AO:AO,"ERROR",0,1)</f>
        <v>Dairy Free</v>
      </c>
      <c r="AF35" s="9" t="str">
        <f>_xlfn.XLOOKUP($E35,'Copy of Raw Data'!$E:$E,'Copy of Raw Data'!AZ:AZ,"ERROR",0,1)</f>
        <v>Shea Butter, Coconut Oil, Panthenol, Water, Dimethicone, Castor Oil, Diazolidinyl Urea</v>
      </c>
      <c r="AG35">
        <f>IF(SUMIF('Claims Backend'!$AG$1:$BP$1,AG$3,'Claims Backend'!$AG34:$BP34)&gt;=1,1,0)*$H35</f>
        <v>0</v>
      </c>
      <c r="AH35">
        <f>IF(SUMIF('Claims Backend'!$AG$1:$BP$1,AH$3,'Claims Backend'!$AG34:$BP34)&gt;=1,1,0)*$H35</f>
        <v>0</v>
      </c>
      <c r="AI35">
        <f>IF(SUMIF('Claims Backend'!$AG$1:$BP$1,AI$3,'Claims Backend'!$AG34:$BP34)&gt;=1,1,0)*$H35</f>
        <v>0</v>
      </c>
      <c r="AJ35">
        <f>IF(SUMIF('Claims Backend'!$AG$1:$BP$1,AJ$3,'Claims Backend'!$AG34:$BP34)&gt;=1,1,0)*$H35</f>
        <v>0</v>
      </c>
      <c r="AK35">
        <f>IF(SUMIF('Claims Backend'!$AG$1:$BP$1,AK$3,'Claims Backend'!$AG34:$BP34)&gt;=1,1,0)*$H35</f>
        <v>0</v>
      </c>
      <c r="AL35">
        <f>IF(SUMIF('Claims Backend'!$AG$1:$BP$1,AL$3,'Claims Backend'!$AG34:$BP34)&gt;=1,1,0)*$H35</f>
        <v>0</v>
      </c>
      <c r="AM35">
        <f>IF(SUMIF('Claims Backend'!$AG$1:$BP$1,AM$3,'Claims Backend'!$AG34:$BP34)&gt;=1,1,0)*$H35</f>
        <v>0</v>
      </c>
      <c r="AN35">
        <f>IF(SUMIF('Claims Backend'!$AG$1:$BP$1,AN$3,'Claims Backend'!$AG34:$BP34)&gt;=1,1,0)*$H35</f>
        <v>196843.54</v>
      </c>
      <c r="AO35">
        <f>IF(SUMIF('Claims Backend'!$AG$1:$BP$1,AO$3,'Claims Backend'!$AG34:$BP34)&gt;=1,1,0)*$H35</f>
        <v>0</v>
      </c>
      <c r="AP35">
        <f>IF(SUMIF('Claims Backend'!$AG$1:$BP$1,AP$3,'Claims Backend'!$AG34:$BP34)&gt;=1,1,0)*$H35</f>
        <v>0</v>
      </c>
      <c r="AQ35">
        <f>IF(SUMIF('Claims Backend'!$AG$1:$BP$1,AQ$3,'Claims Backend'!$AG34:$BP34)&gt;=1,1,0)*$H35</f>
        <v>0</v>
      </c>
      <c r="AR35">
        <f>IF(SUMIF('Claims Backend'!$AG$1:$BP$1,AR$3,'Claims Backend'!$AG34:$BP34)&gt;=1,1,0)*$H35</f>
        <v>0</v>
      </c>
      <c r="AS35">
        <f>IF(SUMIF('Claims Backend'!$AG$1:$BP$1,AS$3,'Claims Backend'!$AG34:$BP34)&gt;=1,1,0)*$H35</f>
        <v>0</v>
      </c>
      <c r="AT35">
        <f>IF(SUMIF('Claims Backend'!$AG$1:$BP$1,AT$3,'Claims Backend'!$AG34:$BP34)&gt;=1,1,0)*$H35</f>
        <v>0</v>
      </c>
      <c r="AU35">
        <f>IF(SUMIF('Claims Backend'!$AG$1:$BP$1,AU$3,'Claims Backend'!$AG34:$BP34)&gt;=1,1,0)*$H35</f>
        <v>0</v>
      </c>
      <c r="AV35">
        <f>IF(SUMIF('Claims Backend'!$AG$1:$BP$1,AV$3,'Claims Backend'!$AG34:$BP34)&gt;=1,1,0)*$H35</f>
        <v>0</v>
      </c>
      <c r="AW35">
        <f>IF(SUMIF('Claims Backend'!$AG$1:$BP$1,AW$3,'Claims Backend'!$AG34:$BP34)&gt;=1,1,0)*$H35</f>
        <v>0</v>
      </c>
      <c r="AX35">
        <f>IF(SUMIF('Claims Backend'!$AG$1:$BP$1,AX$3,'Claims Backend'!$AG34:$BP34)&gt;=1,1,0)*$H35</f>
        <v>0</v>
      </c>
      <c r="AY35">
        <f>IF(SUMIF('Claims Backend'!$AG$1:$BP$1,AY$3,'Claims Backend'!$AG34:$BP34)&gt;=1,1,0)*$H35</f>
        <v>0</v>
      </c>
      <c r="AZ35">
        <f>IF(SUMIF('Claims Backend'!$AG$1:$BP$1,AZ$3,'Claims Backend'!$AG34:$BP34)&gt;=1,1,0)*$H35</f>
        <v>0</v>
      </c>
      <c r="BA35">
        <f>IF(SUMIF('Claims Backend'!$AG$1:$BP$1,BA$3,'Claims Backend'!$AG34:$BP34)&gt;=1,1,0)*$H35</f>
        <v>0</v>
      </c>
      <c r="BB35">
        <f>IF(SUMIF('Claims Backend'!$AG$1:$BP$1,BB$3,'Claims Backend'!$AG34:$BP34)&gt;=1,1,0)*$H35</f>
        <v>0</v>
      </c>
      <c r="BC35">
        <f>IF(SUMIF('Claims Backend'!$AG$1:$BP$1,BC$3,'Claims Backend'!$AG34:$BP34)&gt;=1,1,0)*$H35</f>
        <v>0</v>
      </c>
      <c r="BD35">
        <f>IF(SUMIF('Claims Backend'!$AG$1:$BP$1,BD$3,'Claims Backend'!$AG34:$BP34)&gt;=1,1,0)*$H35</f>
        <v>0</v>
      </c>
      <c r="BE35">
        <f>IF(SUMIF('Claims Backend'!$AG$1:$BP$1,BE$3,'Claims Backend'!$AG34:$BP34)&gt;=1,1,0)*$H35</f>
        <v>0</v>
      </c>
      <c r="BF35">
        <f>IF(SUMIF('Claims Backend'!$AG$1:$BP$1,BF$3,'Claims Backend'!$AG34:$BP34)&gt;=1,1,0)*$H35</f>
        <v>0</v>
      </c>
      <c r="BG35">
        <f>IF(SUMIF('Claims Backend'!$AG$1:$BP$1,BG$3,'Claims Backend'!$AG34:$BP34)&gt;=1,1,0)*$H35</f>
        <v>0</v>
      </c>
      <c r="BH35">
        <f>IF(SUMIF('Claims Backend'!$AG$1:$BP$1,BH$3,'Claims Backend'!$AG34:$BP34)&gt;=1,1,0)*$H35</f>
        <v>0</v>
      </c>
      <c r="BI35">
        <f>IF(SUMIF('Claims Backend'!$AG$1:$BP$1,BI$3,'Claims Backend'!$AG34:$BP34)&gt;=1,1,0)*$H35</f>
        <v>0</v>
      </c>
      <c r="BJ35">
        <f>IF(SUMIF('Claims Backend'!$AG$1:$BP$1,BJ$3,'Claims Backend'!$AG34:$BP34)&gt;=1,1,0)*$H35</f>
        <v>0</v>
      </c>
    </row>
    <row r="36" spans="1:62">
      <c r="A36" s="9" t="str">
        <f>_xlfn.XLOOKUP($E36,'Copy of Raw Data'!$E:$E,'Copy of Raw Data'!A:A,"ERROR",0,1)</f>
        <v>US</v>
      </c>
      <c r="B36" s="9" t="str">
        <f>_xlfn.XLOOKUP($E36,'Copy of Raw Data'!$E:$E,'Copy of Raw Data'!B:B,"ERROR",0,1)</f>
        <v>Hair Mousses</v>
      </c>
      <c r="C36" s="9" t="str">
        <f>_xlfn.XLOOKUP($E36,'Copy of Raw Data'!$E:$E,'Copy of Raw Data'!C:C,"ERROR",0,1)</f>
        <v>Awapuhi Wild Ginger</v>
      </c>
      <c r="D36" s="9" t="str">
        <f>_xlfn.XLOOKUP($E36,'Copy of Raw Data'!$E:$E,'Copy of Raw Data'!D:D,"ERROR",0,1)</f>
        <v>www.amazon.com/dp/B004ZLZR8A</v>
      </c>
      <c r="E36" s="9" t="s">
        <v>158</v>
      </c>
      <c r="F36" s="9" t="str">
        <f>_xlfn.XLOOKUP($E36,'Copy of Raw Data'!$E:$E,'Copy of Raw Data'!F:F,"ERROR",0,1)</f>
        <v>Awapuhi Wild Ginger by Paul Mitchell HydroCream Whip Mousse, Frizz Control, Touchable Hold, For All Hair Types, 6.7 oz.</v>
      </c>
      <c r="G36" s="9">
        <f>_xlfn.XLOOKUP($E36,'Copy of Raw Data'!$E:$E,'Copy of Raw Data'!G:G,"ERROR",0,1)</f>
        <v>6453</v>
      </c>
      <c r="H36" s="9">
        <f>_xlfn.XLOOKUP($E36,'Copy of Raw Data'!$E:$E,'Copy of Raw Data'!H:H,"ERROR",0,1)</f>
        <v>185932.03</v>
      </c>
      <c r="I36" s="9">
        <f>_xlfn.XLOOKUP($E36,'Copy of Raw Data'!$E:$E,'Copy of Raw Data'!I:I,"ERROR",0,1)</f>
        <v>0.00778527252613253</v>
      </c>
      <c r="J36" s="9" t="str">
        <f>_xlfn.XLOOKUP($E36,'Copy of Raw Data'!$E:$E,'Copy of 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20 to 30</v>
      </c>
      <c r="L36" s="9">
        <f>_xlfn.XLOOKUP($E36,'Copy of Raw Data'!$E:$E,'Copy of Raw Data'!L:L,"ERROR",0,1)</f>
        <v>28.71</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20 to 30</v>
      </c>
      <c r="N36" s="9">
        <f>_xlfn.XLOOKUP($E36,'Copy of Raw Data'!$E:$E,'Copy of Raw Data'!N:N,"ERROR",0,1)</f>
        <v>29.41</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2% to 4%</v>
      </c>
      <c r="P36" s="16">
        <f t="shared" si="3"/>
        <v>0.0238014280856851</v>
      </c>
      <c r="Q36" s="9">
        <f>_xlfn.XLOOKUP($E36,'Copy of Raw Data'!$E:$E,'Copy of Raw Data'!Q:Q,"ERROR",0,1)</f>
        <v>6.7</v>
      </c>
      <c r="R36" s="9" t="str">
        <f>_xlfn.XLOOKUP($E36,'Copy of Raw Data'!$E:$E,'Copy of Raw Data'!R:R,"ERROR",0,1)</f>
        <v>oz</v>
      </c>
      <c r="S36" s="17">
        <f t="shared" si="4"/>
        <v>4.28507462686567</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4 to 5</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0.1 to 0.2</v>
      </c>
      <c r="V36" s="17">
        <f t="shared" si="5"/>
        <v>0.148446135908217</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0.1 to 0.2</v>
      </c>
      <c r="X36" s="17">
        <f t="shared" si="6"/>
        <v>0.1449129058798</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17">
        <f t="array" ref="Z36">_xlfn.IFS(AA36="oz",_xlfn.IFS(R36="oz",Q36,R36="fl oz",Q36*1.04,R36="ml",Q36*0.0338),AA36="fl oz",_xlfn.IFS(R36="oz",Q36/1.04,R36="fl oz",Q36,R36="ml",Q36*0.0338/1.04),AA36="ml",_xlfn.IFS(R36="oz",Q36/0.0338,R36="fl oz",Q36*1.04/0.0338,R36="ml",Q36))</f>
        <v>6.7</v>
      </c>
      <c r="AA36" s="9" t="str">
        <f>_xlfn.XLOOKUP($E36,'Copy of Raw Data'!$E:$E,'Copy of Raw Data'!AA:AA,"ERROR",0,1)</f>
        <v>oz</v>
      </c>
      <c r="AB36" s="9" t="str">
        <f>_xlfn.XLOOKUP($E36,'Copy of Raw Data'!$E:$E,'Copy of Raw Data'!AB:AB,"ERROR",0,1)</f>
        <v>Spray Can</v>
      </c>
      <c r="AC36" s="9" t="str">
        <f>_xlfn.XLOOKUP($E36,'Copy of Raw Data'!$E:$E,'Copy of Raw Data'!AC:AC,"ERROR",0,1)</f>
        <v>Pack of 1</v>
      </c>
      <c r="AD36" s="9" t="str">
        <f>_xlfn.XLOOKUP($E36,'Copy of Raw Data'!$E:$E,'Copy of Raw Data'!AD:AD,"ERROR",0,1)</f>
        <v>Color Safe, Moisturizing, Smoothening, Frizz Control, Lightweight, Long Lasting</v>
      </c>
      <c r="AE36" s="9" t="str">
        <f>_xlfn.XLOOKUP($E36,'Copy of Raw Data'!$E:$E,'Copy of Raw Data'!AO:AO,"ERROR",0,1)</f>
        <v>Paraben Free</v>
      </c>
      <c r="AF36" s="9" t="str">
        <f>_xlfn.XLOOKUP($E36,'Copy of Raw Data'!$E:$E,'Copy of Raw Data'!AZ:AZ,"ERROR",0,1)</f>
        <v>Water, Mineral Oil, Petrolatum, Glycerin, Hydrolized Wheat Protein, Cetrimonium Choride, Argan, Ginger, Dimethicone, Keratin, Sea Salt, Citric Acid, Tetrasodium edta, Diazolidinyl Urea</v>
      </c>
      <c r="AG36">
        <f>IF(SUMIF('Claims Backend'!$AG$1:$BP$1,AG$3,'Claims Backend'!$AG35:$BP35)&gt;=1,1,0)*$H36</f>
        <v>0</v>
      </c>
      <c r="AH36">
        <f>IF(SUMIF('Claims Backend'!$AG$1:$BP$1,AH$3,'Claims Backend'!$AG35:$BP35)&gt;=1,1,0)*$H36</f>
        <v>0</v>
      </c>
      <c r="AI36">
        <f>IF(SUMIF('Claims Backend'!$AG$1:$BP$1,AI$3,'Claims Backend'!$AG35:$BP35)&gt;=1,1,0)*$H36</f>
        <v>0</v>
      </c>
      <c r="AJ36">
        <f>IF(SUMIF('Claims Backend'!$AG$1:$BP$1,AJ$3,'Claims Backend'!$AG35:$BP35)&gt;=1,1,0)*$H36</f>
        <v>0</v>
      </c>
      <c r="AK36">
        <f>IF(SUMIF('Claims Backend'!$AG$1:$BP$1,AK$3,'Claims Backend'!$AG35:$BP35)&gt;=1,1,0)*$H36</f>
        <v>0</v>
      </c>
      <c r="AL36">
        <f>IF(SUMIF('Claims Backend'!$AG$1:$BP$1,AL$3,'Claims Backend'!$AG35:$BP35)&gt;=1,1,0)*$H36</f>
        <v>0</v>
      </c>
      <c r="AM36">
        <f>IF(SUMIF('Claims Backend'!$AG$1:$BP$1,AM$3,'Claims Backend'!$AG35:$BP35)&gt;=1,1,0)*$H36</f>
        <v>0</v>
      </c>
      <c r="AN36">
        <f>IF(SUMIF('Claims Backend'!$AG$1:$BP$1,AN$3,'Claims Backend'!$AG35:$BP35)&gt;=1,1,0)*$H36</f>
        <v>0</v>
      </c>
      <c r="AO36">
        <f>IF(SUMIF('Claims Backend'!$AG$1:$BP$1,AO$3,'Claims Backend'!$AG35:$BP35)&gt;=1,1,0)*$H36</f>
        <v>0</v>
      </c>
      <c r="AP36">
        <f>IF(SUMIF('Claims Backend'!$AG$1:$BP$1,AP$3,'Claims Backend'!$AG35:$BP35)&gt;=1,1,0)*$H36</f>
        <v>0</v>
      </c>
      <c r="AQ36">
        <f>IF(SUMIF('Claims Backend'!$AG$1:$BP$1,AQ$3,'Claims Backend'!$AG35:$BP35)&gt;=1,1,0)*$H36</f>
        <v>0</v>
      </c>
      <c r="AR36">
        <f>IF(SUMIF('Claims Backend'!$AG$1:$BP$1,AR$3,'Claims Backend'!$AG35:$BP35)&gt;=1,1,0)*$H36</f>
        <v>0</v>
      </c>
      <c r="AS36">
        <f>IF(SUMIF('Claims Backend'!$AG$1:$BP$1,AS$3,'Claims Backend'!$AG35:$BP35)&gt;=1,1,0)*$H36</f>
        <v>0</v>
      </c>
      <c r="AT36">
        <f>IF(SUMIF('Claims Backend'!$AG$1:$BP$1,AT$3,'Claims Backend'!$AG35:$BP35)&gt;=1,1,0)*$H36</f>
        <v>0</v>
      </c>
      <c r="AU36">
        <f>IF(SUMIF('Claims Backend'!$AG$1:$BP$1,AU$3,'Claims Backend'!$AG35:$BP35)&gt;=1,1,0)*$H36</f>
        <v>0</v>
      </c>
      <c r="AV36">
        <f>IF(SUMIF('Claims Backend'!$AG$1:$BP$1,AV$3,'Claims Backend'!$AG35:$BP35)&gt;=1,1,0)*$H36</f>
        <v>0</v>
      </c>
      <c r="AW36">
        <f>IF(SUMIF('Claims Backend'!$AG$1:$BP$1,AW$3,'Claims Backend'!$AG35:$BP35)&gt;=1,1,0)*$H36</f>
        <v>185932.03</v>
      </c>
      <c r="AX36">
        <f>IF(SUMIF('Claims Backend'!$AG$1:$BP$1,AX$3,'Claims Backend'!$AG35:$BP35)&gt;=1,1,0)*$H36</f>
        <v>0</v>
      </c>
      <c r="AY36">
        <f>IF(SUMIF('Claims Backend'!$AG$1:$BP$1,AY$3,'Claims Backend'!$AG35:$BP35)&gt;=1,1,0)*$H36</f>
        <v>0</v>
      </c>
      <c r="AZ36">
        <f>IF(SUMIF('Claims Backend'!$AG$1:$BP$1,AZ$3,'Claims Backend'!$AG35:$BP35)&gt;=1,1,0)*$H36</f>
        <v>0</v>
      </c>
      <c r="BA36">
        <f>IF(SUMIF('Claims Backend'!$AG$1:$BP$1,BA$3,'Claims Backend'!$AG35:$BP35)&gt;=1,1,0)*$H36</f>
        <v>0</v>
      </c>
      <c r="BB36">
        <f>IF(SUMIF('Claims Backend'!$AG$1:$BP$1,BB$3,'Claims Backend'!$AG35:$BP35)&gt;=1,1,0)*$H36</f>
        <v>0</v>
      </c>
      <c r="BC36">
        <f>IF(SUMIF('Claims Backend'!$AG$1:$BP$1,BC$3,'Claims Backend'!$AG35:$BP35)&gt;=1,1,0)*$H36</f>
        <v>0</v>
      </c>
      <c r="BD36">
        <f>IF(SUMIF('Claims Backend'!$AG$1:$BP$1,BD$3,'Claims Backend'!$AG35:$BP35)&gt;=1,1,0)*$H36</f>
        <v>0</v>
      </c>
      <c r="BE36">
        <f>IF(SUMIF('Claims Backend'!$AG$1:$BP$1,BE$3,'Claims Backend'!$AG35:$BP35)&gt;=1,1,0)*$H36</f>
        <v>0</v>
      </c>
      <c r="BF36">
        <f>IF(SUMIF('Claims Backend'!$AG$1:$BP$1,BF$3,'Claims Backend'!$AG35:$BP35)&gt;=1,1,0)*$H36</f>
        <v>0</v>
      </c>
      <c r="BG36">
        <f>IF(SUMIF('Claims Backend'!$AG$1:$BP$1,BG$3,'Claims Backend'!$AG35:$BP35)&gt;=1,1,0)*$H36</f>
        <v>0</v>
      </c>
      <c r="BH36">
        <f>IF(SUMIF('Claims Backend'!$AG$1:$BP$1,BH$3,'Claims Backend'!$AG35:$BP35)&gt;=1,1,0)*$H36</f>
        <v>0</v>
      </c>
      <c r="BI36">
        <f>IF(SUMIF('Claims Backend'!$AG$1:$BP$1,BI$3,'Claims Backend'!$AG35:$BP35)&gt;=1,1,0)*$H36</f>
        <v>0</v>
      </c>
      <c r="BJ36">
        <f>IF(SUMIF('Claims Backend'!$AG$1:$BP$1,BJ$3,'Claims Backend'!$AG35:$BP35)&gt;=1,1,0)*$H36</f>
        <v>0</v>
      </c>
    </row>
    <row r="37" spans="1:62">
      <c r="A37" s="9" t="str">
        <f>_xlfn.XLOOKUP($E37,'Copy of Raw Data'!$E:$E,'Copy of Raw Data'!A:A,"ERROR",0,1)</f>
        <v>US</v>
      </c>
      <c r="B37" s="9" t="str">
        <f>_xlfn.XLOOKUP($E37,'Copy of Raw Data'!$E:$E,'Copy of Raw Data'!B:B,"ERROR",0,1)</f>
        <v>Hair Mousses</v>
      </c>
      <c r="C37" s="9" t="str">
        <f>_xlfn.XLOOKUP($E37,'Copy of Raw Data'!$E:$E,'Copy of Raw Data'!C:C,"ERROR",0,1)</f>
        <v>KERASTASE</v>
      </c>
      <c r="D37" s="9" t="str">
        <f>_xlfn.XLOOKUP($E37,'Copy of Raw Data'!$E:$E,'Copy of Raw Data'!D:D,"ERROR",0,1)</f>
        <v>www.amazon.com/dp/B00JQNCIYI</v>
      </c>
      <c r="E37" s="9" t="s">
        <v>162</v>
      </c>
      <c r="F37" s="9" t="str">
        <f>_xlfn.XLOOKUP($E37,'Copy of Raw Data'!$E:$E,'Copy of Raw Data'!F:F,"ERROR",0,1)</f>
        <v>KERASTASE Mousse Bouffante Hair Mousse | Volumizing and Bodying Styling Product | Strong Hold | Heat Protectant | With Vitamins | For All Hair Types | 150ml</v>
      </c>
      <c r="G37" s="9">
        <f>_xlfn.XLOOKUP($E37,'Copy of Raw Data'!$E:$E,'Copy of Raw Data'!G:G,"ERROR",0,1)</f>
        <v>5752</v>
      </c>
      <c r="H37" s="9">
        <f>_xlfn.XLOOKUP($E37,'Copy of Raw Data'!$E:$E,'Copy of Raw Data'!H:H,"ERROR",0,1)</f>
        <v>183120.19</v>
      </c>
      <c r="I37" s="9">
        <f>_xlfn.XLOOKUP($E37,'Copy of Raw Data'!$E:$E,'Copy of Raw Data'!I:I,"ERROR",0,1)</f>
        <v>0.00761678353703968</v>
      </c>
      <c r="J37" s="9" t="str">
        <f>_xlfn.XLOOKUP($E37,'Copy of Raw Data'!$E:$E,'Copy of 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_xlfn.XLOOKUP($E37,'Copy of Raw Data'!$E:$E,'Copy of Raw Data'!L:L,"ERROR",0,1)</f>
        <v>31.59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_xlfn.XLOOKUP($E37,'Copy of Raw Data'!$E:$E,'Copy of Raw Data'!N:N,"ERROR",0,1)</f>
        <v>33.46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3"/>
        <v>0.0558876270173342</v>
      </c>
      <c r="Q37" s="9">
        <f>_xlfn.XLOOKUP($E37,'Copy of Raw Data'!$E:$E,'Copy of Raw Data'!Q:Q,"ERROR",0,1)</f>
        <v>150</v>
      </c>
      <c r="R37" s="9" t="str">
        <f>_xlfn.XLOOKUP($E37,'Copy of Raw Data'!$E:$E,'Copy of Raw Data'!R:R,"ERROR",0,1)</f>
        <v>ml</v>
      </c>
      <c r="S37" s="17">
        <f t="shared" si="4"/>
        <v>6.23076923076923</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5"/>
        <v>0.22318584790945</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6"/>
        <v>0.21071252048594</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5.07</v>
      </c>
      <c r="AA37" s="9" t="str">
        <f>_xlfn.XLOOKUP($E37,'Copy of Raw Data'!$E:$E,'Copy of Raw Data'!AA:AA,"ERROR",0,1)</f>
        <v>oz</v>
      </c>
      <c r="AB37" s="9" t="str">
        <f>_xlfn.XLOOKUP($E37,'Copy of Raw Data'!$E:$E,'Copy of Raw Data'!AB:AB,"ERROR",0,1)</f>
        <v>Spray Can</v>
      </c>
      <c r="AC37" s="9" t="str">
        <f>_xlfn.XLOOKUP($E37,'Copy of Raw Data'!$E:$E,'Copy of Raw Data'!AC:AC,"ERROR",0,1)</f>
        <v>Pack of 1</v>
      </c>
      <c r="AD37" s="9" t="str">
        <f>_xlfn.XLOOKUP($E37,'Copy of Raw Data'!$E:$E,'Copy of Raw Data'!AD:AD,"ERROR",0,1)</f>
        <v>Volumizing, Hold, Heat Protection, Long Lasting, Humidity Protection</v>
      </c>
      <c r="AE37" s="9" t="str">
        <f>_xlfn.XLOOKUP($E37,'Copy of Raw Data'!$E:$E,'Copy of Raw Data'!AO:AO,"ERROR",0,1)</f>
        <v>Paraben Free</v>
      </c>
      <c r="AF37" s="9" t="str">
        <f>_xlfn.XLOOKUP($E37,'Copy of Raw Data'!$E:$E,'Copy of Raw Data'!AZ:AZ,"ERROR",0,1)</f>
        <v>Water, Castor Oil, Tocopherol, Cetrimonium Choride, Safflower, Geraniol, Collagen</v>
      </c>
      <c r="AG37">
        <f>IF(SUMIF('Claims Backend'!$AG$1:$BP$1,AG$3,'Claims Backend'!$AG36:$BP36)&gt;=1,1,0)*$H37</f>
        <v>0</v>
      </c>
      <c r="AH37">
        <f>IF(SUMIF('Claims Backend'!$AG$1:$BP$1,AH$3,'Claims Backend'!$AG36:$BP36)&gt;=1,1,0)*$H37</f>
        <v>0</v>
      </c>
      <c r="AI37">
        <f>IF(SUMIF('Claims Backend'!$AG$1:$BP$1,AI$3,'Claims Backend'!$AG36:$BP36)&gt;=1,1,0)*$H37</f>
        <v>0</v>
      </c>
      <c r="AJ37">
        <f>IF(SUMIF('Claims Backend'!$AG$1:$BP$1,AJ$3,'Claims Backend'!$AG36:$BP36)&gt;=1,1,0)*$H37</f>
        <v>0</v>
      </c>
      <c r="AK37">
        <f>IF(SUMIF('Claims Backend'!$AG$1:$BP$1,AK$3,'Claims Backend'!$AG36:$BP36)&gt;=1,1,0)*$H37</f>
        <v>0</v>
      </c>
      <c r="AL37">
        <f>IF(SUMIF('Claims Backend'!$AG$1:$BP$1,AL$3,'Claims Backend'!$AG36:$BP36)&gt;=1,1,0)*$H37</f>
        <v>0</v>
      </c>
      <c r="AM37">
        <f>IF(SUMIF('Claims Backend'!$AG$1:$BP$1,AM$3,'Claims Backend'!$AG36:$BP36)&gt;=1,1,0)*$H37</f>
        <v>0</v>
      </c>
      <c r="AN37">
        <f>IF(SUMIF('Claims Backend'!$AG$1:$BP$1,AN$3,'Claims Backend'!$AG36:$BP36)&gt;=1,1,0)*$H37</f>
        <v>0</v>
      </c>
      <c r="AO37">
        <f>IF(SUMIF('Claims Backend'!$AG$1:$BP$1,AO$3,'Claims Backend'!$AG36:$BP36)&gt;=1,1,0)*$H37</f>
        <v>0</v>
      </c>
      <c r="AP37">
        <f>IF(SUMIF('Claims Backend'!$AG$1:$BP$1,AP$3,'Claims Backend'!$AG36:$BP36)&gt;=1,1,0)*$H37</f>
        <v>0</v>
      </c>
      <c r="AQ37">
        <f>IF(SUMIF('Claims Backend'!$AG$1:$BP$1,AQ$3,'Claims Backend'!$AG36:$BP36)&gt;=1,1,0)*$H37</f>
        <v>0</v>
      </c>
      <c r="AR37">
        <f>IF(SUMIF('Claims Backend'!$AG$1:$BP$1,AR$3,'Claims Backend'!$AG36:$BP36)&gt;=1,1,0)*$H37</f>
        <v>0</v>
      </c>
      <c r="AS37">
        <f>IF(SUMIF('Claims Backend'!$AG$1:$BP$1,AS$3,'Claims Backend'!$AG36:$BP36)&gt;=1,1,0)*$H37</f>
        <v>0</v>
      </c>
      <c r="AT37">
        <f>IF(SUMIF('Claims Backend'!$AG$1:$BP$1,AT$3,'Claims Backend'!$AG36:$BP36)&gt;=1,1,0)*$H37</f>
        <v>0</v>
      </c>
      <c r="AU37">
        <f>IF(SUMIF('Claims Backend'!$AG$1:$BP$1,AU$3,'Claims Backend'!$AG36:$BP36)&gt;=1,1,0)*$H37</f>
        <v>0</v>
      </c>
      <c r="AV37">
        <f>IF(SUMIF('Claims Backend'!$AG$1:$BP$1,AV$3,'Claims Backend'!$AG36:$BP36)&gt;=1,1,0)*$H37</f>
        <v>0</v>
      </c>
      <c r="AW37">
        <f>IF(SUMIF('Claims Backend'!$AG$1:$BP$1,AW$3,'Claims Backend'!$AG36:$BP36)&gt;=1,1,0)*$H37</f>
        <v>183120.19</v>
      </c>
      <c r="AX37">
        <f>IF(SUMIF('Claims Backend'!$AG$1:$BP$1,AX$3,'Claims Backend'!$AG36:$BP36)&gt;=1,1,0)*$H37</f>
        <v>0</v>
      </c>
      <c r="AY37">
        <f>IF(SUMIF('Claims Backend'!$AG$1:$BP$1,AY$3,'Claims Backend'!$AG36:$BP36)&gt;=1,1,0)*$H37</f>
        <v>0</v>
      </c>
      <c r="AZ37">
        <f>IF(SUMIF('Claims Backend'!$AG$1:$BP$1,AZ$3,'Claims Backend'!$AG36:$BP36)&gt;=1,1,0)*$H37</f>
        <v>0</v>
      </c>
      <c r="BA37">
        <f>IF(SUMIF('Claims Backend'!$AG$1:$BP$1,BA$3,'Claims Backend'!$AG36:$BP36)&gt;=1,1,0)*$H37</f>
        <v>0</v>
      </c>
      <c r="BB37">
        <f>IF(SUMIF('Claims Backend'!$AG$1:$BP$1,BB$3,'Claims Backend'!$AG36:$BP36)&gt;=1,1,0)*$H37</f>
        <v>0</v>
      </c>
      <c r="BC37">
        <f>IF(SUMIF('Claims Backend'!$AG$1:$BP$1,BC$3,'Claims Backend'!$AG36:$BP36)&gt;=1,1,0)*$H37</f>
        <v>0</v>
      </c>
      <c r="BD37">
        <f>IF(SUMIF('Claims Backend'!$AG$1:$BP$1,BD$3,'Claims Backend'!$AG36:$BP36)&gt;=1,1,0)*$H37</f>
        <v>0</v>
      </c>
      <c r="BE37">
        <f>IF(SUMIF('Claims Backend'!$AG$1:$BP$1,BE$3,'Claims Backend'!$AG36:$BP36)&gt;=1,1,0)*$H37</f>
        <v>0</v>
      </c>
      <c r="BF37">
        <f>IF(SUMIF('Claims Backend'!$AG$1:$BP$1,BF$3,'Claims Backend'!$AG36:$BP36)&gt;=1,1,0)*$H37</f>
        <v>0</v>
      </c>
      <c r="BG37">
        <f>IF(SUMIF('Claims Backend'!$AG$1:$BP$1,BG$3,'Claims Backend'!$AG36:$BP36)&gt;=1,1,0)*$H37</f>
        <v>0</v>
      </c>
      <c r="BH37">
        <f>IF(SUMIF('Claims Backend'!$AG$1:$BP$1,BH$3,'Claims Backend'!$AG36:$BP36)&gt;=1,1,0)*$H37</f>
        <v>0</v>
      </c>
      <c r="BI37">
        <f>IF(SUMIF('Claims Backend'!$AG$1:$BP$1,BI$3,'Claims Backend'!$AG36:$BP36)&gt;=1,1,0)*$H37</f>
        <v>0</v>
      </c>
      <c r="BJ37">
        <f>IF(SUMIF('Claims Backend'!$AG$1:$BP$1,BJ$3,'Claims Backend'!$AG36:$BP36)&gt;=1,1,0)*$H37</f>
        <v>0</v>
      </c>
    </row>
    <row r="38" spans="1:62">
      <c r="A38" s="9" t="str">
        <f>_xlfn.XLOOKUP($E38,'Copy of Raw Data'!$E:$E,'Copy of Raw Data'!A:A,"ERROR",0,1)</f>
        <v>US</v>
      </c>
      <c r="B38" s="9" t="str">
        <f>_xlfn.XLOOKUP($E38,'Copy of Raw Data'!$E:$E,'Copy of Raw Data'!B:B,"ERROR",0,1)</f>
        <v>Hair Mousses</v>
      </c>
      <c r="C38" s="9" t="str">
        <f>_xlfn.XLOOKUP($E38,'Copy of Raw Data'!$E:$E,'Copy of Raw Data'!C:C,"ERROR",0,1)</f>
        <v>r+co</v>
      </c>
      <c r="D38" s="9" t="str">
        <f>_xlfn.XLOOKUP($E38,'Copy of Raw Data'!$E:$E,'Copy of Raw Data'!D:D,"ERROR",0,1)</f>
        <v>www.amazon.com/dp/B01695VXTQ</v>
      </c>
      <c r="E38" s="9" t="s">
        <v>166</v>
      </c>
      <c r="F38" s="9" t="str">
        <f>_xlfn.XLOOKUP($E38,'Copy of Raw Data'!$E:$E,'Copy of Raw Data'!F:F,"ERROR",0,1)</f>
        <v>R+Co Aircraft Pomade Mousse</v>
      </c>
      <c r="G38" s="9">
        <f>_xlfn.XLOOKUP($E38,'Copy of Raw Data'!$E:$E,'Copy of Raw Data'!G:G,"ERROR",0,1)</f>
        <v>5329</v>
      </c>
      <c r="H38" s="9">
        <f>_xlfn.XLOOKUP($E38,'Copy of Raw Data'!$E:$E,'Copy of Raw Data'!H:H,"ERROR",0,1)</f>
        <v>179157.1</v>
      </c>
      <c r="I38" s="9">
        <f>_xlfn.XLOOKUP($E38,'Copy of Raw Data'!$E:$E,'Copy of Raw Data'!I:I,"ERROR",0,1)</f>
        <v>0.00750856742588726</v>
      </c>
      <c r="J38" s="9" t="str">
        <f>_xlfn.XLOOKUP($E38,'Copy of Raw Data'!$E:$E,'Copy of 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30 to 40</v>
      </c>
      <c r="L38" s="9">
        <f>_xlfn.XLOOKUP($E38,'Copy of Raw Data'!$E:$E,'Copy of Raw Data'!L:L,"ERROR",0,1)</f>
        <v>34.19</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30 to 40</v>
      </c>
      <c r="N38" s="9">
        <f>_xlfn.XLOOKUP($E38,'Copy of Raw Data'!$E:$E,'Copy of Raw Data'!N:N,"ERROR",0,1)</f>
        <v>36</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4% to 6%</v>
      </c>
      <c r="P38" s="16">
        <f t="shared" si="3"/>
        <v>0.0502777777777778</v>
      </c>
      <c r="Q38" s="9">
        <f>_xlfn.XLOOKUP($E38,'Copy of Raw Data'!$E:$E,'Copy of Raw Data'!Q:Q,"ERROR",0,1)</f>
        <v>5.6</v>
      </c>
      <c r="R38" s="9" t="str">
        <f>_xlfn.XLOOKUP($E38,'Copy of Raw Data'!$E:$E,'Copy of Raw Data'!R:R,"ERROR",0,1)</f>
        <v>oz</v>
      </c>
      <c r="S38" s="17">
        <f t="shared" si="4"/>
        <v>6.10535714285714</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5 to 10</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0.2 to 0.3</v>
      </c>
      <c r="V38" s="17">
        <f t="shared" si="5"/>
        <v>0.217401806850573</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0.2 to 0.3</v>
      </c>
      <c r="X38" s="17">
        <f t="shared" si="6"/>
        <v>0.206471327117252</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4 to 6</v>
      </c>
      <c r="Z38" s="17">
        <f t="array" ref="Z38">_xlfn.IFS(AA38="oz",_xlfn.IFS(R38="oz",Q38,R38="fl oz",Q38*1.04,R38="ml",Q38*0.0338),AA38="fl oz",_xlfn.IFS(R38="oz",Q38/1.04,R38="fl oz",Q38,R38="ml",Q38*0.0338/1.04),AA38="ml",_xlfn.IFS(R38="oz",Q38/0.0338,R38="fl oz",Q38*1.04/0.0338,R38="ml",Q38))</f>
        <v>5.6</v>
      </c>
      <c r="AA38" s="9" t="str">
        <f>_xlfn.XLOOKUP($E38,'Copy of Raw Data'!$E:$E,'Copy of Raw Data'!AA:AA,"ERROR",0,1)</f>
        <v>oz</v>
      </c>
      <c r="AB38" s="9" t="str">
        <f>_xlfn.XLOOKUP($E38,'Copy of Raw Data'!$E:$E,'Copy of Raw Data'!AB:AB,"ERROR",0,1)</f>
        <v>Spray Can</v>
      </c>
      <c r="AC38" s="9" t="str">
        <f>_xlfn.XLOOKUP($E38,'Copy of Raw Data'!$E:$E,'Copy of Raw Data'!AC:AC,"ERROR",0,1)</f>
        <v>Pack of 1</v>
      </c>
      <c r="AD38" s="9" t="str">
        <f>_xlfn.XLOOKUP($E38,'Copy of Raw Data'!$E:$E,'Copy of Raw Data'!AD:AD,"ERROR",0,1)</f>
        <v>Curl Enhancing, Volumizing, Shine, Moisturizing</v>
      </c>
      <c r="AE38" s="9" t="str">
        <f>_xlfn.XLOOKUP($E38,'Copy of Raw Data'!$E:$E,'Copy of Raw Data'!AO:AO,"ERROR",0,1)</f>
        <v>Paraben Free, Phthalate Free, Sulfate Free, Cruelty Free, Petrolatum Free, Mineral Oil Free, Gluten Free, Vegan</v>
      </c>
      <c r="AF38" s="9" t="str">
        <f>_xlfn.XLOOKUP($E38,'Copy of Raw Data'!$E:$E,'Copy of Raw Data'!AZ:AZ,"ERROR",0,1)</f>
        <v>Vegetable Protein, Neem, Papaya</v>
      </c>
      <c r="AG38">
        <f>IF(SUMIF('Claims Backend'!$AG$1:$BP$1,AG$3,'Claims Backend'!$AG37:$BP37)&gt;=1,1,0)*$H38</f>
        <v>0</v>
      </c>
      <c r="AH38">
        <f>IF(SUMIF('Claims Backend'!$AG$1:$BP$1,AH$3,'Claims Backend'!$AG37:$BP37)&gt;=1,1,0)*$H38</f>
        <v>0</v>
      </c>
      <c r="AI38">
        <f>IF(SUMIF('Claims Backend'!$AG$1:$BP$1,AI$3,'Claims Backend'!$AG37:$BP37)&gt;=1,1,0)*$H38</f>
        <v>0</v>
      </c>
      <c r="AJ38">
        <f>IF(SUMIF('Claims Backend'!$AG$1:$BP$1,AJ$3,'Claims Backend'!$AG37:$BP37)&gt;=1,1,0)*$H38</f>
        <v>0</v>
      </c>
      <c r="AK38">
        <f>IF(SUMIF('Claims Backend'!$AG$1:$BP$1,AK$3,'Claims Backend'!$AG37:$BP37)&gt;=1,1,0)*$H38</f>
        <v>0</v>
      </c>
      <c r="AL38">
        <f>IF(SUMIF('Claims Backend'!$AG$1:$BP$1,AL$3,'Claims Backend'!$AG37:$BP37)&gt;=1,1,0)*$H38</f>
        <v>0</v>
      </c>
      <c r="AM38">
        <f>IF(SUMIF('Claims Backend'!$AG$1:$BP$1,AM$3,'Claims Backend'!$AG37:$BP37)&gt;=1,1,0)*$H38</f>
        <v>179157.1</v>
      </c>
      <c r="AN38">
        <f>IF(SUMIF('Claims Backend'!$AG$1:$BP$1,AN$3,'Claims Backend'!$AG37:$BP37)&gt;=1,1,0)*$H38</f>
        <v>0</v>
      </c>
      <c r="AO38">
        <f>IF(SUMIF('Claims Backend'!$AG$1:$BP$1,AO$3,'Claims Backend'!$AG37:$BP37)&gt;=1,1,0)*$H38</f>
        <v>0</v>
      </c>
      <c r="AP38">
        <f>IF(SUMIF('Claims Backend'!$AG$1:$BP$1,AP$3,'Claims Backend'!$AG37:$BP37)&gt;=1,1,0)*$H38</f>
        <v>0</v>
      </c>
      <c r="AQ38">
        <f>IF(SUMIF('Claims Backend'!$AG$1:$BP$1,AQ$3,'Claims Backend'!$AG37:$BP37)&gt;=1,1,0)*$H38</f>
        <v>0</v>
      </c>
      <c r="AR38">
        <f>IF(SUMIF('Claims Backend'!$AG$1:$BP$1,AR$3,'Claims Backend'!$AG37:$BP37)&gt;=1,1,0)*$H38</f>
        <v>0</v>
      </c>
      <c r="AS38">
        <f>IF(SUMIF('Claims Backend'!$AG$1:$BP$1,AS$3,'Claims Backend'!$AG37:$BP37)&gt;=1,1,0)*$H38</f>
        <v>179157.1</v>
      </c>
      <c r="AT38">
        <f>IF(SUMIF('Claims Backend'!$AG$1:$BP$1,AT$3,'Claims Backend'!$AG37:$BP37)&gt;=1,1,0)*$H38</f>
        <v>179157.1</v>
      </c>
      <c r="AU38">
        <f>IF(SUMIF('Claims Backend'!$AG$1:$BP$1,AU$3,'Claims Backend'!$AG37:$BP37)&gt;=1,1,0)*$H38</f>
        <v>0</v>
      </c>
      <c r="AV38">
        <f>IF(SUMIF('Claims Backend'!$AG$1:$BP$1,AV$3,'Claims Backend'!$AG37:$BP37)&gt;=1,1,0)*$H38</f>
        <v>0</v>
      </c>
      <c r="AW38">
        <f>IF(SUMIF('Claims Backend'!$AG$1:$BP$1,AW$3,'Claims Backend'!$AG37:$BP37)&gt;=1,1,0)*$H38</f>
        <v>179157.1</v>
      </c>
      <c r="AX38">
        <f>IF(SUMIF('Claims Backend'!$AG$1:$BP$1,AX$3,'Claims Backend'!$AG37:$BP37)&gt;=1,1,0)*$H38</f>
        <v>0</v>
      </c>
      <c r="AY38">
        <f>IF(SUMIF('Claims Backend'!$AG$1:$BP$1,AY$3,'Claims Backend'!$AG37:$BP37)&gt;=1,1,0)*$H38</f>
        <v>179157.1</v>
      </c>
      <c r="AZ38">
        <f>IF(SUMIF('Claims Backend'!$AG$1:$BP$1,AZ$3,'Claims Backend'!$AG37:$BP37)&gt;=1,1,0)*$H38</f>
        <v>179157.1</v>
      </c>
      <c r="BA38">
        <f>IF(SUMIF('Claims Backend'!$AG$1:$BP$1,BA$3,'Claims Backend'!$AG37:$BP37)&gt;=1,1,0)*$H38</f>
        <v>0</v>
      </c>
      <c r="BB38">
        <f>IF(SUMIF('Claims Backend'!$AG$1:$BP$1,BB$3,'Claims Backend'!$AG37:$BP37)&gt;=1,1,0)*$H38</f>
        <v>0</v>
      </c>
      <c r="BC38">
        <f>IF(SUMIF('Claims Backend'!$AG$1:$BP$1,BC$3,'Claims Backend'!$AG37:$BP37)&gt;=1,1,0)*$H38</f>
        <v>0</v>
      </c>
      <c r="BD38">
        <f>IF(SUMIF('Claims Backend'!$AG$1:$BP$1,BD$3,'Claims Backend'!$AG37:$BP37)&gt;=1,1,0)*$H38</f>
        <v>0</v>
      </c>
      <c r="BE38">
        <f>IF(SUMIF('Claims Backend'!$AG$1:$BP$1,BE$3,'Claims Backend'!$AG37:$BP37)&gt;=1,1,0)*$H38</f>
        <v>0</v>
      </c>
      <c r="BF38">
        <f>IF(SUMIF('Claims Backend'!$AG$1:$BP$1,BF$3,'Claims Backend'!$AG37:$BP37)&gt;=1,1,0)*$H38</f>
        <v>179157.1</v>
      </c>
      <c r="BG38">
        <f>IF(SUMIF('Claims Backend'!$AG$1:$BP$1,BG$3,'Claims Backend'!$AG37:$BP37)&gt;=1,1,0)*$H38</f>
        <v>0</v>
      </c>
      <c r="BH38">
        <f>IF(SUMIF('Claims Backend'!$AG$1:$BP$1,BH$3,'Claims Backend'!$AG37:$BP37)&gt;=1,1,0)*$H38</f>
        <v>0</v>
      </c>
      <c r="BI38">
        <f>IF(SUMIF('Claims Backend'!$AG$1:$BP$1,BI$3,'Claims Backend'!$AG37:$BP37)&gt;=1,1,0)*$H38</f>
        <v>0</v>
      </c>
      <c r="BJ38">
        <f>IF(SUMIF('Claims Backend'!$AG$1:$BP$1,BJ$3,'Claims Backend'!$AG37:$BP37)&gt;=1,1,0)*$H38</f>
        <v>0</v>
      </c>
    </row>
    <row r="39" spans="1:62">
      <c r="A39" s="9" t="str">
        <f>_xlfn.XLOOKUP($E39,'Copy of Raw Data'!$E:$E,'Copy of Raw Data'!A:A,"ERROR",0,1)</f>
        <v>US</v>
      </c>
      <c r="B39" s="9" t="str">
        <f>_xlfn.XLOOKUP($E39,'Copy of Raw Data'!$E:$E,'Copy of Raw Data'!B:B,"ERROR",0,1)</f>
        <v>Hair Mousses</v>
      </c>
      <c r="C39" s="9" t="str">
        <f>_xlfn.XLOOKUP($E39,'Copy of Raw Data'!$E:$E,'Copy of Raw Data'!C:C,"ERROR",0,1)</f>
        <v>PATTERN</v>
      </c>
      <c r="D39" s="9" t="str">
        <f>_xlfn.XLOOKUP($E39,'Copy of Raw Data'!$E:$E,'Copy of Raw Data'!D:D,"ERROR",0,1)</f>
        <v>www.amazon.com/dp/B0C1HGJ2HN</v>
      </c>
      <c r="E39" s="9" t="s">
        <v>170</v>
      </c>
      <c r="F39" s="9" t="str">
        <f>_xlfn.XLOOKUP($E39,'Copy of Raw Data'!$E:$E,'Copy of Raw Data'!F:F,"ERROR",0,1)</f>
        <v>PATTERN Beauty by Tracee Ellis Ross Curl Mousse 8 oz / 236.6 mL</v>
      </c>
      <c r="G39" s="9">
        <f>_xlfn.XLOOKUP($E39,'Copy of Raw Data'!$E:$E,'Copy of Raw Data'!G:G,"ERROR",0,1)</f>
        <v>8789</v>
      </c>
      <c r="H39" s="9">
        <f>_xlfn.XLOOKUP($E39,'Copy of Raw Data'!$E:$E,'Copy of Raw Data'!H:H,"ERROR",0,1)</f>
        <v>176611.71</v>
      </c>
      <c r="I39" s="9">
        <f>_xlfn.XLOOKUP($E39,'Copy of Raw Data'!$E:$E,'Copy of Raw Data'!I:I,"ERROR",0,1)</f>
        <v>0.00728778001305112</v>
      </c>
      <c r="J39" s="9" t="str">
        <f>_xlfn.XLOOKUP($E39,'Copy of Raw Data'!$E:$E,'Copy of 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20 to 30</v>
      </c>
      <c r="L39" s="9">
        <f>_xlfn.XLOOKUP($E39,'Copy of Raw Data'!$E:$E,'Copy of Raw Data'!L:L,"ERROR",0,1)</f>
        <v>20.18</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20 to 30</v>
      </c>
      <c r="N39" s="9">
        <f>_xlfn.XLOOKUP($E39,'Copy of Raw Data'!$E:$E,'Copy of Raw Data'!N:N,"ERROR",0,1)</f>
        <v>20.28</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6">
        <f t="shared" si="3"/>
        <v>0.00493096646942808</v>
      </c>
      <c r="Q39" s="9">
        <f>_xlfn.XLOOKUP($E39,'Copy of Raw Data'!$E:$E,'Copy of Raw Data'!Q:Q,"ERROR",0,1)</f>
        <v>8</v>
      </c>
      <c r="R39" s="9" t="str">
        <f>_xlfn.XLOOKUP($E39,'Copy of Raw Data'!$E:$E,'Copy of Raw Data'!R:R,"ERROR",0,1)</f>
        <v>oz</v>
      </c>
      <c r="S39" s="17">
        <f t="shared" si="4"/>
        <v>2.5225</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2 to 3</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7">
        <f t="shared" si="5"/>
        <v>0.0857287791680758</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7">
        <f t="shared" si="6"/>
        <v>0.085306053432533</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17">
        <f t="array" ref="Z39">_xlfn.IFS(AA39="oz",_xlfn.IFS(R39="oz",Q39,R39="fl oz",Q39*1.04,R39="ml",Q39*0.0338),AA39="fl oz",_xlfn.IFS(R39="oz",Q39/1.04,R39="fl oz",Q39,R39="ml",Q39*0.0338/1.04),AA39="ml",_xlfn.IFS(R39="oz",Q39/0.0338,R39="fl oz",Q39*1.04/0.0338,R39="ml",Q39))</f>
        <v>8</v>
      </c>
      <c r="AA39" s="9" t="str">
        <f>_xlfn.XLOOKUP($E39,'Copy of Raw Data'!$E:$E,'Copy of Raw Data'!AA:AA,"ERROR",0,1)</f>
        <v>oz</v>
      </c>
      <c r="AB39" s="9" t="str">
        <f>_xlfn.XLOOKUP($E39,'Copy of Raw Data'!$E:$E,'Copy of Raw Data'!AB:AB,"ERROR",0,1)</f>
        <v>Pump Bottle</v>
      </c>
      <c r="AC39" s="9" t="str">
        <f>_xlfn.XLOOKUP($E39,'Copy of Raw Data'!$E:$E,'Copy of Raw Data'!AC:AC,"ERROR",0,1)</f>
        <v>Pack of 1</v>
      </c>
      <c r="AD39" s="9" t="str">
        <f>_xlfn.XLOOKUP($E39,'Copy of Raw Data'!$E:$E,'Copy of Raw Data'!AD:AD,"ERROR",0,1)</f>
        <v>Lightweight, Hold, Fast Drying, Flake Control, Shine, Moisturizing</v>
      </c>
      <c r="AE39" s="9" t="str">
        <f>_xlfn.XLOOKUP($E39,'Copy of Raw Data'!$E:$E,'Copy of Raw Data'!AO:AO,"ERROR",0,1)</f>
        <v>NA</v>
      </c>
      <c r="AF39" s="9" t="str">
        <f>_xlfn.XLOOKUP($E39,'Copy of Raw Data'!$E:$E,'Copy of Raw Data'!AZ:AZ,"ERROR",0,1)</f>
        <v>Argan oil, Marshmallow root, Castor Oil, Glycerin, Biotin, Ethylhexylglycerin, Geraniol</v>
      </c>
      <c r="AG39">
        <f>IF(SUMIF('Claims Backend'!$AG$1:$BP$1,AG$3,'Claims Backend'!$AG38:$BP38)&gt;=1,1,0)*$H39</f>
        <v>0</v>
      </c>
      <c r="AH39">
        <f>IF(SUMIF('Claims Backend'!$AG$1:$BP$1,AH$3,'Claims Backend'!$AG38:$BP38)&gt;=1,1,0)*$H39</f>
        <v>0</v>
      </c>
      <c r="AI39">
        <f>IF(SUMIF('Claims Backend'!$AG$1:$BP$1,AI$3,'Claims Backend'!$AG38:$BP38)&gt;=1,1,0)*$H39</f>
        <v>0</v>
      </c>
      <c r="AJ39">
        <f>IF(SUMIF('Claims Backend'!$AG$1:$BP$1,AJ$3,'Claims Backend'!$AG38:$BP38)&gt;=1,1,0)*$H39</f>
        <v>0</v>
      </c>
      <c r="AK39">
        <f>IF(SUMIF('Claims Backend'!$AG$1:$BP$1,AK$3,'Claims Backend'!$AG38:$BP38)&gt;=1,1,0)*$H39</f>
        <v>0</v>
      </c>
      <c r="AL39">
        <f>IF(SUMIF('Claims Backend'!$AG$1:$BP$1,AL$3,'Claims Backend'!$AG38:$BP38)&gt;=1,1,0)*$H39</f>
        <v>0</v>
      </c>
      <c r="AM39">
        <f>IF(SUMIF('Claims Backend'!$AG$1:$BP$1,AM$3,'Claims Backend'!$AG38:$BP38)&gt;=1,1,0)*$H39</f>
        <v>0</v>
      </c>
      <c r="AN39">
        <f>IF(SUMIF('Claims Backend'!$AG$1:$BP$1,AN$3,'Claims Backend'!$AG38:$BP38)&gt;=1,1,0)*$H39</f>
        <v>0</v>
      </c>
      <c r="AO39">
        <f>IF(SUMIF('Claims Backend'!$AG$1:$BP$1,AO$3,'Claims Backend'!$AG38:$BP38)&gt;=1,1,0)*$H39</f>
        <v>0</v>
      </c>
      <c r="AP39">
        <f>IF(SUMIF('Claims Backend'!$AG$1:$BP$1,AP$3,'Claims Backend'!$AG38:$BP38)&gt;=1,1,0)*$H39</f>
        <v>0</v>
      </c>
      <c r="AQ39">
        <f>IF(SUMIF('Claims Backend'!$AG$1:$BP$1,AQ$3,'Claims Backend'!$AG38:$BP38)&gt;=1,1,0)*$H39</f>
        <v>0</v>
      </c>
      <c r="AR39">
        <f>IF(SUMIF('Claims Backend'!$AG$1:$BP$1,AR$3,'Claims Backend'!$AG38:$BP38)&gt;=1,1,0)*$H39</f>
        <v>0</v>
      </c>
      <c r="AS39">
        <f>IF(SUMIF('Claims Backend'!$AG$1:$BP$1,AS$3,'Claims Backend'!$AG38:$BP38)&gt;=1,1,0)*$H39</f>
        <v>0</v>
      </c>
      <c r="AT39">
        <f>IF(SUMIF('Claims Backend'!$AG$1:$BP$1,AT$3,'Claims Backend'!$AG38:$BP38)&gt;=1,1,0)*$H39</f>
        <v>0</v>
      </c>
      <c r="AU39">
        <f>IF(SUMIF('Claims Backend'!$AG$1:$BP$1,AU$3,'Claims Backend'!$AG38:$BP38)&gt;=1,1,0)*$H39</f>
        <v>176611.71</v>
      </c>
      <c r="AV39">
        <f>IF(SUMIF('Claims Backend'!$AG$1:$BP$1,AV$3,'Claims Backend'!$AG38:$BP38)&gt;=1,1,0)*$H39</f>
        <v>0</v>
      </c>
      <c r="AW39">
        <f>IF(SUMIF('Claims Backend'!$AG$1:$BP$1,AW$3,'Claims Backend'!$AG38:$BP38)&gt;=1,1,0)*$H39</f>
        <v>0</v>
      </c>
      <c r="AX39">
        <f>IF(SUMIF('Claims Backend'!$AG$1:$BP$1,AX$3,'Claims Backend'!$AG38:$BP38)&gt;=1,1,0)*$H39</f>
        <v>0</v>
      </c>
      <c r="AY39">
        <f>IF(SUMIF('Claims Backend'!$AG$1:$BP$1,AY$3,'Claims Backend'!$AG38:$BP38)&gt;=1,1,0)*$H39</f>
        <v>0</v>
      </c>
      <c r="AZ39">
        <f>IF(SUMIF('Claims Backend'!$AG$1:$BP$1,AZ$3,'Claims Backend'!$AG38:$BP38)&gt;=1,1,0)*$H39</f>
        <v>0</v>
      </c>
      <c r="BA39">
        <f>IF(SUMIF('Claims Backend'!$AG$1:$BP$1,BA$3,'Claims Backend'!$AG38:$BP38)&gt;=1,1,0)*$H39</f>
        <v>0</v>
      </c>
      <c r="BB39">
        <f>IF(SUMIF('Claims Backend'!$AG$1:$BP$1,BB$3,'Claims Backend'!$AG38:$BP38)&gt;=1,1,0)*$H39</f>
        <v>0</v>
      </c>
      <c r="BC39">
        <f>IF(SUMIF('Claims Backend'!$AG$1:$BP$1,BC$3,'Claims Backend'!$AG38:$BP38)&gt;=1,1,0)*$H39</f>
        <v>0</v>
      </c>
      <c r="BD39">
        <f>IF(SUMIF('Claims Backend'!$AG$1:$BP$1,BD$3,'Claims Backend'!$AG38:$BP38)&gt;=1,1,0)*$H39</f>
        <v>0</v>
      </c>
      <c r="BE39">
        <f>IF(SUMIF('Claims Backend'!$AG$1:$BP$1,BE$3,'Claims Backend'!$AG38:$BP38)&gt;=1,1,0)*$H39</f>
        <v>0</v>
      </c>
      <c r="BF39">
        <f>IF(SUMIF('Claims Backend'!$AG$1:$BP$1,BF$3,'Claims Backend'!$AG38:$BP38)&gt;=1,1,0)*$H39</f>
        <v>0</v>
      </c>
      <c r="BG39">
        <f>IF(SUMIF('Claims Backend'!$AG$1:$BP$1,BG$3,'Claims Backend'!$AG38:$BP38)&gt;=1,1,0)*$H39</f>
        <v>0</v>
      </c>
      <c r="BH39">
        <f>IF(SUMIF('Claims Backend'!$AG$1:$BP$1,BH$3,'Claims Backend'!$AG38:$BP38)&gt;=1,1,0)*$H39</f>
        <v>0</v>
      </c>
      <c r="BI39">
        <f>IF(SUMIF('Claims Backend'!$AG$1:$BP$1,BI$3,'Claims Backend'!$AG38:$BP38)&gt;=1,1,0)*$H39</f>
        <v>0</v>
      </c>
      <c r="BJ39">
        <f>IF(SUMIF('Claims Backend'!$AG$1:$BP$1,BJ$3,'Claims Backend'!$AG38:$BP38)&gt;=1,1,0)*$H39</f>
        <v>0</v>
      </c>
    </row>
    <row r="40" spans="1:62">
      <c r="A40" s="9" t="str">
        <f>_xlfn.XLOOKUP($E40,'Copy of Raw Data'!$E:$E,'Copy of Raw Data'!A:A,"ERROR",0,1)</f>
        <v>US</v>
      </c>
      <c r="B40" s="9" t="str">
        <f>_xlfn.XLOOKUP($E40,'Copy of Raw Data'!$E:$E,'Copy of Raw Data'!B:B,"ERROR",0,1)</f>
        <v>Hair Mousses</v>
      </c>
      <c r="C40" s="9" t="str">
        <f>_xlfn.XLOOKUP($E40,'Copy of Raw Data'!$E:$E,'Copy of Raw Data'!C:C,"ERROR",0,1)</f>
        <v>Herbal Essences</v>
      </c>
      <c r="D40" s="9" t="str">
        <f>_xlfn.XLOOKUP($E40,'Copy of Raw Data'!$E:$E,'Copy of Raw Data'!D:D,"ERROR",0,1)</f>
        <v>www.amazon.com/dp/B0B995XZ6T</v>
      </c>
      <c r="E40" s="9" t="s">
        <v>174</v>
      </c>
      <c r="F40" s="9" t="str">
        <f>_xlfn.XLOOKUP($E40,'Copy of Raw Data'!$E:$E,'Copy of Raw Data'!F:F,"ERROR",0,1)</f>
        <v>Herbal Essences Curl Boosting Mousse for Curly Hair and Wavy Hair, Anti Frizz, All Day Hold, Pack of 3, 20.4 oz Total</v>
      </c>
      <c r="G40" s="9">
        <f>_xlfn.XLOOKUP($E40,'Copy of Raw Data'!$E:$E,'Copy of Raw Data'!G:G,"ERROR",0,1)</f>
        <v>14059</v>
      </c>
      <c r="H40" s="9">
        <f>_xlfn.XLOOKUP($E40,'Copy of Raw Data'!$E:$E,'Copy of Raw Data'!H:H,"ERROR",0,1)</f>
        <v>171418.49</v>
      </c>
      <c r="I40" s="9">
        <f>_xlfn.XLOOKUP($E40,'Copy of Raw Data'!$E:$E,'Copy of Raw Data'!I:I,"ERROR",0,1)</f>
        <v>0.00716868272789851</v>
      </c>
      <c r="J40" s="9" t="str">
        <f>_xlfn.XLOOKUP($E40,'Copy of Raw Data'!$E:$E,'Copy of 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10 to 15</v>
      </c>
      <c r="L40" s="9">
        <f>_xlfn.XLOOKUP($E40,'Copy of Raw Data'!$E:$E,'Copy of Raw Data'!L:L,"ERROR",0,1)</f>
        <v>12.41</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10 to 15</v>
      </c>
      <c r="N40" s="9">
        <f>_xlfn.XLOOKUP($E40,'Copy of Raw Data'!$E:$E,'Copy of Raw Data'!N:N,"ERROR",0,1)</f>
        <v>14.99</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15% to 20%</v>
      </c>
      <c r="P40" s="16">
        <f t="shared" si="3"/>
        <v>0.172114743162108</v>
      </c>
      <c r="Q40" s="9">
        <f>_xlfn.XLOOKUP($E40,'Copy of Raw Data'!$E:$E,'Copy of Raw Data'!Q:Q,"ERROR",0,1)</f>
        <v>20.4</v>
      </c>
      <c r="R40" s="9" t="str">
        <f>_xlfn.XLOOKUP($E40,'Copy of Raw Data'!$E:$E,'Copy of Raw Data'!R:R,"ERROR",0,1)</f>
        <v>oz</v>
      </c>
      <c r="S40" s="17">
        <f t="shared" si="4"/>
        <v>0.608333333333333</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0.5 to 0.75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 to 0.05</v>
      </c>
      <c r="V40" s="17">
        <f t="shared" si="5"/>
        <v>0.0248496422579854</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 to 0.05</v>
      </c>
      <c r="X40" s="17">
        <f t="shared" si="6"/>
        <v>0.020572652463082</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20 to 25</v>
      </c>
      <c r="Z40" s="17">
        <f t="array" ref="Z40">_xlfn.IFS(AA40="oz",_xlfn.IFS(R40="oz",Q40,R40="fl oz",Q40*1.04,R40="ml",Q40*0.0338),AA40="fl oz",_xlfn.IFS(R40="oz",Q40/1.04,R40="fl oz",Q40,R40="ml",Q40*0.0338/1.04),AA40="ml",_xlfn.IFS(R40="oz",Q40/0.0338,R40="fl oz",Q40*1.04/0.0338,R40="ml",Q40))</f>
        <v>20.4</v>
      </c>
      <c r="AA40" s="9" t="str">
        <f>_xlfn.XLOOKUP($E40,'Copy of Raw Data'!$E:$E,'Copy of Raw Data'!AA:AA,"ERROR",0,1)</f>
        <v>oz</v>
      </c>
      <c r="AB40" s="9" t="str">
        <f>_xlfn.XLOOKUP($E40,'Copy of Raw Data'!$E:$E,'Copy of Raw Data'!AB:AB,"ERROR",0,1)</f>
        <v>Spray Can</v>
      </c>
      <c r="AC40" s="9" t="str">
        <f>_xlfn.XLOOKUP($E40,'Copy of Raw Data'!$E:$E,'Copy of Raw Data'!AC:AC,"ERROR",0,1)</f>
        <v>Pack of 3</v>
      </c>
      <c r="AD40" s="9" t="str">
        <f>_xlfn.XLOOKUP($E40,'Copy of Raw Data'!$E:$E,'Copy of Raw Data'!AD:AD,"ERROR",0,1)</f>
        <v>Frizz Control, Hold, Curl Enhancing, Color Safe</v>
      </c>
      <c r="AE40" s="9" t="str">
        <f>_xlfn.XLOOKUP($E40,'Copy of Raw Data'!$E:$E,'Copy of Raw Data'!AO:AO,"ERROR",0,1)</f>
        <v>Cruelty Free, Paraben Free, Dye Free</v>
      </c>
      <c r="AF40" s="9" t="str">
        <f>_xlfn.XLOOKUP($E40,'Copy of Raw Data'!$E:$E,'Copy of Raw Data'!AZ:AZ,"ERROR",0,1)</f>
        <v>Jojoba Oil, Lavender, Disodium edta, Citric Acid</v>
      </c>
      <c r="AG40">
        <f>IF(SUMIF('Claims Backend'!$AG$1:$BP$1,AG$3,'Claims Backend'!$AG39:$BP39)&gt;=1,1,0)*$H40</f>
        <v>0</v>
      </c>
      <c r="AH40">
        <f>IF(SUMIF('Claims Backend'!$AG$1:$BP$1,AH$3,'Claims Backend'!$AG39:$BP39)&gt;=1,1,0)*$H40</f>
        <v>0</v>
      </c>
      <c r="AI40">
        <f>IF(SUMIF('Claims Backend'!$AG$1:$BP$1,AI$3,'Claims Backend'!$AG39:$BP39)&gt;=1,1,0)*$H40</f>
        <v>0</v>
      </c>
      <c r="AJ40">
        <f>IF(SUMIF('Claims Backend'!$AG$1:$BP$1,AJ$3,'Claims Backend'!$AG39:$BP39)&gt;=1,1,0)*$H40</f>
        <v>0</v>
      </c>
      <c r="AK40">
        <f>IF(SUMIF('Claims Backend'!$AG$1:$BP$1,AK$3,'Claims Backend'!$AG39:$BP39)&gt;=1,1,0)*$H40</f>
        <v>0</v>
      </c>
      <c r="AL40">
        <f>IF(SUMIF('Claims Backend'!$AG$1:$BP$1,AL$3,'Claims Backend'!$AG39:$BP39)&gt;=1,1,0)*$H40</f>
        <v>0</v>
      </c>
      <c r="AM40">
        <f>IF(SUMIF('Claims Backend'!$AG$1:$BP$1,AM$3,'Claims Backend'!$AG39:$BP39)&gt;=1,1,0)*$H40</f>
        <v>171418.49</v>
      </c>
      <c r="AN40">
        <f>IF(SUMIF('Claims Backend'!$AG$1:$BP$1,AN$3,'Claims Backend'!$AG39:$BP39)&gt;=1,1,0)*$H40</f>
        <v>0</v>
      </c>
      <c r="AO40">
        <f>IF(SUMIF('Claims Backend'!$AG$1:$BP$1,AO$3,'Claims Backend'!$AG39:$BP39)&gt;=1,1,0)*$H40</f>
        <v>171418.49</v>
      </c>
      <c r="AP40">
        <f>IF(SUMIF('Claims Backend'!$AG$1:$BP$1,AP$3,'Claims Backend'!$AG39:$BP39)&gt;=1,1,0)*$H40</f>
        <v>0</v>
      </c>
      <c r="AQ40">
        <f>IF(SUMIF('Claims Backend'!$AG$1:$BP$1,AQ$3,'Claims Backend'!$AG39:$BP39)&gt;=1,1,0)*$H40</f>
        <v>0</v>
      </c>
      <c r="AR40">
        <f>IF(SUMIF('Claims Backend'!$AG$1:$BP$1,AR$3,'Claims Backend'!$AG39:$BP39)&gt;=1,1,0)*$H40</f>
        <v>0</v>
      </c>
      <c r="AS40">
        <f>IF(SUMIF('Claims Backend'!$AG$1:$BP$1,AS$3,'Claims Backend'!$AG39:$BP39)&gt;=1,1,0)*$H40</f>
        <v>0</v>
      </c>
      <c r="AT40">
        <f>IF(SUMIF('Claims Backend'!$AG$1:$BP$1,AT$3,'Claims Backend'!$AG39:$BP39)&gt;=1,1,0)*$H40</f>
        <v>0</v>
      </c>
      <c r="AU40">
        <f>IF(SUMIF('Claims Backend'!$AG$1:$BP$1,AU$3,'Claims Backend'!$AG39:$BP39)&gt;=1,1,0)*$H40</f>
        <v>0</v>
      </c>
      <c r="AV40">
        <f>IF(SUMIF('Claims Backend'!$AG$1:$BP$1,AV$3,'Claims Backend'!$AG39:$BP39)&gt;=1,1,0)*$H40</f>
        <v>0</v>
      </c>
      <c r="AW40">
        <f>IF(SUMIF('Claims Backend'!$AG$1:$BP$1,AW$3,'Claims Backend'!$AG39:$BP39)&gt;=1,1,0)*$H40</f>
        <v>171418.49</v>
      </c>
      <c r="AX40">
        <f>IF(SUMIF('Claims Backend'!$AG$1:$BP$1,AX$3,'Claims Backend'!$AG39:$BP39)&gt;=1,1,0)*$H40</f>
        <v>0</v>
      </c>
      <c r="AY40">
        <f>IF(SUMIF('Claims Backend'!$AG$1:$BP$1,AY$3,'Claims Backend'!$AG39:$BP39)&gt;=1,1,0)*$H40</f>
        <v>0</v>
      </c>
      <c r="AZ40">
        <f>IF(SUMIF('Claims Backend'!$AG$1:$BP$1,AZ$3,'Claims Backend'!$AG39:$BP39)&gt;=1,1,0)*$H40</f>
        <v>0</v>
      </c>
      <c r="BA40">
        <f>IF(SUMIF('Claims Backend'!$AG$1:$BP$1,BA$3,'Claims Backend'!$AG39:$BP39)&gt;=1,1,0)*$H40</f>
        <v>0</v>
      </c>
      <c r="BB40">
        <f>IF(SUMIF('Claims Backend'!$AG$1:$BP$1,BB$3,'Claims Backend'!$AG39:$BP39)&gt;=1,1,0)*$H40</f>
        <v>0</v>
      </c>
      <c r="BC40">
        <f>IF(SUMIF('Claims Backend'!$AG$1:$BP$1,BC$3,'Claims Backend'!$AG39:$BP39)&gt;=1,1,0)*$H40</f>
        <v>0</v>
      </c>
      <c r="BD40">
        <f>IF(SUMIF('Claims Backend'!$AG$1:$BP$1,BD$3,'Claims Backend'!$AG39:$BP39)&gt;=1,1,0)*$H40</f>
        <v>0</v>
      </c>
      <c r="BE40">
        <f>IF(SUMIF('Claims Backend'!$AG$1:$BP$1,BE$3,'Claims Backend'!$AG39:$BP39)&gt;=1,1,0)*$H40</f>
        <v>0</v>
      </c>
      <c r="BF40">
        <f>IF(SUMIF('Claims Backend'!$AG$1:$BP$1,BF$3,'Claims Backend'!$AG39:$BP39)&gt;=1,1,0)*$H40</f>
        <v>0</v>
      </c>
      <c r="BG40">
        <f>IF(SUMIF('Claims Backend'!$AG$1:$BP$1,BG$3,'Claims Backend'!$AG39:$BP39)&gt;=1,1,0)*$H40</f>
        <v>0</v>
      </c>
      <c r="BH40">
        <f>IF(SUMIF('Claims Backend'!$AG$1:$BP$1,BH$3,'Claims Backend'!$AG39:$BP39)&gt;=1,1,0)*$H40</f>
        <v>0</v>
      </c>
      <c r="BI40">
        <f>IF(SUMIF('Claims Backend'!$AG$1:$BP$1,BI$3,'Claims Backend'!$AG39:$BP39)&gt;=1,1,0)*$H40</f>
        <v>0</v>
      </c>
      <c r="BJ40">
        <f>IF(SUMIF('Claims Backend'!$AG$1:$BP$1,BJ$3,'Claims Backend'!$AG39:$BP39)&gt;=1,1,0)*$H40</f>
        <v>0</v>
      </c>
    </row>
    <row r="41" spans="1:62">
      <c r="A41" s="9" t="str">
        <f>_xlfn.XLOOKUP($E41,'Copy of Raw Data'!$E:$E,'Copy of Raw Data'!A:A,"ERROR",0,1)</f>
        <v>US</v>
      </c>
      <c r="B41" s="9" t="str">
        <f>_xlfn.XLOOKUP($E41,'Copy of Raw Data'!$E:$E,'Copy of Raw Data'!B:B,"ERROR",0,1)</f>
        <v>Hair Mousses</v>
      </c>
      <c r="C41" s="9" t="str">
        <f>_xlfn.XLOOKUP($E41,'Copy of Raw Data'!$E:$E,'Copy of Raw Data'!C:C,"ERROR",0,1)</f>
        <v>igk</v>
      </c>
      <c r="D41" s="9" t="str">
        <f>_xlfn.XLOOKUP($E41,'Copy of Raw Data'!$E:$E,'Copy of Raw Data'!D:D,"ERROR",0,1)</f>
        <v>www.amazon.com/dp/B091MJ3P9X</v>
      </c>
      <c r="E41" s="9" t="s">
        <v>178</v>
      </c>
      <c r="F41" s="9" t="str">
        <f>_xlfn.XLOOKUP($E41,'Copy of Raw Data'!$E:$E,'Copy of Raw Data'!F:F,"ERROR",0,1)</f>
        <v>IGK BIG TIME Volume &amp; Thickening Mousse | Moveable + Fullness + Frizz Control | Vegan + Cruelty Free | 6.2 Oz</v>
      </c>
      <c r="G41" s="9">
        <f>_xlfn.XLOOKUP($E41,'Copy of Raw Data'!$E:$E,'Copy of Raw Data'!G:G,"ERROR",0,1)</f>
        <v>5500</v>
      </c>
      <c r="H41" s="9">
        <f>_xlfn.XLOOKUP($E41,'Copy of Raw Data'!$E:$E,'Copy of Raw Data'!H:H,"ERROR",0,1)</f>
        <v>168617.16</v>
      </c>
      <c r="I41" s="9">
        <f>_xlfn.XLOOKUP($E41,'Copy of Raw Data'!$E:$E,'Copy of Raw Data'!I:I,"ERROR",0,1)</f>
        <v>0.00715997149654491</v>
      </c>
      <c r="J41" s="9" t="str">
        <f>_xlfn.XLOOKUP($E41,'Copy of Raw Data'!$E:$E,'Copy of 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_xlfn.XLOOKUP($E41,'Copy of Raw Data'!$E:$E,'Copy of Raw Data'!L:L,"ERROR",0,1)</f>
        <v>30.92</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_xlfn.XLOOKUP($E41,'Copy of Raw Data'!$E:$E,'Copy of Raw Data'!N:N,"ERROR",0,1)</f>
        <v>31.28</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6">
        <f t="shared" si="3"/>
        <v>0.0115089514066496</v>
      </c>
      <c r="Q41" s="9">
        <f>_xlfn.XLOOKUP($E41,'Copy of Raw Data'!$E:$E,'Copy of Raw Data'!Q:Q,"ERROR",0,1)</f>
        <v>6.2</v>
      </c>
      <c r="R41" s="9" t="str">
        <f>_xlfn.XLOOKUP($E41,'Copy of Raw Data'!$E:$E,'Copy of Raw Data'!R:R,"ERROR",0,1)</f>
        <v>oz</v>
      </c>
      <c r="S41" s="17">
        <f t="shared" si="4"/>
        <v>4.98709677419355</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4 to 5</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0.1 to 0.2</v>
      </c>
      <c r="V41" s="17">
        <f t="shared" si="5"/>
        <v>0.170617561390686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0.1 to 0.2</v>
      </c>
      <c r="X41" s="17">
        <f t="shared" si="6"/>
        <v>0.168653932167519</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6 to 8</v>
      </c>
      <c r="Z41" s="17">
        <f t="array" ref="Z41">_xlfn.IFS(AA41="oz",_xlfn.IFS(R41="oz",Q41,R41="fl oz",Q41*1.04,R41="ml",Q41*0.0338),AA41="fl oz",_xlfn.IFS(R41="oz",Q41/1.04,R41="fl oz",Q41,R41="ml",Q41*0.0338/1.04),AA41="ml",_xlfn.IFS(R41="oz",Q41/0.0338,R41="fl oz",Q41*1.04/0.0338,R41="ml",Q41))</f>
        <v>6.2</v>
      </c>
      <c r="AA41" s="9" t="str">
        <f>_xlfn.XLOOKUP($E41,'Copy of Raw Data'!$E:$E,'Copy of Raw Data'!AA:AA,"ERROR",0,1)</f>
        <v>oz</v>
      </c>
      <c r="AB41" s="9" t="str">
        <f>_xlfn.XLOOKUP($E41,'Copy of Raw Data'!$E:$E,'Copy of Raw Data'!AB:AB,"ERROR",0,1)</f>
        <v>Spray Can</v>
      </c>
      <c r="AC41" s="9" t="str">
        <f>_xlfn.XLOOKUP($E41,'Copy of Raw Data'!$E:$E,'Copy of Raw Data'!AC:AC,"ERROR",0,1)</f>
        <v>Pack of 1</v>
      </c>
      <c r="AD41" s="9" t="str">
        <f>_xlfn.XLOOKUP($E41,'Copy of Raw Data'!$E:$E,'Copy of Raw Data'!AD:AD,"ERROR",0,1)</f>
        <v>Frizz Control, Heat Protection, Lift</v>
      </c>
      <c r="AE41" s="9" t="str">
        <f>_xlfn.XLOOKUP($E41,'Copy of Raw Data'!$E:$E,'Copy of Raw Data'!AO:AO,"ERROR",0,1)</f>
        <v>Vegan, Cruelty Free</v>
      </c>
      <c r="AF41" s="9" t="str">
        <f>_xlfn.XLOOKUP($E41,'Copy of Raw Data'!$E:$E,'Copy of Raw Data'!AZ:AZ,"ERROR",0,1)</f>
        <v>Cotton, Castor Oil, Palm, Panthenol, Sunflower, Quinoa, Glycerin, Ethylhexylglycerin, Disodium edta, Geraniol</v>
      </c>
      <c r="AG41">
        <f>IF(SUMIF('Claims Backend'!$AG$1:$BP$1,AG$3,'Claims Backend'!$AG40:$BP40)&gt;=1,1,0)*$H41</f>
        <v>0</v>
      </c>
      <c r="AH41">
        <f>IF(SUMIF('Claims Backend'!$AG$1:$BP$1,AH$3,'Claims Backend'!$AG40:$BP40)&gt;=1,1,0)*$H41</f>
        <v>0</v>
      </c>
      <c r="AI41">
        <f>IF(SUMIF('Claims Backend'!$AG$1:$BP$1,AI$3,'Claims Backend'!$AG40:$BP40)&gt;=1,1,0)*$H41</f>
        <v>0</v>
      </c>
      <c r="AJ41">
        <f>IF(SUMIF('Claims Backend'!$AG$1:$BP$1,AJ$3,'Claims Backend'!$AG40:$BP40)&gt;=1,1,0)*$H41</f>
        <v>0</v>
      </c>
      <c r="AK41">
        <f>IF(SUMIF('Claims Backend'!$AG$1:$BP$1,AK$3,'Claims Backend'!$AG40:$BP40)&gt;=1,1,0)*$H41</f>
        <v>0</v>
      </c>
      <c r="AL41">
        <f>IF(SUMIF('Claims Backend'!$AG$1:$BP$1,AL$3,'Claims Backend'!$AG40:$BP40)&gt;=1,1,0)*$H41</f>
        <v>0</v>
      </c>
      <c r="AM41">
        <f>IF(SUMIF('Claims Backend'!$AG$1:$BP$1,AM$3,'Claims Backend'!$AG40:$BP40)&gt;=1,1,0)*$H41</f>
        <v>168617.16</v>
      </c>
      <c r="AN41">
        <f>IF(SUMIF('Claims Backend'!$AG$1:$BP$1,AN$3,'Claims Backend'!$AG40:$BP40)&gt;=1,1,0)*$H41</f>
        <v>0</v>
      </c>
      <c r="AO41">
        <f>IF(SUMIF('Claims Backend'!$AG$1:$BP$1,AO$3,'Claims Backend'!$AG40:$BP40)&gt;=1,1,0)*$H41</f>
        <v>0</v>
      </c>
      <c r="AP41">
        <f>IF(SUMIF('Claims Backend'!$AG$1:$BP$1,AP$3,'Claims Backend'!$AG40:$BP40)&gt;=1,1,0)*$H41</f>
        <v>0</v>
      </c>
      <c r="AQ41">
        <f>IF(SUMIF('Claims Backend'!$AG$1:$BP$1,AQ$3,'Claims Backend'!$AG40:$BP40)&gt;=1,1,0)*$H41</f>
        <v>0</v>
      </c>
      <c r="AR41">
        <f>IF(SUMIF('Claims Backend'!$AG$1:$BP$1,AR$3,'Claims Backend'!$AG40:$BP40)&gt;=1,1,0)*$H41</f>
        <v>0</v>
      </c>
      <c r="AS41">
        <f>IF(SUMIF('Claims Backend'!$AG$1:$BP$1,AS$3,'Claims Backend'!$AG40:$BP40)&gt;=1,1,0)*$H41</f>
        <v>0</v>
      </c>
      <c r="AT41">
        <f>IF(SUMIF('Claims Backend'!$AG$1:$BP$1,AT$3,'Claims Backend'!$AG40:$BP40)&gt;=1,1,0)*$H41</f>
        <v>0</v>
      </c>
      <c r="AU41">
        <f>IF(SUMIF('Claims Backend'!$AG$1:$BP$1,AU$3,'Claims Backend'!$AG40:$BP40)&gt;=1,1,0)*$H41</f>
        <v>0</v>
      </c>
      <c r="AV41">
        <f>IF(SUMIF('Claims Backend'!$AG$1:$BP$1,AV$3,'Claims Backend'!$AG40:$BP40)&gt;=1,1,0)*$H41</f>
        <v>0</v>
      </c>
      <c r="AW41">
        <f>IF(SUMIF('Claims Backend'!$AG$1:$BP$1,AW$3,'Claims Backend'!$AG40:$BP40)&gt;=1,1,0)*$H41</f>
        <v>0</v>
      </c>
      <c r="AX41">
        <f>IF(SUMIF('Claims Backend'!$AG$1:$BP$1,AX$3,'Claims Backend'!$AG40:$BP40)&gt;=1,1,0)*$H41</f>
        <v>0</v>
      </c>
      <c r="AY41">
        <f>IF(SUMIF('Claims Backend'!$AG$1:$BP$1,AY$3,'Claims Backend'!$AG40:$BP40)&gt;=1,1,0)*$H41</f>
        <v>0</v>
      </c>
      <c r="AZ41">
        <f>IF(SUMIF('Claims Backend'!$AG$1:$BP$1,AZ$3,'Claims Backend'!$AG40:$BP40)&gt;=1,1,0)*$H41</f>
        <v>168617.16</v>
      </c>
      <c r="BA41">
        <f>IF(SUMIF('Claims Backend'!$AG$1:$BP$1,BA$3,'Claims Backend'!$AG40:$BP40)&gt;=1,1,0)*$H41</f>
        <v>0</v>
      </c>
      <c r="BB41">
        <f>IF(SUMIF('Claims Backend'!$AG$1:$BP$1,BB$3,'Claims Backend'!$AG40:$BP40)&gt;=1,1,0)*$H41</f>
        <v>0</v>
      </c>
      <c r="BC41">
        <f>IF(SUMIF('Claims Backend'!$AG$1:$BP$1,BC$3,'Claims Backend'!$AG40:$BP40)&gt;=1,1,0)*$H41</f>
        <v>0</v>
      </c>
      <c r="BD41">
        <f>IF(SUMIF('Claims Backend'!$AG$1:$BP$1,BD$3,'Claims Backend'!$AG40:$BP40)&gt;=1,1,0)*$H41</f>
        <v>0</v>
      </c>
      <c r="BE41">
        <f>IF(SUMIF('Claims Backend'!$AG$1:$BP$1,BE$3,'Claims Backend'!$AG40:$BP40)&gt;=1,1,0)*$H41</f>
        <v>0</v>
      </c>
      <c r="BF41">
        <f>IF(SUMIF('Claims Backend'!$AG$1:$BP$1,BF$3,'Claims Backend'!$AG40:$BP40)&gt;=1,1,0)*$H41</f>
        <v>0</v>
      </c>
      <c r="BG41">
        <f>IF(SUMIF('Claims Backend'!$AG$1:$BP$1,BG$3,'Claims Backend'!$AG40:$BP40)&gt;=1,1,0)*$H41</f>
        <v>0</v>
      </c>
      <c r="BH41">
        <f>IF(SUMIF('Claims Backend'!$AG$1:$BP$1,BH$3,'Claims Backend'!$AG40:$BP40)&gt;=1,1,0)*$H41</f>
        <v>0</v>
      </c>
      <c r="BI41">
        <f>IF(SUMIF('Claims Backend'!$AG$1:$BP$1,BI$3,'Claims Backend'!$AG40:$BP40)&gt;=1,1,0)*$H41</f>
        <v>0</v>
      </c>
      <c r="BJ41">
        <f>IF(SUMIF('Claims Backend'!$AG$1:$BP$1,BJ$3,'Claims Backend'!$AG40:$BP40)&gt;=1,1,0)*$H41</f>
        <v>0</v>
      </c>
    </row>
    <row r="42" spans="1:62">
      <c r="A42" s="9" t="str">
        <f>_xlfn.XLOOKUP($E42,'Copy of Raw Data'!$E:$E,'Copy of Raw Data'!A:A,"ERROR",0,1)</f>
        <v>US</v>
      </c>
      <c r="B42" s="9" t="str">
        <f>_xlfn.XLOOKUP($E42,'Copy of Raw Data'!$E:$E,'Copy of Raw Data'!B:B,"ERROR",0,1)</f>
        <v>Hair Mousses</v>
      </c>
      <c r="C42" s="9" t="str">
        <f>_xlfn.XLOOKUP($E42,'Copy of Raw Data'!$E:$E,'Copy of Raw Data'!C:C,"ERROR",0,1)</f>
        <v>r+co</v>
      </c>
      <c r="D42" s="9" t="str">
        <f>_xlfn.XLOOKUP($E42,'Copy of Raw Data'!$E:$E,'Copy of Raw Data'!D:D,"ERROR",0,1)</f>
        <v>www.amazon.com/dp/B00X2YPP6U</v>
      </c>
      <c r="E42" s="9" t="s">
        <v>181</v>
      </c>
      <c r="F42" s="9" t="str">
        <f>_xlfn.XLOOKUP($E42,'Copy of Raw Data'!$E:$E,'Copy of Raw Data'!F:F,"ERROR",0,1)</f>
        <v>R+Co Park Ave Blowout Balm, Vitamin-Rich Hair Balm for Smooth Blowouts</v>
      </c>
      <c r="G42" s="9">
        <f>_xlfn.XLOOKUP($E42,'Copy of Raw Data'!$E:$E,'Copy of Raw Data'!G:G,"ERROR",0,1)</f>
        <v>5460</v>
      </c>
      <c r="H42" s="9">
        <f>_xlfn.XLOOKUP($E42,'Copy of Raw Data'!$E:$E,'Copy of Raw Data'!H:H,"ERROR",0,1)</f>
        <v>168412.26</v>
      </c>
      <c r="I42" s="9">
        <f>_xlfn.XLOOKUP($E42,'Copy of Raw Data'!$E:$E,'Copy of Raw Data'!I:I,"ERROR",0,1)</f>
        <v>0.00706937001386697</v>
      </c>
      <c r="J42" s="9" t="str">
        <f>_xlfn.XLOOKUP($E42,'Copy of Raw Data'!$E:$E,'Copy of 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30 to 40</v>
      </c>
      <c r="L42" s="9">
        <f>_xlfn.XLOOKUP($E42,'Copy of Raw Data'!$E:$E,'Copy of Raw Data'!L:L,"ERROR",0,1)</f>
        <v>32.75</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30 to 40</v>
      </c>
      <c r="N42" s="9">
        <f>_xlfn.XLOOKUP($E42,'Copy of Raw Data'!$E:$E,'Copy of Raw Data'!N:N,"ERROR",0,1)</f>
        <v>34</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2% to 4%</v>
      </c>
      <c r="P42" s="16">
        <f t="shared" si="3"/>
        <v>0.0367647058823529</v>
      </c>
      <c r="Q42" s="9">
        <f>_xlfn.XLOOKUP($E42,'Copy of Raw Data'!$E:$E,'Copy of Raw Data'!Q:Q,"ERROR",0,1)</f>
        <v>5</v>
      </c>
      <c r="R42" s="9" t="str">
        <f>_xlfn.XLOOKUP($E42,'Copy of Raw Data'!$E:$E,'Copy of Raw Data'!R:R,"ERROR",0,1)</f>
        <v>fl oz</v>
      </c>
      <c r="S42" s="17">
        <f t="shared" si="4"/>
        <v>6.29807692307692</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5 to 10</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7">
        <f t="shared" si="5"/>
        <v>0.221118077053146</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7">
        <f t="shared" si="6"/>
        <v>0.212988735985016</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17">
        <f t="array" ref="Z42">_xlfn.IFS(AA42="oz",_xlfn.IFS(R42="oz",Q42,R42="fl oz",Q42*1.04,R42="ml",Q42*0.0338),AA42="fl oz",_xlfn.IFS(R42="oz",Q42/1.04,R42="fl oz",Q42,R42="ml",Q42*0.0338/1.04),AA42="ml",_xlfn.IFS(R42="oz",Q42/0.0338,R42="fl oz",Q42*1.04/0.0338,R42="ml",Q42))</f>
        <v>5.2</v>
      </c>
      <c r="AA42" s="9" t="str">
        <f>_xlfn.XLOOKUP($E42,'Copy of Raw Data'!$E:$E,'Copy of Raw Data'!AA:AA,"ERROR",0,1)</f>
        <v>oz</v>
      </c>
      <c r="AB42" s="9" t="str">
        <f>_xlfn.XLOOKUP($E42,'Copy of Raw Data'!$E:$E,'Copy of Raw Data'!AB:AB,"ERROR",0,1)</f>
        <v>Tube</v>
      </c>
      <c r="AC42" s="9" t="str">
        <f>_xlfn.XLOOKUP($E42,'Copy of Raw Data'!$E:$E,'Copy of Raw Data'!AC:AC,"ERROR",0,1)</f>
        <v>Pack of 1</v>
      </c>
      <c r="AD42" s="9" t="str">
        <f>_xlfn.XLOOKUP($E42,'Copy of Raw Data'!$E:$E,'Copy of Raw Data'!AD:AD,"ERROR",0,1)</f>
        <v>Nourishing, Strengthening, Shine, Thickening, Moisturizing</v>
      </c>
      <c r="AE42" s="9" t="str">
        <f>_xlfn.XLOOKUP($E42,'Copy of Raw Data'!$E:$E,'Copy of Raw Data'!AO:AO,"ERROR",0,1)</f>
        <v>Paraben-Free, Sulfate-Free, Petrolatum Free, Mineral Oil Free, Cruelty-Free, Gluten Free, Vegan</v>
      </c>
      <c r="AF42" s="9" t="str">
        <f>_xlfn.XLOOKUP($E42,'Copy of Raw Data'!$E:$E,'Copy of Raw Data'!AZ:AZ,"ERROR",0,1)</f>
        <v>Rice, Vitamin E, Pro Vitamin B5, Soy</v>
      </c>
      <c r="AG42">
        <f>IF(SUMIF('Claims Backend'!$AG$1:$BP$1,AG$3,'Claims Backend'!$AG41:$BP41)&gt;=1,1,0)*$H42</f>
        <v>0</v>
      </c>
      <c r="AH42">
        <f>IF(SUMIF('Claims Backend'!$AG$1:$BP$1,AH$3,'Claims Backend'!$AG41:$BP41)&gt;=1,1,0)*$H42</f>
        <v>0</v>
      </c>
      <c r="AI42">
        <f>IF(SUMIF('Claims Backend'!$AG$1:$BP$1,AI$3,'Claims Backend'!$AG41:$BP41)&gt;=1,1,0)*$H42</f>
        <v>0</v>
      </c>
      <c r="AJ42">
        <f>IF(SUMIF('Claims Backend'!$AG$1:$BP$1,AJ$3,'Claims Backend'!$AG41:$BP41)&gt;=1,1,0)*$H42</f>
        <v>0</v>
      </c>
      <c r="AK42">
        <f>IF(SUMIF('Claims Backend'!$AG$1:$BP$1,AK$3,'Claims Backend'!$AG41:$BP41)&gt;=1,1,0)*$H42</f>
        <v>0</v>
      </c>
      <c r="AL42">
        <f>IF(SUMIF('Claims Backend'!$AG$1:$BP$1,AL$3,'Claims Backend'!$AG41:$BP41)&gt;=1,1,0)*$H42</f>
        <v>0</v>
      </c>
      <c r="AM42">
        <f>IF(SUMIF('Claims Backend'!$AG$1:$BP$1,AM$3,'Claims Backend'!$AG41:$BP41)&gt;=1,1,0)*$H42</f>
        <v>168412.26</v>
      </c>
      <c r="AN42">
        <f>IF(SUMIF('Claims Backend'!$AG$1:$BP$1,AN$3,'Claims Backend'!$AG41:$BP41)&gt;=1,1,0)*$H42</f>
        <v>0</v>
      </c>
      <c r="AO42">
        <f>IF(SUMIF('Claims Backend'!$AG$1:$BP$1,AO$3,'Claims Backend'!$AG41:$BP41)&gt;=1,1,0)*$H42</f>
        <v>0</v>
      </c>
      <c r="AP42">
        <f>IF(SUMIF('Claims Backend'!$AG$1:$BP$1,AP$3,'Claims Backend'!$AG41:$BP41)&gt;=1,1,0)*$H42</f>
        <v>0</v>
      </c>
      <c r="AQ42">
        <f>IF(SUMIF('Claims Backend'!$AG$1:$BP$1,AQ$3,'Claims Backend'!$AG41:$BP41)&gt;=1,1,0)*$H42</f>
        <v>0</v>
      </c>
      <c r="AR42">
        <f>IF(SUMIF('Claims Backend'!$AG$1:$BP$1,AR$3,'Claims Backend'!$AG41:$BP41)&gt;=1,1,0)*$H42</f>
        <v>0</v>
      </c>
      <c r="AS42">
        <f>IF(SUMIF('Claims Backend'!$AG$1:$BP$1,AS$3,'Claims Backend'!$AG41:$BP41)&gt;=1,1,0)*$H42</f>
        <v>168412.26</v>
      </c>
      <c r="AT42">
        <f>IF(SUMIF('Claims Backend'!$AG$1:$BP$1,AT$3,'Claims Backend'!$AG41:$BP41)&gt;=1,1,0)*$H42</f>
        <v>168412.26</v>
      </c>
      <c r="AU42">
        <f>IF(SUMIF('Claims Backend'!$AG$1:$BP$1,AU$3,'Claims Backend'!$AG41:$BP41)&gt;=1,1,0)*$H42</f>
        <v>0</v>
      </c>
      <c r="AV42">
        <f>IF(SUMIF('Claims Backend'!$AG$1:$BP$1,AV$3,'Claims Backend'!$AG41:$BP41)&gt;=1,1,0)*$H42</f>
        <v>0</v>
      </c>
      <c r="AW42">
        <f>IF(SUMIF('Claims Backend'!$AG$1:$BP$1,AW$3,'Claims Backend'!$AG41:$BP41)&gt;=1,1,0)*$H42</f>
        <v>168412.26</v>
      </c>
      <c r="AX42">
        <f>IF(SUMIF('Claims Backend'!$AG$1:$BP$1,AX$3,'Claims Backend'!$AG41:$BP41)&gt;=1,1,0)*$H42</f>
        <v>0</v>
      </c>
      <c r="AY42">
        <f>IF(SUMIF('Claims Backend'!$AG$1:$BP$1,AY$3,'Claims Backend'!$AG41:$BP41)&gt;=1,1,0)*$H42</f>
        <v>168412.26</v>
      </c>
      <c r="AZ42">
        <f>IF(SUMIF('Claims Backend'!$AG$1:$BP$1,AZ$3,'Claims Backend'!$AG41:$BP41)&gt;=1,1,0)*$H42</f>
        <v>168412.26</v>
      </c>
      <c r="BA42">
        <f>IF(SUMIF('Claims Backend'!$AG$1:$BP$1,BA$3,'Claims Backend'!$AG41:$BP41)&gt;=1,1,0)*$H42</f>
        <v>0</v>
      </c>
      <c r="BB42">
        <f>IF(SUMIF('Claims Backend'!$AG$1:$BP$1,BB$3,'Claims Backend'!$AG41:$BP41)&gt;=1,1,0)*$H42</f>
        <v>0</v>
      </c>
      <c r="BC42">
        <f>IF(SUMIF('Claims Backend'!$AG$1:$BP$1,BC$3,'Claims Backend'!$AG41:$BP41)&gt;=1,1,0)*$H42</f>
        <v>0</v>
      </c>
      <c r="BD42">
        <f>IF(SUMIF('Claims Backend'!$AG$1:$BP$1,BD$3,'Claims Backend'!$AG41:$BP41)&gt;=1,1,0)*$H42</f>
        <v>0</v>
      </c>
      <c r="BE42">
        <f>IF(SUMIF('Claims Backend'!$AG$1:$BP$1,BE$3,'Claims Backend'!$AG41:$BP41)&gt;=1,1,0)*$H42</f>
        <v>0</v>
      </c>
      <c r="BF42">
        <f>IF(SUMIF('Claims Backend'!$AG$1:$BP$1,BF$3,'Claims Backend'!$AG41:$BP41)&gt;=1,1,0)*$H42</f>
        <v>168412.26</v>
      </c>
      <c r="BG42">
        <f>IF(SUMIF('Claims Backend'!$AG$1:$BP$1,BG$3,'Claims Backend'!$AG41:$BP41)&gt;=1,1,0)*$H42</f>
        <v>0</v>
      </c>
      <c r="BH42">
        <f>IF(SUMIF('Claims Backend'!$AG$1:$BP$1,BH$3,'Claims Backend'!$AG41:$BP41)&gt;=1,1,0)*$H42</f>
        <v>0</v>
      </c>
      <c r="BI42">
        <f>IF(SUMIF('Claims Backend'!$AG$1:$BP$1,BI$3,'Claims Backend'!$AG41:$BP41)&gt;=1,1,0)*$H42</f>
        <v>0</v>
      </c>
      <c r="BJ42">
        <f>IF(SUMIF('Claims Backend'!$AG$1:$BP$1,BJ$3,'Claims Backend'!$AG41:$BP41)&gt;=1,1,0)*$H42</f>
        <v>0</v>
      </c>
    </row>
    <row r="43" spans="1:62">
      <c r="A43" s="9" t="str">
        <f>_xlfn.XLOOKUP($E43,'Copy of Raw Data'!$E:$E,'Copy of Raw Data'!A:A,"ERROR",0,1)</f>
        <v>US</v>
      </c>
      <c r="B43" s="9" t="str">
        <f>_xlfn.XLOOKUP($E43,'Copy of Raw Data'!$E:$E,'Copy of Raw Data'!B:B,"ERROR",0,1)</f>
        <v>Hair Mousses</v>
      </c>
      <c r="C43" s="9" t="str">
        <f>_xlfn.XLOOKUP($E43,'Copy of Raw Data'!$E:$E,'Copy of Raw Data'!C:C,"ERROR",0,1)</f>
        <v>Pantene</v>
      </c>
      <c r="D43" s="9" t="str">
        <f>_xlfn.XLOOKUP($E43,'Copy of Raw Data'!$E:$E,'Copy of Raw Data'!D:D,"ERROR",0,1)</f>
        <v>www.amazon.com/dp/B07NFRL4M5</v>
      </c>
      <c r="E43" s="9" t="s">
        <v>185</v>
      </c>
      <c r="F43" s="9" t="str">
        <f>_xlfn.XLOOKUP($E43,'Copy of Raw Data'!$E:$E,'Copy of Raw Data'!F:F,"ERROR",0,1)</f>
        <v>Pantene Curl Mousse For Curly Hair, Tames Frizz for Soft Touchable Curls, 6.6 Ounce (Pack of 3)</v>
      </c>
      <c r="G43" s="9">
        <f>_xlfn.XLOOKUP($E43,'Copy of Raw Data'!$E:$E,'Copy of Raw Data'!G:G,"ERROR",0,1)</f>
        <v>9625</v>
      </c>
      <c r="H43" s="9">
        <f>_xlfn.XLOOKUP($E43,'Copy of Raw Data'!$E:$E,'Copy of Raw Data'!H:H,"ERROR",0,1)</f>
        <v>166281.19</v>
      </c>
      <c r="I43" s="9">
        <f>_xlfn.XLOOKUP($E43,'Copy of Raw Data'!$E:$E,'Copy of Raw Data'!I:I,"ERROR",0,1)</f>
        <v>0.00696148211504276</v>
      </c>
      <c r="J43" s="9" t="str">
        <f>_xlfn.XLOOKUP($E43,'Copy of Raw Data'!$E:$E,'Copy of 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_xlfn.XLOOKUP($E43,'Copy of Raw Data'!$E:$E,'Copy of Raw Data'!L:L,"ERROR",0,1)</f>
        <v>17.64</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_xlfn.XLOOKUP($E43,'Copy of Raw Data'!$E:$E,'Copy of Raw Data'!N:N,"ERROR",0,1)</f>
        <v>19.46</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8% to 10%</v>
      </c>
      <c r="P43" s="16">
        <f t="shared" si="3"/>
        <v>0.0935251798561151</v>
      </c>
      <c r="Q43" s="9">
        <f>_xlfn.XLOOKUP($E43,'Copy of Raw Data'!$E:$E,'Copy of Raw Data'!Q:Q,"ERROR",0,1)</f>
        <v>19.2</v>
      </c>
      <c r="R43" s="9" t="str">
        <f>_xlfn.XLOOKUP($E43,'Copy of Raw Data'!$E:$E,'Copy of Raw Data'!R:R,"ERROR",0,1)</f>
        <v>oz</v>
      </c>
      <c r="S43" s="17">
        <f t="shared" si="4"/>
        <v>0.91875</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0.75 to 1</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 to 0.05</v>
      </c>
      <c r="V43" s="17">
        <f t="shared" si="5"/>
        <v>0.0342760117235937</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7">
        <f t="shared" si="6"/>
        <v>0.0310703415623943</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15 to 20</v>
      </c>
      <c r="Z43" s="17">
        <f t="array" ref="Z43">_xlfn.IFS(AA43="oz",_xlfn.IFS(R43="oz",Q43,R43="fl oz",Q43*1.04,R43="ml",Q43*0.0338),AA43="fl oz",_xlfn.IFS(R43="oz",Q43/1.04,R43="fl oz",Q43,R43="ml",Q43*0.0338/1.04),AA43="ml",_xlfn.IFS(R43="oz",Q43/0.0338,R43="fl oz",Q43*1.04/0.0338,R43="ml",Q43))</f>
        <v>19.2</v>
      </c>
      <c r="AA43" s="9" t="str">
        <f>_xlfn.XLOOKUP($E43,'Copy of Raw Data'!$E:$E,'Copy of Raw Data'!AA:AA,"ERROR",0,1)</f>
        <v>oz</v>
      </c>
      <c r="AB43" s="9" t="str">
        <f>_xlfn.XLOOKUP($E43,'Copy of Raw Data'!$E:$E,'Copy of Raw Data'!AB:AB,"ERROR",0,1)</f>
        <v>Spray Can</v>
      </c>
      <c r="AC43" s="9" t="str">
        <f>_xlfn.XLOOKUP($E43,'Copy of Raw Data'!$E:$E,'Copy of Raw Data'!AC:AC,"ERROR",0,1)</f>
        <v>Pack of 3</v>
      </c>
      <c r="AD43" s="9" t="str">
        <f>_xlfn.XLOOKUP($E43,'Copy of Raw Data'!$E:$E,'Copy of Raw Data'!AD:AD,"ERROR",0,1)</f>
        <v>Frizz Control, Curl Enhancing, Humidity Protection, Lightweight, Nourishing, Shine</v>
      </c>
      <c r="AE43" s="9" t="str">
        <f>_xlfn.XLOOKUP($E43,'Copy of Raw Data'!$E:$E,'Copy of Raw Data'!AO:AO,"ERROR",0,1)</f>
        <v>Dairy Free</v>
      </c>
      <c r="AF43" s="9" t="str">
        <f>_xlfn.XLOOKUP($E43,'Copy of Raw Data'!$E:$E,'Copy of Raw Data'!AZ:AZ,"ERROR",0,1)</f>
        <v>Pro Vitamin B5, Disodium edta, Cetrimonium Choride, Panthenol</v>
      </c>
      <c r="AG43">
        <f>IF(SUMIF('Claims Backend'!$AG$1:$BP$1,AG$3,'Claims Backend'!$AG42:$BP42)&gt;=1,1,0)*$H43</f>
        <v>0</v>
      </c>
      <c r="AH43">
        <f>IF(SUMIF('Claims Backend'!$AG$1:$BP$1,AH$3,'Claims Backend'!$AG42:$BP42)&gt;=1,1,0)*$H43</f>
        <v>0</v>
      </c>
      <c r="AI43">
        <f>IF(SUMIF('Claims Backend'!$AG$1:$BP$1,AI$3,'Claims Backend'!$AG42:$BP42)&gt;=1,1,0)*$H43</f>
        <v>0</v>
      </c>
      <c r="AJ43">
        <f>IF(SUMIF('Claims Backend'!$AG$1:$BP$1,AJ$3,'Claims Backend'!$AG42:$BP42)&gt;=1,1,0)*$H43</f>
        <v>0</v>
      </c>
      <c r="AK43">
        <f>IF(SUMIF('Claims Backend'!$AG$1:$BP$1,AK$3,'Claims Backend'!$AG42:$BP42)&gt;=1,1,0)*$H43</f>
        <v>0</v>
      </c>
      <c r="AL43">
        <f>IF(SUMIF('Claims Backend'!$AG$1:$BP$1,AL$3,'Claims Backend'!$AG42:$BP42)&gt;=1,1,0)*$H43</f>
        <v>0</v>
      </c>
      <c r="AM43">
        <f>IF(SUMIF('Claims Backend'!$AG$1:$BP$1,AM$3,'Claims Backend'!$AG42:$BP42)&gt;=1,1,0)*$H43</f>
        <v>0</v>
      </c>
      <c r="AN43">
        <f>IF(SUMIF('Claims Backend'!$AG$1:$BP$1,AN$3,'Claims Backend'!$AG42:$BP42)&gt;=1,1,0)*$H43</f>
        <v>166281.19</v>
      </c>
      <c r="AO43">
        <f>IF(SUMIF('Claims Backend'!$AG$1:$BP$1,AO$3,'Claims Backend'!$AG42:$BP42)&gt;=1,1,0)*$H43</f>
        <v>0</v>
      </c>
      <c r="AP43">
        <f>IF(SUMIF('Claims Backend'!$AG$1:$BP$1,AP$3,'Claims Backend'!$AG42:$BP42)&gt;=1,1,0)*$H43</f>
        <v>0</v>
      </c>
      <c r="AQ43">
        <f>IF(SUMIF('Claims Backend'!$AG$1:$BP$1,AQ$3,'Claims Backend'!$AG42:$BP42)&gt;=1,1,0)*$H43</f>
        <v>0</v>
      </c>
      <c r="AR43">
        <f>IF(SUMIF('Claims Backend'!$AG$1:$BP$1,AR$3,'Claims Backend'!$AG42:$BP42)&gt;=1,1,0)*$H43</f>
        <v>0</v>
      </c>
      <c r="AS43">
        <f>IF(SUMIF('Claims Backend'!$AG$1:$BP$1,AS$3,'Claims Backend'!$AG42:$BP42)&gt;=1,1,0)*$H43</f>
        <v>0</v>
      </c>
      <c r="AT43">
        <f>IF(SUMIF('Claims Backend'!$AG$1:$BP$1,AT$3,'Claims Backend'!$AG42:$BP42)&gt;=1,1,0)*$H43</f>
        <v>0</v>
      </c>
      <c r="AU43">
        <f>IF(SUMIF('Claims Backend'!$AG$1:$BP$1,AU$3,'Claims Backend'!$AG42:$BP42)&gt;=1,1,0)*$H43</f>
        <v>0</v>
      </c>
      <c r="AV43">
        <f>IF(SUMIF('Claims Backend'!$AG$1:$BP$1,AV$3,'Claims Backend'!$AG42:$BP42)&gt;=1,1,0)*$H43</f>
        <v>0</v>
      </c>
      <c r="AW43">
        <f>IF(SUMIF('Claims Backend'!$AG$1:$BP$1,AW$3,'Claims Backend'!$AG42:$BP42)&gt;=1,1,0)*$H43</f>
        <v>0</v>
      </c>
      <c r="AX43">
        <f>IF(SUMIF('Claims Backend'!$AG$1:$BP$1,AX$3,'Claims Backend'!$AG42:$BP42)&gt;=1,1,0)*$H43</f>
        <v>0</v>
      </c>
      <c r="AY43">
        <f>IF(SUMIF('Claims Backend'!$AG$1:$BP$1,AY$3,'Claims Backend'!$AG42:$BP42)&gt;=1,1,0)*$H43</f>
        <v>0</v>
      </c>
      <c r="AZ43">
        <f>IF(SUMIF('Claims Backend'!$AG$1:$BP$1,AZ$3,'Claims Backend'!$AG42:$BP42)&gt;=1,1,0)*$H43</f>
        <v>0</v>
      </c>
      <c r="BA43">
        <f>IF(SUMIF('Claims Backend'!$AG$1:$BP$1,BA$3,'Claims Backend'!$AG42:$BP42)&gt;=1,1,0)*$H43</f>
        <v>0</v>
      </c>
      <c r="BB43">
        <f>IF(SUMIF('Claims Backend'!$AG$1:$BP$1,BB$3,'Claims Backend'!$AG42:$BP42)&gt;=1,1,0)*$H43</f>
        <v>0</v>
      </c>
      <c r="BC43">
        <f>IF(SUMIF('Claims Backend'!$AG$1:$BP$1,BC$3,'Claims Backend'!$AG42:$BP42)&gt;=1,1,0)*$H43</f>
        <v>0</v>
      </c>
      <c r="BD43">
        <f>IF(SUMIF('Claims Backend'!$AG$1:$BP$1,BD$3,'Claims Backend'!$AG42:$BP42)&gt;=1,1,0)*$H43</f>
        <v>0</v>
      </c>
      <c r="BE43">
        <f>IF(SUMIF('Claims Backend'!$AG$1:$BP$1,BE$3,'Claims Backend'!$AG42:$BP42)&gt;=1,1,0)*$H43</f>
        <v>0</v>
      </c>
      <c r="BF43">
        <f>IF(SUMIF('Claims Backend'!$AG$1:$BP$1,BF$3,'Claims Backend'!$AG42:$BP42)&gt;=1,1,0)*$H43</f>
        <v>0</v>
      </c>
      <c r="BG43">
        <f>IF(SUMIF('Claims Backend'!$AG$1:$BP$1,BG$3,'Claims Backend'!$AG42:$BP42)&gt;=1,1,0)*$H43</f>
        <v>0</v>
      </c>
      <c r="BH43">
        <f>IF(SUMIF('Claims Backend'!$AG$1:$BP$1,BH$3,'Claims Backend'!$AG42:$BP42)&gt;=1,1,0)*$H43</f>
        <v>0</v>
      </c>
      <c r="BI43">
        <f>IF(SUMIF('Claims Backend'!$AG$1:$BP$1,BI$3,'Claims Backend'!$AG42:$BP42)&gt;=1,1,0)*$H43</f>
        <v>0</v>
      </c>
      <c r="BJ43">
        <f>IF(SUMIF('Claims Backend'!$AG$1:$BP$1,BJ$3,'Claims Backend'!$AG42:$BP42)&gt;=1,1,0)*$H43</f>
        <v>0</v>
      </c>
    </row>
    <row r="44" spans="1:62">
      <c r="A44" s="9" t="str">
        <f>_xlfn.XLOOKUP($E44,'Copy of Raw Data'!$E:$E,'Copy of Raw Data'!A:A,"ERROR",0,1)</f>
        <v>US</v>
      </c>
      <c r="B44" s="9" t="str">
        <f>_xlfn.XLOOKUP($E44,'Copy of Raw Data'!$E:$E,'Copy of Raw Data'!B:B,"ERROR",0,1)</f>
        <v>Hair Mousses</v>
      </c>
      <c r="C44" s="9" t="str">
        <f>_xlfn.XLOOKUP($E44,'Copy of Raw Data'!$E:$E,'Copy of Raw Data'!C:C,"ERROR",0,1)</f>
        <v>rusk</v>
      </c>
      <c r="D44" s="9" t="str">
        <f>_xlfn.XLOOKUP($E44,'Copy of Raw Data'!$E:$E,'Copy of Raw Data'!D:D,"ERROR",0,1)</f>
        <v>www.amazon.com/dp/B00176SJPY</v>
      </c>
      <c r="E44" s="9" t="s">
        <v>189</v>
      </c>
      <c r="F44" s="9" t="str">
        <f>_xlfn.XLOOKUP($E44,'Copy of Raw Data'!$E:$E,'Copy of Raw Data'!F:F,"ERROR",0,1)</f>
        <v>RUSK Designer Collection Thicker Thickening Mousse for Fine or Thin Hair, 8.8 Oz, Thickening Mousse that Provides Body, Texture, and Hold Without Buildup, 8.8 Ounce (Pack of 1)</v>
      </c>
      <c r="G44" s="9">
        <f>_xlfn.XLOOKUP($E44,'Copy of Raw Data'!$E:$E,'Copy of Raw Data'!G:G,"ERROR",0,1)</f>
        <v>10136</v>
      </c>
      <c r="H44" s="9">
        <f>_xlfn.XLOOKUP($E44,'Copy of Raw Data'!$E:$E,'Copy of Raw Data'!H:H,"ERROR",0,1)</f>
        <v>163743.52</v>
      </c>
      <c r="I44" s="9">
        <f>_xlfn.XLOOKUP($E44,'Copy of Raw Data'!$E:$E,'Copy of Raw Data'!I:I,"ERROR",0,1)</f>
        <v>0.0066656152818381</v>
      </c>
      <c r="J44" s="9" t="str">
        <f>_xlfn.XLOOKUP($E44,'Copy of Raw Data'!$E:$E,'Copy of 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15 to 20</v>
      </c>
      <c r="L44" s="9">
        <f>_xlfn.XLOOKUP($E44,'Copy of Raw Data'!$E:$E,'Copy of Raw Data'!L:L,"ERROR",0,1)</f>
        <v>16.67</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15 to 20</v>
      </c>
      <c r="N44" s="9">
        <f>_xlfn.XLOOKUP($E44,'Copy of Raw Data'!$E:$E,'Copy of Raw Data'!N:N,"ERROR",0,1)</f>
        <v>17.18</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 to 4%</v>
      </c>
      <c r="P44" s="16">
        <f t="shared" si="3"/>
        <v>0.0296856810244469</v>
      </c>
      <c r="Q44" s="9">
        <f>_xlfn.XLOOKUP($E44,'Copy of Raw Data'!$E:$E,'Copy of Raw Data'!Q:Q,"ERROR",0,1)</f>
        <v>8.8</v>
      </c>
      <c r="R44" s="9" t="str">
        <f>_xlfn.XLOOKUP($E44,'Copy of Raw Data'!$E:$E,'Copy of Raw Data'!R:R,"ERROR",0,1)</f>
        <v>oz</v>
      </c>
      <c r="S44" s="17">
        <f t="shared" si="4"/>
        <v>1.89431818181818</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1 to 2</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7">
        <f t="shared" si="5"/>
        <v>0.0660220739693178</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0.05 to 0.1</v>
      </c>
      <c r="X44" s="17">
        <f t="shared" si="6"/>
        <v>0.0640621637408922</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17">
        <f t="array" ref="Z44">_xlfn.IFS(AA44="oz",_xlfn.IFS(R44="oz",Q44,R44="fl oz",Q44*1.04,R44="ml",Q44*0.0338),AA44="fl oz",_xlfn.IFS(R44="oz",Q44/1.04,R44="fl oz",Q44,R44="ml",Q44*0.0338/1.04),AA44="ml",_xlfn.IFS(R44="oz",Q44/0.0338,R44="fl oz",Q44*1.04/0.0338,R44="ml",Q44))</f>
        <v>8.8</v>
      </c>
      <c r="AA44" s="9" t="str">
        <f>_xlfn.XLOOKUP($E44,'Copy of Raw Data'!$E:$E,'Copy of Raw Data'!AA:AA,"ERROR",0,1)</f>
        <v>oz</v>
      </c>
      <c r="AB44" s="9" t="str">
        <f>_xlfn.XLOOKUP($E44,'Copy of Raw Data'!$E:$E,'Copy of Raw Data'!AB:AB,"ERROR",0,1)</f>
        <v>Spray Can</v>
      </c>
      <c r="AC44" s="9" t="str">
        <f>_xlfn.XLOOKUP($E44,'Copy of Raw Data'!$E:$E,'Copy of Raw Data'!AC:AC,"ERROR",0,1)</f>
        <v>Pack of 1</v>
      </c>
      <c r="AD44" s="9" t="str">
        <f>_xlfn.XLOOKUP($E44,'Copy of Raw Data'!$E:$E,'Copy of Raw Data'!AD:AD,"ERROR",0,1)</f>
        <v>Thickening, Hold, Moisturizing</v>
      </c>
      <c r="AE44" s="9" t="str">
        <f>_xlfn.XLOOKUP($E44,'Copy of Raw Data'!$E:$E,'Copy of Raw Data'!AO:AO,"ERROR",0,1)</f>
        <v>NA</v>
      </c>
      <c r="AF44" s="9" t="str">
        <f>_xlfn.XLOOKUP($E44,'Copy of Raw Data'!$E:$E,'Copy of Raw Data'!AZ:AZ,"ERROR",0,1)</f>
        <v>Water, Acrylate Copolymer, Glycerin, Castor Oil, Honey</v>
      </c>
      <c r="AG44">
        <f>IF(SUMIF('Claims Backend'!$AG$1:$BP$1,AG$3,'Claims Backend'!$AG43:$BP43)&gt;=1,1,0)*$H44</f>
        <v>0</v>
      </c>
      <c r="AH44">
        <f>IF(SUMIF('Claims Backend'!$AG$1:$BP$1,AH$3,'Claims Backend'!$AG43:$BP43)&gt;=1,1,0)*$H44</f>
        <v>0</v>
      </c>
      <c r="AI44">
        <f>IF(SUMIF('Claims Backend'!$AG$1:$BP$1,AI$3,'Claims Backend'!$AG43:$BP43)&gt;=1,1,0)*$H44</f>
        <v>0</v>
      </c>
      <c r="AJ44">
        <f>IF(SUMIF('Claims Backend'!$AG$1:$BP$1,AJ$3,'Claims Backend'!$AG43:$BP43)&gt;=1,1,0)*$H44</f>
        <v>0</v>
      </c>
      <c r="AK44">
        <f>IF(SUMIF('Claims Backend'!$AG$1:$BP$1,AK$3,'Claims Backend'!$AG43:$BP43)&gt;=1,1,0)*$H44</f>
        <v>0</v>
      </c>
      <c r="AL44">
        <f>IF(SUMIF('Claims Backend'!$AG$1:$BP$1,AL$3,'Claims Backend'!$AG43:$BP43)&gt;=1,1,0)*$H44</f>
        <v>0</v>
      </c>
      <c r="AM44">
        <f>IF(SUMIF('Claims Backend'!$AG$1:$BP$1,AM$3,'Claims Backend'!$AG43:$BP43)&gt;=1,1,0)*$H44</f>
        <v>0</v>
      </c>
      <c r="AN44">
        <f>IF(SUMIF('Claims Backend'!$AG$1:$BP$1,AN$3,'Claims Backend'!$AG43:$BP43)&gt;=1,1,0)*$H44</f>
        <v>0</v>
      </c>
      <c r="AO44">
        <f>IF(SUMIF('Claims Backend'!$AG$1:$BP$1,AO$3,'Claims Backend'!$AG43:$BP43)&gt;=1,1,0)*$H44</f>
        <v>0</v>
      </c>
      <c r="AP44">
        <f>IF(SUMIF('Claims Backend'!$AG$1:$BP$1,AP$3,'Claims Backend'!$AG43:$BP43)&gt;=1,1,0)*$H44</f>
        <v>0</v>
      </c>
      <c r="AQ44">
        <f>IF(SUMIF('Claims Backend'!$AG$1:$BP$1,AQ$3,'Claims Backend'!$AG43:$BP43)&gt;=1,1,0)*$H44</f>
        <v>0</v>
      </c>
      <c r="AR44">
        <f>IF(SUMIF('Claims Backend'!$AG$1:$BP$1,AR$3,'Claims Backend'!$AG43:$BP43)&gt;=1,1,0)*$H44</f>
        <v>0</v>
      </c>
      <c r="AS44">
        <f>IF(SUMIF('Claims Backend'!$AG$1:$BP$1,AS$3,'Claims Backend'!$AG43:$BP43)&gt;=1,1,0)*$H44</f>
        <v>0</v>
      </c>
      <c r="AT44">
        <f>IF(SUMIF('Claims Backend'!$AG$1:$BP$1,AT$3,'Claims Backend'!$AG43:$BP43)&gt;=1,1,0)*$H44</f>
        <v>0</v>
      </c>
      <c r="AU44">
        <f>IF(SUMIF('Claims Backend'!$AG$1:$BP$1,AU$3,'Claims Backend'!$AG43:$BP43)&gt;=1,1,0)*$H44</f>
        <v>163743.52</v>
      </c>
      <c r="AV44">
        <f>IF(SUMIF('Claims Backend'!$AG$1:$BP$1,AV$3,'Claims Backend'!$AG43:$BP43)&gt;=1,1,0)*$H44</f>
        <v>0</v>
      </c>
      <c r="AW44">
        <f>IF(SUMIF('Claims Backend'!$AG$1:$BP$1,AW$3,'Claims Backend'!$AG43:$BP43)&gt;=1,1,0)*$H44</f>
        <v>0</v>
      </c>
      <c r="AX44">
        <f>IF(SUMIF('Claims Backend'!$AG$1:$BP$1,AX$3,'Claims Backend'!$AG43:$BP43)&gt;=1,1,0)*$H44</f>
        <v>0</v>
      </c>
      <c r="AY44">
        <f>IF(SUMIF('Claims Backend'!$AG$1:$BP$1,AY$3,'Claims Backend'!$AG43:$BP43)&gt;=1,1,0)*$H44</f>
        <v>0</v>
      </c>
      <c r="AZ44">
        <f>IF(SUMIF('Claims Backend'!$AG$1:$BP$1,AZ$3,'Claims Backend'!$AG43:$BP43)&gt;=1,1,0)*$H44</f>
        <v>0</v>
      </c>
      <c r="BA44">
        <f>IF(SUMIF('Claims Backend'!$AG$1:$BP$1,BA$3,'Claims Backend'!$AG43:$BP43)&gt;=1,1,0)*$H44</f>
        <v>0</v>
      </c>
      <c r="BB44">
        <f>IF(SUMIF('Claims Backend'!$AG$1:$BP$1,BB$3,'Claims Backend'!$AG43:$BP43)&gt;=1,1,0)*$H44</f>
        <v>0</v>
      </c>
      <c r="BC44">
        <f>IF(SUMIF('Claims Backend'!$AG$1:$BP$1,BC$3,'Claims Backend'!$AG43:$BP43)&gt;=1,1,0)*$H44</f>
        <v>0</v>
      </c>
      <c r="BD44">
        <f>IF(SUMIF('Claims Backend'!$AG$1:$BP$1,BD$3,'Claims Backend'!$AG43:$BP43)&gt;=1,1,0)*$H44</f>
        <v>0</v>
      </c>
      <c r="BE44">
        <f>IF(SUMIF('Claims Backend'!$AG$1:$BP$1,BE$3,'Claims Backend'!$AG43:$BP43)&gt;=1,1,0)*$H44</f>
        <v>0</v>
      </c>
      <c r="BF44">
        <f>IF(SUMIF('Claims Backend'!$AG$1:$BP$1,BF$3,'Claims Backend'!$AG43:$BP43)&gt;=1,1,0)*$H44</f>
        <v>0</v>
      </c>
      <c r="BG44">
        <f>IF(SUMIF('Claims Backend'!$AG$1:$BP$1,BG$3,'Claims Backend'!$AG43:$BP43)&gt;=1,1,0)*$H44</f>
        <v>0</v>
      </c>
      <c r="BH44">
        <f>IF(SUMIF('Claims Backend'!$AG$1:$BP$1,BH$3,'Claims Backend'!$AG43:$BP43)&gt;=1,1,0)*$H44</f>
        <v>0</v>
      </c>
      <c r="BI44">
        <f>IF(SUMIF('Claims Backend'!$AG$1:$BP$1,BI$3,'Claims Backend'!$AG43:$BP43)&gt;=1,1,0)*$H44</f>
        <v>0</v>
      </c>
      <c r="BJ44">
        <f>IF(SUMIF('Claims Backend'!$AG$1:$BP$1,BJ$3,'Claims Backend'!$AG43:$BP43)&gt;=1,1,0)*$H44</f>
        <v>0</v>
      </c>
    </row>
    <row r="45" spans="1:62">
      <c r="A45" s="9" t="str">
        <f>_xlfn.XLOOKUP($E45,'Copy of Raw Data'!$E:$E,'Copy of Raw Data'!A:A,"ERROR",0,1)</f>
        <v>US</v>
      </c>
      <c r="B45" s="9" t="str">
        <f>_xlfn.XLOOKUP($E45,'Copy of Raw Data'!$E:$E,'Copy of Raw Data'!B:B,"ERROR",0,1)</f>
        <v>Hair Mousses</v>
      </c>
      <c r="C45" s="9" t="str">
        <f>_xlfn.XLOOKUP($E45,'Copy of Raw Data'!$E:$E,'Copy of Raw Data'!C:C,"ERROR",0,1)</f>
        <v>Garnier</v>
      </c>
      <c r="D45" s="9" t="str">
        <f>_xlfn.XLOOKUP($E45,'Copy of Raw Data'!$E:$E,'Copy of Raw Data'!D:D,"ERROR",0,1)</f>
        <v>www.amazon.com/dp/B000JEAYT4</v>
      </c>
      <c r="E45" s="9" t="s">
        <v>192</v>
      </c>
      <c r="F45" s="9" t="str">
        <f>_xlfn.XLOOKUP($E45,'Copy of Raw Data'!$E:$E,'Copy of Raw Data'!F:F,"ERROR",0,1)</f>
        <v>Garnier Fructis Style Curl Construct Creation Mousse, 6.8 Oz, 1 Count (Packaging May Vary)</v>
      </c>
      <c r="G45" s="9">
        <f>_xlfn.XLOOKUP($E45,'Copy of Raw Data'!$E:$E,'Copy of Raw Data'!G:G,"ERROR",0,1)</f>
        <v>34474</v>
      </c>
      <c r="H45" s="9">
        <f>_xlfn.XLOOKUP($E45,'Copy of Raw Data'!$E:$E,'Copy of Raw Data'!H:H,"ERROR",0,1)</f>
        <v>156784.33</v>
      </c>
      <c r="I45" s="9">
        <f>_xlfn.XLOOKUP($E45,'Copy of Raw Data'!$E:$E,'Copy of Raw Data'!I:I,"ERROR",0,1)</f>
        <v>0.00636626905783803</v>
      </c>
      <c r="J45" s="9" t="str">
        <f>_xlfn.XLOOKUP($E45,'Copy of Raw Data'!$E:$E,'Copy of 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0 to 5</v>
      </c>
      <c r="L45" s="9">
        <f>_xlfn.XLOOKUP($E45,'Copy of Raw Data'!$E:$E,'Copy of Raw Data'!L:L,"ERROR",0,1)</f>
        <v>4.59</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5 to 10</v>
      </c>
      <c r="N45" s="9">
        <f>_xlfn.XLOOKUP($E45,'Copy of Raw Data'!$E:$E,'Copy of Raw Data'!N:N,"ERROR",0,1)</f>
        <v>5.86</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6">
        <f t="shared" si="3"/>
        <v>0.216723549488055</v>
      </c>
      <c r="Q45" s="9">
        <f>_xlfn.XLOOKUP($E45,'Copy of Raw Data'!$E:$E,'Copy of Raw Data'!Q:Q,"ERROR",0,1)</f>
        <v>13.6</v>
      </c>
      <c r="R45" s="9" t="str">
        <f>_xlfn.XLOOKUP($E45,'Copy of Raw Data'!$E:$E,'Copy of Raw Data'!R:R,"ERROR",0,1)</f>
        <v>oz</v>
      </c>
      <c r="S45" s="17">
        <f t="shared" si="4"/>
        <v>0.3375</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0.3 to 0.4</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7">
        <f t="shared" si="5"/>
        <v>0.014571604766357</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7">
        <f t="shared" si="6"/>
        <v>0.0114135948596551</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10 to 15</v>
      </c>
      <c r="Z45" s="17">
        <f t="array" ref="Z45">_xlfn.IFS(AA45="oz",_xlfn.IFS(R45="oz",Q45,R45="fl oz",Q45*1.04,R45="ml",Q45*0.0338),AA45="fl oz",_xlfn.IFS(R45="oz",Q45/1.04,R45="fl oz",Q45,R45="ml",Q45*0.0338/1.04),AA45="ml",_xlfn.IFS(R45="oz",Q45/0.0338,R45="fl oz",Q45*1.04/0.0338,R45="ml",Q45))</f>
        <v>13.6</v>
      </c>
      <c r="AA45" s="9" t="str">
        <f>_xlfn.XLOOKUP($E45,'Copy of Raw Data'!$E:$E,'Copy of Raw Data'!AA:AA,"ERROR",0,1)</f>
        <v>oz</v>
      </c>
      <c r="AB45" s="9" t="str">
        <f>_xlfn.XLOOKUP($E45,'Copy of Raw Data'!$E:$E,'Copy of Raw Data'!AB:AB,"ERROR",0,1)</f>
        <v>Spray Can</v>
      </c>
      <c r="AC45" s="9" t="str">
        <f>_xlfn.XLOOKUP($E45,'Copy of Raw Data'!$E:$E,'Copy of Raw Data'!AC:AC,"ERROR",0,1)</f>
        <v>Pack of 1</v>
      </c>
      <c r="AD45" s="9" t="str">
        <f>_xlfn.XLOOKUP($E45,'Copy of Raw Data'!$E:$E,'Copy of Raw Data'!AD:AD,"ERROR",0,1)</f>
        <v>Curl Enhancing, Lightweight, Hold, Long-Lasting, Shine</v>
      </c>
      <c r="AE45" s="9" t="str">
        <f>_xlfn.XLOOKUP($E45,'Copy of Raw Data'!$E:$E,'Copy of Raw Data'!AO:AO,"ERROR",0,1)</f>
        <v>Cruelty Free, Residue Free, Vegan, Recycled Packaging</v>
      </c>
      <c r="AF45" s="9" t="str">
        <f>_xlfn.XLOOKUP($E45,'Copy of Raw Data'!$E:$E,'Copy of Raw Data'!AZ:AZ,"ERROR",0,1)</f>
        <v>Shea Butter, Dimethicone, Ethylhexylglycerin</v>
      </c>
      <c r="AG45">
        <f>IF(SUMIF('Claims Backend'!$AG$1:$BP$1,AG$3,'Claims Backend'!$AG44:$BP44)&gt;=1,1,0)*$H45</f>
        <v>0</v>
      </c>
      <c r="AH45">
        <f>IF(SUMIF('Claims Backend'!$AG$1:$BP$1,AH$3,'Claims Backend'!$AG44:$BP44)&gt;=1,1,0)*$H45</f>
        <v>0</v>
      </c>
      <c r="AI45">
        <f>IF(SUMIF('Claims Backend'!$AG$1:$BP$1,AI$3,'Claims Backend'!$AG44:$BP44)&gt;=1,1,0)*$H45</f>
        <v>0</v>
      </c>
      <c r="AJ45">
        <f>IF(SUMIF('Claims Backend'!$AG$1:$BP$1,AJ$3,'Claims Backend'!$AG44:$BP44)&gt;=1,1,0)*$H45</f>
        <v>0</v>
      </c>
      <c r="AK45">
        <f>IF(SUMIF('Claims Backend'!$AG$1:$BP$1,AK$3,'Claims Backend'!$AG44:$BP44)&gt;=1,1,0)*$H45</f>
        <v>0</v>
      </c>
      <c r="AL45">
        <f>IF(SUMIF('Claims Backend'!$AG$1:$BP$1,AL$3,'Claims Backend'!$AG44:$BP44)&gt;=1,1,0)*$H45</f>
        <v>0</v>
      </c>
      <c r="AM45">
        <f>IF(SUMIF('Claims Backend'!$AG$1:$BP$1,AM$3,'Claims Backend'!$AG44:$BP44)&gt;=1,1,0)*$H45</f>
        <v>156784.33</v>
      </c>
      <c r="AN45">
        <f>IF(SUMIF('Claims Backend'!$AG$1:$BP$1,AN$3,'Claims Backend'!$AG44:$BP44)&gt;=1,1,0)*$H45</f>
        <v>0</v>
      </c>
      <c r="AO45">
        <f>IF(SUMIF('Claims Backend'!$AG$1:$BP$1,AO$3,'Claims Backend'!$AG44:$BP44)&gt;=1,1,0)*$H45</f>
        <v>0</v>
      </c>
      <c r="AP45">
        <f>IF(SUMIF('Claims Backend'!$AG$1:$BP$1,AP$3,'Claims Backend'!$AG44:$BP44)&gt;=1,1,0)*$H45</f>
        <v>0</v>
      </c>
      <c r="AQ45">
        <f>IF(SUMIF('Claims Backend'!$AG$1:$BP$1,AQ$3,'Claims Backend'!$AG44:$BP44)&gt;=1,1,0)*$H45</f>
        <v>0</v>
      </c>
      <c r="AR45">
        <f>IF(SUMIF('Claims Backend'!$AG$1:$BP$1,AR$3,'Claims Backend'!$AG44:$BP44)&gt;=1,1,0)*$H45</f>
        <v>0</v>
      </c>
      <c r="AS45">
        <f>IF(SUMIF('Claims Backend'!$AG$1:$BP$1,AS$3,'Claims Backend'!$AG44:$BP44)&gt;=1,1,0)*$H45</f>
        <v>0</v>
      </c>
      <c r="AT45">
        <f>IF(SUMIF('Claims Backend'!$AG$1:$BP$1,AT$3,'Claims Backend'!$AG44:$BP44)&gt;=1,1,0)*$H45</f>
        <v>0</v>
      </c>
      <c r="AU45">
        <f>IF(SUMIF('Claims Backend'!$AG$1:$BP$1,AU$3,'Claims Backend'!$AG44:$BP44)&gt;=1,1,0)*$H45</f>
        <v>0</v>
      </c>
      <c r="AV45">
        <f>IF(SUMIF('Claims Backend'!$AG$1:$BP$1,AV$3,'Claims Backend'!$AG44:$BP44)&gt;=1,1,0)*$H45</f>
        <v>0</v>
      </c>
      <c r="AW45">
        <f>IF(SUMIF('Claims Backend'!$AG$1:$BP$1,AW$3,'Claims Backend'!$AG44:$BP44)&gt;=1,1,0)*$H45</f>
        <v>0</v>
      </c>
      <c r="AX45">
        <f>IF(SUMIF('Claims Backend'!$AG$1:$BP$1,AX$3,'Claims Backend'!$AG44:$BP44)&gt;=1,1,0)*$H45</f>
        <v>0</v>
      </c>
      <c r="AY45">
        <f>IF(SUMIF('Claims Backend'!$AG$1:$BP$1,AY$3,'Claims Backend'!$AG44:$BP44)&gt;=1,1,0)*$H45</f>
        <v>0</v>
      </c>
      <c r="AZ45">
        <f>IF(SUMIF('Claims Backend'!$AG$1:$BP$1,AZ$3,'Claims Backend'!$AG44:$BP44)&gt;=1,1,0)*$H45</f>
        <v>156784.33</v>
      </c>
      <c r="BA45">
        <f>IF(SUMIF('Claims Backend'!$AG$1:$BP$1,BA$3,'Claims Backend'!$AG44:$BP44)&gt;=1,1,0)*$H45</f>
        <v>0</v>
      </c>
      <c r="BB45">
        <f>IF(SUMIF('Claims Backend'!$AG$1:$BP$1,BB$3,'Claims Backend'!$AG44:$BP44)&gt;=1,1,0)*$H45</f>
        <v>156784.33</v>
      </c>
      <c r="BC45">
        <f>IF(SUMIF('Claims Backend'!$AG$1:$BP$1,BC$3,'Claims Backend'!$AG44:$BP44)&gt;=1,1,0)*$H45</f>
        <v>156784.33</v>
      </c>
      <c r="BD45">
        <f>IF(SUMIF('Claims Backend'!$AG$1:$BP$1,BD$3,'Claims Backend'!$AG44:$BP44)&gt;=1,1,0)*$H45</f>
        <v>0</v>
      </c>
      <c r="BE45">
        <f>IF(SUMIF('Claims Backend'!$AG$1:$BP$1,BE$3,'Claims Backend'!$AG44:$BP44)&gt;=1,1,0)*$H45</f>
        <v>0</v>
      </c>
      <c r="BF45">
        <f>IF(SUMIF('Claims Backend'!$AG$1:$BP$1,BF$3,'Claims Backend'!$AG44:$BP44)&gt;=1,1,0)*$H45</f>
        <v>0</v>
      </c>
      <c r="BG45">
        <f>IF(SUMIF('Claims Backend'!$AG$1:$BP$1,BG$3,'Claims Backend'!$AG44:$BP44)&gt;=1,1,0)*$H45</f>
        <v>0</v>
      </c>
      <c r="BH45">
        <f>IF(SUMIF('Claims Backend'!$AG$1:$BP$1,BH$3,'Claims Backend'!$AG44:$BP44)&gt;=1,1,0)*$H45</f>
        <v>0</v>
      </c>
      <c r="BI45">
        <f>IF(SUMIF('Claims Backend'!$AG$1:$BP$1,BI$3,'Claims Backend'!$AG44:$BP44)&gt;=1,1,0)*$H45</f>
        <v>0</v>
      </c>
      <c r="BJ45">
        <f>IF(SUMIF('Claims Backend'!$AG$1:$BP$1,BJ$3,'Claims Backend'!$AG44:$BP44)&gt;=1,1,0)*$H45</f>
        <v>0</v>
      </c>
    </row>
    <row r="46" spans="1:62">
      <c r="A46" s="9" t="str">
        <f>_xlfn.XLOOKUP($E46,'Copy of Raw Data'!$E:$E,'Copy of Raw Data'!A:A,"ERROR",0,1)</f>
        <v>US</v>
      </c>
      <c r="B46" s="9" t="str">
        <f>_xlfn.XLOOKUP($E46,'Copy of Raw Data'!$E:$E,'Copy of Raw Data'!B:B,"ERROR",0,1)</f>
        <v>Hair Mousses</v>
      </c>
      <c r="C46" s="9" t="str">
        <f>_xlfn.XLOOKUP($E46,'Copy of Raw Data'!$E:$E,'Copy of Raw Data'!C:C,"ERROR",0,1)</f>
        <v>bumble and bumble</v>
      </c>
      <c r="D46" s="9" t="str">
        <f>_xlfn.XLOOKUP($E46,'Copy of Raw Data'!$E:$E,'Copy of Raw Data'!D:D,"ERROR",0,1)</f>
        <v>www.amazon.com/dp/B00BM1WDB0</v>
      </c>
      <c r="E46" s="9" t="s">
        <v>196</v>
      </c>
      <c r="F46" s="9" t="str">
        <f>_xlfn.XLOOKUP($E46,'Copy of Raw Data'!$E:$E,'Copy of Raw Data'!F:F,"ERROR",0,1)</f>
        <v>Bumble and Bumble Thickening Full Form Soft Mousse 5 oz.</v>
      </c>
      <c r="G46" s="9">
        <f>_xlfn.XLOOKUP($E46,'Copy of Raw Data'!$E:$E,'Copy of Raw Data'!G:G,"ERROR",0,1)</f>
        <v>5072</v>
      </c>
      <c r="H46" s="9">
        <f>_xlfn.XLOOKUP($E46,'Copy of Raw Data'!$E:$E,'Copy of Raw Data'!H:H,"ERROR",0,1)</f>
        <v>149743.3</v>
      </c>
      <c r="I46" s="9">
        <f>_xlfn.XLOOKUP($E46,'Copy of Raw Data'!$E:$E,'Copy of Raw Data'!I:I,"ERROR",0,1)</f>
        <v>0.00631295836265243</v>
      </c>
      <c r="J46" s="9" t="str">
        <f>_xlfn.XLOOKUP($E46,'Copy of Raw Data'!$E:$E,'Copy of 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_xlfn.XLOOKUP($E46,'Copy of Raw Data'!$E:$E,'Copy of Raw Data'!L:L,"ERROR",0,1)</f>
        <v>29.34</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_xlfn.XLOOKUP($E46,'Copy of Raw Data'!$E:$E,'Copy of Raw Data'!N:N,"ERROR",0,1)</f>
        <v>30.85</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4% to 6%</v>
      </c>
      <c r="P46" s="16">
        <f t="shared" si="3"/>
        <v>0.0489465153970827</v>
      </c>
      <c r="Q46" s="9">
        <f>_xlfn.XLOOKUP($E46,'Copy of Raw Data'!$E:$E,'Copy of Raw Data'!Q:Q,"ERROR",0,1)</f>
        <v>150</v>
      </c>
      <c r="R46" s="9" t="str">
        <f>_xlfn.XLOOKUP($E46,'Copy of Raw Data'!$E:$E,'Copy of Raw Data'!R:R,"ERROR",0,1)</f>
        <v>ml</v>
      </c>
      <c r="S46" s="17">
        <f t="shared" si="4"/>
        <v>5.78698224852071</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5 to 10</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0.2 to 0.3</v>
      </c>
      <c r="V46" s="17">
        <f t="shared" si="5"/>
        <v>0.205776551345085</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6"/>
        <v>0.195704506206314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4 to 6</v>
      </c>
      <c r="Z46" s="17">
        <f t="array" ref="Z46">_xlfn.IFS(AA46="oz",_xlfn.IFS(R46="oz",Q46,R46="fl oz",Q46*1.04,R46="ml",Q46*0.0338),AA46="fl oz",_xlfn.IFS(R46="oz",Q46/1.04,R46="fl oz",Q46,R46="ml",Q46*0.0338/1.04),AA46="ml",_xlfn.IFS(R46="oz",Q46/0.0338,R46="fl oz",Q46*1.04/0.0338,R46="ml",Q46))</f>
        <v>5.07</v>
      </c>
      <c r="AA46" s="9" t="str">
        <f>_xlfn.XLOOKUP($E46,'Copy of Raw Data'!$E:$E,'Copy of Raw Data'!AA:AA,"ERROR",0,1)</f>
        <v>oz</v>
      </c>
      <c r="AB46" s="9" t="str">
        <f>_xlfn.XLOOKUP($E46,'Copy of Raw Data'!$E:$E,'Copy of Raw Data'!AB:AB,"ERROR",0,1)</f>
        <v>Spray Can</v>
      </c>
      <c r="AC46" s="9" t="str">
        <f>_xlfn.XLOOKUP($E46,'Copy of Raw Data'!$E:$E,'Copy of Raw Data'!AC:AC,"ERROR",0,1)</f>
        <v>Pack of 1</v>
      </c>
      <c r="AD46" s="9" t="str">
        <f>_xlfn.XLOOKUP($E46,'Copy of Raw Data'!$E:$E,'Copy of Raw Data'!AD:AD,"ERROR",0,1)</f>
        <v>Thickening, Moisturizing</v>
      </c>
      <c r="AE46" s="9" t="str">
        <f>_xlfn.XLOOKUP($E46,'Copy of Raw Data'!$E:$E,'Copy of Raw Data'!AO:AO,"ERROR",0,1)</f>
        <v>Cruelty Free</v>
      </c>
      <c r="AF46" s="9" t="str">
        <f>_xlfn.XLOOKUP($E46,'Copy of Raw Data'!$E:$E,'Copy of Raw Data'!AZ:AZ,"ERROR",0,1)</f>
        <v>Water, Soy, Wheat, Dimethicone, Panthenol, Ethylhexylglycerin, Arginine, Cetrimonium Choride, Tocopherol, Castor Oil, Disodium edta</v>
      </c>
      <c r="AG46">
        <f>IF(SUMIF('Claims Backend'!$AG$1:$BP$1,AG$3,'Claims Backend'!$AG45:$BP45)&gt;=1,1,0)*$H46</f>
        <v>0</v>
      </c>
      <c r="AH46">
        <f>IF(SUMIF('Claims Backend'!$AG$1:$BP$1,AH$3,'Claims Backend'!$AG45:$BP45)&gt;=1,1,0)*$H46</f>
        <v>0</v>
      </c>
      <c r="AI46">
        <f>IF(SUMIF('Claims Backend'!$AG$1:$BP$1,AI$3,'Claims Backend'!$AG45:$BP45)&gt;=1,1,0)*$H46</f>
        <v>0</v>
      </c>
      <c r="AJ46">
        <f>IF(SUMIF('Claims Backend'!$AG$1:$BP$1,AJ$3,'Claims Backend'!$AG45:$BP45)&gt;=1,1,0)*$H46</f>
        <v>0</v>
      </c>
      <c r="AK46">
        <f>IF(SUMIF('Claims Backend'!$AG$1:$BP$1,AK$3,'Claims Backend'!$AG45:$BP45)&gt;=1,1,0)*$H46</f>
        <v>0</v>
      </c>
      <c r="AL46">
        <f>IF(SUMIF('Claims Backend'!$AG$1:$BP$1,AL$3,'Claims Backend'!$AG45:$BP45)&gt;=1,1,0)*$H46</f>
        <v>0</v>
      </c>
      <c r="AM46">
        <f>IF(SUMIF('Claims Backend'!$AG$1:$BP$1,AM$3,'Claims Backend'!$AG45:$BP45)&gt;=1,1,0)*$H46</f>
        <v>149743.3</v>
      </c>
      <c r="AN46">
        <f>IF(SUMIF('Claims Backend'!$AG$1:$BP$1,AN$3,'Claims Backend'!$AG45:$BP45)&gt;=1,1,0)*$H46</f>
        <v>0</v>
      </c>
      <c r="AO46">
        <f>IF(SUMIF('Claims Backend'!$AG$1:$BP$1,AO$3,'Claims Backend'!$AG45:$BP45)&gt;=1,1,0)*$H46</f>
        <v>0</v>
      </c>
      <c r="AP46">
        <f>IF(SUMIF('Claims Backend'!$AG$1:$BP$1,AP$3,'Claims Backend'!$AG45:$BP45)&gt;=1,1,0)*$H46</f>
        <v>0</v>
      </c>
      <c r="AQ46">
        <f>IF(SUMIF('Claims Backend'!$AG$1:$BP$1,AQ$3,'Claims Backend'!$AG45:$BP45)&gt;=1,1,0)*$H46</f>
        <v>0</v>
      </c>
      <c r="AR46">
        <f>IF(SUMIF('Claims Backend'!$AG$1:$BP$1,AR$3,'Claims Backend'!$AG45:$BP45)&gt;=1,1,0)*$H46</f>
        <v>0</v>
      </c>
      <c r="AS46">
        <f>IF(SUMIF('Claims Backend'!$AG$1:$BP$1,AS$3,'Claims Backend'!$AG45:$BP45)&gt;=1,1,0)*$H46</f>
        <v>0</v>
      </c>
      <c r="AT46">
        <f>IF(SUMIF('Claims Backend'!$AG$1:$BP$1,AT$3,'Claims Backend'!$AG45:$BP45)&gt;=1,1,0)*$H46</f>
        <v>0</v>
      </c>
      <c r="AU46">
        <f>IF(SUMIF('Claims Backend'!$AG$1:$BP$1,AU$3,'Claims Backend'!$AG45:$BP45)&gt;=1,1,0)*$H46</f>
        <v>0</v>
      </c>
      <c r="AV46">
        <f>IF(SUMIF('Claims Backend'!$AG$1:$BP$1,AV$3,'Claims Backend'!$AG45:$BP45)&gt;=1,1,0)*$H46</f>
        <v>0</v>
      </c>
      <c r="AW46">
        <f>IF(SUMIF('Claims Backend'!$AG$1:$BP$1,AW$3,'Claims Backend'!$AG45:$BP45)&gt;=1,1,0)*$H46</f>
        <v>0</v>
      </c>
      <c r="AX46">
        <f>IF(SUMIF('Claims Backend'!$AG$1:$BP$1,AX$3,'Claims Backend'!$AG45:$BP45)&gt;=1,1,0)*$H46</f>
        <v>0</v>
      </c>
      <c r="AY46">
        <f>IF(SUMIF('Claims Backend'!$AG$1:$BP$1,AY$3,'Claims Backend'!$AG45:$BP45)&gt;=1,1,0)*$H46</f>
        <v>0</v>
      </c>
      <c r="AZ46">
        <f>IF(SUMIF('Claims Backend'!$AG$1:$BP$1,AZ$3,'Claims Backend'!$AG45:$BP45)&gt;=1,1,0)*$H46</f>
        <v>0</v>
      </c>
      <c r="BA46">
        <f>IF(SUMIF('Claims Backend'!$AG$1:$BP$1,BA$3,'Claims Backend'!$AG45:$BP45)&gt;=1,1,0)*$H46</f>
        <v>0</v>
      </c>
      <c r="BB46">
        <f>IF(SUMIF('Claims Backend'!$AG$1:$BP$1,BB$3,'Claims Backend'!$AG45:$BP45)&gt;=1,1,0)*$H46</f>
        <v>0</v>
      </c>
      <c r="BC46">
        <f>IF(SUMIF('Claims Backend'!$AG$1:$BP$1,BC$3,'Claims Backend'!$AG45:$BP45)&gt;=1,1,0)*$H46</f>
        <v>0</v>
      </c>
      <c r="BD46">
        <f>IF(SUMIF('Claims Backend'!$AG$1:$BP$1,BD$3,'Claims Backend'!$AG45:$BP45)&gt;=1,1,0)*$H46</f>
        <v>0</v>
      </c>
      <c r="BE46">
        <f>IF(SUMIF('Claims Backend'!$AG$1:$BP$1,BE$3,'Claims Backend'!$AG45:$BP45)&gt;=1,1,0)*$H46</f>
        <v>0</v>
      </c>
      <c r="BF46">
        <f>IF(SUMIF('Claims Backend'!$AG$1:$BP$1,BF$3,'Claims Backend'!$AG45:$BP45)&gt;=1,1,0)*$H46</f>
        <v>0</v>
      </c>
      <c r="BG46">
        <f>IF(SUMIF('Claims Backend'!$AG$1:$BP$1,BG$3,'Claims Backend'!$AG45:$BP45)&gt;=1,1,0)*$H46</f>
        <v>0</v>
      </c>
      <c r="BH46">
        <f>IF(SUMIF('Claims Backend'!$AG$1:$BP$1,BH$3,'Claims Backend'!$AG45:$BP45)&gt;=1,1,0)*$H46</f>
        <v>0</v>
      </c>
      <c r="BI46">
        <f>IF(SUMIF('Claims Backend'!$AG$1:$BP$1,BI$3,'Claims Backend'!$AG45:$BP45)&gt;=1,1,0)*$H46</f>
        <v>0</v>
      </c>
      <c r="BJ46">
        <f>IF(SUMIF('Claims Backend'!$AG$1:$BP$1,BJ$3,'Claims Backend'!$AG45:$BP45)&gt;=1,1,0)*$H46</f>
        <v>0</v>
      </c>
    </row>
    <row r="47" spans="1:62">
      <c r="A47" s="9" t="str">
        <f>_xlfn.XLOOKUP($E47,'Copy of Raw Data'!$E:$E,'Copy of Raw Data'!A:A,"ERROR",0,1)</f>
        <v>US</v>
      </c>
      <c r="B47" s="9" t="str">
        <f>_xlfn.XLOOKUP($E47,'Copy of Raw Data'!$E:$E,'Copy of Raw Data'!B:B,"ERROR",0,1)</f>
        <v>Hair Mousses</v>
      </c>
      <c r="C47" s="9" t="str">
        <f>_xlfn.XLOOKUP($E47,'Copy of Raw Data'!$E:$E,'Copy of Raw Data'!C:C,"ERROR",0,1)</f>
        <v>no nothing</v>
      </c>
      <c r="D47" s="9" t="str">
        <f>_xlfn.XLOOKUP($E47,'Copy of Raw Data'!$E:$E,'Copy of Raw Data'!D:D,"ERROR",0,1)</f>
        <v>www.amazon.com/dp/B07C89VC6H</v>
      </c>
      <c r="E47" s="9" t="s">
        <v>200</v>
      </c>
      <c r="F47" s="9" t="str">
        <f>_xlfn.XLOOKUP($E47,'Copy of Raw Data'!$E:$E,'Copy of Raw Data'!F:F,"ERROR",0,1)</f>
        <v>No nothing Very Sensitive Strong Mousse - Fragrance Free, Hypoallergenic, Alcohol Free, Unscented Styling Mousse for Volume - Gluten Free, Soy Free, Paraben Free - 6.8 oz (Strong Mousse)</v>
      </c>
      <c r="G47" s="9">
        <f>_xlfn.XLOOKUP($E47,'Copy of Raw Data'!$E:$E,'Copy of Raw Data'!G:G,"ERROR",0,1)</f>
        <v>5085</v>
      </c>
      <c r="H47" s="9">
        <f>_xlfn.XLOOKUP($E47,'Copy of Raw Data'!$E:$E,'Copy of Raw Data'!H:H,"ERROR",0,1)</f>
        <v>148489.36</v>
      </c>
      <c r="I47" s="9">
        <f>_xlfn.XLOOKUP($E47,'Copy of Raw Data'!$E:$E,'Copy of Raw Data'!I:I,"ERROR",0,1)</f>
        <v>0.00597155079347244</v>
      </c>
      <c r="J47" s="9" t="str">
        <f>_xlfn.XLOOKUP($E47,'Copy of Raw Data'!$E:$E,'Copy of 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20 to 30</v>
      </c>
      <c r="L47" s="9">
        <f>_xlfn.XLOOKUP($E47,'Copy of Raw Data'!$E:$E,'Copy of Raw Data'!L:L,"ERROR",0,1)</f>
        <v>29.45</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_xlfn.XLOOKUP($E47,'Copy of Raw Data'!$E:$E,'Copy of Raw Data'!N:N,"ERROR",0,1)</f>
        <v>31.47</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6% to 8%</v>
      </c>
      <c r="P47" s="16">
        <f t="shared" si="3"/>
        <v>0.0641881156657134</v>
      </c>
      <c r="Q47" s="9">
        <f>_xlfn.XLOOKUP($E47,'Copy of Raw Data'!$E:$E,'Copy of Raw Data'!Q:Q,"ERROR",0,1)</f>
        <v>6.8</v>
      </c>
      <c r="R47" s="9" t="str">
        <f>_xlfn.XLOOKUP($E47,'Copy of Raw Data'!$E:$E,'Copy of Raw Data'!R:R,"ERROR",0,1)</f>
        <v>oz</v>
      </c>
      <c r="S47" s="17">
        <f t="shared" si="4"/>
        <v>4.33088235294118</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4 to 5</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7">
        <f t="shared" si="5"/>
        <v>0.15650798702978</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7">
        <f t="shared" si="6"/>
        <v>0.146462034255704</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6 to 8</v>
      </c>
      <c r="Z47" s="17">
        <f t="array" ref="Z47">_xlfn.IFS(AA47="oz",_xlfn.IFS(R47="oz",Q47,R47="fl oz",Q47*1.04,R47="ml",Q47*0.0338),AA47="fl oz",_xlfn.IFS(R47="oz",Q47/1.04,R47="fl oz",Q47,R47="ml",Q47*0.0338/1.04),AA47="ml",_xlfn.IFS(R47="oz",Q47/0.0338,R47="fl oz",Q47*1.04/0.0338,R47="ml",Q47))</f>
        <v>6.8</v>
      </c>
      <c r="AA47" s="9" t="str">
        <f>_xlfn.XLOOKUP($E47,'Copy of Raw Data'!$E:$E,'Copy of Raw Data'!AA:AA,"ERROR",0,1)</f>
        <v>oz</v>
      </c>
      <c r="AB47" s="9" t="str">
        <f>_xlfn.XLOOKUP($E47,'Copy of Raw Data'!$E:$E,'Copy of Raw Data'!AB:AB,"ERROR",0,1)</f>
        <v>Spray Can</v>
      </c>
      <c r="AC47" s="9" t="str">
        <f>_xlfn.XLOOKUP($E47,'Copy of Raw Data'!$E:$E,'Copy of Raw Data'!AC:AC,"ERROR",0,1)</f>
        <v>Pack of 1</v>
      </c>
      <c r="AD47" s="9" t="str">
        <f>_xlfn.XLOOKUP($E47,'Copy of Raw Data'!$E:$E,'Copy of Raw Data'!AD:AD,"ERROR",0,1)</f>
        <v>Volumizing, Shine, Frizz Control, Humidity Protection</v>
      </c>
      <c r="AE47" s="9" t="str">
        <f>_xlfn.XLOOKUP($E47,'Copy of Raw Data'!$E:$E,'Copy of Raw Data'!AO:AO,"ERROR",0,1)</f>
        <v>Fragrance Free, Paraben Free, Alcohol Free, Gluten Free, Soy Free, Cruelty Free, Vegan, Allergen free, Eco friendly, Phthalate Free</v>
      </c>
      <c r="AF47" s="9" t="str">
        <f>_xlfn.XLOOKUP($E47,'Copy of Raw Data'!$E:$E,'Copy of Raw Data'!AZ:AZ,"ERROR",0,1)</f>
        <v>NA</v>
      </c>
      <c r="AG47">
        <f>IF(SUMIF('Claims Backend'!$AG$1:$BP$1,AG$3,'Claims Backend'!$AG46:$BP46)&gt;=1,1,0)*$H47</f>
        <v>148489.36</v>
      </c>
      <c r="AH47">
        <f>IF(SUMIF('Claims Backend'!$AG$1:$BP$1,AH$3,'Claims Backend'!$AG46:$BP46)&gt;=1,1,0)*$H47</f>
        <v>148489.36</v>
      </c>
      <c r="AI47">
        <f>IF(SUMIF('Claims Backend'!$AG$1:$BP$1,AI$3,'Claims Backend'!$AG46:$BP46)&gt;=1,1,0)*$H47</f>
        <v>0</v>
      </c>
      <c r="AJ47">
        <f>IF(SUMIF('Claims Backend'!$AG$1:$BP$1,AJ$3,'Claims Backend'!$AG46:$BP46)&gt;=1,1,0)*$H47</f>
        <v>0</v>
      </c>
      <c r="AK47">
        <f>IF(SUMIF('Claims Backend'!$AG$1:$BP$1,AK$3,'Claims Backend'!$AG46:$BP46)&gt;=1,1,0)*$H47</f>
        <v>0</v>
      </c>
      <c r="AL47">
        <f>IF(SUMIF('Claims Backend'!$AG$1:$BP$1,AL$3,'Claims Backend'!$AG46:$BP46)&gt;=1,1,0)*$H47</f>
        <v>0</v>
      </c>
      <c r="AM47">
        <f>IF(SUMIF('Claims Backend'!$AG$1:$BP$1,AM$3,'Claims Backend'!$AG46:$BP46)&gt;=1,1,0)*$H47</f>
        <v>148489.36</v>
      </c>
      <c r="AN47">
        <f>IF(SUMIF('Claims Backend'!$AG$1:$BP$1,AN$3,'Claims Backend'!$AG46:$BP46)&gt;=1,1,0)*$H47</f>
        <v>0</v>
      </c>
      <c r="AO47">
        <f>IF(SUMIF('Claims Backend'!$AG$1:$BP$1,AO$3,'Claims Backend'!$AG46:$BP46)&gt;=1,1,0)*$H47</f>
        <v>0</v>
      </c>
      <c r="AP47">
        <f>IF(SUMIF('Claims Backend'!$AG$1:$BP$1,AP$3,'Claims Backend'!$AG46:$BP46)&gt;=1,1,0)*$H47</f>
        <v>148489.36</v>
      </c>
      <c r="AQ47">
        <f>IF(SUMIF('Claims Backend'!$AG$1:$BP$1,AQ$3,'Claims Backend'!$AG46:$BP46)&gt;=1,1,0)*$H47</f>
        <v>0</v>
      </c>
      <c r="AR47">
        <f>IF(SUMIF('Claims Backend'!$AG$1:$BP$1,AR$3,'Claims Backend'!$AG46:$BP46)&gt;=1,1,0)*$H47</f>
        <v>148489.36</v>
      </c>
      <c r="AS47">
        <f>IF(SUMIF('Claims Backend'!$AG$1:$BP$1,AS$3,'Claims Backend'!$AG46:$BP46)&gt;=1,1,0)*$H47</f>
        <v>148489.36</v>
      </c>
      <c r="AT47">
        <f>IF(SUMIF('Claims Backend'!$AG$1:$BP$1,AT$3,'Claims Backend'!$AG46:$BP46)&gt;=1,1,0)*$H47</f>
        <v>0</v>
      </c>
      <c r="AU47">
        <f>IF(SUMIF('Claims Backend'!$AG$1:$BP$1,AU$3,'Claims Backend'!$AG46:$BP46)&gt;=1,1,0)*$H47</f>
        <v>0</v>
      </c>
      <c r="AV47">
        <f>IF(SUMIF('Claims Backend'!$AG$1:$BP$1,AV$3,'Claims Backend'!$AG46:$BP46)&gt;=1,1,0)*$H47</f>
        <v>0</v>
      </c>
      <c r="AW47">
        <f>IF(SUMIF('Claims Backend'!$AG$1:$BP$1,AW$3,'Claims Backend'!$AG46:$BP46)&gt;=1,1,0)*$H47</f>
        <v>148489.36</v>
      </c>
      <c r="AX47">
        <f>IF(SUMIF('Claims Backend'!$AG$1:$BP$1,AX$3,'Claims Backend'!$AG46:$BP46)&gt;=1,1,0)*$H47</f>
        <v>0</v>
      </c>
      <c r="AY47">
        <f>IF(SUMIF('Claims Backend'!$AG$1:$BP$1,AY$3,'Claims Backend'!$AG46:$BP46)&gt;=1,1,0)*$H47</f>
        <v>0</v>
      </c>
      <c r="AZ47">
        <f>IF(SUMIF('Claims Backend'!$AG$1:$BP$1,AZ$3,'Claims Backend'!$AG46:$BP46)&gt;=1,1,0)*$H47</f>
        <v>148489.36</v>
      </c>
      <c r="BA47">
        <f>IF(SUMIF('Claims Backend'!$AG$1:$BP$1,BA$3,'Claims Backend'!$AG46:$BP46)&gt;=1,1,0)*$H47</f>
        <v>0</v>
      </c>
      <c r="BB47">
        <f>IF(SUMIF('Claims Backend'!$AG$1:$BP$1,BB$3,'Claims Backend'!$AG46:$BP46)&gt;=1,1,0)*$H47</f>
        <v>0</v>
      </c>
      <c r="BC47">
        <f>IF(SUMIF('Claims Backend'!$AG$1:$BP$1,BC$3,'Claims Backend'!$AG46:$BP46)&gt;=1,1,0)*$H47</f>
        <v>0</v>
      </c>
      <c r="BD47">
        <f>IF(SUMIF('Claims Backend'!$AG$1:$BP$1,BD$3,'Claims Backend'!$AG46:$BP46)&gt;=1,1,0)*$H47</f>
        <v>0</v>
      </c>
      <c r="BE47">
        <f>IF(SUMIF('Claims Backend'!$AG$1:$BP$1,BE$3,'Claims Backend'!$AG46:$BP46)&gt;=1,1,0)*$H47</f>
        <v>148489.36</v>
      </c>
      <c r="BF47">
        <f>IF(SUMIF('Claims Backend'!$AG$1:$BP$1,BF$3,'Claims Backend'!$AG46:$BP46)&gt;=1,1,0)*$H47</f>
        <v>0</v>
      </c>
      <c r="BG47">
        <f>IF(SUMIF('Claims Backend'!$AG$1:$BP$1,BG$3,'Claims Backend'!$AG46:$BP46)&gt;=1,1,0)*$H47</f>
        <v>0</v>
      </c>
      <c r="BH47">
        <f>IF(SUMIF('Claims Backend'!$AG$1:$BP$1,BH$3,'Claims Backend'!$AG46:$BP46)&gt;=1,1,0)*$H47</f>
        <v>0</v>
      </c>
      <c r="BI47">
        <f>IF(SUMIF('Claims Backend'!$AG$1:$BP$1,BI$3,'Claims Backend'!$AG46:$BP46)&gt;=1,1,0)*$H47</f>
        <v>0</v>
      </c>
      <c r="BJ47">
        <f>IF(SUMIF('Claims Backend'!$AG$1:$BP$1,BJ$3,'Claims Backend'!$AG46:$BP46)&gt;=1,1,0)*$H47</f>
        <v>0</v>
      </c>
    </row>
    <row r="48" spans="1:62">
      <c r="A48" s="9" t="str">
        <f>_xlfn.XLOOKUP($E48,'Copy of Raw Data'!$E:$E,'Copy of Raw Data'!A:A,"ERROR",0,1)</f>
        <v>US</v>
      </c>
      <c r="B48" s="9" t="str">
        <f>_xlfn.XLOOKUP($E48,'Copy of Raw Data'!$E:$E,'Copy of Raw Data'!B:B,"ERROR",0,1)</f>
        <v>Hair Mousses</v>
      </c>
      <c r="C48" s="9" t="str">
        <f>_xlfn.XLOOKUP($E48,'Copy of Raw Data'!$E:$E,'Copy of Raw Data'!C:C,"ERROR",0,1)</f>
        <v>r+co</v>
      </c>
      <c r="D48" s="9" t="str">
        <f>_xlfn.XLOOKUP($E48,'Copy of Raw Data'!$E:$E,'Copy of Raw Data'!D:D,"ERROR",0,1)</f>
        <v>www.amazon.com/dp/B01A7QACAY</v>
      </c>
      <c r="E48" s="9" t="s">
        <v>203</v>
      </c>
      <c r="F48" s="9" t="str">
        <f>_xlfn.XLOOKUP($E48,'Copy of Raw Data'!$E:$E,'Copy of Raw Data'!F:F,"ERROR",0,1)</f>
        <v>R+Co Chiffon Styling Mousse | Shapeable Body + Volume + Shine | Vegan + Cruelty-Free | 5.6 Oz</v>
      </c>
      <c r="G48" s="9">
        <f>_xlfn.XLOOKUP($E48,'Copy of Raw Data'!$E:$E,'Copy of Raw Data'!G:G,"ERROR",0,1)</f>
        <v>4077</v>
      </c>
      <c r="H48" s="9">
        <f>_xlfn.XLOOKUP($E48,'Copy of Raw Data'!$E:$E,'Copy of Raw Data'!H:H,"ERROR",0,1)</f>
        <v>140458.99</v>
      </c>
      <c r="I48" s="9">
        <f>_xlfn.XLOOKUP($E48,'Copy of Raw Data'!$E:$E,'Copy of Raw Data'!I:I,"ERROR",0,1)</f>
        <v>0.00588429818192053</v>
      </c>
      <c r="J48" s="9" t="str">
        <f>_xlfn.XLOOKUP($E48,'Copy of Raw Data'!$E:$E,'Copy of 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30 to 40</v>
      </c>
      <c r="L48" s="9">
        <f>_xlfn.XLOOKUP($E48,'Copy of Raw Data'!$E:$E,'Copy of Raw Data'!L:L,"ERROR",0,1)</f>
        <v>34.51</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30 to 40</v>
      </c>
      <c r="N48" s="9">
        <f>_xlfn.XLOOKUP($E48,'Copy of Raw Data'!$E:$E,'Copy of Raw Data'!N:N,"ERROR",0,1)</f>
        <v>35.98</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4% to 6%</v>
      </c>
      <c r="P48" s="16">
        <f t="shared" si="3"/>
        <v>0.0408560311284046</v>
      </c>
      <c r="Q48" s="9">
        <f>_xlfn.XLOOKUP($E48,'Copy of Raw Data'!$E:$E,'Copy of Raw Data'!Q:Q,"ERROR",0,1)</f>
        <v>5.6</v>
      </c>
      <c r="R48" s="9" t="str">
        <f>_xlfn.XLOOKUP($E48,'Copy of Raw Data'!$E:$E,'Copy of Raw Data'!R:R,"ERROR",0,1)</f>
        <v>oz</v>
      </c>
      <c r="S48" s="17">
        <f t="shared" si="4"/>
        <v>6.1625</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5 to 10</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0.2 to 0.3</v>
      </c>
      <c r="V48" s="17">
        <f t="shared" si="5"/>
        <v>0.217281028068989</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0.2 to 0.3</v>
      </c>
      <c r="X48" s="17">
        <f t="shared" si="6"/>
        <v>0.20840378762259</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4 to 6</v>
      </c>
      <c r="Z48" s="17">
        <f t="array" ref="Z48">_xlfn.IFS(AA48="oz",_xlfn.IFS(R48="oz",Q48,R48="fl oz",Q48*1.04,R48="ml",Q48*0.0338),AA48="fl oz",_xlfn.IFS(R48="oz",Q48/1.04,R48="fl oz",Q48,R48="ml",Q48*0.0338/1.04),AA48="ml",_xlfn.IFS(R48="oz",Q48/0.0338,R48="fl oz",Q48*1.04/0.0338,R48="ml",Q48))</f>
        <v>5.6</v>
      </c>
      <c r="AA48" s="9" t="str">
        <f>_xlfn.XLOOKUP($E48,'Copy of Raw Data'!$E:$E,'Copy of Raw Data'!AA:AA,"ERROR",0,1)</f>
        <v>oz</v>
      </c>
      <c r="AB48" s="9" t="str">
        <f>_xlfn.XLOOKUP($E48,'Copy of Raw Data'!$E:$E,'Copy of Raw Data'!AB:AB,"ERROR",0,1)</f>
        <v>Spray Can</v>
      </c>
      <c r="AC48" s="9" t="str">
        <f>_xlfn.XLOOKUP($E48,'Copy of Raw Data'!$E:$E,'Copy of Raw Data'!AC:AC,"ERROR",0,1)</f>
        <v>Pack of 1</v>
      </c>
      <c r="AD48" s="9" t="str">
        <f>_xlfn.XLOOKUP($E48,'Copy of Raw Data'!$E:$E,'Copy of Raw Data'!AD:AD,"ERROR",0,1)</f>
        <v>Volumizing, Shine, UV protection, Heat Protection</v>
      </c>
      <c r="AE48" s="9" t="str">
        <f>_xlfn.XLOOKUP($E48,'Copy of Raw Data'!$E:$E,'Copy of Raw Data'!AO:AO,"ERROR",0,1)</f>
        <v>Vegan, Cruelty Free, Gluten Free, Paraben Free, Sulfate Free, Mineral oil free, Petrolatum free</v>
      </c>
      <c r="AF48" s="9" t="str">
        <f>_xlfn.XLOOKUP($E48,'Copy of Raw Data'!$E:$E,'Copy of Raw Data'!AZ:AZ,"ERROR",0,1)</f>
        <v>Mustard oil, Silk, Volcanic Sand</v>
      </c>
      <c r="AG48">
        <f>IF(SUMIF('Claims Backend'!$AG$1:$BP$1,AG$3,'Claims Backend'!$AG47:$BP47)&gt;=1,1,0)*$H48</f>
        <v>0</v>
      </c>
      <c r="AH48">
        <f>IF(SUMIF('Claims Backend'!$AG$1:$BP$1,AH$3,'Claims Backend'!$AG47:$BP47)&gt;=1,1,0)*$H48</f>
        <v>0</v>
      </c>
      <c r="AI48">
        <f>IF(SUMIF('Claims Backend'!$AG$1:$BP$1,AI$3,'Claims Backend'!$AG47:$BP47)&gt;=1,1,0)*$H48</f>
        <v>0</v>
      </c>
      <c r="AJ48">
        <f>IF(SUMIF('Claims Backend'!$AG$1:$BP$1,AJ$3,'Claims Backend'!$AG47:$BP47)&gt;=1,1,0)*$H48</f>
        <v>0</v>
      </c>
      <c r="AK48">
        <f>IF(SUMIF('Claims Backend'!$AG$1:$BP$1,AK$3,'Claims Backend'!$AG47:$BP47)&gt;=1,1,0)*$H48</f>
        <v>0</v>
      </c>
      <c r="AL48">
        <f>IF(SUMIF('Claims Backend'!$AG$1:$BP$1,AL$3,'Claims Backend'!$AG47:$BP47)&gt;=1,1,0)*$H48</f>
        <v>0</v>
      </c>
      <c r="AM48">
        <f>IF(SUMIF('Claims Backend'!$AG$1:$BP$1,AM$3,'Claims Backend'!$AG47:$BP47)&gt;=1,1,0)*$H48</f>
        <v>140458.99</v>
      </c>
      <c r="AN48">
        <f>IF(SUMIF('Claims Backend'!$AG$1:$BP$1,AN$3,'Claims Backend'!$AG47:$BP47)&gt;=1,1,0)*$H48</f>
        <v>0</v>
      </c>
      <c r="AO48">
        <f>IF(SUMIF('Claims Backend'!$AG$1:$BP$1,AO$3,'Claims Backend'!$AG47:$BP47)&gt;=1,1,0)*$H48</f>
        <v>0</v>
      </c>
      <c r="AP48">
        <f>IF(SUMIF('Claims Backend'!$AG$1:$BP$1,AP$3,'Claims Backend'!$AG47:$BP47)&gt;=1,1,0)*$H48</f>
        <v>0</v>
      </c>
      <c r="AQ48">
        <f>IF(SUMIF('Claims Backend'!$AG$1:$BP$1,AQ$3,'Claims Backend'!$AG47:$BP47)&gt;=1,1,0)*$H48</f>
        <v>0</v>
      </c>
      <c r="AR48">
        <f>IF(SUMIF('Claims Backend'!$AG$1:$BP$1,AR$3,'Claims Backend'!$AG47:$BP47)&gt;=1,1,0)*$H48</f>
        <v>0</v>
      </c>
      <c r="AS48">
        <f>IF(SUMIF('Claims Backend'!$AG$1:$BP$1,AS$3,'Claims Backend'!$AG47:$BP47)&gt;=1,1,0)*$H48</f>
        <v>140458.99</v>
      </c>
      <c r="AT48">
        <f>IF(SUMIF('Claims Backend'!$AG$1:$BP$1,AT$3,'Claims Backend'!$AG47:$BP47)&gt;=1,1,0)*$H48</f>
        <v>140458.99</v>
      </c>
      <c r="AU48">
        <f>IF(SUMIF('Claims Backend'!$AG$1:$BP$1,AU$3,'Claims Backend'!$AG47:$BP47)&gt;=1,1,0)*$H48</f>
        <v>0</v>
      </c>
      <c r="AV48">
        <f>IF(SUMIF('Claims Backend'!$AG$1:$BP$1,AV$3,'Claims Backend'!$AG47:$BP47)&gt;=1,1,0)*$H48</f>
        <v>0</v>
      </c>
      <c r="AW48">
        <f>IF(SUMIF('Claims Backend'!$AG$1:$BP$1,AW$3,'Claims Backend'!$AG47:$BP47)&gt;=1,1,0)*$H48</f>
        <v>140458.99</v>
      </c>
      <c r="AX48">
        <f>IF(SUMIF('Claims Backend'!$AG$1:$BP$1,AX$3,'Claims Backend'!$AG47:$BP47)&gt;=1,1,0)*$H48</f>
        <v>0</v>
      </c>
      <c r="AY48">
        <f>IF(SUMIF('Claims Backend'!$AG$1:$BP$1,AY$3,'Claims Backend'!$AG47:$BP47)&gt;=1,1,0)*$H48</f>
        <v>140458.99</v>
      </c>
      <c r="AZ48">
        <f>IF(SUMIF('Claims Backend'!$AG$1:$BP$1,AZ$3,'Claims Backend'!$AG47:$BP47)&gt;=1,1,0)*$H48</f>
        <v>140458.99</v>
      </c>
      <c r="BA48">
        <f>IF(SUMIF('Claims Backend'!$AG$1:$BP$1,BA$3,'Claims Backend'!$AG47:$BP47)&gt;=1,1,0)*$H48</f>
        <v>0</v>
      </c>
      <c r="BB48">
        <f>IF(SUMIF('Claims Backend'!$AG$1:$BP$1,BB$3,'Claims Backend'!$AG47:$BP47)&gt;=1,1,0)*$H48</f>
        <v>0</v>
      </c>
      <c r="BC48">
        <f>IF(SUMIF('Claims Backend'!$AG$1:$BP$1,BC$3,'Claims Backend'!$AG47:$BP47)&gt;=1,1,0)*$H48</f>
        <v>0</v>
      </c>
      <c r="BD48">
        <f>IF(SUMIF('Claims Backend'!$AG$1:$BP$1,BD$3,'Claims Backend'!$AG47:$BP47)&gt;=1,1,0)*$H48</f>
        <v>0</v>
      </c>
      <c r="BE48">
        <f>IF(SUMIF('Claims Backend'!$AG$1:$BP$1,BE$3,'Claims Backend'!$AG47:$BP47)&gt;=1,1,0)*$H48</f>
        <v>0</v>
      </c>
      <c r="BF48">
        <f>IF(SUMIF('Claims Backend'!$AG$1:$BP$1,BF$3,'Claims Backend'!$AG47:$BP47)&gt;=1,1,0)*$H48</f>
        <v>140458.99</v>
      </c>
      <c r="BG48">
        <f>IF(SUMIF('Claims Backend'!$AG$1:$BP$1,BG$3,'Claims Backend'!$AG47:$BP47)&gt;=1,1,0)*$H48</f>
        <v>0</v>
      </c>
      <c r="BH48">
        <f>IF(SUMIF('Claims Backend'!$AG$1:$BP$1,BH$3,'Claims Backend'!$AG47:$BP47)&gt;=1,1,0)*$H48</f>
        <v>0</v>
      </c>
      <c r="BI48">
        <f>IF(SUMIF('Claims Backend'!$AG$1:$BP$1,BI$3,'Claims Backend'!$AG47:$BP47)&gt;=1,1,0)*$H48</f>
        <v>0</v>
      </c>
      <c r="BJ48">
        <f>IF(SUMIF('Claims Backend'!$AG$1:$BP$1,BJ$3,'Claims Backend'!$AG47:$BP47)&gt;=1,1,0)*$H48</f>
        <v>0</v>
      </c>
    </row>
    <row r="49" spans="1:62">
      <c r="A49" s="9" t="str">
        <f>_xlfn.XLOOKUP($E49,'Copy of Raw Data'!$E:$E,'Copy of Raw Data'!A:A,"ERROR",0,1)</f>
        <v>US</v>
      </c>
      <c r="B49" s="9" t="str">
        <f>_xlfn.XLOOKUP($E49,'Copy of Raw Data'!$E:$E,'Copy of Raw Data'!B:B,"ERROR",0,1)</f>
        <v>Hair Mousses</v>
      </c>
      <c r="C49" s="9" t="str">
        <f>_xlfn.XLOOKUP($E49,'Copy of Raw Data'!$E:$E,'Copy of Raw Data'!C:C,"ERROR",0,1)</f>
        <v>kenra</v>
      </c>
      <c r="D49" s="9" t="str">
        <f>_xlfn.XLOOKUP($E49,'Copy of Raw Data'!$E:$E,'Copy of Raw Data'!D:D,"ERROR",0,1)</f>
        <v>www.amazon.com/dp/B00481PTDU</v>
      </c>
      <c r="E49" s="9" t="s">
        <v>206</v>
      </c>
      <c r="F49" s="9" t="str">
        <f>_xlfn.XLOOKUP($E49,'Copy of Raw Data'!$E:$E,'Copy of Raw Data'!F:F,"ERROR",0,1)</f>
        <v>Kenra Curl Glaze Mousse 13 | Curl Control Glaze | Provides Frizz Control &amp; Humidity Resistance | All Hair Types</v>
      </c>
      <c r="G49" s="9">
        <f>_xlfn.XLOOKUP($E49,'Copy of Raw Data'!$E:$E,'Copy of Raw Data'!G:G,"ERROR",0,1)</f>
        <v>7705</v>
      </c>
      <c r="H49" s="9">
        <f>_xlfn.XLOOKUP($E49,'Copy of Raw Data'!$E:$E,'Copy of Raw Data'!H:H,"ERROR",0,1)</f>
        <v>138406.69</v>
      </c>
      <c r="I49" s="9">
        <f>_xlfn.XLOOKUP($E49,'Copy of Raw Data'!$E:$E,'Copy of Raw Data'!I:I,"ERROR",0,1)</f>
        <v>0.00580168900955085</v>
      </c>
      <c r="J49" s="9" t="str">
        <f>_xlfn.XLOOKUP($E49,'Copy of Raw Data'!$E:$E,'Copy of 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15 to 20</v>
      </c>
      <c r="L49" s="9">
        <f>_xlfn.XLOOKUP($E49,'Copy of Raw Data'!$E:$E,'Copy of Raw Data'!L:L,"ERROR",0,1)</f>
        <v>18.02</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15 to 20</v>
      </c>
      <c r="N49" s="9">
        <f>_xlfn.XLOOKUP($E49,'Copy of Raw Data'!$E:$E,'Copy of Raw Data'!N:N,"ERROR",0,1)</f>
        <v>19.99</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6">
        <f t="shared" si="3"/>
        <v>0.0985492746373186</v>
      </c>
      <c r="Q49" s="9">
        <f>_xlfn.XLOOKUP($E49,'Copy of Raw Data'!$E:$E,'Copy of Raw Data'!Q:Q,"ERROR",0,1)</f>
        <v>6.75</v>
      </c>
      <c r="R49" s="9" t="str">
        <f>_xlfn.XLOOKUP($E49,'Copy of Raw Data'!$E:$E,'Copy of Raw Data'!R:R,"ERROR",0,1)</f>
        <v>oz</v>
      </c>
      <c r="S49" s="17">
        <f t="shared" si="4"/>
        <v>2.66962962962963</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5"/>
        <v>0.100151555004446</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6"/>
        <v>0.0902816919049587</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6.75</v>
      </c>
      <c r="AA49" s="9" t="str">
        <f>_xlfn.XLOOKUP($E49,'Copy of Raw Data'!$E:$E,'Copy of Raw Data'!AA:AA,"ERROR",0,1)</f>
        <v>oz</v>
      </c>
      <c r="AB49" s="9" t="str">
        <f>_xlfn.XLOOKUP($E49,'Copy of Raw Data'!$E:$E,'Copy of Raw Data'!AB:AB,"ERROR",0,1)</f>
        <v>Spray Can</v>
      </c>
      <c r="AC49" s="9" t="str">
        <f>_xlfn.XLOOKUP($E49,'Copy of Raw Data'!$E:$E,'Copy of Raw Data'!AC:AC,"ERROR",0,1)</f>
        <v>Pack of 1</v>
      </c>
      <c r="AD49" s="9" t="str">
        <f>_xlfn.XLOOKUP($E49,'Copy of Raw Data'!$E:$E,'Copy of Raw Data'!AD:AD,"ERROR",0,1)</f>
        <v>Frizz Control, Humidity Protection, Curl Enhancement, Long Lasting, Shine</v>
      </c>
      <c r="AE49" s="9" t="str">
        <f>_xlfn.XLOOKUP($E49,'Copy of Raw Data'!$E:$E,'Copy of Raw Data'!AO:AO,"ERROR",0,1)</f>
        <v>Cruelty Free, Residue Free, </v>
      </c>
      <c r="AF49" s="9" t="str">
        <f>_xlfn.XLOOKUP($E49,'Copy of Raw Data'!$E:$E,'Copy of Raw Data'!AZ:AZ,"ERROR",0,1)</f>
        <v>Water, Glycerin, panthenol, Palm, Iodopropynyl Butylcarbamate, Jojoba seed oil, Tetrasodium edta, Oat, Diazolidinyl Urea , Aloe Vera, Sunflower, Dimethicone</v>
      </c>
      <c r="AG49">
        <f>IF(SUMIF('Claims Backend'!$AG$1:$BP$1,AG$3,'Claims Backend'!$AG48:$BP48)&gt;=1,1,0)*$H49</f>
        <v>0</v>
      </c>
      <c r="AH49">
        <f>IF(SUMIF('Claims Backend'!$AG$1:$BP$1,AH$3,'Claims Backend'!$AG48:$BP48)&gt;=1,1,0)*$H49</f>
        <v>0</v>
      </c>
      <c r="AI49">
        <f>IF(SUMIF('Claims Backend'!$AG$1:$BP$1,AI$3,'Claims Backend'!$AG48:$BP48)&gt;=1,1,0)*$H49</f>
        <v>0</v>
      </c>
      <c r="AJ49">
        <f>IF(SUMIF('Claims Backend'!$AG$1:$BP$1,AJ$3,'Claims Backend'!$AG48:$BP48)&gt;=1,1,0)*$H49</f>
        <v>0</v>
      </c>
      <c r="AK49">
        <f>IF(SUMIF('Claims Backend'!$AG$1:$BP$1,AK$3,'Claims Backend'!$AG48:$BP48)&gt;=1,1,0)*$H49</f>
        <v>0</v>
      </c>
      <c r="AL49">
        <f>IF(SUMIF('Claims Backend'!$AG$1:$BP$1,AL$3,'Claims Backend'!$AG48:$BP48)&gt;=1,1,0)*$H49</f>
        <v>0</v>
      </c>
      <c r="AM49">
        <f>IF(SUMIF('Claims Backend'!$AG$1:$BP$1,AM$3,'Claims Backend'!$AG48:$BP48)&gt;=1,1,0)*$H49</f>
        <v>138406.69</v>
      </c>
      <c r="AN49">
        <f>IF(SUMIF('Claims Backend'!$AG$1:$BP$1,AN$3,'Claims Backend'!$AG48:$BP48)&gt;=1,1,0)*$H49</f>
        <v>0</v>
      </c>
      <c r="AO49">
        <f>IF(SUMIF('Claims Backend'!$AG$1:$BP$1,AO$3,'Claims Backend'!$AG48:$BP48)&gt;=1,1,0)*$H49</f>
        <v>0</v>
      </c>
      <c r="AP49">
        <f>IF(SUMIF('Claims Backend'!$AG$1:$BP$1,AP$3,'Claims Backend'!$AG48:$BP48)&gt;=1,1,0)*$H49</f>
        <v>0</v>
      </c>
      <c r="AQ49">
        <f>IF(SUMIF('Claims Backend'!$AG$1:$BP$1,AQ$3,'Claims Backend'!$AG48:$BP48)&gt;=1,1,0)*$H49</f>
        <v>0</v>
      </c>
      <c r="AR49">
        <f>IF(SUMIF('Claims Backend'!$AG$1:$BP$1,AR$3,'Claims Backend'!$AG48:$BP48)&gt;=1,1,0)*$H49</f>
        <v>0</v>
      </c>
      <c r="AS49">
        <f>IF(SUMIF('Claims Backend'!$AG$1:$BP$1,AS$3,'Claims Backend'!$AG48:$BP48)&gt;=1,1,0)*$H49</f>
        <v>0</v>
      </c>
      <c r="AT49">
        <f>IF(SUMIF('Claims Backend'!$AG$1:$BP$1,AT$3,'Claims Backend'!$AG48:$BP48)&gt;=1,1,0)*$H49</f>
        <v>0</v>
      </c>
      <c r="AU49">
        <f>IF(SUMIF('Claims Backend'!$AG$1:$BP$1,AU$3,'Claims Backend'!$AG48:$BP48)&gt;=1,1,0)*$H49</f>
        <v>0</v>
      </c>
      <c r="AV49">
        <f>IF(SUMIF('Claims Backend'!$AG$1:$BP$1,AV$3,'Claims Backend'!$AG48:$BP48)&gt;=1,1,0)*$H49</f>
        <v>0</v>
      </c>
      <c r="AW49">
        <f>IF(SUMIF('Claims Backend'!$AG$1:$BP$1,AW$3,'Claims Backend'!$AG48:$BP48)&gt;=1,1,0)*$H49</f>
        <v>0</v>
      </c>
      <c r="AX49">
        <f>IF(SUMIF('Claims Backend'!$AG$1:$BP$1,AX$3,'Claims Backend'!$AG48:$BP48)&gt;=1,1,0)*$H49</f>
        <v>0</v>
      </c>
      <c r="AY49">
        <f>IF(SUMIF('Claims Backend'!$AG$1:$BP$1,AY$3,'Claims Backend'!$AG48:$BP48)&gt;=1,1,0)*$H49</f>
        <v>0</v>
      </c>
      <c r="AZ49">
        <f>IF(SUMIF('Claims Backend'!$AG$1:$BP$1,AZ$3,'Claims Backend'!$AG48:$BP48)&gt;=1,1,0)*$H49</f>
        <v>0</v>
      </c>
      <c r="BA49">
        <f>IF(SUMIF('Claims Backend'!$AG$1:$BP$1,BA$3,'Claims Backend'!$AG48:$BP48)&gt;=1,1,0)*$H49</f>
        <v>0</v>
      </c>
      <c r="BB49">
        <f>IF(SUMIF('Claims Backend'!$AG$1:$BP$1,BB$3,'Claims Backend'!$AG48:$BP48)&gt;=1,1,0)*$H49</f>
        <v>0</v>
      </c>
      <c r="BC49">
        <f>IF(SUMIF('Claims Backend'!$AG$1:$BP$1,BC$3,'Claims Backend'!$AG48:$BP48)&gt;=1,1,0)*$H49</f>
        <v>138406.69</v>
      </c>
      <c r="BD49">
        <f>IF(SUMIF('Claims Backend'!$AG$1:$BP$1,BD$3,'Claims Backend'!$AG48:$BP48)&gt;=1,1,0)*$H49</f>
        <v>0</v>
      </c>
      <c r="BE49">
        <f>IF(SUMIF('Claims Backend'!$AG$1:$BP$1,BE$3,'Claims Backend'!$AG48:$BP48)&gt;=1,1,0)*$H49</f>
        <v>0</v>
      </c>
      <c r="BF49">
        <f>IF(SUMIF('Claims Backend'!$AG$1:$BP$1,BF$3,'Claims Backend'!$AG48:$BP48)&gt;=1,1,0)*$H49</f>
        <v>0</v>
      </c>
      <c r="BG49">
        <f>IF(SUMIF('Claims Backend'!$AG$1:$BP$1,BG$3,'Claims Backend'!$AG48:$BP48)&gt;=1,1,0)*$H49</f>
        <v>0</v>
      </c>
      <c r="BH49">
        <f>IF(SUMIF('Claims Backend'!$AG$1:$BP$1,BH$3,'Claims Backend'!$AG48:$BP48)&gt;=1,1,0)*$H49</f>
        <v>0</v>
      </c>
      <c r="BI49">
        <f>IF(SUMIF('Claims Backend'!$AG$1:$BP$1,BI$3,'Claims Backend'!$AG48:$BP48)&gt;=1,1,0)*$H49</f>
        <v>0</v>
      </c>
      <c r="BJ49">
        <f>IF(SUMIF('Claims Backend'!$AG$1:$BP$1,BJ$3,'Claims Backend'!$AG48:$BP48)&gt;=1,1,0)*$H49</f>
        <v>0</v>
      </c>
    </row>
    <row r="50" spans="1:62">
      <c r="A50" s="9" t="str">
        <f>_xlfn.XLOOKUP($E50,'Copy of Raw Data'!$E:$E,'Copy of Raw Data'!A:A,"ERROR",0,1)</f>
        <v>US</v>
      </c>
      <c r="B50" s="9" t="str">
        <f>_xlfn.XLOOKUP($E50,'Copy of Raw Data'!$E:$E,'Copy of Raw Data'!B:B,"ERROR",0,1)</f>
        <v>Hair Mousses</v>
      </c>
      <c r="C50" s="9" t="str">
        <f>_xlfn.XLOOKUP($E50,'Copy of Raw Data'!$E:$E,'Copy of Raw Data'!C:C,"ERROR",0,1)</f>
        <v>Avenue Man</v>
      </c>
      <c r="D50" s="9" t="str">
        <f>_xlfn.XLOOKUP($E50,'Copy of Raw Data'!$E:$E,'Copy of Raw Data'!D:D,"ERROR",0,1)</f>
        <v>www.amazon.com/dp/B07VDGFBDF</v>
      </c>
      <c r="E50" s="9" t="s">
        <v>210</v>
      </c>
      <c r="F50" s="9" t="str">
        <f>_xlfn.XLOOKUP($E50,'Copy of Raw Data'!$E:$E,'Copy of Raw Data'!F:F,"ERROR",0,1)</f>
        <v>Avenue Man Sculpting Foam for Men (7oz) - Firm Hold Volumizing Hair Mousse with Herbal Extracts Styling Hair Products - Alcohol and Paraben-Free Hair Volumizer - Made in the USA (7.0 oz)</v>
      </c>
      <c r="G50" s="9">
        <f>_xlfn.XLOOKUP($E50,'Copy of Raw Data'!$E:$E,'Copy of Raw Data'!G:G,"ERROR",0,1)</f>
        <v>6701</v>
      </c>
      <c r="H50" s="9">
        <f>_xlfn.XLOOKUP($E50,'Copy of Raw Data'!$E:$E,'Copy of Raw Data'!H:H,"ERROR",0,1)</f>
        <v>136463.61</v>
      </c>
      <c r="I50" s="9">
        <f>_xlfn.XLOOKUP($E50,'Copy of Raw Data'!$E:$E,'Copy of Raw Data'!I:I,"ERROR",0,1)</f>
        <v>0.00541573937118174</v>
      </c>
      <c r="J50" s="9" t="str">
        <f>_xlfn.XLOOKUP($E50,'Copy of Raw Data'!$E:$E,'Copy of 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20 to 30</v>
      </c>
      <c r="L50" s="9">
        <f>_xlfn.XLOOKUP($E50,'Copy of Raw Data'!$E:$E,'Copy of Raw Data'!L:L,"ERROR",0,1)</f>
        <v>20.38</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20 to 30</v>
      </c>
      <c r="N50" s="9">
        <f>_xlfn.XLOOKUP($E50,'Copy of Raw Data'!$E:$E,'Copy of Raw Data'!N:N,"ERROR",0,1)</f>
        <v>28.94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25% to 30%</v>
      </c>
      <c r="P50" s="16">
        <f t="shared" si="3"/>
        <v>0.295784381478922</v>
      </c>
      <c r="Q50" s="9">
        <f>_xlfn.XLOOKUP($E50,'Copy of Raw Data'!$E:$E,'Copy of Raw Data'!Q:Q,"ERROR",0,1)</f>
        <v>7</v>
      </c>
      <c r="R50" s="9" t="str">
        <f>_xlfn.XLOOKUP($E50,'Copy of Raw Data'!$E:$E,'Copy of Raw Data'!R:R,"ERROR",0,1)</f>
        <v>oz</v>
      </c>
      <c r="S50" s="17">
        <f t="shared" si="4"/>
        <v>2.91142857142857</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2 to 3</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0.1 to 0.2</v>
      </c>
      <c r="V50" s="17">
        <f t="shared" si="5"/>
        <v>0.139813517561235</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7">
        <f t="shared" si="6"/>
        <v>0.0984588627469926</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v>
      </c>
      <c r="AA50" s="9" t="str">
        <f>_xlfn.XLOOKUP($E50,'Copy of Raw Data'!$E:$E,'Copy of Raw Data'!AA:AA,"ERROR",0,1)</f>
        <v>oz</v>
      </c>
      <c r="AB50" s="9" t="str">
        <f>_xlfn.XLOOKUP($E50,'Copy of Raw Data'!$E:$E,'Copy of Raw Data'!AB:AB,"ERROR",0,1)</f>
        <v>Pump Bottle</v>
      </c>
      <c r="AC50" s="9" t="str">
        <f>_xlfn.XLOOKUP($E50,'Copy of Raw Data'!$E:$E,'Copy of Raw Data'!AC:AC,"ERROR",0,1)</f>
        <v>Pack of 1</v>
      </c>
      <c r="AD50" s="9" t="str">
        <f>_xlfn.XLOOKUP($E50,'Copy of Raw Data'!$E:$E,'Copy of Raw Data'!AD:AD,"ERROR",0,1)</f>
        <v>Hold, Volumizing, Thickening, Fast Drying, Nourishing, Frizz Control, Color Protection, UV Protection</v>
      </c>
      <c r="AE50" s="9" t="str">
        <f>_xlfn.XLOOKUP($E50,'Copy of Raw Data'!$E:$E,'Copy of Raw Data'!AO:AO,"ERROR",0,1)</f>
        <v>Paraben Free, Alcohol Free, Sulfate Free</v>
      </c>
      <c r="AF50" s="9" t="str">
        <f>_xlfn.XLOOKUP($E50,'Copy of Raw Data'!$E:$E,'Copy of Raw Data'!AZ:AZ,"ERROR",0,1)</f>
        <v>Lemon, Tea, Wheat, Sunflower, Palm</v>
      </c>
      <c r="AG50">
        <f>IF(SUMIF('Claims Backend'!$AG$1:$BP$1,AG$3,'Claims Backend'!$AG49:$BP49)&gt;=1,1,0)*$H50</f>
        <v>136463.61</v>
      </c>
      <c r="AH50">
        <f>IF(SUMIF('Claims Backend'!$AG$1:$BP$1,AH$3,'Claims Backend'!$AG49:$BP49)&gt;=1,1,0)*$H50</f>
        <v>0</v>
      </c>
      <c r="AI50">
        <f>IF(SUMIF('Claims Backend'!$AG$1:$BP$1,AI$3,'Claims Backend'!$AG49:$BP49)&gt;=1,1,0)*$H50</f>
        <v>0</v>
      </c>
      <c r="AJ50">
        <f>IF(SUMIF('Claims Backend'!$AG$1:$BP$1,AJ$3,'Claims Backend'!$AG49:$BP49)&gt;=1,1,0)*$H50</f>
        <v>0</v>
      </c>
      <c r="AK50">
        <f>IF(SUMIF('Claims Backend'!$AG$1:$BP$1,AK$3,'Claims Backend'!$AG49:$BP49)&gt;=1,1,0)*$H50</f>
        <v>0</v>
      </c>
      <c r="AL50">
        <f>IF(SUMIF('Claims Backend'!$AG$1:$BP$1,AL$3,'Claims Backend'!$AG49:$BP49)&gt;=1,1,0)*$H50</f>
        <v>0</v>
      </c>
      <c r="AM50">
        <f>IF(SUMIF('Claims Backend'!$AG$1:$BP$1,AM$3,'Claims Backend'!$AG49:$BP49)&gt;=1,1,0)*$H50</f>
        <v>0</v>
      </c>
      <c r="AN50">
        <f>IF(SUMIF('Claims Backend'!$AG$1:$BP$1,AN$3,'Claims Backend'!$AG49:$BP49)&gt;=1,1,0)*$H50</f>
        <v>0</v>
      </c>
      <c r="AO50">
        <f>IF(SUMIF('Claims Backend'!$AG$1:$BP$1,AO$3,'Claims Backend'!$AG49:$BP49)&gt;=1,1,0)*$H50</f>
        <v>0</v>
      </c>
      <c r="AP50">
        <f>IF(SUMIF('Claims Backend'!$AG$1:$BP$1,AP$3,'Claims Backend'!$AG49:$BP49)&gt;=1,1,0)*$H50</f>
        <v>0</v>
      </c>
      <c r="AQ50">
        <f>IF(SUMIF('Claims Backend'!$AG$1:$BP$1,AQ$3,'Claims Backend'!$AG49:$BP49)&gt;=1,1,0)*$H50</f>
        <v>0</v>
      </c>
      <c r="AR50">
        <f>IF(SUMIF('Claims Backend'!$AG$1:$BP$1,AR$3,'Claims Backend'!$AG49:$BP49)&gt;=1,1,0)*$H50</f>
        <v>0</v>
      </c>
      <c r="AS50">
        <f>IF(SUMIF('Claims Backend'!$AG$1:$BP$1,AS$3,'Claims Backend'!$AG49:$BP49)&gt;=1,1,0)*$H50</f>
        <v>0</v>
      </c>
      <c r="AT50">
        <f>IF(SUMIF('Claims Backend'!$AG$1:$BP$1,AT$3,'Claims Backend'!$AG49:$BP49)&gt;=1,1,0)*$H50</f>
        <v>0</v>
      </c>
      <c r="AU50">
        <f>IF(SUMIF('Claims Backend'!$AG$1:$BP$1,AU$3,'Claims Backend'!$AG49:$BP49)&gt;=1,1,0)*$H50</f>
        <v>0</v>
      </c>
      <c r="AV50">
        <f>IF(SUMIF('Claims Backend'!$AG$1:$BP$1,AV$3,'Claims Backend'!$AG49:$BP49)&gt;=1,1,0)*$H50</f>
        <v>0</v>
      </c>
      <c r="AW50">
        <f>IF(SUMIF('Claims Backend'!$AG$1:$BP$1,AW$3,'Claims Backend'!$AG49:$BP49)&gt;=1,1,0)*$H50</f>
        <v>136463.61</v>
      </c>
      <c r="AX50">
        <f>IF(SUMIF('Claims Backend'!$AG$1:$BP$1,AX$3,'Claims Backend'!$AG49:$BP49)&gt;=1,1,0)*$H50</f>
        <v>0</v>
      </c>
      <c r="AY50">
        <f>IF(SUMIF('Claims Backend'!$AG$1:$BP$1,AY$3,'Claims Backend'!$AG49:$BP49)&gt;=1,1,0)*$H50</f>
        <v>0</v>
      </c>
      <c r="AZ50">
        <f>IF(SUMIF('Claims Backend'!$AG$1:$BP$1,AZ$3,'Claims Backend'!$AG49:$BP49)&gt;=1,1,0)*$H50</f>
        <v>0</v>
      </c>
      <c r="BA50">
        <f>IF(SUMIF('Claims Backend'!$AG$1:$BP$1,BA$3,'Claims Backend'!$AG49:$BP49)&gt;=1,1,0)*$H50</f>
        <v>0</v>
      </c>
      <c r="BB50">
        <f>IF(SUMIF('Claims Backend'!$AG$1:$BP$1,BB$3,'Claims Backend'!$AG49:$BP49)&gt;=1,1,0)*$H50</f>
        <v>0</v>
      </c>
      <c r="BC50">
        <f>IF(SUMIF('Claims Backend'!$AG$1:$BP$1,BC$3,'Claims Backend'!$AG49:$BP49)&gt;=1,1,0)*$H50</f>
        <v>0</v>
      </c>
      <c r="BD50">
        <f>IF(SUMIF('Claims Backend'!$AG$1:$BP$1,BD$3,'Claims Backend'!$AG49:$BP49)&gt;=1,1,0)*$H50</f>
        <v>0</v>
      </c>
      <c r="BE50">
        <f>IF(SUMIF('Claims Backend'!$AG$1:$BP$1,BE$3,'Claims Backend'!$AG49:$BP49)&gt;=1,1,0)*$H50</f>
        <v>0</v>
      </c>
      <c r="BF50">
        <f>IF(SUMIF('Claims Backend'!$AG$1:$BP$1,BF$3,'Claims Backend'!$AG49:$BP49)&gt;=1,1,0)*$H50</f>
        <v>136463.61</v>
      </c>
      <c r="BG50">
        <f>IF(SUMIF('Claims Backend'!$AG$1:$BP$1,BG$3,'Claims Backend'!$AG49:$BP49)&gt;=1,1,0)*$H50</f>
        <v>0</v>
      </c>
      <c r="BH50">
        <f>IF(SUMIF('Claims Backend'!$AG$1:$BP$1,BH$3,'Claims Backend'!$AG49:$BP49)&gt;=1,1,0)*$H50</f>
        <v>0</v>
      </c>
      <c r="BI50">
        <f>IF(SUMIF('Claims Backend'!$AG$1:$BP$1,BI$3,'Claims Backend'!$AG49:$BP49)&gt;=1,1,0)*$H50</f>
        <v>0</v>
      </c>
      <c r="BJ50">
        <f>IF(SUMIF('Claims Backend'!$AG$1:$BP$1,BJ$3,'Claims Backend'!$AG49:$BP49)&gt;=1,1,0)*$H50</f>
        <v>0</v>
      </c>
    </row>
    <row r="51" spans="1:62">
      <c r="A51" s="9" t="str">
        <f>_xlfn.XLOOKUP($E51,'Copy of Raw Data'!$E:$E,'Copy of Raw Data'!A:A,"ERROR",0,1)</f>
        <v>US</v>
      </c>
      <c r="B51" s="9" t="str">
        <f>_xlfn.XLOOKUP($E51,'Copy of Raw Data'!$E:$E,'Copy of Raw Data'!B:B,"ERROR",0,1)</f>
        <v>Hair Mousses</v>
      </c>
      <c r="C51" s="9" t="str">
        <f>_xlfn.XLOOKUP($E51,'Copy of Raw Data'!$E:$E,'Copy of Raw Data'!C:C,"ERROR",0,1)</f>
        <v>SheaMoisture</v>
      </c>
      <c r="D51" s="9" t="str">
        <f>_xlfn.XLOOKUP($E51,'Copy of Raw Data'!$E:$E,'Copy of Raw Data'!D:D,"ERROR",0,1)</f>
        <v>www.amazon.com/dp/B08P5XYLYZ</v>
      </c>
      <c r="E51" s="9" t="s">
        <v>213</v>
      </c>
      <c r="F51" s="9" t="str">
        <f>_xlfn.XLOOKUP($E51,'Copy of Raw Data'!$E:$E,'Copy of Raw Data'!F:F,"ERROR",0,1)</f>
        <v>SheaMoisture Mousse for Curly Hair, Wig or Weave, Tea Tree and Borage Seed Oil, Paraben-free Styling Mousse, 7.5 Ounce</v>
      </c>
      <c r="G51" s="9">
        <f>_xlfn.XLOOKUP($E51,'Copy of Raw Data'!$E:$E,'Copy of Raw Data'!G:G,"ERROR",0,1)</f>
        <v>11898</v>
      </c>
      <c r="H51" s="9">
        <f>_xlfn.XLOOKUP($E51,'Copy of Raw Data'!$E:$E,'Copy of Raw Data'!H:H,"ERROR",0,1)</f>
        <v>127385.55</v>
      </c>
      <c r="I51" s="9">
        <f>_xlfn.XLOOKUP($E51,'Copy of Raw Data'!$E:$E,'Copy of Raw Data'!I:I,"ERROR",0,1)</f>
        <v>0.00538621429144464</v>
      </c>
      <c r="J51" s="9" t="str">
        <f>_xlfn.XLOOKUP($E51,'Copy of Raw Data'!$E:$E,'Copy of 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10 to 15</v>
      </c>
      <c r="L51" s="9">
        <f>_xlfn.XLOOKUP($E51,'Copy of Raw Data'!$E:$E,'Copy of Raw Data'!L:L,"ERROR",0,1)</f>
        <v>10.65</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10 to 15</v>
      </c>
      <c r="N51" s="9">
        <f>_xlfn.XLOOKUP($E51,'Copy of Raw Data'!$E:$E,'Copy of Raw Data'!N:N,"ERROR",0,1)</f>
        <v>11.54</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6% to 8%</v>
      </c>
      <c r="P51" s="16">
        <f t="shared" si="3"/>
        <v>0.0771230502599652</v>
      </c>
      <c r="Q51" s="9">
        <f>_xlfn.XLOOKUP($E51,'Copy of Raw Data'!$E:$E,'Copy of Raw Data'!Q:Q,"ERROR",0,1)</f>
        <v>7.5</v>
      </c>
      <c r="R51" s="9" t="str">
        <f>_xlfn.XLOOKUP($E51,'Copy of Raw Data'!$E:$E,'Copy of Raw Data'!R:R,"ERROR",0,1)</f>
        <v>oz</v>
      </c>
      <c r="S51" s="17">
        <f t="shared" si="4"/>
        <v>1.42</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1 to 2</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0.05 to 0.1</v>
      </c>
      <c r="V51" s="17">
        <f t="shared" si="5"/>
        <v>0.0520347198737459</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6"/>
        <v>0.0480216435576598</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6 to 8</v>
      </c>
      <c r="Z51" s="17">
        <f t="array" ref="Z51">_xlfn.IFS(AA51="oz",_xlfn.IFS(R51="oz",Q51,R51="fl oz",Q51*1.04,R51="ml",Q51*0.0338),AA51="fl oz",_xlfn.IFS(R51="oz",Q51/1.04,R51="fl oz",Q51,R51="ml",Q51*0.0338/1.04),AA51="ml",_xlfn.IFS(R51="oz",Q51/0.0338,R51="fl oz",Q51*1.04/0.0338,R51="ml",Q51))</f>
        <v>7.5</v>
      </c>
      <c r="AA51" s="9" t="str">
        <f>_xlfn.XLOOKUP($E51,'Copy of Raw Data'!$E:$E,'Copy of Raw Data'!AA:AA,"ERROR",0,1)</f>
        <v>oz</v>
      </c>
      <c r="AB51" s="9" t="str">
        <f>_xlfn.XLOOKUP($E51,'Copy of Raw Data'!$E:$E,'Copy of Raw Data'!AB:AB,"ERROR",0,1)</f>
        <v>Pump Bottle</v>
      </c>
      <c r="AC51" s="9" t="str">
        <f>_xlfn.XLOOKUP($E51,'Copy of Raw Data'!$E:$E,'Copy of Raw Data'!AC:AC,"ERROR",0,1)</f>
        <v>Pack of 1</v>
      </c>
      <c r="AD51" s="9" t="str">
        <f>_xlfn.XLOOKUP($E51,'Copy of Raw Data'!$E:$E,'Copy of Raw Data'!AD:AD,"ERROR",0,1)</f>
        <v>Curl Enhancing, Volumizing</v>
      </c>
      <c r="AE51" s="9" t="str">
        <f>_xlfn.XLOOKUP($E51,'Copy of Raw Data'!$E:$E,'Copy of Raw Data'!AO:AO,"ERROR",0,1)</f>
        <v>Silicone Free, Mineral Oil Free, Sulfate Free, Phthalate Free, Paraben Free, Cruelty Free, Petrolatum free</v>
      </c>
      <c r="AF51" s="9" t="str">
        <f>_xlfn.XLOOKUP($E51,'Copy of Raw Data'!$E:$E,'Copy of Raw Data'!AZ:AZ,"ERROR",0,1)</f>
        <v>Shea Butter, Tea, Borage, Aloe Vera</v>
      </c>
      <c r="AG51">
        <f>IF(SUMIF('Claims Backend'!$AG$1:$BP$1,AG$3,'Claims Backend'!$AG50:$BP50)&gt;=1,1,0)*$H51</f>
        <v>0</v>
      </c>
      <c r="AH51">
        <f>IF(SUMIF('Claims Backend'!$AG$1:$BP$1,AH$3,'Claims Backend'!$AG50:$BP50)&gt;=1,1,0)*$H51</f>
        <v>0</v>
      </c>
      <c r="AI51">
        <f>IF(SUMIF('Claims Backend'!$AG$1:$BP$1,AI$3,'Claims Backend'!$AG50:$BP50)&gt;=1,1,0)*$H51</f>
        <v>0</v>
      </c>
      <c r="AJ51">
        <f>IF(SUMIF('Claims Backend'!$AG$1:$BP$1,AJ$3,'Claims Backend'!$AG50:$BP50)&gt;=1,1,0)*$H51</f>
        <v>0</v>
      </c>
      <c r="AK51">
        <f>IF(SUMIF('Claims Backend'!$AG$1:$BP$1,AK$3,'Claims Backend'!$AG50:$BP50)&gt;=1,1,0)*$H51</f>
        <v>0</v>
      </c>
      <c r="AL51">
        <f>IF(SUMIF('Claims Backend'!$AG$1:$BP$1,AL$3,'Claims Backend'!$AG50:$BP50)&gt;=1,1,0)*$H51</f>
        <v>0</v>
      </c>
      <c r="AM51">
        <f>IF(SUMIF('Claims Backend'!$AG$1:$BP$1,AM$3,'Claims Backend'!$AG50:$BP50)&gt;=1,1,0)*$H51</f>
        <v>127385.55</v>
      </c>
      <c r="AN51">
        <f>IF(SUMIF('Claims Backend'!$AG$1:$BP$1,AN$3,'Claims Backend'!$AG50:$BP50)&gt;=1,1,0)*$H51</f>
        <v>0</v>
      </c>
      <c r="AO51">
        <f>IF(SUMIF('Claims Backend'!$AG$1:$BP$1,AO$3,'Claims Backend'!$AG50:$BP50)&gt;=1,1,0)*$H51</f>
        <v>0</v>
      </c>
      <c r="AP51">
        <f>IF(SUMIF('Claims Backend'!$AG$1:$BP$1,AP$3,'Claims Backend'!$AG50:$BP50)&gt;=1,1,0)*$H51</f>
        <v>0</v>
      </c>
      <c r="AQ51">
        <f>IF(SUMIF('Claims Backend'!$AG$1:$BP$1,AQ$3,'Claims Backend'!$AG50:$BP50)&gt;=1,1,0)*$H51</f>
        <v>0</v>
      </c>
      <c r="AR51">
        <f>IF(SUMIF('Claims Backend'!$AG$1:$BP$1,AR$3,'Claims Backend'!$AG50:$BP50)&gt;=1,1,0)*$H51</f>
        <v>0</v>
      </c>
      <c r="AS51">
        <f>IF(SUMIF('Claims Backend'!$AG$1:$BP$1,AS$3,'Claims Backend'!$AG50:$BP50)&gt;=1,1,0)*$H51</f>
        <v>0</v>
      </c>
      <c r="AT51">
        <f>IF(SUMIF('Claims Backend'!$AG$1:$BP$1,AT$3,'Claims Backend'!$AG50:$BP50)&gt;=1,1,0)*$H51</f>
        <v>127385.55</v>
      </c>
      <c r="AU51">
        <f>IF(SUMIF('Claims Backend'!$AG$1:$BP$1,AU$3,'Claims Backend'!$AG50:$BP50)&gt;=1,1,0)*$H51</f>
        <v>0</v>
      </c>
      <c r="AV51">
        <f>IF(SUMIF('Claims Backend'!$AG$1:$BP$1,AV$3,'Claims Backend'!$AG50:$BP50)&gt;=1,1,0)*$H51</f>
        <v>0</v>
      </c>
      <c r="AW51">
        <f>IF(SUMIF('Claims Backend'!$AG$1:$BP$1,AW$3,'Claims Backend'!$AG50:$BP50)&gt;=1,1,0)*$H51</f>
        <v>127385.55</v>
      </c>
      <c r="AX51">
        <f>IF(SUMIF('Claims Backend'!$AG$1:$BP$1,AX$3,'Claims Backend'!$AG50:$BP50)&gt;=1,1,0)*$H51</f>
        <v>0</v>
      </c>
      <c r="AY51">
        <f>IF(SUMIF('Claims Backend'!$AG$1:$BP$1,AY$3,'Claims Backend'!$AG50:$BP50)&gt;=1,1,0)*$H51</f>
        <v>127385.55</v>
      </c>
      <c r="AZ51">
        <f>IF(SUMIF('Claims Backend'!$AG$1:$BP$1,AZ$3,'Claims Backend'!$AG50:$BP50)&gt;=1,1,0)*$H51</f>
        <v>0</v>
      </c>
      <c r="BA51">
        <f>IF(SUMIF('Claims Backend'!$AG$1:$BP$1,BA$3,'Claims Backend'!$AG50:$BP50)&gt;=1,1,0)*$H51</f>
        <v>0</v>
      </c>
      <c r="BB51">
        <f>IF(SUMIF('Claims Backend'!$AG$1:$BP$1,BB$3,'Claims Backend'!$AG50:$BP50)&gt;=1,1,0)*$H51</f>
        <v>0</v>
      </c>
      <c r="BC51">
        <f>IF(SUMIF('Claims Backend'!$AG$1:$BP$1,BC$3,'Claims Backend'!$AG50:$BP50)&gt;=1,1,0)*$H51</f>
        <v>0</v>
      </c>
      <c r="BD51">
        <f>IF(SUMIF('Claims Backend'!$AG$1:$BP$1,BD$3,'Claims Backend'!$AG50:$BP50)&gt;=1,1,0)*$H51</f>
        <v>127385.55</v>
      </c>
      <c r="BE51">
        <f>IF(SUMIF('Claims Backend'!$AG$1:$BP$1,BE$3,'Claims Backend'!$AG50:$BP50)&gt;=1,1,0)*$H51</f>
        <v>0</v>
      </c>
      <c r="BF51">
        <f>IF(SUMIF('Claims Backend'!$AG$1:$BP$1,BF$3,'Claims Backend'!$AG50:$BP50)&gt;=1,1,0)*$H51</f>
        <v>127385.55</v>
      </c>
      <c r="BG51">
        <f>IF(SUMIF('Claims Backend'!$AG$1:$BP$1,BG$3,'Claims Backend'!$AG50:$BP50)&gt;=1,1,0)*$H51</f>
        <v>0</v>
      </c>
      <c r="BH51">
        <f>IF(SUMIF('Claims Backend'!$AG$1:$BP$1,BH$3,'Claims Backend'!$AG50:$BP50)&gt;=1,1,0)*$H51</f>
        <v>0</v>
      </c>
      <c r="BI51">
        <f>IF(SUMIF('Claims Backend'!$AG$1:$BP$1,BI$3,'Claims Backend'!$AG50:$BP50)&gt;=1,1,0)*$H51</f>
        <v>0</v>
      </c>
      <c r="BJ51">
        <f>IF(SUMIF('Claims Backend'!$AG$1:$BP$1,BJ$3,'Claims Backend'!$AG50:$BP50)&gt;=1,1,0)*$H51</f>
        <v>0</v>
      </c>
    </row>
    <row r="52" spans="1:62">
      <c r="A52" s="9" t="str">
        <f>_xlfn.XLOOKUP($E52,'Copy of Raw Data'!$E:$E,'Copy of Raw Data'!A:A,"ERROR",0,1)</f>
        <v>US</v>
      </c>
      <c r="B52" s="9" t="str">
        <f>_xlfn.XLOOKUP($E52,'Copy of Raw Data'!$E:$E,'Copy of Raw Data'!B:B,"ERROR",0,1)</f>
        <v>Hair Mousses</v>
      </c>
      <c r="C52" s="9" t="str">
        <f>_xlfn.XLOOKUP($E52,'Copy of Raw Data'!$E:$E,'Copy of Raw Data'!C:C,"ERROR",0,1)</f>
        <v>Goiple</v>
      </c>
      <c r="D52" s="9" t="str">
        <f>_xlfn.XLOOKUP($E52,'Copy of Raw Data'!$E:$E,'Copy of Raw Data'!D:D,"ERROR",0,1)</f>
        <v>www.amazon.com/dp/B0BGPCCW5H</v>
      </c>
      <c r="E52" s="9" t="s">
        <v>217</v>
      </c>
      <c r="F52" s="9" t="str">
        <f>_xlfn.XLOOKUP($E52,'Copy of Raw Data'!$E:$E,'Copy of Raw Data'!F:F,"ERROR",0,1)</f>
        <v>Braid Foam Control Mousse Braiding Mousse for Braids Twist, Locs, No Flake Extra Hold High Shine Style and Moisturizes, Hair Mousse for Braids High Shine, Lightweight Easy to Apply 8fl oz</v>
      </c>
      <c r="G52" s="9">
        <f>_xlfn.XLOOKUP($E52,'Copy of Raw Data'!$E:$E,'Copy of Raw Data'!G:G,"ERROR",0,1)</f>
        <v>15826</v>
      </c>
      <c r="H52" s="9">
        <f>_xlfn.XLOOKUP($E52,'Copy of Raw Data'!$E:$E,'Copy of Raw Data'!H:H,"ERROR",0,1)</f>
        <v>126691.08</v>
      </c>
      <c r="I52" s="9">
        <f>_xlfn.XLOOKUP($E52,'Copy of Raw Data'!$E:$E,'Copy of Raw Data'!I:I,"ERROR",0,1)</f>
        <v>0.00510088043807333</v>
      </c>
      <c r="J52" s="9" t="str">
        <f>_xlfn.XLOOKUP($E52,'Copy of Raw Data'!$E:$E,'Copy of 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_xlfn.XLOOKUP($E52,'Copy of Raw Data'!$E:$E,'Copy of Raw Data'!L:L,"ERROR",0,1)</f>
        <v>8.16</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_xlfn.XLOOKUP($E52,'Copy of Raw Data'!$E:$E,'Copy of Raw Data'!N:N,"ERROR",0,1)</f>
        <v>8.57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6">
        <f t="shared" si="3"/>
        <v>0.0478413068844808</v>
      </c>
      <c r="Q52" s="9">
        <f>_xlfn.XLOOKUP($E52,'Copy of Raw Data'!$E:$E,'Copy of Raw Data'!Q:Q,"ERROR",0,1)</f>
        <v>8</v>
      </c>
      <c r="R52" s="9" t="str">
        <f>_xlfn.XLOOKUP($E52,'Copy of Raw Data'!$E:$E,'Copy of Raw Data'!R:R,"ERROR",0,1)</f>
        <v>fl oz</v>
      </c>
      <c r="S52" s="17">
        <f t="shared" si="4"/>
        <v>0.980769230769231</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0.75 to 1</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5"/>
        <v>0.0348342264769387</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6"/>
        <v>0.033167711557972</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8 to 10</v>
      </c>
      <c r="Z52" s="17">
        <f t="array" ref="Z52">_xlfn.IFS(AA52="oz",_xlfn.IFS(R52="oz",Q52,R52="fl oz",Q52*1.04,R52="ml",Q52*0.0338),AA52="fl oz",_xlfn.IFS(R52="oz",Q52/1.04,R52="fl oz",Q52,R52="ml",Q52*0.0338/1.04),AA52="ml",_xlfn.IFS(R52="oz",Q52/0.0338,R52="fl oz",Q52*1.04/0.0338,R52="ml",Q52))</f>
        <v>8.32</v>
      </c>
      <c r="AA52" s="9" t="str">
        <f>_xlfn.XLOOKUP($E52,'Copy of Raw Data'!$E:$E,'Copy of Raw Data'!AA:AA,"ERROR",0,1)</f>
        <v>oz</v>
      </c>
      <c r="AB52" s="9" t="str">
        <f>_xlfn.XLOOKUP($E52,'Copy of Raw Data'!$E:$E,'Copy of Raw Data'!AB:AB,"ERROR",0,1)</f>
        <v>Pump Bottle</v>
      </c>
      <c r="AC52" s="9" t="str">
        <f>_xlfn.XLOOKUP($E52,'Copy of Raw Data'!$E:$E,'Copy of Raw Data'!AC:AC,"ERROR",0,1)</f>
        <v>Pack of 1</v>
      </c>
      <c r="AD52" s="9" t="str">
        <f>_xlfn.XLOOKUP($E52,'Copy of Raw Data'!$E:$E,'Copy of Raw Data'!AD:AD,"ERROR",0,1)</f>
        <v>Flake Control, Shine, Hold, Moisturizing, Frizz Control, Long Lasting, Nourishing</v>
      </c>
      <c r="AE52" s="9" t="str">
        <f>_xlfn.XLOOKUP($E52,'Copy of Raw Data'!$E:$E,'Copy of Raw Data'!AO:AO,"ERROR",0,1)</f>
        <v>Alcohol Free, Preservative Free, Dye Free, Sulfate Free, Residue Free</v>
      </c>
      <c r="AF52" s="9" t="str">
        <f>_xlfn.XLOOKUP($E52,'Copy of Raw Data'!$E:$E,'Copy of Raw Data'!AZ:AZ,"ERROR",0,1)</f>
        <v>Lavender, Willow, Collagen</v>
      </c>
      <c r="AG52">
        <f>IF(SUMIF('Claims Backend'!$AG$1:$BP$1,AG$3,'Claims Backend'!$AG51:$BP51)&gt;=1,1,0)*$H52</f>
        <v>126691.08</v>
      </c>
      <c r="AH52">
        <f>IF(SUMIF('Claims Backend'!$AG$1:$BP$1,AH$3,'Claims Backend'!$AG51:$BP51)&gt;=1,1,0)*$H52</f>
        <v>0</v>
      </c>
      <c r="AI52">
        <f>IF(SUMIF('Claims Backend'!$AG$1:$BP$1,AI$3,'Claims Backend'!$AG51:$BP51)&gt;=1,1,0)*$H52</f>
        <v>0</v>
      </c>
      <c r="AJ52">
        <f>IF(SUMIF('Claims Backend'!$AG$1:$BP$1,AJ$3,'Claims Backend'!$AG51:$BP51)&gt;=1,1,0)*$H52</f>
        <v>0</v>
      </c>
      <c r="AK52">
        <f>IF(SUMIF('Claims Backend'!$AG$1:$BP$1,AK$3,'Claims Backend'!$AG51:$BP51)&gt;=1,1,0)*$H52</f>
        <v>0</v>
      </c>
      <c r="AL52">
        <f>IF(SUMIF('Claims Backend'!$AG$1:$BP$1,AL$3,'Claims Backend'!$AG51:$BP51)&gt;=1,1,0)*$H52</f>
        <v>0</v>
      </c>
      <c r="AM52">
        <f>IF(SUMIF('Claims Backend'!$AG$1:$BP$1,AM$3,'Claims Backend'!$AG51:$BP51)&gt;=1,1,0)*$H52</f>
        <v>0</v>
      </c>
      <c r="AN52">
        <f>IF(SUMIF('Claims Backend'!$AG$1:$BP$1,AN$3,'Claims Backend'!$AG51:$BP51)&gt;=1,1,0)*$H52</f>
        <v>0</v>
      </c>
      <c r="AO52">
        <f>IF(SUMIF('Claims Backend'!$AG$1:$BP$1,AO$3,'Claims Backend'!$AG51:$BP51)&gt;=1,1,0)*$H52</f>
        <v>126691.08</v>
      </c>
      <c r="AP52">
        <f>IF(SUMIF('Claims Backend'!$AG$1:$BP$1,AP$3,'Claims Backend'!$AG51:$BP51)&gt;=1,1,0)*$H52</f>
        <v>0</v>
      </c>
      <c r="AQ52">
        <f>IF(SUMIF('Claims Backend'!$AG$1:$BP$1,AQ$3,'Claims Backend'!$AG51:$BP51)&gt;=1,1,0)*$H52</f>
        <v>0</v>
      </c>
      <c r="AR52">
        <f>IF(SUMIF('Claims Backend'!$AG$1:$BP$1,AR$3,'Claims Backend'!$AG51:$BP51)&gt;=1,1,0)*$H52</f>
        <v>0</v>
      </c>
      <c r="AS52">
        <f>IF(SUMIF('Claims Backend'!$AG$1:$BP$1,AS$3,'Claims Backend'!$AG51:$BP51)&gt;=1,1,0)*$H52</f>
        <v>0</v>
      </c>
      <c r="AT52">
        <f>IF(SUMIF('Claims Backend'!$AG$1:$BP$1,AT$3,'Claims Backend'!$AG51:$BP51)&gt;=1,1,0)*$H52</f>
        <v>0</v>
      </c>
      <c r="AU52">
        <f>IF(SUMIF('Claims Backend'!$AG$1:$BP$1,AU$3,'Claims Backend'!$AG51:$BP51)&gt;=1,1,0)*$H52</f>
        <v>0</v>
      </c>
      <c r="AV52">
        <f>IF(SUMIF('Claims Backend'!$AG$1:$BP$1,AV$3,'Claims Backend'!$AG51:$BP51)&gt;=1,1,0)*$H52</f>
        <v>0</v>
      </c>
      <c r="AW52">
        <f>IF(SUMIF('Claims Backend'!$AG$1:$BP$1,AW$3,'Claims Backend'!$AG51:$BP51)&gt;=1,1,0)*$H52</f>
        <v>0</v>
      </c>
      <c r="AX52">
        <f>IF(SUMIF('Claims Backend'!$AG$1:$BP$1,AX$3,'Claims Backend'!$AG51:$BP51)&gt;=1,1,0)*$H52</f>
        <v>0</v>
      </c>
      <c r="AY52">
        <f>IF(SUMIF('Claims Backend'!$AG$1:$BP$1,AY$3,'Claims Backend'!$AG51:$BP51)&gt;=1,1,0)*$H52</f>
        <v>0</v>
      </c>
      <c r="AZ52">
        <f>IF(SUMIF('Claims Backend'!$AG$1:$BP$1,AZ$3,'Claims Backend'!$AG51:$BP51)&gt;=1,1,0)*$H52</f>
        <v>0</v>
      </c>
      <c r="BA52">
        <f>IF(SUMIF('Claims Backend'!$AG$1:$BP$1,BA$3,'Claims Backend'!$AG51:$BP51)&gt;=1,1,0)*$H52</f>
        <v>126691.08</v>
      </c>
      <c r="BB52">
        <f>IF(SUMIF('Claims Backend'!$AG$1:$BP$1,BB$3,'Claims Backend'!$AG51:$BP51)&gt;=1,1,0)*$H52</f>
        <v>0</v>
      </c>
      <c r="BC52">
        <f>IF(SUMIF('Claims Backend'!$AG$1:$BP$1,BC$3,'Claims Backend'!$AG51:$BP51)&gt;=1,1,0)*$H52</f>
        <v>126691.08</v>
      </c>
      <c r="BD52">
        <f>IF(SUMIF('Claims Backend'!$AG$1:$BP$1,BD$3,'Claims Backend'!$AG51:$BP51)&gt;=1,1,0)*$H52</f>
        <v>0</v>
      </c>
      <c r="BE52">
        <f>IF(SUMIF('Claims Backend'!$AG$1:$BP$1,BE$3,'Claims Backend'!$AG51:$BP51)&gt;=1,1,0)*$H52</f>
        <v>0</v>
      </c>
      <c r="BF52">
        <f>IF(SUMIF('Claims Backend'!$AG$1:$BP$1,BF$3,'Claims Backend'!$AG51:$BP51)&gt;=1,1,0)*$H52</f>
        <v>126691.08</v>
      </c>
      <c r="BG52">
        <f>IF(SUMIF('Claims Backend'!$AG$1:$BP$1,BG$3,'Claims Backend'!$AG51:$BP51)&gt;=1,1,0)*$H52</f>
        <v>0</v>
      </c>
      <c r="BH52">
        <f>IF(SUMIF('Claims Backend'!$AG$1:$BP$1,BH$3,'Claims Backend'!$AG51:$BP51)&gt;=1,1,0)*$H52</f>
        <v>0</v>
      </c>
      <c r="BI52">
        <f>IF(SUMIF('Claims Backend'!$AG$1:$BP$1,BI$3,'Claims Backend'!$AG51:$BP51)&gt;=1,1,0)*$H52</f>
        <v>0</v>
      </c>
      <c r="BJ52">
        <f>IF(SUMIF('Claims Backend'!$AG$1:$BP$1,BJ$3,'Claims Backend'!$AG51:$BP51)&gt;=1,1,0)*$H52</f>
        <v>0</v>
      </c>
    </row>
    <row r="53" spans="1:62">
      <c r="A53" s="9" t="str">
        <f>_xlfn.XLOOKUP($E53,'Copy of Raw Data'!$E:$E,'Copy of Raw Data'!A:A,"ERROR",0,1)</f>
        <v>US</v>
      </c>
      <c r="B53" s="9" t="str">
        <f>_xlfn.XLOOKUP($E53,'Copy of Raw Data'!$E:$E,'Copy of Raw Data'!B:B,"ERROR",0,1)</f>
        <v>Hair Mousses</v>
      </c>
      <c r="C53" s="9" t="str">
        <f>_xlfn.XLOOKUP($E53,'Copy of Raw Data'!$E:$E,'Copy of Raw Data'!C:C,"ERROR",0,1)</f>
        <v>allday locks</v>
      </c>
      <c r="D53" s="9" t="str">
        <f>_xlfn.XLOOKUP($E53,'Copy of Raw Data'!$E:$E,'Copy of Raw Data'!D:D,"ERROR",0,1)</f>
        <v>www.amazon.com/dp/B07YNWX9WW</v>
      </c>
      <c r="E53" s="9" t="s">
        <v>221</v>
      </c>
      <c r="F53" s="9" t="str">
        <f>_xlfn.XLOOKUP($E53,'Copy of Raw Data'!$E:$E,'Copy of Raw Data'!F:F,"ERROR",0,1)</f>
        <v>AllDay Locks Braid Foam | Long Lasting Mousse for Style &amp; Shine | No Frizz or Fraying | Moisturizes &amp; Seals Braids, Locks, Twists, Cornrows | 8 oz</v>
      </c>
      <c r="G53" s="9">
        <f>_xlfn.XLOOKUP($E53,'Copy of Raw Data'!$E:$E,'Copy of Raw Data'!G:G,"ERROR",0,1)</f>
        <v>12288</v>
      </c>
      <c r="H53" s="9">
        <f>_xlfn.XLOOKUP($E53,'Copy of Raw Data'!$E:$E,'Copy of Raw Data'!H:H,"ERROR",0,1)</f>
        <v>119979.64</v>
      </c>
      <c r="I53" s="9">
        <f>_xlfn.XLOOKUP($E53,'Copy of Raw Data'!$E:$E,'Copy of Raw Data'!I:I,"ERROR",0,1)</f>
        <v>0.00505536010908213</v>
      </c>
      <c r="J53" s="9" t="str">
        <f>_xlfn.XLOOKUP($E53,'Copy of Raw Data'!$E:$E,'Copy of 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5 to 10</v>
      </c>
      <c r="L53" s="9">
        <f>_xlfn.XLOOKUP($E53,'Copy of Raw Data'!$E:$E,'Copy of Raw Data'!L:L,"ERROR",0,1)</f>
        <v>9.77</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5 to 10</v>
      </c>
      <c r="N53" s="9">
        <f>_xlfn.XLOOKUP($E53,'Copy of Raw Data'!$E:$E,'Copy of Raw Data'!N:N,"ERROR",0,1)</f>
        <v>9.77</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No Discount</v>
      </c>
      <c r="P53" s="16">
        <f t="shared" si="3"/>
        <v>0</v>
      </c>
      <c r="Q53" s="9">
        <f>_xlfn.XLOOKUP($E53,'Copy of Raw Data'!$E:$E,'Copy of Raw Data'!Q:Q,"ERROR",0,1)</f>
        <v>8</v>
      </c>
      <c r="R53" s="9" t="str">
        <f>_xlfn.XLOOKUP($E53,'Copy of Raw Data'!$E:$E,'Copy of Raw Data'!R:R,"ERROR",0,1)</f>
        <v>oz</v>
      </c>
      <c r="S53" s="17">
        <f t="shared" si="4"/>
        <v>1.22125</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1 to 2</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 to 0.05</v>
      </c>
      <c r="V53" s="17">
        <f t="shared" si="5"/>
        <v>0.0413003043625296</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 to 0.05</v>
      </c>
      <c r="X53" s="17">
        <f t="shared" si="6"/>
        <v>0.0413003043625296</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17">
        <f t="array" ref="Z53">_xlfn.IFS(AA53="oz",_xlfn.IFS(R53="oz",Q53,R53="fl oz",Q53*1.04,R53="ml",Q53*0.0338),AA53="fl oz",_xlfn.IFS(R53="oz",Q53/1.04,R53="fl oz",Q53,R53="ml",Q53*0.0338/1.04),AA53="ml",_xlfn.IFS(R53="oz",Q53/0.0338,R53="fl oz",Q53*1.04/0.0338,R53="ml",Q53))</f>
        <v>8</v>
      </c>
      <c r="AA53" s="9" t="str">
        <f>_xlfn.XLOOKUP($E53,'Copy of Raw Data'!$E:$E,'Copy of Raw Data'!AA:AA,"ERROR",0,1)</f>
        <v>oz</v>
      </c>
      <c r="AB53" s="9" t="str">
        <f>_xlfn.XLOOKUP($E53,'Copy of Raw Data'!$E:$E,'Copy of Raw Data'!AB:AB,"ERROR",0,1)</f>
        <v>Pump Bottle</v>
      </c>
      <c r="AC53" s="9" t="str">
        <f>_xlfn.XLOOKUP($E53,'Copy of Raw Data'!$E:$E,'Copy of Raw Data'!AC:AC,"ERROR",0,1)</f>
        <v>Pack of 1</v>
      </c>
      <c r="AD53" s="9" t="str">
        <f>_xlfn.XLOOKUP($E53,'Copy of Raw Data'!$E:$E,'Copy of Raw Data'!AD:AD,"ERROR",0,1)</f>
        <v>Moisturizing, Frizz Control, Shine, Flake Control</v>
      </c>
      <c r="AE53" s="9" t="str">
        <f>_xlfn.XLOOKUP($E53,'Copy of Raw Data'!$E:$E,'Copy of Raw Data'!AO:AO,"ERROR",0,1)</f>
        <v>Sulfate Free, Phthalate Free, Gluten Free, Paraben Free</v>
      </c>
      <c r="AF53" s="9" t="str">
        <f>_xlfn.XLOOKUP($E53,'Copy of Raw Data'!$E:$E,'Copy of Raw Data'!AZ:AZ,"ERROR",0,1)</f>
        <v>Lavender, Peppermint, Sage, Witch Hazel, Eucalyptus, Cocamidopropyl Betaine, Cetrimonium Chloride, Lemon</v>
      </c>
      <c r="AG53">
        <f>IF(SUMIF('Claims Backend'!$AG$1:$BP$1,AG$3,'Claims Backend'!$AG52:$BP52)&gt;=1,1,0)*$H53</f>
        <v>0</v>
      </c>
      <c r="AH53">
        <f>IF(SUMIF('Claims Backend'!$AG$1:$BP$1,AH$3,'Claims Backend'!$AG52:$BP52)&gt;=1,1,0)*$H53</f>
        <v>0</v>
      </c>
      <c r="AI53">
        <f>IF(SUMIF('Claims Backend'!$AG$1:$BP$1,AI$3,'Claims Backend'!$AG52:$BP52)&gt;=1,1,0)*$H53</f>
        <v>0</v>
      </c>
      <c r="AJ53">
        <f>IF(SUMIF('Claims Backend'!$AG$1:$BP$1,AJ$3,'Claims Backend'!$AG52:$BP52)&gt;=1,1,0)*$H53</f>
        <v>0</v>
      </c>
      <c r="AK53">
        <f>IF(SUMIF('Claims Backend'!$AG$1:$BP$1,AK$3,'Claims Backend'!$AG52:$BP52)&gt;=1,1,0)*$H53</f>
        <v>0</v>
      </c>
      <c r="AL53">
        <f>IF(SUMIF('Claims Backend'!$AG$1:$BP$1,AL$3,'Claims Backend'!$AG52:$BP52)&gt;=1,1,0)*$H53</f>
        <v>0</v>
      </c>
      <c r="AM53">
        <f>IF(SUMIF('Claims Backend'!$AG$1:$BP$1,AM$3,'Claims Backend'!$AG52:$BP52)&gt;=1,1,0)*$H53</f>
        <v>0</v>
      </c>
      <c r="AN53">
        <f>IF(SUMIF('Claims Backend'!$AG$1:$BP$1,AN$3,'Claims Backend'!$AG52:$BP52)&gt;=1,1,0)*$H53</f>
        <v>0</v>
      </c>
      <c r="AO53">
        <f>IF(SUMIF('Claims Backend'!$AG$1:$BP$1,AO$3,'Claims Backend'!$AG52:$BP52)&gt;=1,1,0)*$H53</f>
        <v>0</v>
      </c>
      <c r="AP53">
        <f>IF(SUMIF('Claims Backend'!$AG$1:$BP$1,AP$3,'Claims Backend'!$AG52:$BP52)&gt;=1,1,0)*$H53</f>
        <v>0</v>
      </c>
      <c r="AQ53">
        <f>IF(SUMIF('Claims Backend'!$AG$1:$BP$1,AQ$3,'Claims Backend'!$AG52:$BP52)&gt;=1,1,0)*$H53</f>
        <v>0</v>
      </c>
      <c r="AR53">
        <f>IF(SUMIF('Claims Backend'!$AG$1:$BP$1,AR$3,'Claims Backend'!$AG52:$BP52)&gt;=1,1,0)*$H53</f>
        <v>0</v>
      </c>
      <c r="AS53">
        <f>IF(SUMIF('Claims Backend'!$AG$1:$BP$1,AS$3,'Claims Backend'!$AG52:$BP52)&gt;=1,1,0)*$H53</f>
        <v>119979.64</v>
      </c>
      <c r="AT53">
        <f>IF(SUMIF('Claims Backend'!$AG$1:$BP$1,AT$3,'Claims Backend'!$AG52:$BP52)&gt;=1,1,0)*$H53</f>
        <v>0</v>
      </c>
      <c r="AU53">
        <f>IF(SUMIF('Claims Backend'!$AG$1:$BP$1,AU$3,'Claims Backend'!$AG52:$BP52)&gt;=1,1,0)*$H53</f>
        <v>0</v>
      </c>
      <c r="AV53">
        <f>IF(SUMIF('Claims Backend'!$AG$1:$BP$1,AV$3,'Claims Backend'!$AG52:$BP52)&gt;=1,1,0)*$H53</f>
        <v>0</v>
      </c>
      <c r="AW53">
        <f>IF(SUMIF('Claims Backend'!$AG$1:$BP$1,AW$3,'Claims Backend'!$AG52:$BP52)&gt;=1,1,0)*$H53</f>
        <v>119979.64</v>
      </c>
      <c r="AX53">
        <f>IF(SUMIF('Claims Backend'!$AG$1:$BP$1,AX$3,'Claims Backend'!$AG52:$BP52)&gt;=1,1,0)*$H53</f>
        <v>0</v>
      </c>
      <c r="AY53">
        <f>IF(SUMIF('Claims Backend'!$AG$1:$BP$1,AY$3,'Claims Backend'!$AG52:$BP52)&gt;=1,1,0)*$H53</f>
        <v>0</v>
      </c>
      <c r="AZ53">
        <f>IF(SUMIF('Claims Backend'!$AG$1:$BP$1,AZ$3,'Claims Backend'!$AG52:$BP52)&gt;=1,1,0)*$H53</f>
        <v>0</v>
      </c>
      <c r="BA53">
        <f>IF(SUMIF('Claims Backend'!$AG$1:$BP$1,BA$3,'Claims Backend'!$AG52:$BP52)&gt;=1,1,0)*$H53</f>
        <v>0</v>
      </c>
      <c r="BB53">
        <f>IF(SUMIF('Claims Backend'!$AG$1:$BP$1,BB$3,'Claims Backend'!$AG52:$BP52)&gt;=1,1,0)*$H53</f>
        <v>0</v>
      </c>
      <c r="BC53">
        <f>IF(SUMIF('Claims Backend'!$AG$1:$BP$1,BC$3,'Claims Backend'!$AG52:$BP52)&gt;=1,1,0)*$H53</f>
        <v>0</v>
      </c>
      <c r="BD53">
        <f>IF(SUMIF('Claims Backend'!$AG$1:$BP$1,BD$3,'Claims Backend'!$AG52:$BP52)&gt;=1,1,0)*$H53</f>
        <v>0</v>
      </c>
      <c r="BE53">
        <f>IF(SUMIF('Claims Backend'!$AG$1:$BP$1,BE$3,'Claims Backend'!$AG52:$BP52)&gt;=1,1,0)*$H53</f>
        <v>0</v>
      </c>
      <c r="BF53">
        <f>IF(SUMIF('Claims Backend'!$AG$1:$BP$1,BF$3,'Claims Backend'!$AG52:$BP52)&gt;=1,1,0)*$H53</f>
        <v>119979.64</v>
      </c>
      <c r="BG53">
        <f>IF(SUMIF('Claims Backend'!$AG$1:$BP$1,BG$3,'Claims Backend'!$AG52:$BP52)&gt;=1,1,0)*$H53</f>
        <v>0</v>
      </c>
      <c r="BH53">
        <f>IF(SUMIF('Claims Backend'!$AG$1:$BP$1,BH$3,'Claims Backend'!$AG52:$BP52)&gt;=1,1,0)*$H53</f>
        <v>0</v>
      </c>
      <c r="BI53">
        <f>IF(SUMIF('Claims Backend'!$AG$1:$BP$1,BI$3,'Claims Backend'!$AG52:$BP52)&gt;=1,1,0)*$H53</f>
        <v>0</v>
      </c>
      <c r="BJ53">
        <f>IF(SUMIF('Claims Backend'!$AG$1:$BP$1,BJ$3,'Claims Backend'!$AG52:$BP52)&gt;=1,1,0)*$H53</f>
        <v>0</v>
      </c>
    </row>
    <row r="54" spans="1:62">
      <c r="A54" s="9" t="str">
        <f>_xlfn.XLOOKUP($E54,'Copy of Raw Data'!$E:$E,'Copy of Raw Data'!A:A,"ERROR",0,1)</f>
        <v>US</v>
      </c>
      <c r="B54" s="9" t="str">
        <f>_xlfn.XLOOKUP($E54,'Copy of Raw Data'!$E:$E,'Copy of Raw Data'!B:B,"ERROR",0,1)</f>
        <v>Hair Mousses</v>
      </c>
      <c r="C54" s="9" t="str">
        <f>_xlfn.XLOOKUP($E54,'Copy of Raw Data'!$E:$E,'Copy of Raw Data'!C:C,"ERROR",0,1)</f>
        <v>pureology</v>
      </c>
      <c r="D54" s="9" t="str">
        <f>_xlfn.XLOOKUP($E54,'Copy of Raw Data'!$E:$E,'Copy of Raw Data'!D:D,"ERROR",0,1)</f>
        <v>www.amazon.com/dp/B089M9SGS4</v>
      </c>
      <c r="E54" s="9" t="s">
        <v>225</v>
      </c>
      <c r="F54" s="9" t="str">
        <f>_xlfn.XLOOKUP($E54,'Copy of Raw Data'!$E:$E,'Copy of Raw Data'!F:F,"ERROR",0,1)</f>
        <v>Pureology | Clean Volume Weightless Mousse | All-day Root Lift | For Fine, Color Treated Hair | Vegan</v>
      </c>
      <c r="G54" s="9">
        <f>_xlfn.XLOOKUP($E54,'Copy of Raw Data'!$E:$E,'Copy of Raw Data'!G:G,"ERROR",0,1)</f>
        <v>3984</v>
      </c>
      <c r="H54" s="9">
        <f>_xlfn.XLOOKUP($E54,'Copy of Raw Data'!$E:$E,'Copy of Raw Data'!H:H,"ERROR",0,1)</f>
        <v>118908.94</v>
      </c>
      <c r="I54" s="9">
        <f>_xlfn.XLOOKUP($E54,'Copy of Raw Data'!$E:$E,'Copy of Raw Data'!I:I,"ERROR",0,1)</f>
        <v>0.00456108594745737</v>
      </c>
      <c r="J54" s="9" t="str">
        <f>_xlfn.XLOOKUP($E54,'Copy of Raw Data'!$E:$E,'Copy of 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30 to 40</v>
      </c>
      <c r="L54" s="9">
        <f>_xlfn.XLOOKUP($E54,'Copy of Raw Data'!$E:$E,'Copy of Raw Data'!L:L,"ERROR",0,1)</f>
        <v>30.05</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30 to 40</v>
      </c>
      <c r="N54" s="9">
        <f>_xlfn.XLOOKUP($E54,'Copy of Raw Data'!$E:$E,'Copy of Raw Data'!N:N,"ERROR",0,1)</f>
        <v>30.96</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6">
        <f t="shared" si="3"/>
        <v>0.0293927648578811</v>
      </c>
      <c r="Q54" s="9">
        <f>_xlfn.XLOOKUP($E54,'Copy of Raw Data'!$E:$E,'Copy of Raw Data'!Q:Q,"ERROR",0,1)</f>
        <v>8.4</v>
      </c>
      <c r="R54" s="9" t="str">
        <f>_xlfn.XLOOKUP($E54,'Copy of Raw Data'!$E:$E,'Copy of Raw Data'!R:R,"ERROR",0,1)</f>
        <v>fl oz</v>
      </c>
      <c r="S54" s="17">
        <f t="shared" si="4"/>
        <v>3.43978937728938</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3 to 4</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7">
        <f t="shared" si="5"/>
        <v>0.119849714033008</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7">
        <f t="shared" si="6"/>
        <v>0.116326999570151</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tr">
        <f>_xlfn.XLOOKUP($E54,'Copy of Raw Data'!$E:$E,'Copy of Raw Data'!AA:AA,"ERROR",0,1)</f>
        <v>oz</v>
      </c>
      <c r="AB54" s="9" t="str">
        <f>_xlfn.XLOOKUP($E54,'Copy of Raw Data'!$E:$E,'Copy of Raw Data'!AB:AB,"ERROR",0,1)</f>
        <v>Spray Can</v>
      </c>
      <c r="AC54" s="9" t="str">
        <f>_xlfn.XLOOKUP($E54,'Copy of Raw Data'!$E:$E,'Copy of Raw Data'!AC:AC,"ERROR",0,1)</f>
        <v>Pack of 1</v>
      </c>
      <c r="AD54" s="9" t="str">
        <f>_xlfn.XLOOKUP($E54,'Copy of Raw Data'!$E:$E,'Copy of Raw Data'!AD:AD,"ERROR",0,1)</f>
        <v>Volumizing, Lightweight, Lift, Heat Protection</v>
      </c>
      <c r="AE54" s="9" t="str">
        <f>_xlfn.XLOOKUP($E54,'Copy of Raw Data'!$E:$E,'Copy of Raw Data'!AO:AO,"ERROR",0,1)</f>
        <v>Sulfate Free, Vegan, Silicone Free</v>
      </c>
      <c r="AF54" s="9" t="str">
        <f>_xlfn.XLOOKUP($E54,'Copy of Raw Data'!$E:$E,'Copy of Raw Data'!AZ:AZ,"ERROR",0,1)</f>
        <v>Xylose, Tuberose, Almond Milk, Cedarwood, Dimethicone, Cocamidopropyl Betaine, Tocopherol, Ethylhexylglycerin, Sunflower, </v>
      </c>
      <c r="AG54">
        <f>IF(SUMIF('Claims Backend'!$AG$1:$BP$1,AG$3,'Claims Backend'!$AG53:$BP53)&gt;=1,1,0)*$H54</f>
        <v>0</v>
      </c>
      <c r="AH54">
        <f>IF(SUMIF('Claims Backend'!$AG$1:$BP$1,AH$3,'Claims Backend'!$AG53:$BP53)&gt;=1,1,0)*$H54</f>
        <v>0</v>
      </c>
      <c r="AI54">
        <f>IF(SUMIF('Claims Backend'!$AG$1:$BP$1,AI$3,'Claims Backend'!$AG53:$BP53)&gt;=1,1,0)*$H54</f>
        <v>0</v>
      </c>
      <c r="AJ54">
        <f>IF(SUMIF('Claims Backend'!$AG$1:$BP$1,AJ$3,'Claims Backend'!$AG53:$BP53)&gt;=1,1,0)*$H54</f>
        <v>0</v>
      </c>
      <c r="AK54">
        <f>IF(SUMIF('Claims Backend'!$AG$1:$BP$1,AK$3,'Claims Backend'!$AG53:$BP53)&gt;=1,1,0)*$H54</f>
        <v>0</v>
      </c>
      <c r="AL54">
        <f>IF(SUMIF('Claims Backend'!$AG$1:$BP$1,AL$3,'Claims Backend'!$AG53:$BP53)&gt;=1,1,0)*$H54</f>
        <v>0</v>
      </c>
      <c r="AM54">
        <f>IF(SUMIF('Claims Backend'!$AG$1:$BP$1,AM$3,'Claims Backend'!$AG53:$BP53)&gt;=1,1,0)*$H54</f>
        <v>0</v>
      </c>
      <c r="AN54">
        <f>IF(SUMIF('Claims Backend'!$AG$1:$BP$1,AN$3,'Claims Backend'!$AG53:$BP53)&gt;=1,1,0)*$H54</f>
        <v>0</v>
      </c>
      <c r="AO54">
        <f>IF(SUMIF('Claims Backend'!$AG$1:$BP$1,AO$3,'Claims Backend'!$AG53:$BP53)&gt;=1,1,0)*$H54</f>
        <v>0</v>
      </c>
      <c r="AP54">
        <f>IF(SUMIF('Claims Backend'!$AG$1:$BP$1,AP$3,'Claims Backend'!$AG53:$BP53)&gt;=1,1,0)*$H54</f>
        <v>0</v>
      </c>
      <c r="AQ54">
        <f>IF(SUMIF('Claims Backend'!$AG$1:$BP$1,AQ$3,'Claims Backend'!$AG53:$BP53)&gt;=1,1,0)*$H54</f>
        <v>0</v>
      </c>
      <c r="AR54">
        <f>IF(SUMIF('Claims Backend'!$AG$1:$BP$1,AR$3,'Claims Backend'!$AG53:$BP53)&gt;=1,1,0)*$H54</f>
        <v>0</v>
      </c>
      <c r="AS54">
        <f>IF(SUMIF('Claims Backend'!$AG$1:$BP$1,AS$3,'Claims Backend'!$AG53:$BP53)&gt;=1,1,0)*$H54</f>
        <v>0</v>
      </c>
      <c r="AT54">
        <f>IF(SUMIF('Claims Backend'!$AG$1:$BP$1,AT$3,'Claims Backend'!$AG53:$BP53)&gt;=1,1,0)*$H54</f>
        <v>0</v>
      </c>
      <c r="AU54">
        <f>IF(SUMIF('Claims Backend'!$AG$1:$BP$1,AU$3,'Claims Backend'!$AG53:$BP53)&gt;=1,1,0)*$H54</f>
        <v>0</v>
      </c>
      <c r="AV54">
        <f>IF(SUMIF('Claims Backend'!$AG$1:$BP$1,AV$3,'Claims Backend'!$AG53:$BP53)&gt;=1,1,0)*$H54</f>
        <v>0</v>
      </c>
      <c r="AW54">
        <f>IF(SUMIF('Claims Backend'!$AG$1:$BP$1,AW$3,'Claims Backend'!$AG53:$BP53)&gt;=1,1,0)*$H54</f>
        <v>0</v>
      </c>
      <c r="AX54">
        <f>IF(SUMIF('Claims Backend'!$AG$1:$BP$1,AX$3,'Claims Backend'!$AG53:$BP53)&gt;=1,1,0)*$H54</f>
        <v>0</v>
      </c>
      <c r="AY54">
        <f>IF(SUMIF('Claims Backend'!$AG$1:$BP$1,AY$3,'Claims Backend'!$AG53:$BP53)&gt;=1,1,0)*$H54</f>
        <v>0</v>
      </c>
      <c r="AZ54">
        <f>IF(SUMIF('Claims Backend'!$AG$1:$BP$1,AZ$3,'Claims Backend'!$AG53:$BP53)&gt;=1,1,0)*$H54</f>
        <v>118908.94</v>
      </c>
      <c r="BA54">
        <f>IF(SUMIF('Claims Backend'!$AG$1:$BP$1,BA$3,'Claims Backend'!$AG53:$BP53)&gt;=1,1,0)*$H54</f>
        <v>0</v>
      </c>
      <c r="BB54">
        <f>IF(SUMIF('Claims Backend'!$AG$1:$BP$1,BB$3,'Claims Backend'!$AG53:$BP53)&gt;=1,1,0)*$H54</f>
        <v>0</v>
      </c>
      <c r="BC54">
        <f>IF(SUMIF('Claims Backend'!$AG$1:$BP$1,BC$3,'Claims Backend'!$AG53:$BP53)&gt;=1,1,0)*$H54</f>
        <v>0</v>
      </c>
      <c r="BD54">
        <f>IF(SUMIF('Claims Backend'!$AG$1:$BP$1,BD$3,'Claims Backend'!$AG53:$BP53)&gt;=1,1,0)*$H54</f>
        <v>118908.94</v>
      </c>
      <c r="BE54">
        <f>IF(SUMIF('Claims Backend'!$AG$1:$BP$1,BE$3,'Claims Backend'!$AG53:$BP53)&gt;=1,1,0)*$H54</f>
        <v>0</v>
      </c>
      <c r="BF54">
        <f>IF(SUMIF('Claims Backend'!$AG$1:$BP$1,BF$3,'Claims Backend'!$AG53:$BP53)&gt;=1,1,0)*$H54</f>
        <v>118908.94</v>
      </c>
      <c r="BG54">
        <f>IF(SUMIF('Claims Backend'!$AG$1:$BP$1,BG$3,'Claims Backend'!$AG53:$BP53)&gt;=1,1,0)*$H54</f>
        <v>0</v>
      </c>
      <c r="BH54">
        <f>IF(SUMIF('Claims Backend'!$AG$1:$BP$1,BH$3,'Claims Backend'!$AG53:$BP53)&gt;=1,1,0)*$H54</f>
        <v>0</v>
      </c>
      <c r="BI54">
        <f>IF(SUMIF('Claims Backend'!$AG$1:$BP$1,BI$3,'Claims Backend'!$AG53:$BP53)&gt;=1,1,0)*$H54</f>
        <v>0</v>
      </c>
      <c r="BJ54">
        <f>IF(SUMIF('Claims Backend'!$AG$1:$BP$1,BJ$3,'Claims Backend'!$AG53:$BP53)&gt;=1,1,0)*$H54</f>
        <v>0</v>
      </c>
    </row>
    <row r="55" spans="1:62">
      <c r="A55" s="9" t="str">
        <f>_xlfn.XLOOKUP($E55,'Copy of Raw Data'!$E:$E,'Copy of Raw Data'!A:A,"ERROR",0,1)</f>
        <v>US</v>
      </c>
      <c r="B55" s="9" t="str">
        <f>_xlfn.XLOOKUP($E55,'Copy of Raw Data'!$E:$E,'Copy of Raw Data'!B:B,"ERROR",0,1)</f>
        <v>Hair Mousses</v>
      </c>
      <c r="C55" s="9" t="str">
        <f>_xlfn.XLOOKUP($E55,'Copy of Raw Data'!$E:$E,'Copy of Raw Data'!C:C,"ERROR",0,1)</f>
        <v>TIGI</v>
      </c>
      <c r="D55" s="9" t="str">
        <f>_xlfn.XLOOKUP($E55,'Copy of Raw Data'!$E:$E,'Copy of Raw Data'!D:D,"ERROR",0,1)</f>
        <v>www.amazon.com/dp/B08X8WN9KZ</v>
      </c>
      <c r="E55" s="9" t="s">
        <v>229</v>
      </c>
      <c r="F55" s="9" t="str">
        <f>_xlfn.XLOOKUP($E55,'Copy of Raw Data'!$E:$E,'Copy of Raw Data'!F:F,"ERROR",0,1)</f>
        <v>TIGI Bed Head Foxy Curls Curly Hair Mousse for Strong Hold 8.4 oz</v>
      </c>
      <c r="G55" s="9">
        <f>_xlfn.XLOOKUP($E55,'Copy of Raw Data'!$E:$E,'Copy of Raw Data'!G:G,"ERROR",0,1)</f>
        <v>7136</v>
      </c>
      <c r="H55" s="9">
        <f>_xlfn.XLOOKUP($E55,'Copy of Raw Data'!$E:$E,'Copy of Raw Data'!H:H,"ERROR",0,1)</f>
        <v>107282.94</v>
      </c>
      <c r="I55" s="9">
        <f>_xlfn.XLOOKUP($E55,'Copy of Raw Data'!$E:$E,'Copy of Raw Data'!I:I,"ERROR",0,1)</f>
        <v>0.00456083596190169</v>
      </c>
      <c r="J55" s="9" t="str">
        <f>_xlfn.XLOOKUP($E55,'Copy of Raw Data'!$E:$E,'Copy of 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_xlfn.XLOOKUP($E55,'Copy of Raw Data'!$E:$E,'Copy of Raw Data'!L:L,"ERROR",0,1)</f>
        <v>15.98</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_xlfn.XLOOKUP($E55,'Copy of Raw Data'!$E:$E,'Copy of Raw Data'!N:N,"ERROR",0,1)</f>
        <v>18.2</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10% to 15%</v>
      </c>
      <c r="P55" s="16">
        <f t="shared" si="3"/>
        <v>0.121978021978022</v>
      </c>
      <c r="Q55" s="9">
        <f>_xlfn.XLOOKUP($E55,'Copy of Raw Data'!$E:$E,'Copy of Raw Data'!Q:Q,"ERROR",0,1)</f>
        <v>8.4</v>
      </c>
      <c r="R55" s="9" t="str">
        <f>_xlfn.XLOOKUP($E55,'Copy of Raw Data'!$E:$E,'Copy of Raw Data'!R:R,"ERROR",0,1)</f>
        <v>fl oz</v>
      </c>
      <c r="S55" s="17">
        <f t="shared" si="4"/>
        <v>1.82921245421245</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1 to 2</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0.05 to 0.1</v>
      </c>
      <c r="V55" s="17">
        <f t="shared" si="5"/>
        <v>0.07045428925713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0.05 to 0.1</v>
      </c>
      <c r="X55" s="17">
        <f t="shared" si="6"/>
        <v>0.0618604144136779</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8 to 10</v>
      </c>
      <c r="Z55" s="17">
        <f t="array" ref="Z55">_xlfn.IFS(AA55="oz",_xlfn.IFS(R55="oz",Q55,R55="fl oz",Q55*1.04,R55="ml",Q55*0.0338),AA55="fl oz",_xlfn.IFS(R55="oz",Q55/1.04,R55="fl oz",Q55,R55="ml",Q55*0.0338/1.04),AA55="ml",_xlfn.IFS(R55="oz",Q55/0.0338,R55="fl oz",Q55*1.04/0.0338,R55="ml",Q55))</f>
        <v>8.736</v>
      </c>
      <c r="AA55" s="9" t="str">
        <f>_xlfn.XLOOKUP($E55,'Copy of Raw Data'!$E:$E,'Copy of Raw Data'!AA:AA,"ERROR",0,1)</f>
        <v>oz</v>
      </c>
      <c r="AB55" s="9" t="str">
        <f>_xlfn.XLOOKUP($E55,'Copy of Raw Data'!$E:$E,'Copy of Raw Data'!AB:AB,"ERROR",0,1)</f>
        <v>Spray Can</v>
      </c>
      <c r="AC55" s="9" t="str">
        <f>_xlfn.XLOOKUP($E55,'Copy of Raw Data'!$E:$E,'Copy of Raw Data'!AC:AC,"ERROR",0,1)</f>
        <v>Pack of 1</v>
      </c>
      <c r="AD55" s="9" t="str">
        <f>_xlfn.XLOOKUP($E55,'Copy of Raw Data'!$E:$E,'Copy of Raw Data'!AD:AD,"ERROR",0,1)</f>
        <v>Hold, Soothing, Curl Enhancing, Long-Lasting, Frizz Free, Humidity Protection, Heat Protection</v>
      </c>
      <c r="AE55" s="9" t="str">
        <f>_xlfn.XLOOKUP($E55,'Copy of Raw Data'!$E:$E,'Copy of Raw Data'!AO:AO,"ERROR",0,1)</f>
        <v>BPA free</v>
      </c>
      <c r="AF55" s="9" t="str">
        <f>_xlfn.XLOOKUP($E55,'Copy of Raw Data'!$E:$E,'Copy of Raw Data'!AZ:AZ,"ERROR",0,1)</f>
        <v>Water, Acrylate Copolymer, Glycerin, Dimethicone, Copolymer, Tetrasodium edta</v>
      </c>
      <c r="AG55">
        <f>IF(SUMIF('Claims Backend'!$AG$1:$BP$1,AG$3,'Claims Backend'!$AG54:$BP54)&gt;=1,1,0)*$H55</f>
        <v>0</v>
      </c>
      <c r="AH55">
        <f>IF(SUMIF('Claims Backend'!$AG$1:$BP$1,AH$3,'Claims Backend'!$AG54:$BP54)&gt;=1,1,0)*$H55</f>
        <v>0</v>
      </c>
      <c r="AI55">
        <f>IF(SUMIF('Claims Backend'!$AG$1:$BP$1,AI$3,'Claims Backend'!$AG54:$BP54)&gt;=1,1,0)*$H55</f>
        <v>0</v>
      </c>
      <c r="AJ55">
        <f>IF(SUMIF('Claims Backend'!$AG$1:$BP$1,AJ$3,'Claims Backend'!$AG54:$BP54)&gt;=1,1,0)*$H55</f>
        <v>0</v>
      </c>
      <c r="AK55">
        <f>IF(SUMIF('Claims Backend'!$AG$1:$BP$1,AK$3,'Claims Backend'!$AG54:$BP54)&gt;=1,1,0)*$H55</f>
        <v>107282.94</v>
      </c>
      <c r="AL55">
        <f>IF(SUMIF('Claims Backend'!$AG$1:$BP$1,AL$3,'Claims Backend'!$AG54:$BP54)&gt;=1,1,0)*$H55</f>
        <v>0</v>
      </c>
      <c r="AM55">
        <f>IF(SUMIF('Claims Backend'!$AG$1:$BP$1,AM$3,'Claims Backend'!$AG54:$BP54)&gt;=1,1,0)*$H55</f>
        <v>0</v>
      </c>
      <c r="AN55">
        <f>IF(SUMIF('Claims Backend'!$AG$1:$BP$1,AN$3,'Claims Backend'!$AG54:$BP54)&gt;=1,1,0)*$H55</f>
        <v>0</v>
      </c>
      <c r="AO55">
        <f>IF(SUMIF('Claims Backend'!$AG$1:$BP$1,AO$3,'Claims Backend'!$AG54:$BP54)&gt;=1,1,0)*$H55</f>
        <v>0</v>
      </c>
      <c r="AP55">
        <f>IF(SUMIF('Claims Backend'!$AG$1:$BP$1,AP$3,'Claims Backend'!$AG54:$BP54)&gt;=1,1,0)*$H55</f>
        <v>0</v>
      </c>
      <c r="AQ55">
        <f>IF(SUMIF('Claims Backend'!$AG$1:$BP$1,AQ$3,'Claims Backend'!$AG54:$BP54)&gt;=1,1,0)*$H55</f>
        <v>0</v>
      </c>
      <c r="AR55">
        <f>IF(SUMIF('Claims Backend'!$AG$1:$BP$1,AR$3,'Claims Backend'!$AG54:$BP54)&gt;=1,1,0)*$H55</f>
        <v>0</v>
      </c>
      <c r="AS55">
        <f>IF(SUMIF('Claims Backend'!$AG$1:$BP$1,AS$3,'Claims Backend'!$AG54:$BP54)&gt;=1,1,0)*$H55</f>
        <v>0</v>
      </c>
      <c r="AT55">
        <f>IF(SUMIF('Claims Backend'!$AG$1:$BP$1,AT$3,'Claims Backend'!$AG54:$BP54)&gt;=1,1,0)*$H55</f>
        <v>0</v>
      </c>
      <c r="AU55">
        <f>IF(SUMIF('Claims Backend'!$AG$1:$BP$1,AU$3,'Claims Backend'!$AG54:$BP54)&gt;=1,1,0)*$H55</f>
        <v>0</v>
      </c>
      <c r="AV55">
        <f>IF(SUMIF('Claims Backend'!$AG$1:$BP$1,AV$3,'Claims Backend'!$AG54:$BP54)&gt;=1,1,0)*$H55</f>
        <v>0</v>
      </c>
      <c r="AW55">
        <f>IF(SUMIF('Claims Backend'!$AG$1:$BP$1,AW$3,'Claims Backend'!$AG54:$BP54)&gt;=1,1,0)*$H55</f>
        <v>0</v>
      </c>
      <c r="AX55">
        <f>IF(SUMIF('Claims Backend'!$AG$1:$BP$1,AX$3,'Claims Backend'!$AG54:$BP54)&gt;=1,1,0)*$H55</f>
        <v>0</v>
      </c>
      <c r="AY55">
        <f>IF(SUMIF('Claims Backend'!$AG$1:$BP$1,AY$3,'Claims Backend'!$AG54:$BP54)&gt;=1,1,0)*$H55</f>
        <v>0</v>
      </c>
      <c r="AZ55">
        <f>IF(SUMIF('Claims Backend'!$AG$1:$BP$1,AZ$3,'Claims Backend'!$AG54:$BP54)&gt;=1,1,0)*$H55</f>
        <v>0</v>
      </c>
      <c r="BA55">
        <f>IF(SUMIF('Claims Backend'!$AG$1:$BP$1,BA$3,'Claims Backend'!$AG54:$BP54)&gt;=1,1,0)*$H55</f>
        <v>0</v>
      </c>
      <c r="BB55">
        <f>IF(SUMIF('Claims Backend'!$AG$1:$BP$1,BB$3,'Claims Backend'!$AG54:$BP54)&gt;=1,1,0)*$H55</f>
        <v>0</v>
      </c>
      <c r="BC55">
        <f>IF(SUMIF('Claims Backend'!$AG$1:$BP$1,BC$3,'Claims Backend'!$AG54:$BP54)&gt;=1,1,0)*$H55</f>
        <v>0</v>
      </c>
      <c r="BD55">
        <f>IF(SUMIF('Claims Backend'!$AG$1:$BP$1,BD$3,'Claims Backend'!$AG54:$BP54)&gt;=1,1,0)*$H55</f>
        <v>0</v>
      </c>
      <c r="BE55">
        <f>IF(SUMIF('Claims Backend'!$AG$1:$BP$1,BE$3,'Claims Backend'!$AG54:$BP54)&gt;=1,1,0)*$H55</f>
        <v>0</v>
      </c>
      <c r="BF55">
        <f>IF(SUMIF('Claims Backend'!$AG$1:$BP$1,BF$3,'Claims Backend'!$AG54:$BP54)&gt;=1,1,0)*$H55</f>
        <v>0</v>
      </c>
      <c r="BG55">
        <f>IF(SUMIF('Claims Backend'!$AG$1:$BP$1,BG$3,'Claims Backend'!$AG54:$BP54)&gt;=1,1,0)*$H55</f>
        <v>0</v>
      </c>
      <c r="BH55">
        <f>IF(SUMIF('Claims Backend'!$AG$1:$BP$1,BH$3,'Claims Backend'!$AG54:$BP54)&gt;=1,1,0)*$H55</f>
        <v>0</v>
      </c>
      <c r="BI55">
        <f>IF(SUMIF('Claims Backend'!$AG$1:$BP$1,BI$3,'Claims Backend'!$AG54:$BP54)&gt;=1,1,0)*$H55</f>
        <v>0</v>
      </c>
      <c r="BJ55">
        <f>IF(SUMIF('Claims Backend'!$AG$1:$BP$1,BJ$3,'Claims Backend'!$AG54:$BP54)&gt;=1,1,0)*$H55</f>
        <v>0</v>
      </c>
    </row>
    <row r="56" spans="1:62">
      <c r="A56" s="9" t="str">
        <f>_xlfn.XLOOKUP($E56,'Copy of Raw Data'!$E:$E,'Copy of Raw Data'!A:A,"ERROR",0,1)</f>
        <v>US</v>
      </c>
      <c r="B56" s="9" t="str">
        <f>_xlfn.XLOOKUP($E56,'Copy of Raw Data'!$E:$E,'Copy of Raw Data'!B:B,"ERROR",0,1)</f>
        <v>Hair Mousses</v>
      </c>
      <c r="C56" s="9" t="str">
        <f>_xlfn.XLOOKUP($E56,'Copy of Raw Data'!$E:$E,'Copy of Raw Data'!C:C,"ERROR",0,1)</f>
        <v>pantene</v>
      </c>
      <c r="D56" s="9" t="str">
        <f>_xlfn.XLOOKUP($E56,'Copy of Raw Data'!$E:$E,'Copy of Raw Data'!D:D,"ERROR",0,1)</f>
        <v>www.amazon.com/dp/B07N9K865G</v>
      </c>
      <c r="E56" s="9" t="s">
        <v>233</v>
      </c>
      <c r="F56" s="9" t="str">
        <f>_xlfn.XLOOKUP($E56,'Copy of Raw Data'!$E:$E,'Copy of Raw Data'!F:F,"ERROR",0,1)</f>
        <v>Pantene, Shampoo and Sulfate Free Conditioner Kit</v>
      </c>
      <c r="G56" s="9">
        <f>_xlfn.XLOOKUP($E56,'Copy of Raw Data'!$E:$E,'Copy of Raw Data'!G:G,"ERROR",0,1)</f>
        <v>5961</v>
      </c>
      <c r="H56" s="9">
        <f>_xlfn.XLOOKUP($E56,'Copy of Raw Data'!$E:$E,'Copy of Raw Data'!H:H,"ERROR",0,1)</f>
        <v>107277.06</v>
      </c>
      <c r="I56" s="9">
        <f>_xlfn.XLOOKUP($E56,'Copy of Raw Data'!$E:$E,'Copy of Raw Data'!I:I,"ERROR",0,1)</f>
        <v>0.0044894633851726</v>
      </c>
      <c r="J56" s="9" t="str">
        <f>_xlfn.XLOOKUP($E56,'Copy of Raw Data'!$E:$E,'Copy of 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_xlfn.XLOOKUP($E56,'Copy of Raw Data'!$E:$E,'Copy of Raw Data'!L:L,"ERROR",0,1)</f>
        <v>18.02</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_xlfn.XLOOKUP($E56,'Copy of Raw Data'!$E:$E,'Copy of Raw Data'!N:N,"ERROR",0,1)</f>
        <v>18.23</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0% to 2%</v>
      </c>
      <c r="P56" s="16">
        <f t="shared" si="3"/>
        <v>0.011519473395502</v>
      </c>
      <c r="Q56" s="9">
        <f>_xlfn.XLOOKUP($E56,'Copy of Raw Data'!$E:$E,'Copy of Raw Data'!Q:Q,"ERROR",0,1)</f>
        <v>20.4</v>
      </c>
      <c r="R56" s="9" t="str">
        <f>_xlfn.XLOOKUP($E56,'Copy of Raw Data'!$E:$E,'Copy of Raw Data'!R:R,"ERROR",0,1)</f>
        <v>fl oz</v>
      </c>
      <c r="S56" s="17">
        <f t="shared" si="4"/>
        <v>0.849358974358974</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0.75 to 1</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 to 0.05</v>
      </c>
      <c r="V56" s="17">
        <f t="shared" si="5"/>
        <v>0.0290584093474543</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 to 0.05</v>
      </c>
      <c r="X56" s="17">
        <f t="shared" si="6"/>
        <v>0.0287236717740607</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20 to 25</v>
      </c>
      <c r="Z56" s="17">
        <f t="array" ref="Z56">_xlfn.IFS(AA56="oz",_xlfn.IFS(R56="oz",Q56,R56="fl oz",Q56*1.04,R56="ml",Q56*0.0338),AA56="fl oz",_xlfn.IFS(R56="oz",Q56/1.04,R56="fl oz",Q56,R56="ml",Q56*0.0338/1.04),AA56="ml",_xlfn.IFS(R56="oz",Q56/0.0338,R56="fl oz",Q56*1.04/0.0338,R56="ml",Q56))</f>
        <v>21.216</v>
      </c>
      <c r="AA56" s="9" t="str">
        <f>_xlfn.XLOOKUP($E56,'Copy of Raw Data'!$E:$E,'Copy of Raw Data'!AA:AA,"ERROR",0,1)</f>
        <v>oz</v>
      </c>
      <c r="AB56" s="9" t="str">
        <f>_xlfn.XLOOKUP($E56,'Copy of Raw Data'!$E:$E,'Copy of Raw Data'!AB:AB,"ERROR",0,1)</f>
        <v>Tube</v>
      </c>
      <c r="AC56" s="9" t="str">
        <f>_xlfn.XLOOKUP($E56,'Copy of Raw Data'!$E:$E,'Copy of Raw Data'!AC:AC,"ERROR",0,1)</f>
        <v>Pack of 3</v>
      </c>
      <c r="AD56" s="9" t="str">
        <f>_xlfn.XLOOKUP($E56,'Copy of Raw Data'!$E:$E,'Copy of Raw Data'!AD:AD,"ERROR",0,1)</f>
        <v>Humidity Protection, Strengthening, Smoothening, Curl Enhancing, Frizz Control</v>
      </c>
      <c r="AE56" s="9" t="str">
        <f>_xlfn.XLOOKUP($E56,'Copy of Raw Data'!$E:$E,'Copy of Raw Data'!AO:AO,"ERROR",0,1)</f>
        <v>Dairy Free</v>
      </c>
      <c r="AF56" s="9" t="str">
        <f>_xlfn.XLOOKUP($E56,'Copy of Raw Data'!$E:$E,'Copy of Raw Data'!AZ:AZ,"ERROR",0,1)</f>
        <v>Water, Acrylate Copolymer, Domethicone, Panthenol, Disodium edta</v>
      </c>
      <c r="AG56">
        <f>IF(SUMIF('Claims Backend'!$AG$1:$BP$1,AG$3,'Claims Backend'!$AG55:$BP55)&gt;=1,1,0)*$H56</f>
        <v>0</v>
      </c>
      <c r="AH56">
        <f>IF(SUMIF('Claims Backend'!$AG$1:$BP$1,AH$3,'Claims Backend'!$AG55:$BP55)&gt;=1,1,0)*$H56</f>
        <v>0</v>
      </c>
      <c r="AI56">
        <f>IF(SUMIF('Claims Backend'!$AG$1:$BP$1,AI$3,'Claims Backend'!$AG55:$BP55)&gt;=1,1,0)*$H56</f>
        <v>0</v>
      </c>
      <c r="AJ56">
        <f>IF(SUMIF('Claims Backend'!$AG$1:$BP$1,AJ$3,'Claims Backend'!$AG55:$BP55)&gt;=1,1,0)*$H56</f>
        <v>0</v>
      </c>
      <c r="AK56">
        <f>IF(SUMIF('Claims Backend'!$AG$1:$BP$1,AK$3,'Claims Backend'!$AG55:$BP55)&gt;=1,1,0)*$H56</f>
        <v>0</v>
      </c>
      <c r="AL56">
        <f>IF(SUMIF('Claims Backend'!$AG$1:$BP$1,AL$3,'Claims Backend'!$AG55:$BP55)&gt;=1,1,0)*$H56</f>
        <v>0</v>
      </c>
      <c r="AM56">
        <f>IF(SUMIF('Claims Backend'!$AG$1:$BP$1,AM$3,'Claims Backend'!$AG55:$BP55)&gt;=1,1,0)*$H56</f>
        <v>0</v>
      </c>
      <c r="AN56">
        <f>IF(SUMIF('Claims Backend'!$AG$1:$BP$1,AN$3,'Claims Backend'!$AG55:$BP55)&gt;=1,1,0)*$H56</f>
        <v>107277.06</v>
      </c>
      <c r="AO56">
        <f>IF(SUMIF('Claims Backend'!$AG$1:$BP$1,AO$3,'Claims Backend'!$AG55:$BP55)&gt;=1,1,0)*$H56</f>
        <v>0</v>
      </c>
      <c r="AP56">
        <f>IF(SUMIF('Claims Backend'!$AG$1:$BP$1,AP$3,'Claims Backend'!$AG55:$BP55)&gt;=1,1,0)*$H56</f>
        <v>0</v>
      </c>
      <c r="AQ56">
        <f>IF(SUMIF('Claims Backend'!$AG$1:$BP$1,AQ$3,'Claims Backend'!$AG55:$BP55)&gt;=1,1,0)*$H56</f>
        <v>0</v>
      </c>
      <c r="AR56">
        <f>IF(SUMIF('Claims Backend'!$AG$1:$BP$1,AR$3,'Claims Backend'!$AG55:$BP55)&gt;=1,1,0)*$H56</f>
        <v>0</v>
      </c>
      <c r="AS56">
        <f>IF(SUMIF('Claims Backend'!$AG$1:$BP$1,AS$3,'Claims Backend'!$AG55:$BP55)&gt;=1,1,0)*$H56</f>
        <v>0</v>
      </c>
      <c r="AT56">
        <f>IF(SUMIF('Claims Backend'!$AG$1:$BP$1,AT$3,'Claims Backend'!$AG55:$BP55)&gt;=1,1,0)*$H56</f>
        <v>0</v>
      </c>
      <c r="AU56">
        <f>IF(SUMIF('Claims Backend'!$AG$1:$BP$1,AU$3,'Claims Backend'!$AG55:$BP55)&gt;=1,1,0)*$H56</f>
        <v>0</v>
      </c>
      <c r="AV56">
        <f>IF(SUMIF('Claims Backend'!$AG$1:$BP$1,AV$3,'Claims Backend'!$AG55:$BP55)&gt;=1,1,0)*$H56</f>
        <v>0</v>
      </c>
      <c r="AW56">
        <f>IF(SUMIF('Claims Backend'!$AG$1:$BP$1,AW$3,'Claims Backend'!$AG55:$BP55)&gt;=1,1,0)*$H56</f>
        <v>0</v>
      </c>
      <c r="AX56">
        <f>IF(SUMIF('Claims Backend'!$AG$1:$BP$1,AX$3,'Claims Backend'!$AG55:$BP55)&gt;=1,1,0)*$H56</f>
        <v>0</v>
      </c>
      <c r="AY56">
        <f>IF(SUMIF('Claims Backend'!$AG$1:$BP$1,AY$3,'Claims Backend'!$AG55:$BP55)&gt;=1,1,0)*$H56</f>
        <v>0</v>
      </c>
      <c r="AZ56">
        <f>IF(SUMIF('Claims Backend'!$AG$1:$BP$1,AZ$3,'Claims Backend'!$AG55:$BP55)&gt;=1,1,0)*$H56</f>
        <v>0</v>
      </c>
      <c r="BA56">
        <f>IF(SUMIF('Claims Backend'!$AG$1:$BP$1,BA$3,'Claims Backend'!$AG55:$BP55)&gt;=1,1,0)*$H56</f>
        <v>0</v>
      </c>
      <c r="BB56">
        <f>IF(SUMIF('Claims Backend'!$AG$1:$BP$1,BB$3,'Claims Backend'!$AG55:$BP55)&gt;=1,1,0)*$H56</f>
        <v>0</v>
      </c>
      <c r="BC56">
        <f>IF(SUMIF('Claims Backend'!$AG$1:$BP$1,BC$3,'Claims Backend'!$AG55:$BP55)&gt;=1,1,0)*$H56</f>
        <v>0</v>
      </c>
      <c r="BD56">
        <f>IF(SUMIF('Claims Backend'!$AG$1:$BP$1,BD$3,'Claims Backend'!$AG55:$BP55)&gt;=1,1,0)*$H56</f>
        <v>0</v>
      </c>
      <c r="BE56">
        <f>IF(SUMIF('Claims Backend'!$AG$1:$BP$1,BE$3,'Claims Backend'!$AG55:$BP55)&gt;=1,1,0)*$H56</f>
        <v>0</v>
      </c>
      <c r="BF56">
        <f>IF(SUMIF('Claims Backend'!$AG$1:$BP$1,BF$3,'Claims Backend'!$AG55:$BP55)&gt;=1,1,0)*$H56</f>
        <v>0</v>
      </c>
      <c r="BG56">
        <f>IF(SUMIF('Claims Backend'!$AG$1:$BP$1,BG$3,'Claims Backend'!$AG55:$BP55)&gt;=1,1,0)*$H56</f>
        <v>0</v>
      </c>
      <c r="BH56">
        <f>IF(SUMIF('Claims Backend'!$AG$1:$BP$1,BH$3,'Claims Backend'!$AG55:$BP55)&gt;=1,1,0)*$H56</f>
        <v>0</v>
      </c>
      <c r="BI56">
        <f>IF(SUMIF('Claims Backend'!$AG$1:$BP$1,BI$3,'Claims Backend'!$AG55:$BP55)&gt;=1,1,0)*$H56</f>
        <v>0</v>
      </c>
      <c r="BJ56">
        <f>IF(SUMIF('Claims Backend'!$AG$1:$BP$1,BJ$3,'Claims Backend'!$AG55:$BP55)&gt;=1,1,0)*$H56</f>
        <v>0</v>
      </c>
    </row>
    <row r="57" spans="1:62">
      <c r="A57" s="9" t="str">
        <f>_xlfn.XLOOKUP($E57,'Copy of Raw Data'!$E:$E,'Copy of Raw Data'!A:A,"ERROR",0,1)</f>
        <v>US</v>
      </c>
      <c r="B57" s="9" t="str">
        <f>_xlfn.XLOOKUP($E57,'Copy of Raw Data'!$E:$E,'Copy of Raw Data'!B:B,"ERROR",0,1)</f>
        <v>Hair Mousses</v>
      </c>
      <c r="C57" s="9" t="str">
        <f>_xlfn.XLOOKUP($E57,'Copy of Raw Data'!$E:$E,'Copy of Raw Data'!C:C,"ERROR",0,1)</f>
        <v>sebastian</v>
      </c>
      <c r="D57" s="9" t="str">
        <f>_xlfn.XLOOKUP($E57,'Copy of Raw Data'!$E:$E,'Copy of Raw Data'!D:D,"ERROR",0,1)</f>
        <v>www.amazon.com/dp/B002RS6KQG</v>
      </c>
      <c r="E57" s="9" t="s">
        <v>237</v>
      </c>
      <c r="F57" s="9" t="str">
        <f>_xlfn.XLOOKUP($E57,'Copy of Raw Data'!$E:$E,'Copy of Raw Data'!F:F,"ERROR",0,1)</f>
        <v>Sebastian Professional Mousse Forte, Strong-Hold Mousse for Professional Hair Styling, 7 oz</v>
      </c>
      <c r="G57" s="9">
        <f>_xlfn.XLOOKUP($E57,'Copy of Raw Data'!$E:$E,'Copy of Raw Data'!G:G,"ERROR",0,1)</f>
        <v>5280</v>
      </c>
      <c r="H57" s="9">
        <f>_xlfn.XLOOKUP($E57,'Copy of Raw Data'!$E:$E,'Copy of Raw Data'!H:H,"ERROR",0,1)</f>
        <v>105598.28</v>
      </c>
      <c r="I57" s="9">
        <f>_xlfn.XLOOKUP($E57,'Copy of Raw Data'!$E:$E,'Copy of Raw Data'!I:I,"ERROR",0,1)</f>
        <v>0.00439279252529584</v>
      </c>
      <c r="J57" s="9" t="str">
        <f>_xlfn.XLOOKUP($E57,'Copy of Raw Data'!$E:$E,'Copy of 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15 to 20</v>
      </c>
      <c r="L57" s="9">
        <f>_xlfn.XLOOKUP($E57,'Copy of Raw Data'!$E:$E,'Copy of Raw Data'!L:L,"ERROR",0,1)</f>
        <v>20</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15 to 20</v>
      </c>
      <c r="N57" s="9">
        <f>_xlfn.XLOOKUP($E57,'Copy of Raw Data'!$E:$E,'Copy of Raw Data'!N:N,"ERROR",0,1)</f>
        <v>20</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No Discount</v>
      </c>
      <c r="P57" s="16">
        <f t="shared" si="3"/>
        <v>0</v>
      </c>
      <c r="Q57" s="9">
        <f>_xlfn.XLOOKUP($E57,'Copy of Raw Data'!$E:$E,'Copy of Raw Data'!Q:Q,"ERROR",0,1)</f>
        <v>7</v>
      </c>
      <c r="R57" s="9" t="str">
        <f>_xlfn.XLOOKUP($E57,'Copy of Raw Data'!$E:$E,'Copy of Raw Data'!R:R,"ERROR",0,1)</f>
        <v>oz</v>
      </c>
      <c r="S57" s="17">
        <f t="shared" ref="S57:S120" si="7">L57/Z57</f>
        <v>2.85714285714286</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2 to 3</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7">
        <f t="shared" si="5"/>
        <v>0.0966230252669211</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7">
        <f t="shared" si="6"/>
        <v>0.0966230252669211</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17">
        <f t="array" ref="Z57">_xlfn.IFS(AA57="oz",_xlfn.IFS(R57="oz",Q57,R57="fl oz",Q57*1.04,R57="ml",Q57*0.0338),AA57="fl oz",_xlfn.IFS(R57="oz",Q57/1.04,R57="fl oz",Q57,R57="ml",Q57*0.0338/1.04),AA57="ml",_xlfn.IFS(R57="oz",Q57/0.0338,R57="fl oz",Q57*1.04/0.0338,R57="ml",Q57))</f>
        <v>7</v>
      </c>
      <c r="AA57" s="9" t="str">
        <f>_xlfn.XLOOKUP($E57,'Copy of Raw Data'!$E:$E,'Copy of Raw Data'!AA:AA,"ERROR",0,1)</f>
        <v>oz</v>
      </c>
      <c r="AB57" s="9" t="str">
        <f>_xlfn.XLOOKUP($E57,'Copy of Raw Data'!$E:$E,'Copy of Raw Data'!AB:AB,"ERROR",0,1)</f>
        <v>Pump Bottle</v>
      </c>
      <c r="AC57" s="9" t="str">
        <f>_xlfn.XLOOKUP($E57,'Copy of Raw Data'!$E:$E,'Copy of Raw Data'!AC:AC,"ERROR",0,1)</f>
        <v>Pack of 1</v>
      </c>
      <c r="AD57" s="9" t="str">
        <f>_xlfn.XLOOKUP($E57,'Copy of Raw Data'!$E:$E,'Copy of Raw Data'!AD:AD,"ERROR",0,1)</f>
        <v>Heat Protection, Hold, Frizz Control, UV Protection, Softening, Volumizing</v>
      </c>
      <c r="AE57" s="9" t="str">
        <f>_xlfn.XLOOKUP($E57,'Copy of Raw Data'!$E:$E,'Copy of Raw Data'!AO:AO,"ERROR",0,1)</f>
        <v>Dairy Free</v>
      </c>
      <c r="AF57" s="9" t="str">
        <f>_xlfn.XLOOKUP($E57,'Copy of Raw Data'!$E:$E,'Copy of Raw Data'!AZ:AZ,"ERROR",0,1)</f>
        <v>Water, Panthenol, Cetrimonium Choride, Disodium edta</v>
      </c>
      <c r="AG57">
        <f>IF(SUMIF('Claims Backend'!$AG$1:$BP$1,AG$3,'Claims Backend'!$AG56:$BP56)&gt;=1,1,0)*$H57</f>
        <v>0</v>
      </c>
      <c r="AH57">
        <f>IF(SUMIF('Claims Backend'!$AG$1:$BP$1,AH$3,'Claims Backend'!$AG56:$BP56)&gt;=1,1,0)*$H57</f>
        <v>0</v>
      </c>
      <c r="AI57">
        <f>IF(SUMIF('Claims Backend'!$AG$1:$BP$1,AI$3,'Claims Backend'!$AG56:$BP56)&gt;=1,1,0)*$H57</f>
        <v>0</v>
      </c>
      <c r="AJ57">
        <f>IF(SUMIF('Claims Backend'!$AG$1:$BP$1,AJ$3,'Claims Backend'!$AG56:$BP56)&gt;=1,1,0)*$H57</f>
        <v>0</v>
      </c>
      <c r="AK57">
        <f>IF(SUMIF('Claims Backend'!$AG$1:$BP$1,AK$3,'Claims Backend'!$AG56:$BP56)&gt;=1,1,0)*$H57</f>
        <v>0</v>
      </c>
      <c r="AL57">
        <f>IF(SUMIF('Claims Backend'!$AG$1:$BP$1,AL$3,'Claims Backend'!$AG56:$BP56)&gt;=1,1,0)*$H57</f>
        <v>0</v>
      </c>
      <c r="AM57">
        <f>IF(SUMIF('Claims Backend'!$AG$1:$BP$1,AM$3,'Claims Backend'!$AG56:$BP56)&gt;=1,1,0)*$H57</f>
        <v>0</v>
      </c>
      <c r="AN57">
        <f>IF(SUMIF('Claims Backend'!$AG$1:$BP$1,AN$3,'Claims Backend'!$AG56:$BP56)&gt;=1,1,0)*$H57</f>
        <v>105598.28</v>
      </c>
      <c r="AO57">
        <f>IF(SUMIF('Claims Backend'!$AG$1:$BP$1,AO$3,'Claims Backend'!$AG56:$BP56)&gt;=1,1,0)*$H57</f>
        <v>0</v>
      </c>
      <c r="AP57">
        <f>IF(SUMIF('Claims Backend'!$AG$1:$BP$1,AP$3,'Claims Backend'!$AG56:$BP56)&gt;=1,1,0)*$H57</f>
        <v>0</v>
      </c>
      <c r="AQ57">
        <f>IF(SUMIF('Claims Backend'!$AG$1:$BP$1,AQ$3,'Claims Backend'!$AG56:$BP56)&gt;=1,1,0)*$H57</f>
        <v>0</v>
      </c>
      <c r="AR57">
        <f>IF(SUMIF('Claims Backend'!$AG$1:$BP$1,AR$3,'Claims Backend'!$AG56:$BP56)&gt;=1,1,0)*$H57</f>
        <v>0</v>
      </c>
      <c r="AS57">
        <f>IF(SUMIF('Claims Backend'!$AG$1:$BP$1,AS$3,'Claims Backend'!$AG56:$BP56)&gt;=1,1,0)*$H57</f>
        <v>0</v>
      </c>
      <c r="AT57">
        <f>IF(SUMIF('Claims Backend'!$AG$1:$BP$1,AT$3,'Claims Backend'!$AG56:$BP56)&gt;=1,1,0)*$H57</f>
        <v>0</v>
      </c>
      <c r="AU57">
        <f>IF(SUMIF('Claims Backend'!$AG$1:$BP$1,AU$3,'Claims Backend'!$AG56:$BP56)&gt;=1,1,0)*$H57</f>
        <v>0</v>
      </c>
      <c r="AV57">
        <f>IF(SUMIF('Claims Backend'!$AG$1:$BP$1,AV$3,'Claims Backend'!$AG56:$BP56)&gt;=1,1,0)*$H57</f>
        <v>0</v>
      </c>
      <c r="AW57">
        <f>IF(SUMIF('Claims Backend'!$AG$1:$BP$1,AW$3,'Claims Backend'!$AG56:$BP56)&gt;=1,1,0)*$H57</f>
        <v>0</v>
      </c>
      <c r="AX57">
        <f>IF(SUMIF('Claims Backend'!$AG$1:$BP$1,AX$3,'Claims Backend'!$AG56:$BP56)&gt;=1,1,0)*$H57</f>
        <v>0</v>
      </c>
      <c r="AY57">
        <f>IF(SUMIF('Claims Backend'!$AG$1:$BP$1,AY$3,'Claims Backend'!$AG56:$BP56)&gt;=1,1,0)*$H57</f>
        <v>0</v>
      </c>
      <c r="AZ57">
        <f>IF(SUMIF('Claims Backend'!$AG$1:$BP$1,AZ$3,'Claims Backend'!$AG56:$BP56)&gt;=1,1,0)*$H57</f>
        <v>0</v>
      </c>
      <c r="BA57">
        <f>IF(SUMIF('Claims Backend'!$AG$1:$BP$1,BA$3,'Claims Backend'!$AG56:$BP56)&gt;=1,1,0)*$H57</f>
        <v>0</v>
      </c>
      <c r="BB57">
        <f>IF(SUMIF('Claims Backend'!$AG$1:$BP$1,BB$3,'Claims Backend'!$AG56:$BP56)&gt;=1,1,0)*$H57</f>
        <v>0</v>
      </c>
      <c r="BC57">
        <f>IF(SUMIF('Claims Backend'!$AG$1:$BP$1,BC$3,'Claims Backend'!$AG56:$BP56)&gt;=1,1,0)*$H57</f>
        <v>0</v>
      </c>
      <c r="BD57">
        <f>IF(SUMIF('Claims Backend'!$AG$1:$BP$1,BD$3,'Claims Backend'!$AG56:$BP56)&gt;=1,1,0)*$H57</f>
        <v>0</v>
      </c>
      <c r="BE57">
        <f>IF(SUMIF('Claims Backend'!$AG$1:$BP$1,BE$3,'Claims Backend'!$AG56:$BP56)&gt;=1,1,0)*$H57</f>
        <v>0</v>
      </c>
      <c r="BF57">
        <f>IF(SUMIF('Claims Backend'!$AG$1:$BP$1,BF$3,'Claims Backend'!$AG56:$BP56)&gt;=1,1,0)*$H57</f>
        <v>0</v>
      </c>
      <c r="BG57">
        <f>IF(SUMIF('Claims Backend'!$AG$1:$BP$1,BG$3,'Claims Backend'!$AG56:$BP56)&gt;=1,1,0)*$H57</f>
        <v>0</v>
      </c>
      <c r="BH57">
        <f>IF(SUMIF('Claims Backend'!$AG$1:$BP$1,BH$3,'Claims Backend'!$AG56:$BP56)&gt;=1,1,0)*$H57</f>
        <v>0</v>
      </c>
      <c r="BI57">
        <f>IF(SUMIF('Claims Backend'!$AG$1:$BP$1,BI$3,'Claims Backend'!$AG56:$BP56)&gt;=1,1,0)*$H57</f>
        <v>0</v>
      </c>
      <c r="BJ57">
        <f>IF(SUMIF('Claims Backend'!$AG$1:$BP$1,BJ$3,'Claims Backend'!$AG56:$BP56)&gt;=1,1,0)*$H57</f>
        <v>0</v>
      </c>
    </row>
    <row r="58" spans="1:62">
      <c r="A58" s="9" t="str">
        <f>_xlfn.XLOOKUP($E58,'Copy of Raw Data'!$E:$E,'Copy of Raw Data'!A:A,"ERROR",0,1)</f>
        <v>US</v>
      </c>
      <c r="B58" s="9" t="str">
        <f>_xlfn.XLOOKUP($E58,'Copy of Raw Data'!$E:$E,'Copy of Raw Data'!B:B,"ERROR",0,1)</f>
        <v>Hair Mousses</v>
      </c>
      <c r="C58" s="9" t="str">
        <f>_xlfn.XLOOKUP($E58,'Copy of Raw Data'!$E:$E,'Copy of Raw Data'!C:C,"ERROR",0,1)</f>
        <v>L'Oreal Paris</v>
      </c>
      <c r="D58" s="9" t="str">
        <f>_xlfn.XLOOKUP($E58,'Copy of Raw Data'!$E:$E,'Copy of Raw Data'!D:D,"ERROR",0,1)</f>
        <v>www.amazon.com/dp/B00ID10NYQ</v>
      </c>
      <c r="E58" s="9" t="s">
        <v>241</v>
      </c>
      <c r="F58" s="9" t="str">
        <f>_xlfn.XLOOKUP($E58,'Copy of Raw Data'!$E:$E,'Copy of Raw Data'!F:F,"ERROR",0,1)</f>
        <v>L'Oréal Paris Advanced Hairstyle CURVE IT Curl Elastic Mousse, 8.3 oz. (Packaging May Vary)</v>
      </c>
      <c r="G58" s="9">
        <f>_xlfn.XLOOKUP($E58,'Copy of Raw Data'!$E:$E,'Copy of Raw Data'!G:G,"ERROR",0,1)</f>
        <v>14715</v>
      </c>
      <c r="H58" s="9">
        <f>_xlfn.XLOOKUP($E58,'Copy of Raw Data'!$E:$E,'Copy of Raw Data'!H:H,"ERROR",0,1)</f>
        <v>103324.45</v>
      </c>
      <c r="I58" s="9">
        <f>_xlfn.XLOOKUP($E58,'Copy of Raw Data'!$E:$E,'Copy of Raw Data'!I:I,"ERROR",0,1)</f>
        <v>0.00427366930626755</v>
      </c>
      <c r="J58" s="9" t="str">
        <f>_xlfn.XLOOKUP($E58,'Copy of Raw Data'!$E:$E,'Copy of 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5 to 10</v>
      </c>
      <c r="L58" s="9">
        <f>_xlfn.XLOOKUP($E58,'Copy of Raw Data'!$E:$E,'Copy of Raw Data'!L:L,"ERROR",0,1)</f>
        <v>7.53</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5 to 10</v>
      </c>
      <c r="N58" s="9">
        <f>_xlfn.XLOOKUP($E58,'Copy of Raw Data'!$E:$E,'Copy of Raw Data'!N:N,"ERROR",0,1)</f>
        <v>8.05</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6% to 8%</v>
      </c>
      <c r="P58" s="16">
        <f t="shared" si="3"/>
        <v>0.0645962732919255</v>
      </c>
      <c r="Q58" s="9">
        <f>_xlfn.XLOOKUP($E58,'Copy of Raw Data'!$E:$E,'Copy of Raw Data'!Q:Q,"ERROR",0,1)</f>
        <v>8.3</v>
      </c>
      <c r="R58" s="9" t="str">
        <f>_xlfn.XLOOKUP($E58,'Copy of Raw Data'!$E:$E,'Copy of Raw Data'!R:R,"ERROR",0,1)</f>
        <v>oz</v>
      </c>
      <c r="S58" s="17">
        <f t="shared" si="7"/>
        <v>0.907228915662651</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0.75 to 1</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 to 0.05</v>
      </c>
      <c r="V58" s="17">
        <f t="shared" si="5"/>
        <v>0.0327994426131988</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 to 0.05</v>
      </c>
      <c r="X58" s="17">
        <f t="shared" si="6"/>
        <v>0.0306807208543338</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8 to 10</v>
      </c>
      <c r="Z58" s="17">
        <f t="array" ref="Z58">_xlfn.IFS(AA58="oz",_xlfn.IFS(R58="oz",Q58,R58="fl oz",Q58*1.04,R58="ml",Q58*0.0338),AA58="fl oz",_xlfn.IFS(R58="oz",Q58/1.04,R58="fl oz",Q58,R58="ml",Q58*0.0338/1.04),AA58="ml",_xlfn.IFS(R58="oz",Q58/0.0338,R58="fl oz",Q58*1.04/0.0338,R58="ml",Q58))</f>
        <v>8.3</v>
      </c>
      <c r="AA58" s="9" t="str">
        <f>_xlfn.XLOOKUP($E58,'Copy of Raw Data'!$E:$E,'Copy of Raw Data'!AA:AA,"ERROR",0,1)</f>
        <v>oz</v>
      </c>
      <c r="AB58" s="9" t="str">
        <f>_xlfn.XLOOKUP($E58,'Copy of Raw Data'!$E:$E,'Copy of Raw Data'!AB:AB,"ERROR",0,1)</f>
        <v>Spray Can</v>
      </c>
      <c r="AC58" s="9" t="str">
        <f>_xlfn.XLOOKUP($E58,'Copy of Raw Data'!$E:$E,'Copy of Raw Data'!AC:AC,"ERROR",0,1)</f>
        <v>Pack of 1</v>
      </c>
      <c r="AD58" s="9" t="str">
        <f>_xlfn.XLOOKUP($E58,'Copy of Raw Data'!$E:$E,'Copy of Raw Data'!AD:AD,"ERROR",0,1)</f>
        <v>Long Lasting, Hold, Heat Protection, Curl Enhancing</v>
      </c>
      <c r="AE58" s="9" t="str">
        <f>_xlfn.XLOOKUP($E58,'Copy of Raw Data'!$E:$E,'Copy of Raw Data'!AO:AO,"ERROR",0,1)</f>
        <v>Gluten Free</v>
      </c>
      <c r="AF58" s="9" t="str">
        <f>_xlfn.XLOOKUP($E58,'Copy of Raw Data'!$E:$E,'Copy of Raw Data'!AZ:AZ,"ERROR",0,1)</f>
        <v>Water, Acrylate Copolymer, Castor Oil, Arginine, Cetrimonium Choride</v>
      </c>
      <c r="AG58">
        <f>IF(SUMIF('Claims Backend'!$AG$1:$BP$1,AG$3,'Claims Backend'!$AG57:$BP57)&gt;=1,1,0)*$H58</f>
        <v>0</v>
      </c>
      <c r="AH58">
        <f>IF(SUMIF('Claims Backend'!$AG$1:$BP$1,AH$3,'Claims Backend'!$AG57:$BP57)&gt;=1,1,0)*$H58</f>
        <v>0</v>
      </c>
      <c r="AI58">
        <f>IF(SUMIF('Claims Backend'!$AG$1:$BP$1,AI$3,'Claims Backend'!$AG57:$BP57)&gt;=1,1,0)*$H58</f>
        <v>0</v>
      </c>
      <c r="AJ58">
        <f>IF(SUMIF('Claims Backend'!$AG$1:$BP$1,AJ$3,'Claims Backend'!$AG57:$BP57)&gt;=1,1,0)*$H58</f>
        <v>0</v>
      </c>
      <c r="AK58">
        <f>IF(SUMIF('Claims Backend'!$AG$1:$BP$1,AK$3,'Claims Backend'!$AG57:$BP57)&gt;=1,1,0)*$H58</f>
        <v>0</v>
      </c>
      <c r="AL58">
        <f>IF(SUMIF('Claims Backend'!$AG$1:$BP$1,AL$3,'Claims Backend'!$AG57:$BP57)&gt;=1,1,0)*$H58</f>
        <v>0</v>
      </c>
      <c r="AM58">
        <f>IF(SUMIF('Claims Backend'!$AG$1:$BP$1,AM$3,'Claims Backend'!$AG57:$BP57)&gt;=1,1,0)*$H58</f>
        <v>0</v>
      </c>
      <c r="AN58">
        <f>IF(SUMIF('Claims Backend'!$AG$1:$BP$1,AN$3,'Claims Backend'!$AG57:$BP57)&gt;=1,1,0)*$H58</f>
        <v>0</v>
      </c>
      <c r="AO58">
        <f>IF(SUMIF('Claims Backend'!$AG$1:$BP$1,AO$3,'Claims Backend'!$AG57:$BP57)&gt;=1,1,0)*$H58</f>
        <v>0</v>
      </c>
      <c r="AP58">
        <f>IF(SUMIF('Claims Backend'!$AG$1:$BP$1,AP$3,'Claims Backend'!$AG57:$BP57)&gt;=1,1,0)*$H58</f>
        <v>0</v>
      </c>
      <c r="AQ58">
        <f>IF(SUMIF('Claims Backend'!$AG$1:$BP$1,AQ$3,'Claims Backend'!$AG57:$BP57)&gt;=1,1,0)*$H58</f>
        <v>0</v>
      </c>
      <c r="AR58">
        <f>IF(SUMIF('Claims Backend'!$AG$1:$BP$1,AR$3,'Claims Backend'!$AG57:$BP57)&gt;=1,1,0)*$H58</f>
        <v>0</v>
      </c>
      <c r="AS58">
        <f>IF(SUMIF('Claims Backend'!$AG$1:$BP$1,AS$3,'Claims Backend'!$AG57:$BP57)&gt;=1,1,0)*$H58</f>
        <v>103324.45</v>
      </c>
      <c r="AT58">
        <f>IF(SUMIF('Claims Backend'!$AG$1:$BP$1,AT$3,'Claims Backend'!$AG57:$BP57)&gt;=1,1,0)*$H58</f>
        <v>0</v>
      </c>
      <c r="AU58">
        <f>IF(SUMIF('Claims Backend'!$AG$1:$BP$1,AU$3,'Claims Backend'!$AG57:$BP57)&gt;=1,1,0)*$H58</f>
        <v>0</v>
      </c>
      <c r="AV58">
        <f>IF(SUMIF('Claims Backend'!$AG$1:$BP$1,AV$3,'Claims Backend'!$AG57:$BP57)&gt;=1,1,0)*$H58</f>
        <v>0</v>
      </c>
      <c r="AW58">
        <f>IF(SUMIF('Claims Backend'!$AG$1:$BP$1,AW$3,'Claims Backend'!$AG57:$BP57)&gt;=1,1,0)*$H58</f>
        <v>0</v>
      </c>
      <c r="AX58">
        <f>IF(SUMIF('Claims Backend'!$AG$1:$BP$1,AX$3,'Claims Backend'!$AG57:$BP57)&gt;=1,1,0)*$H58</f>
        <v>0</v>
      </c>
      <c r="AY58">
        <f>IF(SUMIF('Claims Backend'!$AG$1:$BP$1,AY$3,'Claims Backend'!$AG57:$BP57)&gt;=1,1,0)*$H58</f>
        <v>0</v>
      </c>
      <c r="AZ58">
        <f>IF(SUMIF('Claims Backend'!$AG$1:$BP$1,AZ$3,'Claims Backend'!$AG57:$BP57)&gt;=1,1,0)*$H58</f>
        <v>0</v>
      </c>
      <c r="BA58">
        <f>IF(SUMIF('Claims Backend'!$AG$1:$BP$1,BA$3,'Claims Backend'!$AG57:$BP57)&gt;=1,1,0)*$H58</f>
        <v>0</v>
      </c>
      <c r="BB58">
        <f>IF(SUMIF('Claims Backend'!$AG$1:$BP$1,BB$3,'Claims Backend'!$AG57:$BP57)&gt;=1,1,0)*$H58</f>
        <v>0</v>
      </c>
      <c r="BC58">
        <f>IF(SUMIF('Claims Backend'!$AG$1:$BP$1,BC$3,'Claims Backend'!$AG57:$BP57)&gt;=1,1,0)*$H58</f>
        <v>0</v>
      </c>
      <c r="BD58">
        <f>IF(SUMIF('Claims Backend'!$AG$1:$BP$1,BD$3,'Claims Backend'!$AG57:$BP57)&gt;=1,1,0)*$H58</f>
        <v>0</v>
      </c>
      <c r="BE58">
        <f>IF(SUMIF('Claims Backend'!$AG$1:$BP$1,BE$3,'Claims Backend'!$AG57:$BP57)&gt;=1,1,0)*$H58</f>
        <v>0</v>
      </c>
      <c r="BF58">
        <f>IF(SUMIF('Claims Backend'!$AG$1:$BP$1,BF$3,'Claims Backend'!$AG57:$BP57)&gt;=1,1,0)*$H58</f>
        <v>0</v>
      </c>
      <c r="BG58">
        <f>IF(SUMIF('Claims Backend'!$AG$1:$BP$1,BG$3,'Claims Backend'!$AG57:$BP57)&gt;=1,1,0)*$H58</f>
        <v>0</v>
      </c>
      <c r="BH58">
        <f>IF(SUMIF('Claims Backend'!$AG$1:$BP$1,BH$3,'Claims Backend'!$AG57:$BP57)&gt;=1,1,0)*$H58</f>
        <v>0</v>
      </c>
      <c r="BI58">
        <f>IF(SUMIF('Claims Backend'!$AG$1:$BP$1,BI$3,'Claims Backend'!$AG57:$BP57)&gt;=1,1,0)*$H58</f>
        <v>0</v>
      </c>
      <c r="BJ58">
        <f>IF(SUMIF('Claims Backend'!$AG$1:$BP$1,BJ$3,'Claims Backend'!$AG57:$BP57)&gt;=1,1,0)*$H58</f>
        <v>0</v>
      </c>
    </row>
    <row r="59" spans="1:62">
      <c r="A59" s="9" t="str">
        <f>_xlfn.XLOOKUP($E59,'Copy of Raw Data'!$E:$E,'Copy of Raw Data'!A:A,"ERROR",0,1)</f>
        <v>US</v>
      </c>
      <c r="B59" s="9" t="str">
        <f>_xlfn.XLOOKUP($E59,'Copy of Raw Data'!$E:$E,'Copy of Raw Data'!B:B,"ERROR",0,1)</f>
        <v>Hair Mousses</v>
      </c>
      <c r="C59" s="9" t="str">
        <f>_xlfn.XLOOKUP($E59,'Copy of Raw Data'!$E:$E,'Copy of Raw Data'!C:C,"ERROR",0,1)</f>
        <v>ag care</v>
      </c>
      <c r="D59" s="9" t="str">
        <f>_xlfn.XLOOKUP($E59,'Copy of Raw Data'!$E:$E,'Copy of Raw Data'!D:D,"ERROR",0,1)</f>
        <v>www.amazon.com/dp/B0B9T753LG</v>
      </c>
      <c r="E59" s="9" t="s">
        <v>245</v>
      </c>
      <c r="F59" s="9" t="str">
        <f>_xlfn.XLOOKUP($E59,'Copy of Raw Data'!$E:$E,'Copy of Raw Data'!F:F,"ERROR",0,1)</f>
        <v>AG Care Mousse Gel Extra-Firm Curl Retention, 10 Fl Oz</v>
      </c>
      <c r="G59" s="9">
        <f>_xlfn.XLOOKUP($E59,'Copy of Raw Data'!$E:$E,'Copy of Raw Data'!G:G,"ERROR",0,1)</f>
        <v>3879</v>
      </c>
      <c r="H59" s="9">
        <f>_xlfn.XLOOKUP($E59,'Copy of Raw Data'!$E:$E,'Copy of Raw Data'!H:H,"ERROR",0,1)</f>
        <v>100522.51</v>
      </c>
      <c r="I59" s="9">
        <f>_xlfn.XLOOKUP($E59,'Copy of Raw Data'!$E:$E,'Copy of Raw Data'!I:I,"ERROR",0,1)</f>
        <v>0.00415831457697661</v>
      </c>
      <c r="J59" s="9" t="str">
        <f>_xlfn.XLOOKUP($E59,'Copy of Raw Data'!$E:$E,'Copy of Raw Data'!J:J,"ERROR",0,1)</f>
        <v>Yes</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 to 30</v>
      </c>
      <c r="L59" s="9">
        <f>_xlfn.XLOOKUP($E59,'Copy of Raw Data'!$E:$E,'Copy of Raw Data'!L:L,"ERROR",0,1)</f>
        <v>26.9</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 to 30</v>
      </c>
      <c r="N59" s="9">
        <f>_xlfn.XLOOKUP($E59,'Copy of Raw Data'!$E:$E,'Copy of Raw Data'!N:N,"ERROR",0,1)</f>
        <v>28</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6">
        <f t="shared" si="3"/>
        <v>0.0392857142857143</v>
      </c>
      <c r="Q59" s="9">
        <f>_xlfn.XLOOKUP($E59,'Copy of Raw Data'!$E:$E,'Copy of Raw Data'!Q:Q,"ERROR",0,1)</f>
        <v>10</v>
      </c>
      <c r="R59" s="9" t="str">
        <f>_xlfn.XLOOKUP($E59,'Copy of Raw Data'!$E:$E,'Copy of Raw Data'!R:R,"ERROR",0,1)</f>
        <v>fl oz</v>
      </c>
      <c r="S59" s="17">
        <f t="shared" si="7"/>
        <v>2.58653846153846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5"/>
        <v>0.0910486199630603</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6"/>
        <v>0.0874717098930829</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17">
        <f t="array" ref="Z59">_xlfn.IFS(AA59="oz",_xlfn.IFS(R59="oz",Q59,R59="fl oz",Q59*1.04,R59="ml",Q59*0.0338),AA59="fl oz",_xlfn.IFS(R59="oz",Q59/1.04,R59="fl oz",Q59,R59="ml",Q59*0.0338/1.04),AA59="ml",_xlfn.IFS(R59="oz",Q59/0.0338,R59="fl oz",Q59*1.04/0.0338,R59="ml",Q59))</f>
        <v>10.4</v>
      </c>
      <c r="AA59" s="9" t="str">
        <f>_xlfn.XLOOKUP($E59,'Copy of Raw Data'!$E:$E,'Copy of Raw Data'!AA:AA,"ERROR",0,1)</f>
        <v>oz</v>
      </c>
      <c r="AB59" s="9" t="str">
        <f>_xlfn.XLOOKUP($E59,'Copy of Raw Data'!$E:$E,'Copy of Raw Data'!AB:AB,"ERROR",0,1)</f>
        <v>Spray Can</v>
      </c>
      <c r="AC59" s="9" t="str">
        <f>_xlfn.XLOOKUP($E59,'Copy of Raw Data'!$E:$E,'Copy of Raw Data'!AC:AC,"ERROR",0,1)</f>
        <v>Pack of 1</v>
      </c>
      <c r="AD59" s="9" t="str">
        <f>_xlfn.XLOOKUP($E59,'Copy of Raw Data'!$E:$E,'Copy of Raw Data'!AD:AD,"ERROR",0,1)</f>
        <v>Lightweight, Hold, Volumizing, Shine, Protection, Nourishing</v>
      </c>
      <c r="AE59" s="9" t="str">
        <f>_xlfn.XLOOKUP($E59,'Copy of Raw Data'!$E:$E,'Copy of Raw Data'!AO:AO,"ERROR",0,1)</f>
        <v>Sulfate Free, Cruelty Free, Gluten Free, Paraben Free, Vegan, Silicone Free</v>
      </c>
      <c r="AF59" s="9" t="str">
        <f>_xlfn.XLOOKUP($E59,'Copy of Raw Data'!$E:$E,'Copy of Raw Data'!AZ:AZ,"ERROR",0,1)</f>
        <v>Tomato, Rice, Chamomile, Glycerin, Panthenol, Fennel, Water</v>
      </c>
      <c r="AG59">
        <f>IF(SUMIF('Claims Backend'!$AG$1:$BP$1,AG$3,'Claims Backend'!$AG58:$BP58)&gt;=1,1,0)*$H59</f>
        <v>0</v>
      </c>
      <c r="AH59">
        <f>IF(SUMIF('Claims Backend'!$AG$1:$BP$1,AH$3,'Claims Backend'!$AG58:$BP58)&gt;=1,1,0)*$H59</f>
        <v>0</v>
      </c>
      <c r="AI59">
        <f>IF(SUMIF('Claims Backend'!$AG$1:$BP$1,AI$3,'Claims Backend'!$AG58:$BP58)&gt;=1,1,0)*$H59</f>
        <v>0</v>
      </c>
      <c r="AJ59">
        <f>IF(SUMIF('Claims Backend'!$AG$1:$BP$1,AJ$3,'Claims Backend'!$AG58:$BP58)&gt;=1,1,0)*$H59</f>
        <v>0</v>
      </c>
      <c r="AK59">
        <f>IF(SUMIF('Claims Backend'!$AG$1:$BP$1,AK$3,'Claims Backend'!$AG58:$BP58)&gt;=1,1,0)*$H59</f>
        <v>0</v>
      </c>
      <c r="AL59">
        <f>IF(SUMIF('Claims Backend'!$AG$1:$BP$1,AL$3,'Claims Backend'!$AG58:$BP58)&gt;=1,1,0)*$H59</f>
        <v>0</v>
      </c>
      <c r="AM59">
        <f>IF(SUMIF('Claims Backend'!$AG$1:$BP$1,AM$3,'Claims Backend'!$AG58:$BP58)&gt;=1,1,0)*$H59</f>
        <v>100522.51</v>
      </c>
      <c r="AN59">
        <f>IF(SUMIF('Claims Backend'!$AG$1:$BP$1,AN$3,'Claims Backend'!$AG58:$BP58)&gt;=1,1,0)*$H59</f>
        <v>0</v>
      </c>
      <c r="AO59">
        <f>IF(SUMIF('Claims Backend'!$AG$1:$BP$1,AO$3,'Claims Backend'!$AG58:$BP58)&gt;=1,1,0)*$H59</f>
        <v>0</v>
      </c>
      <c r="AP59">
        <f>IF(SUMIF('Claims Backend'!$AG$1:$BP$1,AP$3,'Claims Backend'!$AG58:$BP58)&gt;=1,1,0)*$H59</f>
        <v>0</v>
      </c>
      <c r="AQ59">
        <f>IF(SUMIF('Claims Backend'!$AG$1:$BP$1,AQ$3,'Claims Backend'!$AG58:$BP58)&gt;=1,1,0)*$H59</f>
        <v>0</v>
      </c>
      <c r="AR59">
        <f>IF(SUMIF('Claims Backend'!$AG$1:$BP$1,AR$3,'Claims Backend'!$AG58:$BP58)&gt;=1,1,0)*$H59</f>
        <v>0</v>
      </c>
      <c r="AS59">
        <f>IF(SUMIF('Claims Backend'!$AG$1:$BP$1,AS$3,'Claims Backend'!$AG58:$BP58)&gt;=1,1,0)*$H59</f>
        <v>100522.51</v>
      </c>
      <c r="AT59">
        <f>IF(SUMIF('Claims Backend'!$AG$1:$BP$1,AT$3,'Claims Backend'!$AG58:$BP58)&gt;=1,1,0)*$H59</f>
        <v>0</v>
      </c>
      <c r="AU59">
        <f>IF(SUMIF('Claims Backend'!$AG$1:$BP$1,AU$3,'Claims Backend'!$AG58:$BP58)&gt;=1,1,0)*$H59</f>
        <v>0</v>
      </c>
      <c r="AV59">
        <f>IF(SUMIF('Claims Backend'!$AG$1:$BP$1,AV$3,'Claims Backend'!$AG58:$BP58)&gt;=1,1,0)*$H59</f>
        <v>0</v>
      </c>
      <c r="AW59">
        <f>IF(SUMIF('Claims Backend'!$AG$1:$BP$1,AW$3,'Claims Backend'!$AG58:$BP58)&gt;=1,1,0)*$H59</f>
        <v>100522.51</v>
      </c>
      <c r="AX59">
        <f>IF(SUMIF('Claims Backend'!$AG$1:$BP$1,AX$3,'Claims Backend'!$AG58:$BP58)&gt;=1,1,0)*$H59</f>
        <v>0</v>
      </c>
      <c r="AY59">
        <f>IF(SUMIF('Claims Backend'!$AG$1:$BP$1,AY$3,'Claims Backend'!$AG58:$BP58)&gt;=1,1,0)*$H59</f>
        <v>0</v>
      </c>
      <c r="AZ59">
        <f>IF(SUMIF('Claims Backend'!$AG$1:$BP$1,AZ$3,'Claims Backend'!$AG58:$BP58)&gt;=1,1,0)*$H59</f>
        <v>100522.51</v>
      </c>
      <c r="BA59">
        <f>IF(SUMIF('Claims Backend'!$AG$1:$BP$1,BA$3,'Claims Backend'!$AG58:$BP58)&gt;=1,1,0)*$H59</f>
        <v>0</v>
      </c>
      <c r="BB59">
        <f>IF(SUMIF('Claims Backend'!$AG$1:$BP$1,BB$3,'Claims Backend'!$AG58:$BP58)&gt;=1,1,0)*$H59</f>
        <v>0</v>
      </c>
      <c r="BC59">
        <f>IF(SUMIF('Claims Backend'!$AG$1:$BP$1,BC$3,'Claims Backend'!$AG58:$BP58)&gt;=1,1,0)*$H59</f>
        <v>0</v>
      </c>
      <c r="BD59">
        <f>IF(SUMIF('Claims Backend'!$AG$1:$BP$1,BD$3,'Claims Backend'!$AG58:$BP58)&gt;=1,1,0)*$H59</f>
        <v>100522.51</v>
      </c>
      <c r="BE59">
        <f>IF(SUMIF('Claims Backend'!$AG$1:$BP$1,BE$3,'Claims Backend'!$AG58:$BP58)&gt;=1,1,0)*$H59</f>
        <v>0</v>
      </c>
      <c r="BF59">
        <f>IF(SUMIF('Claims Backend'!$AG$1:$BP$1,BF$3,'Claims Backend'!$AG58:$BP58)&gt;=1,1,0)*$H59</f>
        <v>100522.51</v>
      </c>
      <c r="BG59">
        <f>IF(SUMIF('Claims Backend'!$AG$1:$BP$1,BG$3,'Claims Backend'!$AG58:$BP58)&gt;=1,1,0)*$H59</f>
        <v>0</v>
      </c>
      <c r="BH59">
        <f>IF(SUMIF('Claims Backend'!$AG$1:$BP$1,BH$3,'Claims Backend'!$AG58:$BP58)&gt;=1,1,0)*$H59</f>
        <v>0</v>
      </c>
      <c r="BI59">
        <f>IF(SUMIF('Claims Backend'!$AG$1:$BP$1,BI$3,'Claims Backend'!$AG58:$BP58)&gt;=1,1,0)*$H59</f>
        <v>0</v>
      </c>
      <c r="BJ59">
        <f>IF(SUMIF('Claims Backend'!$AG$1:$BP$1,BJ$3,'Claims Backend'!$AG58:$BP58)&gt;=1,1,0)*$H59</f>
        <v>0</v>
      </c>
    </row>
    <row r="60" hidden="1" spans="1:33">
      <c r="A60" s="9" t="str">
        <f>_xlfn.XLOOKUP($E60,'Copy of Raw Data'!$E:$E,'Copy of Raw Data'!A:A,"ERROR",0,1)</f>
        <v>US</v>
      </c>
      <c r="B60" s="9" t="str">
        <f>_xlfn.XLOOKUP($E60,'Copy of Raw Data'!$E:$E,'Copy of Raw Data'!B:B,"ERROR",0,1)</f>
        <v>Hair Mousses</v>
      </c>
      <c r="C60" s="9" t="str">
        <f>_xlfn.XLOOKUP($E60,'Copy of Raw Data'!$E:$E,'Copy of Raw Data'!C:C,"ERROR",0,1)</f>
        <v>thedoux</v>
      </c>
      <c r="D60" s="9" t="str">
        <f>_xlfn.XLOOKUP($E60,'Copy of Raw Data'!$E:$E,'Copy of Raw Data'!D:D,"ERROR",0,1)</f>
        <v>www.amazon.com/dp/B079F4YNMS</v>
      </c>
      <c r="E60" s="9" t="s">
        <v>249</v>
      </c>
      <c r="F60" s="9" t="str">
        <f>_xlfn.XLOOKUP($E60,'Copy of Raw Data'!$E:$E,'Copy of Raw Data'!F:F,"ERROR",0,1)</f>
        <v>The Doux Mousse Def Texture Foam, Multi-Use Mousse Hair Foam to Style, Condition, Define, Volumize, and Add Shine - 7oz</v>
      </c>
      <c r="G60" s="9">
        <f>_xlfn.XLOOKUP($E60,'Copy of Raw Data'!$E:$E,'Copy of Raw Data'!G:G,"ERROR",0,1)</f>
        <v>6464</v>
      </c>
      <c r="H60" s="9">
        <f>_xlfn.XLOOKUP($E60,'Copy of Raw Data'!$E:$E,'Copy of Raw Data'!H:H,"ERROR",0,1)</f>
        <v>97809.21</v>
      </c>
      <c r="I60" s="9">
        <f>_xlfn.XLOOKUP($E60,'Copy of Raw Data'!$E:$E,'Copy of Raw Data'!I:I,"ERROR",0,1)</f>
        <v>0.0041442188778293</v>
      </c>
      <c r="J60" s="9" t="str">
        <f>_xlfn.XLOOKUP($E60,'Copy of Raw Data'!$E:$E,'Copy of 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15 to 20</v>
      </c>
      <c r="L60" s="9">
        <f>_xlfn.XLOOKUP($E60,'Copy of Raw Data'!$E:$E,'Copy of Raw Data'!L:L,"ERROR",0,1)</f>
        <v>15.12</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15 to 20</v>
      </c>
      <c r="N60" s="9">
        <f>_xlfn.XLOOKUP($E60,'Copy of Raw Data'!$E:$E,'Copy of Raw Data'!N:N,"ERROR",0,1)</f>
        <v>16.46</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8% to 10%</v>
      </c>
      <c r="P60" s="16">
        <f t="shared" si="3"/>
        <v>0.0814094775212638</v>
      </c>
      <c r="Q60" s="9">
        <f>_xlfn.XLOOKUP($E60,'Copy of Raw Data'!$E:$E,'Copy of Raw Data'!Q:Q,"ERROR",0,1)</f>
        <v>7</v>
      </c>
      <c r="R60" s="9" t="str">
        <f>_xlfn.XLOOKUP($E60,'Copy of Raw Data'!$E:$E,'Copy of Raw Data'!R:R,"ERROR",0,1)</f>
        <v>oz</v>
      </c>
      <c r="S60" s="17">
        <f t="shared" si="7"/>
        <v>2.16</v>
      </c>
      <c r="T60" s="9" t="str">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2 to 3</v>
      </c>
      <c r="U60" s="17"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0.05 to 0.1</v>
      </c>
      <c r="V60" s="17">
        <f t="shared" si="5"/>
        <v>0.0795207497946761</v>
      </c>
      <c r="W60" s="17"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0.05 to 0.1</v>
      </c>
      <c r="X60" s="17">
        <f t="shared" si="6"/>
        <v>0.0730470071017923</v>
      </c>
      <c r="Y60" s="9"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17">
        <f t="array" ref="Z60">_xlfn.IFS(AA60="oz",_xlfn.IFS(R60="oz",Q60,R60="fl oz",Q60*1.04,R60="ml",Q60*0.0338),AA60="fl oz",_xlfn.IFS(R60="oz",Q60/1.04,R60="fl oz",Q60,R60="ml",Q60*0.0338/1.04),AA60="ml",_xlfn.IFS(R60="oz",Q60/0.0338,R60="fl oz",Q60*1.04/0.0338,R60="ml",Q60))</f>
        <v>7</v>
      </c>
      <c r="AA60" s="9" t="str">
        <f>_xlfn.XLOOKUP($E60,'Copy of Raw Data'!$E:$E,'Copy of Raw Data'!AA:AA,"ERROR",0,1)</f>
        <v>oz</v>
      </c>
      <c r="AB60" s="9"/>
      <c r="AC60" s="9"/>
      <c r="AD60" s="9"/>
      <c r="AE60" s="9"/>
      <c r="AF60" s="9"/>
      <c r="AG60">
        <f>IF(SUMIF('Claims Backend'!$AG$1:$AZ$1,AG$3,'Claims Backend'!$AG59:$AZ59)&gt;=1,1,0)*$H60</f>
        <v>0</v>
      </c>
    </row>
    <row r="61" hidden="1" spans="1:33">
      <c r="A61" s="9" t="str">
        <f>_xlfn.XLOOKUP($E61,'Copy of Raw Data'!$E:$E,'Copy of Raw Data'!A:A,"ERROR",0,1)</f>
        <v>US</v>
      </c>
      <c r="B61" s="9" t="str">
        <f>_xlfn.XLOOKUP($E61,'Copy of Raw Data'!$E:$E,'Copy of Raw Data'!B:B,"ERROR",0,1)</f>
        <v>Hair Mousses</v>
      </c>
      <c r="C61" s="9" t="str">
        <f>_xlfn.XLOOKUP($E61,'Copy of Raw Data'!$E:$E,'Copy of Raw Data'!C:C,"ERROR",0,1)</f>
        <v>moroccanoil</v>
      </c>
      <c r="D61" s="9" t="str">
        <f>_xlfn.XLOOKUP($E61,'Copy of Raw Data'!$E:$E,'Copy of Raw Data'!D:D,"ERROR",0,1)</f>
        <v>www.amazon.com/dp/B07MR4FLCZ</v>
      </c>
      <c r="E61" s="9" t="s">
        <v>253</v>
      </c>
      <c r="F61" s="9" t="str">
        <f>_xlfn.XLOOKUP($E61,'Copy of Raw Data'!$E:$E,'Copy of Raw Data'!F:F,"ERROR",0,1)</f>
        <v>Moroccanoil Root Boost</v>
      </c>
      <c r="G61" s="9">
        <f>_xlfn.XLOOKUP($E61,'Copy of Raw Data'!$E:$E,'Copy of Raw Data'!G:G,"ERROR",0,1)</f>
        <v>6963</v>
      </c>
      <c r="H61" s="9">
        <f>_xlfn.XLOOKUP($E61,'Copy of Raw Data'!$E:$E,'Copy of Raw Data'!H:H,"ERROR",0,1)</f>
        <v>97477.66</v>
      </c>
      <c r="I61" s="9">
        <f>_xlfn.XLOOKUP($E61,'Copy of Raw Data'!$E:$E,'Copy of Raw Data'!I:I,"ERROR",0,1)</f>
        <v>0.00413927826194056</v>
      </c>
      <c r="J61" s="9" t="str">
        <f>_xlfn.XLOOKUP($E61,'Copy of Raw Data'!$E:$E,'Copy of 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_xlfn.XLOOKUP($E61,'Copy of Raw Data'!$E:$E,'Copy of Raw Data'!L:L,"ERROR",0,1)</f>
        <v>14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 to 15</v>
      </c>
      <c r="N61" s="9">
        <f>_xlfn.XLOOKUP($E61,'Copy of Raw Data'!$E:$E,'Copy of Raw Data'!N:N,"ERROR",0,1)</f>
        <v>14</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No Discount</v>
      </c>
      <c r="P61" s="16">
        <f t="shared" si="3"/>
        <v>0</v>
      </c>
      <c r="Q61" s="9">
        <f>_xlfn.XLOOKUP($E61,'Copy of Raw Data'!$E:$E,'Copy of Raw Data'!Q:Q,"ERROR",0,1)</f>
        <v>0</v>
      </c>
      <c r="R61" s="9">
        <f>_xlfn.XLOOKUP($E61,'Copy of Raw Data'!$E:$E,'Copy of Raw Data'!R:R,"ERROR",0,1)</f>
        <v>0</v>
      </c>
      <c r="S61" s="17" t="e">
        <f t="shared" si="7"/>
        <v>#N/A</v>
      </c>
      <c r="T61" s="9" t="e">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#N/A</v>
      </c>
      <c r="U61" s="17" t="e">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#N/A</v>
      </c>
      <c r="V61" s="17" t="e">
        <f t="shared" si="5"/>
        <v>#N/A</v>
      </c>
      <c r="W61" s="17" t="e">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#N/A</v>
      </c>
      <c r="X61" s="17" t="e">
        <f t="shared" si="6"/>
        <v>#N/A</v>
      </c>
      <c r="Y61" s="9" t="e">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#N/A</v>
      </c>
      <c r="Z61" s="17" t="e">
        <f t="array" ref="Z61">_xlfn.IFS(AA61="oz",_xlfn.IFS(R61="oz",Q61,R61="fl oz",Q61*1.04,R61="ml",Q61*0.0338),AA61="fl oz",_xlfn.IFS(R61="oz",Q61/1.04,R61="fl oz",Q61,R61="ml",Q61*0.0338/1.04),AA61="ml",_xlfn.IFS(R61="oz",Q61/0.0338,R61="fl oz",Q61*1.04/0.0338,R61="ml",Q61))</f>
        <v>#N/A</v>
      </c>
      <c r="AA61" s="9" t="str">
        <f>_xlfn.XLOOKUP($E61,'Copy of Raw Data'!$E:$E,'Copy of Raw Data'!AA:AA,"ERROR",0,1)</f>
        <v>oz</v>
      </c>
      <c r="AB61" s="9"/>
      <c r="AC61" s="9"/>
      <c r="AD61" s="9"/>
      <c r="AE61" s="9"/>
      <c r="AF61" s="9"/>
      <c r="AG61">
        <f>IF(SUMIF('Claims Backend'!$AG$1:$AZ$1,AG$3,'Claims Backend'!$AG60:$AZ60)&gt;=1,1,0)*$H61</f>
        <v>0</v>
      </c>
    </row>
    <row r="62" hidden="1" spans="1:33">
      <c r="A62" s="9" t="str">
        <f>_xlfn.XLOOKUP($E62,'Copy of Raw Data'!$E:$E,'Copy of Raw Data'!A:A,"ERROR",0,1)</f>
        <v>US</v>
      </c>
      <c r="B62" s="9" t="str">
        <f>_xlfn.XLOOKUP($E62,'Copy of Raw Data'!$E:$E,'Copy of Raw Data'!B:B,"ERROR",0,1)</f>
        <v>Hair Mousses</v>
      </c>
      <c r="C62" s="9" t="str">
        <f>_xlfn.XLOOKUP($E62,'Copy of Raw Data'!$E:$E,'Copy of Raw Data'!C:C,"ERROR",0,1)</f>
        <v>The Doux</v>
      </c>
      <c r="D62" s="9" t="str">
        <f>_xlfn.XLOOKUP($E62,'Copy of Raw Data'!$E:$E,'Copy of Raw Data'!D:D,"ERROR",0,1)</f>
        <v>www.amazon.com/dp/B08J4GB7YG</v>
      </c>
      <c r="E62" s="9" t="s">
        <v>257</v>
      </c>
      <c r="F62" s="9" t="str">
        <f>_xlfn.XLOOKUP($E62,'Copy of Raw Data'!$E:$E,'Copy of Raw Data'!F:F,"ERROR",0,1)</f>
        <v>The Doux Mousse Define Texture Foam 7 Oz.</v>
      </c>
      <c r="G62" s="9">
        <f>_xlfn.XLOOKUP($E62,'Copy of Raw Data'!$E:$E,'Copy of Raw Data'!G:G,"ERROR",0,1)</f>
        <v>6556</v>
      </c>
      <c r="H62" s="9">
        <f>_xlfn.XLOOKUP($E62,'Copy of Raw Data'!$E:$E,'Copy of Raw Data'!H:H,"ERROR",0,1)</f>
        <v>97361.45</v>
      </c>
      <c r="I62" s="9">
        <f>_xlfn.XLOOKUP($E62,'Copy of Raw Data'!$E:$E,'Copy of Raw Data'!I:I,"ERROR",0,1)</f>
        <v>0.00404955938132657</v>
      </c>
      <c r="J62" s="9" t="str">
        <f>_xlfn.XLOOKUP($E62,'Copy of Raw Data'!$E:$E,'Copy of 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_xlfn.XLOOKUP($E62,'Copy of Raw Data'!$E:$E,'Copy of Raw Data'!L:L,"ERROR",0,1)</f>
        <v>14.74</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15 to 20</v>
      </c>
      <c r="N62" s="9">
        <f>_xlfn.XLOOKUP($E62,'Copy of Raw Data'!$E:$E,'Copy of Raw Data'!N:N,"ERROR",0,1)</f>
        <v>15.42</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6">
        <f t="shared" si="3"/>
        <v>0.0440985732814526</v>
      </c>
      <c r="Q62" s="9">
        <f>_xlfn.XLOOKUP($E62,'Copy of Raw Data'!$E:$E,'Copy of Raw Data'!Q:Q,"ERROR",0,1)</f>
        <v>7</v>
      </c>
      <c r="R62" s="9" t="str">
        <f>_xlfn.XLOOKUP($E62,'Copy of Raw Data'!$E:$E,'Copy of Raw Data'!R:R,"ERROR",0,1)</f>
        <v>oz</v>
      </c>
      <c r="S62" s="17">
        <f t="shared" si="7"/>
        <v>2.10571428571429</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2 to 3</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5"/>
        <v>0.0744963524807962</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6"/>
        <v>0.0712111696217209</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6 to 8</v>
      </c>
      <c r="Z62" s="17">
        <f t="array" ref="Z62">_xlfn.IFS(AA62="oz",_xlfn.IFS(R62="oz",Q62,R62="fl oz",Q62*1.04,R62="ml",Q62*0.0338),AA62="fl oz",_xlfn.IFS(R62="oz",Q62/1.04,R62="fl oz",Q62,R62="ml",Q62*0.0338/1.04),AA62="ml",_xlfn.IFS(R62="oz",Q62/0.0338,R62="fl oz",Q62*1.04/0.0338,R62="ml",Q62))</f>
        <v>7</v>
      </c>
      <c r="AA62" s="9" t="str">
        <f>_xlfn.XLOOKUP($E62,'Copy of Raw Data'!$E:$E,'Copy of Raw Data'!AA:AA,"ERROR",0,1)</f>
        <v>oz</v>
      </c>
      <c r="AB62" s="9"/>
      <c r="AC62" s="9"/>
      <c r="AD62" s="9"/>
      <c r="AE62" s="9"/>
      <c r="AF62" s="9"/>
      <c r="AG62">
        <f>IF(SUMIF('Claims Backend'!$AG$1:$AZ$1,AG$3,'Claims Backend'!$AG61:$AZ61)&gt;=1,1,0)*$H62</f>
        <v>0</v>
      </c>
    </row>
    <row r="63" hidden="1" spans="1:33">
      <c r="A63" s="9" t="str">
        <f>_xlfn.XLOOKUP($E63,'Copy of Raw Data'!$E:$E,'Copy of Raw Data'!A:A,"ERROR",0,1)</f>
        <v>US</v>
      </c>
      <c r="B63" s="9" t="str">
        <f>_xlfn.XLOOKUP($E63,'Copy of Raw Data'!$E:$E,'Copy of Raw Data'!B:B,"ERROR",0,1)</f>
        <v>Hair Mousses</v>
      </c>
      <c r="C63" s="9" t="str">
        <f>_xlfn.XLOOKUP($E63,'Copy of Raw Data'!$E:$E,'Copy of Raw Data'!C:C,"ERROR",0,1)</f>
        <v>Carol's Daughter</v>
      </c>
      <c r="D63" s="9" t="str">
        <f>_xlfn.XLOOKUP($E63,'Copy of Raw Data'!$E:$E,'Copy of Raw Data'!D:D,"ERROR",0,1)</f>
        <v>www.amazon.com/dp/B09HX1S83D</v>
      </c>
      <c r="E63" s="9" t="s">
        <v>261</v>
      </c>
      <c r="F63" s="9" t="str">
        <f>_xlfn.XLOOKUP($E63,'Copy of Raw Data'!$E:$E,'Copy of Raw Data'!F:F,"ERROR",0,1)</f>
        <v>Carol's Daughter Wash Day Delight Hair Gel to Foam Mousse Styler and Hair Detangler for Curly Hair with Aloe, Natural-looking Hold 8.5 fl oz</v>
      </c>
      <c r="G63" s="9">
        <f>_xlfn.XLOOKUP($E63,'Copy of Raw Data'!$E:$E,'Copy of Raw Data'!G:G,"ERROR",0,1)</f>
        <v>7383</v>
      </c>
      <c r="H63" s="9">
        <f>_xlfn.XLOOKUP($E63,'Copy of Raw Data'!$E:$E,'Copy of Raw Data'!H:H,"ERROR",0,1)</f>
        <v>95251.14</v>
      </c>
      <c r="I63" s="9">
        <f>_xlfn.XLOOKUP($E63,'Copy of Raw Data'!$E:$E,'Copy of Raw Data'!I:I,"ERROR",0,1)</f>
        <v>0.00393334458268334</v>
      </c>
      <c r="J63" s="9" t="str">
        <f>_xlfn.XLOOKUP($E63,'Copy of Raw Data'!$E:$E,'Copy of 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10 to 15</v>
      </c>
      <c r="L63" s="9">
        <f>_xlfn.XLOOKUP($E63,'Copy of Raw Data'!$E:$E,'Copy of Raw Data'!L:L,"ERROR",0,1)</f>
        <v>13.07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10 to 15</v>
      </c>
      <c r="N63" s="9">
        <f>_xlfn.XLOOKUP($E63,'Copy of Raw Data'!$E:$E,'Copy of Raw Data'!N:N,"ERROR",0,1)</f>
        <v>14.08</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6% to 8%</v>
      </c>
      <c r="P63" s="16">
        <f t="shared" si="3"/>
        <v>0.0717329545454545</v>
      </c>
      <c r="Q63" s="9">
        <f>_xlfn.XLOOKUP($E63,'Copy of Raw Data'!$E:$E,'Copy of Raw Data'!Q:Q,"ERROR",0,1)</f>
        <v>8.5</v>
      </c>
      <c r="R63" s="9" t="str">
        <f>_xlfn.XLOOKUP($E63,'Copy of Raw Data'!$E:$E,'Copy of Raw Data'!R:R,"ERROR",0,1)</f>
        <v>fl oz</v>
      </c>
      <c r="S63" s="17">
        <f t="shared" si="7"/>
        <v>1.47850678733032</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7">
        <f t="shared" si="5"/>
        <v>0.0538640575243651</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7">
        <f t="shared" si="6"/>
        <v>0.050000229534336</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8 to 10</v>
      </c>
      <c r="Z63" s="17">
        <f t="array" ref="Z63">_xlfn.IFS(AA63="oz",_xlfn.IFS(R63="oz",Q63,R63="fl oz",Q63*1.04,R63="ml",Q63*0.0338),AA63="fl oz",_xlfn.IFS(R63="oz",Q63/1.04,R63="fl oz",Q63,R63="ml",Q63*0.0338/1.04),AA63="ml",_xlfn.IFS(R63="oz",Q63/0.0338,R63="fl oz",Q63*1.04/0.0338,R63="ml",Q63))</f>
        <v>8.84</v>
      </c>
      <c r="AA63" s="9" t="str">
        <f>_xlfn.XLOOKUP($E63,'Copy of Raw Data'!$E:$E,'Copy of Raw Data'!AA:AA,"ERROR",0,1)</f>
        <v>oz</v>
      </c>
      <c r="AB63" s="9"/>
      <c r="AC63" s="9"/>
      <c r="AD63" s="9"/>
      <c r="AE63" s="9"/>
      <c r="AF63" s="9"/>
      <c r="AG63">
        <f>IF(SUMIF('Claims Backend'!$AG$1:$AZ$1,AG$3,'Claims Backend'!$AG62:$AZ62)&gt;=1,1,0)*$H63</f>
        <v>0</v>
      </c>
    </row>
    <row r="64" hidden="1" spans="1:33">
      <c r="A64" s="9" t="str">
        <f>_xlfn.XLOOKUP($E64,'Copy of Raw Data'!$E:$E,'Copy of Raw Data'!A:A,"ERROR",0,1)</f>
        <v>US</v>
      </c>
      <c r="B64" s="9" t="str">
        <f>_xlfn.XLOOKUP($E64,'Copy of Raw Data'!$E:$E,'Copy of Raw Data'!B:B,"ERROR",0,1)</f>
        <v>Hair Mousses</v>
      </c>
      <c r="C64" s="9" t="str">
        <f>_xlfn.XLOOKUP($E64,'Copy of Raw Data'!$E:$E,'Copy of Raw Data'!C:C,"ERROR",0,1)</f>
        <v>giovanni</v>
      </c>
      <c r="D64" s="9" t="str">
        <f>_xlfn.XLOOKUP($E64,'Copy of Raw Data'!$E:$E,'Copy of Raw Data'!D:D,"ERROR",0,1)</f>
        <v>www.amazon.com/dp/B00FYD32HG</v>
      </c>
      <c r="E64" s="9" t="s">
        <v>265</v>
      </c>
      <c r="F64" s="9" t="str">
        <f>_xlfn.XLOOKUP($E64,'Copy of Raw Data'!$E:$E,'Copy of Raw Data'!F:F,"ERROR",0,1)</f>
        <v>GIOVANNI 2chic Ultra-Volume Foam Styling Mousse - Daily Volumizing Formula with Papaya &amp; Tangerine Butter, Promotes Weightless Control for Fine Limp Thin Hair, No Parabens, Color Safe - 7 oz</v>
      </c>
      <c r="G64" s="9">
        <f>_xlfn.XLOOKUP($E64,'Copy of Raw Data'!$E:$E,'Copy of Raw Data'!G:G,"ERROR",0,1)</f>
        <v>9480</v>
      </c>
      <c r="H64" s="9">
        <f>_xlfn.XLOOKUP($E64,'Copy of Raw Data'!$E:$E,'Copy of Raw Data'!H:H,"ERROR",0,1)</f>
        <v>92517.61</v>
      </c>
      <c r="I64" s="9">
        <f>_xlfn.XLOOKUP($E64,'Copy of Raw Data'!$E:$E,'Copy of Raw Data'!I:I,"ERROR",0,1)</f>
        <v>0.00388605054665421</v>
      </c>
      <c r="J64" s="9" t="str">
        <f>_xlfn.XLOOKUP($E64,'Copy of Raw Data'!$E:$E,'Copy of 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 to 10</v>
      </c>
      <c r="L64" s="9">
        <f>_xlfn.XLOOKUP($E64,'Copy of Raw Data'!$E:$E,'Copy of Raw Data'!L:L,"ERROR",0,1)</f>
        <v>9.67</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 to 10</v>
      </c>
      <c r="N64" s="9">
        <f>_xlfn.XLOOKUP($E64,'Copy of Raw Data'!$E:$E,'Copy of Raw Data'!N:N,"ERROR",0,1)</f>
        <v>9.92</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 to 4%</v>
      </c>
      <c r="P64" s="16">
        <f t="shared" si="3"/>
        <v>0.0252016129032258</v>
      </c>
      <c r="Q64" s="9">
        <f>_xlfn.XLOOKUP($E64,'Copy of Raw Data'!$E:$E,'Copy of Raw Data'!Q:Q,"ERROR",0,1)</f>
        <v>7</v>
      </c>
      <c r="R64" s="9" t="str">
        <f>_xlfn.XLOOKUP($E64,'Copy of Raw Data'!$E:$E,'Copy of Raw Data'!R:R,"ERROR",0,1)</f>
        <v>oz</v>
      </c>
      <c r="S64" s="17">
        <f t="shared" si="7"/>
        <v>1.38142857142857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1 to 2</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5"/>
        <v>0.0479250205323929</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6"/>
        <v>0.0467172327165564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6 to 8</v>
      </c>
      <c r="Z64" s="17">
        <f t="array" ref="Z64">_xlfn.IFS(AA64="oz",_xlfn.IFS(R64="oz",Q64,R64="fl oz",Q64*1.04,R64="ml",Q64*0.0338),AA64="fl oz",_xlfn.IFS(R64="oz",Q64/1.04,R64="fl oz",Q64,R64="ml",Q64*0.0338/1.04),AA64="ml",_xlfn.IFS(R64="oz",Q64/0.0338,R64="fl oz",Q64*1.04/0.0338,R64="ml",Q64))</f>
        <v>7</v>
      </c>
      <c r="AA64" s="9" t="str">
        <f>_xlfn.XLOOKUP($E64,'Copy of Raw Data'!$E:$E,'Copy of Raw Data'!AA:AA,"ERROR",0,1)</f>
        <v>oz</v>
      </c>
      <c r="AB64" s="9"/>
      <c r="AC64" s="9"/>
      <c r="AD64" s="9"/>
      <c r="AE64" s="9"/>
      <c r="AF64" s="9"/>
      <c r="AG64">
        <f>IF(SUMIF('Claims Backend'!$AG$1:$AZ$1,AG$3,'Claims Backend'!$AG63:$AZ63)&gt;=1,1,0)*$H64</f>
        <v>0</v>
      </c>
    </row>
    <row r="65" hidden="1" spans="1:33">
      <c r="A65" s="9" t="str">
        <f>_xlfn.XLOOKUP($E65,'Copy of Raw Data'!$E:$E,'Copy of Raw Data'!A:A,"ERROR",0,1)</f>
        <v>US</v>
      </c>
      <c r="B65" s="9" t="str">
        <f>_xlfn.XLOOKUP($E65,'Copy of Raw Data'!$E:$E,'Copy of Raw Data'!B:B,"ERROR",0,1)</f>
        <v>Hair Mousses</v>
      </c>
      <c r="C65" s="9" t="str">
        <f>_xlfn.XLOOKUP($E65,'Copy of Raw Data'!$E:$E,'Copy of Raw Data'!C:C,"ERROR",0,1)</f>
        <v>TRESemmé</v>
      </c>
      <c r="D65" s="9" t="str">
        <f>_xlfn.XLOOKUP($E65,'Copy of Raw Data'!$E:$E,'Copy of Raw Data'!D:D,"ERROR",0,1)</f>
        <v>www.amazon.com/dp/B09HKWMQSD</v>
      </c>
      <c r="E65" s="9" t="s">
        <v>268</v>
      </c>
      <c r="F65" s="9" t="str">
        <f>_xlfn.XLOOKUP($E65,'Copy of Raw Data'!$E:$E,'Copy of Raw Data'!F:F,"ERROR",0,1)</f>
        <v>TRESemmé Mousse Tres Extra Hold, Extra Firm Control Mousse, Frizz Control with Flexible Feel, Hair Styling Mousse, Styling Foam for All Hair Types, Humidity Resistant, 2 pack - 10.5 oz each</v>
      </c>
      <c r="G65" s="9">
        <f>_xlfn.XLOOKUP($E65,'Copy of Raw Data'!$E:$E,'Copy of Raw Data'!G:G,"ERROR",0,1)</f>
        <v>5972</v>
      </c>
      <c r="H65" s="9">
        <f>_xlfn.XLOOKUP($E65,'Copy of Raw Data'!$E:$E,'Copy of Raw Data'!H:H,"ERROR",0,1)</f>
        <v>91405.19</v>
      </c>
      <c r="I65" s="9">
        <f>_xlfn.XLOOKUP($E65,'Copy of Raw Data'!$E:$E,'Copy of Raw Data'!I:I,"ERROR",0,1)</f>
        <v>0.00380346305670519</v>
      </c>
      <c r="J65" s="9" t="str">
        <f>_xlfn.XLOOKUP($E65,'Copy of Raw Data'!$E:$E,'Copy of 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15 to 20</v>
      </c>
      <c r="L65" s="9">
        <f>_xlfn.XLOOKUP($E65,'Copy of Raw Data'!$E:$E,'Copy of Raw Data'!L:L,"ERROR",0,1)</f>
        <v>15.68</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20 to 30</v>
      </c>
      <c r="N65" s="9">
        <f>_xlfn.XLOOKUP($E65,'Copy of Raw Data'!$E:$E,'Copy of Raw Data'!N:N,"ERROR",0,1)</f>
        <v>21.14</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25% to 30%</v>
      </c>
      <c r="P65" s="16">
        <f t="shared" si="3"/>
        <v>0.258278145695364</v>
      </c>
      <c r="Q65" s="9">
        <f>_xlfn.XLOOKUP($E65,'Copy of Raw Data'!$E:$E,'Copy of Raw Data'!Q:Q,"ERROR",0,1)</f>
        <v>21</v>
      </c>
      <c r="R65" s="9" t="str">
        <f>_xlfn.XLOOKUP($E65,'Copy of Raw Data'!$E:$E,'Copy of Raw Data'!R:R,"ERROR",0,1)</f>
        <v>oz</v>
      </c>
      <c r="S65" s="17">
        <f t="shared" si="7"/>
        <v>0.746666666666667</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0.5 to 0.75</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5"/>
        <v>0.0340435125690452</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6"/>
        <v>0.0252508172697554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20 to 25</v>
      </c>
      <c r="Z65" s="17">
        <f t="array" ref="Z65">_xlfn.IFS(AA65="oz",_xlfn.IFS(R65="oz",Q65,R65="fl oz",Q65*1.04,R65="ml",Q65*0.0338),AA65="fl oz",_xlfn.IFS(R65="oz",Q65/1.04,R65="fl oz",Q65,R65="ml",Q65*0.0338/1.04),AA65="ml",_xlfn.IFS(R65="oz",Q65/0.0338,R65="fl oz",Q65*1.04/0.0338,R65="ml",Q65))</f>
        <v>21</v>
      </c>
      <c r="AA65" s="9" t="str">
        <f>_xlfn.XLOOKUP($E65,'Copy of Raw Data'!$E:$E,'Copy of Raw Data'!AA:AA,"ERROR",0,1)</f>
        <v>oz</v>
      </c>
      <c r="AB65" s="9"/>
      <c r="AC65" s="9"/>
      <c r="AD65" s="9"/>
      <c r="AE65" s="9"/>
      <c r="AF65" s="9"/>
      <c r="AG65">
        <f>IF(SUMIF('Claims Backend'!$AG$1:$AZ$1,AG$3,'Claims Backend'!$AG64:$AZ64)&gt;=1,1,0)*$H65</f>
        <v>0</v>
      </c>
    </row>
    <row r="66" hidden="1" spans="1:33">
      <c r="A66" s="9" t="str">
        <f>_xlfn.XLOOKUP($E66,'Copy of Raw Data'!$E:$E,'Copy of Raw Data'!A:A,"ERROR",0,1)</f>
        <v>US</v>
      </c>
      <c r="B66" s="9" t="str">
        <f>_xlfn.XLOOKUP($E66,'Copy of Raw Data'!$E:$E,'Copy of Raw Data'!B:B,"ERROR",0,1)</f>
        <v>Hair Mousses</v>
      </c>
      <c r="C66" s="9" t="str">
        <f>_xlfn.XLOOKUP($E66,'Copy of Raw Data'!$E:$E,'Copy of Raw Data'!C:C,"ERROR",0,1)</f>
        <v>Dove</v>
      </c>
      <c r="D66" s="9" t="str">
        <f>_xlfn.XLOOKUP($E66,'Copy of Raw Data'!$E:$E,'Copy of Raw Data'!D:D,"ERROR",0,1)</f>
        <v>www.amazon.com/dp/B006T8BYAM</v>
      </c>
      <c r="E66" s="9" t="s">
        <v>272</v>
      </c>
      <c r="F66" s="9" t="str">
        <f>_xlfn.XLOOKUP($E66,'Copy of Raw Data'!$E:$E,'Copy of Raw Data'!F:F,"ERROR",0,1)</f>
        <v>Dove STYLE+care Curls Defining Mousse, Soft Hold 7 oz</v>
      </c>
      <c r="G66" s="9">
        <f>_xlfn.XLOOKUP($E66,'Copy of Raw Data'!$E:$E,'Copy of Raw Data'!G:G,"ERROR",0,1)</f>
        <v>12989</v>
      </c>
      <c r="H66" s="9">
        <f>_xlfn.XLOOKUP($E66,'Copy of Raw Data'!$E:$E,'Copy of Raw Data'!H:H,"ERROR",0,1)</f>
        <v>89462.62</v>
      </c>
      <c r="I66" s="9">
        <f>_xlfn.XLOOKUP($E66,'Copy of Raw Data'!$E:$E,'Copy of Raw Data'!I:I,"ERROR",0,1)</f>
        <v>0.00379673512912243</v>
      </c>
      <c r="J66" s="9" t="str">
        <f>_xlfn.XLOOKUP($E66,'Copy of Raw Data'!$E:$E,'Copy of 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_xlfn.XLOOKUP($E66,'Copy of Raw Data'!$E:$E,'Copy of Raw Data'!L:L,"ERROR",0,1)</f>
        <v>6.87</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_xlfn.XLOOKUP($E66,'Copy of Raw Data'!$E:$E,'Copy of Raw Data'!N:N,"ERROR",0,1)</f>
        <v>6.99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0% to 2%</v>
      </c>
      <c r="P66" s="16">
        <f t="shared" si="3"/>
        <v>0.0171673819742489</v>
      </c>
      <c r="Q66" s="9">
        <f>_xlfn.XLOOKUP($E66,'Copy of Raw Data'!$E:$E,'Copy of Raw Data'!Q:Q,"ERROR",0,1)</f>
        <v>7</v>
      </c>
      <c r="R66" s="9" t="str">
        <f>_xlfn.XLOOKUP($E66,'Copy of Raw Data'!$E:$E,'Copy of Raw Data'!R:R,"ERROR",0,1)</f>
        <v>oz</v>
      </c>
      <c r="S66" s="17">
        <f t="shared" si="7"/>
        <v>0.981428571428571</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0.75 to 1</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7">
        <f t="shared" si="5"/>
        <v>0.0337697473307889</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7">
        <f t="shared" si="6"/>
        <v>0.0331900091791874</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6 to 8</v>
      </c>
      <c r="Z66" s="17">
        <f t="array" ref="Z66">_xlfn.IFS(AA66="oz",_xlfn.IFS(R66="oz",Q66,R66="fl oz",Q66*1.04,R66="ml",Q66*0.0338),AA66="fl oz",_xlfn.IFS(R66="oz",Q66/1.04,R66="fl oz",Q66,R66="ml",Q66*0.0338/1.04),AA66="ml",_xlfn.IFS(R66="oz",Q66/0.0338,R66="fl oz",Q66*1.04/0.0338,R66="ml",Q66))</f>
        <v>7</v>
      </c>
      <c r="AA66" s="9" t="str">
        <f>_xlfn.XLOOKUP($E66,'Copy of Raw Data'!$E:$E,'Copy of Raw Data'!AA:AA,"ERROR",0,1)</f>
        <v>oz</v>
      </c>
      <c r="AB66" s="9"/>
      <c r="AC66" s="9"/>
      <c r="AD66" s="9"/>
      <c r="AE66" s="9"/>
      <c r="AF66" s="9"/>
      <c r="AG66">
        <f>IF(SUMIF('Claims Backend'!$AG$1:$AZ$1,AG$3,'Claims Backend'!$AG65:$AZ65)&gt;=1,1,0)*$H66</f>
        <v>0</v>
      </c>
    </row>
    <row r="67" hidden="1" spans="1:33">
      <c r="A67" s="9" t="str">
        <f>_xlfn.XLOOKUP($E67,'Copy of Raw Data'!$E:$E,'Copy of Raw Data'!A:A,"ERROR",0,1)</f>
        <v>US</v>
      </c>
      <c r="B67" s="9" t="str">
        <f>_xlfn.XLOOKUP($E67,'Copy of Raw Data'!$E:$E,'Copy of Raw Data'!B:B,"ERROR",0,1)</f>
        <v>Hair Mousses</v>
      </c>
      <c r="C67" s="9" t="str">
        <f>_xlfn.XLOOKUP($E67,'Copy of Raw Data'!$E:$E,'Copy of Raw Data'!C:C,"ERROR",0,1)</f>
        <v>Fantasia IC</v>
      </c>
      <c r="D67" s="9" t="str">
        <f>_xlfn.XLOOKUP($E67,'Copy of Raw Data'!$E:$E,'Copy of Raw Data'!D:D,"ERROR",0,1)</f>
        <v>www.amazon.com/dp/B000O9L682</v>
      </c>
      <c r="E67" s="9" t="s">
        <v>276</v>
      </c>
      <c r="F67" s="9" t="str">
        <f>_xlfn.XLOOKUP($E67,'Copy of Raw Data'!$E:$E,'Copy of Raw Data'!F:F,"ERROR",0,1)</f>
        <v>Fantasia Liquid Mousse Spritz 2 oz. Super</v>
      </c>
      <c r="G67" s="9">
        <f>_xlfn.XLOOKUP($E67,'Copy of Raw Data'!$E:$E,'Copy of Raw Data'!G:G,"ERROR",0,1)</f>
        <v>13764</v>
      </c>
      <c r="H67" s="9">
        <f>_xlfn.XLOOKUP($E67,'Copy of Raw Data'!$E:$E,'Copy of Raw Data'!H:H,"ERROR",0,1)</f>
        <v>89304.37</v>
      </c>
      <c r="I67" s="9">
        <f>_xlfn.XLOOKUP($E67,'Copy of Raw Data'!$E:$E,'Copy of Raw Data'!I:I,"ERROR",0,1)</f>
        <v>0.00372371808958828</v>
      </c>
      <c r="J67" s="9" t="str">
        <f>_xlfn.XLOOKUP($E67,'Copy of Raw Data'!$E:$E,'Copy of 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5 to 10</v>
      </c>
      <c r="L67" s="9">
        <f>_xlfn.XLOOKUP($E67,'Copy of Raw Data'!$E:$E,'Copy of Raw Data'!L:L,"ERROR",0,1)</f>
        <v>6.48</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5 to 10</v>
      </c>
      <c r="N67" s="9">
        <f>_xlfn.XLOOKUP($E67,'Copy of Raw Data'!$E:$E,'Copy of Raw Data'!N:N,"ERROR",0,1)</f>
        <v>7.49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10% to 15%</v>
      </c>
      <c r="P67" s="16">
        <f t="shared" si="3"/>
        <v>0.134846461949266</v>
      </c>
      <c r="Q67" s="9">
        <f>_xlfn.XLOOKUP($E67,'Copy of Raw Data'!$E:$E,'Copy of Raw Data'!Q:Q,"ERROR",0,1)</f>
        <v>2</v>
      </c>
      <c r="R67" s="9" t="str">
        <f>_xlfn.XLOOKUP($E67,'Copy of Raw Data'!$E:$E,'Copy of Raw Data'!R:R,"ERROR",0,1)</f>
        <v>oz</v>
      </c>
      <c r="S67" s="17">
        <f t="shared" si="7"/>
        <v>3.24</v>
      </c>
      <c r="T67" s="9" t="str">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3 to 4</v>
      </c>
      <c r="U67" s="17"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7">
        <f t="shared" si="5"/>
        <v>0.126648630368617</v>
      </c>
      <c r="W67" s="17"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7">
        <f t="shared" si="6"/>
        <v>0.109570510652689</v>
      </c>
      <c r="Y67" s="9"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 to 2</v>
      </c>
      <c r="Z67" s="17">
        <f t="array" ref="Z67">_xlfn.IFS(AA67="oz",_xlfn.IFS(R67="oz",Q67,R67="fl oz",Q67*1.04,R67="ml",Q67*0.0338),AA67="fl oz",_xlfn.IFS(R67="oz",Q67/1.04,R67="fl oz",Q67,R67="ml",Q67*0.0338/1.04),AA67="ml",_xlfn.IFS(R67="oz",Q67/0.0338,R67="fl oz",Q67*1.04/0.0338,R67="ml",Q67))</f>
        <v>2</v>
      </c>
      <c r="AA67" s="9" t="str">
        <f>_xlfn.XLOOKUP($E67,'Copy of Raw Data'!$E:$E,'Copy of Raw Data'!AA:AA,"ERROR",0,1)</f>
        <v>oz</v>
      </c>
      <c r="AB67" s="9"/>
      <c r="AC67" s="9"/>
      <c r="AD67" s="9"/>
      <c r="AE67" s="9"/>
      <c r="AF67" s="9"/>
      <c r="AG67">
        <f>IF(SUMIF('Claims Backend'!$AG$1:$AZ$1,AG$3,'Claims Backend'!$AG66:$AZ66)&gt;=1,1,0)*$H67</f>
        <v>0</v>
      </c>
    </row>
    <row r="68" hidden="1" spans="1:33">
      <c r="A68" s="9" t="str">
        <f>_xlfn.XLOOKUP($E68,'Copy of Raw Data'!$E:$E,'Copy of Raw Data'!A:A,"ERROR",0,1)</f>
        <v>US</v>
      </c>
      <c r="B68" s="9" t="str">
        <f>_xlfn.XLOOKUP($E68,'Copy of Raw Data'!$E:$E,'Copy of Raw Data'!B:B,"ERROR",0,1)</f>
        <v>Hair Mousses</v>
      </c>
      <c r="C68" s="9" t="str">
        <f>_xlfn.XLOOKUP($E68,'Copy of Raw Data'!$E:$E,'Copy of Raw Data'!C:C,"ERROR",0,1)</f>
        <v>redken</v>
      </c>
      <c r="D68" s="9" t="str">
        <f>_xlfn.XLOOKUP($E68,'Copy of Raw Data'!$E:$E,'Copy of Raw Data'!D:D,"ERROR",0,1)</f>
        <v>www.amazon.com/dp/B00IVX5T54</v>
      </c>
      <c r="E68" s="9" t="s">
        <v>280</v>
      </c>
      <c r="F68" s="9" t="str">
        <f>_xlfn.XLOOKUP($E68,'Copy of Raw Data'!$E:$E,'Copy of Raw Data'!F:F,"ERROR",0,1)</f>
        <v>Redken Root Lifter  Volumizing  Spray Foam | For All Hair Types | Provides Body, Volume &amp; Anti-Frizz Protection | Medium Control</v>
      </c>
      <c r="G68" s="9">
        <f>_xlfn.XLOOKUP($E68,'Copy of Raw Data'!$E:$E,'Copy of Raw Data'!G:G,"ERROR",0,1)</f>
        <v>3473</v>
      </c>
      <c r="H68" s="9">
        <f>_xlfn.XLOOKUP($E68,'Copy of Raw Data'!$E:$E,'Copy of Raw Data'!H:H,"ERROR",0,1)</f>
        <v>87586.91</v>
      </c>
      <c r="I68" s="9">
        <f>_xlfn.XLOOKUP($E68,'Copy of Raw Data'!$E:$E,'Copy of Raw Data'!I:I,"ERROR",0,1)</f>
        <v>0.00360054323391774</v>
      </c>
      <c r="J68" s="9" t="str">
        <f>_xlfn.XLOOKUP($E68,'Copy of Raw Data'!$E:$E,'Copy of 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_xlfn.XLOOKUP($E68,'Copy of Raw Data'!$E:$E,'Copy of Raw Data'!L:L,"ERROR",0,1)</f>
        <v>25.35</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20 to 30</v>
      </c>
      <c r="N68" s="9">
        <f>_xlfn.XLOOKUP($E68,'Copy of Raw Data'!$E:$E,'Copy of Raw Data'!N:N,"ERROR",0,1)</f>
        <v>25.9</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2% to 4%</v>
      </c>
      <c r="P68" s="16">
        <f t="shared" si="3"/>
        <v>0.0212355212355211</v>
      </c>
      <c r="Q68" s="9">
        <f>_xlfn.XLOOKUP($E68,'Copy of Raw Data'!$E:$E,'Copy of Raw Data'!Q:Q,"ERROR",0,1)</f>
        <v>0</v>
      </c>
      <c r="R68" s="9">
        <f>_xlfn.XLOOKUP($E68,'Copy of Raw Data'!$E:$E,'Copy of Raw Data'!R:R,"ERROR",0,1)</f>
        <v>0</v>
      </c>
      <c r="S68" s="17" t="e">
        <f t="shared" si="7"/>
        <v>#N/A</v>
      </c>
      <c r="T68" s="9" t="e">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#N/A</v>
      </c>
      <c r="U68" s="17" t="e">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#N/A</v>
      </c>
      <c r="V68" s="17" t="e">
        <f t="shared" si="5"/>
        <v>#N/A</v>
      </c>
      <c r="W68" s="17" t="e">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#N/A</v>
      </c>
      <c r="X68" s="17" t="e">
        <f t="shared" si="6"/>
        <v>#N/A</v>
      </c>
      <c r="Y68" s="9" t="e">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#N/A</v>
      </c>
      <c r="Z68" s="17" t="e">
        <f t="array" ref="Z68">_xlfn.IFS(AA68="oz",_xlfn.IFS(R68="oz",Q68,R68="fl oz",Q68*1.04,R68="ml",Q68*0.0338),AA68="fl oz",_xlfn.IFS(R68="oz",Q68/1.04,R68="fl oz",Q68,R68="ml",Q68*0.0338/1.04),AA68="ml",_xlfn.IFS(R68="oz",Q68/0.0338,R68="fl oz",Q68*1.04/0.0338,R68="ml",Q68))</f>
        <v>#N/A</v>
      </c>
      <c r="AA68" s="9" t="str">
        <f>_xlfn.XLOOKUP($E68,'Copy of Raw Data'!$E:$E,'Copy of Raw Data'!AA:AA,"ERROR",0,1)</f>
        <v>oz</v>
      </c>
      <c r="AB68" s="9"/>
      <c r="AC68" s="9"/>
      <c r="AD68" s="9"/>
      <c r="AE68" s="9"/>
      <c r="AF68" s="9"/>
      <c r="AG68">
        <f>IF(SUMIF('Claims Backend'!$AG$1:$AZ$1,AG$3,'Claims Backend'!$AG67:$AZ67)&gt;=1,1,0)*$H68</f>
        <v>0</v>
      </c>
    </row>
    <row r="69" hidden="1" spans="1:33">
      <c r="A69" s="9" t="str">
        <f>_xlfn.XLOOKUP($E69,'Copy of Raw Data'!$E:$E,'Copy of Raw Data'!A:A,"ERROR",0,1)</f>
        <v>US</v>
      </c>
      <c r="B69" s="9" t="str">
        <f>_xlfn.XLOOKUP($E69,'Copy of Raw Data'!$E:$E,'Copy of Raw Data'!B:B,"ERROR",0,1)</f>
        <v>Hair Mousses</v>
      </c>
      <c r="C69" s="9" t="str">
        <f>_xlfn.XLOOKUP($E69,'Copy of Raw Data'!$E:$E,'Copy of Raw Data'!C:C,"ERROR",0,1)</f>
        <v>alterna</v>
      </c>
      <c r="D69" s="9" t="str">
        <f>_xlfn.XLOOKUP($E69,'Copy of Raw Data'!$E:$E,'Copy of Raw Data'!D:D,"ERROR",0,1)</f>
        <v>www.amazon.com/dp/B07FW6D1F9</v>
      </c>
      <c r="E69" s="9" t="s">
        <v>284</v>
      </c>
      <c r="F69" s="9" t="str">
        <f>_xlfn.XLOOKUP($E69,'Copy of Raw Data'!$E:$E,'Copy of Raw Data'!F:F,"ERROR",0,1)</f>
        <v>Alterna Caviar Anti-Aging Multiplying Volume Styling Mousse, 8.2 Ounce | For Fine, Thin Hair | Medium Hold | Sulfate Free , 8.2 Fl Oz (Pack of 1)</v>
      </c>
      <c r="G69" s="9">
        <f>_xlfn.XLOOKUP($E69,'Copy of Raw Data'!$E:$E,'Copy of Raw Data'!G:G,"ERROR",0,1)</f>
        <v>3116</v>
      </c>
      <c r="H69" s="9">
        <f>_xlfn.XLOOKUP($E69,'Copy of Raw Data'!$E:$E,'Copy of Raw Data'!H:H,"ERROR",0,1)</f>
        <v>84689.67</v>
      </c>
      <c r="I69" s="9">
        <f>_xlfn.XLOOKUP($E69,'Copy of Raw Data'!$E:$E,'Copy of Raw Data'!I:I,"ERROR",0,1)</f>
        <v>0.00352933858966227</v>
      </c>
      <c r="J69" s="9" t="str">
        <f>_xlfn.XLOOKUP($E69,'Copy of Raw Data'!$E:$E,'Copy of 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20 to 30</v>
      </c>
      <c r="L69" s="9">
        <f>_xlfn.XLOOKUP($E69,'Copy of Raw Data'!$E:$E,'Copy of Raw Data'!L:L,"ERROR",0,1)</f>
        <v>27.68</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_xlfn.XLOOKUP($E69,'Copy of Raw Data'!$E:$E,'Copy of Raw Data'!N:N,"ERROR",0,1)</f>
        <v>32.62</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15% to 20%</v>
      </c>
      <c r="P69" s="16">
        <f t="shared" ref="P69:P132" si="8">(N69-L69)/N69</f>
        <v>0.151440833844267</v>
      </c>
      <c r="Q69" s="9">
        <f>_xlfn.XLOOKUP($E69,'Copy of Raw Data'!$E:$E,'Copy of Raw Data'!Q:Q,"ERROR",0,1)</f>
        <v>8.2</v>
      </c>
      <c r="R69" s="9" t="str">
        <f>_xlfn.XLOOKUP($E69,'Copy of Raw Data'!$E:$E,'Copy of Raw Data'!R:R,"ERROR",0,1)</f>
        <v>oz</v>
      </c>
      <c r="S69" s="17">
        <f t="shared" si="7"/>
        <v>3.37560975609756</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ref="V69:V132" si="9">N69/($Z69*29.57)</f>
        <v>0.134529887740541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ref="X69:X132" si="10">L69/($Z69*29.57)</f>
        <v>0.114156569364138</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8.2</v>
      </c>
      <c r="AA69" s="9" t="str">
        <f>_xlfn.XLOOKUP($E69,'Copy of Raw Data'!$E:$E,'Copy of Raw Data'!AA:AA,"ERROR",0,1)</f>
        <v>oz</v>
      </c>
      <c r="AB69" s="9"/>
      <c r="AC69" s="9"/>
      <c r="AD69" s="9"/>
      <c r="AE69" s="9"/>
      <c r="AF69" s="9"/>
      <c r="AG69">
        <f>IF(SUMIF('Claims Backend'!$AG$1:$AZ$1,AG$3,'Claims Backend'!$AG68:$AZ68)&gt;=1,1,0)*$H69</f>
        <v>0</v>
      </c>
    </row>
    <row r="70" hidden="1" spans="1:33">
      <c r="A70" s="9" t="str">
        <f>_xlfn.XLOOKUP($E70,'Copy of Raw Data'!$E:$E,'Copy of Raw Data'!A:A,"ERROR",0,1)</f>
        <v>US</v>
      </c>
      <c r="B70" s="9" t="str">
        <f>_xlfn.XLOOKUP($E70,'Copy of Raw Data'!$E:$E,'Copy of Raw Data'!B:B,"ERROR",0,1)</f>
        <v>Hair Mousses</v>
      </c>
      <c r="C70" s="9" t="str">
        <f>_xlfn.XLOOKUP($E70,'Copy of Raw Data'!$E:$E,'Copy of Raw Data'!C:C,"ERROR",0,1)</f>
        <v>davines</v>
      </c>
      <c r="D70" s="9" t="str">
        <f>_xlfn.XLOOKUP($E70,'Copy of Raw Data'!$E:$E,'Copy of Raw Data'!D:D,"ERROR",0,1)</f>
        <v>www.amazon.com/dp/B0130KXHW4</v>
      </c>
      <c r="E70" s="9" t="s">
        <v>287</v>
      </c>
      <c r="F70" s="9" t="str">
        <f>_xlfn.XLOOKUP($E70,'Copy of Raw Data'!$E:$E,'Copy of Raw Data'!F:F,"ERROR",0,1)</f>
        <v>Davines This Is A Curl Moisturizing Mousse, Volumizing, Paraben Free Formula For Bouncy And Defined Curls And Waves, 8.53 Fl. Oz. Davines This Is A Curl Moisturizing Mousse, Volumizing, Paraben Free Formula For Bouncy And Defined Curls And Waves, 8.53 Fl. Oz.</v>
      </c>
      <c r="G70" s="9">
        <f>_xlfn.XLOOKUP($E70,'Copy of Raw Data'!$E:$E,'Copy of Raw Data'!G:G,"ERROR",0,1)</f>
        <v>2395</v>
      </c>
      <c r="H70" s="9">
        <f>_xlfn.XLOOKUP($E70,'Copy of Raw Data'!$E:$E,'Copy of Raw Data'!H:H,"ERROR",0,1)</f>
        <v>83014.84</v>
      </c>
      <c r="I70" s="9">
        <f>_xlfn.XLOOKUP($E70,'Copy of Raw Data'!$E:$E,'Copy of Raw Data'!I:I,"ERROR",0,1)</f>
        <v>0.00351183577445504</v>
      </c>
      <c r="J70" s="9" t="str">
        <f>_xlfn.XLOOKUP($E70,'Copy of Raw Data'!$E:$E,'Copy of 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30 to 40</v>
      </c>
      <c r="L70" s="9">
        <f>_xlfn.XLOOKUP($E70,'Copy of Raw Data'!$E:$E,'Copy of Raw Data'!L:L,"ERROR",0,1)</f>
        <v>34.49</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30 to 40</v>
      </c>
      <c r="N70" s="9">
        <f>_xlfn.XLOOKUP($E70,'Copy of Raw Data'!$E:$E,'Copy of Raw Data'!N:N,"ERROR",0,1)</f>
        <v>34.83</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8"/>
        <v>0.0097616996841802</v>
      </c>
      <c r="Q70" s="9">
        <f>_xlfn.XLOOKUP($E70,'Copy of Raw Data'!$E:$E,'Copy of Raw Data'!Q:Q,"ERROR",0,1)</f>
        <v>8.53</v>
      </c>
      <c r="R70" s="9" t="str">
        <f>_xlfn.XLOOKUP($E70,'Copy of Raw Data'!$E:$E,'Copy of Raw Data'!R:R,"ERROR",0,1)</f>
        <v>fl oz</v>
      </c>
      <c r="S70" s="17">
        <f t="shared" si="7"/>
        <v>3.88786184507169</v>
      </c>
      <c r="T70" s="9" t="str">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3 to 4</v>
      </c>
      <c r="U70" s="17"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0.1 to 0.2</v>
      </c>
      <c r="V70" s="17">
        <f t="shared" si="9"/>
        <v>0.132776060681351</v>
      </c>
      <c r="W70" s="17"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0.1 to 0.2</v>
      </c>
      <c r="X70" s="17">
        <f t="shared" si="10"/>
        <v>0.131479940651731</v>
      </c>
      <c r="Y70" s="9"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17">
        <f t="array" ref="Z70">_xlfn.IFS(AA70="oz",_xlfn.IFS(R70="oz",Q70,R70="fl oz",Q70*1.04,R70="ml",Q70*0.0338),AA70="fl oz",_xlfn.IFS(R70="oz",Q70/1.04,R70="fl oz",Q70,R70="ml",Q70*0.0338/1.04),AA70="ml",_xlfn.IFS(R70="oz",Q70/0.0338,R70="fl oz",Q70*1.04/0.0338,R70="ml",Q70))</f>
        <v>8.8712</v>
      </c>
      <c r="AA70" s="9" t="str">
        <f>_xlfn.XLOOKUP($E70,'Copy of Raw Data'!$E:$E,'Copy of Raw Data'!AA:AA,"ERROR",0,1)</f>
        <v>oz</v>
      </c>
      <c r="AB70" s="9"/>
      <c r="AC70" s="9"/>
      <c r="AD70" s="9"/>
      <c r="AE70" s="9"/>
      <c r="AF70" s="9"/>
      <c r="AG70">
        <f>IF(SUMIF('Claims Backend'!$AG$1:$AZ$1,AG$3,'Claims Backend'!$AG69:$AZ69)&gt;=1,1,0)*$H70</f>
        <v>0</v>
      </c>
    </row>
    <row r="71" hidden="1" spans="1:33">
      <c r="A71" s="9" t="str">
        <f>_xlfn.XLOOKUP($E71,'Copy of Raw Data'!$E:$E,'Copy of Raw Data'!A:A,"ERROR",0,1)</f>
        <v>US</v>
      </c>
      <c r="B71" s="9" t="str">
        <f>_xlfn.XLOOKUP($E71,'Copy of Raw Data'!$E:$E,'Copy of Raw Data'!B:B,"ERROR",0,1)</f>
        <v>Hair Mousses</v>
      </c>
      <c r="C71" s="9" t="str">
        <f>_xlfn.XLOOKUP($E71,'Copy of Raw Data'!$E:$E,'Copy of Raw Data'!C:C,"ERROR",0,1)</f>
        <v>drybar</v>
      </c>
      <c r="D71" s="9" t="str">
        <f>_xlfn.XLOOKUP($E71,'Copy of Raw Data'!$E:$E,'Copy of Raw Data'!D:D,"ERROR",0,1)</f>
        <v>www.amazon.com/dp/B07RDMVS36</v>
      </c>
      <c r="E71" s="9" t="s">
        <v>291</v>
      </c>
      <c r="F71" s="9" t="str">
        <f>_xlfn.XLOOKUP($E71,'Copy of Raw Data'!$E:$E,'Copy of Raw Data'!F:F,"ERROR",0,1)</f>
        <v>Drybar Southern Belle Volume-Boosting Mousse</v>
      </c>
      <c r="G71" s="9">
        <f>_xlfn.XLOOKUP($E71,'Copy of Raw Data'!$E:$E,'Copy of Raw Data'!G:G,"ERROR",0,1)</f>
        <v>2872</v>
      </c>
      <c r="H71" s="9">
        <f>_xlfn.XLOOKUP($E71,'Copy of Raw Data'!$E:$E,'Copy of Raw Data'!H:H,"ERROR",0,1)</f>
        <v>82603.15</v>
      </c>
      <c r="I71" s="9">
        <f>_xlfn.XLOOKUP($E71,'Copy of Raw Data'!$E:$E,'Copy of Raw Data'!I:I,"ERROR",0,1)</f>
        <v>0.00337010204214816</v>
      </c>
      <c r="J71" s="9" t="str">
        <f>_xlfn.XLOOKUP($E71,'Copy of Raw Data'!$E:$E,'Copy of 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20 to 30</v>
      </c>
      <c r="L71" s="9">
        <f>_xlfn.XLOOKUP($E71,'Copy of Raw Data'!$E:$E,'Copy of Raw Data'!L:L,"ERROR",0,1)</f>
        <v>28.92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20 to 30</v>
      </c>
      <c r="N71" s="9">
        <f>_xlfn.XLOOKUP($E71,'Copy of Raw Data'!$E:$E,'Copy of Raw Data'!N:N,"ERROR",0,1)</f>
        <v>29</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0% to 2%</v>
      </c>
      <c r="P71" s="16">
        <f t="shared" si="8"/>
        <v>0.00275862068965511</v>
      </c>
      <c r="Q71" s="9">
        <f>_xlfn.XLOOKUP($E71,'Copy of Raw Data'!$E:$E,'Copy of Raw Data'!Q:Q,"ERROR",0,1)</f>
        <v>0</v>
      </c>
      <c r="R71" s="9">
        <f>_xlfn.XLOOKUP($E71,'Copy of Raw Data'!$E:$E,'Copy of Raw Data'!R:R,"ERROR",0,1)</f>
        <v>0</v>
      </c>
      <c r="S71" s="17" t="e">
        <f t="shared" si="7"/>
        <v>#N/A</v>
      </c>
      <c r="T71" s="9" t="e">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#N/A</v>
      </c>
      <c r="U71" s="17" t="e">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#N/A</v>
      </c>
      <c r="V71" s="17" t="e">
        <f t="shared" si="9"/>
        <v>#N/A</v>
      </c>
      <c r="W71" s="17" t="e">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#N/A</v>
      </c>
      <c r="X71" s="17" t="e">
        <f t="shared" si="10"/>
        <v>#N/A</v>
      </c>
      <c r="Y71" s="9" t="e">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#N/A</v>
      </c>
      <c r="Z71" s="17" t="e">
        <f t="array" ref="Z71">_xlfn.IFS(AA71="oz",_xlfn.IFS(R71="oz",Q71,R71="fl oz",Q71*1.04,R71="ml",Q71*0.0338),AA71="fl oz",_xlfn.IFS(R71="oz",Q71/1.04,R71="fl oz",Q71,R71="ml",Q71*0.0338/1.04),AA71="ml",_xlfn.IFS(R71="oz",Q71/0.0338,R71="fl oz",Q71*1.04/0.0338,R71="ml",Q71))</f>
        <v>#N/A</v>
      </c>
      <c r="AA71" s="9" t="str">
        <f>_xlfn.XLOOKUP($E71,'Copy of Raw Data'!$E:$E,'Copy of Raw Data'!AA:AA,"ERROR",0,1)</f>
        <v>oz</v>
      </c>
      <c r="AB71" s="9"/>
      <c r="AC71" s="9"/>
      <c r="AD71" s="9"/>
      <c r="AE71" s="9"/>
      <c r="AF71" s="9"/>
      <c r="AG71">
        <f>IF(SUMIF('Claims Backend'!$AG$1:$AZ$1,AG$3,'Claims Backend'!$AG70:$AZ70)&gt;=1,1,0)*$H71</f>
        <v>0</v>
      </c>
    </row>
    <row r="72" hidden="1" spans="1:33">
      <c r="A72" s="9" t="str">
        <f>_xlfn.XLOOKUP($E72,'Copy of Raw Data'!$E:$E,'Copy of Raw Data'!A:A,"ERROR",0,1)</f>
        <v>US</v>
      </c>
      <c r="B72" s="9" t="str">
        <f>_xlfn.XLOOKUP($E72,'Copy of Raw Data'!$E:$E,'Copy of Raw Data'!B:B,"ERROR",0,1)</f>
        <v>Hair Mousses</v>
      </c>
      <c r="C72" s="9" t="str">
        <f>_xlfn.XLOOKUP($E72,'Copy of Raw Data'!$E:$E,'Copy of Raw Data'!C:C,"ERROR",0,1)</f>
        <v>roux</v>
      </c>
      <c r="D72" s="9" t="str">
        <f>_xlfn.XLOOKUP($E72,'Copy of Raw Data'!$E:$E,'Copy of Raw Data'!D:D,"ERROR",0,1)</f>
        <v>www.amazon.com/dp/B003UFE6FM</v>
      </c>
      <c r="E72" s="9" t="s">
        <v>295</v>
      </c>
      <c r="F72" s="9" t="str">
        <f>_xlfn.XLOOKUP($E72,'Copy of Raw Data'!$E:$E,'Copy of Raw Data'!F:F,"ERROR",0,1)</f>
        <v>Roux Fanci-Full Instant Color Mousse Enriches Light to Medium Brown Hair, 13 Chocolate Kiss, 6 Fl Oz (Pack of 1)</v>
      </c>
      <c r="G72" s="9">
        <f>_xlfn.XLOOKUP($E72,'Copy of Raw Data'!$E:$E,'Copy of Raw Data'!G:G,"ERROR",0,1)</f>
        <v>2006</v>
      </c>
      <c r="H72" s="9">
        <f>_xlfn.XLOOKUP($E72,'Copy of Raw Data'!$E:$E,'Copy of Raw Data'!H:H,"ERROR",0,1)</f>
        <v>79269.38</v>
      </c>
      <c r="I72" s="9">
        <f>_xlfn.XLOOKUP($E72,'Copy of Raw Data'!$E:$E,'Copy of Raw Data'!I:I,"ERROR",0,1)</f>
        <v>0.00336188355443238</v>
      </c>
      <c r="J72" s="9" t="str">
        <f>_xlfn.XLOOKUP($E72,'Copy of Raw Data'!$E:$E,'Copy of 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30 to 40</v>
      </c>
      <c r="L72" s="9">
        <f>_xlfn.XLOOKUP($E72,'Copy of Raw Data'!$E:$E,'Copy of Raw Data'!L:L,"ERROR",0,1)</f>
        <v>39.02</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30 to 40</v>
      </c>
      <c r="N72" s="9">
        <f>_xlfn.XLOOKUP($E72,'Copy of Raw Data'!$E:$E,'Copy of Raw Data'!N:N,"ERROR",0,1)</f>
        <v>39.02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No Discount</v>
      </c>
      <c r="P72" s="16">
        <f t="shared" si="8"/>
        <v>0</v>
      </c>
      <c r="Q72" s="9">
        <f>_xlfn.XLOOKUP($E72,'Copy of Raw Data'!$E:$E,'Copy of Raw Data'!Q:Q,"ERROR",0,1)</f>
        <v>6</v>
      </c>
      <c r="R72" s="9" t="str">
        <f>_xlfn.XLOOKUP($E72,'Copy of Raw Data'!$E:$E,'Copy of Raw Data'!R:R,"ERROR",0,1)</f>
        <v>fl oz</v>
      </c>
      <c r="S72" s="17">
        <f t="shared" si="7"/>
        <v>6.25320512820513</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5 to 10</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0.2 to 0.3</v>
      </c>
      <c r="V72" s="17">
        <f t="shared" si="9"/>
        <v>0.211471258985632</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0.2 to 0.3</v>
      </c>
      <c r="X72" s="17">
        <f t="shared" si="10"/>
        <v>0.211471258985632</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6.24</v>
      </c>
      <c r="AA72" s="9" t="str">
        <f>_xlfn.XLOOKUP($E72,'Copy of Raw Data'!$E:$E,'Copy of Raw Data'!AA:AA,"ERROR",0,1)</f>
        <v>oz</v>
      </c>
      <c r="AB72" s="9"/>
      <c r="AC72" s="9"/>
      <c r="AD72" s="9"/>
      <c r="AE72" s="9"/>
      <c r="AF72" s="9"/>
      <c r="AG72">
        <f>IF(SUMIF('Claims Backend'!$AG$1:$AZ$1,AG$3,'Claims Backend'!$AG71:$AZ71)&gt;=1,1,0)*$H72</f>
        <v>0</v>
      </c>
    </row>
    <row r="73" hidden="1" spans="1:33">
      <c r="A73" s="9" t="str">
        <f>_xlfn.XLOOKUP($E73,'Copy of Raw Data'!$E:$E,'Copy of Raw Data'!A:A,"ERROR",0,1)</f>
        <v>US</v>
      </c>
      <c r="B73" s="9" t="str">
        <f>_xlfn.XLOOKUP($E73,'Copy of Raw Data'!$E:$E,'Copy of Raw Data'!B:B,"ERROR",0,1)</f>
        <v>Hair Mousses</v>
      </c>
      <c r="C73" s="9" t="str">
        <f>_xlfn.XLOOKUP($E73,'Copy of Raw Data'!$E:$E,'Copy of Raw Data'!C:C,"ERROR",0,1)</f>
        <v>Not Your Mother's</v>
      </c>
      <c r="D73" s="9" t="str">
        <f>_xlfn.XLOOKUP($E73,'Copy of Raw Data'!$E:$E,'Copy of Raw Data'!D:D,"ERROR",0,1)</f>
        <v>www.amazon.com/dp/B07QD2L6BC</v>
      </c>
      <c r="E73" s="9" t="s">
        <v>299</v>
      </c>
      <c r="F73" s="9" t="str">
        <f>_xlfn.XLOOKUP($E73,'Copy of Raw Data'!$E:$E,'Copy of Raw Data'!F:F,"ERROR",0,1)</f>
        <v>Not Your Mother's Curl Talk Curl Activating Mousse - 7 oz</v>
      </c>
      <c r="G73" s="9">
        <f>_xlfn.XLOOKUP($E73,'Copy of Raw Data'!$E:$E,'Copy of Raw Data'!G:G,"ERROR",0,1)</f>
        <v>9885</v>
      </c>
      <c r="H73" s="9">
        <f>_xlfn.XLOOKUP($E73,'Copy of Raw Data'!$E:$E,'Copy of Raw Data'!H:H,"ERROR",0,1)</f>
        <v>79076.07</v>
      </c>
      <c r="I73" s="9">
        <f>_xlfn.XLOOKUP($E73,'Copy of Raw Data'!$E:$E,'Copy of Raw Data'!I:I,"ERROR",0,1)</f>
        <v>0.0032662649296752</v>
      </c>
      <c r="J73" s="9" t="str">
        <f>_xlfn.XLOOKUP($E73,'Copy of Raw Data'!$E:$E,'Copy of 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 to 10</v>
      </c>
      <c r="L73" s="9">
        <f>_xlfn.XLOOKUP($E73,'Copy of Raw Data'!$E:$E,'Copy of Raw Data'!L:L,"ERROR",0,1)</f>
        <v>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_xlfn.XLOOKUP($E73,'Copy of Raw Data'!$E:$E,'Copy of Raw Data'!N:N,"ERROR",0,1)</f>
        <v>12.52</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30% to 40%</v>
      </c>
      <c r="P73" s="16">
        <f t="shared" si="8"/>
        <v>0.361022364217252</v>
      </c>
      <c r="Q73" s="9">
        <f>_xlfn.XLOOKUP($E73,'Copy of Raw Data'!$E:$E,'Copy of Raw Data'!Q:Q,"ERROR",0,1)</f>
        <v>7</v>
      </c>
      <c r="R73" s="9" t="str">
        <f>_xlfn.XLOOKUP($E73,'Copy of Raw Data'!$E:$E,'Copy of Raw Data'!R:R,"ERROR",0,1)</f>
        <v>oz</v>
      </c>
      <c r="S73" s="17">
        <f t="shared" si="7"/>
        <v>1.14285714285714</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7">
        <f t="shared" si="9"/>
        <v>0.0604860138170926</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10"/>
        <v>0.0386492101067684</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17">
        <f t="array" ref="Z73">_xlfn.IFS(AA73="oz",_xlfn.IFS(R73="oz",Q73,R73="fl oz",Q73*1.04,R73="ml",Q73*0.0338),AA73="fl oz",_xlfn.IFS(R73="oz",Q73/1.04,R73="fl oz",Q73,R73="ml",Q73*0.0338/1.04),AA73="ml",_xlfn.IFS(R73="oz",Q73/0.0338,R73="fl oz",Q73*1.04/0.0338,R73="ml",Q73))</f>
        <v>7</v>
      </c>
      <c r="AA73" s="9" t="str">
        <f>_xlfn.XLOOKUP($E73,'Copy of Raw Data'!$E:$E,'Copy of Raw Data'!AA:AA,"ERROR",0,1)</f>
        <v>oz</v>
      </c>
      <c r="AB73" s="9"/>
      <c r="AC73" s="9"/>
      <c r="AD73" s="9"/>
      <c r="AE73" s="9"/>
      <c r="AF73" s="9"/>
      <c r="AG73">
        <f>IF(SUMIF('Claims Backend'!$AG$1:$AZ$1,AG$3,'Claims Backend'!$AG72:$AZ72)&gt;=1,1,0)*$H73</f>
        <v>0</v>
      </c>
    </row>
    <row r="74" hidden="1" spans="1:33">
      <c r="A74" s="9" t="str">
        <f>_xlfn.XLOOKUP($E74,'Copy of Raw Data'!$E:$E,'Copy of Raw Data'!A:A,"ERROR",0,1)</f>
        <v>US</v>
      </c>
      <c r="B74" s="9" t="str">
        <f>_xlfn.XLOOKUP($E74,'Copy of Raw Data'!$E:$E,'Copy of Raw Data'!B:B,"ERROR",0,1)</f>
        <v>Hair Mousses</v>
      </c>
      <c r="C74" s="9" t="str">
        <f>_xlfn.XLOOKUP($E74,'Copy of Raw Data'!$E:$E,'Copy of Raw Data'!C:C,"ERROR",0,1)</f>
        <v>Herbal Essences</v>
      </c>
      <c r="D74" s="9" t="str">
        <f>_xlfn.XLOOKUP($E74,'Copy of Raw Data'!$E:$E,'Copy of Raw Data'!D:D,"ERROR",0,1)</f>
        <v>www.amazon.com/dp/B0741GKYMS</v>
      </c>
      <c r="E74" s="9" t="s">
        <v>302</v>
      </c>
      <c r="F74" s="9" t="str">
        <f>_xlfn.XLOOKUP($E74,'Copy of Raw Data'!$E:$E,'Copy of Raw Data'!F:F,"ERROR",0,1)</f>
        <v>Herbal Essences Mousse 6.8 Ounce Totally Twisted Curl Boosting (201ml) (Pack of 2)</v>
      </c>
      <c r="G74" s="9">
        <f>_xlfn.XLOOKUP($E74,'Copy of Raw Data'!$E:$E,'Copy of Raw Data'!G:G,"ERROR",0,1)</f>
        <v>5824</v>
      </c>
      <c r="H74" s="9">
        <f>_xlfn.XLOOKUP($E74,'Copy of Raw Data'!$E:$E,'Copy of Raw Data'!H:H,"ERROR",0,1)</f>
        <v>76826.99</v>
      </c>
      <c r="I74" s="9">
        <f>_xlfn.XLOOKUP($E74,'Copy of Raw Data'!$E:$E,'Copy of Raw Data'!I:I,"ERROR",0,1)</f>
        <v>0.00310791523568005</v>
      </c>
      <c r="J74" s="9" t="str">
        <f>_xlfn.XLOOKUP($E74,'Copy of Raw Data'!$E:$E,'Copy of 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10 to 15</v>
      </c>
      <c r="L74" s="9">
        <f>_xlfn.XLOOKUP($E74,'Copy of Raw Data'!$E:$E,'Copy of Raw Data'!L:L,"ERROR",0,1)</f>
        <v>13.68</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10 to 15</v>
      </c>
      <c r="N74" s="9">
        <f>_xlfn.XLOOKUP($E74,'Copy of Raw Data'!$E:$E,'Copy of Raw Data'!N:N,"ERROR",0,1)</f>
        <v>14.44</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8"/>
        <v>0.0526315789473684</v>
      </c>
      <c r="Q74" s="9">
        <f>_xlfn.XLOOKUP($E74,'Copy of Raw Data'!$E:$E,'Copy of Raw Data'!Q:Q,"ERROR",0,1)</f>
        <v>13.6</v>
      </c>
      <c r="R74" s="9" t="str">
        <f>_xlfn.XLOOKUP($E74,'Copy of Raw Data'!$E:$E,'Copy of Raw Data'!R:R,"ERROR",0,1)</f>
        <v>oz</v>
      </c>
      <c r="S74" s="17">
        <f t="shared" si="7"/>
        <v>1.00588235294118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1 to 2</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 to 0.05</v>
      </c>
      <c r="V74" s="17">
        <f t="shared" si="9"/>
        <v>0.0359068213013985</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 to 0.05</v>
      </c>
      <c r="X74" s="17">
        <f t="shared" si="10"/>
        <v>0.0340169886013249</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10 to 15</v>
      </c>
      <c r="Z74" s="17">
        <f t="array" ref="Z74">_xlfn.IFS(AA74="oz",_xlfn.IFS(R74="oz",Q74,R74="fl oz",Q74*1.04,R74="ml",Q74*0.0338),AA74="fl oz",_xlfn.IFS(R74="oz",Q74/1.04,R74="fl oz",Q74,R74="ml",Q74*0.0338/1.04),AA74="ml",_xlfn.IFS(R74="oz",Q74/0.0338,R74="fl oz",Q74*1.04/0.0338,R74="ml",Q74))</f>
        <v>13.6</v>
      </c>
      <c r="AA74" s="9" t="str">
        <f>_xlfn.XLOOKUP($E74,'Copy of Raw Data'!$E:$E,'Copy of Raw Data'!AA:AA,"ERROR",0,1)</f>
        <v>oz</v>
      </c>
      <c r="AB74" s="9"/>
      <c r="AC74" s="9"/>
      <c r="AD74" s="9"/>
      <c r="AE74" s="9"/>
      <c r="AF74" s="9"/>
      <c r="AG74">
        <f>IF(SUMIF('Claims Backend'!$AG$1:$AZ$1,AG$3,'Claims Backend'!$AG73:$AZ73)&gt;=1,1,0)*$H74</f>
        <v>0</v>
      </c>
    </row>
    <row r="75" hidden="1" spans="1:33">
      <c r="A75" s="9" t="str">
        <f>_xlfn.XLOOKUP($E75,'Copy of Raw Data'!$E:$E,'Copy of Raw Data'!A:A,"ERROR",0,1)</f>
        <v>US</v>
      </c>
      <c r="B75" s="9" t="str">
        <f>_xlfn.XLOOKUP($E75,'Copy of Raw Data'!$E:$E,'Copy of Raw Data'!B:B,"ERROR",0,1)</f>
        <v>Hair Mousses</v>
      </c>
      <c r="C75" s="9" t="str">
        <f>_xlfn.XLOOKUP($E75,'Copy of Raw Data'!$E:$E,'Copy of Raw Data'!C:C,"ERROR",0,1)</f>
        <v>authentic beauty concepts</v>
      </c>
      <c r="D75" s="9" t="str">
        <f>_xlfn.XLOOKUP($E75,'Copy of Raw Data'!$E:$E,'Copy of Raw Data'!D:D,"ERROR",0,1)</f>
        <v>www.amazon.com/dp/B08N7XN28F</v>
      </c>
      <c r="E75" s="9" t="s">
        <v>306</v>
      </c>
      <c r="F75" s="9" t="str">
        <f>_xlfn.XLOOKUP($E75,'Copy of Raw Data'!$E:$E,'Copy of Raw Data'!F:F,"ERROR",0,1)</f>
        <v>Amplify Mousse | Volumizing Mousse | Lightweight Medium Hold Styling | Heat Protection | All Hair Types | Vegan &amp; Cruelty-free | Silicone-free | 6.7 oz. | Authentic Beauty Concept</v>
      </c>
      <c r="G75" s="9">
        <f>_xlfn.XLOOKUP($E75,'Copy of Raw Data'!$E:$E,'Copy of Raw Data'!G:G,"ERROR",0,1)</f>
        <v>2727</v>
      </c>
      <c r="H75" s="9">
        <f>_xlfn.XLOOKUP($E75,'Copy of Raw Data'!$E:$E,'Copy of Raw Data'!H:H,"ERROR",0,1)</f>
        <v>73102.39</v>
      </c>
      <c r="I75" s="9">
        <f>_xlfn.XLOOKUP($E75,'Copy of Raw Data'!$E:$E,'Copy of Raw Data'!I:I,"ERROR",0,1)</f>
        <v>0.00299379938038444</v>
      </c>
      <c r="J75" s="9" t="str">
        <f>_xlfn.XLOOKUP($E75,'Copy of Raw Data'!$E:$E,'Copy of 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20 to 30</v>
      </c>
      <c r="L75" s="9">
        <f>_xlfn.XLOOKUP($E75,'Copy of Raw Data'!$E:$E,'Copy of Raw Data'!L:L,"ERROR",0,1)</f>
        <v>26.61</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_xlfn.XLOOKUP($E75,'Copy of Raw Data'!$E:$E,'Copy of Raw Data'!N:N,"ERROR",0,1)</f>
        <v>27.96</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4% to 6%</v>
      </c>
      <c r="P75" s="16">
        <f t="shared" si="8"/>
        <v>0.0482832618025752</v>
      </c>
      <c r="Q75" s="9">
        <f>_xlfn.XLOOKUP($E75,'Copy of Raw Data'!$E:$E,'Copy of Raw Data'!Q:Q,"ERROR",0,1)</f>
        <v>6.7</v>
      </c>
      <c r="R75" s="9" t="str">
        <f>_xlfn.XLOOKUP($E75,'Copy of Raw Data'!$E:$E,'Copy of Raw Data'!R:R,"ERROR",0,1)</f>
        <v>oz</v>
      </c>
      <c r="S75" s="17">
        <f t="shared" si="7"/>
        <v>3.97164179104478</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3 to 4</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0.1 to 0.2</v>
      </c>
      <c r="V75" s="17">
        <f t="shared" si="9"/>
        <v>0.141127302277924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0.1 to 0.2</v>
      </c>
      <c r="X75" s="17">
        <f t="shared" si="10"/>
        <v>0.134313215794548</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6.7</v>
      </c>
      <c r="AA75" s="9" t="str">
        <f>_xlfn.XLOOKUP($E75,'Copy of Raw Data'!$E:$E,'Copy of Raw Data'!AA:AA,"ERROR",0,1)</f>
        <v>oz</v>
      </c>
      <c r="AB75" s="9"/>
      <c r="AC75" s="9"/>
      <c r="AD75" s="9"/>
      <c r="AE75" s="9"/>
      <c r="AF75" s="9"/>
      <c r="AG75">
        <f>IF(SUMIF('Claims Backend'!$AG$1:$AZ$1,AG$3,'Claims Backend'!$AG74:$AZ74)&gt;=1,1,0)*$H75</f>
        <v>0</v>
      </c>
    </row>
    <row r="76" hidden="1" spans="1:33">
      <c r="A76" s="9" t="str">
        <f>_xlfn.XLOOKUP($E76,'Copy of Raw Data'!$E:$E,'Copy of Raw Data'!A:A,"ERROR",0,1)</f>
        <v>US</v>
      </c>
      <c r="B76" s="9" t="str">
        <f>_xlfn.XLOOKUP($E76,'Copy of Raw Data'!$E:$E,'Copy of Raw Data'!B:B,"ERROR",0,1)</f>
        <v>Hair Mousses</v>
      </c>
      <c r="C76" s="9" t="str">
        <f>_xlfn.XLOOKUP($E76,'Copy of Raw Data'!$E:$E,'Copy of Raw Data'!C:C,"ERROR",0,1)</f>
        <v>Got2B</v>
      </c>
      <c r="D76" s="9" t="str">
        <f>_xlfn.XLOOKUP($E76,'Copy of Raw Data'!$E:$E,'Copy of Raw Data'!D:D,"ERROR",0,1)</f>
        <v>www.amazon.com/dp/B082NDT1YJ</v>
      </c>
      <c r="E76" s="9" t="s">
        <v>310</v>
      </c>
      <c r="F76" s="9" t="str">
        <f>_xlfn.XLOOKUP($E76,'Copy of Raw Data'!$E:$E,'Copy of Raw Data'!F:F,"ERROR",0,1)</f>
        <v>Got2b Volumaniac Bodifying Hair Mousse, 8 oz</v>
      </c>
      <c r="G76" s="9">
        <f>_xlfn.XLOOKUP($E76,'Copy of Raw Data'!$E:$E,'Copy of Raw Data'!G:G,"ERROR",0,1)</f>
        <v>3831</v>
      </c>
      <c r="H76" s="9">
        <f>_xlfn.XLOOKUP($E76,'Copy of Raw Data'!$E:$E,'Copy of Raw Data'!H:H,"ERROR",0,1)</f>
        <v>70418.23</v>
      </c>
      <c r="I76" s="9">
        <f>_xlfn.XLOOKUP($E76,'Copy of Raw Data'!$E:$E,'Copy of Raw Data'!I:I,"ERROR",0,1)</f>
        <v>0.00286906466586391</v>
      </c>
      <c r="J76" s="9" t="str">
        <f>_xlfn.XLOOKUP($E76,'Copy of Raw Data'!$E:$E,'Copy of 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_xlfn.XLOOKUP($E76,'Copy of Raw Data'!$E:$E,'Copy of Raw Data'!L:L,"ERROR",0,1)</f>
        <v>18.45</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20 to 30</v>
      </c>
      <c r="N76" s="9">
        <f>_xlfn.XLOOKUP($E76,'Copy of Raw Data'!$E:$E,'Copy of Raw Data'!N:N,"ERROR",0,1)</f>
        <v>20.23</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8% to 10%</v>
      </c>
      <c r="P76" s="16">
        <f t="shared" si="8"/>
        <v>0.0879881364310431</v>
      </c>
      <c r="Q76" s="9">
        <f>_xlfn.XLOOKUP($E76,'Copy of Raw Data'!$E:$E,'Copy of Raw Data'!Q:Q,"ERROR",0,1)</f>
        <v>8</v>
      </c>
      <c r="R76" s="9" t="str">
        <f>_xlfn.XLOOKUP($E76,'Copy of Raw Data'!$E:$E,'Copy of Raw Data'!R:R,"ERROR",0,1)</f>
        <v>oz</v>
      </c>
      <c r="S76" s="17">
        <f t="shared" si="7"/>
        <v>2.30625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2 to 3</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9"/>
        <v>0.0855174163003044</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10"/>
        <v>0.0779928982076429</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6 to 8</v>
      </c>
      <c r="Z76" s="17">
        <f t="array" ref="Z76">_xlfn.IFS(AA76="oz",_xlfn.IFS(R76="oz",Q76,R76="fl oz",Q76*1.04,R76="ml",Q76*0.0338),AA76="fl oz",_xlfn.IFS(R76="oz",Q76/1.04,R76="fl oz",Q76,R76="ml",Q76*0.0338/1.04),AA76="ml",_xlfn.IFS(R76="oz",Q76/0.0338,R76="fl oz",Q76*1.04/0.0338,R76="ml",Q76))</f>
        <v>8</v>
      </c>
      <c r="AA76" s="9" t="str">
        <f>_xlfn.XLOOKUP($E76,'Copy of Raw Data'!$E:$E,'Copy of Raw Data'!AA:AA,"ERROR",0,1)</f>
        <v>oz</v>
      </c>
      <c r="AB76" s="9"/>
      <c r="AC76" s="9"/>
      <c r="AD76" s="9"/>
      <c r="AE76" s="9"/>
      <c r="AF76" s="9"/>
      <c r="AG76">
        <f>IF(SUMIF('Claims Backend'!$AG$1:$AZ$1,AG$3,'Claims Backend'!$AG75:$AZ75)&gt;=1,1,0)*$H76</f>
        <v>0</v>
      </c>
    </row>
    <row r="77" hidden="1" spans="1:33">
      <c r="A77" s="9" t="str">
        <f>_xlfn.XLOOKUP($E77,'Copy of Raw Data'!$E:$E,'Copy of Raw Data'!A:A,"ERROR",0,1)</f>
        <v>US</v>
      </c>
      <c r="B77" s="9" t="str">
        <f>_xlfn.XLOOKUP($E77,'Copy of Raw Data'!$E:$E,'Copy of Raw Data'!B:B,"ERROR",0,1)</f>
        <v>Hair Mousses</v>
      </c>
      <c r="C77" s="9" t="str">
        <f>_xlfn.XLOOKUP($E77,'Copy of Raw Data'!$E:$E,'Copy of Raw Data'!C:C,"ERROR",0,1)</f>
        <v>rusk</v>
      </c>
      <c r="D77" s="9" t="str">
        <f>_xlfn.XLOOKUP($E77,'Copy of Raw Data'!$E:$E,'Copy of Raw Data'!D:D,"ERROR",0,1)</f>
        <v>www.amazon.com/dp/B002RS6J4E</v>
      </c>
      <c r="E77" s="9" t="s">
        <v>313</v>
      </c>
      <c r="F77" s="9" t="str">
        <f>_xlfn.XLOOKUP($E77,'Copy of Raw Data'!$E:$E,'Copy of Raw Data'!F:F,"ERROR",0,1)</f>
        <v>RUSK Designer Collection Mousse Maximum Volume and Control, Firm-Holding Styling Mousse, 8.8 Ounce</v>
      </c>
      <c r="G77" s="9">
        <f>_xlfn.XLOOKUP($E77,'Copy of Raw Data'!$E:$E,'Copy of Raw Data'!G:G,"ERROR",0,1)</f>
        <v>4688</v>
      </c>
      <c r="H77" s="9">
        <f>_xlfn.XLOOKUP($E77,'Copy of Raw Data'!$E:$E,'Copy of Raw Data'!H:H,"ERROR",0,1)</f>
        <v>67484.3</v>
      </c>
      <c r="I77" s="9">
        <f>_xlfn.XLOOKUP($E77,'Copy of Raw Data'!$E:$E,'Copy of Raw Data'!I:I,"ERROR",0,1)</f>
        <v>0.00282313237088044</v>
      </c>
      <c r="J77" s="9" t="str">
        <f>_xlfn.XLOOKUP($E77,'Copy of Raw Data'!$E:$E,'Copy of 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15 to 20</v>
      </c>
      <c r="L77" s="9">
        <f>_xlfn.XLOOKUP($E77,'Copy of Raw Data'!$E:$E,'Copy of Raw Data'!L:L,"ERROR",0,1)</f>
        <v>16.39</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15 to 20</v>
      </c>
      <c r="N77" s="9">
        <f>_xlfn.XLOOKUP($E77,'Copy of Raw Data'!$E:$E,'Copy of Raw Data'!N:N,"ERROR",0,1)</f>
        <v>17.44</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6% to 8%</v>
      </c>
      <c r="P77" s="16">
        <f t="shared" si="8"/>
        <v>0.0602064220183487</v>
      </c>
      <c r="Q77" s="9">
        <f>_xlfn.XLOOKUP($E77,'Copy of Raw Data'!$E:$E,'Copy of Raw Data'!Q:Q,"ERROR",0,1)</f>
        <v>8.8</v>
      </c>
      <c r="R77" s="9" t="str">
        <f>_xlfn.XLOOKUP($E77,'Copy of Raw Data'!$E:$E,'Copy of Raw Data'!R:R,"ERROR",0,1)</f>
        <v>oz</v>
      </c>
      <c r="S77" s="17">
        <f t="shared" si="7"/>
        <v>1.8625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1 to 2</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0.05 to 0.1</v>
      </c>
      <c r="V77" s="17">
        <f t="shared" si="9"/>
        <v>0.0670212438896916</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0.05 to 0.1</v>
      </c>
      <c r="X77" s="17">
        <f t="shared" si="10"/>
        <v>0.0629861345958742</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8 to 10</v>
      </c>
      <c r="Z77" s="17">
        <f t="array" ref="Z77">_xlfn.IFS(AA77="oz",_xlfn.IFS(R77="oz",Q77,R77="fl oz",Q77*1.04,R77="ml",Q77*0.0338),AA77="fl oz",_xlfn.IFS(R77="oz",Q77/1.04,R77="fl oz",Q77,R77="ml",Q77*0.0338/1.04),AA77="ml",_xlfn.IFS(R77="oz",Q77/0.0338,R77="fl oz",Q77*1.04/0.0338,R77="ml",Q77))</f>
        <v>8.8</v>
      </c>
      <c r="AA77" s="9" t="str">
        <f>_xlfn.XLOOKUP($E77,'Copy of Raw Data'!$E:$E,'Copy of Raw Data'!AA:AA,"ERROR",0,1)</f>
        <v>oz</v>
      </c>
      <c r="AB77" s="9"/>
      <c r="AC77" s="9"/>
      <c r="AD77" s="9"/>
      <c r="AE77" s="9"/>
      <c r="AF77" s="9"/>
      <c r="AG77">
        <f>IF(SUMIF('Claims Backend'!$AG$1:$AZ$1,AG$3,'Claims Backend'!$AG76:$AZ76)&gt;=1,1,0)*$H77</f>
        <v>0</v>
      </c>
    </row>
    <row r="78" hidden="1" spans="1:33">
      <c r="A78" s="9" t="str">
        <f>_xlfn.XLOOKUP($E78,'Copy of Raw Data'!$E:$E,'Copy of Raw Data'!A:A,"ERROR",0,1)</f>
        <v>US</v>
      </c>
      <c r="B78" s="9" t="str">
        <f>_xlfn.XLOOKUP($E78,'Copy of Raw Data'!$E:$E,'Copy of Raw Data'!B:B,"ERROR",0,1)</f>
        <v>Hair Mousses</v>
      </c>
      <c r="C78" s="9" t="str">
        <f>_xlfn.XLOOKUP($E78,'Copy of Raw Data'!$E:$E,'Copy of Raw Data'!C:C,"ERROR",0,1)</f>
        <v>Boldify</v>
      </c>
      <c r="D78" s="9" t="str">
        <f>_xlfn.XLOOKUP($E78,'Copy of Raw Data'!$E:$E,'Copy of Raw Data'!D:D,"ERROR",0,1)</f>
        <v>www.amazon.com/dp/B0739NH8XC</v>
      </c>
      <c r="E78" s="9" t="s">
        <v>317</v>
      </c>
      <c r="F78" s="9" t="str">
        <f>_xlfn.XLOOKUP($E78,'Copy of Raw Data'!$E:$E,'Copy of Raw Data'!F:F,"ERROR",0,1)</f>
        <v>Boldify Spray Root Booster - Volumizing Mousse for Fine Hair - Root Lifter Hair Products, Texture Spray Hair Styling Products for Root Boost &amp; Volume, Stylist Recommended - 8oz</v>
      </c>
      <c r="G78" s="9">
        <f>_xlfn.XLOOKUP($E78,'Copy of Raw Data'!$E:$E,'Copy of Raw Data'!G:G,"ERROR",0,1)</f>
        <v>2693</v>
      </c>
      <c r="H78" s="9">
        <f>_xlfn.XLOOKUP($E78,'Copy of Raw Data'!$E:$E,'Copy of Raw Data'!H:H,"ERROR",0,1)</f>
        <v>66403.91</v>
      </c>
      <c r="I78" s="9">
        <f>_xlfn.XLOOKUP($E78,'Copy of Raw Data'!$E:$E,'Copy of Raw Data'!I:I,"ERROR",0,1)</f>
        <v>0.0027706919485392</v>
      </c>
      <c r="J78" s="9" t="str">
        <f>_xlfn.XLOOKUP($E78,'Copy of Raw Data'!$E:$E,'Copy of 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_xlfn.XLOOKUP($E78,'Copy of Raw Data'!$E:$E,'Copy of Raw Data'!L:L,"ERROR",0,1)</f>
        <v>24.81</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_xlfn.XLOOKUP($E78,'Copy of Raw Data'!$E:$E,'Copy of Raw Data'!N:N,"ERROR",0,1)</f>
        <v>27.45</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8% to 10%</v>
      </c>
      <c r="P78" s="16">
        <f t="shared" si="8"/>
        <v>0.0961748633879782</v>
      </c>
      <c r="Q78" s="9">
        <f>_xlfn.XLOOKUP($E78,'Copy of Raw Data'!$E:$E,'Copy of Raw Data'!Q:Q,"ERROR",0,1)</f>
        <v>8</v>
      </c>
      <c r="R78" s="9" t="str">
        <f>_xlfn.XLOOKUP($E78,'Copy of Raw Data'!$E:$E,'Copy of Raw Data'!R:R,"ERROR",0,1)</f>
        <v>oz</v>
      </c>
      <c r="S78" s="17">
        <f t="shared" si="7"/>
        <v>3.10125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3 to 4</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0.1 to 0.2</v>
      </c>
      <c r="V78" s="17">
        <f t="shared" si="9"/>
        <v>0.116038214406493</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0.1 to 0.2</v>
      </c>
      <c r="X78" s="17">
        <f t="shared" si="10"/>
        <v>0.104878254988164</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6 to 8</v>
      </c>
      <c r="Z78" s="17">
        <f t="array" ref="Z78">_xlfn.IFS(AA78="oz",_xlfn.IFS(R78="oz",Q78,R78="fl oz",Q78*1.04,R78="ml",Q78*0.0338),AA78="fl oz",_xlfn.IFS(R78="oz",Q78/1.04,R78="fl oz",Q78,R78="ml",Q78*0.0338/1.04),AA78="ml",_xlfn.IFS(R78="oz",Q78/0.0338,R78="fl oz",Q78*1.04/0.0338,R78="ml",Q78))</f>
        <v>8</v>
      </c>
      <c r="AA78" s="9" t="str">
        <f>_xlfn.XLOOKUP($E78,'Copy of Raw Data'!$E:$E,'Copy of Raw Data'!AA:AA,"ERROR",0,1)</f>
        <v>oz</v>
      </c>
      <c r="AB78" s="9"/>
      <c r="AC78" s="9"/>
      <c r="AD78" s="9"/>
      <c r="AE78" s="9"/>
      <c r="AF78" s="9"/>
      <c r="AG78">
        <f>IF(SUMIF('Claims Backend'!$AG$1:$AZ$1,AG$3,'Claims Backend'!$AG77:$AZ77)&gt;=1,1,0)*$H78</f>
        <v>0</v>
      </c>
    </row>
    <row r="79" hidden="1" spans="1:33">
      <c r="A79" s="9" t="str">
        <f>_xlfn.XLOOKUP($E79,'Copy of Raw Data'!$E:$E,'Copy of Raw Data'!A:A,"ERROR",0,1)</f>
        <v>US</v>
      </c>
      <c r="B79" s="9" t="str">
        <f>_xlfn.XLOOKUP($E79,'Copy of Raw Data'!$E:$E,'Copy of Raw Data'!B:B,"ERROR",0,1)</f>
        <v>Hair Mousses</v>
      </c>
      <c r="C79" s="9" t="str">
        <f>_xlfn.XLOOKUP($E79,'Copy of Raw Data'!$E:$E,'Copy of Raw Data'!C:C,"ERROR",0,1)</f>
        <v>matrix</v>
      </c>
      <c r="D79" s="9" t="str">
        <f>_xlfn.XLOOKUP($E79,'Copy of Raw Data'!$E:$E,'Copy of Raw Data'!D:D,"ERROR",0,1)</f>
        <v>www.amazon.com/dp/B01540AD2U</v>
      </c>
      <c r="E79" s="9" t="s">
        <v>321</v>
      </c>
      <c r="F79" s="9" t="str">
        <f>_xlfn.XLOOKUP($E79,'Copy of Raw Data'!$E:$E,'Copy of Raw Data'!F:F,"ERROR",0,1)</f>
        <v>Matrix High Amplify Foam Volumizer Full Bodifying Mousse | Lightweight Lasting Volume | For Fine, Limp Hair | Conditioning Shine | Adds Thickness | Salon Hair Styling | Packaging May Vary | 8.3 Oz.</v>
      </c>
      <c r="G79" s="9">
        <f>_xlfn.XLOOKUP($E79,'Copy of Raw Data'!$E:$E,'Copy of Raw Data'!G:G,"ERROR",0,1)</f>
        <v>3160</v>
      </c>
      <c r="H79" s="9">
        <f>_xlfn.XLOOKUP($E79,'Copy of Raw Data'!$E:$E,'Copy of Raw Data'!H:H,"ERROR",0,1)</f>
        <v>65170.44</v>
      </c>
      <c r="I79" s="9">
        <f>_xlfn.XLOOKUP($E79,'Copy of Raw Data'!$E:$E,'Copy of Raw Data'!I:I,"ERROR",0,1)</f>
        <v>0.00271992872520674</v>
      </c>
      <c r="J79" s="9" t="str">
        <f>_xlfn.XLOOKUP($E79,'Copy of Raw Data'!$E:$E,'Copy of 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20 to 30</v>
      </c>
      <c r="L79" s="9">
        <f>_xlfn.XLOOKUP($E79,'Copy of Raw Data'!$E:$E,'Copy of Raw Data'!L:L,"ERROR",0,1)</f>
        <v>20.75</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20 to 30</v>
      </c>
      <c r="N79" s="9">
        <f>_xlfn.XLOOKUP($E79,'Copy of Raw Data'!$E:$E,'Copy of Raw Data'!N:N,"ERROR",0,1)</f>
        <v>22</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4% to 6%</v>
      </c>
      <c r="P79" s="16">
        <f t="shared" si="8"/>
        <v>0.0568181818181818</v>
      </c>
      <c r="Q79" s="9">
        <f>_xlfn.XLOOKUP($E79,'Copy of Raw Data'!$E:$E,'Copy of Raw Data'!Q:Q,"ERROR",0,1)</f>
        <v>8.3</v>
      </c>
      <c r="R79" s="9" t="str">
        <f>_xlfn.XLOOKUP($E79,'Copy of Raw Data'!$E:$E,'Copy of Raw Data'!R:R,"ERROR",0,1)</f>
        <v>oz</v>
      </c>
      <c r="S79" s="17">
        <f t="shared" si="7"/>
        <v>2.5</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2 to 3</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7">
        <f t="shared" si="9"/>
        <v>0.0896382282596738</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7">
        <f t="shared" si="10"/>
        <v>0.084545147108556</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8 to 10</v>
      </c>
      <c r="Z79" s="17">
        <f t="array" ref="Z79">_xlfn.IFS(AA79="oz",_xlfn.IFS(R79="oz",Q79,R79="fl oz",Q79*1.04,R79="ml",Q79*0.0338),AA79="fl oz",_xlfn.IFS(R79="oz",Q79/1.04,R79="fl oz",Q79,R79="ml",Q79*0.0338/1.04),AA79="ml",_xlfn.IFS(R79="oz",Q79/0.0338,R79="fl oz",Q79*1.04/0.0338,R79="ml",Q79))</f>
        <v>8.3</v>
      </c>
      <c r="AA79" s="9" t="str">
        <f>_xlfn.XLOOKUP($E79,'Copy of Raw Data'!$E:$E,'Copy of Raw Data'!AA:AA,"ERROR",0,1)</f>
        <v>oz</v>
      </c>
      <c r="AB79" s="9"/>
      <c r="AC79" s="9"/>
      <c r="AD79" s="9"/>
      <c r="AE79" s="9"/>
      <c r="AF79" s="9"/>
      <c r="AG79">
        <f>IF(SUMIF('Claims Backend'!$AG$1:$AZ$1,AG$3,'Claims Backend'!$AG78:$AZ78)&gt;=1,1,0)*$H79</f>
        <v>0</v>
      </c>
    </row>
    <row r="80" hidden="1" spans="1:33">
      <c r="A80" s="9" t="str">
        <f>_xlfn.XLOOKUP($E80,'Copy of Raw Data'!$E:$E,'Copy of Raw Data'!A:A,"ERROR",0,1)</f>
        <v>US</v>
      </c>
      <c r="B80" s="9" t="str">
        <f>_xlfn.XLOOKUP($E80,'Copy of Raw Data'!$E:$E,'Copy of Raw Data'!B:B,"ERROR",0,1)</f>
        <v>Hair Mousses</v>
      </c>
      <c r="C80" s="9" t="str">
        <f>_xlfn.XLOOKUP($E80,'Copy of Raw Data'!$E:$E,'Copy of Raw Data'!C:C,"ERROR",0,1)</f>
        <v>Suave</v>
      </c>
      <c r="D80" s="9" t="str">
        <f>_xlfn.XLOOKUP($E80,'Copy of Raw Data'!$E:$E,'Copy of Raw Data'!D:D,"ERROR",0,1)</f>
        <v>www.amazon.com/dp/B004DBXKWW</v>
      </c>
      <c r="E80" s="9" t="s">
        <v>325</v>
      </c>
      <c r="F80" s="9" t="str">
        <f>_xlfn.XLOOKUP($E80,'Copy of Raw Data'!$E:$E,'Copy of Raw Data'!F:F,"ERROR",0,1)</f>
        <v>Suave Professionals Mousse Captivating Curls 7 oz, Cream</v>
      </c>
      <c r="G80" s="9">
        <f>_xlfn.XLOOKUP($E80,'Copy of Raw Data'!$E:$E,'Copy of Raw Data'!G:G,"ERROR",0,1)</f>
        <v>16080</v>
      </c>
      <c r="H80" s="9">
        <f>_xlfn.XLOOKUP($E80,'Copy of Raw Data'!$E:$E,'Copy of Raw Data'!H:H,"ERROR",0,1)</f>
        <v>63976.42</v>
      </c>
      <c r="I80" s="9">
        <f>_xlfn.XLOOKUP($E80,'Copy of Raw Data'!$E:$E,'Copy of Raw Data'!I:I,"ERROR",0,1)</f>
        <v>0.00266449315279785</v>
      </c>
      <c r="J80" s="9" t="str">
        <f>_xlfn.XLOOKUP($E80,'Copy of Raw Data'!$E:$E,'Copy of 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0 to 5</v>
      </c>
      <c r="L80" s="9">
        <f>_xlfn.XLOOKUP($E80,'Copy of Raw Data'!$E:$E,'Copy of Raw Data'!L:L,"ERROR",0,1)</f>
        <v>3.98</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 to 10</v>
      </c>
      <c r="N80" s="9">
        <f>_xlfn.XLOOKUP($E80,'Copy of Raw Data'!$E:$E,'Copy of Raw Data'!N:N,"ERROR",0,1)</f>
        <v>5.37</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25% to 30%</v>
      </c>
      <c r="P80" s="16">
        <f t="shared" si="8"/>
        <v>0.258845437616387</v>
      </c>
      <c r="Q80" s="9">
        <f>_xlfn.XLOOKUP($E80,'Copy of Raw Data'!$E:$E,'Copy of Raw Data'!Q:Q,"ERROR",0,1)</f>
        <v>7</v>
      </c>
      <c r="R80" s="9" t="str">
        <f>_xlfn.XLOOKUP($E80,'Copy of Raw Data'!$E:$E,'Copy of Raw Data'!R:R,"ERROR",0,1)</f>
        <v>oz</v>
      </c>
      <c r="S80" s="17">
        <f t="shared" si="7"/>
        <v>0.568571428571429</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0.5 to 0.75</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9"/>
        <v>0.0259432822841683</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10"/>
        <v>0.0192279820281173</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6 to 8</v>
      </c>
      <c r="Z80" s="17">
        <f t="array" ref="Z80">_xlfn.IFS(AA80="oz",_xlfn.IFS(R80="oz",Q80,R80="fl oz",Q80*1.04,R80="ml",Q80*0.0338),AA80="fl oz",_xlfn.IFS(R80="oz",Q80/1.04,R80="fl oz",Q80,R80="ml",Q80*0.0338/1.04),AA80="ml",_xlfn.IFS(R80="oz",Q80/0.0338,R80="fl oz",Q80*1.04/0.0338,R80="ml",Q80))</f>
        <v>7</v>
      </c>
      <c r="AA80" s="9" t="str">
        <f>_xlfn.XLOOKUP($E80,'Copy of Raw Data'!$E:$E,'Copy of Raw Data'!AA:AA,"ERROR",0,1)</f>
        <v>oz</v>
      </c>
      <c r="AB80" s="9"/>
      <c r="AC80" s="9"/>
      <c r="AD80" s="9"/>
      <c r="AE80" s="9"/>
      <c r="AF80" s="9"/>
      <c r="AG80">
        <f>IF(SUMIF('Claims Backend'!$AG$1:$AZ$1,AG$3,'Claims Backend'!$AG79:$AZ79)&gt;=1,1,0)*$H80</f>
        <v>0</v>
      </c>
    </row>
    <row r="81" hidden="1" spans="1:33">
      <c r="A81" s="9" t="str">
        <f>_xlfn.XLOOKUP($E81,'Copy of Raw Data'!$E:$E,'Copy of Raw Data'!A:A,"ERROR",0,1)</f>
        <v>US</v>
      </c>
      <c r="B81" s="9" t="str">
        <f>_xlfn.XLOOKUP($E81,'Copy of Raw Data'!$E:$E,'Copy of Raw Data'!B:B,"ERROR",0,1)</f>
        <v>Hair Mousses</v>
      </c>
      <c r="C81" s="9" t="str">
        <f>_xlfn.XLOOKUP($E81,'Copy of Raw Data'!$E:$E,'Copy of Raw Data'!C:C,"ERROR",0,1)</f>
        <v>Camille Rose</v>
      </c>
      <c r="D81" s="9" t="str">
        <f>_xlfn.XLOOKUP($E81,'Copy of Raw Data'!$E:$E,'Copy of Raw Data'!D:D,"ERROR",0,1)</f>
        <v>www.amazon.com/dp/B0933PJLR3</v>
      </c>
      <c r="E81" s="9" t="s">
        <v>329</v>
      </c>
      <c r="F81" s="9" t="str">
        <f>_xlfn.XLOOKUP($E81,'Copy of Raw Data'!$E:$E,'Copy of Raw Data'!F:F,"ERROR",0,1)</f>
        <v>Camille Rose Spiked Honey Mousse 4-in-1 Hair Styler to Define Curls and Hold Styles Into Place while Nourishing and Adding Shine | With Honey and Nettle Root</v>
      </c>
      <c r="G81" s="9">
        <f>_xlfn.XLOOKUP($E81,'Copy of Raw Data'!$E:$E,'Copy of Raw Data'!G:G,"ERROR",0,1)</f>
        <v>5266</v>
      </c>
      <c r="H81" s="9">
        <f>_xlfn.XLOOKUP($E81,'Copy of Raw Data'!$E:$E,'Copy of Raw Data'!H:H,"ERROR",0,1)</f>
        <v>62672.5</v>
      </c>
      <c r="I81" s="9">
        <f>_xlfn.XLOOKUP($E81,'Copy of Raw Data'!$E:$E,'Copy of Raw Data'!I:I,"ERROR",0,1)</f>
        <v>0.00259056460130556</v>
      </c>
      <c r="J81" s="9" t="str">
        <f>_xlfn.XLOOKUP($E81,'Copy of Raw Data'!$E:$E,'Copy of 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 to 15</v>
      </c>
      <c r="L81" s="9">
        <f>_xlfn.XLOOKUP($E81,'Copy of Raw Data'!$E:$E,'Copy of Raw Data'!L:L,"ERROR",0,1)</f>
        <v>11.82</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10 to 15</v>
      </c>
      <c r="N81" s="9">
        <f>_xlfn.XLOOKUP($E81,'Copy of Raw Data'!$E:$E,'Copy of Raw Data'!N:N,"ERROR",0,1)</f>
        <v>12.21</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2% to 4%</v>
      </c>
      <c r="P81" s="16">
        <f t="shared" si="8"/>
        <v>0.031941031941032</v>
      </c>
      <c r="Q81" s="9">
        <f>_xlfn.XLOOKUP($E81,'Copy of Raw Data'!$E:$E,'Copy of Raw Data'!Q:Q,"ERROR",0,1)</f>
        <v>8</v>
      </c>
      <c r="R81" s="9" t="str">
        <f>_xlfn.XLOOKUP($E81,'Copy of Raw Data'!$E:$E,'Copy of Raw Data'!R:R,"ERROR",0,1)</f>
        <v>fl oz</v>
      </c>
      <c r="S81" s="17">
        <f t="shared" si="7"/>
        <v>1.42067307692308</v>
      </c>
      <c r="T81" s="9" t="str">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1 to 2</v>
      </c>
      <c r="U81" s="17"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 to 0.05</v>
      </c>
      <c r="V81" s="17">
        <f t="shared" si="9"/>
        <v>0.049629627220936</v>
      </c>
      <c r="W81" s="17"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 to 0.05</v>
      </c>
      <c r="X81" s="17">
        <f t="shared" si="10"/>
        <v>0.0480444057126506</v>
      </c>
      <c r="Y81" s="9"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8 to 10</v>
      </c>
      <c r="Z81" s="17">
        <f t="array" ref="Z81">_xlfn.IFS(AA81="oz",_xlfn.IFS(R81="oz",Q81,R81="fl oz",Q81*1.04,R81="ml",Q81*0.0338),AA81="fl oz",_xlfn.IFS(R81="oz",Q81/1.04,R81="fl oz",Q81,R81="ml",Q81*0.0338/1.04),AA81="ml",_xlfn.IFS(R81="oz",Q81/0.0338,R81="fl oz",Q81*1.04/0.0338,R81="ml",Q81))</f>
        <v>8.32</v>
      </c>
      <c r="AA81" s="9" t="str">
        <f>_xlfn.XLOOKUP($E81,'Copy of Raw Data'!$E:$E,'Copy of Raw Data'!AA:AA,"ERROR",0,1)</f>
        <v>oz</v>
      </c>
      <c r="AB81" s="9"/>
      <c r="AC81" s="9"/>
      <c r="AD81" s="9"/>
      <c r="AE81" s="9"/>
      <c r="AF81" s="9"/>
      <c r="AG81">
        <f>IF(SUMIF('Claims Backend'!$AG$1:$AZ$1,AG$3,'Claims Backend'!$AG80:$AZ80)&gt;=1,1,0)*$H81</f>
        <v>0</v>
      </c>
    </row>
    <row r="82" hidden="1" spans="1:33">
      <c r="A82" s="9" t="str">
        <f>_xlfn.XLOOKUP($E82,'Copy of Raw Data'!$E:$E,'Copy of Raw Data'!A:A,"ERROR",0,1)</f>
        <v>US</v>
      </c>
      <c r="B82" s="9" t="str">
        <f>_xlfn.XLOOKUP($E82,'Copy of Raw Data'!$E:$E,'Copy of Raw Data'!B:B,"ERROR",0,1)</f>
        <v>Hair Mousses</v>
      </c>
      <c r="C82" s="9" t="str">
        <f>_xlfn.XLOOKUP($E82,'Copy of Raw Data'!$E:$E,'Copy of Raw Data'!C:C,"ERROR",0,1)</f>
        <v>sexyhair</v>
      </c>
      <c r="D82" s="9" t="str">
        <f>_xlfn.XLOOKUP($E82,'Copy of Raw Data'!$E:$E,'Copy of Raw Data'!D:D,"ERROR",0,1)</f>
        <v>www.amazon.com/dp/B08D4P2VSH</v>
      </c>
      <c r="E82" s="9" t="s">
        <v>332</v>
      </c>
      <c r="F82" s="9" t="str">
        <f>_xlfn.XLOOKUP($E82,'Copy of Raw Data'!$E:$E,'Copy of Raw Data'!F:F,"ERROR",0,1)</f>
        <v>SexyHair Big Spray &amp; Play Volumizing Hairspray | Hold and Shine | Up to 72 Hour Humidity Resistance | All Hair Types</v>
      </c>
      <c r="G82" s="9">
        <f>_xlfn.XLOOKUP($E82,'Copy of Raw Data'!$E:$E,'Copy of Raw Data'!G:G,"ERROR",0,1)</f>
        <v>6669</v>
      </c>
      <c r="H82" s="9">
        <f>_xlfn.XLOOKUP($E82,'Copy of Raw Data'!$E:$E,'Copy of Raw Data'!H:H,"ERROR",0,1)</f>
        <v>60933.6</v>
      </c>
      <c r="I82" s="9">
        <f>_xlfn.XLOOKUP($E82,'Copy of Raw Data'!$E:$E,'Copy of Raw Data'!I:I,"ERROR",0,1)</f>
        <v>0.00247895965534985</v>
      </c>
      <c r="J82" s="9" t="str">
        <f>_xlfn.XLOOKUP($E82,'Copy of Raw Data'!$E:$E,'Copy of 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5 to 10</v>
      </c>
      <c r="L82" s="9">
        <f>_xlfn.XLOOKUP($E82,'Copy of Raw Data'!$E:$E,'Copy of Raw Data'!L:L,"ERROR",0,1)</f>
        <v>9.13</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5 to 10</v>
      </c>
      <c r="N82" s="9">
        <f>_xlfn.XLOOKUP($E82,'Copy of Raw Data'!$E:$E,'Copy of Raw Data'!N:N,"ERROR",0,1)</f>
        <v>9.13</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No Discount</v>
      </c>
      <c r="P82" s="16">
        <f t="shared" si="8"/>
        <v>0</v>
      </c>
      <c r="Q82" s="9">
        <f>_xlfn.XLOOKUP($E82,'Copy of Raw Data'!$E:$E,'Copy of Raw Data'!Q:Q,"ERROR",0,1)</f>
        <v>0</v>
      </c>
      <c r="R82" s="9">
        <f>_xlfn.XLOOKUP($E82,'Copy of Raw Data'!$E:$E,'Copy of Raw Data'!R:R,"ERROR",0,1)</f>
        <v>0</v>
      </c>
      <c r="S82" s="17" t="e">
        <f t="shared" si="7"/>
        <v>#N/A</v>
      </c>
      <c r="T82" s="9" t="e">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#N/A</v>
      </c>
      <c r="U82" s="17" t="e">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#N/A</v>
      </c>
      <c r="V82" s="17" t="e">
        <f t="shared" si="9"/>
        <v>#N/A</v>
      </c>
      <c r="W82" s="17" t="e">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#N/A</v>
      </c>
      <c r="X82" s="17" t="e">
        <f t="shared" si="10"/>
        <v>#N/A</v>
      </c>
      <c r="Y82" s="9" t="e">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#N/A</v>
      </c>
      <c r="Z82" s="17" t="e">
        <f t="array" ref="Z82">_xlfn.IFS(AA82="oz",_xlfn.IFS(R82="oz",Q82,R82="fl oz",Q82*1.04,R82="ml",Q82*0.0338),AA82="fl oz",_xlfn.IFS(R82="oz",Q82/1.04,R82="fl oz",Q82,R82="ml",Q82*0.0338/1.04),AA82="ml",_xlfn.IFS(R82="oz",Q82/0.0338,R82="fl oz",Q82*1.04/0.0338,R82="ml",Q82))</f>
        <v>#N/A</v>
      </c>
      <c r="AA82" s="9" t="str">
        <f>_xlfn.XLOOKUP($E82,'Copy of Raw Data'!$E:$E,'Copy of Raw Data'!AA:AA,"ERROR",0,1)</f>
        <v>oz</v>
      </c>
      <c r="AB82" s="9"/>
      <c r="AC82" s="9"/>
      <c r="AD82" s="9"/>
      <c r="AE82" s="9"/>
      <c r="AF82" s="9"/>
      <c r="AG82">
        <f>IF(SUMIF('Claims Backend'!$AG$1:$AZ$1,AG$3,'Claims Backend'!$AG81:$AZ81)&gt;=1,1,0)*$H82</f>
        <v>0</v>
      </c>
    </row>
    <row r="83" hidden="1" spans="1:33">
      <c r="A83" s="9" t="str">
        <f>_xlfn.XLOOKUP($E83,'Copy of Raw Data'!$E:$E,'Copy of Raw Data'!A:A,"ERROR",0,1)</f>
        <v>US</v>
      </c>
      <c r="B83" s="9" t="str">
        <f>_xlfn.XLOOKUP($E83,'Copy of Raw Data'!$E:$E,'Copy of Raw Data'!B:B,"ERROR",0,1)</f>
        <v>Hair Mousses</v>
      </c>
      <c r="C83" s="9" t="str">
        <f>_xlfn.XLOOKUP($E83,'Copy of Raw Data'!$E:$E,'Copy of Raw Data'!C:C,"ERROR",0,1)</f>
        <v>Unite </v>
      </c>
      <c r="D83" s="9" t="str">
        <f>_xlfn.XLOOKUP($E83,'Copy of Raw Data'!$E:$E,'Copy of Raw Data'!D:D,"ERROR",0,1)</f>
        <v>www.amazon.com/dp/B00Q923ZN2</v>
      </c>
      <c r="E83" s="9" t="s">
        <v>335</v>
      </c>
      <c r="F83" s="9" t="str">
        <f>_xlfn.XLOOKUP($E83,'Copy of Raw Data'!$E:$E,'Copy of Raw Data'!F:F,"ERROR",0,1)</f>
        <v>UNITE  Hair  ELEVATE  Mousse  - Volumizing Foam, 6 Oz (Pack of 1)</v>
      </c>
      <c r="G83" s="9">
        <f>_xlfn.XLOOKUP($E83,'Copy of Raw Data'!$E:$E,'Copy of Raw Data'!G:G,"ERROR",0,1)</f>
        <v>1967</v>
      </c>
      <c r="H83" s="9">
        <f>_xlfn.XLOOKUP($E83,'Copy of Raw Data'!$E:$E,'Copy of Raw Data'!H:H,"ERROR",0,1)</f>
        <v>58308.5</v>
      </c>
      <c r="I83" s="9">
        <f>_xlfn.XLOOKUP($E83,'Copy of Raw Data'!$E:$E,'Copy of Raw Data'!I:I,"ERROR",0,1)</f>
        <v>0.00244512530079576</v>
      </c>
      <c r="J83" s="9" t="str">
        <f>_xlfn.XLOOKUP($E83,'Copy of Raw Data'!$E:$E,'Copy of 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30 to 40</v>
      </c>
      <c r="L83" s="9">
        <f>_xlfn.XLOOKUP($E83,'Copy of Raw Data'!$E:$E,'Copy of Raw Data'!L:L,"ERROR",0,1)</f>
        <v>30.21</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30 to 40</v>
      </c>
      <c r="N83" s="9">
        <f>_xlfn.XLOOKUP($E83,'Copy of Raw Data'!$E:$E,'Copy of Raw Data'!N:N,"ERROR",0,1)</f>
        <v>30.58</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6">
        <f t="shared" si="8"/>
        <v>0.0120994113799868</v>
      </c>
      <c r="Q83" s="9">
        <f>_xlfn.XLOOKUP($E83,'Copy of Raw Data'!$E:$E,'Copy of Raw Data'!Q:Q,"ERROR",0,1)</f>
        <v>6</v>
      </c>
      <c r="R83" s="9" t="str">
        <f>_xlfn.XLOOKUP($E83,'Copy of Raw Data'!$E:$E,'Copy of Raw Data'!R:R,"ERROR",0,1)</f>
        <v>oz</v>
      </c>
      <c r="S83" s="17">
        <f t="shared" si="7"/>
        <v>5.035</v>
      </c>
      <c r="T83" s="9" t="str">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5 to 10</v>
      </c>
      <c r="U83" s="17"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0.1 to 0.2</v>
      </c>
      <c r="V83" s="17">
        <f t="shared" si="9"/>
        <v>0.172359373238643</v>
      </c>
      <c r="W83" s="17"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0.1 to 0.2</v>
      </c>
      <c r="X83" s="17">
        <f t="shared" si="10"/>
        <v>0.170273926276632</v>
      </c>
      <c r="Y83" s="9"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4 to 6</v>
      </c>
      <c r="Z83" s="17">
        <f t="array" ref="Z83">_xlfn.IFS(AA83="oz",_xlfn.IFS(R83="oz",Q83,R83="fl oz",Q83*1.04,R83="ml",Q83*0.0338),AA83="fl oz",_xlfn.IFS(R83="oz",Q83/1.04,R83="fl oz",Q83,R83="ml",Q83*0.0338/1.04),AA83="ml",_xlfn.IFS(R83="oz",Q83/0.0338,R83="fl oz",Q83*1.04/0.0338,R83="ml",Q83))</f>
        <v>6</v>
      </c>
      <c r="AA83" s="9" t="str">
        <f>_xlfn.XLOOKUP($E83,'Copy of Raw Data'!$E:$E,'Copy of Raw Data'!AA:AA,"ERROR",0,1)</f>
        <v>oz</v>
      </c>
      <c r="AB83" s="9"/>
      <c r="AC83" s="9"/>
      <c r="AD83" s="9"/>
      <c r="AE83" s="9"/>
      <c r="AF83" s="9"/>
      <c r="AG83">
        <f>IF(SUMIF('Claims Backend'!$AG$1:$AZ$1,AG$3,'Claims Backend'!$AG82:$AZ82)&gt;=1,1,0)*$H83</f>
        <v>0</v>
      </c>
    </row>
    <row r="84" hidden="1" spans="1:33">
      <c r="A84" s="9" t="str">
        <f>_xlfn.XLOOKUP($E84,'Copy of Raw Data'!$E:$E,'Copy of Raw Data'!A:A,"ERROR",0,1)</f>
        <v>US</v>
      </c>
      <c r="B84" s="9" t="str">
        <f>_xlfn.XLOOKUP($E84,'Copy of Raw Data'!$E:$E,'Copy of Raw Data'!B:B,"ERROR",0,1)</f>
        <v>Hair Mousses</v>
      </c>
      <c r="C84" s="9" t="str">
        <f>_xlfn.XLOOKUP($E84,'Copy of Raw Data'!$E:$E,'Copy of Raw Data'!C:C,"ERROR",0,1)</f>
        <v>redken</v>
      </c>
      <c r="D84" s="9" t="str">
        <f>_xlfn.XLOOKUP($E84,'Copy of Raw Data'!$E:$E,'Copy of Raw Data'!D:D,"ERROR",0,1)</f>
        <v>www.amazon.com/dp/B01GH1375K</v>
      </c>
      <c r="E84" s="9" t="s">
        <v>338</v>
      </c>
      <c r="F84" s="9" t="str">
        <f>_xlfn.XLOOKUP($E84,'Copy of Raw Data'!$E:$E,'Copy of Raw Data'!F:F,"ERROR",0,1)</f>
        <v>Redken Full Volume Mousse | For All Hair Types | Volumizing Hair Mousse | Adds Maximum Body &amp; Lift to Lengths and Ends | Moisturizes Hair and Protects Against Heat &amp; Damage | Medium Control</v>
      </c>
      <c r="G84" s="9">
        <f>_xlfn.XLOOKUP($E84,'Copy of Raw Data'!$E:$E,'Copy of Raw Data'!G:G,"ERROR",0,1)</f>
        <v>4424</v>
      </c>
      <c r="H84" s="9">
        <f>_xlfn.XLOOKUP($E84,'Copy of Raw Data'!$E:$E,'Copy of Raw Data'!H:H,"ERROR",0,1)</f>
        <v>57512.67</v>
      </c>
      <c r="I84" s="9">
        <f>_xlfn.XLOOKUP($E84,'Copy of Raw Data'!$E:$E,'Copy of Raw Data'!I:I,"ERROR",0,1)</f>
        <v>0.00243795522189003</v>
      </c>
      <c r="J84" s="9" t="str">
        <f>_xlfn.XLOOKUP($E84,'Copy of Raw Data'!$E:$E,'Copy of 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10 to 15</v>
      </c>
      <c r="L84" s="9">
        <f>_xlfn.XLOOKUP($E84,'Copy of Raw Data'!$E:$E,'Copy of Raw Data'!L:L,"ERROR",0,1)</f>
        <v>13</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10 to 15</v>
      </c>
      <c r="N84" s="9">
        <f>_xlfn.XLOOKUP($E84,'Copy of Raw Data'!$E:$E,'Copy of Raw Data'!N:N,"ERROR",0,1)</f>
        <v>13</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No Discount</v>
      </c>
      <c r="P84" s="16">
        <f t="shared" si="8"/>
        <v>0</v>
      </c>
      <c r="Q84" s="9">
        <f>_xlfn.XLOOKUP($E84,'Copy of Raw Data'!$E:$E,'Copy of Raw Data'!Q:Q,"ERROR",0,1)</f>
        <v>0</v>
      </c>
      <c r="R84" s="9">
        <f>_xlfn.XLOOKUP($E84,'Copy of Raw Data'!$E:$E,'Copy of Raw Data'!R:R,"ERROR",0,1)</f>
        <v>0</v>
      </c>
      <c r="S84" s="17" t="e">
        <f t="shared" si="7"/>
        <v>#N/A</v>
      </c>
      <c r="T84" s="9" t="e">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#N/A</v>
      </c>
      <c r="U84" s="17" t="e">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#N/A</v>
      </c>
      <c r="V84" s="17" t="e">
        <f t="shared" si="9"/>
        <v>#N/A</v>
      </c>
      <c r="W84" s="17" t="e">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#N/A</v>
      </c>
      <c r="X84" s="17" t="e">
        <f t="shared" si="10"/>
        <v>#N/A</v>
      </c>
      <c r="Y84" s="9" t="e">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#N/A</v>
      </c>
      <c r="Z84" s="17" t="e">
        <f t="array" ref="Z84">_xlfn.IFS(AA84="oz",_xlfn.IFS(R84="oz",Q84,R84="fl oz",Q84*1.04,R84="ml",Q84*0.0338),AA84="fl oz",_xlfn.IFS(R84="oz",Q84/1.04,R84="fl oz",Q84,R84="ml",Q84*0.0338/1.04),AA84="ml",_xlfn.IFS(R84="oz",Q84/0.0338,R84="fl oz",Q84*1.04/0.0338,R84="ml",Q84))</f>
        <v>#N/A</v>
      </c>
      <c r="AA84" s="9" t="str">
        <f>_xlfn.XLOOKUP($E84,'Copy of Raw Data'!$E:$E,'Copy of Raw Data'!AA:AA,"ERROR",0,1)</f>
        <v>oz</v>
      </c>
      <c r="AB84" s="9"/>
      <c r="AC84" s="9"/>
      <c r="AD84" s="9"/>
      <c r="AE84" s="9"/>
      <c r="AF84" s="9"/>
      <c r="AG84">
        <f>IF(SUMIF('Claims Backend'!$AG$1:$AZ$1,AG$3,'Claims Backend'!$AG83:$AZ83)&gt;=1,1,0)*$H84</f>
        <v>0</v>
      </c>
    </row>
    <row r="85" hidden="1" spans="1:33">
      <c r="A85" s="9" t="str">
        <f>_xlfn.XLOOKUP($E85,'Copy of Raw Data'!$E:$E,'Copy of Raw Data'!A:A,"ERROR",0,1)</f>
        <v>US</v>
      </c>
      <c r="B85" s="9" t="str">
        <f>_xlfn.XLOOKUP($E85,'Copy of Raw Data'!$E:$E,'Copy of Raw Data'!B:B,"ERROR",0,1)</f>
        <v>Hair Mousses</v>
      </c>
      <c r="C85" s="9" t="str">
        <f>_xlfn.XLOOKUP($E85,'Copy of Raw Data'!$E:$E,'Copy of Raw Data'!C:C,"ERROR",0,1)</f>
        <v>puff.me</v>
      </c>
      <c r="D85" s="9" t="str">
        <f>_xlfn.XLOOKUP($E85,'Copy of Raw Data'!$E:$E,'Copy of Raw Data'!D:D,"ERROR",0,1)</f>
        <v>www.amazon.com/dp/B0BDMYS6X3</v>
      </c>
      <c r="E85" s="9" t="s">
        <v>342</v>
      </c>
      <c r="F85" s="9" t="str">
        <f>_xlfn.XLOOKUP($E85,'Copy of Raw Data'!$E:$E,'Copy of Raw Data'!F:F,"ERROR",0,1)</f>
        <v>PUFF.ME Hair Volumizing Mousse | Lightweight &amp; Flexible Hold Hair Mousse for Curls, Waves, or Straight Hair | Paraben &amp; Sulfate-Free Hair Volumizer for Fine Hair with Vitamin B5 &amp; E, (250 mL) DesignMe</v>
      </c>
      <c r="G85" s="9">
        <f>_xlfn.XLOOKUP($E85,'Copy of Raw Data'!$E:$E,'Copy of Raw Data'!G:G,"ERROR",0,1)</f>
        <v>2083</v>
      </c>
      <c r="H85" s="9">
        <f>_xlfn.XLOOKUP($E85,'Copy of Raw Data'!$E:$E,'Copy of Raw Data'!H:H,"ERROR",0,1)</f>
        <v>57344.02</v>
      </c>
      <c r="I85" s="9">
        <f>_xlfn.XLOOKUP($E85,'Copy of Raw Data'!$E:$E,'Copy of Raw Data'!I:I,"ERROR",0,1)</f>
        <v>0.00239506441783402</v>
      </c>
      <c r="J85" s="9" t="str">
        <f>_xlfn.XLOOKUP($E85,'Copy of Raw Data'!$E:$E,'Copy of 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20 to 30</v>
      </c>
      <c r="L85" s="9">
        <f>_xlfn.XLOOKUP($E85,'Copy of Raw Data'!$E:$E,'Copy of Raw Data'!L:L,"ERROR",0,1)</f>
        <v>27.48</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20 to 30</v>
      </c>
      <c r="N85" s="9">
        <f>_xlfn.XLOOKUP($E85,'Copy of Raw Data'!$E:$E,'Copy of Raw Data'!N:N,"ERROR",0,1)</f>
        <v>27.58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0% to 2%</v>
      </c>
      <c r="P85" s="16">
        <f t="shared" si="8"/>
        <v>0.00362581580855685</v>
      </c>
      <c r="Q85" s="9">
        <f>_xlfn.XLOOKUP($E85,'Copy of Raw Data'!$E:$E,'Copy of Raw Data'!Q:Q,"ERROR",0,1)</f>
        <v>250</v>
      </c>
      <c r="R85" s="9" t="str">
        <f>_xlfn.XLOOKUP($E85,'Copy of Raw Data'!$E:$E,'Copy of Raw Data'!R:R,"ERROR",0,1)</f>
        <v>ml</v>
      </c>
      <c r="S85" s="17">
        <f t="shared" si="7"/>
        <v>3.25207100591716</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3 to 4</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0.1 to 0.2</v>
      </c>
      <c r="V85" s="17">
        <f t="shared" si="9"/>
        <v>0.110378942355218</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0.1 to 0.2</v>
      </c>
      <c r="X85" s="17">
        <f t="shared" si="10"/>
        <v>0.109978728641094</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8 to 10</v>
      </c>
      <c r="Z85" s="17">
        <f t="array" ref="Z85">_xlfn.IFS(AA85="oz",_xlfn.IFS(R85="oz",Q85,R85="fl oz",Q85*1.04,R85="ml",Q85*0.0338),AA85="fl oz",_xlfn.IFS(R85="oz",Q85/1.04,R85="fl oz",Q85,R85="ml",Q85*0.0338/1.04),AA85="ml",_xlfn.IFS(R85="oz",Q85/0.0338,R85="fl oz",Q85*1.04/0.0338,R85="ml",Q85))</f>
        <v>8.45</v>
      </c>
      <c r="AA85" s="9" t="str">
        <f>_xlfn.XLOOKUP($E85,'Copy of Raw Data'!$E:$E,'Copy of Raw Data'!AA:AA,"ERROR",0,1)</f>
        <v>oz</v>
      </c>
      <c r="AB85" s="9"/>
      <c r="AC85" s="9"/>
      <c r="AD85" s="9"/>
      <c r="AE85" s="9"/>
      <c r="AF85" s="9"/>
      <c r="AG85">
        <f>IF(SUMIF('Claims Backend'!$AG$1:$AZ$1,AG$3,'Claims Backend'!$AG84:$AZ84)&gt;=1,1,0)*$H85</f>
        <v>0</v>
      </c>
    </row>
    <row r="86" hidden="1" spans="1:33">
      <c r="A86" s="9" t="str">
        <f>_xlfn.XLOOKUP($E86,'Copy of Raw Data'!$E:$E,'Copy of Raw Data'!A:A,"ERROR",0,1)</f>
        <v>US</v>
      </c>
      <c r="B86" s="9" t="str">
        <f>_xlfn.XLOOKUP($E86,'Copy of Raw Data'!$E:$E,'Copy of Raw Data'!B:B,"ERROR",0,1)</f>
        <v>Hair Mousses</v>
      </c>
      <c r="C86" s="9" t="str">
        <f>_xlfn.XLOOKUP($E86,'Copy of Raw Data'!$E:$E,'Copy of Raw Data'!C:C,"ERROR",0,1)</f>
        <v>EBIN NEW YORK</v>
      </c>
      <c r="D86" s="9" t="str">
        <f>_xlfn.XLOOKUP($E86,'Copy of Raw Data'!$E:$E,'Copy of Raw Data'!D:D,"ERROR",0,1)</f>
        <v>www.amazon.com/dp/B0B61WPD46</v>
      </c>
      <c r="E86" s="9" t="s">
        <v>346</v>
      </c>
      <c r="F86" s="9" t="str">
        <f>_xlfn.XLOOKUP($E86,'Copy of Raw Data'!$E:$E,'Copy of Raw Data'!F:F,"ERROR",0,1)</f>
        <v>EBIN NEW YORK TINTED LACE MOUSSE - Medium Brown, 3.38oz/ 100ml | Lightweight Foam with Highly Pigmented, Perfect Matching with Flawless Finish</v>
      </c>
      <c r="G86" s="9">
        <f>_xlfn.XLOOKUP($E86,'Copy of Raw Data'!$E:$E,'Copy of Raw Data'!G:G,"ERROR",0,1)</f>
        <v>7404</v>
      </c>
      <c r="H86" s="9">
        <f>_xlfn.XLOOKUP($E86,'Copy of Raw Data'!$E:$E,'Copy of Raw Data'!H:H,"ERROR",0,1)</f>
        <v>56335.17</v>
      </c>
      <c r="I86" s="9">
        <f>_xlfn.XLOOKUP($E86,'Copy of Raw Data'!$E:$E,'Copy of Raw Data'!I:I,"ERROR",0,1)</f>
        <v>0.00235222420609285</v>
      </c>
      <c r="J86" s="9" t="str">
        <f>_xlfn.XLOOKUP($E86,'Copy of Raw Data'!$E:$E,'Copy of 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5 to 10</v>
      </c>
      <c r="L86" s="9">
        <f>_xlfn.XLOOKUP($E86,'Copy of Raw Data'!$E:$E,'Copy of Raw Data'!L:L,"ERROR",0,1)</f>
        <v>7.73</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5 to 10</v>
      </c>
      <c r="N86" s="9">
        <f>_xlfn.XLOOKUP($E86,'Copy of Raw Data'!$E:$E,'Copy of Raw Data'!N:N,"ERROR",0,1)</f>
        <v>8.18</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4% to 6%</v>
      </c>
      <c r="P86" s="16">
        <f t="shared" si="8"/>
        <v>0.0550122249388752</v>
      </c>
      <c r="Q86" s="9">
        <f>_xlfn.XLOOKUP($E86,'Copy of Raw Data'!$E:$E,'Copy of Raw Data'!Q:Q,"ERROR",0,1)</f>
        <v>3.38</v>
      </c>
      <c r="R86" s="9" t="str">
        <f>_xlfn.XLOOKUP($E86,'Copy of Raw Data'!$E:$E,'Copy of Raw Data'!R:R,"ERROR",0,1)</f>
        <v>fl oz</v>
      </c>
      <c r="S86" s="17">
        <f t="shared" si="7"/>
        <v>2.19902139280838</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2 to 3</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9"/>
        <v>0.0786958697482917</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10"/>
        <v>0.0743666348599383</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2 to 4</v>
      </c>
      <c r="Z86" s="17">
        <f t="array" ref="Z86">_xlfn.IFS(AA86="oz",_xlfn.IFS(R86="oz",Q86,R86="fl oz",Q86*1.04,R86="ml",Q86*0.0338),AA86="fl oz",_xlfn.IFS(R86="oz",Q86/1.04,R86="fl oz",Q86,R86="ml",Q86*0.0338/1.04),AA86="ml",_xlfn.IFS(R86="oz",Q86/0.0338,R86="fl oz",Q86*1.04/0.0338,R86="ml",Q86))</f>
        <v>3.5152</v>
      </c>
      <c r="AA86" s="9" t="str">
        <f>_xlfn.XLOOKUP($E86,'Copy of Raw Data'!$E:$E,'Copy of Raw Data'!AA:AA,"ERROR",0,1)</f>
        <v>oz</v>
      </c>
      <c r="AB86" s="9"/>
      <c r="AC86" s="9"/>
      <c r="AD86" s="9"/>
      <c r="AE86" s="9"/>
      <c r="AF86" s="9"/>
      <c r="AG86">
        <f>IF(SUMIF('Claims Backend'!$AG$1:$AZ$1,AG$3,'Claims Backend'!$AG85:$AZ85)&gt;=1,1,0)*$H86</f>
        <v>0</v>
      </c>
    </row>
    <row r="87" hidden="1" spans="1:33">
      <c r="A87" s="9" t="str">
        <f>_xlfn.XLOOKUP($E87,'Copy of Raw Data'!$E:$E,'Copy of Raw Data'!A:A,"ERROR",0,1)</f>
        <v>US</v>
      </c>
      <c r="B87" s="9" t="str">
        <f>_xlfn.XLOOKUP($E87,'Copy of Raw Data'!$E:$E,'Copy of Raw Data'!B:B,"ERROR",0,1)</f>
        <v>Hair Mousses</v>
      </c>
      <c r="C87" s="9" t="str">
        <f>_xlfn.XLOOKUP($E87,'Copy of Raw Data'!$E:$E,'Copy of Raw Data'!C:C,"ERROR",0,1)</f>
        <v>Thank God It's Natural</v>
      </c>
      <c r="D87" s="9" t="str">
        <f>_xlfn.XLOOKUP($E87,'Copy of Raw Data'!$E:$E,'Copy of Raw Data'!D:D,"ERROR",0,1)</f>
        <v>www.amazon.com/dp/B084SRGZLY</v>
      </c>
      <c r="E87" s="9" t="s">
        <v>350</v>
      </c>
      <c r="F87" s="9" t="str">
        <f>_xlfn.XLOOKUP($E87,'Copy of Raw Data'!$E:$E,'Copy of Raw Data'!F:F,"ERROR",0,1)</f>
        <v>tgin Rose Water Defining Mousse for Natural hair - Curls - Waves - Low Porosity Hair - Fine hair 8oz</v>
      </c>
      <c r="G87" s="9">
        <f>_xlfn.XLOOKUP($E87,'Copy of Raw Data'!$E:$E,'Copy of Raw Data'!G:G,"ERROR",0,1)</f>
        <v>4612</v>
      </c>
      <c r="H87" s="9">
        <f>_xlfn.XLOOKUP($E87,'Copy of Raw Data'!$E:$E,'Copy of Raw Data'!H:H,"ERROR",0,1)</f>
        <v>55327.51</v>
      </c>
      <c r="I87" s="9">
        <f>_xlfn.XLOOKUP($E87,'Copy of Raw Data'!$E:$E,'Copy of Raw Data'!I:I,"ERROR",0,1)</f>
        <v>0.00228174443491977</v>
      </c>
      <c r="J87" s="9" t="str">
        <f>_xlfn.XLOOKUP($E87,'Copy of Raw Data'!$E:$E,'Copy of 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10 to 15</v>
      </c>
      <c r="L87" s="9">
        <f>_xlfn.XLOOKUP($E87,'Copy of Raw Data'!$E:$E,'Copy of Raw Data'!L:L,"ERROR",0,1)</f>
        <v>12</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10 to 15</v>
      </c>
      <c r="N87" s="9">
        <f>_xlfn.XLOOKUP($E87,'Copy of Raw Data'!$E:$E,'Copy of Raw Data'!N:N,"ERROR",0,1)</f>
        <v>12.02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0% to 2%</v>
      </c>
      <c r="P87" s="16">
        <f t="shared" si="8"/>
        <v>0.00166389351081527</v>
      </c>
      <c r="Q87" s="9">
        <f>_xlfn.XLOOKUP($E87,'Copy of Raw Data'!$E:$E,'Copy of Raw Data'!Q:Q,"ERROR",0,1)</f>
        <v>8</v>
      </c>
      <c r="R87" s="9" t="str">
        <f>_xlfn.XLOOKUP($E87,'Copy of Raw Data'!$E:$E,'Copy of Raw Data'!R:R,"ERROR",0,1)</f>
        <v>oz</v>
      </c>
      <c r="S87" s="17">
        <f t="shared" si="7"/>
        <v>1.5</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1 to 2</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0.05 to 0.1</v>
      </c>
      <c r="V87" s="17">
        <f t="shared" si="9"/>
        <v>0.0508116334122421</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0.05 to 0.1</v>
      </c>
      <c r="X87" s="17">
        <f t="shared" si="10"/>
        <v>0.0507270882651336</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8</v>
      </c>
      <c r="AA87" s="9" t="str">
        <f>_xlfn.XLOOKUP($E87,'Copy of Raw Data'!$E:$E,'Copy of Raw Data'!AA:AA,"ERROR",0,1)</f>
        <v>oz</v>
      </c>
      <c r="AB87" s="9"/>
      <c r="AC87" s="9"/>
      <c r="AD87" s="9"/>
      <c r="AE87" s="9"/>
      <c r="AF87" s="9"/>
      <c r="AG87">
        <f>IF(SUMIF('Claims Backend'!$AG$1:$AZ$1,AG$3,'Claims Backend'!$AG86:$AZ86)&gt;=1,1,0)*$H87</f>
        <v>0</v>
      </c>
    </row>
    <row r="88" hidden="1" spans="1:33">
      <c r="A88" s="9" t="str">
        <f>_xlfn.XLOOKUP($E88,'Copy of Raw Data'!$E:$E,'Copy of Raw Data'!A:A,"ERROR",0,1)</f>
        <v>US</v>
      </c>
      <c r="B88" s="9" t="str">
        <f>_xlfn.XLOOKUP($E88,'Copy of Raw Data'!$E:$E,'Copy of Raw Data'!B:B,"ERROR",0,1)</f>
        <v>Hair Mousses</v>
      </c>
      <c r="C88" s="9" t="str">
        <f>_xlfn.XLOOKUP($E88,'Copy of Raw Data'!$E:$E,'Copy of Raw Data'!C:C,"ERROR",0,1)</f>
        <v>Organic Root Stimulator</v>
      </c>
      <c r="D88" s="9" t="str">
        <f>_xlfn.XLOOKUP($E88,'Copy of Raw Data'!$E:$E,'Copy of Raw Data'!D:D,"ERROR",0,1)</f>
        <v>www.amazon.com/dp/B00449Q4SU</v>
      </c>
      <c r="E88" s="9" t="s">
        <v>354</v>
      </c>
      <c r="F88" s="9" t="str">
        <f>_xlfn.XLOOKUP($E88,'Copy of Raw Data'!$E:$E,'Copy of Raw Data'!F:F,"ERROR",0,1)</f>
        <v>ORS Olive Oil Hold &amp; Shine Wrap/Set Mousse</v>
      </c>
      <c r="G88" s="9">
        <f>_xlfn.XLOOKUP($E88,'Copy of Raw Data'!$E:$E,'Copy of Raw Data'!G:G,"ERROR",0,1)</f>
        <v>8523</v>
      </c>
      <c r="H88" s="9">
        <f>_xlfn.XLOOKUP($E88,'Copy of Raw Data'!$E:$E,'Copy of Raw Data'!H:H,"ERROR",0,1)</f>
        <v>53669.73</v>
      </c>
      <c r="I88" s="9">
        <f>_xlfn.XLOOKUP($E88,'Copy of Raw Data'!$E:$E,'Copy of Raw Data'!I:I,"ERROR",0,1)</f>
        <v>0.0022026899040995</v>
      </c>
      <c r="J88" s="9" t="str">
        <f>_xlfn.XLOOKUP($E88,'Copy of Raw Data'!$E:$E,'Copy of 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_xlfn.XLOOKUP($E88,'Copy of Raw Data'!$E:$E,'Copy of Raw Data'!L:L,"ERROR",0,1)</f>
        <v>6.4</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5 to 10</v>
      </c>
      <c r="N88" s="9">
        <f>_xlfn.XLOOKUP($E88,'Copy of Raw Data'!$E:$E,'Copy of Raw Data'!N:N,"ERROR",0,1)</f>
        <v>7.22</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10% to 15%</v>
      </c>
      <c r="P88" s="16">
        <f t="shared" si="8"/>
        <v>0.113573407202216</v>
      </c>
      <c r="Q88" s="9">
        <f>_xlfn.XLOOKUP($E88,'Copy of Raw Data'!$E:$E,'Copy of Raw Data'!Q:Q,"ERROR",0,1)</f>
        <v>207</v>
      </c>
      <c r="R88" s="9" t="str">
        <f>_xlfn.XLOOKUP($E88,'Copy of Raw Data'!$E:$E,'Copy of Raw Data'!R:R,"ERROR",0,1)</f>
        <v>ml</v>
      </c>
      <c r="S88" s="17">
        <f t="shared" si="7"/>
        <v>0.914730011719978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0.75 to 1</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 to 0.05</v>
      </c>
      <c r="V88" s="17">
        <f t="shared" si="9"/>
        <v>0.0348978625117214</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10"/>
        <v>0.0309343933621907</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6.9966</v>
      </c>
      <c r="AA88" s="9" t="str">
        <f>_xlfn.XLOOKUP($E88,'Copy of Raw Data'!$E:$E,'Copy of Raw Data'!AA:AA,"ERROR",0,1)</f>
        <v>oz</v>
      </c>
      <c r="AB88" s="9"/>
      <c r="AC88" s="9"/>
      <c r="AD88" s="9"/>
      <c r="AE88" s="9"/>
      <c r="AF88" s="9"/>
      <c r="AG88">
        <f>IF(SUMIF('Claims Backend'!$AG$1:$AZ$1,AG$3,'Claims Backend'!$AG87:$AZ87)&gt;=1,1,0)*$H88</f>
        <v>0</v>
      </c>
    </row>
    <row r="89" hidden="1" spans="1:33">
      <c r="A89" s="9" t="str">
        <f>_xlfn.XLOOKUP($E89,'Copy of Raw Data'!$E:$E,'Copy of Raw Data'!A:A,"ERROR",0,1)</f>
        <v>US</v>
      </c>
      <c r="B89" s="9" t="str">
        <f>_xlfn.XLOOKUP($E89,'Copy of Raw Data'!$E:$E,'Copy of Raw Data'!B:B,"ERROR",0,1)</f>
        <v>Hair Mousses</v>
      </c>
      <c r="C89" s="9" t="str">
        <f>_xlfn.XLOOKUP($E89,'Copy of Raw Data'!$E:$E,'Copy of Raw Data'!C:C,"ERROR",0,1)</f>
        <v>Dippity Do</v>
      </c>
      <c r="D89" s="9" t="str">
        <f>_xlfn.XLOOKUP($E89,'Copy of Raw Data'!$E:$E,'Copy of Raw Data'!D:D,"ERROR",0,1)</f>
        <v>www.amazon.com/dp/B06XDS1WV5</v>
      </c>
      <c r="E89" s="9" t="s">
        <v>358</v>
      </c>
      <c r="F89" s="9" t="str">
        <f>_xlfn.XLOOKUP($E89,'Copy of Raw Data'!$E:$E,'Copy of Raw Data'!F:F,"ERROR",0,1)</f>
        <v>Dippity-Do Girls with Curls Enhancing Mousse</v>
      </c>
      <c r="G89" s="9">
        <f>_xlfn.XLOOKUP($E89,'Copy of Raw Data'!$E:$E,'Copy of Raw Data'!G:G,"ERROR",0,1)</f>
        <v>5214</v>
      </c>
      <c r="H89" s="9">
        <f>_xlfn.XLOOKUP($E89,'Copy of Raw Data'!$E:$E,'Copy of Raw Data'!H:H,"ERROR",0,1)</f>
        <v>51810.26</v>
      </c>
      <c r="I89" s="9">
        <f>_xlfn.XLOOKUP($E89,'Copy of Raw Data'!$E:$E,'Copy of Raw Data'!I:I,"ERROR",0,1)</f>
        <v>0.00215016997954923</v>
      </c>
      <c r="J89" s="9" t="str">
        <f>_xlfn.XLOOKUP($E89,'Copy of Raw Data'!$E:$E,'Copy of 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5 to 10</v>
      </c>
      <c r="L89" s="9">
        <f>_xlfn.XLOOKUP($E89,'Copy of Raw Data'!$E:$E,'Copy of Raw Data'!L:L,"ERROR",0,1)</f>
        <v>9.92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_xlfn.XLOOKUP($E89,'Copy of Raw Data'!$E:$E,'Copy of Raw Data'!N:N,"ERROR",0,1)</f>
        <v>10.31</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2% to 4%</v>
      </c>
      <c r="P89" s="16">
        <f t="shared" si="8"/>
        <v>0.0378273520853541</v>
      </c>
      <c r="Q89" s="9">
        <f>_xlfn.XLOOKUP($E89,'Copy of Raw Data'!$E:$E,'Copy of Raw Data'!Q:Q,"ERROR",0,1)</f>
        <v>200</v>
      </c>
      <c r="R89" s="9" t="str">
        <f>_xlfn.XLOOKUP($E89,'Copy of Raw Data'!$E:$E,'Copy of Raw Data'!R:R,"ERROR",0,1)</f>
        <v>ml</v>
      </c>
      <c r="S89" s="17">
        <f t="shared" si="7"/>
        <v>1.46745562130178</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7">
        <f t="shared" si="9"/>
        <v>0.0515775424076457</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10"/>
        <v>0.0496265005512944</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6.76</v>
      </c>
      <c r="AA89" s="9" t="str">
        <f>_xlfn.XLOOKUP($E89,'Copy of Raw Data'!$E:$E,'Copy of Raw Data'!AA:AA,"ERROR",0,1)</f>
        <v>oz</v>
      </c>
      <c r="AB89" s="9"/>
      <c r="AC89" s="9"/>
      <c r="AD89" s="9"/>
      <c r="AE89" s="9"/>
      <c r="AF89" s="9"/>
      <c r="AG89">
        <f>IF(SUMIF('Claims Backend'!$AG$1:$AZ$1,AG$3,'Claims Backend'!$AG88:$AZ88)&gt;=1,1,0)*$H89</f>
        <v>0</v>
      </c>
    </row>
    <row r="90" hidden="1" spans="1:33">
      <c r="A90" s="9" t="str">
        <f>_xlfn.XLOOKUP($E90,'Copy of Raw Data'!$E:$E,'Copy of Raw Data'!A:A,"ERROR",0,1)</f>
        <v>US</v>
      </c>
      <c r="B90" s="9" t="str">
        <f>_xlfn.XLOOKUP($E90,'Copy of Raw Data'!$E:$E,'Copy of Raw Data'!B:B,"ERROR",0,1)</f>
        <v>Hair Mousses</v>
      </c>
      <c r="C90" s="9" t="str">
        <f>_xlfn.XLOOKUP($E90,'Copy of Raw Data'!$E:$E,'Copy of Raw Data'!C:C,"ERROR",0,1)</f>
        <v>sheamoisture</v>
      </c>
      <c r="D90" s="9" t="str">
        <f>_xlfn.XLOOKUP($E90,'Copy of Raw Data'!$E:$E,'Copy of Raw Data'!D:D,"ERROR",0,1)</f>
        <v>www.amazon.com/dp/B0BS1PD93M</v>
      </c>
      <c r="E90" s="9" t="s">
        <v>362</v>
      </c>
      <c r="F90" s="9" t="str">
        <f>_xlfn.XLOOKUP($E90,'Copy of Raw Data'!$E:$E,'Copy of Raw Data'!F:F,"ERROR",0,1)</f>
        <v>SheaMoisture Manuka Honey &amp; Yogurt Smooth &amp; Hold Multi-Styling Hair Mousse For Nourishment 7.5 oz</v>
      </c>
      <c r="G90" s="9">
        <f>_xlfn.XLOOKUP($E90,'Copy of Raw Data'!$E:$E,'Copy of Raw Data'!G:G,"ERROR",0,1)</f>
        <v>4634</v>
      </c>
      <c r="H90" s="9">
        <f>_xlfn.XLOOKUP($E90,'Copy of Raw Data'!$E:$E,'Copy of Raw Data'!H:H,"ERROR",0,1)</f>
        <v>50574.92</v>
      </c>
      <c r="I90" s="9">
        <f>_xlfn.XLOOKUP($E90,'Copy of Raw Data'!$E:$E,'Copy of Raw Data'!I:I,"ERROR",0,1)</f>
        <v>0.00209105179679456</v>
      </c>
      <c r="J90" s="9" t="str">
        <f>_xlfn.XLOOKUP($E90,'Copy of Raw Data'!$E:$E,'Copy of 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10 to 15</v>
      </c>
      <c r="L90" s="9">
        <f>_xlfn.XLOOKUP($E90,'Copy of Raw Data'!$E:$E,'Copy of Raw Data'!L:L,"ERROR",0,1)</f>
        <v>11.02</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10 to 15</v>
      </c>
      <c r="N90" s="9">
        <f>_xlfn.XLOOKUP($E90,'Copy of Raw Data'!$E:$E,'Copy of Raw Data'!N:N,"ERROR",0,1)</f>
        <v>11.06</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6">
        <f t="shared" si="8"/>
        <v>0.00361663652802902</v>
      </c>
      <c r="Q90" s="9">
        <f>_xlfn.XLOOKUP($E90,'Copy of Raw Data'!$E:$E,'Copy of Raw Data'!Q:Q,"ERROR",0,1)</f>
        <v>7.5</v>
      </c>
      <c r="R90" s="9" t="str">
        <f>_xlfn.XLOOKUP($E90,'Copy of Raw Data'!$E:$E,'Copy of Raw Data'!R:R,"ERROR",0,1)</f>
        <v>fl oz</v>
      </c>
      <c r="S90" s="17">
        <f t="shared" si="7"/>
        <v>1.41282051282051</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1 to 2</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 to 0.05</v>
      </c>
      <c r="V90" s="17">
        <f t="shared" si="9"/>
        <v>0.0479522731805451</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 to 0.05</v>
      </c>
      <c r="X90" s="17">
        <f t="shared" si="10"/>
        <v>0.0477788472377583</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17">
        <f t="array" ref="Z90">_xlfn.IFS(AA90="oz",_xlfn.IFS(R90="oz",Q90,R90="fl oz",Q90*1.04,R90="ml",Q90*0.0338),AA90="fl oz",_xlfn.IFS(R90="oz",Q90/1.04,R90="fl oz",Q90,R90="ml",Q90*0.0338/1.04),AA90="ml",_xlfn.IFS(R90="oz",Q90/0.0338,R90="fl oz",Q90*1.04/0.0338,R90="ml",Q90))</f>
        <v>7.8</v>
      </c>
      <c r="AA90" s="9" t="str">
        <f>_xlfn.XLOOKUP($E90,'Copy of Raw Data'!$E:$E,'Copy of Raw Data'!AA:AA,"ERROR",0,1)</f>
        <v>oz</v>
      </c>
      <c r="AB90" s="9"/>
      <c r="AC90" s="9"/>
      <c r="AD90" s="9"/>
      <c r="AE90" s="9"/>
      <c r="AF90" s="9"/>
      <c r="AG90">
        <f>IF(SUMIF('Claims Backend'!$AG$1:$AZ$1,AG$3,'Claims Backend'!$AG89:$AZ89)&gt;=1,1,0)*$H90</f>
        <v>0</v>
      </c>
    </row>
    <row r="91" hidden="1" spans="1:33">
      <c r="A91" s="9" t="str">
        <f>_xlfn.XLOOKUP($E91,'Copy of Raw Data'!$E:$E,'Copy of Raw Data'!A:A,"ERROR",0,1)</f>
        <v>US</v>
      </c>
      <c r="B91" s="9" t="str">
        <f>_xlfn.XLOOKUP($E91,'Copy of Raw Data'!$E:$E,'Copy of Raw Data'!B:B,"ERROR",0,1)</f>
        <v>Hair Mousses</v>
      </c>
      <c r="C91" s="9" t="str">
        <f>_xlfn.XLOOKUP($E91,'Copy of Raw Data'!$E:$E,'Copy of Raw Data'!C:C,"ERROR",0,1)</f>
        <v>oribe</v>
      </c>
      <c r="D91" s="9" t="str">
        <f>_xlfn.XLOOKUP($E91,'Copy of Raw Data'!$E:$E,'Copy of Raw Data'!D:D,"ERROR",0,1)</f>
        <v>www.amazon.com/dp/B00DHONW8I</v>
      </c>
      <c r="E91" s="9" t="s">
        <v>366</v>
      </c>
      <c r="F91" s="9" t="str">
        <f>_xlfn.XLOOKUP($E91,'Copy of Raw Data'!$E:$E,'Copy of Raw Data'!F:F,"ERROR",0,1)</f>
        <v>Oribe Curl Shaping Mousse , 5.7 Fl Oz (Pack of 1)</v>
      </c>
      <c r="G91" s="9">
        <f>_xlfn.XLOOKUP($E91,'Copy of Raw Data'!$E:$E,'Copy of Raw Data'!G:G,"ERROR",0,1)</f>
        <v>1261</v>
      </c>
      <c r="H91" s="9">
        <f>_xlfn.XLOOKUP($E91,'Copy of Raw Data'!$E:$E,'Copy of Raw Data'!H:H,"ERROR",0,1)</f>
        <v>49184.38</v>
      </c>
      <c r="I91" s="9">
        <f>_xlfn.XLOOKUP($E91,'Copy of Raw Data'!$E:$E,'Copy of Raw Data'!I:I,"ERROR",0,1)</f>
        <v>0.00203896722123922</v>
      </c>
      <c r="J91" s="9" t="str">
        <f>_xlfn.XLOOKUP($E91,'Copy of Raw Data'!$E:$E,'Copy of 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30 to 40</v>
      </c>
      <c r="L91" s="9">
        <f>_xlfn.XLOOKUP($E91,'Copy of Raw Data'!$E:$E,'Copy of Raw Data'!L:L,"ERROR",0,1)</f>
        <v>39</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30 to 40</v>
      </c>
      <c r="N91" s="9">
        <f>_xlfn.XLOOKUP($E91,'Copy of Raw Data'!$E:$E,'Copy of Raw Data'!N:N,"ERROR",0,1)</f>
        <v>39</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No Discount</v>
      </c>
      <c r="P91" s="16">
        <f t="shared" si="8"/>
        <v>0</v>
      </c>
      <c r="Q91" s="9">
        <f>_xlfn.XLOOKUP($E91,'Copy of Raw Data'!$E:$E,'Copy of Raw Data'!Q:Q,"ERROR",0,1)</f>
        <v>5.7</v>
      </c>
      <c r="R91" s="9" t="str">
        <f>_xlfn.XLOOKUP($E91,'Copy of Raw Data'!$E:$E,'Copy of Raw Data'!R:R,"ERROR",0,1)</f>
        <v>fl oz</v>
      </c>
      <c r="S91" s="17">
        <f t="shared" si="7"/>
        <v>6.57894736842105</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5 to 10</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0.2 to 0.3</v>
      </c>
      <c r="V91" s="17">
        <f t="shared" si="9"/>
        <v>0.222487229233042</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0.2 to 0.3</v>
      </c>
      <c r="X91" s="17">
        <f t="shared" si="10"/>
        <v>0.222487229233042</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4 to 6</v>
      </c>
      <c r="Z91" s="17">
        <f t="array" ref="Z91">_xlfn.IFS(AA91="oz",_xlfn.IFS(R91="oz",Q91,R91="fl oz",Q91*1.04,R91="ml",Q91*0.0338),AA91="fl oz",_xlfn.IFS(R91="oz",Q91/1.04,R91="fl oz",Q91,R91="ml",Q91*0.0338/1.04),AA91="ml",_xlfn.IFS(R91="oz",Q91/0.0338,R91="fl oz",Q91*1.04/0.0338,R91="ml",Q91))</f>
        <v>5.928</v>
      </c>
      <c r="AA91" s="9" t="str">
        <f>_xlfn.XLOOKUP($E91,'Copy of Raw Data'!$E:$E,'Copy of Raw Data'!AA:AA,"ERROR",0,1)</f>
        <v>oz</v>
      </c>
      <c r="AB91" s="9"/>
      <c r="AC91" s="9"/>
      <c r="AD91" s="9"/>
      <c r="AE91" s="9"/>
      <c r="AF91" s="9"/>
      <c r="AG91">
        <f>IF(SUMIF('Claims Backend'!$AG$1:$AZ$1,AG$3,'Claims Backend'!$AG90:$AZ90)&gt;=1,1,0)*$H91</f>
        <v>0</v>
      </c>
    </row>
    <row r="92" hidden="1" spans="1:33">
      <c r="A92" s="9" t="str">
        <f>_xlfn.XLOOKUP($E92,'Copy of Raw Data'!$E:$E,'Copy of Raw Data'!A:A,"ERROR",0,1)</f>
        <v>US</v>
      </c>
      <c r="B92" s="9" t="str">
        <f>_xlfn.XLOOKUP($E92,'Copy of Raw Data'!$E:$E,'Copy of Raw Data'!B:B,"ERROR",0,1)</f>
        <v>Hair Mousses</v>
      </c>
      <c r="C92" s="9" t="str">
        <f>_xlfn.XLOOKUP($E92,'Copy of Raw Data'!$E:$E,'Copy of Raw Data'!C:C,"ERROR",0,1)</f>
        <v>K Kerotin</v>
      </c>
      <c r="D92" s="9" t="str">
        <f>_xlfn.XLOOKUP($E92,'Copy of Raw Data'!$E:$E,'Copy of Raw Data'!D:D,"ERROR",0,1)</f>
        <v>www.amazon.com/dp/B08P7TY2ZG</v>
      </c>
      <c r="E92" s="9" t="s">
        <v>370</v>
      </c>
      <c r="F92" s="9" t="str">
        <f>_xlfn.XLOOKUP($E92,'Copy of Raw Data'!$E:$E,'Copy of Raw Data'!F:F,"ERROR",0,1)</f>
        <v>Kerotin Volumizing Mousse, Root Volumizer, Hair Thickening Styling Foam for Volume, Texture &amp; Body, Tames Frizz &amp; Flyaways, Ideal for Fine and Thin Hair, Cruelty Free, Made in the USA</v>
      </c>
      <c r="G92" s="9">
        <f>_xlfn.XLOOKUP($E92,'Copy of Raw Data'!$E:$E,'Copy of Raw Data'!G:G,"ERROR",0,1)</f>
        <v>2096</v>
      </c>
      <c r="H92" s="9">
        <f>_xlfn.XLOOKUP($E92,'Copy of Raw Data'!$E:$E,'Copy of Raw Data'!H:H,"ERROR",0,1)</f>
        <v>47959.28</v>
      </c>
      <c r="I92" s="9">
        <f>_xlfn.XLOOKUP($E92,'Copy of Raw Data'!$E:$E,'Copy of Raw Data'!I:I,"ERROR",0,1)</f>
        <v>0.00199201797821291</v>
      </c>
      <c r="J92" s="9" t="str">
        <f>_xlfn.XLOOKUP($E92,'Copy of Raw Data'!$E:$E,'Copy of 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20 to 30</v>
      </c>
      <c r="L92" s="9">
        <f>_xlfn.XLOOKUP($E92,'Copy of Raw Data'!$E:$E,'Copy of Raw Data'!L:L,"ERROR",0,1)</f>
        <v>22.94</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20 to 30</v>
      </c>
      <c r="N92" s="9">
        <f>_xlfn.XLOOKUP($E92,'Copy of Raw Data'!$E:$E,'Copy of Raw Data'!N:N,"ERROR",0,1)</f>
        <v>23</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8"/>
        <v>0.00260869565217386</v>
      </c>
      <c r="Q92" s="9">
        <f>_xlfn.XLOOKUP($E92,'Copy of Raw Data'!$E:$E,'Copy of Raw Data'!Q:Q,"ERROR",0,1)</f>
        <v>200</v>
      </c>
      <c r="R92" s="9" t="str">
        <f>_xlfn.XLOOKUP($E92,'Copy of Raw Data'!$E:$E,'Copy of Raw Data'!R:R,"ERROR",0,1)</f>
        <v>ml</v>
      </c>
      <c r="S92" s="17">
        <f t="shared" si="7"/>
        <v>3.39349112426036</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3 to 4</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0.1 to 0.2</v>
      </c>
      <c r="V92" s="17">
        <f t="shared" si="9"/>
        <v>0.115061442810461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0.1 to 0.2</v>
      </c>
      <c r="X92" s="17">
        <f t="shared" si="10"/>
        <v>0.114761282524868</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6.76</v>
      </c>
      <c r="AA92" s="9" t="str">
        <f>_xlfn.XLOOKUP($E92,'Copy of Raw Data'!$E:$E,'Copy of Raw Data'!AA:AA,"ERROR",0,1)</f>
        <v>oz</v>
      </c>
      <c r="AB92" s="9"/>
      <c r="AC92" s="9"/>
      <c r="AD92" s="9"/>
      <c r="AE92" s="9"/>
      <c r="AF92" s="9"/>
      <c r="AG92">
        <f>IF(SUMIF('Claims Backend'!$AG$1:$AZ$1,AG$3,'Claims Backend'!$AG91:$AZ91)&gt;=1,1,0)*$H92</f>
        <v>0</v>
      </c>
    </row>
    <row r="93" hidden="1" spans="1:33">
      <c r="A93" s="9" t="str">
        <f>_xlfn.XLOOKUP($E93,'Copy of Raw Data'!$E:$E,'Copy of Raw Data'!A:A,"ERROR",0,1)</f>
        <v>US</v>
      </c>
      <c r="B93" s="9" t="str">
        <f>_xlfn.XLOOKUP($E93,'Copy of Raw Data'!$E:$E,'Copy of Raw Data'!B:B,"ERROR",0,1)</f>
        <v>Hair Mousses</v>
      </c>
      <c r="C93" s="9" t="str">
        <f>_xlfn.XLOOKUP($E93,'Copy of Raw Data'!$E:$E,'Copy of Raw Data'!C:C,"ERROR",0,1)</f>
        <v>Goiple</v>
      </c>
      <c r="D93" s="9" t="str">
        <f>_xlfn.XLOOKUP($E93,'Copy of Raw Data'!$E:$E,'Copy of Raw Data'!D:D,"ERROR",0,1)</f>
        <v>www.amazon.com/dp/B0BVQTP37R</v>
      </c>
      <c r="E93" s="9" t="s">
        <v>373</v>
      </c>
      <c r="F93" s="9" t="str">
        <f>_xlfn.XLOOKUP($E93,'Copy of Raw Data'!$E:$E,'Copy of Raw Data'!F:F,"ERROR",0,1)</f>
        <v>Lace Tint Melting Hair Mousse, 6.8 fl oz Lace Tint Mousse for Women Hair Wig Lace Wigs Toupees and Hairpieces Natural Finishing Lace Color, Lace Tint Mousse for Wigs Melts Lace Foam Tint (Medium Brown)</v>
      </c>
      <c r="G93" s="9">
        <f>_xlfn.XLOOKUP($E93,'Copy of Raw Data'!$E:$E,'Copy of Raw Data'!G:G,"ERROR",0,1)</f>
        <v>5231</v>
      </c>
      <c r="H93" s="9">
        <f>_xlfn.XLOOKUP($E93,'Copy of Raw Data'!$E:$E,'Copy of Raw Data'!H:H,"ERROR",0,1)</f>
        <v>46854.97</v>
      </c>
      <c r="I93" s="9">
        <f>_xlfn.XLOOKUP($E93,'Copy of Raw Data'!$E:$E,'Copy of Raw Data'!I:I,"ERROR",0,1)</f>
        <v>0.00199199629579226</v>
      </c>
      <c r="J93" s="9" t="str">
        <f>_xlfn.XLOOKUP($E93,'Copy of Raw Data'!$E:$E,'Copy of 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5 to 10</v>
      </c>
      <c r="L93" s="9">
        <f>_xlfn.XLOOKUP($E93,'Copy of Raw Data'!$E:$E,'Copy of Raw Data'!L:L,"ERROR",0,1)</f>
        <v>8.95</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_xlfn.XLOOKUP($E93,'Copy of Raw Data'!$E:$E,'Copy of Raw Data'!N:N,"ERROR",0,1)</f>
        <v>9</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0% to 2%</v>
      </c>
      <c r="P93" s="16">
        <f t="shared" si="8"/>
        <v>0.00555555555555563</v>
      </c>
      <c r="Q93" s="9">
        <f>_xlfn.XLOOKUP($E93,'Copy of Raw Data'!$E:$E,'Copy of Raw Data'!Q:Q,"ERROR",0,1)</f>
        <v>6.8</v>
      </c>
      <c r="R93" s="9" t="str">
        <f>_xlfn.XLOOKUP($E93,'Copy of Raw Data'!$E:$E,'Copy of Raw Data'!R:R,"ERROR",0,1)</f>
        <v>fl oz</v>
      </c>
      <c r="S93" s="17">
        <f t="shared" si="7"/>
        <v>1.26555429864253</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1 to 2</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9"/>
        <v>0.0430376880077491</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10"/>
        <v>0.0427985897410394</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6 to 8</v>
      </c>
      <c r="Z93" s="17">
        <f t="array" ref="Z93">_xlfn.IFS(AA93="oz",_xlfn.IFS(R93="oz",Q93,R93="fl oz",Q93*1.04,R93="ml",Q93*0.0338),AA93="fl oz",_xlfn.IFS(R93="oz",Q93/1.04,R93="fl oz",Q93,R93="ml",Q93*0.0338/1.04),AA93="ml",_xlfn.IFS(R93="oz",Q93/0.0338,R93="fl oz",Q93*1.04/0.0338,R93="ml",Q93))</f>
        <v>7.072</v>
      </c>
      <c r="AA93" s="9" t="str">
        <f>_xlfn.XLOOKUP($E93,'Copy of Raw Data'!$E:$E,'Copy of Raw Data'!AA:AA,"ERROR",0,1)</f>
        <v>oz</v>
      </c>
      <c r="AB93" s="9"/>
      <c r="AC93" s="9"/>
      <c r="AD93" s="9"/>
      <c r="AE93" s="9"/>
      <c r="AF93" s="9"/>
      <c r="AG93">
        <f>IF(SUMIF('Claims Backend'!$AG$1:$AZ$1,AG$3,'Claims Backend'!$AG92:$AZ92)&gt;=1,1,0)*$H93</f>
        <v>0</v>
      </c>
    </row>
    <row r="94" hidden="1" spans="1:33">
      <c r="A94" s="9" t="str">
        <f>_xlfn.XLOOKUP($E94,'Copy of Raw Data'!$E:$E,'Copy of Raw Data'!A:A,"ERROR",0,1)</f>
        <v>US</v>
      </c>
      <c r="B94" s="9" t="str">
        <f>_xlfn.XLOOKUP($E94,'Copy of Raw Data'!$E:$E,'Copy of Raw Data'!B:B,"ERROR",0,1)</f>
        <v>Hair Mousses</v>
      </c>
      <c r="C94" s="9" t="str">
        <f>_xlfn.XLOOKUP($E94,'Copy of Raw Data'!$E:$E,'Copy of Raw Data'!C:C,"ERROR",0,1)</f>
        <v>Garnier</v>
      </c>
      <c r="D94" s="9" t="str">
        <f>_xlfn.XLOOKUP($E94,'Copy of Raw Data'!$E:$E,'Copy of Raw Data'!D:D,"ERROR",0,1)</f>
        <v>www.amazon.com/dp/B00T6FNWLY</v>
      </c>
      <c r="E94" s="9" t="s">
        <v>376</v>
      </c>
      <c r="F94" s="9" t="str">
        <f>_xlfn.XLOOKUP($E94,'Copy of Raw Data'!$E:$E,'Copy of Raw Data'!F:F,"ERROR",0,1)</f>
        <v>Garnier Fructis Style Mega Full Thickening Lotion, 5.0 Oz, 1 Count (Packaging May Vary)</v>
      </c>
      <c r="G94" s="9">
        <f>_xlfn.XLOOKUP($E94,'Copy of Raw Data'!$E:$E,'Copy of Raw Data'!G:G,"ERROR",0,1)</f>
        <v>10128</v>
      </c>
      <c r="H94" s="9">
        <f>_xlfn.XLOOKUP($E94,'Copy of Raw Data'!$E:$E,'Copy of Raw Data'!H:H,"ERROR",0,1)</f>
        <v>46854.46</v>
      </c>
      <c r="I94" s="9">
        <f>_xlfn.XLOOKUP($E94,'Copy of Raw Data'!$E:$E,'Copy of Raw Data'!I:I,"ERROR",0,1)</f>
        <v>0.00190727287483687</v>
      </c>
      <c r="J94" s="9" t="str">
        <f>_xlfn.XLOOKUP($E94,'Copy of Raw Data'!$E:$E,'Copy of 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0 to 5</v>
      </c>
      <c r="L94" s="9">
        <f>_xlfn.XLOOKUP($E94,'Copy of Raw Data'!$E:$E,'Copy of Raw Data'!L:L,"ERROR",0,1)</f>
        <v>4.6</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_xlfn.XLOOKUP($E94,'Copy of Raw Data'!$E:$E,'Copy of Raw Data'!N:N,"ERROR",0,1)</f>
        <v>5.8</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20% to 25%</v>
      </c>
      <c r="P94" s="16">
        <f t="shared" si="8"/>
        <v>0.206896551724138</v>
      </c>
      <c r="Q94" s="9">
        <f>_xlfn.XLOOKUP($E94,'Copy of Raw Data'!$E:$E,'Copy of Raw Data'!Q:Q,"ERROR",0,1)</f>
        <v>5</v>
      </c>
      <c r="R94" s="9" t="str">
        <f>_xlfn.XLOOKUP($E94,'Copy of Raw Data'!$E:$E,'Copy of Raw Data'!R:R,"ERROR",0,1)</f>
        <v>oz</v>
      </c>
      <c r="S94" s="17">
        <f t="shared" si="7"/>
        <v>0.92</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0.75 to 1</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9"/>
        <v>0.03922894825837</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10"/>
        <v>0.0311126141359486</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4 to 6</v>
      </c>
      <c r="Z94" s="17">
        <f t="array" ref="Z94">_xlfn.IFS(AA94="oz",_xlfn.IFS(R94="oz",Q94,R94="fl oz",Q94*1.04,R94="ml",Q94*0.0338),AA94="fl oz",_xlfn.IFS(R94="oz",Q94/1.04,R94="fl oz",Q94,R94="ml",Q94*0.0338/1.04),AA94="ml",_xlfn.IFS(R94="oz",Q94/0.0338,R94="fl oz",Q94*1.04/0.0338,R94="ml",Q94))</f>
        <v>5</v>
      </c>
      <c r="AA94" s="9" t="str">
        <f>_xlfn.XLOOKUP($E94,'Copy of Raw Data'!$E:$E,'Copy of Raw Data'!AA:AA,"ERROR",0,1)</f>
        <v>oz</v>
      </c>
      <c r="AB94" s="9"/>
      <c r="AC94" s="9"/>
      <c r="AD94" s="9"/>
      <c r="AE94" s="9"/>
      <c r="AF94" s="9"/>
      <c r="AG94">
        <f>IF(SUMIF('Claims Backend'!$AG$1:$AZ$1,AG$3,'Claims Backend'!$AG93:$AZ93)&gt;=1,1,0)*$H94</f>
        <v>0</v>
      </c>
    </row>
    <row r="95" hidden="1" spans="1:33">
      <c r="A95" s="9" t="str">
        <f>_xlfn.XLOOKUP($E95,'Copy of Raw Data'!$E:$E,'Copy of Raw Data'!A:A,"ERROR",0,1)</f>
        <v>US</v>
      </c>
      <c r="B95" s="9" t="str">
        <f>_xlfn.XLOOKUP($E95,'Copy of Raw Data'!$E:$E,'Copy of Raw Data'!B:B,"ERROR",0,1)</f>
        <v>Hair Mousses</v>
      </c>
      <c r="C95" s="9" t="str">
        <f>_xlfn.XLOOKUP($E95,'Copy of Raw Data'!$E:$E,'Copy of Raw Data'!C:C,"ERROR",0,1)</f>
        <v>The MORE</v>
      </c>
      <c r="D95" s="9" t="str">
        <f>_xlfn.XLOOKUP($E95,'Copy of Raw Data'!$E:$E,'Copy of Raw Data'!D:D,"ERROR",0,1)</f>
        <v>www.amazon.com/dp/B0C1P7Z2C7</v>
      </c>
      <c r="E95" s="9" t="s">
        <v>380</v>
      </c>
      <c r="F95" s="9" t="str">
        <f>_xlfn.XLOOKUP($E95,'Copy of Raw Data'!$E:$E,'Copy of Raw Data'!F:F,"ERROR",0,1)</f>
        <v>The MORE Crazy 3 in 1 Lace Tint Mousse 6.76 fl oz | Concealer Lace Wig Hair Wigs Toupees and Hair Pieces Lace Tint Styling Foaming Mousse Colored Edge Tamer (6.76 Fl Oz, Medium Brown)</v>
      </c>
      <c r="G95" s="9">
        <f>_xlfn.XLOOKUP($E95,'Copy of Raw Data'!$E:$E,'Copy of Raw Data'!G:G,"ERROR",0,1)</f>
        <v>4720</v>
      </c>
      <c r="H95" s="9">
        <f>_xlfn.XLOOKUP($E95,'Copy of Raw Data'!$E:$E,'Copy of Raw Data'!H:H,"ERROR",0,1)</f>
        <v>44861.65</v>
      </c>
      <c r="I95" s="9">
        <f>_xlfn.XLOOKUP($E95,'Copy of Raw Data'!$E:$E,'Copy of Raw Data'!I:I,"ERROR",0,1)</f>
        <v>0.00183509549767086</v>
      </c>
      <c r="J95" s="9" t="str">
        <f>_xlfn.XLOOKUP($E95,'Copy of Raw Data'!$E:$E,'Copy of 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5 to 10</v>
      </c>
      <c r="L95" s="9">
        <f>_xlfn.XLOOKUP($E95,'Copy of Raw Data'!$E:$E,'Copy of Raw Data'!L:L,"ERROR",0,1)</f>
        <v>9.47</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5 to 10</v>
      </c>
      <c r="N95" s="9">
        <f>_xlfn.XLOOKUP($E95,'Copy of Raw Data'!$E:$E,'Copy of Raw Data'!N:N,"ERROR",0,1)</f>
        <v>9.61</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0% to 2%</v>
      </c>
      <c r="P95" s="16">
        <f t="shared" si="8"/>
        <v>0.0145681581685743</v>
      </c>
      <c r="Q95" s="9">
        <f>_xlfn.XLOOKUP($E95,'Copy of Raw Data'!$E:$E,'Copy of Raw Data'!Q:Q,"ERROR",0,1)</f>
        <v>6.76</v>
      </c>
      <c r="R95" s="9" t="str">
        <f>_xlfn.XLOOKUP($E95,'Copy of Raw Data'!$E:$E,'Copy of Raw Data'!R:R,"ERROR",0,1)</f>
        <v>fl oz</v>
      </c>
      <c r="S95" s="17">
        <f t="shared" si="7"/>
        <v>1.34700728265817</v>
      </c>
      <c r="T95" s="9" t="str">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1 to 2</v>
      </c>
      <c r="U95" s="17"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 to 0.05</v>
      </c>
      <c r="V95" s="17">
        <f t="shared" si="9"/>
        <v>0.0462266080856408</v>
      </c>
      <c r="W95" s="17"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 to 0.05</v>
      </c>
      <c r="X95" s="17">
        <f t="shared" si="10"/>
        <v>0.0455531715474525</v>
      </c>
      <c r="Y95" s="9"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6 to 8</v>
      </c>
      <c r="Z95" s="17">
        <f t="array" ref="Z95">_xlfn.IFS(AA95="oz",_xlfn.IFS(R95="oz",Q95,R95="fl oz",Q95*1.04,R95="ml",Q95*0.0338),AA95="fl oz",_xlfn.IFS(R95="oz",Q95/1.04,R95="fl oz",Q95,R95="ml",Q95*0.0338/1.04),AA95="ml",_xlfn.IFS(R95="oz",Q95/0.0338,R95="fl oz",Q95*1.04/0.0338,R95="ml",Q95))</f>
        <v>7.0304</v>
      </c>
      <c r="AA95" s="9" t="str">
        <f>_xlfn.XLOOKUP($E95,'Copy of Raw Data'!$E:$E,'Copy of Raw Data'!AA:AA,"ERROR",0,1)</f>
        <v>oz</v>
      </c>
      <c r="AB95" s="9"/>
      <c r="AC95" s="9"/>
      <c r="AD95" s="9"/>
      <c r="AE95" s="9"/>
      <c r="AF95" s="9"/>
      <c r="AG95">
        <f>IF(SUMIF('Claims Backend'!$AG$1:$AZ$1,AG$3,'Claims Backend'!$AG94:$AZ94)&gt;=1,1,0)*$H95</f>
        <v>0</v>
      </c>
    </row>
    <row r="96" hidden="1" spans="1:33">
      <c r="A96" s="9" t="str">
        <f>_xlfn.XLOOKUP($E96,'Copy of Raw Data'!$E:$E,'Copy of Raw Data'!A:A,"ERROR",0,1)</f>
        <v>US</v>
      </c>
      <c r="B96" s="9" t="str">
        <f>_xlfn.XLOOKUP($E96,'Copy of Raw Data'!$E:$E,'Copy of Raw Data'!B:B,"ERROR",0,1)</f>
        <v>Hair Mousses</v>
      </c>
      <c r="C96" s="9" t="str">
        <f>_xlfn.XLOOKUP($E96,'Copy of Raw Data'!$E:$E,'Copy of Raw Data'!C:C,"ERROR",0,1)</f>
        <v>rusk</v>
      </c>
      <c r="D96" s="9" t="str">
        <f>_xlfn.XLOOKUP($E96,'Copy of Raw Data'!$E:$E,'Copy of Raw Data'!D:D,"ERROR",0,1)</f>
        <v>www.amazon.com/dp/B001ATQXWY</v>
      </c>
      <c r="E96" s="9" t="s">
        <v>383</v>
      </c>
      <c r="F96" s="9" t="str">
        <f>_xlfn.XLOOKUP($E96,'Copy of Raw Data'!$E:$E,'Copy of Raw Data'!F:F,"ERROR",0,1)</f>
        <v>RUSK Designer Collection Thick Body and Texture Amplifier, Gives Hair Incredible Body, Creates Texture and Volume, Anyone with Fine, Limp, Lazy Hair</v>
      </c>
      <c r="G96" s="9">
        <f>_xlfn.XLOOKUP($E96,'Copy of Raw Data'!$E:$E,'Copy of Raw Data'!G:G,"ERROR",0,1)</f>
        <v>2008</v>
      </c>
      <c r="H96" s="9">
        <f>_xlfn.XLOOKUP($E96,'Copy of Raw Data'!$E:$E,'Copy of Raw Data'!H:H,"ERROR",0,1)</f>
        <v>43163.94</v>
      </c>
      <c r="I96" s="9">
        <f>_xlfn.XLOOKUP($E96,'Copy of Raw Data'!$E:$E,'Copy of Raw Data'!I:I,"ERROR",0,1)</f>
        <v>0.00175630753308089</v>
      </c>
      <c r="J96" s="9" t="str">
        <f>_xlfn.XLOOKUP($E96,'Copy of Raw Data'!$E:$E,'Copy of 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20 to 30</v>
      </c>
      <c r="L96" s="9">
        <f>_xlfn.XLOOKUP($E96,'Copy of Raw Data'!$E:$E,'Copy of Raw Data'!L:L,"ERROR",0,1)</f>
        <v>21.5</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20 to 30</v>
      </c>
      <c r="N96" s="9">
        <f>_xlfn.XLOOKUP($E96,'Copy of Raw Data'!$E:$E,'Copy of Raw Data'!N:N,"ERROR",0,1)</f>
        <v>21.5</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6">
        <f t="shared" si="8"/>
        <v>0</v>
      </c>
      <c r="Q96" s="9">
        <f>_xlfn.XLOOKUP($E96,'Copy of Raw Data'!$E:$E,'Copy of Raw Data'!Q:Q,"ERROR",0,1)</f>
        <v>0</v>
      </c>
      <c r="R96" s="9">
        <f>_xlfn.XLOOKUP($E96,'Copy of Raw Data'!$E:$E,'Copy of Raw Data'!R:R,"ERROR",0,1)</f>
        <v>0</v>
      </c>
      <c r="S96" s="17" t="e">
        <f t="shared" si="7"/>
        <v>#N/A</v>
      </c>
      <c r="T96" s="9" t="e">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#N/A</v>
      </c>
      <c r="U96" s="17" t="e">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#N/A</v>
      </c>
      <c r="V96" s="17" t="e">
        <f t="shared" si="9"/>
        <v>#N/A</v>
      </c>
      <c r="W96" s="17" t="e">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#N/A</v>
      </c>
      <c r="X96" s="17" t="e">
        <f t="shared" si="10"/>
        <v>#N/A</v>
      </c>
      <c r="Y96" s="9" t="e">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#N/A</v>
      </c>
      <c r="Z96" s="17" t="e">
        <f t="array" ref="Z96">_xlfn.IFS(AA96="oz",_xlfn.IFS(R96="oz",Q96,R96="fl oz",Q96*1.04,R96="ml",Q96*0.0338),AA96="fl oz",_xlfn.IFS(R96="oz",Q96/1.04,R96="fl oz",Q96,R96="ml",Q96*0.0338/1.04),AA96="ml",_xlfn.IFS(R96="oz",Q96/0.0338,R96="fl oz",Q96*1.04/0.0338,R96="ml",Q96))</f>
        <v>#N/A</v>
      </c>
      <c r="AA96" s="9" t="str">
        <f>_xlfn.XLOOKUP($E96,'Copy of Raw Data'!$E:$E,'Copy of Raw Data'!AA:AA,"ERROR",0,1)</f>
        <v>oz</v>
      </c>
      <c r="AB96" s="9"/>
      <c r="AC96" s="9"/>
      <c r="AD96" s="9"/>
      <c r="AE96" s="9"/>
      <c r="AF96" s="9"/>
      <c r="AG96">
        <f>IF(SUMIF('Claims Backend'!$AG$1:$AZ$1,AG$3,'Claims Backend'!$AG95:$AZ95)&gt;=1,1,0)*$H96</f>
        <v>0</v>
      </c>
    </row>
    <row r="97" hidden="1" spans="1:33">
      <c r="A97" s="9" t="str">
        <f>_xlfn.XLOOKUP($E97,'Copy of Raw Data'!$E:$E,'Copy of Raw Data'!A:A,"ERROR",0,1)</f>
        <v>US</v>
      </c>
      <c r="B97" s="9" t="str">
        <f>_xlfn.XLOOKUP($E97,'Copy of Raw Data'!$E:$E,'Copy of Raw Data'!B:B,"ERROR",0,1)</f>
        <v>Hair Mousses</v>
      </c>
      <c r="C97" s="9" t="str">
        <f>_xlfn.XLOOKUP($E97,'Copy of Raw Data'!$E:$E,'Copy of Raw Data'!C:C,"ERROR",0,1)</f>
        <v>garnier</v>
      </c>
      <c r="D97" s="9" t="str">
        <f>_xlfn.XLOOKUP($E97,'Copy of Raw Data'!$E:$E,'Copy of Raw Data'!D:D,"ERROR",0,1)</f>
        <v>www.amazon.com/dp/B0177F8G42</v>
      </c>
      <c r="E97" s="9" t="s">
        <v>387</v>
      </c>
      <c r="F97" s="9" t="str">
        <f>_xlfn.XLOOKUP($E97,'Copy of Raw Data'!$E:$E,'Copy of Raw Data'!F:F,"ERROR",0,1)</f>
        <v>Garnier Fructis Style Curl Renew Reactivating Milk Spray, for Naturally Curly Hair, 5.0 Fl Oz, 1 Count (Packaging May Vary)</v>
      </c>
      <c r="G97" s="9">
        <f>_xlfn.XLOOKUP($E97,'Copy of Raw Data'!$E:$E,'Copy of Raw Data'!G:G,"ERROR",0,1)</f>
        <v>6926</v>
      </c>
      <c r="H97" s="9">
        <f>_xlfn.XLOOKUP($E97,'Copy of Raw Data'!$E:$E,'Copy of Raw Data'!H:H,"ERROR",0,1)</f>
        <v>41310.74</v>
      </c>
      <c r="I97" s="9">
        <f>_xlfn.XLOOKUP($E97,'Copy of Raw Data'!$E:$E,'Copy of Raw Data'!I:I,"ERROR",0,1)</f>
        <v>0.00166234995180338</v>
      </c>
      <c r="J97" s="9" t="str">
        <f>_xlfn.XLOOKUP($E97,'Copy of Raw Data'!$E:$E,'Copy of 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5 to 10</v>
      </c>
      <c r="L97" s="9">
        <f>_xlfn.XLOOKUP($E97,'Copy of Raw Data'!$E:$E,'Copy of Raw Data'!L:L,"ERROR",0,1)</f>
        <v>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5 to 10</v>
      </c>
      <c r="N97" s="9">
        <f>_xlfn.XLOOKUP($E97,'Copy of Raw Data'!$E:$E,'Copy of Raw Data'!N:N,"ERROR",0,1)</f>
        <v>6.53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8% to 10%</v>
      </c>
      <c r="P97" s="16">
        <f t="shared" si="8"/>
        <v>0.0811638591117918</v>
      </c>
      <c r="Q97" s="9">
        <f>_xlfn.XLOOKUP($E97,'Copy of Raw Data'!$E:$E,'Copy of Raw Data'!Q:Q,"ERROR",0,1)</f>
        <v>5</v>
      </c>
      <c r="R97" s="9" t="str">
        <f>_xlfn.XLOOKUP($E97,'Copy of Raw Data'!$E:$E,'Copy of Raw Data'!R:R,"ERROR",0,1)</f>
        <v>fl oz</v>
      </c>
      <c r="S97" s="17">
        <f t="shared" si="7"/>
        <v>1.15384615384615</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1 to 2</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9"/>
        <v>0.0424676777399131</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10"/>
        <v>0.0390208371270258</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4 to 6</v>
      </c>
      <c r="Z97" s="17">
        <f t="array" ref="Z97">_xlfn.IFS(AA97="oz",_xlfn.IFS(R97="oz",Q97,R97="fl oz",Q97*1.04,R97="ml",Q97*0.0338),AA97="fl oz",_xlfn.IFS(R97="oz",Q97/1.04,R97="fl oz",Q97,R97="ml",Q97*0.0338/1.04),AA97="ml",_xlfn.IFS(R97="oz",Q97/0.0338,R97="fl oz",Q97*1.04/0.0338,R97="ml",Q97))</f>
        <v>5.2</v>
      </c>
      <c r="AA97" s="9" t="str">
        <f>_xlfn.XLOOKUP($E97,'Copy of Raw Data'!$E:$E,'Copy of Raw Data'!AA:AA,"ERROR",0,1)</f>
        <v>oz</v>
      </c>
      <c r="AB97" s="9"/>
      <c r="AC97" s="9"/>
      <c r="AD97" s="9"/>
      <c r="AE97" s="9"/>
      <c r="AF97" s="9"/>
      <c r="AG97">
        <f>IF(SUMIF('Claims Backend'!$AG$1:$AZ$1,AG$3,'Claims Backend'!$AG96:$AZ96)&gt;=1,1,0)*$H97</f>
        <v>0</v>
      </c>
    </row>
    <row r="98" hidden="1" spans="1:33">
      <c r="A98" s="9" t="str">
        <f>_xlfn.XLOOKUP($E98,'Copy of Raw Data'!$E:$E,'Copy of Raw Data'!A:A,"ERROR",0,1)</f>
        <v>US</v>
      </c>
      <c r="B98" s="9" t="str">
        <f>_xlfn.XLOOKUP($E98,'Copy of Raw Data'!$E:$E,'Copy of Raw Data'!B:B,"ERROR",0,1)</f>
        <v>Hair Mousses</v>
      </c>
      <c r="C98" s="9" t="str">
        <f>_xlfn.XLOOKUP($E98,'Copy of Raw Data'!$E:$E,'Copy of Raw Data'!C:C,"ERROR",0,1)</f>
        <v>Fantasia IC</v>
      </c>
      <c r="D98" s="9" t="str">
        <f>_xlfn.XLOOKUP($E98,'Copy of Raw Data'!$E:$E,'Copy of Raw Data'!D:D,"ERROR",0,1)</f>
        <v>www.amazon.com/dp/B001DTWX66</v>
      </c>
      <c r="E98" s="9" t="s">
        <v>390</v>
      </c>
      <c r="F98" s="9" t="str">
        <f>_xlfn.XLOOKUP($E98,'Copy of Raw Data'!$E:$E,'Copy of Raw Data'!F:F,"ERROR",0,1)</f>
        <v>Fantasia Liquid Mousse Spray, 16.0 Fl Oz</v>
      </c>
      <c r="G98" s="9">
        <f>_xlfn.XLOOKUP($E98,'Copy of Raw Data'!$E:$E,'Copy of Raw Data'!G:G,"ERROR",0,1)</f>
        <v>2602</v>
      </c>
      <c r="H98" s="9">
        <f>_xlfn.XLOOKUP($E98,'Copy of Raw Data'!$E:$E,'Copy of Raw Data'!H:H,"ERROR",0,1)</f>
        <v>39100.73</v>
      </c>
      <c r="I98" s="9">
        <f>_xlfn.XLOOKUP($E98,'Copy of Raw Data'!$E:$E,'Copy of Raw Data'!I:I,"ERROR",0,1)</f>
        <v>0.00165517051969659</v>
      </c>
      <c r="J98" s="9" t="str">
        <f>_xlfn.XLOOKUP($E98,'Copy of Raw Data'!$E:$E,'Copy of 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10 to 15</v>
      </c>
      <c r="L98" s="9">
        <f>_xlfn.XLOOKUP($E98,'Copy of Raw Data'!$E:$E,'Copy of Raw Data'!L:L,"ERROR",0,1)</f>
        <v>14.96</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 to 20</v>
      </c>
      <c r="N98" s="9">
        <f>_xlfn.XLOOKUP($E98,'Copy of Raw Data'!$E:$E,'Copy of Raw Data'!N:N,"ERROR",0,1)</f>
        <v>15.33</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8"/>
        <v>0.0241356816699282</v>
      </c>
      <c r="Q98" s="9">
        <f>_xlfn.XLOOKUP($E98,'Copy of Raw Data'!$E:$E,'Copy of Raw Data'!Q:Q,"ERROR",0,1)</f>
        <v>16</v>
      </c>
      <c r="R98" s="9" t="str">
        <f>_xlfn.XLOOKUP($E98,'Copy of Raw Data'!$E:$E,'Copy of Raw Data'!R:R,"ERROR",0,1)</f>
        <v>fl oz</v>
      </c>
      <c r="S98" s="17">
        <f t="shared" si="7"/>
        <v>0.899038461538462</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0.75 to 1</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 to 0.05</v>
      </c>
      <c r="V98" s="17">
        <f t="shared" si="9"/>
        <v>0.0311556996436097</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 to 0.05</v>
      </c>
      <c r="X98" s="17">
        <f t="shared" si="10"/>
        <v>0.0304037355948076</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15 to 20</v>
      </c>
      <c r="Z98" s="17">
        <f t="array" ref="Z98">_xlfn.IFS(AA98="oz",_xlfn.IFS(R98="oz",Q98,R98="fl oz",Q98*1.04,R98="ml",Q98*0.0338),AA98="fl oz",_xlfn.IFS(R98="oz",Q98/1.04,R98="fl oz",Q98,R98="ml",Q98*0.0338/1.04),AA98="ml",_xlfn.IFS(R98="oz",Q98/0.0338,R98="fl oz",Q98*1.04/0.0338,R98="ml",Q98))</f>
        <v>16.64</v>
      </c>
      <c r="AA98" s="9" t="str">
        <f>_xlfn.XLOOKUP($E98,'Copy of Raw Data'!$E:$E,'Copy of Raw Data'!AA:AA,"ERROR",0,1)</f>
        <v>oz</v>
      </c>
      <c r="AB98" s="9"/>
      <c r="AC98" s="9"/>
      <c r="AD98" s="9"/>
      <c r="AE98" s="9"/>
      <c r="AF98" s="9"/>
      <c r="AG98">
        <f>IF(SUMIF('Claims Backend'!$AG$1:$AZ$1,AG$3,'Claims Backend'!$AG97:$AZ97)&gt;=1,1,0)*$H98</f>
        <v>0</v>
      </c>
    </row>
    <row r="99" hidden="1" spans="1:33">
      <c r="A99" s="9" t="str">
        <f>_xlfn.XLOOKUP($E99,'Copy of Raw Data'!$E:$E,'Copy of Raw Data'!A:A,"ERROR",0,1)</f>
        <v>US</v>
      </c>
      <c r="B99" s="9" t="str">
        <f>_xlfn.XLOOKUP($E99,'Copy of Raw Data'!$E:$E,'Copy of Raw Data'!B:B,"ERROR",0,1)</f>
        <v>Hair Mousses</v>
      </c>
      <c r="C99" s="9" t="str">
        <f>_xlfn.XLOOKUP($E99,'Copy of Raw Data'!$E:$E,'Copy of Raw Data'!C:C,"ERROR",0,1)</f>
        <v>Kafune Amor Hair Care</v>
      </c>
      <c r="D99" s="9" t="str">
        <f>_xlfn.XLOOKUP($E99,'Copy of Raw Data'!$E:$E,'Copy of Raw Data'!D:D,"ERROR",0,1)</f>
        <v>www.amazon.com/dp/B096LBQ274</v>
      </c>
      <c r="E99" s="9" t="s">
        <v>394</v>
      </c>
      <c r="F99" s="9" t="str">
        <f>_xlfn.XLOOKUP($E99,'Copy of Raw Data'!$E:$E,'Copy of Raw Data'!F:F,"ERROR",0,1)</f>
        <v>Kafune Tint Melting Mousse – Concealer for Lace Wigs, Hair Wigs, Toupees and Hair Pieces – Natural Finishing Edge Control – Melt and Form Hair – Quick Drying – 6.8 Fl oz – Mocha Medium Brown</v>
      </c>
      <c r="G99" s="9">
        <f>_xlfn.XLOOKUP($E99,'Copy of Raw Data'!$E:$E,'Copy of Raw Data'!G:G,"ERROR",0,1)</f>
        <v>1703</v>
      </c>
      <c r="H99" s="9">
        <f>_xlfn.XLOOKUP($E99,'Copy of Raw Data'!$E:$E,'Copy of Raw Data'!H:H,"ERROR",0,1)</f>
        <v>38931.86</v>
      </c>
      <c r="I99" s="9">
        <f>_xlfn.XLOOKUP($E99,'Copy of Raw Data'!$E:$E,'Copy of Raw Data'!I:I,"ERROR",0,1)</f>
        <v>0.00163801037176466</v>
      </c>
      <c r="J99" s="9" t="str">
        <f>_xlfn.XLOOKUP($E99,'Copy of Raw Data'!$E:$E,'Copy of 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20 to 30</v>
      </c>
      <c r="L99" s="9">
        <f>_xlfn.XLOOKUP($E99,'Copy of Raw Data'!$E:$E,'Copy of Raw Data'!L:L,"ERROR",0,1)</f>
        <v>23.11</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20 to 30</v>
      </c>
      <c r="N99" s="9">
        <f>_xlfn.XLOOKUP($E99,'Copy of Raw Data'!$E:$E,'Copy of Raw Data'!N:N,"ERROR",0,1)</f>
        <v>23.97</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2% to 4%</v>
      </c>
      <c r="P99" s="16">
        <f t="shared" si="8"/>
        <v>0.0358781810596579</v>
      </c>
      <c r="Q99" s="9">
        <f>_xlfn.XLOOKUP($E99,'Copy of Raw Data'!$E:$E,'Copy of Raw Data'!Q:Q,"ERROR",0,1)</f>
        <v>6.8</v>
      </c>
      <c r="R99" s="9" t="str">
        <f>_xlfn.XLOOKUP($E99,'Copy of Raw Data'!$E:$E,'Copy of Raw Data'!R:R,"ERROR",0,1)</f>
        <v>fl oz</v>
      </c>
      <c r="S99" s="17">
        <f t="shared" si="7"/>
        <v>3.26781674208145</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3 to 4</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0.1 to 0.2</v>
      </c>
      <c r="V99" s="17">
        <f t="shared" si="9"/>
        <v>0.114623709060638</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0.1 to 0.2</v>
      </c>
      <c r="X99" s="17">
        <f t="shared" si="10"/>
        <v>0.110511218873231</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7.072</v>
      </c>
      <c r="AA99" s="9" t="str">
        <f>_xlfn.XLOOKUP($E99,'Copy of Raw Data'!$E:$E,'Copy of Raw Data'!AA:AA,"ERROR",0,1)</f>
        <v>oz</v>
      </c>
      <c r="AB99" s="9"/>
      <c r="AC99" s="9"/>
      <c r="AD99" s="9"/>
      <c r="AE99" s="9"/>
      <c r="AF99" s="9"/>
      <c r="AG99">
        <f>IF(SUMIF('Claims Backend'!$AG$1:$AZ$1,AG$3,'Claims Backend'!$AG98:$AZ98)&gt;=1,1,0)*$H99</f>
        <v>0</v>
      </c>
    </row>
    <row r="100" hidden="1" spans="1:33">
      <c r="A100" s="9" t="str">
        <f>_xlfn.XLOOKUP($E100,'Copy of Raw Data'!$E:$E,'Copy of Raw Data'!A:A,"ERROR",0,1)</f>
        <v>US</v>
      </c>
      <c r="B100" s="9" t="str">
        <f>_xlfn.XLOOKUP($E100,'Copy of Raw Data'!$E:$E,'Copy of Raw Data'!B:B,"ERROR",0,1)</f>
        <v>Hair Mousses</v>
      </c>
      <c r="C100" s="9" t="str">
        <f>_xlfn.XLOOKUP($E100,'Copy of Raw Data'!$E:$E,'Copy of Raw Data'!C:C,"ERROR",0,1)</f>
        <v>schwarzkopf</v>
      </c>
      <c r="D100" s="9" t="str">
        <f>_xlfn.XLOOKUP($E100,'Copy of Raw Data'!$E:$E,'Copy of Raw Data'!D:D,"ERROR",0,1)</f>
        <v>www.amazon.com/dp/B01CGSZIZK</v>
      </c>
      <c r="E100" s="9" t="s">
        <v>398</v>
      </c>
      <c r="F100" s="9" t="str">
        <f>_xlfn.XLOOKUP($E100,'Copy of Raw Data'!$E:$E,'Copy of Raw Data'!F:F,"ERROR",0,1)</f>
        <v>OSiS+ Grip Extreme Hold Mousse – Extra Strong Control and Volume with Lasting Definition and Natural Shine – Volumizing Formula Protects Against Blow Dry Damage, 7 oz</v>
      </c>
      <c r="G100" s="9">
        <f>_xlfn.XLOOKUP($E100,'Copy of Raw Data'!$E:$E,'Copy of Raw Data'!G:G,"ERROR",0,1)</f>
        <v>3099</v>
      </c>
      <c r="H100" s="9">
        <f>_xlfn.XLOOKUP($E100,'Copy of Raw Data'!$E:$E,'Copy of Raw Data'!H:H,"ERROR",0,1)</f>
        <v>38528.23</v>
      </c>
      <c r="I100" s="9">
        <f>_xlfn.XLOOKUP($E100,'Copy of Raw Data'!$E:$E,'Copy of Raw Data'!I:I,"ERROR",0,1)</f>
        <v>0.00161367674376298</v>
      </c>
      <c r="J100" s="9" t="str">
        <f>_xlfn.XLOOKUP($E100,'Copy of Raw Data'!$E:$E,'Copy of 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10 to 15</v>
      </c>
      <c r="L100" s="9">
        <f>_xlfn.XLOOKUP($E100,'Copy of Raw Data'!$E:$E,'Copy of Raw Data'!L:L,"ERROR",0,1)</f>
        <v>12.88</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15 to 20</v>
      </c>
      <c r="N100" s="9">
        <f>_xlfn.XLOOKUP($E100,'Copy of Raw Data'!$E:$E,'Copy of Raw Data'!N:N,"ERROR",0,1)</f>
        <v>19.92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30% to 40%</v>
      </c>
      <c r="P100" s="16">
        <f t="shared" si="8"/>
        <v>0.353413654618474</v>
      </c>
      <c r="Q100" s="9">
        <f>_xlfn.XLOOKUP($E100,'Copy of Raw Data'!$E:$E,'Copy of Raw Data'!Q:Q,"ERROR",0,1)</f>
        <v>7</v>
      </c>
      <c r="R100" s="9" t="str">
        <f>_xlfn.XLOOKUP($E100,'Copy of Raw Data'!$E:$E,'Copy of Raw Data'!R:R,"ERROR",0,1)</f>
        <v>oz</v>
      </c>
      <c r="S100" s="17">
        <f t="shared" si="7"/>
        <v>1.84</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1 to 2</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0.05 to 0.1</v>
      </c>
      <c r="V100" s="17">
        <f t="shared" si="9"/>
        <v>0.0962365331658534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0.05 to 0.1</v>
      </c>
      <c r="X100" s="17">
        <f t="shared" si="10"/>
        <v>0.0622252282718972</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6 to 8</v>
      </c>
      <c r="Z100" s="17">
        <f t="array" ref="Z100">_xlfn.IFS(AA100="oz",_xlfn.IFS(R100="oz",Q100,R100="fl oz",Q100*1.04,R100="ml",Q100*0.0338),AA100="fl oz",_xlfn.IFS(R100="oz",Q100/1.04,R100="fl oz",Q100,R100="ml",Q100*0.0338/1.04),AA100="ml",_xlfn.IFS(R100="oz",Q100/0.0338,R100="fl oz",Q100*1.04/0.0338,R100="ml",Q100))</f>
        <v>7</v>
      </c>
      <c r="AA100" s="9" t="str">
        <f>_xlfn.XLOOKUP($E100,'Copy of Raw Data'!$E:$E,'Copy of Raw Data'!AA:AA,"ERROR",0,1)</f>
        <v>oz</v>
      </c>
      <c r="AB100" s="9"/>
      <c r="AC100" s="9"/>
      <c r="AD100" s="9"/>
      <c r="AE100" s="9"/>
      <c r="AF100" s="9"/>
      <c r="AG100">
        <f>IF(SUMIF('Claims Backend'!$AG$1:$AZ$1,AG$3,'Claims Backend'!$AG99:$AZ99)&gt;=1,1,0)*$H100</f>
        <v>0</v>
      </c>
    </row>
    <row r="101" hidden="1" spans="1:33">
      <c r="A101" s="9" t="str">
        <f>_xlfn.XLOOKUP($E101,'Copy of Raw Data'!$E:$E,'Copy of Raw Data'!A:A,"ERROR",0,1)</f>
        <v>US</v>
      </c>
      <c r="B101" s="9" t="str">
        <f>_xlfn.XLOOKUP($E101,'Copy of Raw Data'!$E:$E,'Copy of Raw Data'!B:B,"ERROR",0,1)</f>
        <v>Hair Mousses</v>
      </c>
      <c r="C101" s="9" t="str">
        <f>_xlfn.XLOOKUP($E101,'Copy of Raw Data'!$E:$E,'Copy of Raw Data'!C:C,"ERROR",0,1)</f>
        <v>AmPro</v>
      </c>
      <c r="D101" s="9" t="str">
        <f>_xlfn.XLOOKUP($E101,'Copy of Raw Data'!$E:$E,'Copy of Raw Data'!D:D,"ERROR",0,1)</f>
        <v>www.amazon.com/dp/B08MBD47TX</v>
      </c>
      <c r="E101" s="9" t="s">
        <v>402</v>
      </c>
      <c r="F101" s="9" t="str">
        <f>_xlfn.XLOOKUP($E101,'Copy of Raw Data'!$E:$E,'Copy of Raw Data'!F:F,"ERROR",0,1)</f>
        <v>Shine N Jam Magic Fingers For Braiders Setting Mousse 12 Ounce (354ml)</v>
      </c>
      <c r="G101" s="9">
        <f>_xlfn.XLOOKUP($E101,'Copy of Raw Data'!$E:$E,'Copy of Raw Data'!G:G,"ERROR",0,1)</f>
        <v>4965</v>
      </c>
      <c r="H101" s="9">
        <f>_xlfn.XLOOKUP($E101,'Copy of Raw Data'!$E:$E,'Copy of Raw Data'!H:H,"ERROR",0,1)</f>
        <v>37955.87</v>
      </c>
      <c r="I101" s="9">
        <f>_xlfn.XLOOKUP($E101,'Copy of Raw Data'!$E:$E,'Copy of Raw Data'!I:I,"ERROR",0,1)</f>
        <v>0.00160764733024142</v>
      </c>
      <c r="J101" s="9" t="str">
        <f>_xlfn.XLOOKUP($E101,'Copy of Raw Data'!$E:$E,'Copy of 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5 to 10</v>
      </c>
      <c r="L101" s="9">
        <f>_xlfn.XLOOKUP($E101,'Copy of Raw Data'!$E:$E,'Copy of Raw Data'!L:L,"ERROR",0,1)</f>
        <v>7.61</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5 to 10</v>
      </c>
      <c r="N101" s="9">
        <f>_xlfn.XLOOKUP($E101,'Copy of Raw Data'!$E:$E,'Copy of Raw Data'!N:N,"ERROR",0,1)</f>
        <v>8.42</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8% to 10%</v>
      </c>
      <c r="P101" s="16">
        <f t="shared" si="8"/>
        <v>0.0961995249406175</v>
      </c>
      <c r="Q101" s="9">
        <f>_xlfn.XLOOKUP($E101,'Copy of Raw Data'!$E:$E,'Copy of Raw Data'!Q:Q,"ERROR",0,1)</f>
        <v>12</v>
      </c>
      <c r="R101" s="9" t="str">
        <f>_xlfn.XLOOKUP($E101,'Copy of Raw Data'!$E:$E,'Copy of Raw Data'!R:R,"ERROR",0,1)</f>
        <v>oz</v>
      </c>
      <c r="S101" s="17">
        <f t="shared" si="7"/>
        <v>0.634166666666667</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0.5 to 0.75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 to 0.05</v>
      </c>
      <c r="V101" s="17">
        <f t="shared" si="9"/>
        <v>0.0237290046218014</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 to 0.05</v>
      </c>
      <c r="X101" s="17">
        <f t="shared" si="10"/>
        <v>0.0214462856498704</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10 to 15</v>
      </c>
      <c r="Z101" s="17">
        <f t="array" ref="Z101">_xlfn.IFS(AA101="oz",_xlfn.IFS(R101="oz",Q101,R101="fl oz",Q101*1.04,R101="ml",Q101*0.0338),AA101="fl oz",_xlfn.IFS(R101="oz",Q101/1.04,R101="fl oz",Q101,R101="ml",Q101*0.0338/1.04),AA101="ml",_xlfn.IFS(R101="oz",Q101/0.0338,R101="fl oz",Q101*1.04/0.0338,R101="ml",Q101))</f>
        <v>12</v>
      </c>
      <c r="AA101" s="9" t="str">
        <f>_xlfn.XLOOKUP($E101,'Copy of Raw Data'!$E:$E,'Copy of Raw Data'!AA:AA,"ERROR",0,1)</f>
        <v>oz</v>
      </c>
      <c r="AB101" s="9"/>
      <c r="AC101" s="9"/>
      <c r="AD101" s="9"/>
      <c r="AE101" s="9"/>
      <c r="AF101" s="9"/>
      <c r="AG101">
        <f>IF(SUMIF('Claims Backend'!$AG$1:$AZ$1,AG$3,'Claims Backend'!$AG100:$AZ100)&gt;=1,1,0)*$H101</f>
        <v>0</v>
      </c>
    </row>
    <row r="102" hidden="1" spans="1:33">
      <c r="A102" s="9" t="str">
        <f>_xlfn.XLOOKUP($E102,'Copy of Raw Data'!$E:$E,'Copy of Raw Data'!A:A,"ERROR",0,1)</f>
        <v>US</v>
      </c>
      <c r="B102" s="9" t="str">
        <f>_xlfn.XLOOKUP($E102,'Copy of Raw Data'!$E:$E,'Copy of Raw Data'!B:B,"ERROR",0,1)</f>
        <v>Hair Mousses</v>
      </c>
      <c r="C102" s="9" t="str">
        <f>_xlfn.XLOOKUP($E102,'Copy of Raw Data'!$E:$E,'Copy of Raw Data'!C:C,"ERROR",0,1)</f>
        <v>others</v>
      </c>
      <c r="D102" s="9" t="str">
        <f>_xlfn.XLOOKUP($E102,'Copy of Raw Data'!$E:$E,'Copy of Raw Data'!D:D,"ERROR",0,1)</f>
        <v>www.amazon.com/dp/B07HHN1864</v>
      </c>
      <c r="E102" s="9" t="s">
        <v>405</v>
      </c>
      <c r="F102" s="9" t="str">
        <f>_xlfn.XLOOKUP($E102,'Copy of Raw Data'!$E:$E,'Copy of Raw Data'!F:F,"ERROR",0,1)</f>
        <v>OUIDAD Vitalcurl+ Soft Defining Mousse, 5.7 oz (Pack of 1) OUIDAD Vitalcurl+ Soft Defining Mousse, 5.7 oz (Pack of 1)</v>
      </c>
      <c r="G102" s="9">
        <f>_xlfn.XLOOKUP($E102,'Copy of Raw Data'!$E:$E,'Copy of Raw Data'!G:G,"ERROR",0,1)</f>
        <v>1639</v>
      </c>
      <c r="H102" s="9">
        <f>_xlfn.XLOOKUP($E102,'Copy of Raw Data'!$E:$E,'Copy of Raw Data'!H:H,"ERROR",0,1)</f>
        <v>37814.05</v>
      </c>
      <c r="I102" s="9">
        <f>_xlfn.XLOOKUP($E102,'Copy of Raw Data'!$E:$E,'Copy of Raw Data'!I:I,"ERROR",0,1)</f>
        <v>0.00159084302909539</v>
      </c>
      <c r="J102" s="9" t="str">
        <f>_xlfn.XLOOKUP($E102,'Copy of Raw Data'!$E:$E,'Copy of 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_xlfn.XLOOKUP($E102,'Copy of Raw Data'!$E:$E,'Copy of Raw Data'!L:L,"ERROR",0,1)</f>
        <v>23.04</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_xlfn.XLOOKUP($E102,'Copy of Raw Data'!$E:$E,'Copy of Raw Data'!N:N,"ERROR",0,1)</f>
        <v>26</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10% to 15%</v>
      </c>
      <c r="P102" s="16">
        <f t="shared" si="8"/>
        <v>0.113846153846154</v>
      </c>
      <c r="Q102" s="9">
        <f>_xlfn.XLOOKUP($E102,'Copy of Raw Data'!$E:$E,'Copy of Raw Data'!Q:Q,"ERROR",0,1)</f>
        <v>5.7</v>
      </c>
      <c r="R102" s="9" t="str">
        <f>_xlfn.XLOOKUP($E102,'Copy of Raw Data'!$E:$E,'Copy of Raw Data'!R:R,"ERROR",0,1)</f>
        <v>oz</v>
      </c>
      <c r="S102" s="17">
        <f t="shared" si="7"/>
        <v>4.04210526315789</v>
      </c>
      <c r="T102" s="9" t="str">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4 to 5</v>
      </c>
      <c r="U102" s="17"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0.1 to 0.2</v>
      </c>
      <c r="V102" s="17">
        <f t="shared" si="9"/>
        <v>0.154257812268242</v>
      </c>
      <c r="W102" s="17"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0.1 to 0.2</v>
      </c>
      <c r="X102" s="17">
        <f t="shared" si="10"/>
        <v>0.136696153640781</v>
      </c>
      <c r="Y102" s="9"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4 to 6</v>
      </c>
      <c r="Z102" s="17">
        <f t="array" ref="Z102">_xlfn.IFS(AA102="oz",_xlfn.IFS(R102="oz",Q102,R102="fl oz",Q102*1.04,R102="ml",Q102*0.0338),AA102="fl oz",_xlfn.IFS(R102="oz",Q102/1.04,R102="fl oz",Q102,R102="ml",Q102*0.0338/1.04),AA102="ml",_xlfn.IFS(R102="oz",Q102/0.0338,R102="fl oz",Q102*1.04/0.0338,R102="ml",Q102))</f>
        <v>5.7</v>
      </c>
      <c r="AA102" s="9" t="str">
        <f>_xlfn.XLOOKUP($E102,'Copy of Raw Data'!$E:$E,'Copy of Raw Data'!AA:AA,"ERROR",0,1)</f>
        <v>oz</v>
      </c>
      <c r="AB102" s="9"/>
      <c r="AC102" s="9"/>
      <c r="AD102" s="9"/>
      <c r="AE102" s="9"/>
      <c r="AF102" s="9"/>
      <c r="AG102">
        <f>IF(SUMIF('Claims Backend'!$AG$1:$AZ$1,AG$3,'Claims Backend'!$AG101:$AZ101)&gt;=1,1,0)*$H102</f>
        <v>0</v>
      </c>
    </row>
    <row r="103" hidden="1" spans="1:33">
      <c r="A103" s="9" t="str">
        <f>_xlfn.XLOOKUP($E103,'Copy of Raw Data'!$E:$E,'Copy of Raw Data'!A:A,"ERROR",0,1)</f>
        <v>US</v>
      </c>
      <c r="B103" s="9" t="str">
        <f>_xlfn.XLOOKUP($E103,'Copy of Raw Data'!$E:$E,'Copy of Raw Data'!B:B,"ERROR",0,1)</f>
        <v>Hair Mousses</v>
      </c>
      <c r="C103" s="9" t="str">
        <f>_xlfn.XLOOKUP($E103,'Copy of Raw Data'!$E:$E,'Copy of Raw Data'!C:C,"ERROR",0,1)</f>
        <v>others</v>
      </c>
      <c r="D103" s="9" t="str">
        <f>_xlfn.XLOOKUP($E103,'Copy of Raw Data'!$E:$E,'Copy of Raw Data'!D:D,"ERROR",0,1)</f>
        <v>www.amazon.com/dp/B01C502ISE</v>
      </c>
      <c r="E103" s="9" t="s">
        <v>408</v>
      </c>
      <c r="F103" s="9" t="str">
        <f>_xlfn.XLOOKUP($E103,'Copy of Raw Data'!$E:$E,'Copy of Raw Data'!F:F,"ERROR",0,1)</f>
        <v>Moroccanoil Beach Wave Mousse</v>
      </c>
      <c r="G103" s="9">
        <f>_xlfn.XLOOKUP($E103,'Copy of Raw Data'!$E:$E,'Copy of Raw Data'!G:G,"ERROR",0,1)</f>
        <v>1247</v>
      </c>
      <c r="H103" s="9">
        <f>_xlfn.XLOOKUP($E103,'Copy of Raw Data'!$E:$E,'Copy of Raw Data'!H:H,"ERROR",0,1)</f>
        <v>37418.79</v>
      </c>
      <c r="I103" s="9">
        <f>_xlfn.XLOOKUP($E103,'Copy of Raw Data'!$E:$E,'Copy of Raw Data'!I:I,"ERROR",0,1)</f>
        <v>0.00153435607185792</v>
      </c>
      <c r="J103" s="9" t="str">
        <f>_xlfn.XLOOKUP($E103,'Copy of Raw Data'!$E:$E,'Copy of 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20 to 30</v>
      </c>
      <c r="L103" s="9">
        <f>_xlfn.XLOOKUP($E103,'Copy of Raw Data'!$E:$E,'Copy of Raw Data'!L:L,"ERROR",0,1)</f>
        <v>30</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20 to 30</v>
      </c>
      <c r="N103" s="9">
        <f>_xlfn.XLOOKUP($E103,'Copy of Raw Data'!$E:$E,'Copy of Raw Data'!N:N,"ERROR",0,1)</f>
        <v>30</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No Discount</v>
      </c>
      <c r="P103" s="16">
        <f t="shared" si="8"/>
        <v>0</v>
      </c>
      <c r="Q103" s="9">
        <f>_xlfn.XLOOKUP($E103,'Copy of Raw Data'!$E:$E,'Copy of Raw Data'!Q:Q,"ERROR",0,1)</f>
        <v>0</v>
      </c>
      <c r="R103" s="9">
        <f>_xlfn.XLOOKUP($E103,'Copy of Raw Data'!$E:$E,'Copy of Raw Data'!R:R,"ERROR",0,1)</f>
        <v>0</v>
      </c>
      <c r="S103" s="17" t="e">
        <f t="shared" si="7"/>
        <v>#N/A</v>
      </c>
      <c r="T103" s="9" t="e">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#N/A</v>
      </c>
      <c r="U103" s="17" t="e">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#N/A</v>
      </c>
      <c r="V103" s="17" t="e">
        <f t="shared" si="9"/>
        <v>#N/A</v>
      </c>
      <c r="W103" s="17" t="e">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#N/A</v>
      </c>
      <c r="X103" s="17" t="e">
        <f t="shared" si="10"/>
        <v>#N/A</v>
      </c>
      <c r="Y103" s="9" t="e">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#N/A</v>
      </c>
      <c r="Z103" s="17" t="e">
        <f t="array" ref="Z103">_xlfn.IFS(AA103="oz",_xlfn.IFS(R103="oz",Q103,R103="fl oz",Q103*1.04,R103="ml",Q103*0.0338),AA103="fl oz",_xlfn.IFS(R103="oz",Q103/1.04,R103="fl oz",Q103,R103="ml",Q103*0.0338/1.04),AA103="ml",_xlfn.IFS(R103="oz",Q103/0.0338,R103="fl oz",Q103*1.04/0.0338,R103="ml",Q103))</f>
        <v>#N/A</v>
      </c>
      <c r="AA103" s="9" t="str">
        <f>_xlfn.XLOOKUP($E103,'Copy of Raw Data'!$E:$E,'Copy of Raw Data'!AA:AA,"ERROR",0,1)</f>
        <v>oz</v>
      </c>
      <c r="AB103" s="9"/>
      <c r="AC103" s="9"/>
      <c r="AD103" s="9"/>
      <c r="AE103" s="9"/>
      <c r="AF103" s="9"/>
      <c r="AG103">
        <f>IF(SUMIF('Claims Backend'!$AG$1:$AZ$1,AG$3,'Claims Backend'!$AG102:$AZ102)&gt;=1,1,0)*$H103</f>
        <v>0</v>
      </c>
    </row>
    <row r="104" hidden="1" spans="1:33">
      <c r="A104" s="9" t="str">
        <f>_xlfn.XLOOKUP($E104,'Copy of Raw Data'!$E:$E,'Copy of Raw Data'!A:A,"ERROR",0,1)</f>
        <v>US</v>
      </c>
      <c r="B104" s="9" t="str">
        <f>_xlfn.XLOOKUP($E104,'Copy of Raw Data'!$E:$E,'Copy of Raw Data'!B:B,"ERROR",0,1)</f>
        <v>Hair Mousses</v>
      </c>
      <c r="C104" s="9" t="str">
        <f>_xlfn.XLOOKUP($E104,'Copy of Raw Data'!$E:$E,'Copy of Raw Data'!C:C,"ERROR",0,1)</f>
        <v>others</v>
      </c>
      <c r="D104" s="9" t="str">
        <f>_xlfn.XLOOKUP($E104,'Copy of Raw Data'!$E:$E,'Copy of Raw Data'!D:D,"ERROR",0,1)</f>
        <v>www.amazon.com/dp/B003JMYB7Y</v>
      </c>
      <c r="E104" s="9" t="s">
        <v>411</v>
      </c>
      <c r="F104" s="9" t="str">
        <f>_xlfn.XLOOKUP($E104,'Copy of Raw Data'!$E:$E,'Copy of Raw Data'!F:F,"ERROR",0,1)</f>
        <v>Roux, Argan Oil Keratin Repair &amp; Shine Leave in Treatment, Rejuvinating Formula for Damaged Hair, 8.45 Fl Oz</v>
      </c>
      <c r="G104" s="9">
        <f>_xlfn.XLOOKUP($E104,'Copy of Raw Data'!$E:$E,'Copy of Raw Data'!G:G,"ERROR",0,1)</f>
        <v>2969</v>
      </c>
      <c r="H104" s="9">
        <f>_xlfn.XLOOKUP($E104,'Copy of Raw Data'!$E:$E,'Copy of Raw Data'!H:H,"ERROR",0,1)</f>
        <v>36090.14</v>
      </c>
      <c r="I104" s="9">
        <f>_xlfn.XLOOKUP($E104,'Copy of Raw Data'!$E:$E,'Copy of Raw Data'!I:I,"ERROR",0,1)</f>
        <v>0.0015197837846019</v>
      </c>
      <c r="J104" s="9" t="str">
        <f>_xlfn.XLOOKUP($E104,'Copy of Raw Data'!$E:$E,'Copy of 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10 to 15</v>
      </c>
      <c r="L104" s="9">
        <f>_xlfn.XLOOKUP($E104,'Copy of Raw Data'!$E:$E,'Copy of Raw Data'!L:L,"ERROR",0,1)</f>
        <v>12.32</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10 to 15</v>
      </c>
      <c r="N104" s="9">
        <f>_xlfn.XLOOKUP($E104,'Copy of Raw Data'!$E:$E,'Copy of Raw Data'!N:N,"ERROR",0,1)</f>
        <v>13.74</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10% to 15%</v>
      </c>
      <c r="P104" s="16">
        <f t="shared" si="8"/>
        <v>0.10334788937409</v>
      </c>
      <c r="Q104" s="9">
        <f>_xlfn.XLOOKUP($E104,'Copy of Raw Data'!$E:$E,'Copy of Raw Data'!Q:Q,"ERROR",0,1)</f>
        <v>8.45</v>
      </c>
      <c r="R104" s="9" t="str">
        <f>_xlfn.XLOOKUP($E104,'Copy of Raw Data'!$E:$E,'Copy of Raw Data'!R:R,"ERROR",0,1)</f>
        <v>fl oz</v>
      </c>
      <c r="S104" s="17">
        <f t="shared" si="7"/>
        <v>1.40191169776969</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1 to 2</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0.05 to 0.1</v>
      </c>
      <c r="V104" s="17">
        <f t="shared" si="9"/>
        <v>0.0528743887697569</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 to 0.05</v>
      </c>
      <c r="X104" s="17">
        <f t="shared" si="10"/>
        <v>0.0474099322884574</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8 to 10</v>
      </c>
      <c r="Z104" s="17">
        <f t="array" ref="Z104">_xlfn.IFS(AA104="oz",_xlfn.IFS(R104="oz",Q104,R104="fl oz",Q104*1.04,R104="ml",Q104*0.0338),AA104="fl oz",_xlfn.IFS(R104="oz",Q104/1.04,R104="fl oz",Q104,R104="ml",Q104*0.0338/1.04),AA104="ml",_xlfn.IFS(R104="oz",Q104/0.0338,R104="fl oz",Q104*1.04/0.0338,R104="ml",Q104))</f>
        <v>8.788</v>
      </c>
      <c r="AA104" s="9" t="str">
        <f>_xlfn.XLOOKUP($E104,'Copy of Raw Data'!$E:$E,'Copy of Raw Data'!AA:AA,"ERROR",0,1)</f>
        <v>oz</v>
      </c>
      <c r="AB104" s="9"/>
      <c r="AC104" s="9"/>
      <c r="AD104" s="9"/>
      <c r="AE104" s="9"/>
      <c r="AF104" s="9"/>
      <c r="AG104">
        <f>IF(SUMIF('Claims Backend'!$AG$1:$AZ$1,AG$3,'Claims Backend'!$AG103:$AZ103)&gt;=1,1,0)*$H104</f>
        <v>0</v>
      </c>
    </row>
    <row r="105" hidden="1" spans="1:33">
      <c r="A105" s="9" t="str">
        <f>_xlfn.XLOOKUP($E105,'Copy of Raw Data'!$E:$E,'Copy of Raw Data'!A:A,"ERROR",0,1)</f>
        <v>US</v>
      </c>
      <c r="B105" s="9" t="str">
        <f>_xlfn.XLOOKUP($E105,'Copy of Raw Data'!$E:$E,'Copy of Raw Data'!B:B,"ERROR",0,1)</f>
        <v>Hair Mousses</v>
      </c>
      <c r="C105" s="9" t="str">
        <f>_xlfn.XLOOKUP($E105,'Copy of Raw Data'!$E:$E,'Copy of Raw Data'!C:C,"ERROR",0,1)</f>
        <v>bumble and bumble</v>
      </c>
      <c r="D105" s="9" t="str">
        <f>_xlfn.XLOOKUP($E105,'Copy of Raw Data'!$E:$E,'Copy of Raw Data'!D:D,"ERROR",0,1)</f>
        <v>www.amazon.com/dp/B07JDW29Y2</v>
      </c>
      <c r="E105" s="9" t="s">
        <v>414</v>
      </c>
      <c r="F105" s="9" t="str">
        <f>_xlfn.XLOOKUP($E105,'Copy of Raw Data'!$E:$E,'Copy of Raw Data'!F:F,"ERROR",0,1)</f>
        <v>Bumble and Bumble Full Form Mousse, 5 ounce (pack of 1)</v>
      </c>
      <c r="G105" s="9">
        <f>_xlfn.XLOOKUP($E105,'Copy of Raw Data'!$E:$E,'Copy of Raw Data'!G:G,"ERROR",0,1)</f>
        <v>1247</v>
      </c>
      <c r="H105" s="9">
        <f>_xlfn.XLOOKUP($E105,'Copy of Raw Data'!$E:$E,'Copy of Raw Data'!H:H,"ERROR",0,1)</f>
        <v>35747.38</v>
      </c>
      <c r="I105" s="9">
        <f>_xlfn.XLOOKUP($E105,'Copy of Raw Data'!$E:$E,'Copy of Raw Data'!I:I,"ERROR",0,1)</f>
        <v>0.00149433840111024</v>
      </c>
      <c r="J105" s="9" t="str">
        <f>_xlfn.XLOOKUP($E105,'Copy of Raw Data'!$E:$E,'Copy of 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20 to 30</v>
      </c>
      <c r="L105" s="9">
        <f>_xlfn.XLOOKUP($E105,'Copy of Raw Data'!$E:$E,'Copy of Raw Data'!L:L,"ERROR",0,1)</f>
        <v>28.89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_xlfn.XLOOKUP($E105,'Copy of Raw Data'!$E:$E,'Copy of Raw Data'!N:N,"ERROR",0,1)</f>
        <v>30.99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6% to 8%</v>
      </c>
      <c r="P105" s="16">
        <f t="shared" si="8"/>
        <v>0.0677637947725072</v>
      </c>
      <c r="Q105" s="9">
        <f>_xlfn.XLOOKUP($E105,'Copy of Raw Data'!$E:$E,'Copy of Raw Data'!Q:Q,"ERROR",0,1)</f>
        <v>5</v>
      </c>
      <c r="R105" s="9" t="str">
        <f>_xlfn.XLOOKUP($E105,'Copy of Raw Data'!$E:$E,'Copy of Raw Data'!R:R,"ERROR",0,1)</f>
        <v>oz</v>
      </c>
      <c r="S105" s="17">
        <f t="shared" si="7"/>
        <v>5.778</v>
      </c>
      <c r="T105" s="9" t="str">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5 to 10</v>
      </c>
      <c r="U105" s="17"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0.2 to 0.3</v>
      </c>
      <c r="V105" s="17">
        <f t="shared" si="9"/>
        <v>0.209604328711532</v>
      </c>
      <c r="W105" s="17"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0.1 to 0.2</v>
      </c>
      <c r="X105" s="17">
        <f t="shared" si="10"/>
        <v>0.195400743997295</v>
      </c>
      <c r="Y105" s="9"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4 to 6</v>
      </c>
      <c r="Z105" s="17">
        <f t="array" ref="Z105">_xlfn.IFS(AA105="oz",_xlfn.IFS(R105="oz",Q105,R105="fl oz",Q105*1.04,R105="ml",Q105*0.0338),AA105="fl oz",_xlfn.IFS(R105="oz",Q105/1.04,R105="fl oz",Q105,R105="ml",Q105*0.0338/1.04),AA105="ml",_xlfn.IFS(R105="oz",Q105/0.0338,R105="fl oz",Q105*1.04/0.0338,R105="ml",Q105))</f>
        <v>5</v>
      </c>
      <c r="AA105" s="9" t="str">
        <f>_xlfn.XLOOKUP($E105,'Copy of Raw Data'!$E:$E,'Copy of Raw Data'!AA:AA,"ERROR",0,1)</f>
        <v>oz</v>
      </c>
      <c r="AB105" s="9"/>
      <c r="AC105" s="9"/>
      <c r="AD105" s="9"/>
      <c r="AE105" s="9"/>
      <c r="AF105" s="9"/>
      <c r="AG105">
        <f>IF(SUMIF('Claims Backend'!$AG$1:$AZ$1,AG$3,'Claims Backend'!$AG104:$AZ104)&gt;=1,1,0)*$H105</f>
        <v>0</v>
      </c>
    </row>
    <row r="106" hidden="1" spans="1:33">
      <c r="A106" s="9" t="str">
        <f>_xlfn.XLOOKUP($E106,'Copy of Raw Data'!$E:$E,'Copy of Raw Data'!A:A,"ERROR",0,1)</f>
        <v>US</v>
      </c>
      <c r="B106" s="9" t="str">
        <f>_xlfn.XLOOKUP($E106,'Copy of Raw Data'!$E:$E,'Copy of Raw Data'!B:B,"ERROR",0,1)</f>
        <v>Hair Mousses</v>
      </c>
      <c r="C106" s="9" t="str">
        <f>_xlfn.XLOOKUP($E106,'Copy of Raw Data'!$E:$E,'Copy of Raw Data'!C:C,"ERROR",0,1)</f>
        <v>elizabeth arden</v>
      </c>
      <c r="D106" s="9" t="str">
        <f>_xlfn.XLOOKUP($E106,'Copy of Raw Data'!$E:$E,'Copy of Raw Data'!D:D,"ERROR",0,1)</f>
        <v>www.amazon.com/dp/B001BEMDJ0</v>
      </c>
      <c r="E106" s="9" t="s">
        <v>418</v>
      </c>
      <c r="F106" s="9" t="str">
        <f>_xlfn.XLOOKUP($E106,'Copy of Raw Data'!$E:$E,'Copy of Raw Data'!F:F,"ERROR",0,1)</f>
        <v>Elizabeth Arden Flawless Finish Mousse Makeup</v>
      </c>
      <c r="G106" s="9">
        <f>_xlfn.XLOOKUP($E106,'Copy of Raw Data'!$E:$E,'Copy of Raw Data'!G:G,"ERROR",0,1)</f>
        <v>1011</v>
      </c>
      <c r="H106" s="9">
        <f>_xlfn.XLOOKUP($E106,'Copy of Raw Data'!$E:$E,'Copy of Raw Data'!H:H,"ERROR",0,1)</f>
        <v>35148.87</v>
      </c>
      <c r="I106" s="9">
        <f>_xlfn.XLOOKUP($E106,'Copy of Raw Data'!$E:$E,'Copy of Raw Data'!I:I,"ERROR",0,1)</f>
        <v>0.00147046945714319</v>
      </c>
      <c r="J106" s="9" t="str">
        <f>_xlfn.XLOOKUP($E106,'Copy of Raw Data'!$E:$E,'Copy of 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30 to 40</v>
      </c>
      <c r="L106" s="9">
        <f>_xlfn.XLOOKUP($E106,'Copy of Raw Data'!$E:$E,'Copy of Raw Data'!L:L,"ERROR",0,1)</f>
        <v>34.69</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30 to 40</v>
      </c>
      <c r="N106" s="9">
        <f>_xlfn.XLOOKUP($E106,'Copy of Raw Data'!$E:$E,'Copy of Raw Data'!N:N,"ERROR",0,1)</f>
        <v>34.69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No Discount</v>
      </c>
      <c r="P106" s="16">
        <f t="shared" si="8"/>
        <v>0</v>
      </c>
      <c r="Q106" s="9">
        <f>_xlfn.XLOOKUP($E106,'Copy of Raw Data'!$E:$E,'Copy of Raw Data'!Q:Q,"ERROR",0,1)</f>
        <v>0</v>
      </c>
      <c r="R106" s="9">
        <f>_xlfn.XLOOKUP($E106,'Copy of Raw Data'!$E:$E,'Copy of Raw Data'!R:R,"ERROR",0,1)</f>
        <v>0</v>
      </c>
      <c r="S106" s="17" t="e">
        <f t="shared" si="7"/>
        <v>#N/A</v>
      </c>
      <c r="T106" s="9" t="e">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#N/A</v>
      </c>
      <c r="U106" s="17" t="e">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#N/A</v>
      </c>
      <c r="V106" s="17" t="e">
        <f t="shared" si="9"/>
        <v>#N/A</v>
      </c>
      <c r="W106" s="17" t="e">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#N/A</v>
      </c>
      <c r="X106" s="17" t="e">
        <f t="shared" si="10"/>
        <v>#N/A</v>
      </c>
      <c r="Y106" s="9" t="e">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#N/A</v>
      </c>
      <c r="Z106" s="17" t="e">
        <f t="array" ref="Z106">_xlfn.IFS(AA106="oz",_xlfn.IFS(R106="oz",Q106,R106="fl oz",Q106*1.04,R106="ml",Q106*0.0338),AA106="fl oz",_xlfn.IFS(R106="oz",Q106/1.04,R106="fl oz",Q106,R106="ml",Q106*0.0338/1.04),AA106="ml",_xlfn.IFS(R106="oz",Q106/0.0338,R106="fl oz",Q106*1.04/0.0338,R106="ml",Q106))</f>
        <v>#N/A</v>
      </c>
      <c r="AA106" s="9" t="str">
        <f>_xlfn.XLOOKUP($E106,'Copy of Raw Data'!$E:$E,'Copy of Raw Data'!AA:AA,"ERROR",0,1)</f>
        <v>oz</v>
      </c>
      <c r="AB106" s="9"/>
      <c r="AC106" s="9"/>
      <c r="AD106" s="9"/>
      <c r="AE106" s="9"/>
      <c r="AF106" s="9"/>
      <c r="AG106">
        <f>IF(SUMIF('Claims Backend'!$AG$1:$AZ$1,AG$3,'Claims Backend'!$AG105:$AZ105)&gt;=1,1,0)*$H106</f>
        <v>0</v>
      </c>
    </row>
    <row r="107" hidden="1" spans="1:33">
      <c r="A107" s="9" t="str">
        <f>_xlfn.XLOOKUP($E107,'Copy of Raw Data'!$E:$E,'Copy of Raw Data'!A:A,"ERROR",0,1)</f>
        <v>US</v>
      </c>
      <c r="B107" s="9" t="str">
        <f>_xlfn.XLOOKUP($E107,'Copy of Raw Data'!$E:$E,'Copy of Raw Data'!B:B,"ERROR",0,1)</f>
        <v>Hair Mousses</v>
      </c>
      <c r="C107" s="9" t="str">
        <f>_xlfn.XLOOKUP($E107,'Copy of Raw Data'!$E:$E,'Copy of Raw Data'!C:C,"ERROR",0,1)</f>
        <v>Garnier</v>
      </c>
      <c r="D107" s="9" t="str">
        <f>_xlfn.XLOOKUP($E107,'Copy of Raw Data'!$E:$E,'Copy of Raw Data'!D:D,"ERROR",0,1)</f>
        <v>www.amazon.com/dp/B07BYD3TBN</v>
      </c>
      <c r="E107" s="9" t="s">
        <v>421</v>
      </c>
      <c r="F107" s="9" t="str">
        <f>_xlfn.XLOOKUP($E107,'Copy of Raw Data'!$E:$E,'Copy of Raw Data'!F:F,"ERROR",0,1)</f>
        <v>Garnier Fructis Style Mega Full Thickening Lotion, 5.0 Oz, 3 Count (Packaging May Vary)</v>
      </c>
      <c r="G107" s="9">
        <f>_xlfn.XLOOKUP($E107,'Copy of Raw Data'!$E:$E,'Copy of Raw Data'!G:G,"ERROR",0,1)</f>
        <v>2332</v>
      </c>
      <c r="H107" s="9">
        <f>_xlfn.XLOOKUP($E107,'Copy of Raw Data'!$E:$E,'Copy of Raw Data'!H:H,"ERROR",0,1)</f>
        <v>34587.44</v>
      </c>
      <c r="I107" s="9">
        <f>_xlfn.XLOOKUP($E107,'Copy of Raw Data'!$E:$E,'Copy of Raw Data'!I:I,"ERROR",0,1)</f>
        <v>0.00144289281924569</v>
      </c>
      <c r="J107" s="9" t="str">
        <f>_xlfn.XLOOKUP($E107,'Copy of Raw Data'!$E:$E,'Copy of 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10 to 15</v>
      </c>
      <c r="L107" s="9">
        <f>_xlfn.XLOOKUP($E107,'Copy of Raw Data'!$E:$E,'Copy of Raw Data'!L:L,"ERROR",0,1)</f>
        <v>14.88</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15 to 20</v>
      </c>
      <c r="N107" s="9">
        <f>_xlfn.XLOOKUP($E107,'Copy of Raw Data'!$E:$E,'Copy of Raw Data'!N:N,"ERROR",0,1)</f>
        <v>16.49</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8% to 10%</v>
      </c>
      <c r="P107" s="16">
        <f t="shared" si="8"/>
        <v>0.097634930260764</v>
      </c>
      <c r="Q107" s="9">
        <f>_xlfn.XLOOKUP($E107,'Copy of Raw Data'!$E:$E,'Copy of Raw Data'!Q:Q,"ERROR",0,1)</f>
        <v>15</v>
      </c>
      <c r="R107" s="9" t="str">
        <f>_xlfn.XLOOKUP($E107,'Copy of Raw Data'!$E:$E,'Copy of Raw Data'!R:R,"ERROR",0,1)</f>
        <v>fl oz</v>
      </c>
      <c r="S107" s="17">
        <f t="shared" si="7"/>
        <v>0.953846153846154</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0.75 to 1</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 to 0.05</v>
      </c>
      <c r="V107" s="17">
        <f t="shared" si="9"/>
        <v>0.0357474224569253</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 to 0.05</v>
      </c>
      <c r="X107" s="17">
        <f t="shared" si="10"/>
        <v>0.0322572253583414</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15 to 20</v>
      </c>
      <c r="Z107" s="17">
        <f t="array" ref="Z107">_xlfn.IFS(AA107="oz",_xlfn.IFS(R107="oz",Q107,R107="fl oz",Q107*1.04,R107="ml",Q107*0.0338),AA107="fl oz",_xlfn.IFS(R107="oz",Q107/1.04,R107="fl oz",Q107,R107="ml",Q107*0.0338/1.04),AA107="ml",_xlfn.IFS(R107="oz",Q107/0.0338,R107="fl oz",Q107*1.04/0.0338,R107="ml",Q107))</f>
        <v>15.6</v>
      </c>
      <c r="AA107" s="9" t="str">
        <f>_xlfn.XLOOKUP($E107,'Copy of Raw Data'!$E:$E,'Copy of Raw Data'!AA:AA,"ERROR",0,1)</f>
        <v>oz</v>
      </c>
      <c r="AB107" s="9"/>
      <c r="AC107" s="9"/>
      <c r="AD107" s="9"/>
      <c r="AE107" s="9"/>
      <c r="AF107" s="9"/>
      <c r="AG107">
        <f>IF(SUMIF('Claims Backend'!$AG$1:$AZ$1,AG$3,'Claims Backend'!$AG106:$AZ106)&gt;=1,1,0)*$H107</f>
        <v>0</v>
      </c>
    </row>
    <row r="108" hidden="1" spans="1:33">
      <c r="A108" s="9" t="str">
        <f>_xlfn.XLOOKUP($E108,'Copy of Raw Data'!$E:$E,'Copy of Raw Data'!A:A,"ERROR",0,1)</f>
        <v>US</v>
      </c>
      <c r="B108" s="9" t="str">
        <f>_xlfn.XLOOKUP($E108,'Copy of Raw Data'!$E:$E,'Copy of Raw Data'!B:B,"ERROR",0,1)</f>
        <v>Hair Mousses</v>
      </c>
      <c r="C108" s="9" t="str">
        <f>_xlfn.XLOOKUP($E108,'Copy of Raw Data'!$E:$E,'Copy of Raw Data'!C:C,"ERROR",0,1)</f>
        <v>surface</v>
      </c>
      <c r="D108" s="9" t="str">
        <f>_xlfn.XLOOKUP($E108,'Copy of Raw Data'!$E:$E,'Copy of Raw Data'!D:D,"ERROR",0,1)</f>
        <v>www.amazon.com/dp/B008RYKDN0</v>
      </c>
      <c r="E108" s="9" t="s">
        <v>425</v>
      </c>
      <c r="F108" s="9" t="str">
        <f>_xlfn.XLOOKUP($E108,'Copy of Raw Data'!$E:$E,'Copy of Raw Data'!F:F,"ERROR",0,1)</f>
        <v>Surface Hair Awaken Mousse: Color Safe, Volumizing, Firm Hold Hair Mousse to Thicken Hair, Sulfate-Free, Paraben-Free, 8.8 oz</v>
      </c>
      <c r="G108" s="9">
        <f>_xlfn.XLOOKUP($E108,'Copy of Raw Data'!$E:$E,'Copy of Raw Data'!G:G,"ERROR",0,1)</f>
        <v>989</v>
      </c>
      <c r="H108" s="9">
        <f>_xlfn.XLOOKUP($E108,'Copy of Raw Data'!$E:$E,'Copy of Raw Data'!H:H,"ERROR",0,1)</f>
        <v>33938.8</v>
      </c>
      <c r="I108" s="9">
        <f>_xlfn.XLOOKUP($E108,'Copy of Raw Data'!$E:$E,'Copy of Raw Data'!I:I,"ERROR",0,1)</f>
        <v>0.00143705642178243</v>
      </c>
      <c r="J108" s="9" t="str">
        <f>_xlfn.XLOOKUP($E108,'Copy of Raw Data'!$E:$E,'Copy of 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30 to 40</v>
      </c>
      <c r="L108" s="9">
        <f>_xlfn.XLOOKUP($E108,'Copy of Raw Data'!$E:$E,'Copy of Raw Data'!L:L,"ERROR",0,1)</f>
        <v>34.24</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30 to 40</v>
      </c>
      <c r="N108" s="9">
        <f>_xlfn.XLOOKUP($E108,'Copy of Raw Data'!$E:$E,'Copy of Raw Data'!N:N,"ERROR",0,1)</f>
        <v>36.3</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4% to 6%</v>
      </c>
      <c r="P108" s="16">
        <f t="shared" si="8"/>
        <v>0.0567493112947657</v>
      </c>
      <c r="Q108" s="9">
        <f>_xlfn.XLOOKUP($E108,'Copy of Raw Data'!$E:$E,'Copy of Raw Data'!Q:Q,"ERROR",0,1)</f>
        <v>8.8</v>
      </c>
      <c r="R108" s="9" t="str">
        <f>_xlfn.XLOOKUP($E108,'Copy of Raw Data'!$E:$E,'Copy of Raw Data'!R:R,"ERROR",0,1)</f>
        <v>oz</v>
      </c>
      <c r="S108" s="17">
        <f t="shared" si="7"/>
        <v>3.89090909090909</v>
      </c>
      <c r="T108" s="9" t="str">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3 to 4</v>
      </c>
      <c r="U108" s="17"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0.1 to 0.2</v>
      </c>
      <c r="V108" s="17">
        <f t="shared" si="9"/>
        <v>0.139499492729117</v>
      </c>
      <c r="W108" s="17"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0.1 to 0.2</v>
      </c>
      <c r="X108" s="17">
        <f t="shared" si="10"/>
        <v>0.131582992590771</v>
      </c>
      <c r="Y108" s="9"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8 to 10</v>
      </c>
      <c r="Z108" s="17">
        <f t="array" ref="Z108">_xlfn.IFS(AA108="oz",_xlfn.IFS(R108="oz",Q108,R108="fl oz",Q108*1.04,R108="ml",Q108*0.0338),AA108="fl oz",_xlfn.IFS(R108="oz",Q108/1.04,R108="fl oz",Q108,R108="ml",Q108*0.0338/1.04),AA108="ml",_xlfn.IFS(R108="oz",Q108/0.0338,R108="fl oz",Q108*1.04/0.0338,R108="ml",Q108))</f>
        <v>8.8</v>
      </c>
      <c r="AA108" s="9" t="str">
        <f>_xlfn.XLOOKUP($E108,'Copy of Raw Data'!$E:$E,'Copy of Raw Data'!AA:AA,"ERROR",0,1)</f>
        <v>oz</v>
      </c>
      <c r="AB108" s="9"/>
      <c r="AC108" s="9"/>
      <c r="AD108" s="9"/>
      <c r="AE108" s="9"/>
      <c r="AF108" s="9"/>
      <c r="AG108">
        <f>IF(SUMIF('Claims Backend'!$AG$1:$AZ$1,AG$3,'Claims Backend'!$AG107:$AZ107)&gt;=1,1,0)*$H108</f>
        <v>0</v>
      </c>
    </row>
    <row r="109" hidden="1" spans="1:33">
      <c r="A109" s="9" t="str">
        <f>_xlfn.XLOOKUP($E109,'Copy of Raw Data'!$E:$E,'Copy of Raw Data'!A:A,"ERROR",0,1)</f>
        <v>US</v>
      </c>
      <c r="B109" s="9" t="str">
        <f>_xlfn.XLOOKUP($E109,'Copy of Raw Data'!$E:$E,'Copy of Raw Data'!B:B,"ERROR",0,1)</f>
        <v>Hair Mousses</v>
      </c>
      <c r="C109" s="9" t="str">
        <f>_xlfn.XLOOKUP($E109,'Copy of Raw Data'!$E:$E,'Copy of Raw Data'!C:C,"ERROR",0,1)</f>
        <v>r+co</v>
      </c>
      <c r="D109" s="9" t="str">
        <f>_xlfn.XLOOKUP($E109,'Copy of Raw Data'!$E:$E,'Copy of Raw Data'!D:D,"ERROR",0,1)</f>
        <v>www.amazon.com/dp/B01BQH7PU8</v>
      </c>
      <c r="E109" s="9" t="s">
        <v>428</v>
      </c>
      <c r="F109" s="9" t="str">
        <f>_xlfn.XLOOKUP($E109,'Copy of Raw Data'!$E:$E,'Copy of Raw Data'!F:F,"ERROR",0,1)</f>
        <v>R+Co Aircraft Pomade Mousse Travel + Little Kit</v>
      </c>
      <c r="G109" s="9">
        <f>_xlfn.XLOOKUP($E109,'Copy of Raw Data'!$E:$E,'Copy of Raw Data'!G:G,"ERROR",0,1)</f>
        <v>1878</v>
      </c>
      <c r="H109" s="9">
        <f>_xlfn.XLOOKUP($E109,'Copy of Raw Data'!$E:$E,'Copy of Raw Data'!H:H,"ERROR",0,1)</f>
        <v>33801.52</v>
      </c>
      <c r="I109" s="9">
        <f>_xlfn.XLOOKUP($E109,'Copy of Raw Data'!$E:$E,'Copy of Raw Data'!I:I,"ERROR",0,1)</f>
        <v>0.00141524135573969</v>
      </c>
      <c r="J109" s="9" t="str">
        <f>_xlfn.XLOOKUP($E109,'Copy of Raw Data'!$E:$E,'Copy of 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_xlfn.XLOOKUP($E109,'Copy of Raw Data'!$E:$E,'Copy of Raw Data'!L:L,"ERROR",0,1)</f>
        <v>18</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 to 20</v>
      </c>
      <c r="N109" s="9">
        <f>_xlfn.XLOOKUP($E109,'Copy of Raw Data'!$E:$E,'Copy of Raw Data'!N:N,"ERROR",0,1)</f>
        <v>18</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No Discount</v>
      </c>
      <c r="P109" s="16">
        <f t="shared" si="8"/>
        <v>0</v>
      </c>
      <c r="Q109" s="9">
        <f>_xlfn.XLOOKUP($E109,'Copy of Raw Data'!$E:$E,'Copy of Raw Data'!Q:Q,"ERROR",0,1)</f>
        <v>0</v>
      </c>
      <c r="R109" s="9">
        <f>_xlfn.XLOOKUP($E109,'Copy of Raw Data'!$E:$E,'Copy of Raw Data'!R:R,"ERROR",0,1)</f>
        <v>0</v>
      </c>
      <c r="S109" s="17" t="e">
        <f t="shared" si="7"/>
        <v>#N/A</v>
      </c>
      <c r="T109" s="9" t="e">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#N/A</v>
      </c>
      <c r="U109" s="17" t="e">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#N/A</v>
      </c>
      <c r="V109" s="17" t="e">
        <f t="shared" si="9"/>
        <v>#N/A</v>
      </c>
      <c r="W109" s="17" t="e">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#N/A</v>
      </c>
      <c r="X109" s="17" t="e">
        <f t="shared" si="10"/>
        <v>#N/A</v>
      </c>
      <c r="Y109" s="9" t="e">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#N/A</v>
      </c>
      <c r="Z109" s="17" t="e">
        <f t="array" ref="Z109">_xlfn.IFS(AA109="oz",_xlfn.IFS(R109="oz",Q109,R109="fl oz",Q109*1.04,R109="ml",Q109*0.0338),AA109="fl oz",_xlfn.IFS(R109="oz",Q109/1.04,R109="fl oz",Q109,R109="ml",Q109*0.0338/1.04),AA109="ml",_xlfn.IFS(R109="oz",Q109/0.0338,R109="fl oz",Q109*1.04/0.0338,R109="ml",Q109))</f>
        <v>#N/A</v>
      </c>
      <c r="AA109" s="9" t="str">
        <f>_xlfn.XLOOKUP($E109,'Copy of Raw Data'!$E:$E,'Copy of Raw Data'!AA:AA,"ERROR",0,1)</f>
        <v>oz</v>
      </c>
      <c r="AB109" s="9"/>
      <c r="AC109" s="9"/>
      <c r="AD109" s="9"/>
      <c r="AE109" s="9"/>
      <c r="AF109" s="9"/>
      <c r="AG109">
        <f>IF(SUMIF('Claims Backend'!$AG$1:$AZ$1,AG$3,'Claims Backend'!$AG108:$AZ108)&gt;=1,1,0)*$H109</f>
        <v>0</v>
      </c>
    </row>
    <row r="110" hidden="1" spans="1:33">
      <c r="A110" s="9" t="str">
        <f>_xlfn.XLOOKUP($E110,'Copy of Raw Data'!$E:$E,'Copy of Raw Data'!A:A,"ERROR",0,1)</f>
        <v>US</v>
      </c>
      <c r="B110" s="9" t="str">
        <f>_xlfn.XLOOKUP($E110,'Copy of Raw Data'!$E:$E,'Copy of Raw Data'!B:B,"ERROR",0,1)</f>
        <v>Hair Mousses</v>
      </c>
      <c r="C110" s="9" t="str">
        <f>_xlfn.XLOOKUP($E110,'Copy of Raw Data'!$E:$E,'Copy of Raw Data'!C:C,"ERROR",0,1)</f>
        <v>Design Essentials</v>
      </c>
      <c r="D110" s="9" t="str">
        <f>_xlfn.XLOOKUP($E110,'Copy of Raw Data'!$E:$E,'Copy of Raw Data'!D:D,"ERROR",0,1)</f>
        <v>www.amazon.com/dp/B008074JOI</v>
      </c>
      <c r="E110" s="9" t="s">
        <v>431</v>
      </c>
      <c r="F110" s="9" t="str">
        <f>_xlfn.XLOOKUP($E110,'Copy of Raw Data'!$E:$E,'Copy of Raw Data'!F:F,"ERROR",0,1)</f>
        <v>Design Essentials Curl Enhancing Mousse, Almond and Avocado Collection, 7.5 Ounces</v>
      </c>
      <c r="G110" s="9">
        <f>_xlfn.XLOOKUP($E110,'Copy of Raw Data'!$E:$E,'Copy of Raw Data'!G:G,"ERROR",0,1)</f>
        <v>1743</v>
      </c>
      <c r="H110" s="9">
        <f>_xlfn.XLOOKUP($E110,'Copy of Raw Data'!$E:$E,'Copy of Raw Data'!H:H,"ERROR",0,1)</f>
        <v>33288.4</v>
      </c>
      <c r="I110" s="9">
        <f>_xlfn.XLOOKUP($E110,'Copy of Raw Data'!$E:$E,'Copy of Raw Data'!I:I,"ERROR",0,1)</f>
        <v>0.00138362158411</v>
      </c>
      <c r="J110" s="9" t="str">
        <f>_xlfn.XLOOKUP($E110,'Copy of Raw Data'!$E:$E,'Copy of 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15 to 20</v>
      </c>
      <c r="L110" s="9">
        <f>_xlfn.XLOOKUP($E110,'Copy of Raw Data'!$E:$E,'Copy of Raw Data'!L:L,"ERROR",0,1)</f>
        <v>19.05</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20 to 30</v>
      </c>
      <c r="N110" s="9">
        <f>_xlfn.XLOOKUP($E110,'Copy of Raw Data'!$E:$E,'Copy of Raw Data'!N:N,"ERROR",0,1)</f>
        <v>20.55</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6% to 8%</v>
      </c>
      <c r="P110" s="16">
        <f t="shared" si="8"/>
        <v>0.072992700729927</v>
      </c>
      <c r="Q110" s="9">
        <f>_xlfn.XLOOKUP($E110,'Copy of Raw Data'!$E:$E,'Copy of Raw Data'!Q:Q,"ERROR",0,1)</f>
        <v>7.5</v>
      </c>
      <c r="R110" s="9" t="str">
        <f>_xlfn.XLOOKUP($E110,'Copy of Raw Data'!$E:$E,'Copy of Raw Data'!R:R,"ERROR",0,1)</f>
        <v>oz</v>
      </c>
      <c r="S110" s="17">
        <f t="shared" si="7"/>
        <v>2.54</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2 to 3</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0.05 to 0.1</v>
      </c>
      <c r="V110" s="17">
        <f t="shared" si="9"/>
        <v>0.0926614812309773</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0.05 to 0.1</v>
      </c>
      <c r="X110" s="17">
        <f t="shared" si="10"/>
        <v>0.0858978694622929</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6 to 8</v>
      </c>
      <c r="Z110" s="17">
        <f t="array" ref="Z110">_xlfn.IFS(AA110="oz",_xlfn.IFS(R110="oz",Q110,R110="fl oz",Q110*1.04,R110="ml",Q110*0.0338),AA110="fl oz",_xlfn.IFS(R110="oz",Q110/1.04,R110="fl oz",Q110,R110="ml",Q110*0.0338/1.04),AA110="ml",_xlfn.IFS(R110="oz",Q110/0.0338,R110="fl oz",Q110*1.04/0.0338,R110="ml",Q110))</f>
        <v>7.5</v>
      </c>
      <c r="AA110" s="9" t="str">
        <f>_xlfn.XLOOKUP($E110,'Copy of Raw Data'!$E:$E,'Copy of Raw Data'!AA:AA,"ERROR",0,1)</f>
        <v>oz</v>
      </c>
      <c r="AB110" s="9"/>
      <c r="AC110" s="9"/>
      <c r="AD110" s="9"/>
      <c r="AE110" s="9"/>
      <c r="AF110" s="9"/>
      <c r="AG110">
        <f>IF(SUMIF('Claims Backend'!$AG$1:$AZ$1,AG$3,'Claims Backend'!$AG109:$AZ109)&gt;=1,1,0)*$H110</f>
        <v>0</v>
      </c>
    </row>
    <row r="111" hidden="1" spans="1:33">
      <c r="A111" s="9" t="str">
        <f>_xlfn.XLOOKUP($E111,'Copy of Raw Data'!$E:$E,'Copy of Raw Data'!A:A,"ERROR",0,1)</f>
        <v>US</v>
      </c>
      <c r="B111" s="9" t="str">
        <f>_xlfn.XLOOKUP($E111,'Copy of Raw Data'!$E:$E,'Copy of Raw Data'!B:B,"ERROR",0,1)</f>
        <v>Hair Mousses</v>
      </c>
      <c r="C111" s="9" t="str">
        <f>_xlfn.XLOOKUP($E111,'Copy of Raw Data'!$E:$E,'Copy of Raw Data'!C:C,"ERROR",0,1)</f>
        <v>others</v>
      </c>
      <c r="D111" s="9" t="str">
        <f>_xlfn.XLOOKUP($E111,'Copy of Raw Data'!$E:$E,'Copy of Raw Data'!D:D,"ERROR",0,1)</f>
        <v>www.amazon.com/dp/B0178H2LK4</v>
      </c>
      <c r="E111" s="9" t="s">
        <v>434</v>
      </c>
      <c r="F111" s="9" t="str">
        <f>_xlfn.XLOOKUP($E111,'Copy of Raw Data'!$E:$E,'Copy of Raw Data'!F:F,"ERROR",0,1)</f>
        <v>Cantu Wave Whip Curling Mousse with Shea Butter for Natural Hair, 8.4 oz (Packaging May Vary)</v>
      </c>
      <c r="G111" s="9">
        <f>_xlfn.XLOOKUP($E111,'Copy of Raw Data'!$E:$E,'Copy of Raw Data'!G:G,"ERROR",0,1)</f>
        <v>4710</v>
      </c>
      <c r="H111" s="9">
        <f>_xlfn.XLOOKUP($E111,'Copy of Raw Data'!$E:$E,'Copy of Raw Data'!H:H,"ERROR",0,1)</f>
        <v>32544.66</v>
      </c>
      <c r="I111" s="9">
        <f>_xlfn.XLOOKUP($E111,'Copy of Raw Data'!$E:$E,'Copy of Raw Data'!I:I,"ERROR",0,1)</f>
        <v>0.00131901392262241</v>
      </c>
      <c r="J111" s="9" t="str">
        <f>_xlfn.XLOOKUP($E111,'Copy of Raw Data'!$E:$E,'Copy of 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5 to 10</v>
      </c>
      <c r="L111" s="9">
        <f>_xlfn.XLOOKUP($E111,'Copy of Raw Data'!$E:$E,'Copy of Raw Data'!L:L,"ERROR",0,1)</f>
        <v>7.02</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5 to 10</v>
      </c>
      <c r="N111" s="9">
        <f>_xlfn.XLOOKUP($E111,'Copy of Raw Data'!$E:$E,'Copy of Raw Data'!N:N,"ERROR",0,1)</f>
        <v>8.37</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15% to 20%</v>
      </c>
      <c r="P111" s="16">
        <f t="shared" si="8"/>
        <v>0.161290322580645</v>
      </c>
      <c r="Q111" s="9">
        <f>_xlfn.XLOOKUP($E111,'Copy of Raw Data'!$E:$E,'Copy of Raw Data'!Q:Q,"ERROR",0,1)</f>
        <v>8.4</v>
      </c>
      <c r="R111" s="9" t="str">
        <f>_xlfn.XLOOKUP($E111,'Copy of Raw Data'!$E:$E,'Copy of Raw Data'!R:R,"ERROR",0,1)</f>
        <v>oz</v>
      </c>
      <c r="S111" s="17">
        <f t="shared" si="7"/>
        <v>0.835714285714286</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0.75 to 1</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 to 0.05</v>
      </c>
      <c r="V111" s="17">
        <f t="shared" si="9"/>
        <v>0.0336972800618387</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 to 0.05</v>
      </c>
      <c r="X111" s="17">
        <f t="shared" si="10"/>
        <v>0.0282622348905744</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8 to 10</v>
      </c>
      <c r="Z111" s="17">
        <f t="array" ref="Z111">_xlfn.IFS(AA111="oz",_xlfn.IFS(R111="oz",Q111,R111="fl oz",Q111*1.04,R111="ml",Q111*0.0338),AA111="fl oz",_xlfn.IFS(R111="oz",Q111/1.04,R111="fl oz",Q111,R111="ml",Q111*0.0338/1.04),AA111="ml",_xlfn.IFS(R111="oz",Q111/0.0338,R111="fl oz",Q111*1.04/0.0338,R111="ml",Q111))</f>
        <v>8.4</v>
      </c>
      <c r="AA111" s="9" t="str">
        <f>_xlfn.XLOOKUP($E111,'Copy of Raw Data'!$E:$E,'Copy of Raw Data'!AA:AA,"ERROR",0,1)</f>
        <v>oz</v>
      </c>
      <c r="AB111" s="9"/>
      <c r="AC111" s="9"/>
      <c r="AD111" s="9"/>
      <c r="AE111" s="9"/>
      <c r="AF111" s="9"/>
      <c r="AG111">
        <f>IF(SUMIF('Claims Backend'!$AG$1:$AZ$1,AG$3,'Claims Backend'!$AG110:$AZ110)&gt;=1,1,0)*$H111</f>
        <v>0</v>
      </c>
    </row>
    <row r="112" hidden="1" spans="1:33">
      <c r="A112" s="9" t="str">
        <f>_xlfn.XLOOKUP($E112,'Copy of Raw Data'!$E:$E,'Copy of Raw Data'!A:A,"ERROR",0,1)</f>
        <v>US</v>
      </c>
      <c r="B112" s="9" t="str">
        <f>_xlfn.XLOOKUP($E112,'Copy of Raw Data'!$E:$E,'Copy of Raw Data'!B:B,"ERROR",0,1)</f>
        <v>Hair Mousses</v>
      </c>
      <c r="C112" s="9" t="str">
        <f>_xlfn.XLOOKUP($E112,'Copy of Raw Data'!$E:$E,'Copy of Raw Data'!C:C,"ERROR",0,1)</f>
        <v>Calista</v>
      </c>
      <c r="D112" s="9" t="str">
        <f>_xlfn.XLOOKUP($E112,'Copy of Raw Data'!$E:$E,'Copy of Raw Data'!D:D,"ERROR",0,1)</f>
        <v>www.amazon.com/dp/B095ZS61DY</v>
      </c>
      <c r="E112" s="9" t="s">
        <v>438</v>
      </c>
      <c r="F112" s="9" t="str">
        <f>_xlfn.XLOOKUP($E112,'Copy of Raw Data'!$E:$E,'Copy of Raw Data'!F:F,"ERROR",0,1)</f>
        <v>Calista Embellish Texturizing Foam, Salon Quality Lightweight Styling Mousse for All Hair Types, Styling Volumizer, 7 oz</v>
      </c>
      <c r="G112" s="9">
        <f>_xlfn.XLOOKUP($E112,'Copy of Raw Data'!$E:$E,'Copy of Raw Data'!G:G,"ERROR",0,1)</f>
        <v>1070</v>
      </c>
      <c r="H112" s="9">
        <f>_xlfn.XLOOKUP($E112,'Copy of Raw Data'!$E:$E,'Copy of Raw Data'!H:H,"ERROR",0,1)</f>
        <v>31025</v>
      </c>
      <c r="I112" s="9">
        <f>_xlfn.XLOOKUP($E112,'Copy of Raw Data'!$E:$E,'Copy of Raw Data'!I:I,"ERROR",0,1)</f>
        <v>0.00125116580211203</v>
      </c>
      <c r="J112" s="9" t="str">
        <f>_xlfn.XLOOKUP($E112,'Copy of Raw Data'!$E:$E,'Copy of 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20 to 30</v>
      </c>
      <c r="L112" s="9">
        <f>_xlfn.XLOOKUP($E112,'Copy of Raw Data'!$E:$E,'Copy of Raw Data'!L:L,"ERROR",0,1)</f>
        <v>29</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20 to 30</v>
      </c>
      <c r="N112" s="9">
        <f>_xlfn.XLOOKUP($E112,'Copy of Raw Data'!$E:$E,'Copy of Raw Data'!N:N,"ERROR",0,1)</f>
        <v>29</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No Discount</v>
      </c>
      <c r="P112" s="16">
        <f t="shared" si="8"/>
        <v>0</v>
      </c>
      <c r="Q112" s="9">
        <f>_xlfn.XLOOKUP($E112,'Copy of Raw Data'!$E:$E,'Copy of Raw Data'!Q:Q,"ERROR",0,1)</f>
        <v>7</v>
      </c>
      <c r="R112" s="9" t="str">
        <f>_xlfn.XLOOKUP($E112,'Copy of Raw Data'!$E:$E,'Copy of Raw Data'!R:R,"ERROR",0,1)</f>
        <v>oz</v>
      </c>
      <c r="S112" s="17">
        <f t="shared" si="7"/>
        <v>4.14285714285714</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4 to 5</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0.1 to 0.2</v>
      </c>
      <c r="V112" s="17">
        <f t="shared" si="9"/>
        <v>0.140103386637036</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0.1 to 0.2</v>
      </c>
      <c r="X112" s="17">
        <f t="shared" si="10"/>
        <v>0.140103386637036</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v>
      </c>
      <c r="AA112" s="9" t="str">
        <f>_xlfn.XLOOKUP($E112,'Copy of Raw Data'!$E:$E,'Copy of Raw Data'!AA:AA,"ERROR",0,1)</f>
        <v>oz</v>
      </c>
      <c r="AB112" s="9"/>
      <c r="AC112" s="9"/>
      <c r="AD112" s="9"/>
      <c r="AE112" s="9"/>
      <c r="AF112" s="9"/>
      <c r="AG112">
        <f>IF(SUMIF('Claims Backend'!$AG$1:$AZ$1,AG$3,'Claims Backend'!$AG111:$AZ111)&gt;=1,1,0)*$H112</f>
        <v>0</v>
      </c>
    </row>
    <row r="113" hidden="1" spans="1:33">
      <c r="A113" s="9" t="str">
        <f>_xlfn.XLOOKUP($E113,'Copy of Raw Data'!$E:$E,'Copy of Raw Data'!A:A,"ERROR",0,1)</f>
        <v>US</v>
      </c>
      <c r="B113" s="9" t="str">
        <f>_xlfn.XLOOKUP($E113,'Copy of Raw Data'!$E:$E,'Copy of Raw Data'!B:B,"ERROR",0,1)</f>
        <v>Hair Mousses</v>
      </c>
      <c r="C113" s="9" t="str">
        <f>_xlfn.XLOOKUP($E113,'Copy of Raw Data'!$E:$E,'Copy of Raw Data'!C:C,"ERROR",0,1)</f>
        <v>others</v>
      </c>
      <c r="D113" s="9" t="str">
        <f>_xlfn.XLOOKUP($E113,'Copy of Raw Data'!$E:$E,'Copy of Raw Data'!D:D,"ERROR",0,1)</f>
        <v>www.amazon.com/dp/B07JGGS6QG</v>
      </c>
      <c r="E113" s="9" t="s">
        <v>441</v>
      </c>
      <c r="F113" s="9" t="str">
        <f>_xlfn.XLOOKUP($E113,'Copy of Raw Data'!$E:$E,'Copy of Raw Data'!F:F,"ERROR",0,1)</f>
        <v>Lottabody, Refine Me Curl Defining Mousse, Medium Hold for Soft Curls, Moisturizes, Controls Frizz, 7 Fl Oz</v>
      </c>
      <c r="G113" s="9">
        <f>_xlfn.XLOOKUP($E113,'Copy of Raw Data'!$E:$E,'Copy of Raw Data'!G:G,"ERROR",0,1)</f>
        <v>5225</v>
      </c>
      <c r="H113" s="9">
        <f>_xlfn.XLOOKUP($E113,'Copy of Raw Data'!$E:$E,'Copy of Raw Data'!H:H,"ERROR",0,1)</f>
        <v>29429.12</v>
      </c>
      <c r="I113" s="9">
        <f>_xlfn.XLOOKUP($E113,'Copy of Raw Data'!$E:$E,'Copy of Raw Data'!I:I,"ERROR",0,1)</f>
        <v>0.0012443375401906</v>
      </c>
      <c r="J113" s="9" t="str">
        <f>_xlfn.XLOOKUP($E113,'Copy of Raw Data'!$E:$E,'Copy of 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5 to 10</v>
      </c>
      <c r="L113" s="9">
        <f>_xlfn.XLOOKUP($E113,'Copy of Raw Data'!$E:$E,'Copy of Raw Data'!L:L,"ERROR",0,1)</f>
        <v>5.88</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5 to 10</v>
      </c>
      <c r="N113" s="9">
        <f>_xlfn.XLOOKUP($E113,'Copy of Raw Data'!$E:$E,'Copy of Raw Data'!N:N,"ERROR",0,1)</f>
        <v>6.78</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10% to 15%</v>
      </c>
      <c r="P113" s="16">
        <f t="shared" si="8"/>
        <v>0.132743362831858</v>
      </c>
      <c r="Q113" s="9">
        <f>_xlfn.XLOOKUP($E113,'Copy of Raw Data'!$E:$E,'Copy of Raw Data'!Q:Q,"ERROR",0,1)</f>
        <v>7</v>
      </c>
      <c r="R113" s="9" t="str">
        <f>_xlfn.XLOOKUP($E113,'Copy of Raw Data'!$E:$E,'Copy of Raw Data'!R:R,"ERROR",0,1)</f>
        <v>fl oz</v>
      </c>
      <c r="S113" s="17">
        <f t="shared" si="7"/>
        <v>0.807692307692308</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0.75 to 1</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 to 0.05</v>
      </c>
      <c r="V113" s="17">
        <f t="shared" si="9"/>
        <v>0.0314953899668137</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10"/>
        <v>0.0273145859889181</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7.28</v>
      </c>
      <c r="AA113" s="9" t="str">
        <f>_xlfn.XLOOKUP($E113,'Copy of Raw Data'!$E:$E,'Copy of Raw Data'!AA:AA,"ERROR",0,1)</f>
        <v>oz</v>
      </c>
      <c r="AB113" s="9"/>
      <c r="AC113" s="9"/>
      <c r="AD113" s="9"/>
      <c r="AE113" s="9"/>
      <c r="AF113" s="9"/>
      <c r="AG113">
        <f>IF(SUMIF('Claims Backend'!$AG$1:$AZ$1,AG$3,'Claims Backend'!$AG112:$AZ112)&gt;=1,1,0)*$H113</f>
        <v>0</v>
      </c>
    </row>
    <row r="114" hidden="1" spans="1:33">
      <c r="A114" s="9" t="str">
        <f>_xlfn.XLOOKUP($E114,'Copy of Raw Data'!$E:$E,'Copy of Raw Data'!A:A,"ERROR",0,1)</f>
        <v>US</v>
      </c>
      <c r="B114" s="9" t="str">
        <f>_xlfn.XLOOKUP($E114,'Copy of Raw Data'!$E:$E,'Copy of Raw Data'!B:B,"ERROR",0,1)</f>
        <v>Hair Mousses</v>
      </c>
      <c r="C114" s="9" t="str">
        <f>_xlfn.XLOOKUP($E114,'Copy of Raw Data'!$E:$E,'Copy of Raw Data'!C:C,"ERROR",0,1)</f>
        <v>Mielle Organics</v>
      </c>
      <c r="D114" s="9" t="str">
        <f>_xlfn.XLOOKUP($E114,'Copy of Raw Data'!$E:$E,'Copy of Raw Data'!D:D,"ERROR",0,1)</f>
        <v>www.amazon.com/dp/B08TB9NSHQ</v>
      </c>
      <c r="E114" s="9" t="s">
        <v>444</v>
      </c>
      <c r="F114" s="9" t="str">
        <f>_xlfn.XLOOKUP($E114,'Copy of Raw Data'!$E:$E,'Copy of Raw Data'!F:F,"ERROR",0,1)</f>
        <v>Mielle Pomegranate &amp; Honey Curl Defining Mousse w/hold</v>
      </c>
      <c r="G114" s="9">
        <f>_xlfn.XLOOKUP($E114,'Copy of Raw Data'!$E:$E,'Copy of Raw Data'!G:G,"ERROR",0,1)</f>
        <v>2738</v>
      </c>
      <c r="H114" s="9">
        <f>_xlfn.XLOOKUP($E114,'Copy of Raw Data'!$E:$E,'Copy of Raw Data'!H:H,"ERROR",0,1)</f>
        <v>29268.51</v>
      </c>
      <c r="I114" s="9">
        <f>_xlfn.XLOOKUP($E114,'Copy of Raw Data'!$E:$E,'Copy of Raw Data'!I:I,"ERROR",0,1)</f>
        <v>0.00124103203390586</v>
      </c>
      <c r="J114" s="9" t="str">
        <f>_xlfn.XLOOKUP($E114,'Copy of Raw Data'!$E:$E,'Copy of 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10 to 15</v>
      </c>
      <c r="L114" s="9">
        <f>_xlfn.XLOOKUP($E114,'Copy of Raw Data'!$E:$E,'Copy of Raw Data'!L:L,"ERROR",0,1)</f>
        <v>11</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10 to 15</v>
      </c>
      <c r="N114" s="9">
        <f>_xlfn.XLOOKUP($E114,'Copy of Raw Data'!$E:$E,'Copy of Raw Data'!N:N,"ERROR",0,1)</f>
        <v>12.12</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8% to 10%</v>
      </c>
      <c r="P114" s="16">
        <f t="shared" si="8"/>
        <v>0.0924092409240923</v>
      </c>
      <c r="Q114" s="9">
        <f>_xlfn.XLOOKUP($E114,'Copy of Raw Data'!$E:$E,'Copy of Raw Data'!Q:Q,"ERROR",0,1)</f>
        <v>7.5</v>
      </c>
      <c r="R114" s="9" t="str">
        <f>_xlfn.XLOOKUP($E114,'Copy of Raw Data'!$E:$E,'Copy of Raw Data'!R:R,"ERROR",0,1)</f>
        <v>fl oz</v>
      </c>
      <c r="S114" s="17">
        <f t="shared" si="7"/>
        <v>1.41025641025641</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1 to 2</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0.05 to 0.1</v>
      </c>
      <c r="V114" s="17">
        <f t="shared" si="9"/>
        <v>0.0525480606643948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10"/>
        <v>0.0476921342663649</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6 to 8</v>
      </c>
      <c r="Z114" s="17">
        <f t="array" ref="Z114">_xlfn.IFS(AA114="oz",_xlfn.IFS(R114="oz",Q114,R114="fl oz",Q114*1.04,R114="ml",Q114*0.0338),AA114="fl oz",_xlfn.IFS(R114="oz",Q114/1.04,R114="fl oz",Q114,R114="ml",Q114*0.0338/1.04),AA114="ml",_xlfn.IFS(R114="oz",Q114/0.0338,R114="fl oz",Q114*1.04/0.0338,R114="ml",Q114))</f>
        <v>7.8</v>
      </c>
      <c r="AA114" s="9" t="str">
        <f>_xlfn.XLOOKUP($E114,'Copy of Raw Data'!$E:$E,'Copy of Raw Data'!AA:AA,"ERROR",0,1)</f>
        <v>oz</v>
      </c>
      <c r="AB114" s="9"/>
      <c r="AC114" s="9"/>
      <c r="AD114" s="9"/>
      <c r="AE114" s="9"/>
      <c r="AF114" s="9"/>
      <c r="AG114">
        <f>IF(SUMIF('Claims Backend'!$AG$1:$AZ$1,AG$3,'Claims Backend'!$AG113:$AZ113)&gt;=1,1,0)*$H114</f>
        <v>0</v>
      </c>
    </row>
    <row r="115" hidden="1" spans="1:33">
      <c r="A115" s="9" t="str">
        <f>_xlfn.XLOOKUP($E115,'Copy of Raw Data'!$E:$E,'Copy of Raw Data'!A:A,"ERROR",0,1)</f>
        <v>US</v>
      </c>
      <c r="B115" s="9" t="str">
        <f>_xlfn.XLOOKUP($E115,'Copy of Raw Data'!$E:$E,'Copy of Raw Data'!B:B,"ERROR",0,1)</f>
        <v>Hair Mousses</v>
      </c>
      <c r="C115" s="9" t="str">
        <f>_xlfn.XLOOKUP($E115,'Copy of Raw Data'!$E:$E,'Copy of Raw Data'!C:C,"ERROR",0,1)</f>
        <v>herbal essences</v>
      </c>
      <c r="D115" s="9" t="str">
        <f>_xlfn.XLOOKUP($E115,'Copy of Raw Data'!$E:$E,'Copy of Raw Data'!D:D,"ERROR",0,1)</f>
        <v>www.amazon.com/dp/B0028K3JUS</v>
      </c>
      <c r="E115" s="9" t="s">
        <v>448</v>
      </c>
      <c r="F115" s="9" t="str">
        <f>_xlfn.XLOOKUP($E115,'Copy of Raw Data'!$E:$E,'Copy of Raw Data'!F:F,"ERROR",0,1)</f>
        <v>Herbal Essences Tousle Me Softly Tousling Hair Mousse 6.8 Fl Oz (Pack of 12)</v>
      </c>
      <c r="G115" s="9">
        <f>_xlfn.XLOOKUP($E115,'Copy of Raw Data'!$E:$E,'Copy of Raw Data'!G:G,"ERROR",0,1)</f>
        <v>657</v>
      </c>
      <c r="H115" s="9">
        <f>_xlfn.XLOOKUP($E115,'Copy of Raw Data'!$E:$E,'Copy of Raw Data'!H:H,"ERROR",0,1)</f>
        <v>29190.76</v>
      </c>
      <c r="I115" s="9">
        <f>_xlfn.XLOOKUP($E115,'Copy of Raw Data'!$E:$E,'Copy of Raw Data'!I:I,"ERROR",0,1)</f>
        <v>0.00118453784919485</v>
      </c>
      <c r="J115" s="9" t="str">
        <f>_xlfn.XLOOKUP($E115,'Copy of Raw Data'!$E:$E,'Copy of 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40 to 50</v>
      </c>
      <c r="L115" s="9">
        <f>_xlfn.XLOOKUP($E115,'Copy of Raw Data'!$E:$E,'Copy of Raw Data'!L:L,"ERROR",0,1)</f>
        <v>46.12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50 to 75</v>
      </c>
      <c r="N115" s="9">
        <f>_xlfn.XLOOKUP($E115,'Copy of Raw Data'!$E:$E,'Copy of Raw Data'!N:N,"ERROR",0,1)</f>
        <v>59.88</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20% to 25%</v>
      </c>
      <c r="P115" s="16">
        <f t="shared" si="8"/>
        <v>0.229792919171677</v>
      </c>
      <c r="Q115" s="9">
        <f>_xlfn.XLOOKUP($E115,'Copy of Raw Data'!$E:$E,'Copy of Raw Data'!Q:Q,"ERROR",0,1)</f>
        <v>81.6</v>
      </c>
      <c r="R115" s="9" t="str">
        <f>_xlfn.XLOOKUP($E115,'Copy of Raw Data'!$E:$E,'Copy of Raw Data'!R:R,"ERROR",0,1)</f>
        <v>fl oz</v>
      </c>
      <c r="S115" s="17">
        <f t="shared" si="7"/>
        <v>0.543457767722474</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0.5 to 0.75</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 to 0.05</v>
      </c>
      <c r="V115" s="17">
        <f t="shared" si="9"/>
        <v>0.0238620070176298</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 to 0.05</v>
      </c>
      <c r="X115" s="17">
        <f t="shared" si="10"/>
        <v>0.0183786867677536</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50+</v>
      </c>
      <c r="Z115" s="17">
        <f t="array" ref="Z115">_xlfn.IFS(AA115="oz",_xlfn.IFS(R115="oz",Q115,R115="fl oz",Q115*1.04,R115="ml",Q115*0.0338),AA115="fl oz",_xlfn.IFS(R115="oz",Q115/1.04,R115="fl oz",Q115,R115="ml",Q115*0.0338/1.04),AA115="ml",_xlfn.IFS(R115="oz",Q115/0.0338,R115="fl oz",Q115*1.04/0.0338,R115="ml",Q115))</f>
        <v>84.864</v>
      </c>
      <c r="AA115" s="9" t="str">
        <f>_xlfn.XLOOKUP($E115,'Copy of Raw Data'!$E:$E,'Copy of Raw Data'!AA:AA,"ERROR",0,1)</f>
        <v>oz</v>
      </c>
      <c r="AB115" s="9"/>
      <c r="AC115" s="9"/>
      <c r="AD115" s="9"/>
      <c r="AE115" s="9"/>
      <c r="AF115" s="9"/>
      <c r="AG115">
        <f>IF(SUMIF('Claims Backend'!$AG$1:$AZ$1,AG$3,'Claims Backend'!$AG114:$AZ114)&gt;=1,1,0)*$H115</f>
        <v>0</v>
      </c>
    </row>
    <row r="116" hidden="1" spans="1:33">
      <c r="A116" s="9" t="str">
        <f>_xlfn.XLOOKUP($E116,'Copy of Raw Data'!$E:$E,'Copy of Raw Data'!A:A,"ERROR",0,1)</f>
        <v>US</v>
      </c>
      <c r="B116" s="9" t="str">
        <f>_xlfn.XLOOKUP($E116,'Copy of Raw Data'!$E:$E,'Copy of Raw Data'!B:B,"ERROR",0,1)</f>
        <v>Hair Mousses</v>
      </c>
      <c r="C116" s="9" t="str">
        <f>_xlfn.XLOOKUP($E116,'Copy of Raw Data'!$E:$E,'Copy of Raw Data'!C:C,"ERROR",0,1)</f>
        <v>shea moisture</v>
      </c>
      <c r="D116" s="9" t="str">
        <f>_xlfn.XLOOKUP($E116,'Copy of Raw Data'!$E:$E,'Copy of Raw Data'!D:D,"ERROR",0,1)</f>
        <v>www.amazon.com/dp/B01CTBEIRS</v>
      </c>
      <c r="E116" s="9" t="s">
        <v>452</v>
      </c>
      <c r="F116" s="9" t="str">
        <f>_xlfn.XLOOKUP($E116,'Copy of Raw Data'!$E:$E,'Copy of Raw Data'!F:F,"ERROR",0,1)</f>
        <v>SheaMoisture Curly Hair Products, Coconut &amp; Hibiscus Curl Mousse, Frizz Free Hair with Silk Protein &amp; Neem Oil, Pack of 2-7.5 Oz Each</v>
      </c>
      <c r="G116" s="9">
        <f>_xlfn.XLOOKUP($E116,'Copy of Raw Data'!$E:$E,'Copy of Raw Data'!G:G,"ERROR",0,1)</f>
        <v>1257</v>
      </c>
      <c r="H116" s="9">
        <f>_xlfn.XLOOKUP($E116,'Copy of Raw Data'!$E:$E,'Copy of Raw Data'!H:H,"ERROR",0,1)</f>
        <v>27861.94</v>
      </c>
      <c r="I116" s="9">
        <f>_xlfn.XLOOKUP($E116,'Copy of Raw Data'!$E:$E,'Copy of Raw Data'!I:I,"ERROR",0,1)</f>
        <v>0.0011685043368455</v>
      </c>
      <c r="J116" s="9" t="str">
        <f>_xlfn.XLOOKUP($E116,'Copy of Raw Data'!$E:$E,'Copy of 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20 to 30</v>
      </c>
      <c r="L116" s="9">
        <f>_xlfn.XLOOKUP($E116,'Copy of Raw Data'!$E:$E,'Copy of Raw Data'!L:L,"ERROR",0,1)</f>
        <v>22.32</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20 to 30</v>
      </c>
      <c r="N116" s="9">
        <f>_xlfn.XLOOKUP($E116,'Copy of Raw Data'!$E:$E,'Copy of Raw Data'!N:N,"ERROR",0,1)</f>
        <v>25.93</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8"/>
        <v>0.139220979560355</v>
      </c>
      <c r="Q116" s="9">
        <f>_xlfn.XLOOKUP($E116,'Copy of Raw Data'!$E:$E,'Copy of Raw Data'!Q:Q,"ERROR",0,1)</f>
        <v>15</v>
      </c>
      <c r="R116" s="9" t="str">
        <f>_xlfn.XLOOKUP($E116,'Copy of Raw Data'!$E:$E,'Copy of Raw Data'!R:R,"ERROR",0,1)</f>
        <v>oz</v>
      </c>
      <c r="S116" s="17">
        <f t="shared" si="7"/>
        <v>1.488</v>
      </c>
      <c r="T116" s="9" t="str">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1 to 2</v>
      </c>
      <c r="U116" s="17" t="str">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0.05 to 0.1</v>
      </c>
      <c r="V116" s="17">
        <f t="shared" si="9"/>
        <v>0.0584601510539962</v>
      </c>
      <c r="W116" s="17" t="str">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0.05 to 0.1</v>
      </c>
      <c r="X116" s="17">
        <f t="shared" si="10"/>
        <v>0.0503212715590125</v>
      </c>
      <c r="Y116" s="9" t="str">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10 to 15</v>
      </c>
      <c r="Z116" s="17">
        <f t="array" ref="Z116">_xlfn.IFS(AA116="oz",_xlfn.IFS(R116="oz",Q116,R116="fl oz",Q116*1.04,R116="ml",Q116*0.0338),AA116="fl oz",_xlfn.IFS(R116="oz",Q116/1.04,R116="fl oz",Q116,R116="ml",Q116*0.0338/1.04),AA116="ml",_xlfn.IFS(R116="oz",Q116/0.0338,R116="fl oz",Q116*1.04/0.0338,R116="ml",Q116))</f>
        <v>15</v>
      </c>
      <c r="AA116" s="9" t="str">
        <f>_xlfn.XLOOKUP($E116,'Copy of Raw Data'!$E:$E,'Copy of Raw Data'!AA:AA,"ERROR",0,1)</f>
        <v>oz</v>
      </c>
      <c r="AB116" s="9"/>
      <c r="AC116" s="9"/>
      <c r="AD116" s="9"/>
      <c r="AE116" s="9"/>
      <c r="AF116" s="9"/>
      <c r="AG116">
        <f>IF(SUMIF('Claims Backend'!$AG$1:$AZ$1,AG$3,'Claims Backend'!$AG115:$AZ115)&gt;=1,1,0)*$H116</f>
        <v>0</v>
      </c>
    </row>
    <row r="117" hidden="1" spans="1:33">
      <c r="A117" s="9" t="str">
        <f>_xlfn.XLOOKUP($E117,'Copy of Raw Data'!$E:$E,'Copy of Raw Data'!A:A,"ERROR",0,1)</f>
        <v>US</v>
      </c>
      <c r="B117" s="9" t="str">
        <f>_xlfn.XLOOKUP($E117,'Copy of Raw Data'!$E:$E,'Copy of Raw Data'!B:B,"ERROR",0,1)</f>
        <v>Hair Mousses</v>
      </c>
      <c r="C117" s="9" t="str">
        <f>_xlfn.XLOOKUP($E117,'Copy of Raw Data'!$E:$E,'Copy of Raw Data'!C:C,"ERROR",0,1)</f>
        <v>Goiple</v>
      </c>
      <c r="D117" s="9" t="str">
        <f>_xlfn.XLOOKUP($E117,'Copy of Raw Data'!$E:$E,'Copy of Raw Data'!D:D,"ERROR",0,1)</f>
        <v>www.amazon.com/dp/B0BHQZ5SMK</v>
      </c>
      <c r="E117" s="9" t="s">
        <v>455</v>
      </c>
      <c r="F117" s="9" t="str">
        <f>_xlfn.XLOOKUP($E117,'Copy of Raw Data'!$E:$E,'Copy of Raw Data'!F:F,"ERROR",0,1)</f>
        <v>Hair Mousse Foaming Mousse, Hair Mousse for Curly Hair Wig, Melting and Holding Spray Hair Adhesive for Wigs, Extensions, Toupees and Hairpieces, Strong Natural Finishing Hold with Control Wig Kit</v>
      </c>
      <c r="G117" s="9">
        <f>_xlfn.XLOOKUP($E117,'Copy of Raw Data'!$E:$E,'Copy of Raw Data'!G:G,"ERROR",0,1)</f>
        <v>2807</v>
      </c>
      <c r="H117" s="9">
        <f>_xlfn.XLOOKUP($E117,'Copy of Raw Data'!$E:$E,'Copy of Raw Data'!H:H,"ERROR",0,1)</f>
        <v>27484.81</v>
      </c>
      <c r="I117" s="9">
        <f>_xlfn.XLOOKUP($E117,'Copy of Raw Data'!$E:$E,'Copy of Raw Data'!I:I,"ERROR",0,1)</f>
        <v>0.00114120276808836</v>
      </c>
      <c r="J117" s="9" t="str">
        <f>_xlfn.XLOOKUP($E117,'Copy of Raw Data'!$E:$E,'Copy of 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 to 15</v>
      </c>
      <c r="L117" s="9">
        <f>_xlfn.XLOOKUP($E117,'Copy of Raw Data'!$E:$E,'Copy of Raw Data'!L:L,"ERROR",0,1)</f>
        <v>10.06</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10 to 15</v>
      </c>
      <c r="N117" s="9">
        <f>_xlfn.XLOOKUP($E117,'Copy of Raw Data'!$E:$E,'Copy of Raw Data'!N:N,"ERROR",0,1)</f>
        <v>11.41</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10% to 15%</v>
      </c>
      <c r="P117" s="16">
        <f t="shared" si="8"/>
        <v>0.118317265556529</v>
      </c>
      <c r="Q117" s="9">
        <f>_xlfn.XLOOKUP($E117,'Copy of Raw Data'!$E:$E,'Copy of Raw Data'!Q:Q,"ERROR",0,1)</f>
        <v>0</v>
      </c>
      <c r="R117" s="9">
        <f>_xlfn.XLOOKUP($E117,'Copy of Raw Data'!$E:$E,'Copy of Raw Data'!R:R,"ERROR",0,1)</f>
        <v>0</v>
      </c>
      <c r="S117" s="17" t="e">
        <f t="shared" si="7"/>
        <v>#N/A</v>
      </c>
      <c r="T117" s="9" t="e">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#N/A</v>
      </c>
      <c r="U117" s="17" t="e">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#N/A</v>
      </c>
      <c r="V117" s="17" t="e">
        <f t="shared" si="9"/>
        <v>#N/A</v>
      </c>
      <c r="W117" s="17" t="e">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#N/A</v>
      </c>
      <c r="X117" s="17" t="e">
        <f t="shared" si="10"/>
        <v>#N/A</v>
      </c>
      <c r="Y117" s="9" t="e">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#N/A</v>
      </c>
      <c r="Z117" s="17" t="e">
        <f t="array" ref="Z117">_xlfn.IFS(AA117="oz",_xlfn.IFS(R117="oz",Q117,R117="fl oz",Q117*1.04,R117="ml",Q117*0.0338),AA117="fl oz",_xlfn.IFS(R117="oz",Q117/1.04,R117="fl oz",Q117,R117="ml",Q117*0.0338/1.04),AA117="ml",_xlfn.IFS(R117="oz",Q117/0.0338,R117="fl oz",Q117*1.04/0.0338,R117="ml",Q117))</f>
        <v>#N/A</v>
      </c>
      <c r="AA117" s="9" t="str">
        <f>_xlfn.XLOOKUP($E117,'Copy of Raw Data'!$E:$E,'Copy of Raw Data'!AA:AA,"ERROR",0,1)</f>
        <v>oz</v>
      </c>
      <c r="AB117" s="9"/>
      <c r="AC117" s="9"/>
      <c r="AD117" s="9"/>
      <c r="AE117" s="9"/>
      <c r="AF117" s="9"/>
      <c r="AG117">
        <f>IF(SUMIF('Claims Backend'!$AG$1:$AZ$1,AG$3,'Claims Backend'!$AG116:$AZ116)&gt;=1,1,0)*$H117</f>
        <v>0</v>
      </c>
    </row>
    <row r="118" hidden="1" spans="1:33">
      <c r="A118" s="9" t="str">
        <f>_xlfn.XLOOKUP($E118,'Copy of Raw Data'!$E:$E,'Copy of Raw Data'!A:A,"ERROR",0,1)</f>
        <v>US</v>
      </c>
      <c r="B118" s="9" t="str">
        <f>_xlfn.XLOOKUP($E118,'Copy of Raw Data'!$E:$E,'Copy of Raw Data'!B:B,"ERROR",0,1)</f>
        <v>Hair Mousses</v>
      </c>
      <c r="C118" s="9" t="str">
        <f>_xlfn.XLOOKUP($E118,'Copy of Raw Data'!$E:$E,'Copy of Raw Data'!C:C,"ERROR",0,1)</f>
        <v>OSiS+</v>
      </c>
      <c r="D118" s="9" t="str">
        <f>_xlfn.XLOOKUP($E118,'Copy of Raw Data'!$E:$E,'Copy of Raw Data'!D:D,"ERROR",0,1)</f>
        <v>www.amazon.com/dp/B07116PWV3</v>
      </c>
      <c r="E118" s="9" t="s">
        <v>459</v>
      </c>
      <c r="F118" s="9" t="str">
        <f>_xlfn.XLOOKUP($E118,'Copy of Raw Data'!$E:$E,'Copy of Raw Data'!F:F,"ERROR",0,1)</f>
        <v>OSiS+ GRIP Extreme Hold Mousse, 7 Ounce (Pack of 3)</v>
      </c>
      <c r="G118" s="9">
        <f>_xlfn.XLOOKUP($E118,'Copy of Raw Data'!$E:$E,'Copy of Raw Data'!G:G,"ERROR",0,1)</f>
        <v>1014</v>
      </c>
      <c r="H118" s="9">
        <f>_xlfn.XLOOKUP($E118,'Copy of Raw Data'!$E:$E,'Copy of Raw Data'!H:H,"ERROR",0,1)</f>
        <v>26842.64</v>
      </c>
      <c r="I118" s="9">
        <f>_xlfn.XLOOKUP($E118,'Copy of Raw Data'!$E:$E,'Copy of Raw Data'!I:I,"ERROR",0,1)</f>
        <v>0.00113827819217419</v>
      </c>
      <c r="J118" s="9" t="str">
        <f>_xlfn.XLOOKUP($E118,'Copy of Raw Data'!$E:$E,'Copy of 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9">
        <f>_xlfn.XLOOKUP($E118,'Copy of Raw Data'!$E:$E,'Copy of Raw Data'!L:L,"ERROR",0,1)</f>
        <v>26.52</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30 to 40</v>
      </c>
      <c r="N118" s="9">
        <f>_xlfn.XLOOKUP($E118,'Copy of Raw Data'!$E:$E,'Copy of Raw Data'!N:N,"ERROR",0,1)</f>
        <v>32.16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15% to 20%</v>
      </c>
      <c r="P118" s="16">
        <f t="shared" si="8"/>
        <v>0.175373134328358</v>
      </c>
      <c r="Q118" s="9">
        <f>_xlfn.XLOOKUP($E118,'Copy of Raw Data'!$E:$E,'Copy of Raw Data'!Q:Q,"ERROR",0,1)</f>
        <v>21</v>
      </c>
      <c r="R118" s="9" t="str">
        <f>_xlfn.XLOOKUP($E118,'Copy of Raw Data'!$E:$E,'Copy of Raw Data'!R:R,"ERROR",0,1)</f>
        <v>fl oz</v>
      </c>
      <c r="S118" s="17">
        <f t="shared" si="7"/>
        <v>1.21428571428571</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1 to 2</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9"/>
        <v>0.0497980207144901</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10"/>
        <v>0.0410647857384415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20 to 25</v>
      </c>
      <c r="Z118" s="17">
        <f t="array" ref="Z118">_xlfn.IFS(AA118="oz",_xlfn.IFS(R118="oz",Q118,R118="fl oz",Q118*1.04,R118="ml",Q118*0.0338),AA118="fl oz",_xlfn.IFS(R118="oz",Q118/1.04,R118="fl oz",Q118,R118="ml",Q118*0.0338/1.04),AA118="ml",_xlfn.IFS(R118="oz",Q118/0.0338,R118="fl oz",Q118*1.04/0.0338,R118="ml",Q118))</f>
        <v>21.84</v>
      </c>
      <c r="AA118" s="9" t="str">
        <f>_xlfn.XLOOKUP($E118,'Copy of Raw Data'!$E:$E,'Copy of Raw Data'!AA:AA,"ERROR",0,1)</f>
        <v>oz</v>
      </c>
      <c r="AB118" s="9"/>
      <c r="AC118" s="9"/>
      <c r="AD118" s="9"/>
      <c r="AE118" s="9"/>
      <c r="AF118" s="9"/>
      <c r="AG118">
        <f>IF(SUMIF('Claims Backend'!$AG$1:$AZ$1,AG$3,'Claims Backend'!$AG117:$AZ117)&gt;=1,1,0)*$H118</f>
        <v>0</v>
      </c>
    </row>
    <row r="119" hidden="1" spans="1:33">
      <c r="A119" s="9" t="str">
        <f>_xlfn.XLOOKUP($E119,'Copy of Raw Data'!$E:$E,'Copy of Raw Data'!A:A,"ERROR",0,1)</f>
        <v>US</v>
      </c>
      <c r="B119" s="9" t="str">
        <f>_xlfn.XLOOKUP($E119,'Copy of Raw Data'!$E:$E,'Copy of Raw Data'!B:B,"ERROR",0,1)</f>
        <v>Hair Mousses</v>
      </c>
      <c r="C119" s="9" t="str">
        <f>_xlfn.XLOOKUP($E119,'Copy of Raw Data'!$E:$E,'Copy of Raw Data'!C:C,"ERROR",0,1)</f>
        <v>garnier</v>
      </c>
      <c r="D119" s="9" t="str">
        <f>_xlfn.XLOOKUP($E119,'Copy of Raw Data'!$E:$E,'Copy of Raw Data'!D:D,"ERROR",0,1)</f>
        <v>www.amazon.com/dp/B07BY8NKM2</v>
      </c>
      <c r="E119" s="9" t="s">
        <v>462</v>
      </c>
      <c r="F119" s="9" t="str">
        <f>_xlfn.XLOOKUP($E119,'Copy of Raw Data'!$E:$E,'Copy of Raw Data'!F:F,"ERROR",0,1)</f>
        <v>Garnier Fructis Style Curl Renew Reactivating Milk Spray, for Naturally Curly Hair, 5.0 Fl Oz, 3 Count (Packaging May Vary)</v>
      </c>
      <c r="G119" s="9">
        <f>_xlfn.XLOOKUP($E119,'Copy of Raw Data'!$E:$E,'Copy of Raw Data'!G:G,"ERROR",0,1)</f>
        <v>1789</v>
      </c>
      <c r="H119" s="9">
        <f>_xlfn.XLOOKUP($E119,'Copy of Raw Data'!$E:$E,'Copy of Raw Data'!H:H,"ERROR",0,1)</f>
        <v>26773.85</v>
      </c>
      <c r="I119" s="9">
        <f>_xlfn.XLOOKUP($E119,'Copy of Raw Data'!$E:$E,'Copy of Raw Data'!I:I,"ERROR",0,1)</f>
        <v>0.00110075867640131</v>
      </c>
      <c r="J119" s="9" t="str">
        <f>_xlfn.XLOOKUP($E119,'Copy of Raw Data'!$E:$E,'Copy of 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10 to 15</v>
      </c>
      <c r="L119" s="9">
        <f>_xlfn.XLOOKUP($E119,'Copy of Raw Data'!$E:$E,'Copy of Raw Data'!L:L,"ERROR",0,1)</f>
        <v>14.97</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15 to 20</v>
      </c>
      <c r="N119" s="9">
        <f>_xlfn.XLOOKUP($E119,'Copy of Raw Data'!$E:$E,'Copy of Raw Data'!N:N,"ERROR",0,1)</f>
        <v>16.06</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6% to 8%</v>
      </c>
      <c r="P119" s="16">
        <f t="shared" si="8"/>
        <v>0.0678704856787047</v>
      </c>
      <c r="Q119" s="9">
        <f>_xlfn.XLOOKUP($E119,'Copy of Raw Data'!$E:$E,'Copy of Raw Data'!Q:Q,"ERROR",0,1)</f>
        <v>15</v>
      </c>
      <c r="R119" s="9" t="str">
        <f>_xlfn.XLOOKUP($E119,'Copy of Raw Data'!$E:$E,'Copy of Raw Data'!R:R,"ERROR",0,1)</f>
        <v>fl oz</v>
      </c>
      <c r="S119" s="17">
        <f t="shared" si="7"/>
        <v>0.959615384615385</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0.75 to 1</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 to 0.05</v>
      </c>
      <c r="V119" s="17">
        <f t="shared" si="9"/>
        <v>0.0348152580144464</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 to 0.05</v>
      </c>
      <c r="X119" s="17">
        <f t="shared" si="10"/>
        <v>0.0324523295439765</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15 to 20</v>
      </c>
      <c r="Z119" s="17">
        <f t="array" ref="Z119">_xlfn.IFS(AA119="oz",_xlfn.IFS(R119="oz",Q119,R119="fl oz",Q119*1.04,R119="ml",Q119*0.0338),AA119="fl oz",_xlfn.IFS(R119="oz",Q119/1.04,R119="fl oz",Q119,R119="ml",Q119*0.0338/1.04),AA119="ml",_xlfn.IFS(R119="oz",Q119/0.0338,R119="fl oz",Q119*1.04/0.0338,R119="ml",Q119))</f>
        <v>15.6</v>
      </c>
      <c r="AA119" s="9" t="str">
        <f>_xlfn.XLOOKUP($E119,'Copy of Raw Data'!$E:$E,'Copy of Raw Data'!AA:AA,"ERROR",0,1)</f>
        <v>oz</v>
      </c>
      <c r="AB119" s="9"/>
      <c r="AC119" s="9"/>
      <c r="AD119" s="9"/>
      <c r="AE119" s="9"/>
      <c r="AF119" s="9"/>
      <c r="AG119">
        <f>IF(SUMIF('Claims Backend'!$AG$1:$AZ$1,AG$3,'Claims Backend'!$AG118:$AZ118)&gt;=1,1,0)*$H119</f>
        <v>0</v>
      </c>
    </row>
    <row r="120" hidden="1" spans="1:33">
      <c r="A120" s="9" t="str">
        <f>_xlfn.XLOOKUP($E120,'Copy of Raw Data'!$E:$E,'Copy of Raw Data'!A:A,"ERROR",0,1)</f>
        <v>US</v>
      </c>
      <c r="B120" s="9" t="str">
        <f>_xlfn.XLOOKUP($E120,'Copy of Raw Data'!$E:$E,'Copy of Raw Data'!B:B,"ERROR",0,1)</f>
        <v>Hair Mousses</v>
      </c>
      <c r="C120" s="9" t="str">
        <f>_xlfn.XLOOKUP($E120,'Copy of Raw Data'!$E:$E,'Copy of Raw Data'!C:C,"ERROR",0,1)</f>
        <v>l'oreal</v>
      </c>
      <c r="D120" s="9" t="str">
        <f>_xlfn.XLOOKUP($E120,'Copy of Raw Data'!$E:$E,'Copy of Raw Data'!D:D,"ERROR",0,1)</f>
        <v>www.amazon.com/dp/B07PFNS9LX</v>
      </c>
      <c r="E120" s="9" t="s">
        <v>465</v>
      </c>
      <c r="F120" s="9" t="str">
        <f>_xlfn.XLOOKUP($E120,'Copy of Raw Data'!$E:$E,'Copy of Raw Data'!F:F,"ERROR",0,1)</f>
        <v>L'Oreal Professionnel Full Volume Extra | For All Hair Types | Styling Mousse | Provides Strong Hold | 8.454 Fl. Oz.</v>
      </c>
      <c r="G120" s="9">
        <f>_xlfn.XLOOKUP($E120,'Copy of Raw Data'!$E:$E,'Copy of Raw Data'!G:G,"ERROR",0,1)</f>
        <v>890</v>
      </c>
      <c r="H120" s="9">
        <f>_xlfn.XLOOKUP($E120,'Copy of Raw Data'!$E:$E,'Copy of Raw Data'!H:H,"ERROR",0,1)</f>
        <v>25891.34</v>
      </c>
      <c r="I120" s="9">
        <f>_xlfn.XLOOKUP($E120,'Copy of Raw Data'!$E:$E,'Copy of Raw Data'!I:I,"ERROR",0,1)</f>
        <v>0.00109735411121441</v>
      </c>
      <c r="J120" s="9" t="str">
        <f>_xlfn.XLOOKUP($E120,'Copy of Raw Data'!$E:$E,'Copy of 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20 to 30</v>
      </c>
      <c r="L120" s="9">
        <f>_xlfn.XLOOKUP($E120,'Copy of Raw Data'!$E:$E,'Copy of Raw Data'!L:L,"ERROR",0,1)</f>
        <v>28.63</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20 to 30</v>
      </c>
      <c r="N120" s="9">
        <f>_xlfn.XLOOKUP($E120,'Copy of Raw Data'!$E:$E,'Copy of Raw Data'!N:N,"ERROR",0,1)</f>
        <v>29.99</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4% to 6%</v>
      </c>
      <c r="P120" s="16">
        <f t="shared" si="8"/>
        <v>0.045348449483161</v>
      </c>
      <c r="Q120" s="9">
        <f>_xlfn.XLOOKUP($E120,'Copy of Raw Data'!$E:$E,'Copy of Raw Data'!Q:Q,"ERROR",0,1)</f>
        <v>8.454</v>
      </c>
      <c r="R120" s="9" t="str">
        <f>_xlfn.XLOOKUP($E120,'Copy of Raw Data'!$E:$E,'Copy of Raw Data'!R:R,"ERROR",0,1)</f>
        <v>fl oz</v>
      </c>
      <c r="S120" s="17">
        <f t="shared" si="7"/>
        <v>3.2563101672399</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3 to 4</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0.1 to 0.2</v>
      </c>
      <c r="V120" s="17">
        <f t="shared" si="9"/>
        <v>0.115353176547542</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0.1 to 0.2</v>
      </c>
      <c r="X120" s="17">
        <f t="shared" si="10"/>
        <v>0.110122088848154</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8 to 10</v>
      </c>
      <c r="Z120" s="17">
        <f t="array" ref="Z120">_xlfn.IFS(AA120="oz",_xlfn.IFS(R120="oz",Q120,R120="fl oz",Q120*1.04,R120="ml",Q120*0.0338),AA120="fl oz",_xlfn.IFS(R120="oz",Q120/1.04,R120="fl oz",Q120,R120="ml",Q120*0.0338/1.04),AA120="ml",_xlfn.IFS(R120="oz",Q120/0.0338,R120="fl oz",Q120*1.04/0.0338,R120="ml",Q120))</f>
        <v>8.79216</v>
      </c>
      <c r="AA120" s="9" t="str">
        <f>_xlfn.XLOOKUP($E120,'Copy of Raw Data'!$E:$E,'Copy of Raw Data'!AA:AA,"ERROR",0,1)</f>
        <v>oz</v>
      </c>
      <c r="AB120" s="9"/>
      <c r="AC120" s="9"/>
      <c r="AD120" s="9"/>
      <c r="AE120" s="9"/>
      <c r="AF120" s="9"/>
      <c r="AG120">
        <f>IF(SUMIF('Claims Backend'!$AG$1:$AZ$1,AG$3,'Claims Backend'!$AG119:$AZ119)&gt;=1,1,0)*$H120</f>
        <v>0</v>
      </c>
    </row>
    <row r="121" hidden="1" spans="1:33">
      <c r="A121" s="9" t="str">
        <f>_xlfn.XLOOKUP($E121,'Copy of Raw Data'!$E:$E,'Copy of Raw Data'!A:A,"ERROR",0,1)</f>
        <v>US</v>
      </c>
      <c r="B121" s="9" t="str">
        <f>_xlfn.XLOOKUP($E121,'Copy of Raw Data'!$E:$E,'Copy of Raw Data'!B:B,"ERROR",0,1)</f>
        <v>Hair Mousses</v>
      </c>
      <c r="C121" s="9" t="str">
        <f>_xlfn.XLOOKUP($E121,'Copy of Raw Data'!$E:$E,'Copy of Raw Data'!C:C,"ERROR",0,1)</f>
        <v>herbal essences</v>
      </c>
      <c r="D121" s="9" t="str">
        <f>_xlfn.XLOOKUP($E121,'Copy of Raw Data'!$E:$E,'Copy of Raw Data'!D:D,"ERROR",0,1)</f>
        <v>www.amazon.com/dp/B011Z9VHG0</v>
      </c>
      <c r="E121" s="9" t="s">
        <v>468</v>
      </c>
      <c r="F121" s="9" t="str">
        <f>_xlfn.XLOOKUP($E121,'Copy of Raw Data'!$E:$E,'Copy of Raw Data'!F:F,"ERROR",0,1)</f>
        <v>Herbal Essences Totally Twisted Curl Boosting Hair Mousse, 6.8 Ounce (Pack of 3)</v>
      </c>
      <c r="G121" s="9">
        <f>_xlfn.XLOOKUP($E121,'Copy of Raw Data'!$E:$E,'Copy of Raw Data'!G:G,"ERROR",0,1)</f>
        <v>1503</v>
      </c>
      <c r="H121" s="9">
        <f>_xlfn.XLOOKUP($E121,'Copy of Raw Data'!$E:$E,'Copy of Raw Data'!H:H,"ERROR",0,1)</f>
        <v>25811.26</v>
      </c>
      <c r="I121" s="9">
        <f>_xlfn.XLOOKUP($E121,'Copy of Raw Data'!$E:$E,'Copy of Raw Data'!I:I,"ERROR",0,1)</f>
        <v>0.00107080292426981</v>
      </c>
      <c r="J121" s="9" t="str">
        <f>_xlfn.XLOOKUP($E121,'Copy of Raw Data'!$E:$E,'Copy of 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15 to 20</v>
      </c>
      <c r="L121" s="9">
        <f>_xlfn.XLOOKUP($E121,'Copy of Raw Data'!$E:$E,'Copy of Raw Data'!L:L,"ERROR",0,1)</f>
        <v>17.35</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15 to 20</v>
      </c>
      <c r="N121" s="9">
        <f>_xlfn.XLOOKUP($E121,'Copy of Raw Data'!$E:$E,'Copy of Raw Data'!N:N,"ERROR",0,1)</f>
        <v>19.15</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8% to 10%</v>
      </c>
      <c r="P121" s="16">
        <f t="shared" si="8"/>
        <v>0.093994778067885</v>
      </c>
      <c r="Q121" s="9">
        <f>_xlfn.XLOOKUP($E121,'Copy of Raw Data'!$E:$E,'Copy of Raw Data'!Q:Q,"ERROR",0,1)</f>
        <v>19.2</v>
      </c>
      <c r="R121" s="9" t="str">
        <f>_xlfn.XLOOKUP($E121,'Copy of Raw Data'!$E:$E,'Copy of Raw Data'!R:R,"ERROR",0,1)</f>
        <v>oz</v>
      </c>
      <c r="S121" s="17">
        <f t="shared" ref="S121:S184" si="11">L121/Z121</f>
        <v>0.903645833333333</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0.75 to 1</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9"/>
        <v>0.033729990981851</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10"/>
        <v>0.0305595479652801</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15 to 20</v>
      </c>
      <c r="Z121" s="17">
        <f t="array" ref="Z121">_xlfn.IFS(AA121="oz",_xlfn.IFS(R121="oz",Q121,R121="fl oz",Q121*1.04,R121="ml",Q121*0.0338),AA121="fl oz",_xlfn.IFS(R121="oz",Q121/1.04,R121="fl oz",Q121,R121="ml",Q121*0.0338/1.04),AA121="ml",_xlfn.IFS(R121="oz",Q121/0.0338,R121="fl oz",Q121*1.04/0.0338,R121="ml",Q121))</f>
        <v>19.2</v>
      </c>
      <c r="AA121" s="9" t="str">
        <f>_xlfn.XLOOKUP($E121,'Copy of Raw Data'!$E:$E,'Copy of Raw Data'!AA:AA,"ERROR",0,1)</f>
        <v>oz</v>
      </c>
      <c r="AB121" s="9"/>
      <c r="AC121" s="9"/>
      <c r="AD121" s="9"/>
      <c r="AE121" s="9"/>
      <c r="AF121" s="9"/>
      <c r="AG121">
        <f>IF(SUMIF('Claims Backend'!$AG$1:$AZ$1,AG$3,'Claims Backend'!$AG120:$AZ120)&gt;=1,1,0)*$H121</f>
        <v>0</v>
      </c>
    </row>
    <row r="122" hidden="1" spans="1:33">
      <c r="A122" s="9" t="str">
        <f>_xlfn.XLOOKUP($E122,'Copy of Raw Data'!$E:$E,'Copy of Raw Data'!A:A,"ERROR",0,1)</f>
        <v>US</v>
      </c>
      <c r="B122" s="9" t="str">
        <f>_xlfn.XLOOKUP($E122,'Copy of Raw Data'!$E:$E,'Copy of Raw Data'!B:B,"ERROR",0,1)</f>
        <v>Hair Mousses</v>
      </c>
      <c r="C122" s="9" t="str">
        <f>_xlfn.XLOOKUP($E122,'Copy of Raw Data'!$E:$E,'Copy of Raw Data'!C:C,"ERROR",0,1)</f>
        <v>garnier</v>
      </c>
      <c r="D122" s="9" t="str">
        <f>_xlfn.XLOOKUP($E122,'Copy of Raw Data'!$E:$E,'Copy of Raw Data'!D:D,"ERROR",0,1)</f>
        <v>www.amazon.com/dp/B078PGSYGC</v>
      </c>
      <c r="E122" s="9" t="s">
        <v>471</v>
      </c>
      <c r="F122" s="9" t="str">
        <f>_xlfn.XLOOKUP($E122,'Copy of Raw Data'!$E:$E,'Copy of Raw Data'!F:F,"ERROR",0,1)</f>
        <v>Garnier Fructis Style Texture Tease Dry Touch Finishing Spray, 3.8 Oz, 2 Count (Packaging May Vary)</v>
      </c>
      <c r="G122" s="9">
        <f>_xlfn.XLOOKUP($E122,'Copy of Raw Data'!$E:$E,'Copy of Raw Data'!G:G,"ERROR",0,1)</f>
        <v>2946</v>
      </c>
      <c r="H122" s="9">
        <f>_xlfn.XLOOKUP($E122,'Copy of Raw Data'!$E:$E,'Copy of Raw Data'!H:H,"ERROR",0,1)</f>
        <v>25186.74</v>
      </c>
      <c r="I122" s="9">
        <f>_xlfn.XLOOKUP($E122,'Copy of Raw Data'!$E:$E,'Copy of Raw Data'!I:I,"ERROR",0,1)</f>
        <v>0.00106729972532625</v>
      </c>
      <c r="J122" s="9" t="str">
        <f>_xlfn.XLOOKUP($E122,'Copy of Raw Data'!$E:$E,'Copy of 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_xlfn.XLOOKUP($E122,'Copy of Raw Data'!$E:$E,'Copy of Raw Data'!L:L,"ERROR",0,1)</f>
        <v>8.64</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10 to 15</v>
      </c>
      <c r="N122" s="9">
        <f>_xlfn.XLOOKUP($E122,'Copy of Raw Data'!$E:$E,'Copy of Raw Data'!N:N,"ERROR",0,1)</f>
        <v>10.91</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20% to 25%</v>
      </c>
      <c r="P122" s="16">
        <f t="shared" si="8"/>
        <v>0.208065994500458</v>
      </c>
      <c r="Q122" s="9">
        <f>_xlfn.XLOOKUP($E122,'Copy of Raw Data'!$E:$E,'Copy of Raw Data'!Q:Q,"ERROR",0,1)</f>
        <v>7.6</v>
      </c>
      <c r="R122" s="9" t="str">
        <f>_xlfn.XLOOKUP($E122,'Copy of Raw Data'!$E:$E,'Copy of Raw Data'!R:R,"ERROR",0,1)</f>
        <v>oz</v>
      </c>
      <c r="S122" s="17">
        <f t="shared" si="11"/>
        <v>1.13684210526316</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1 to 2</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9"/>
        <v>0.0485467134186498</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10"/>
        <v>0.0384457932114697</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7.6</v>
      </c>
      <c r="AA122" s="9" t="str">
        <f>_xlfn.XLOOKUP($E122,'Copy of Raw Data'!$E:$E,'Copy of Raw Data'!AA:AA,"ERROR",0,1)</f>
        <v>oz</v>
      </c>
      <c r="AB122" s="9"/>
      <c r="AC122" s="9"/>
      <c r="AD122" s="9"/>
      <c r="AE122" s="9"/>
      <c r="AF122" s="9"/>
      <c r="AG122">
        <f>IF(SUMIF('Claims Backend'!$AG$1:$AZ$1,AG$3,'Claims Backend'!$AG121:$AZ121)&gt;=1,1,0)*$H122</f>
        <v>0</v>
      </c>
    </row>
    <row r="123" hidden="1" spans="1:33">
      <c r="A123" s="9" t="str">
        <f>_xlfn.XLOOKUP($E123,'Copy of Raw Data'!$E:$E,'Copy of Raw Data'!A:A,"ERROR",0,1)</f>
        <v>US</v>
      </c>
      <c r="B123" s="9" t="str">
        <f>_xlfn.XLOOKUP($E123,'Copy of Raw Data'!$E:$E,'Copy of Raw Data'!B:B,"ERROR",0,1)</f>
        <v>Hair Mousses</v>
      </c>
      <c r="C123" s="9" t="str">
        <f>_xlfn.XLOOKUP($E123,'Copy of Raw Data'!$E:$E,'Copy of Raw Data'!C:C,"ERROR",0,1)</f>
        <v>crÃ¨me of nature</v>
      </c>
      <c r="D123" s="9" t="str">
        <f>_xlfn.XLOOKUP($E123,'Copy of Raw Data'!$E:$E,'Copy of Raw Data'!D:D,"ERROR",0,1)</f>
        <v>www.amazon.com/dp/B003Y5FHAQ</v>
      </c>
      <c r="E123" s="9" t="s">
        <v>475</v>
      </c>
      <c r="F123" s="9" t="str">
        <f>_xlfn.XLOOKUP($E123,'Copy of Raw Data'!$E:$E,'Copy of Raw Data'!F:F,"ERROR",0,1)</f>
        <v>Argan Oil Foaming Mousse by Creme of Nature, Style &amp; Shine, Creates Soft Wraps, Defines Curls, Prevents Frizz &amp; Adds Exotic Shine, 7 Fl Oz</v>
      </c>
      <c r="G123" s="9">
        <f>_xlfn.XLOOKUP($E123,'Copy of Raw Data'!$E:$E,'Copy of Raw Data'!G:G,"ERROR",0,1)</f>
        <v>3953</v>
      </c>
      <c r="H123" s="9">
        <f>_xlfn.XLOOKUP($E123,'Copy of Raw Data'!$E:$E,'Copy of Raw Data'!H:H,"ERROR",0,1)</f>
        <v>25104.34</v>
      </c>
      <c r="I123" s="9">
        <f>_xlfn.XLOOKUP($E123,'Copy of Raw Data'!$E:$E,'Copy of Raw Data'!I:I,"ERROR",0,1)</f>
        <v>0.00105711196364122</v>
      </c>
      <c r="J123" s="9" t="str">
        <f>_xlfn.XLOOKUP($E123,'Copy of Raw Data'!$E:$E,'Copy of 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5 to 10</v>
      </c>
      <c r="L123" s="9">
        <f>_xlfn.XLOOKUP($E123,'Copy of Raw Data'!$E:$E,'Copy of Raw Data'!L:L,"ERROR",0,1)</f>
        <v>6.48</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5 to 10</v>
      </c>
      <c r="N123" s="9">
        <f>_xlfn.XLOOKUP($E123,'Copy of Raw Data'!$E:$E,'Copy of Raw Data'!N:N,"ERROR",0,1)</f>
        <v>9.99</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30% to 40%</v>
      </c>
      <c r="P123" s="16">
        <f t="shared" si="8"/>
        <v>0.351351351351351</v>
      </c>
      <c r="Q123" s="9">
        <f>_xlfn.XLOOKUP($E123,'Copy of Raw Data'!$E:$E,'Copy of Raw Data'!Q:Q,"ERROR",0,1)</f>
        <v>7</v>
      </c>
      <c r="R123" s="9" t="str">
        <f>_xlfn.XLOOKUP($E123,'Copy of Raw Data'!$E:$E,'Copy of Raw Data'!R:R,"ERROR",0,1)</f>
        <v>fl oz</v>
      </c>
      <c r="S123" s="17">
        <f t="shared" si="11"/>
        <v>0.89010989010989</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0.75 to 1</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9"/>
        <v>0.0464069241546414</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10"/>
        <v>0.0301017886408485</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17">
        <f t="array" ref="Z123">_xlfn.IFS(AA123="oz",_xlfn.IFS(R123="oz",Q123,R123="fl oz",Q123*1.04,R123="ml",Q123*0.0338),AA123="fl oz",_xlfn.IFS(R123="oz",Q123/1.04,R123="fl oz",Q123,R123="ml",Q123*0.0338/1.04),AA123="ml",_xlfn.IFS(R123="oz",Q123/0.0338,R123="fl oz",Q123*1.04/0.0338,R123="ml",Q123))</f>
        <v>7.28</v>
      </c>
      <c r="AA123" s="9" t="str">
        <f>_xlfn.XLOOKUP($E123,'Copy of Raw Data'!$E:$E,'Copy of Raw Data'!AA:AA,"ERROR",0,1)</f>
        <v>oz</v>
      </c>
      <c r="AB123" s="9"/>
      <c r="AC123" s="9"/>
      <c r="AD123" s="9"/>
      <c r="AE123" s="9"/>
      <c r="AF123" s="9"/>
      <c r="AG123">
        <f>IF(SUMIF('Claims Backend'!$AG$1:$AZ$1,AG$3,'Claims Backend'!$AG122:$AZ122)&gt;=1,1,0)*$H123</f>
        <v>0</v>
      </c>
    </row>
    <row r="124" hidden="1" spans="1:33">
      <c r="A124" s="9" t="str">
        <f>_xlfn.XLOOKUP($E124,'Copy of Raw Data'!$E:$E,'Copy of Raw Data'!A:A,"ERROR",0,1)</f>
        <v>US</v>
      </c>
      <c r="B124" s="9" t="str">
        <f>_xlfn.XLOOKUP($E124,'Copy of Raw Data'!$E:$E,'Copy of Raw Data'!B:B,"ERROR",0,1)</f>
        <v>Hair Mousses</v>
      </c>
      <c r="C124" s="9" t="str">
        <f>_xlfn.XLOOKUP($E124,'Copy of Raw Data'!$E:$E,'Copy of Raw Data'!C:C,"ERROR",0,1)</f>
        <v>giovanni</v>
      </c>
      <c r="D124" s="9" t="str">
        <f>_xlfn.XLOOKUP($E124,'Copy of Raw Data'!$E:$E,'Copy of Raw Data'!D:D,"ERROR",0,1)</f>
        <v>www.amazon.com/dp/B001ET789M</v>
      </c>
      <c r="E124" s="9" t="s">
        <v>478</v>
      </c>
      <c r="F124" s="9" t="str">
        <f>_xlfn.XLOOKUP($E124,'Copy of Raw Data'!$E:$E,'Copy of Raw Data'!F:F,"ERROR",0,1)</f>
        <v>GIOVANNI Mousse Air-Turbo Charged, Hair Styling Foam - Lightweight for Natural Curls, Medium to Firm Hold, Add Texture &amp; Shine, Curly Hair Products, No Parabens, Color Safe - 7 oz (Pack of 3)</v>
      </c>
      <c r="G124" s="9">
        <f>_xlfn.XLOOKUP($E124,'Copy of Raw Data'!$E:$E,'Copy of Raw Data'!G:G,"ERROR",0,1)</f>
        <v>1037</v>
      </c>
      <c r="H124" s="9">
        <f>_xlfn.XLOOKUP($E124,'Copy of Raw Data'!$E:$E,'Copy of Raw Data'!H:H,"ERROR",0,1)</f>
        <v>24864.71</v>
      </c>
      <c r="I124" s="9">
        <f>_xlfn.XLOOKUP($E124,'Copy of Raw Data'!$E:$E,'Copy of Raw Data'!I:I,"ERROR",0,1)</f>
        <v>0.00104947422468234</v>
      </c>
      <c r="J124" s="9" t="str">
        <f>_xlfn.XLOOKUP($E124,'Copy of Raw Data'!$E:$E,'Copy of 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20 to 30</v>
      </c>
      <c r="L124" s="9">
        <f>_xlfn.XLOOKUP($E124,'Copy of Raw Data'!$E:$E,'Copy of Raw Data'!L:L,"ERROR",0,1)</f>
        <v>24.34</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20 to 30</v>
      </c>
      <c r="N124" s="9">
        <f>_xlfn.XLOOKUP($E124,'Copy of Raw Data'!$E:$E,'Copy of Raw Data'!N:N,"ERROR",0,1)</f>
        <v>29.97</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15% to 20%</v>
      </c>
      <c r="P124" s="16">
        <f t="shared" si="8"/>
        <v>0.187854521187855</v>
      </c>
      <c r="Q124" s="9">
        <f>_xlfn.XLOOKUP($E124,'Copy of Raw Data'!$E:$E,'Copy of Raw Data'!Q:Q,"ERROR",0,1)</f>
        <v>21</v>
      </c>
      <c r="R124" s="9" t="str">
        <f>_xlfn.XLOOKUP($E124,'Copy of Raw Data'!$E:$E,'Copy of Raw Data'!R:R,"ERROR",0,1)</f>
        <v>oz</v>
      </c>
      <c r="S124" s="17">
        <f t="shared" si="11"/>
        <v>1.15904761904762</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1 to 2</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9"/>
        <v>0.0482632011208271</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10"/>
        <v>0.039196740583281</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20 to 25</v>
      </c>
      <c r="Z124" s="17">
        <f t="array" ref="Z124">_xlfn.IFS(AA124="oz",_xlfn.IFS(R124="oz",Q124,R124="fl oz",Q124*1.04,R124="ml",Q124*0.0338),AA124="fl oz",_xlfn.IFS(R124="oz",Q124/1.04,R124="fl oz",Q124,R124="ml",Q124*0.0338/1.04),AA124="ml",_xlfn.IFS(R124="oz",Q124/0.0338,R124="fl oz",Q124*1.04/0.0338,R124="ml",Q124))</f>
        <v>21</v>
      </c>
      <c r="AA124" s="9" t="str">
        <f>_xlfn.XLOOKUP($E124,'Copy of Raw Data'!$E:$E,'Copy of Raw Data'!AA:AA,"ERROR",0,1)</f>
        <v>oz</v>
      </c>
      <c r="AB124" s="9"/>
      <c r="AC124" s="9"/>
      <c r="AD124" s="9"/>
      <c r="AE124" s="9"/>
      <c r="AF124" s="9"/>
      <c r="AG124">
        <f>IF(SUMIF('Claims Backend'!$AG$1:$AZ$1,AG$3,'Claims Backend'!$AG123:$AZ123)&gt;=1,1,0)*$H124</f>
        <v>0</v>
      </c>
    </row>
    <row r="125" hidden="1" spans="1:33">
      <c r="A125" s="9" t="str">
        <f>_xlfn.XLOOKUP($E125,'Copy of Raw Data'!$E:$E,'Copy of Raw Data'!A:A,"ERROR",0,1)</f>
        <v>US</v>
      </c>
      <c r="B125" s="9" t="str">
        <f>_xlfn.XLOOKUP($E125,'Copy of Raw Data'!$E:$E,'Copy of Raw Data'!B:B,"ERROR",0,1)</f>
        <v>Hair Mousses</v>
      </c>
      <c r="C125" s="9" t="str">
        <f>_xlfn.XLOOKUP($E125,'Copy of Raw Data'!$E:$E,'Copy of Raw Data'!C:C,"ERROR",0,1)</f>
        <v>Goiple</v>
      </c>
      <c r="D125" s="9" t="str">
        <f>_xlfn.XLOOKUP($E125,'Copy of Raw Data'!$E:$E,'Copy of Raw Data'!D:D,"ERROR",0,1)</f>
        <v>www.amazon.com/dp/B0BLNMZR33</v>
      </c>
      <c r="E125" s="9" t="s">
        <v>481</v>
      </c>
      <c r="F125" s="9" t="str">
        <f>_xlfn.XLOOKUP($E125,'Copy of Raw Data'!$E:$E,'Copy of Raw Data'!F:F,"ERROR",0,1)</f>
        <v>Braid Mousse Hair Mousse Braiding Mousse for Braids Twist, Locs, No Flake Extra Hold High Shine and Moisturizes, Frizz Control, High Shine, Lightweight Easy to Apply Hair Brush Silky Du-rag 8.4 fl oz</v>
      </c>
      <c r="G125" s="9">
        <f>_xlfn.XLOOKUP($E125,'Copy of Raw Data'!$E:$E,'Copy of Raw Data'!G:G,"ERROR",0,1)</f>
        <v>2468</v>
      </c>
      <c r="H125" s="9">
        <f>_xlfn.XLOOKUP($E125,'Copy of Raw Data'!$E:$E,'Copy of Raw Data'!H:H,"ERROR",0,1)</f>
        <v>24685.06</v>
      </c>
      <c r="I125" s="9">
        <f>_xlfn.XLOOKUP($E125,'Copy of Raw Data'!$E:$E,'Copy of Raw Data'!I:I,"ERROR",0,1)</f>
        <v>0.00104551271888669</v>
      </c>
      <c r="J125" s="9" t="str">
        <f>_xlfn.XLOOKUP($E125,'Copy of Raw Data'!$E:$E,'Copy of 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10 to 15</v>
      </c>
      <c r="L125" s="9">
        <f>_xlfn.XLOOKUP($E125,'Copy of Raw Data'!$E:$E,'Copy of Raw Data'!L:L,"ERROR",0,1)</f>
        <v>10.09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10 to 15</v>
      </c>
      <c r="N125" s="9">
        <f>_xlfn.XLOOKUP($E125,'Copy of Raw Data'!$E:$E,'Copy of Raw Data'!N:N,"ERROR",0,1)</f>
        <v>10.86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6% to 8%</v>
      </c>
      <c r="P125" s="16">
        <f t="shared" si="8"/>
        <v>0.070902394106814</v>
      </c>
      <c r="Q125" s="9">
        <f>_xlfn.XLOOKUP($E125,'Copy of Raw Data'!$E:$E,'Copy of Raw Data'!Q:Q,"ERROR",0,1)</f>
        <v>16.9</v>
      </c>
      <c r="R125" s="9" t="str">
        <f>_xlfn.XLOOKUP($E125,'Copy of Raw Data'!$E:$E,'Copy of Raw Data'!R:R,"ERROR",0,1)</f>
        <v>fl oz</v>
      </c>
      <c r="S125" s="17">
        <f t="shared" si="11"/>
        <v>0.57407828857533</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0.5 to 0.75</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9"/>
        <v>0.020895773727786</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10"/>
        <v>0.0194142133437717</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15 to 20</v>
      </c>
      <c r="Z125" s="17">
        <f t="array" ref="Z125">_xlfn.IFS(AA125="oz",_xlfn.IFS(R125="oz",Q125,R125="fl oz",Q125*1.04,R125="ml",Q125*0.0338),AA125="fl oz",_xlfn.IFS(R125="oz",Q125/1.04,R125="fl oz",Q125,R125="ml",Q125*0.0338/1.04),AA125="ml",_xlfn.IFS(R125="oz",Q125/0.0338,R125="fl oz",Q125*1.04/0.0338,R125="ml",Q125))</f>
        <v>17.576</v>
      </c>
      <c r="AA125" s="9" t="str">
        <f>_xlfn.XLOOKUP($E125,'Copy of Raw Data'!$E:$E,'Copy of Raw Data'!AA:AA,"ERROR",0,1)</f>
        <v>oz</v>
      </c>
      <c r="AB125" s="9"/>
      <c r="AC125" s="9"/>
      <c r="AD125" s="9"/>
      <c r="AE125" s="9"/>
      <c r="AF125" s="9"/>
      <c r="AG125">
        <f>IF(SUMIF('Claims Backend'!$AG$1:$AZ$1,AG$3,'Claims Backend'!$AG124:$AZ124)&gt;=1,1,0)*$H125</f>
        <v>0</v>
      </c>
    </row>
    <row r="126" hidden="1" spans="1:33">
      <c r="A126" s="9" t="str">
        <f>_xlfn.XLOOKUP($E126,'Copy of Raw Data'!$E:$E,'Copy of Raw Data'!A:A,"ERROR",0,1)</f>
        <v>US</v>
      </c>
      <c r="B126" s="9" t="str">
        <f>_xlfn.XLOOKUP($E126,'Copy of Raw Data'!$E:$E,'Copy of Raw Data'!B:B,"ERROR",0,1)</f>
        <v>Hair Mousses</v>
      </c>
      <c r="C126" s="9" t="str">
        <f>_xlfn.XLOOKUP($E126,'Copy of Raw Data'!$E:$E,'Copy of Raw Data'!C:C,"ERROR",0,1)</f>
        <v>Herbal Essences</v>
      </c>
      <c r="D126" s="9" t="str">
        <f>_xlfn.XLOOKUP($E126,'Copy of Raw Data'!$E:$E,'Copy of Raw Data'!D:D,"ERROR",0,1)</f>
        <v>www.amazon.com/dp/B008Y9Y7UI</v>
      </c>
      <c r="E126" s="9" t="s">
        <v>484</v>
      </c>
      <c r="F126" s="9" t="str">
        <f>_xlfn.XLOOKUP($E126,'Copy of Raw Data'!$E:$E,'Copy of Raw Data'!F:F,"ERROR",0,1)</f>
        <v>Herbal Essences Totally Twisted Curl-Boosting Mousse with Berry Essences, 6.8 oz</v>
      </c>
      <c r="G126" s="9">
        <f>_xlfn.XLOOKUP($E126,'Copy of Raw Data'!$E:$E,'Copy of Raw Data'!G:G,"ERROR",0,1)</f>
        <v>2978</v>
      </c>
      <c r="H126" s="9">
        <f>_xlfn.XLOOKUP($E126,'Copy of Raw Data'!$E:$E,'Copy of Raw Data'!H:H,"ERROR",0,1)</f>
        <v>24591.88</v>
      </c>
      <c r="I126" s="9">
        <f>_xlfn.XLOOKUP($E126,'Copy of Raw Data'!$E:$E,'Copy of Raw Data'!I:I,"ERROR",0,1)</f>
        <v>0.00102770720008142</v>
      </c>
      <c r="J126" s="9" t="str">
        <f>_xlfn.XLOOKUP($E126,'Copy of Raw Data'!$E:$E,'Copy of 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5 to 10</v>
      </c>
      <c r="L126" s="9">
        <f>_xlfn.XLOOKUP($E126,'Copy of Raw Data'!$E:$E,'Copy of Raw Data'!L:L,"ERROR",0,1)</f>
        <v>8.09</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5 to 10</v>
      </c>
      <c r="N126" s="9">
        <f>_xlfn.XLOOKUP($E126,'Copy of Raw Data'!$E:$E,'Copy of Raw Data'!N:N,"ERROR",0,1)</f>
        <v>8.56</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4% to 6%</v>
      </c>
      <c r="P126" s="16">
        <f t="shared" si="8"/>
        <v>0.0549065420560748</v>
      </c>
      <c r="Q126" s="9">
        <f>_xlfn.XLOOKUP($E126,'Copy of Raw Data'!$E:$E,'Copy of Raw Data'!Q:Q,"ERROR",0,1)</f>
        <v>6.8</v>
      </c>
      <c r="R126" s="9" t="str">
        <f>_xlfn.XLOOKUP($E126,'Copy of Raw Data'!$E:$E,'Copy of Raw Data'!R:R,"ERROR",0,1)</f>
        <v>oz</v>
      </c>
      <c r="S126" s="17">
        <f t="shared" si="11"/>
        <v>1.18970588235294</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1 to 2</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 to 0.05</v>
      </c>
      <c r="V126" s="17">
        <f t="shared" si="9"/>
        <v>0.0425709681911317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 to 0.05</v>
      </c>
      <c r="X126" s="17">
        <f t="shared" si="10"/>
        <v>0.0402335435357775</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6 to 8</v>
      </c>
      <c r="Z126" s="17">
        <f t="array" ref="Z126">_xlfn.IFS(AA126="oz",_xlfn.IFS(R126="oz",Q126,R126="fl oz",Q126*1.04,R126="ml",Q126*0.0338),AA126="fl oz",_xlfn.IFS(R126="oz",Q126/1.04,R126="fl oz",Q126,R126="ml",Q126*0.0338/1.04),AA126="ml",_xlfn.IFS(R126="oz",Q126/0.0338,R126="fl oz",Q126*1.04/0.0338,R126="ml",Q126))</f>
        <v>6.8</v>
      </c>
      <c r="AA126" s="9" t="str">
        <f>_xlfn.XLOOKUP($E126,'Copy of Raw Data'!$E:$E,'Copy of Raw Data'!AA:AA,"ERROR",0,1)</f>
        <v>oz</v>
      </c>
      <c r="AB126" s="9"/>
      <c r="AC126" s="9"/>
      <c r="AD126" s="9"/>
      <c r="AE126" s="9"/>
      <c r="AF126" s="9"/>
      <c r="AG126">
        <f>IF(SUMIF('Claims Backend'!$AG$1:$AZ$1,AG$3,'Claims Backend'!$AG125:$AZ125)&gt;=1,1,0)*$H126</f>
        <v>0</v>
      </c>
    </row>
    <row r="127" hidden="1" spans="1:33">
      <c r="A127" s="9" t="str">
        <f>_xlfn.XLOOKUP($E127,'Copy of Raw Data'!$E:$E,'Copy of Raw Data'!A:A,"ERROR",0,1)</f>
        <v>US</v>
      </c>
      <c r="B127" s="9" t="str">
        <f>_xlfn.XLOOKUP($E127,'Copy of Raw Data'!$E:$E,'Copy of Raw Data'!B:B,"ERROR",0,1)</f>
        <v>Hair Mousses</v>
      </c>
      <c r="C127" s="9" t="str">
        <f>_xlfn.XLOOKUP($E127,'Copy of Raw Data'!$E:$E,'Copy of Raw Data'!C:C,"ERROR",0,1)</f>
        <v>ORIBE</v>
      </c>
      <c r="D127" s="9" t="str">
        <f>_xlfn.XLOOKUP($E127,'Copy of Raw Data'!$E:$E,'Copy of Raw Data'!D:D,"ERROR",0,1)</f>
        <v>www.amazon.com/dp/B00J9PYDZ0</v>
      </c>
      <c r="E127" s="9" t="s">
        <v>487</v>
      </c>
      <c r="F127" s="9" t="str">
        <f>_xlfn.XLOOKUP($E127,'Copy of Raw Data'!$E:$E,'Copy of Raw Data'!F:F,"ERROR",0,1)</f>
        <v>Oribe Grandiose Hair Plumping Mousse, 2.5 oz</v>
      </c>
      <c r="G127" s="9">
        <f>_xlfn.XLOOKUP($E127,'Copy of Raw Data'!$E:$E,'Copy of Raw Data'!G:G,"ERROR",0,1)</f>
        <v>1099</v>
      </c>
      <c r="H127" s="9">
        <f>_xlfn.XLOOKUP($E127,'Copy of Raw Data'!$E:$E,'Copy of Raw Data'!H:H,"ERROR",0,1)</f>
        <v>24173.07</v>
      </c>
      <c r="I127" s="9">
        <f>_xlfn.XLOOKUP($E127,'Copy of Raw Data'!$E:$E,'Copy of Raw Data'!I:I,"ERROR",0,1)</f>
        <v>0.00102444293291047</v>
      </c>
      <c r="J127" s="9" t="str">
        <f>_xlfn.XLOOKUP($E127,'Copy of Raw Data'!$E:$E,'Copy of 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20 to 30</v>
      </c>
      <c r="L127" s="9">
        <f>_xlfn.XLOOKUP($E127,'Copy of Raw Data'!$E:$E,'Copy of Raw Data'!L:L,"ERROR",0,1)</f>
        <v>22</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20 to 30</v>
      </c>
      <c r="N127" s="9">
        <f>_xlfn.XLOOKUP($E127,'Copy of Raw Data'!$E:$E,'Copy of Raw Data'!N:N,"ERROR",0,1)</f>
        <v>22</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8"/>
        <v>0</v>
      </c>
      <c r="Q127" s="9">
        <f>_xlfn.XLOOKUP($E127,'Copy of Raw Data'!$E:$E,'Copy of Raw Data'!Q:Q,"ERROR",0,1)</f>
        <v>2.5</v>
      </c>
      <c r="R127" s="9" t="str">
        <f>_xlfn.XLOOKUP($E127,'Copy of Raw Data'!$E:$E,'Copy of Raw Data'!R:R,"ERROR",0,1)</f>
        <v>oz</v>
      </c>
      <c r="S127" s="17">
        <f t="shared" si="11"/>
        <v>8.8</v>
      </c>
      <c r="T127" s="9" t="str">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5 to 10</v>
      </c>
      <c r="U127" s="17"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0.2 to 0.3</v>
      </c>
      <c r="V127" s="17">
        <f t="shared" si="9"/>
        <v>0.297598917822117</v>
      </c>
      <c r="W127" s="17"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0.2 to 0.3</v>
      </c>
      <c r="X127" s="17">
        <f t="shared" si="10"/>
        <v>0.297598917822117</v>
      </c>
      <c r="Y127" s="9"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2 to 4</v>
      </c>
      <c r="Z127" s="17">
        <f t="array" ref="Z127">_xlfn.IFS(AA127="oz",_xlfn.IFS(R127="oz",Q127,R127="fl oz",Q127*1.04,R127="ml",Q127*0.0338),AA127="fl oz",_xlfn.IFS(R127="oz",Q127/1.04,R127="fl oz",Q127,R127="ml",Q127*0.0338/1.04),AA127="ml",_xlfn.IFS(R127="oz",Q127/0.0338,R127="fl oz",Q127*1.04/0.0338,R127="ml",Q127))</f>
        <v>2.5</v>
      </c>
      <c r="AA127" s="9" t="str">
        <f>_xlfn.XLOOKUP($E127,'Copy of Raw Data'!$E:$E,'Copy of Raw Data'!AA:AA,"ERROR",0,1)</f>
        <v>oz</v>
      </c>
      <c r="AB127" s="9"/>
      <c r="AC127" s="9"/>
      <c r="AD127" s="9"/>
      <c r="AE127" s="9"/>
      <c r="AF127" s="9"/>
      <c r="AG127">
        <f>IF(SUMIF('Claims Backend'!$AG$1:$AZ$1,AG$3,'Claims Backend'!$AG126:$AZ126)&gt;=1,1,0)*$H127</f>
        <v>0</v>
      </c>
    </row>
    <row r="128" hidden="1" spans="1:33">
      <c r="A128" s="9" t="str">
        <f>_xlfn.XLOOKUP($E128,'Copy of Raw Data'!$E:$E,'Copy of Raw Data'!A:A,"ERROR",0,1)</f>
        <v>US</v>
      </c>
      <c r="B128" s="9" t="str">
        <f>_xlfn.XLOOKUP($E128,'Copy of Raw Data'!$E:$E,'Copy of Raw Data'!B:B,"ERROR",0,1)</f>
        <v>Hair Mousses</v>
      </c>
      <c r="C128" s="9" t="str">
        <f>_xlfn.XLOOKUP($E128,'Copy of Raw Data'!$E:$E,'Copy of Raw Data'!C:C,"ERROR",0,1)</f>
        <v>elizabeth arden</v>
      </c>
      <c r="D128" s="9" t="str">
        <f>_xlfn.XLOOKUP($E128,'Copy of Raw Data'!$E:$E,'Copy of Raw Data'!D:D,"ERROR",0,1)</f>
        <v>www.amazon.com/dp/B001BEL7IS</v>
      </c>
      <c r="E128" s="9" t="s">
        <v>490</v>
      </c>
      <c r="F128" s="9" t="str">
        <f>_xlfn.XLOOKUP($E128,'Copy of Raw Data'!$E:$E,'Copy of Raw Data'!F:F,"ERROR",0,1)</f>
        <v>Elizabeth Arden Flawless Finish Mousse Makeup</v>
      </c>
      <c r="G128" s="9">
        <f>_xlfn.XLOOKUP($E128,'Copy of Raw Data'!$E:$E,'Copy of Raw Data'!G:G,"ERROR",0,1)</f>
        <v>688</v>
      </c>
      <c r="H128" s="9">
        <f>_xlfn.XLOOKUP($E128,'Copy of Raw Data'!$E:$E,'Copy of Raw Data'!H:H,"ERROR",0,1)</f>
        <v>24096.29</v>
      </c>
      <c r="I128" s="9">
        <f>_xlfn.XLOOKUP($E128,'Copy of Raw Data'!$E:$E,'Copy of Raw Data'!I:I,"ERROR",0,1)</f>
        <v>0.00101838886094974</v>
      </c>
      <c r="J128" s="9" t="str">
        <f>_xlfn.XLOOKUP($E128,'Copy of Raw Data'!$E:$E,'Copy of 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30 to 40</v>
      </c>
      <c r="L128" s="9">
        <f>_xlfn.XLOOKUP($E128,'Copy of Raw Data'!$E:$E,'Copy of Raw Data'!L:L,"ERROR",0,1)</f>
        <v>35</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30 to 40</v>
      </c>
      <c r="N128" s="9">
        <f>_xlfn.XLOOKUP($E128,'Copy of Raw Data'!$E:$E,'Copy of Raw Data'!N:N,"ERROR",0,1)</f>
        <v>35</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No Discount</v>
      </c>
      <c r="P128" s="16">
        <f t="shared" si="8"/>
        <v>0</v>
      </c>
      <c r="Q128" s="9">
        <f>_xlfn.XLOOKUP($E128,'Copy of Raw Data'!$E:$E,'Copy of Raw Data'!Q:Q,"ERROR",0,1)</f>
        <v>0</v>
      </c>
      <c r="R128" s="9">
        <f>_xlfn.XLOOKUP($E128,'Copy of Raw Data'!$E:$E,'Copy of Raw Data'!R:R,"ERROR",0,1)</f>
        <v>0</v>
      </c>
      <c r="S128" s="17" t="e">
        <f t="shared" si="11"/>
        <v>#N/A</v>
      </c>
      <c r="T128" s="9" t="e">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#N/A</v>
      </c>
      <c r="U128" s="17" t="e">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#N/A</v>
      </c>
      <c r="V128" s="17" t="e">
        <f t="shared" si="9"/>
        <v>#N/A</v>
      </c>
      <c r="W128" s="17" t="e">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#N/A</v>
      </c>
      <c r="X128" s="17" t="e">
        <f t="shared" si="10"/>
        <v>#N/A</v>
      </c>
      <c r="Y128" s="9" t="e">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#N/A</v>
      </c>
      <c r="Z128" s="17" t="e">
        <f t="array" ref="Z128">_xlfn.IFS(AA128="oz",_xlfn.IFS(R128="oz",Q128,R128="fl oz",Q128*1.04,R128="ml",Q128*0.0338),AA128="fl oz",_xlfn.IFS(R128="oz",Q128/1.04,R128="fl oz",Q128,R128="ml",Q128*0.0338/1.04),AA128="ml",_xlfn.IFS(R128="oz",Q128/0.0338,R128="fl oz",Q128*1.04/0.0338,R128="ml",Q128))</f>
        <v>#N/A</v>
      </c>
      <c r="AA128" s="9" t="str">
        <f>_xlfn.XLOOKUP($E128,'Copy of Raw Data'!$E:$E,'Copy of Raw Data'!AA:AA,"ERROR",0,1)</f>
        <v>oz</v>
      </c>
      <c r="AB128" s="9"/>
      <c r="AC128" s="9"/>
      <c r="AD128" s="9"/>
      <c r="AE128" s="9"/>
      <c r="AF128" s="9"/>
      <c r="AG128">
        <f>IF(SUMIF('Claims Backend'!$AG$1:$AZ$1,AG$3,'Claims Backend'!$AG127:$AZ127)&gt;=1,1,0)*$H128</f>
        <v>0</v>
      </c>
    </row>
    <row r="129" hidden="1" spans="1:33">
      <c r="A129" s="9" t="str">
        <f>_xlfn.XLOOKUP($E129,'Copy of Raw Data'!$E:$E,'Copy of Raw Data'!A:A,"ERROR",0,1)</f>
        <v>US</v>
      </c>
      <c r="B129" s="9" t="str">
        <f>_xlfn.XLOOKUP($E129,'Copy of Raw Data'!$E:$E,'Copy of Raw Data'!B:B,"ERROR",0,1)</f>
        <v>Hair Mousses</v>
      </c>
      <c r="C129" s="9" t="str">
        <f>_xlfn.XLOOKUP($E129,'Copy of Raw Data'!$E:$E,'Copy of Raw Data'!C:C,"ERROR",0,1)</f>
        <v>design essentials</v>
      </c>
      <c r="D129" s="9" t="str">
        <f>_xlfn.XLOOKUP($E129,'Copy of Raw Data'!$E:$E,'Copy of Raw Data'!D:D,"ERROR",0,1)</f>
        <v>www.amazon.com/dp/B07BBG1ZWT</v>
      </c>
      <c r="E129" s="9" t="s">
        <v>493</v>
      </c>
      <c r="F129" s="9" t="str">
        <f>_xlfn.XLOOKUP($E129,'Copy of Raw Data'!$E:$E,'Copy of Raw Data'!F:F,"ERROR",0,1)</f>
        <v>Design Essentials Curl Enhancing Mousse, Almond and Avocado Collection, 2.3 Ounces</v>
      </c>
      <c r="G129" s="9">
        <f>_xlfn.XLOOKUP($E129,'Copy of Raw Data'!$E:$E,'Copy of Raw Data'!G:G,"ERROR",0,1)</f>
        <v>4800</v>
      </c>
      <c r="H129" s="9">
        <f>_xlfn.XLOOKUP($E129,'Copy of Raw Data'!$E:$E,'Copy of Raw Data'!H:H,"ERROR",0,1)</f>
        <v>23953.89</v>
      </c>
      <c r="I129" s="9">
        <f>_xlfn.XLOOKUP($E129,'Copy of Raw Data'!$E:$E,'Copy of Raw Data'!I:I,"ERROR",0,1)</f>
        <v>0.00101753729450752</v>
      </c>
      <c r="J129" s="9" t="str">
        <f>_xlfn.XLOOKUP($E129,'Copy of Raw Data'!$E:$E,'Copy of 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0 to 5</v>
      </c>
      <c r="L129" s="9">
        <f>_xlfn.XLOOKUP($E129,'Copy of Raw Data'!$E:$E,'Copy of Raw Data'!L:L,"ERROR",0,1)</f>
        <v>4.99</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5 to 10</v>
      </c>
      <c r="N129" s="9">
        <f>_xlfn.XLOOKUP($E129,'Copy of Raw Data'!$E:$E,'Copy of Raw Data'!N:N,"ERROR",0,1)</f>
        <v>5.36</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6% to 8%</v>
      </c>
      <c r="P129" s="16">
        <f t="shared" si="8"/>
        <v>0.0690298507462687</v>
      </c>
      <c r="Q129" s="9">
        <f>_xlfn.XLOOKUP($E129,'Copy of Raw Data'!$E:$E,'Copy of Raw Data'!Q:Q,"ERROR",0,1)</f>
        <v>2.3</v>
      </c>
      <c r="R129" s="9" t="str">
        <f>_xlfn.XLOOKUP($E129,'Copy of Raw Data'!$E:$E,'Copy of Raw Data'!R:R,"ERROR",0,1)</f>
        <v>oz</v>
      </c>
      <c r="S129" s="17">
        <f t="shared" si="11"/>
        <v>2.1695652173913</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2 to 3</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0.05 to 0.1</v>
      </c>
      <c r="V129" s="17">
        <f t="shared" si="9"/>
        <v>0.0788107806090191</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0.05 to 0.1</v>
      </c>
      <c r="X129" s="17">
        <f t="shared" si="10"/>
        <v>0.0733704841863816</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2 to 4</v>
      </c>
      <c r="Z129" s="17">
        <f t="array" ref="Z129">_xlfn.IFS(AA129="oz",_xlfn.IFS(R129="oz",Q129,R129="fl oz",Q129*1.04,R129="ml",Q129*0.0338),AA129="fl oz",_xlfn.IFS(R129="oz",Q129/1.04,R129="fl oz",Q129,R129="ml",Q129*0.0338/1.04),AA129="ml",_xlfn.IFS(R129="oz",Q129/0.0338,R129="fl oz",Q129*1.04/0.0338,R129="ml",Q129))</f>
        <v>2.3</v>
      </c>
      <c r="AA129" s="9" t="str">
        <f>_xlfn.XLOOKUP($E129,'Copy of Raw Data'!$E:$E,'Copy of Raw Data'!AA:AA,"ERROR",0,1)</f>
        <v>oz</v>
      </c>
      <c r="AB129" s="9"/>
      <c r="AC129" s="9"/>
      <c r="AD129" s="9"/>
      <c r="AE129" s="9"/>
      <c r="AF129" s="9"/>
      <c r="AG129">
        <f>IF(SUMIF('Claims Backend'!$AG$1:$AZ$1,AG$3,'Claims Backend'!$AG128:$AZ128)&gt;=1,1,0)*$H129</f>
        <v>0</v>
      </c>
    </row>
    <row r="130" hidden="1" spans="1:33">
      <c r="A130" s="9" t="str">
        <f>_xlfn.XLOOKUP($E130,'Copy of Raw Data'!$E:$E,'Copy of Raw Data'!A:A,"ERROR",0,1)</f>
        <v>US</v>
      </c>
      <c r="B130" s="9" t="str">
        <f>_xlfn.XLOOKUP($E130,'Copy of Raw Data'!$E:$E,'Copy of Raw Data'!B:B,"ERROR",0,1)</f>
        <v>Hair Mousses</v>
      </c>
      <c r="C130" s="9" t="str">
        <f>_xlfn.XLOOKUP($E130,'Copy of Raw Data'!$E:$E,'Copy of Raw Data'!C:C,"ERROR",0,1)</f>
        <v>aunt jackie's</v>
      </c>
      <c r="D130" s="9" t="str">
        <f>_xlfn.XLOOKUP($E130,'Copy of Raw Data'!$E:$E,'Copy of Raw Data'!D:D,"ERROR",0,1)</f>
        <v>www.amazon.com/dp/B07V6JVBSM</v>
      </c>
      <c r="E130" s="9" t="s">
        <v>497</v>
      </c>
      <c r="F130" s="9" t="str">
        <f>_xlfn.XLOOKUP($E130,'Copy of Raw Data'!$E:$E,'Copy of Raw Data'!F:F,"ERROR",0,1)</f>
        <v>Aunt Jackie's Grapeseed Style and Shine Recipes Power Wash Intense Moisture Clarifying Hair Shampoo, 12oz.</v>
      </c>
      <c r="G130" s="9">
        <f>_xlfn.XLOOKUP($E130,'Copy of Raw Data'!$E:$E,'Copy of Raw Data'!G:G,"ERROR",0,1)</f>
        <v>1780</v>
      </c>
      <c r="H130" s="9">
        <f>_xlfn.XLOOKUP($E130,'Copy of Raw Data'!$E:$E,'Copy of Raw Data'!H:H,"ERROR",0,1)</f>
        <v>23933.86</v>
      </c>
      <c r="I130" s="9">
        <f>_xlfn.XLOOKUP($E130,'Copy of Raw Data'!$E:$E,'Copy of Raw Data'!I:I,"ERROR",0,1)</f>
        <v>0.00101153168913412</v>
      </c>
      <c r="J130" s="9" t="str">
        <f>_xlfn.XLOOKUP($E130,'Copy of Raw Data'!$E:$E,'Copy of 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_xlfn.XLOOKUP($E130,'Copy of Raw Data'!$E:$E,'Copy of Raw Data'!L:L,"ERROR",0,1)</f>
        <v>12.5</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_xlfn.XLOOKUP($E130,'Copy of Raw Data'!$E:$E,'Copy of Raw Data'!N:N,"ERROR",0,1)</f>
        <v>12.5</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No Discount</v>
      </c>
      <c r="P130" s="16">
        <f t="shared" si="8"/>
        <v>0</v>
      </c>
      <c r="Q130" s="9">
        <f>_xlfn.XLOOKUP($E130,'Copy of Raw Data'!$E:$E,'Copy of Raw Data'!Q:Q,"ERROR",0,1)</f>
        <v>12</v>
      </c>
      <c r="R130" s="9" t="str">
        <f>_xlfn.XLOOKUP($E130,'Copy of Raw Data'!$E:$E,'Copy of Raw Data'!R:R,"ERROR",0,1)</f>
        <v>oz</v>
      </c>
      <c r="S130" s="17">
        <f t="shared" si="11"/>
        <v>1.04166666666667</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 to 0.05</v>
      </c>
      <c r="V130" s="17">
        <f t="shared" si="9"/>
        <v>0.035227144628565</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 to 0.05</v>
      </c>
      <c r="X130" s="17">
        <f t="shared" si="10"/>
        <v>0.035227144628565</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10 to 15</v>
      </c>
      <c r="Z130" s="17">
        <f t="array" ref="Z130">_xlfn.IFS(AA130="oz",_xlfn.IFS(R130="oz",Q130,R130="fl oz",Q130*1.04,R130="ml",Q130*0.0338),AA130="fl oz",_xlfn.IFS(R130="oz",Q130/1.04,R130="fl oz",Q130,R130="ml",Q130*0.0338/1.04),AA130="ml",_xlfn.IFS(R130="oz",Q130/0.0338,R130="fl oz",Q130*1.04/0.0338,R130="ml",Q130))</f>
        <v>12</v>
      </c>
      <c r="AA130" s="9" t="str">
        <f>_xlfn.XLOOKUP($E130,'Copy of Raw Data'!$E:$E,'Copy of Raw Data'!AA:AA,"ERROR",0,1)</f>
        <v>oz</v>
      </c>
      <c r="AB130" s="9"/>
      <c r="AC130" s="9"/>
      <c r="AD130" s="9"/>
      <c r="AE130" s="9"/>
      <c r="AF130" s="9"/>
      <c r="AG130">
        <f>IF(SUMIF('Claims Backend'!$AG$1:$AZ$1,AG$3,'Claims Backend'!$AG129:$AZ129)&gt;=1,1,0)*$H130</f>
        <v>0</v>
      </c>
    </row>
    <row r="131" hidden="1" spans="1:33">
      <c r="A131" s="9" t="str">
        <f>_xlfn.XLOOKUP($E131,'Copy of Raw Data'!$E:$E,'Copy of Raw Data'!A:A,"ERROR",0,1)</f>
        <v>US</v>
      </c>
      <c r="B131" s="9" t="str">
        <f>_xlfn.XLOOKUP($E131,'Copy of Raw Data'!$E:$E,'Copy of Raw Data'!B:B,"ERROR",0,1)</f>
        <v>Hair Mousses</v>
      </c>
      <c r="C131" s="9" t="str">
        <f>_xlfn.XLOOKUP($E131,'Copy of Raw Data'!$E:$E,'Copy of Raw Data'!C:C,"ERROR",0,1)</f>
        <v>IWELL Signature</v>
      </c>
      <c r="D131" s="9" t="str">
        <f>_xlfn.XLOOKUP($E131,'Copy of Raw Data'!$E:$E,'Copy of Raw Data'!D:D,"ERROR",0,1)</f>
        <v>www.amazon.com/dp/B0BB3C6CLK</v>
      </c>
      <c r="E131" s="9" t="s">
        <v>501</v>
      </c>
      <c r="F131" s="9" t="str">
        <f>_xlfn.XLOOKUP($E131,'Copy of Raw Data'!$E:$E,'Copy of Raw Data'!F:F,"ERROR",0,1)</f>
        <v>IWELL Signature Lace Tint Mousse (200ml) | Concealer for Lace Wigs Hair Wigs | Perfect Match Your Skin Tone | Easy Tinting | Quick-Drying | Safe and Convenient | Value Size 7 fl oz (Medium Dark Brown)</v>
      </c>
      <c r="G131" s="9">
        <f>_xlfn.XLOOKUP($E131,'Copy of Raw Data'!$E:$E,'Copy of Raw Data'!G:G,"ERROR",0,1)</f>
        <v>2302</v>
      </c>
      <c r="H131" s="9">
        <f>_xlfn.XLOOKUP($E131,'Copy of Raw Data'!$E:$E,'Copy of Raw Data'!H:H,"ERROR",0,1)</f>
        <v>23792.6</v>
      </c>
      <c r="I131" s="9">
        <f>_xlfn.XLOOKUP($E131,'Copy of Raw Data'!$E:$E,'Copy of Raw Data'!I:I,"ERROR",0,1)</f>
        <v>0.000976403616814828</v>
      </c>
      <c r="J131" s="9" t="str">
        <f>_xlfn.XLOOKUP($E131,'Copy of Raw Data'!$E:$E,'Copy of 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10 to 15</v>
      </c>
      <c r="L131" s="9">
        <f>_xlfn.XLOOKUP($E131,'Copy of Raw Data'!$E:$E,'Copy of Raw Data'!L:L,"ERROR",0,1)</f>
        <v>10.49</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_xlfn.XLOOKUP($E131,'Copy of Raw Data'!$E:$E,'Copy of Raw Data'!N:N,"ERROR",0,1)</f>
        <v>11.83</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6">
        <f t="shared" si="8"/>
        <v>0.113271344040575</v>
      </c>
      <c r="Q131" s="9">
        <f>_xlfn.XLOOKUP($E131,'Copy of Raw Data'!$E:$E,'Copy of Raw Data'!Q:Q,"ERROR",0,1)</f>
        <v>200</v>
      </c>
      <c r="R131" s="9" t="str">
        <f>_xlfn.XLOOKUP($E131,'Copy of Raw Data'!$E:$E,'Copy of Raw Data'!R:R,"ERROR",0,1)</f>
        <v>ml</v>
      </c>
      <c r="S131" s="17">
        <f t="shared" si="11"/>
        <v>1.55177514792899</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0.05 to 0.1</v>
      </c>
      <c r="V131" s="17">
        <f t="shared" si="9"/>
        <v>0.0591816029759892</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0.05 to 0.1</v>
      </c>
      <c r="X131" s="17">
        <f t="shared" si="10"/>
        <v>0.0524780232644232</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17">
        <f t="array" ref="Z131">_xlfn.IFS(AA131="oz",_xlfn.IFS(R131="oz",Q131,R131="fl oz",Q131*1.04,R131="ml",Q131*0.0338),AA131="fl oz",_xlfn.IFS(R131="oz",Q131/1.04,R131="fl oz",Q131,R131="ml",Q131*0.0338/1.04),AA131="ml",_xlfn.IFS(R131="oz",Q131/0.0338,R131="fl oz",Q131*1.04/0.0338,R131="ml",Q131))</f>
        <v>6.76</v>
      </c>
      <c r="AA131" s="9" t="str">
        <f>_xlfn.XLOOKUP($E131,'Copy of Raw Data'!$E:$E,'Copy of Raw Data'!AA:AA,"ERROR",0,1)</f>
        <v>oz</v>
      </c>
      <c r="AB131" s="9"/>
      <c r="AC131" s="9"/>
      <c r="AD131" s="9"/>
      <c r="AE131" s="9"/>
      <c r="AF131" s="9"/>
      <c r="AG131">
        <f>IF(SUMIF('Claims Backend'!$AG$1:$AZ$1,AG$3,'Claims Backend'!$AG130:$AZ130)&gt;=1,1,0)*$H131</f>
        <v>0</v>
      </c>
    </row>
    <row r="132" hidden="1" spans="1:33">
      <c r="A132" s="9" t="str">
        <f>_xlfn.XLOOKUP($E132,'Copy of Raw Data'!$E:$E,'Copy of Raw Data'!A:A,"ERROR",0,1)</f>
        <v>US</v>
      </c>
      <c r="B132" s="9" t="str">
        <f>_xlfn.XLOOKUP($E132,'Copy of Raw Data'!$E:$E,'Copy of Raw Data'!B:B,"ERROR",0,1)</f>
        <v>Hair Mousses</v>
      </c>
      <c r="C132" s="9" t="str">
        <f>_xlfn.XLOOKUP($E132,'Copy of Raw Data'!$E:$E,'Copy of Raw Data'!C:C,"ERROR",0,1)</f>
        <v>Aunt Jackie's</v>
      </c>
      <c r="D132" s="9" t="str">
        <f>_xlfn.XLOOKUP($E132,'Copy of Raw Data'!$E:$E,'Copy of Raw Data'!D:D,"ERROR",0,1)</f>
        <v>www.amazon.com/dp/B07V5K6LCT</v>
      </c>
      <c r="E132" s="9" t="s">
        <v>505</v>
      </c>
      <c r="F132" s="9" t="str">
        <f>_xlfn.XLOOKUP($E132,'Copy of Raw Data'!$E:$E,'Copy of Raw Data'!F:F,"ERROR",0,1)</f>
        <v>Aunt Jackie's Grapeseed Style and Shine Recipes Frizz Patrol Anti-Poof Setting Hair Mousse, Sets Curly Hair Styles in Place,Purple Fl.Oz 8.5 Ounce</v>
      </c>
      <c r="G132" s="9">
        <f>_xlfn.XLOOKUP($E132,'Copy of Raw Data'!$E:$E,'Copy of Raw Data'!G:G,"ERROR",0,1)</f>
        <v>2466</v>
      </c>
      <c r="H132" s="9">
        <f>_xlfn.XLOOKUP($E132,'Copy of Raw Data'!$E:$E,'Copy of Raw Data'!H:H,"ERROR",0,1)</f>
        <v>22966.34</v>
      </c>
      <c r="I132" s="9">
        <f>_xlfn.XLOOKUP($E132,'Copy of Raw Data'!$E:$E,'Copy of Raw Data'!I:I,"ERROR",0,1)</f>
        <v>0.000952280435837062</v>
      </c>
      <c r="J132" s="9" t="str">
        <f>_xlfn.XLOOKUP($E132,'Copy of Raw Data'!$E:$E,'Copy of 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5 to 10</v>
      </c>
      <c r="L132" s="9">
        <f>_xlfn.XLOOKUP($E132,'Copy of Raw Data'!$E:$E,'Copy of Raw Data'!L:L,"ERROR",0,1)</f>
        <v>9.3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10 to 15</v>
      </c>
      <c r="N132" s="9">
        <f>_xlfn.XLOOKUP($E132,'Copy of Raw Data'!$E:$E,'Copy of Raw Data'!N:N,"ERROR",0,1)</f>
        <v>11.12</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15% to 20%</v>
      </c>
      <c r="P132" s="16">
        <f t="shared" si="8"/>
        <v>0.163669064748201</v>
      </c>
      <c r="Q132" s="9">
        <f>_xlfn.XLOOKUP($E132,'Copy of Raw Data'!$E:$E,'Copy of Raw Data'!Q:Q,"ERROR",0,1)</f>
        <v>8.5</v>
      </c>
      <c r="R132" s="9" t="str">
        <f>_xlfn.XLOOKUP($E132,'Copy of Raw Data'!$E:$E,'Copy of Raw Data'!R:R,"ERROR",0,1)</f>
        <v>oz</v>
      </c>
      <c r="S132" s="17">
        <f t="shared" si="11"/>
        <v>1.09411764705882</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 to 0.05</v>
      </c>
      <c r="V132" s="17">
        <f t="shared" si="9"/>
        <v>0.0442419781575126</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 to 0.05</v>
      </c>
      <c r="X132" s="17">
        <f t="shared" si="10"/>
        <v>0.0370009349698621</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8 to 10</v>
      </c>
      <c r="Z132" s="17">
        <f t="array" ref="Z132">_xlfn.IFS(AA132="oz",_xlfn.IFS(R132="oz",Q132,R132="fl oz",Q132*1.04,R132="ml",Q132*0.0338),AA132="fl oz",_xlfn.IFS(R132="oz",Q132/1.04,R132="fl oz",Q132,R132="ml",Q132*0.0338/1.04),AA132="ml",_xlfn.IFS(R132="oz",Q132/0.0338,R132="fl oz",Q132*1.04/0.0338,R132="ml",Q132))</f>
        <v>8.5</v>
      </c>
      <c r="AA132" s="9" t="str">
        <f>_xlfn.XLOOKUP($E132,'Copy of Raw Data'!$E:$E,'Copy of Raw Data'!AA:AA,"ERROR",0,1)</f>
        <v>oz</v>
      </c>
      <c r="AB132" s="9"/>
      <c r="AC132" s="9"/>
      <c r="AD132" s="9"/>
      <c r="AE132" s="9"/>
      <c r="AF132" s="9"/>
      <c r="AG132">
        <f>IF(SUMIF('Claims Backend'!$AG$1:$AZ$1,AG$3,'Claims Backend'!$AG131:$AZ131)&gt;=1,1,0)*$H132</f>
        <v>0</v>
      </c>
    </row>
    <row r="133" hidden="1" spans="1:33">
      <c r="A133" s="9" t="str">
        <f>_xlfn.XLOOKUP($E133,'Copy of Raw Data'!$E:$E,'Copy of Raw Data'!A:A,"ERROR",0,1)</f>
        <v>US</v>
      </c>
      <c r="B133" s="9" t="str">
        <f>_xlfn.XLOOKUP($E133,'Copy of Raw Data'!$E:$E,'Copy of Raw Data'!B:B,"ERROR",0,1)</f>
        <v>Hair Mousses</v>
      </c>
      <c r="C133" s="9" t="str">
        <f>_xlfn.XLOOKUP($E133,'Copy of Raw Data'!$E:$E,'Copy of Raw Data'!C:C,"ERROR",0,1)</f>
        <v>got2b</v>
      </c>
      <c r="D133" s="9" t="str">
        <f>_xlfn.XLOOKUP($E133,'Copy of Raw Data'!$E:$E,'Copy of Raw Data'!D:D,"ERROR",0,1)</f>
        <v>www.amazon.com/dp/B01MD1XE7N</v>
      </c>
      <c r="E133" s="9" t="s">
        <v>509</v>
      </c>
      <c r="F133" s="9" t="str">
        <f>_xlfn.XLOOKUP($E133,'Copy of Raw Data'!$E:$E,'Copy of Raw Data'!F:F,"ERROR",0,1)</f>
        <v>Got2b Volumaniac Hair Mousse, 8 Ounce</v>
      </c>
      <c r="G133" s="9">
        <f>_xlfn.XLOOKUP($E133,'Copy of Raw Data'!$E:$E,'Copy of Raw Data'!G:G,"ERROR",0,1)</f>
        <v>1505</v>
      </c>
      <c r="H133" s="9">
        <f>_xlfn.XLOOKUP($E133,'Copy of Raw Data'!$E:$E,'Copy of Raw Data'!H:H,"ERROR",0,1)</f>
        <v>22398.93</v>
      </c>
      <c r="I133" s="9">
        <f>_xlfn.XLOOKUP($E133,'Copy of Raw Data'!$E:$E,'Copy of Raw Data'!I:I,"ERROR",0,1)</f>
        <v>0.000949127131642351</v>
      </c>
      <c r="J133" s="9" t="str">
        <f>_xlfn.XLOOKUP($E133,'Copy of Raw Data'!$E:$E,'Copy of 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15 to 20</v>
      </c>
      <c r="L133" s="9">
        <f>_xlfn.XLOOKUP($E133,'Copy of Raw Data'!$E:$E,'Copy of Raw Data'!L:L,"ERROR",0,1)</f>
        <v>15.13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15 to 20</v>
      </c>
      <c r="N133" s="9">
        <f>_xlfn.XLOOKUP($E133,'Copy of Raw Data'!$E:$E,'Copy of Raw Data'!N:N,"ERROR",0,1)</f>
        <v>17.67</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10% to 15%</v>
      </c>
      <c r="P133" s="16">
        <f t="shared" ref="P133:P196" si="12">(N133-L133)/N133</f>
        <v>0.143746462931522</v>
      </c>
      <c r="Q133" s="9">
        <f>_xlfn.XLOOKUP($E133,'Copy of Raw Data'!$E:$E,'Copy of Raw Data'!Q:Q,"ERROR",0,1)</f>
        <v>8</v>
      </c>
      <c r="R133" s="9" t="str">
        <f>_xlfn.XLOOKUP($E133,'Copy of Raw Data'!$E:$E,'Copy of Raw Data'!R:R,"ERROR",0,1)</f>
        <v>oz</v>
      </c>
      <c r="S133" s="17">
        <f t="shared" si="11"/>
        <v>1.89125</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1 to 2</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0.05 to 0.1</v>
      </c>
      <c r="V133" s="17">
        <f t="shared" ref="V133:V196" si="13">N133/($Z133*29.57)</f>
        <v>0.0746956374704092</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0.05 to 0.1</v>
      </c>
      <c r="X133" s="17">
        <f t="shared" ref="X133:X196" si="14">L133/($Z133*29.57)</f>
        <v>0.0639584037876226</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6 to 8</v>
      </c>
      <c r="Z133" s="17">
        <f t="array" ref="Z133">_xlfn.IFS(AA133="oz",_xlfn.IFS(R133="oz",Q133,R133="fl oz",Q133*1.04,R133="ml",Q133*0.0338),AA133="fl oz",_xlfn.IFS(R133="oz",Q133/1.04,R133="fl oz",Q133,R133="ml",Q133*0.0338/1.04),AA133="ml",_xlfn.IFS(R133="oz",Q133/0.0338,R133="fl oz",Q133*1.04/0.0338,R133="ml",Q133))</f>
        <v>8</v>
      </c>
      <c r="AA133" s="9" t="str">
        <f>_xlfn.XLOOKUP($E133,'Copy of Raw Data'!$E:$E,'Copy of Raw Data'!AA:AA,"ERROR",0,1)</f>
        <v>oz</v>
      </c>
      <c r="AB133" s="9"/>
      <c r="AC133" s="9"/>
      <c r="AD133" s="9"/>
      <c r="AE133" s="9"/>
      <c r="AF133" s="9"/>
      <c r="AG133">
        <f>IF(SUMIF('Claims Backend'!$AG$1:$AZ$1,AG$3,'Claims Backend'!$AG132:$AZ132)&gt;=1,1,0)*$H133</f>
        <v>0</v>
      </c>
    </row>
    <row r="134" hidden="1" spans="1:33">
      <c r="A134" s="9" t="str">
        <f>_xlfn.XLOOKUP($E134,'Copy of Raw Data'!$E:$E,'Copy of Raw Data'!A:A,"ERROR",0,1)</f>
        <v>US</v>
      </c>
      <c r="B134" s="9" t="str">
        <f>_xlfn.XLOOKUP($E134,'Copy of Raw Data'!$E:$E,'Copy of Raw Data'!B:B,"ERROR",0,1)</f>
        <v>Hair Mousses</v>
      </c>
      <c r="C134" s="9" t="str">
        <f>_xlfn.XLOOKUP($E134,'Copy of Raw Data'!$E:$E,'Copy of Raw Data'!C:C,"ERROR",0,1)</f>
        <v>TRESemmé</v>
      </c>
      <c r="D134" s="9" t="str">
        <f>_xlfn.XLOOKUP($E134,'Copy of Raw Data'!$E:$E,'Copy of Raw Data'!D:D,"ERROR",0,1)</f>
        <v>www.amazon.com/dp/B098J83CGD</v>
      </c>
      <c r="E134" s="9" t="s">
        <v>512</v>
      </c>
      <c r="F134" s="9" t="str">
        <f>_xlfn.XLOOKUP($E134,'Copy of Raw Data'!$E:$E,'Copy of Raw Data'!F:F,"ERROR",0,1)</f>
        <v>TRESemmé Extra Hold Volumizing Mousse Pack of 6 For All-Day Humidity Resistance 10.5 oz</v>
      </c>
      <c r="G134" s="9">
        <f>_xlfn.XLOOKUP($E134,'Copy of Raw Data'!$E:$E,'Copy of Raw Data'!G:G,"ERROR",0,1)</f>
        <v>574</v>
      </c>
      <c r="H134" s="9">
        <f>_xlfn.XLOOKUP($E134,'Copy of Raw Data'!$E:$E,'Copy of Raw Data'!H:H,"ERROR",0,1)</f>
        <v>22324.76</v>
      </c>
      <c r="I134" s="9">
        <f>_xlfn.XLOOKUP($E134,'Copy of Raw Data'!$E:$E,'Copy of Raw Data'!I:I,"ERROR",0,1)</f>
        <v>0.000915978536784376</v>
      </c>
      <c r="J134" s="9" t="str">
        <f>_xlfn.XLOOKUP($E134,'Copy of Raw Data'!$E:$E,'Copy of 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30 to 40</v>
      </c>
      <c r="L134" s="9">
        <f>_xlfn.XLOOKUP($E134,'Copy of Raw Data'!$E:$E,'Copy of Raw Data'!L:L,"ERROR",0,1)</f>
        <v>38.53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40 to 50</v>
      </c>
      <c r="N134" s="9">
        <f>_xlfn.XLOOKUP($E134,'Copy of Raw Data'!$E:$E,'Copy of Raw Data'!N:N,"ERROR",0,1)</f>
        <v>47.6</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15% to 20%</v>
      </c>
      <c r="P134" s="16">
        <f t="shared" si="12"/>
        <v>0.190546218487395</v>
      </c>
      <c r="Q134" s="9">
        <f>_xlfn.XLOOKUP($E134,'Copy of Raw Data'!$E:$E,'Copy of Raw Data'!Q:Q,"ERROR",0,1)</f>
        <v>63</v>
      </c>
      <c r="R134" s="9" t="str">
        <f>_xlfn.XLOOKUP($E134,'Copy of Raw Data'!$E:$E,'Copy of Raw Data'!R:R,"ERROR",0,1)</f>
        <v>oz</v>
      </c>
      <c r="S134" s="17">
        <f t="shared" si="11"/>
        <v>0.611587301587302</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0.5 to 0.75</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13"/>
        <v>0.0255514222372525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14"/>
        <v>0.0206826953529693</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50+</v>
      </c>
      <c r="Z134" s="17">
        <f t="array" ref="Z134">_xlfn.IFS(AA134="oz",_xlfn.IFS(R134="oz",Q134,R134="fl oz",Q134*1.04,R134="ml",Q134*0.0338),AA134="fl oz",_xlfn.IFS(R134="oz",Q134/1.04,R134="fl oz",Q134,R134="ml",Q134*0.0338/1.04),AA134="ml",_xlfn.IFS(R134="oz",Q134/0.0338,R134="fl oz",Q134*1.04/0.0338,R134="ml",Q134))</f>
        <v>63</v>
      </c>
      <c r="AA134" s="9" t="str">
        <f>_xlfn.XLOOKUP($E134,'Copy of Raw Data'!$E:$E,'Copy of Raw Data'!AA:AA,"ERROR",0,1)</f>
        <v>oz</v>
      </c>
      <c r="AB134" s="9"/>
      <c r="AC134" s="9"/>
      <c r="AD134" s="9"/>
      <c r="AE134" s="9"/>
      <c r="AF134" s="9"/>
      <c r="AG134">
        <f>IF(SUMIF('Claims Backend'!$AG$1:$AZ$1,AG$3,'Claims Backend'!$AG133:$AZ133)&gt;=1,1,0)*$H134</f>
        <v>0</v>
      </c>
    </row>
    <row r="135" hidden="1" spans="1:33">
      <c r="A135" s="9" t="str">
        <f>_xlfn.XLOOKUP($E135,'Copy of Raw Data'!$E:$E,'Copy of Raw Data'!A:A,"ERROR",0,1)</f>
        <v>US</v>
      </c>
      <c r="B135" s="9" t="str">
        <f>_xlfn.XLOOKUP($E135,'Copy of Raw Data'!$E:$E,'Copy of Raw Data'!B:B,"ERROR",0,1)</f>
        <v>Hair Mousses</v>
      </c>
      <c r="C135" s="9" t="str">
        <f>_xlfn.XLOOKUP($E135,'Copy of Raw Data'!$E:$E,'Copy of Raw Data'!C:C,"ERROR",0,1)</f>
        <v>condition 3-in-1</v>
      </c>
      <c r="D135" s="9" t="str">
        <f>_xlfn.XLOOKUP($E135,'Copy of Raw Data'!$E:$E,'Copy of Raw Data'!D:D,"ERROR",0,1)</f>
        <v>www.amazon.com/dp/B01MTQ9TEP</v>
      </c>
      <c r="E135" s="9" t="s">
        <v>516</v>
      </c>
      <c r="F135" s="9" t="str">
        <f>_xlfn.XLOOKUP($E135,'Copy of Raw Data'!$E:$E,'Copy of Raw Data'!F:F,"ERROR",0,1)</f>
        <v>CONDITION 3 IN 1, Mousse, Maximum Hold, 6 oz, (3 Pack)</v>
      </c>
      <c r="G135" s="9">
        <f>_xlfn.XLOOKUP($E135,'Copy of Raw Data'!$E:$E,'Copy of Raw Data'!G:G,"ERROR",0,1)</f>
        <v>1145</v>
      </c>
      <c r="H135" s="9">
        <f>_xlfn.XLOOKUP($E135,'Copy of Raw Data'!$E:$E,'Copy of Raw Data'!H:H,"ERROR",0,1)</f>
        <v>21545.06</v>
      </c>
      <c r="I135" s="9">
        <f>_xlfn.XLOOKUP($E135,'Copy of Raw Data'!$E:$E,'Copy of Raw Data'!I:I,"ERROR",0,1)</f>
        <v>0.000893005799537348</v>
      </c>
      <c r="J135" s="9" t="str">
        <f>_xlfn.XLOOKUP($E135,'Copy of Raw Data'!$E:$E,'Copy of 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15 to 20</v>
      </c>
      <c r="L135" s="9">
        <f>_xlfn.XLOOKUP($E135,'Copy of Raw Data'!$E:$E,'Copy of Raw Data'!L:L,"ERROR",0,1)</f>
        <v>18.83</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15 to 20</v>
      </c>
      <c r="N135" s="9">
        <f>_xlfn.XLOOKUP($E135,'Copy of Raw Data'!$E:$E,'Copy of Raw Data'!N:N,"ERROR",0,1)</f>
        <v>19.78</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4% to 6%</v>
      </c>
      <c r="P135" s="16">
        <f t="shared" si="12"/>
        <v>0.0480283114256826</v>
      </c>
      <c r="Q135" s="9">
        <f>_xlfn.XLOOKUP($E135,'Copy of Raw Data'!$E:$E,'Copy of Raw Data'!Q:Q,"ERROR",0,1)</f>
        <v>18</v>
      </c>
      <c r="R135" s="9" t="str">
        <f>_xlfn.XLOOKUP($E135,'Copy of Raw Data'!$E:$E,'Copy of Raw Data'!R:R,"ERROR",0,1)</f>
        <v>oz</v>
      </c>
      <c r="S135" s="17">
        <f t="shared" si="11"/>
        <v>1.04611111111111</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1 to 2</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 to 0.05</v>
      </c>
      <c r="V135" s="17">
        <f t="shared" si="13"/>
        <v>0.0371622891068275</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 to 0.05</v>
      </c>
      <c r="X135" s="17">
        <f t="shared" si="14"/>
        <v>0.0353774471123135</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15 to 20</v>
      </c>
      <c r="Z135" s="17">
        <f t="array" ref="Z135">_xlfn.IFS(AA135="oz",_xlfn.IFS(R135="oz",Q135,R135="fl oz",Q135*1.04,R135="ml",Q135*0.0338),AA135="fl oz",_xlfn.IFS(R135="oz",Q135/1.04,R135="fl oz",Q135,R135="ml",Q135*0.0338/1.04),AA135="ml",_xlfn.IFS(R135="oz",Q135/0.0338,R135="fl oz",Q135*1.04/0.0338,R135="ml",Q135))</f>
        <v>18</v>
      </c>
      <c r="AA135" s="9" t="str">
        <f>_xlfn.XLOOKUP($E135,'Copy of Raw Data'!$E:$E,'Copy of Raw Data'!AA:AA,"ERROR",0,1)</f>
        <v>oz</v>
      </c>
      <c r="AB135" s="9"/>
      <c r="AC135" s="9"/>
      <c r="AD135" s="9"/>
      <c r="AE135" s="9"/>
      <c r="AF135" s="9"/>
      <c r="AG135">
        <f>IF(SUMIF('Claims Backend'!$AG$1:$AZ$1,AG$3,'Claims Backend'!$AG134:$AZ134)&gt;=1,1,0)*$H135</f>
        <v>0</v>
      </c>
    </row>
    <row r="136" hidden="1" spans="1:33">
      <c r="A136" s="9" t="str">
        <f>_xlfn.XLOOKUP($E136,'Copy of Raw Data'!$E:$E,'Copy of Raw Data'!A:A,"ERROR",0,1)</f>
        <v>US</v>
      </c>
      <c r="B136" s="9" t="str">
        <f>_xlfn.XLOOKUP($E136,'Copy of Raw Data'!$E:$E,'Copy of Raw Data'!B:B,"ERROR",0,1)</f>
        <v>Hair Mousses</v>
      </c>
      <c r="C136" s="9" t="str">
        <f>_xlfn.XLOOKUP($E136,'Copy of Raw Data'!$E:$E,'Copy of Raw Data'!C:C,"ERROR",0,1)</f>
        <v>aunt jackie's</v>
      </c>
      <c r="D136" s="9" t="str">
        <f>_xlfn.XLOOKUP($E136,'Copy of Raw Data'!$E:$E,'Copy of Raw Data'!D:D,"ERROR",0,1)</f>
        <v>www.amazon.com/dp/B07V4GNL7S</v>
      </c>
      <c r="E136" s="9" t="s">
        <v>519</v>
      </c>
      <c r="F136" s="9" t="str">
        <f>_xlfn.XLOOKUP($E136,'Copy of Raw Data'!$E:$E,'Copy of Raw Data'!F:F,"ERROR",0,1)</f>
        <v>Aunt Jackie's Grapeseed Style and Shine Recipes Slicked Flexible Hair Styling Glue, Superior Hold, 4 Ounce</v>
      </c>
      <c r="G136" s="9">
        <f>_xlfn.XLOOKUP($E136,'Copy of Raw Data'!$E:$E,'Copy of Raw Data'!G:G,"ERROR",0,1)</f>
        <v>2247</v>
      </c>
      <c r="H136" s="9">
        <f>_xlfn.XLOOKUP($E136,'Copy of Raw Data'!$E:$E,'Copy of Raw Data'!H:H,"ERROR",0,1)</f>
        <v>21004.71</v>
      </c>
      <c r="I136" s="9">
        <f>_xlfn.XLOOKUP($E136,'Copy of Raw Data'!$E:$E,'Copy of Raw Data'!I:I,"ERROR",0,1)</f>
        <v>0.00085706484901659</v>
      </c>
      <c r="J136" s="9" t="str">
        <f>_xlfn.XLOOKUP($E136,'Copy of Raw Data'!$E:$E,'Copy of 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5 to 10</v>
      </c>
      <c r="L136" s="9">
        <f>_xlfn.XLOOKUP($E136,'Copy of Raw Data'!$E:$E,'Copy of Raw Data'!L:L,"ERROR",0,1)</f>
        <v>9.34</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5 to 10</v>
      </c>
      <c r="N136" s="9">
        <f>_xlfn.XLOOKUP($E136,'Copy of Raw Data'!$E:$E,'Copy of Raw Data'!N:N,"ERROR",0,1)</f>
        <v>9.34</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No Discount</v>
      </c>
      <c r="P136" s="16">
        <f t="shared" si="12"/>
        <v>0</v>
      </c>
      <c r="Q136" s="9">
        <f>_xlfn.XLOOKUP($E136,'Copy of Raw Data'!$E:$E,'Copy of Raw Data'!Q:Q,"ERROR",0,1)</f>
        <v>4</v>
      </c>
      <c r="R136" s="9" t="str">
        <f>_xlfn.XLOOKUP($E136,'Copy of Raw Data'!$E:$E,'Copy of Raw Data'!R:R,"ERROR",0,1)</f>
        <v>oz</v>
      </c>
      <c r="S136" s="17">
        <f t="shared" si="11"/>
        <v>2.335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2 to 3</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0.05 to 0.1</v>
      </c>
      <c r="V136" s="17">
        <f t="shared" si="13"/>
        <v>0.0789651673993913</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0.05 to 0.1</v>
      </c>
      <c r="X136" s="17">
        <f t="shared" si="14"/>
        <v>0.0789651673993913</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tr">
        <f>_xlfn.XLOOKUP($E136,'Copy of Raw Data'!$E:$E,'Copy of Raw Data'!AA:AA,"ERROR",0,1)</f>
        <v>oz</v>
      </c>
      <c r="AB136" s="9"/>
      <c r="AC136" s="9"/>
      <c r="AD136" s="9"/>
      <c r="AE136" s="9"/>
      <c r="AF136" s="9"/>
      <c r="AG136">
        <f>IF(SUMIF('Claims Backend'!$AG$1:$AZ$1,AG$3,'Claims Backend'!$AG135:$AZ135)&gt;=1,1,0)*$H136</f>
        <v>0</v>
      </c>
    </row>
    <row r="137" hidden="1" spans="1:33">
      <c r="A137" s="9" t="str">
        <f>_xlfn.XLOOKUP($E137,'Copy of Raw Data'!$E:$E,'Copy of Raw Data'!A:A,"ERROR",0,1)</f>
        <v>US</v>
      </c>
      <c r="B137" s="9" t="str">
        <f>_xlfn.XLOOKUP($E137,'Copy of Raw Data'!$E:$E,'Copy of Raw Data'!B:B,"ERROR",0,1)</f>
        <v>Hair Mousses</v>
      </c>
      <c r="C137" s="9" t="str">
        <f>_xlfn.XLOOKUP($E137,'Copy of Raw Data'!$E:$E,'Copy of Raw Data'!C:C,"ERROR",0,1)</f>
        <v>PATTERN</v>
      </c>
      <c r="D137" s="9" t="str">
        <f>_xlfn.XLOOKUP($E137,'Copy of Raw Data'!$E:$E,'Copy of Raw Data'!D:D,"ERROR",0,1)</f>
        <v>www.amazon.com/dp/B0C1HFRJFJ</v>
      </c>
      <c r="E137" s="9" t="s">
        <v>522</v>
      </c>
      <c r="F137" s="9" t="str">
        <f>_xlfn.XLOOKUP($E137,'Copy of Raw Data'!$E:$E,'Copy of Raw Data'!F:F,"ERROR",0,1)</f>
        <v>PATTERN Beauty by Tracee Ellis Ross Mini Curl Mousse 4 oz. - Volume and Hold for Curly Hair 3a-4c, Travel Size</v>
      </c>
      <c r="G137" s="9">
        <f>_xlfn.XLOOKUP($E137,'Copy of Raw Data'!$E:$E,'Copy of Raw Data'!G:G,"ERROR",0,1)</f>
        <v>1503</v>
      </c>
      <c r="H137" s="9">
        <f>_xlfn.XLOOKUP($E137,'Copy of Raw Data'!$E:$E,'Copy of Raw Data'!H:H,"ERROR",0,1)</f>
        <v>20159.33</v>
      </c>
      <c r="I137" s="9">
        <f>_xlfn.XLOOKUP($E137,'Copy of Raw Data'!$E:$E,'Copy of Raw Data'!I:I,"ERROR",0,1)</f>
        <v>0.00079772984205547</v>
      </c>
      <c r="J137" s="9" t="str">
        <f>_xlfn.XLOOKUP($E137,'Copy of Raw Data'!$E:$E,'Copy of 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10 to 15</v>
      </c>
      <c r="L137" s="9">
        <f>_xlfn.XLOOKUP($E137,'Copy of Raw Data'!$E:$E,'Copy of Raw Data'!L:L,"ERROR",0,1)</f>
        <v>13.5</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10 to 15</v>
      </c>
      <c r="N137" s="9">
        <f>_xlfn.XLOOKUP($E137,'Copy of Raw Data'!$E:$E,'Copy of Raw Data'!N:N,"ERROR",0,1)</f>
        <v>13.63</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0% to 2%</v>
      </c>
      <c r="P137" s="16">
        <f t="shared" si="12"/>
        <v>0.00953778429933975</v>
      </c>
      <c r="Q137" s="9">
        <f>_xlfn.XLOOKUP($E137,'Copy of Raw Data'!$E:$E,'Copy of Raw Data'!Q:Q,"ERROR",0,1)</f>
        <v>4</v>
      </c>
      <c r="R137" s="9" t="str">
        <f>_xlfn.XLOOKUP($E137,'Copy of Raw Data'!$E:$E,'Copy of Raw Data'!R:R,"ERROR",0,1)</f>
        <v>oz</v>
      </c>
      <c r="S137" s="17">
        <f t="shared" si="11"/>
        <v>3.375</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3 to 4</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0.1 to 0.2</v>
      </c>
      <c r="V137" s="17">
        <f t="shared" si="13"/>
        <v>0.115235035508962</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0.1 to 0.2</v>
      </c>
      <c r="X137" s="17">
        <f t="shared" si="14"/>
        <v>0.114135948596551</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2 to 4</v>
      </c>
      <c r="Z137" s="17">
        <f t="array" ref="Z137">_xlfn.IFS(AA137="oz",_xlfn.IFS(R137="oz",Q137,R137="fl oz",Q137*1.04,R137="ml",Q137*0.0338),AA137="fl oz",_xlfn.IFS(R137="oz",Q137/1.04,R137="fl oz",Q137,R137="ml",Q137*0.0338/1.04),AA137="ml",_xlfn.IFS(R137="oz",Q137/0.0338,R137="fl oz",Q137*1.04/0.0338,R137="ml",Q137))</f>
        <v>4</v>
      </c>
      <c r="AA137" s="9" t="str">
        <f>_xlfn.XLOOKUP($E137,'Copy of Raw Data'!$E:$E,'Copy of Raw Data'!AA:AA,"ERROR",0,1)</f>
        <v>oz</v>
      </c>
      <c r="AB137" s="9"/>
      <c r="AC137" s="9"/>
      <c r="AD137" s="9"/>
      <c r="AE137" s="9"/>
      <c r="AF137" s="9"/>
      <c r="AG137">
        <f>IF(SUMIF('Claims Backend'!$AG$1:$AZ$1,AG$3,'Claims Backend'!$AG136:$AZ136)&gt;=1,1,0)*$H137</f>
        <v>0</v>
      </c>
    </row>
    <row r="138" hidden="1" spans="1:33">
      <c r="A138" s="9" t="str">
        <f>_xlfn.XLOOKUP($E138,'Copy of Raw Data'!$E:$E,'Copy of Raw Data'!A:A,"ERROR",0,1)</f>
        <v>US</v>
      </c>
      <c r="B138" s="9" t="str">
        <f>_xlfn.XLOOKUP($E138,'Copy of Raw Data'!$E:$E,'Copy of Raw Data'!B:B,"ERROR",0,1)</f>
        <v>Hair Mousses</v>
      </c>
      <c r="C138" s="9" t="str">
        <f>_xlfn.XLOOKUP($E138,'Copy of Raw Data'!$E:$E,'Copy of Raw Data'!C:C,"ERROR",0,1)</f>
        <v>Herbal Essences</v>
      </c>
      <c r="D138" s="9" t="str">
        <f>_xlfn.XLOOKUP($E138,'Copy of Raw Data'!$E:$E,'Copy of Raw Data'!D:D,"ERROR",0,1)</f>
        <v>www.amazon.com/dp/B00G4ELREY</v>
      </c>
      <c r="E138" s="9" t="s">
        <v>525</v>
      </c>
      <c r="F138" s="9" t="str">
        <f>_xlfn.XLOOKUP($E138,'Copy of Raw Data'!$E:$E,'Copy of Raw Data'!F:F,"ERROR",0,1)</f>
        <v>Herbal Essences Body Envy Volumizing Mousse 6.8 oz ( Pack of 3)</v>
      </c>
      <c r="G138" s="9">
        <f>_xlfn.XLOOKUP($E138,'Copy of Raw Data'!$E:$E,'Copy of Raw Data'!G:G,"ERROR",0,1)</f>
        <v>1259</v>
      </c>
      <c r="H138" s="9">
        <f>_xlfn.XLOOKUP($E138,'Copy of Raw Data'!$E:$E,'Copy of Raw Data'!H:H,"ERROR",0,1)</f>
        <v>18763.69</v>
      </c>
      <c r="I138" s="9">
        <f>_xlfn.XLOOKUP($E138,'Copy of Raw Data'!$E:$E,'Copy of Raw Data'!I:I,"ERROR",0,1)</f>
        <v>0.000780925115763932</v>
      </c>
      <c r="J138" s="9" t="str">
        <f>_xlfn.XLOOKUP($E138,'Copy of Raw Data'!$E:$E,'Copy of 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15 to 20</v>
      </c>
      <c r="L138" s="9">
        <f>_xlfn.XLOOKUP($E138,'Copy of Raw Data'!$E:$E,'Copy of Raw Data'!L:L,"ERROR",0,1)</f>
        <v>15.02</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_xlfn.XLOOKUP($E138,'Copy of Raw Data'!$E:$E,'Copy of Raw Data'!N:N,"ERROR",0,1)</f>
        <v>16.12</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6% to 8%</v>
      </c>
      <c r="P138" s="16">
        <f t="shared" si="12"/>
        <v>0.0682382133995038</v>
      </c>
      <c r="Q138" s="9">
        <f>_xlfn.XLOOKUP($E138,'Copy of Raw Data'!$E:$E,'Copy of Raw Data'!Q:Q,"ERROR",0,1)</f>
        <v>19.2</v>
      </c>
      <c r="R138" s="9" t="str">
        <f>_xlfn.XLOOKUP($E138,'Copy of Raw Data'!$E:$E,'Copy of Raw Data'!R:R,"ERROR",0,1)</f>
        <v>oz</v>
      </c>
      <c r="S138" s="17">
        <f t="shared" si="11"/>
        <v>0.782291666666666</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0.75 to 1</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 to 0.05</v>
      </c>
      <c r="V138" s="17">
        <f t="shared" si="13"/>
        <v>0.0283930785706234</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 to 0.05</v>
      </c>
      <c r="X138" s="17">
        <f t="shared" si="14"/>
        <v>0.0264555856160523</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15 to 20</v>
      </c>
      <c r="Z138" s="17">
        <f t="array" ref="Z138">_xlfn.IFS(AA138="oz",_xlfn.IFS(R138="oz",Q138,R138="fl oz",Q138*1.04,R138="ml",Q138*0.0338),AA138="fl oz",_xlfn.IFS(R138="oz",Q138/1.04,R138="fl oz",Q138,R138="ml",Q138*0.0338/1.04),AA138="ml",_xlfn.IFS(R138="oz",Q138/0.0338,R138="fl oz",Q138*1.04/0.0338,R138="ml",Q138))</f>
        <v>19.2</v>
      </c>
      <c r="AA138" s="9" t="str">
        <f>_xlfn.XLOOKUP($E138,'Copy of Raw Data'!$E:$E,'Copy of Raw Data'!AA:AA,"ERROR",0,1)</f>
        <v>oz</v>
      </c>
      <c r="AB138" s="9"/>
      <c r="AC138" s="9"/>
      <c r="AD138" s="9"/>
      <c r="AE138" s="9"/>
      <c r="AF138" s="9"/>
      <c r="AG138">
        <f>IF(SUMIF('Claims Backend'!$AG$1:$AZ$1,AG$3,'Claims Backend'!$AG137:$AZ137)&gt;=1,1,0)*$H138</f>
        <v>0</v>
      </c>
    </row>
    <row r="139" hidden="1" spans="1:33">
      <c r="A139" s="9" t="str">
        <f>_xlfn.XLOOKUP($E139,'Copy of Raw Data'!$E:$E,'Copy of Raw Data'!A:A,"ERROR",0,1)</f>
        <v>US</v>
      </c>
      <c r="B139" s="9" t="str">
        <f>_xlfn.XLOOKUP($E139,'Copy of Raw Data'!$E:$E,'Copy of Raw Data'!B:B,"ERROR",0,1)</f>
        <v>Hair Mousses</v>
      </c>
      <c r="C139" s="9" t="str">
        <f>_xlfn.XLOOKUP($E139,'Copy of Raw Data'!$E:$E,'Copy of Raw Data'!C:C,"ERROR",0,1)</f>
        <v>Kristin Ess</v>
      </c>
      <c r="D139" s="9" t="str">
        <f>_xlfn.XLOOKUP($E139,'Copy of Raw Data'!$E:$E,'Copy of Raw Data'!D:D,"ERROR",0,1)</f>
        <v>www.amazon.com/dp/B075RL4DLN</v>
      </c>
      <c r="E139" s="9" t="s">
        <v>529</v>
      </c>
      <c r="F139" s="9" t="str">
        <f>_xlfn.XLOOKUP($E139,'Copy of Raw Data'!$E:$E,'Copy of Raw Data'!F:F,"ERROR",0,1)</f>
        <v>Kristin Ess Hair Instant Lift Volumizing Mousse with Castor Oil - Boosts Volume + Thickens, Body Building, Lasting Hold, Non-Sticky, For Curly, Wavy + Straight Hair, 8.1 Oz (Pack of 1)</v>
      </c>
      <c r="G139" s="9">
        <f>_xlfn.XLOOKUP($E139,'Copy of Raw Data'!$E:$E,'Copy of Raw Data'!G:G,"ERROR",0,1)</f>
        <v>1230</v>
      </c>
      <c r="H139" s="9">
        <f>_xlfn.XLOOKUP($E139,'Copy of Raw Data'!$E:$E,'Copy of Raw Data'!H:H,"ERROR",0,1)</f>
        <v>18368.42</v>
      </c>
      <c r="I139" s="9">
        <f>_xlfn.XLOOKUP($E139,'Copy of Raw Data'!$E:$E,'Copy of Raw Data'!I:I,"ERROR",0,1)</f>
        <v>0.00076349542558319</v>
      </c>
      <c r="J139" s="9" t="str">
        <f>_xlfn.XLOOKUP($E139,'Copy of Raw Data'!$E:$E,'Copy of 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_xlfn.XLOOKUP($E139,'Copy of Raw Data'!$E:$E,'Copy of Raw Data'!L:L,"ERROR",0,1)</f>
        <v>14.94</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_xlfn.XLOOKUP($E139,'Copy of Raw Data'!$E:$E,'Copy of Raw Data'!N:N,"ERROR",0,1)</f>
        <v>15.17</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0% to 2%</v>
      </c>
      <c r="P139" s="16">
        <f t="shared" si="12"/>
        <v>0.015161502966381</v>
      </c>
      <c r="Q139" s="9">
        <f>_xlfn.XLOOKUP($E139,'Copy of Raw Data'!$E:$E,'Copy of Raw Data'!Q:Q,"ERROR",0,1)</f>
        <v>8.1</v>
      </c>
      <c r="R139" s="9" t="str">
        <f>_xlfn.XLOOKUP($E139,'Copy of Raw Data'!$E:$E,'Copy of Raw Data'!R:R,"ERROR",0,1)</f>
        <v>oz</v>
      </c>
      <c r="S139" s="17">
        <f t="shared" si="11"/>
        <v>1.84444444444444</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1 to 2</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0.05 to 0.1</v>
      </c>
      <c r="V139" s="17">
        <f t="shared" si="13"/>
        <v>0.0633357966240392</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0.05 to 0.1</v>
      </c>
      <c r="X139" s="17">
        <f t="shared" si="14"/>
        <v>0.0623755307556457</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8 to 10</v>
      </c>
      <c r="Z139" s="17">
        <f t="array" ref="Z139">_xlfn.IFS(AA139="oz",_xlfn.IFS(R139="oz",Q139,R139="fl oz",Q139*1.04,R139="ml",Q139*0.0338),AA139="fl oz",_xlfn.IFS(R139="oz",Q139/1.04,R139="fl oz",Q139,R139="ml",Q139*0.0338/1.04),AA139="ml",_xlfn.IFS(R139="oz",Q139/0.0338,R139="fl oz",Q139*1.04/0.0338,R139="ml",Q139))</f>
        <v>8.1</v>
      </c>
      <c r="AA139" s="9" t="str">
        <f>_xlfn.XLOOKUP($E139,'Copy of Raw Data'!$E:$E,'Copy of Raw Data'!AA:AA,"ERROR",0,1)</f>
        <v>oz</v>
      </c>
      <c r="AB139" s="9"/>
      <c r="AC139" s="9"/>
      <c r="AD139" s="9"/>
      <c r="AE139" s="9"/>
      <c r="AF139" s="9"/>
      <c r="AG139">
        <f>IF(SUMIF('Claims Backend'!$AG$1:$AZ$1,AG$3,'Claims Backend'!$AG138:$AZ138)&gt;=1,1,0)*$H139</f>
        <v>0</v>
      </c>
    </row>
    <row r="140" hidden="1" spans="1:33">
      <c r="A140" s="9" t="str">
        <f>_xlfn.XLOOKUP($E140,'Copy of Raw Data'!$E:$E,'Copy of Raw Data'!A:A,"ERROR",0,1)</f>
        <v>US</v>
      </c>
      <c r="B140" s="9" t="str">
        <f>_xlfn.XLOOKUP($E140,'Copy of Raw Data'!$E:$E,'Copy of Raw Data'!B:B,"ERROR",0,1)</f>
        <v>Hair Mousses</v>
      </c>
      <c r="C140" s="9" t="str">
        <f>_xlfn.XLOOKUP($E140,'Copy of Raw Data'!$E:$E,'Copy of Raw Data'!C:C,"ERROR",0,1)</f>
        <v>Aussie</v>
      </c>
      <c r="D140" s="9" t="str">
        <f>_xlfn.XLOOKUP($E140,'Copy of Raw Data'!$E:$E,'Copy of Raw Data'!D:D,"ERROR",0,1)</f>
        <v>www.amazon.com/dp/B003AYEFSG</v>
      </c>
      <c r="E140" s="9" t="s">
        <v>533</v>
      </c>
      <c r="F140" s="9" t="str">
        <f>_xlfn.XLOOKUP($E140,'Copy of Raw Data'!$E:$E,'Copy of Raw Data'!F:F,"ERROR",0,1)</f>
        <v>Aussie Sprunch Mousse 24 Hour Curl Lock, Flexible Hold 6.80 oz (Pack of 3)</v>
      </c>
      <c r="G140" s="9">
        <f>_xlfn.XLOOKUP($E140,'Copy of Raw Data'!$E:$E,'Copy of Raw Data'!G:G,"ERROR",0,1)</f>
        <v>1232</v>
      </c>
      <c r="H140" s="9">
        <f>_xlfn.XLOOKUP($E140,'Copy of Raw Data'!$E:$E,'Copy of Raw Data'!H:H,"ERROR",0,1)</f>
        <v>17958.45</v>
      </c>
      <c r="I140" s="9">
        <f>_xlfn.XLOOKUP($E140,'Copy of Raw Data'!$E:$E,'Copy of Raw Data'!I:I,"ERROR",0,1)</f>
        <v>0.000755274386994391</v>
      </c>
      <c r="J140" s="9" t="str">
        <f>_xlfn.XLOOKUP($E140,'Copy of Raw Data'!$E:$E,'Copy of 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10 to 15</v>
      </c>
      <c r="L140" s="9">
        <f>_xlfn.XLOOKUP($E140,'Copy of Raw Data'!$E:$E,'Copy of Raw Data'!L:L,"ERROR",0,1)</f>
        <v>14.76</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 to 20</v>
      </c>
      <c r="N140" s="9">
        <f>_xlfn.XLOOKUP($E140,'Copy of Raw Data'!$E:$E,'Copy of Raw Data'!N:N,"ERROR",0,1)</f>
        <v>18.49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20% to 25%</v>
      </c>
      <c r="P140" s="16">
        <f t="shared" si="12"/>
        <v>0.201730665224446</v>
      </c>
      <c r="Q140" s="9">
        <f>_xlfn.XLOOKUP($E140,'Copy of Raw Data'!$E:$E,'Copy of Raw Data'!Q:Q,"ERROR",0,1)</f>
        <v>19.2</v>
      </c>
      <c r="R140" s="9" t="str">
        <f>_xlfn.XLOOKUP($E140,'Copy of Raw Data'!$E:$E,'Copy of Raw Data'!R:R,"ERROR",0,1)</f>
        <v>oz</v>
      </c>
      <c r="S140" s="17">
        <f t="shared" si="11"/>
        <v>0.76875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0.75 to 1</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 to 0.05</v>
      </c>
      <c r="V140" s="17">
        <f t="shared" si="13"/>
        <v>0.0325674952091083</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 to 0.05</v>
      </c>
      <c r="X140" s="17">
        <f t="shared" si="14"/>
        <v>0.025997632735881</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15 to 20</v>
      </c>
      <c r="Z140" s="17">
        <f t="array" ref="Z140">_xlfn.IFS(AA140="oz",_xlfn.IFS(R140="oz",Q140,R140="fl oz",Q140*1.04,R140="ml",Q140*0.0338),AA140="fl oz",_xlfn.IFS(R140="oz",Q140/1.04,R140="fl oz",Q140,R140="ml",Q140*0.0338/1.04),AA140="ml",_xlfn.IFS(R140="oz",Q140/0.0338,R140="fl oz",Q140*1.04/0.0338,R140="ml",Q140))</f>
        <v>19.2</v>
      </c>
      <c r="AA140" s="9" t="str">
        <f>_xlfn.XLOOKUP($E140,'Copy of Raw Data'!$E:$E,'Copy of Raw Data'!AA:AA,"ERROR",0,1)</f>
        <v>oz</v>
      </c>
      <c r="AB140" s="9"/>
      <c r="AC140" s="9"/>
      <c r="AD140" s="9"/>
      <c r="AE140" s="9"/>
      <c r="AF140" s="9"/>
      <c r="AG140">
        <f>IF(SUMIF('Claims Backend'!$AG$1:$AZ$1,AG$3,'Claims Backend'!$AG139:$AZ139)&gt;=1,1,0)*$H140</f>
        <v>0</v>
      </c>
    </row>
    <row r="141" hidden="1" spans="1:33">
      <c r="A141" s="9" t="str">
        <f>_xlfn.XLOOKUP($E141,'Copy of Raw Data'!$E:$E,'Copy of Raw Data'!A:A,"ERROR",0,1)</f>
        <v>US</v>
      </c>
      <c r="B141" s="9" t="str">
        <f>_xlfn.XLOOKUP($E141,'Copy of Raw Data'!$E:$E,'Copy of Raw Data'!B:B,"ERROR",0,1)</f>
        <v>Hair Mousses</v>
      </c>
      <c r="C141" s="9" t="str">
        <f>_xlfn.XLOOKUP($E141,'Copy of Raw Data'!$E:$E,'Copy of Raw Data'!C:C,"ERROR",0,1)</f>
        <v>goldwell</v>
      </c>
      <c r="D141" s="9" t="str">
        <f>_xlfn.XLOOKUP($E141,'Copy of Raw Data'!$E:$E,'Copy of Raw Data'!D:D,"ERROR",0,1)</f>
        <v>www.amazon.com/dp/B007AKQMYQ</v>
      </c>
      <c r="E141" s="9" t="s">
        <v>537</v>
      </c>
      <c r="F141" s="9" t="str">
        <f>_xlfn.XLOOKUP($E141,'Copy of Raw Data'!$E:$E,'Copy of Raw Data'!F:F,"ERROR",0,1)</f>
        <v>Goldwell StyleSign Ultra Volume Top Whip Shaping Mousse 300mL</v>
      </c>
      <c r="G141" s="9">
        <f>_xlfn.XLOOKUP($E141,'Copy of Raw Data'!$E:$E,'Copy of Raw Data'!G:G,"ERROR",0,1)</f>
        <v>808</v>
      </c>
      <c r="H141" s="9">
        <f>_xlfn.XLOOKUP($E141,'Copy of Raw Data'!$E:$E,'Copy of Raw Data'!H:H,"ERROR",0,1)</f>
        <v>17765.08</v>
      </c>
      <c r="I141" s="9">
        <f>_xlfn.XLOOKUP($E141,'Copy of Raw Data'!$E:$E,'Copy of Raw Data'!I:I,"ERROR",0,1)</f>
        <v>0.000707728664827573</v>
      </c>
      <c r="J141" s="9" t="str">
        <f>_xlfn.XLOOKUP($E141,'Copy of Raw Data'!$E:$E,'Copy of 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20 to 30</v>
      </c>
      <c r="L141" s="9">
        <f>_xlfn.XLOOKUP($E141,'Copy of Raw Data'!$E:$E,'Copy of Raw Data'!L:L,"ERROR",0,1)</f>
        <v>21.98</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20 to 30</v>
      </c>
      <c r="N141" s="9">
        <f>_xlfn.XLOOKUP($E141,'Copy of Raw Data'!$E:$E,'Copy of Raw Data'!N:N,"ERROR",0,1)</f>
        <v>21.99</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0% to 2%</v>
      </c>
      <c r="P141" s="16">
        <f t="shared" si="12"/>
        <v>0.00045475216007267</v>
      </c>
      <c r="Q141" s="9">
        <f>_xlfn.XLOOKUP($E141,'Copy of Raw Data'!$E:$E,'Copy of Raw Data'!Q:Q,"ERROR",0,1)</f>
        <v>300</v>
      </c>
      <c r="R141" s="9" t="str">
        <f>_xlfn.XLOOKUP($E141,'Copy of Raw Data'!$E:$E,'Copy of Raw Data'!R:R,"ERROR",0,1)</f>
        <v>ml</v>
      </c>
      <c r="S141" s="17">
        <f t="shared" si="11"/>
        <v>2.16765285996055</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2 to 3</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0.05 to 0.1</v>
      </c>
      <c r="V141" s="17">
        <f t="shared" si="13"/>
        <v>0.0733391631131024</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0.05 to 0.1</v>
      </c>
      <c r="X141" s="17">
        <f t="shared" si="14"/>
        <v>0.0733058119702588</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10.14</v>
      </c>
      <c r="AA141" s="9" t="str">
        <f>_xlfn.XLOOKUP($E141,'Copy of Raw Data'!$E:$E,'Copy of Raw Data'!AA:AA,"ERROR",0,1)</f>
        <v>oz</v>
      </c>
      <c r="AB141" s="9"/>
      <c r="AC141" s="9"/>
      <c r="AD141" s="9"/>
      <c r="AE141" s="9"/>
      <c r="AF141" s="9"/>
      <c r="AG141">
        <f>IF(SUMIF('Claims Backend'!$AG$1:$AZ$1,AG$3,'Claims Backend'!$AG140:$AZ140)&gt;=1,1,0)*$H141</f>
        <v>0</v>
      </c>
    </row>
    <row r="142" hidden="1" spans="1:33">
      <c r="A142" s="9" t="str">
        <f>_xlfn.XLOOKUP($E142,'Copy of Raw Data'!$E:$E,'Copy of Raw Data'!A:A,"ERROR",0,1)</f>
        <v>US</v>
      </c>
      <c r="B142" s="9" t="str">
        <f>_xlfn.XLOOKUP($E142,'Copy of Raw Data'!$E:$E,'Copy of Raw Data'!B:B,"ERROR",0,1)</f>
        <v>Hair Mousses</v>
      </c>
      <c r="C142" s="9" t="str">
        <f>_xlfn.XLOOKUP($E142,'Copy of Raw Data'!$E:$E,'Copy of Raw Data'!C:C,"ERROR",0,1)</f>
        <v>Aunt Jackie's</v>
      </c>
      <c r="D142" s="9" t="str">
        <f>_xlfn.XLOOKUP($E142,'Copy of Raw Data'!$E:$E,'Copy of Raw Data'!D:D,"ERROR",0,1)</f>
        <v>www.amazon.com/dp/B07V3GGK3S</v>
      </c>
      <c r="E142" s="9" t="s">
        <v>540</v>
      </c>
      <c r="F142" s="9" t="str">
        <f>_xlfn.XLOOKUP($E142,'Copy of Raw Data'!$E:$E,'Copy of Raw Data'!F:F,"ERROR",0,1)</f>
        <v>Aunt Jackie's Grapeseed Style and Shine Recipes Ice Curls Glossy Curling Jelly, Hydrates, Softens, Makes Waves, Curls and Coils Easier to Style, 15 oz</v>
      </c>
      <c r="G142" s="9">
        <f>_xlfn.XLOOKUP($E142,'Copy of Raw Data'!$E:$E,'Copy of Raw Data'!G:G,"ERROR",0,1)</f>
        <v>1890</v>
      </c>
      <c r="H142" s="9">
        <f>_xlfn.XLOOKUP($E142,'Copy of Raw Data'!$E:$E,'Copy of Raw Data'!H:H,"ERROR",0,1)</f>
        <v>16646.74</v>
      </c>
      <c r="I142" s="9">
        <f>_xlfn.XLOOKUP($E142,'Copy of Raw Data'!$E:$E,'Copy of Raw Data'!I:I,"ERROR",0,1)</f>
        <v>0.000702193695525841</v>
      </c>
      <c r="J142" s="9" t="str">
        <f>_xlfn.XLOOKUP($E142,'Copy of Raw Data'!$E:$E,'Copy of 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5 to 10</v>
      </c>
      <c r="L142" s="9">
        <f>_xlfn.XLOOKUP($E142,'Copy of Raw Data'!$E:$E,'Copy of Raw Data'!L:L,"ERROR",0,1)</f>
        <v>8.81</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5 to 10</v>
      </c>
      <c r="N142" s="9">
        <f>_xlfn.XLOOKUP($E142,'Copy of Raw Data'!$E:$E,'Copy of Raw Data'!N:N,"ERROR",0,1)</f>
        <v>9.02</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2% to 4%</v>
      </c>
      <c r="P142" s="16">
        <f t="shared" si="12"/>
        <v>0.0232815964523281</v>
      </c>
      <c r="Q142" s="9">
        <f>_xlfn.XLOOKUP($E142,'Copy of Raw Data'!$E:$E,'Copy of Raw Data'!Q:Q,"ERROR",0,1)</f>
        <v>15</v>
      </c>
      <c r="R142" s="9" t="str">
        <f>_xlfn.XLOOKUP($E142,'Copy of Raw Data'!$E:$E,'Copy of Raw Data'!R:R,"ERROR",0,1)</f>
        <v>oz</v>
      </c>
      <c r="S142" s="17">
        <f t="shared" si="11"/>
        <v>0.587333333333333</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0.5 to 0.75</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13"/>
        <v>0.020335926051178</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14"/>
        <v>0.0198624732273701</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10 to 15</v>
      </c>
      <c r="Z142" s="17">
        <f t="array" ref="Z142">_xlfn.IFS(AA142="oz",_xlfn.IFS(R142="oz",Q142,R142="fl oz",Q142*1.04,R142="ml",Q142*0.0338),AA142="fl oz",_xlfn.IFS(R142="oz",Q142/1.04,R142="fl oz",Q142,R142="ml",Q142*0.0338/1.04),AA142="ml",_xlfn.IFS(R142="oz",Q142/0.0338,R142="fl oz",Q142*1.04/0.0338,R142="ml",Q142))</f>
        <v>15</v>
      </c>
      <c r="AA142" s="9" t="str">
        <f>_xlfn.XLOOKUP($E142,'Copy of Raw Data'!$E:$E,'Copy of Raw Data'!AA:AA,"ERROR",0,1)</f>
        <v>oz</v>
      </c>
      <c r="AB142" s="9"/>
      <c r="AC142" s="9"/>
      <c r="AD142" s="9"/>
      <c r="AE142" s="9"/>
      <c r="AF142" s="9"/>
      <c r="AG142">
        <f>IF(SUMIF('Claims Backend'!$AG$1:$AZ$1,AG$3,'Claims Backend'!$AG141:$AZ141)&gt;=1,1,0)*$H142</f>
        <v>0</v>
      </c>
    </row>
    <row r="143" hidden="1" spans="1:33">
      <c r="A143" s="9" t="str">
        <f>_xlfn.XLOOKUP($E143,'Copy of Raw Data'!$E:$E,'Copy of Raw Data'!A:A,"ERROR",0,1)</f>
        <v>US</v>
      </c>
      <c r="B143" s="9" t="str">
        <f>_xlfn.XLOOKUP($E143,'Copy of Raw Data'!$E:$E,'Copy of Raw Data'!B:B,"ERROR",0,1)</f>
        <v>Hair Mousses</v>
      </c>
      <c r="C143" s="9" t="str">
        <f>_xlfn.XLOOKUP($E143,'Copy of Raw Data'!$E:$E,'Copy of Raw Data'!C:C,"ERROR",0,1)</f>
        <v>thank god it's natural</v>
      </c>
      <c r="D143" s="9" t="str">
        <f>_xlfn.XLOOKUP($E143,'Copy of Raw Data'!$E:$E,'Copy of Raw Data'!D:D,"ERROR",0,1)</f>
        <v>www.amazon.com/dp/B07NSFFBFD</v>
      </c>
      <c r="E143" s="9" t="s">
        <v>544</v>
      </c>
      <c r="F143" s="9" t="str">
        <f>_xlfn.XLOOKUP($E143,'Copy of Raw Data'!$E:$E,'Copy of Raw Data'!F:F,"ERROR",0,1)</f>
        <v>tgin Honey Whip Hydrating Mousse For Natural Hair - Dry Hair - Curly Hair - Damaged Hair - 8 Oz</v>
      </c>
      <c r="G143" s="9">
        <f>_xlfn.XLOOKUP($E143,'Copy of Raw Data'!$E:$E,'Copy of Raw Data'!G:G,"ERROR",0,1)</f>
        <v>1595</v>
      </c>
      <c r="H143" s="9">
        <f>_xlfn.XLOOKUP($E143,'Copy of Raw Data'!$E:$E,'Copy of Raw Data'!H:H,"ERROR",0,1)</f>
        <v>16516.55</v>
      </c>
      <c r="I143" s="9">
        <f>_xlfn.XLOOKUP($E143,'Copy of Raw Data'!$E:$E,'Copy of Raw Data'!I:I,"ERROR",0,1)</f>
        <v>0.000696696139028362</v>
      </c>
      <c r="J143" s="9" t="str">
        <f>_xlfn.XLOOKUP($E143,'Copy of Raw Data'!$E:$E,'Copy of 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10 to 15</v>
      </c>
      <c r="L143" s="9">
        <f>_xlfn.XLOOKUP($E143,'Copy of Raw Data'!$E:$E,'Copy of Raw Data'!L:L,"ERROR",0,1)</f>
        <v>10.43</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10 to 15</v>
      </c>
      <c r="N143" s="9">
        <f>_xlfn.XLOOKUP($E143,'Copy of Raw Data'!$E:$E,'Copy of Raw Data'!N:N,"ERROR",0,1)</f>
        <v>10.95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4% to 6%</v>
      </c>
      <c r="P143" s="16">
        <f t="shared" si="12"/>
        <v>0.0474885844748858</v>
      </c>
      <c r="Q143" s="9">
        <f>_xlfn.XLOOKUP($E143,'Copy of Raw Data'!$E:$E,'Copy of Raw Data'!Q:Q,"ERROR",0,1)</f>
        <v>8</v>
      </c>
      <c r="R143" s="9" t="str">
        <f>_xlfn.XLOOKUP($E143,'Copy of Raw Data'!$E:$E,'Copy of Raw Data'!R:R,"ERROR",0,1)</f>
        <v>oz</v>
      </c>
      <c r="S143" s="17">
        <f t="shared" si="11"/>
        <v>1.30375</v>
      </c>
      <c r="T143" s="9" t="str">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1 to 2</v>
      </c>
      <c r="U143" s="17" t="str">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 to 0.05</v>
      </c>
      <c r="V143" s="17">
        <f t="shared" si="13"/>
        <v>0.0462884680419344</v>
      </c>
      <c r="W143" s="17" t="str">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 to 0.05</v>
      </c>
      <c r="X143" s="17">
        <f t="shared" si="14"/>
        <v>0.0440902942171119</v>
      </c>
      <c r="Y143" s="9" t="str">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6 to 8</v>
      </c>
      <c r="Z143" s="17">
        <f t="array" ref="Z143">_xlfn.IFS(AA143="oz",_xlfn.IFS(R143="oz",Q143,R143="fl oz",Q143*1.04,R143="ml",Q143*0.0338),AA143="fl oz",_xlfn.IFS(R143="oz",Q143/1.04,R143="fl oz",Q143,R143="ml",Q143*0.0338/1.04),AA143="ml",_xlfn.IFS(R143="oz",Q143/0.0338,R143="fl oz",Q143*1.04/0.0338,R143="ml",Q143))</f>
        <v>8</v>
      </c>
      <c r="AA143" s="9" t="str">
        <f>_xlfn.XLOOKUP($E143,'Copy of Raw Data'!$E:$E,'Copy of Raw Data'!AA:AA,"ERROR",0,1)</f>
        <v>oz</v>
      </c>
      <c r="AB143" s="9"/>
      <c r="AC143" s="9"/>
      <c r="AD143" s="9"/>
      <c r="AE143" s="9"/>
      <c r="AF143" s="9"/>
      <c r="AG143">
        <f>IF(SUMIF('Claims Backend'!$AG$1:$AZ$1,AG$3,'Claims Backend'!$AG142:$AZ142)&gt;=1,1,0)*$H143</f>
        <v>0</v>
      </c>
    </row>
    <row r="144" hidden="1" spans="1:33">
      <c r="A144" s="9" t="str">
        <f>_xlfn.XLOOKUP($E144,'Copy of Raw Data'!$E:$E,'Copy of Raw Data'!A:A,"ERROR",0,1)</f>
        <v>US</v>
      </c>
      <c r="B144" s="9" t="str">
        <f>_xlfn.XLOOKUP($E144,'Copy of Raw Data'!$E:$E,'Copy of Raw Data'!B:B,"ERROR",0,1)</f>
        <v>Hair Mousses</v>
      </c>
      <c r="C144" s="9" t="str">
        <f>_xlfn.XLOOKUP($E144,'Copy of Raw Data'!$E:$E,'Copy of Raw Data'!C:C,"ERROR",0,1)</f>
        <v>elizabeth arden</v>
      </c>
      <c r="D144" s="9" t="str">
        <f>_xlfn.XLOOKUP($E144,'Copy of Raw Data'!$E:$E,'Copy of Raw Data'!D:D,"ERROR",0,1)</f>
        <v>www.amazon.com/dp/B006N5P1P0</v>
      </c>
      <c r="E144" s="9" t="s">
        <v>547</v>
      </c>
      <c r="F144" s="9" t="str">
        <f>_xlfn.XLOOKUP($E144,'Copy of Raw Data'!$E:$E,'Copy of Raw Data'!F:F,"ERROR",0,1)</f>
        <v>Elizabeth Arden Flawless Finish Mousse Makeup</v>
      </c>
      <c r="G144" s="9">
        <f>_xlfn.XLOOKUP($E144,'Copy of Raw Data'!$E:$E,'Copy of Raw Data'!G:G,"ERROR",0,1)</f>
        <v>468</v>
      </c>
      <c r="H144" s="9">
        <f>_xlfn.XLOOKUP($E144,'Copy of Raw Data'!$E:$E,'Copy of Raw Data'!H:H,"ERROR",0,1)</f>
        <v>16387.24</v>
      </c>
      <c r="I144" s="9">
        <f>_xlfn.XLOOKUP($E144,'Copy of Raw Data'!$E:$E,'Copy of Raw Data'!I:I,"ERROR",0,1)</f>
        <v>0.000686743482806415</v>
      </c>
      <c r="J144" s="9" t="str">
        <f>_xlfn.XLOOKUP($E144,'Copy of Raw Data'!$E:$E,'Copy of 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30 to 40</v>
      </c>
      <c r="L144" s="9">
        <f>_xlfn.XLOOKUP($E144,'Copy of Raw Data'!$E:$E,'Copy of Raw Data'!L:L,"ERROR",0,1)</f>
        <v>35</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30 to 40</v>
      </c>
      <c r="N144" s="9">
        <f>_xlfn.XLOOKUP($E144,'Copy of Raw Data'!$E:$E,'Copy of Raw Data'!N:N,"ERROR",0,1)</f>
        <v>35</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12"/>
        <v>0</v>
      </c>
      <c r="Q144" s="9">
        <f>_xlfn.XLOOKUP($E144,'Copy of Raw Data'!$E:$E,'Copy of Raw Data'!Q:Q,"ERROR",0,1)</f>
        <v>0</v>
      </c>
      <c r="R144" s="9">
        <f>_xlfn.XLOOKUP($E144,'Copy of Raw Data'!$E:$E,'Copy of Raw Data'!R:R,"ERROR",0,1)</f>
        <v>0</v>
      </c>
      <c r="S144" s="17" t="e">
        <f t="shared" si="11"/>
        <v>#N/A</v>
      </c>
      <c r="T144" s="9" t="e">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#N/A</v>
      </c>
      <c r="U144" s="17" t="e">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#N/A</v>
      </c>
      <c r="V144" s="17" t="e">
        <f t="shared" si="13"/>
        <v>#N/A</v>
      </c>
      <c r="W144" s="17" t="e">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#N/A</v>
      </c>
      <c r="X144" s="17" t="e">
        <f t="shared" si="14"/>
        <v>#N/A</v>
      </c>
      <c r="Y144" s="9" t="e">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#N/A</v>
      </c>
      <c r="Z144" s="17" t="e">
        <f t="array" ref="Z144">_xlfn.IFS(AA144="oz",_xlfn.IFS(R144="oz",Q144,R144="fl oz",Q144*1.04,R144="ml",Q144*0.0338),AA144="fl oz",_xlfn.IFS(R144="oz",Q144/1.04,R144="fl oz",Q144,R144="ml",Q144*0.0338/1.04),AA144="ml",_xlfn.IFS(R144="oz",Q144/0.0338,R144="fl oz",Q144*1.04/0.0338,R144="ml",Q144))</f>
        <v>#N/A</v>
      </c>
      <c r="AA144" s="9" t="str">
        <f>_xlfn.XLOOKUP($E144,'Copy of Raw Data'!$E:$E,'Copy of Raw Data'!AA:AA,"ERROR",0,1)</f>
        <v>oz</v>
      </c>
      <c r="AB144" s="9"/>
      <c r="AC144" s="9"/>
      <c r="AD144" s="9"/>
      <c r="AE144" s="9"/>
      <c r="AF144" s="9"/>
      <c r="AG144">
        <f>IF(SUMIF('Claims Backend'!$AG$1:$AZ$1,AG$3,'Claims Backend'!$AG143:$AZ143)&gt;=1,1,0)*$H144</f>
        <v>0</v>
      </c>
    </row>
    <row r="145" hidden="1" spans="1:33">
      <c r="A145" s="9" t="str">
        <f>_xlfn.XLOOKUP($E145,'Copy of Raw Data'!$E:$E,'Copy of Raw Data'!A:A,"ERROR",0,1)</f>
        <v>US</v>
      </c>
      <c r="B145" s="9" t="str">
        <f>_xlfn.XLOOKUP($E145,'Copy of Raw Data'!$E:$E,'Copy of Raw Data'!B:B,"ERROR",0,1)</f>
        <v>Hair Mousses</v>
      </c>
      <c r="C145" s="9" t="str">
        <f>_xlfn.XLOOKUP($E145,'Copy of Raw Data'!$E:$E,'Copy of Raw Data'!C:C,"ERROR",0,1)</f>
        <v>r+co</v>
      </c>
      <c r="D145" s="9" t="str">
        <f>_xlfn.XLOOKUP($E145,'Copy of Raw Data'!$E:$E,'Copy of Raw Data'!D:D,"ERROR",0,1)</f>
        <v>www.amazon.com/dp/B01D3LDJQE</v>
      </c>
      <c r="E145" s="9" t="s">
        <v>549</v>
      </c>
      <c r="F145" s="9" t="str">
        <f>_xlfn.XLOOKUP($E145,'Copy of Raw Data'!$E:$E,'Copy of Raw Data'!F:F,"ERROR",0,1)</f>
        <v>R+Co Twister Curl Primer, Lightweight Styling Primer for Moisturized and Defined Curls, Packaging May Vary, 5 Fl Oz R+Co Twister Curl Primer, Lightweight Styling Primer for Moisturized and Defined Curls, Packaging May Vary, 5 Fl Oz</v>
      </c>
      <c r="G145" s="9">
        <f>_xlfn.XLOOKUP($E145,'Copy of Raw Data'!$E:$E,'Copy of Raw Data'!G:G,"ERROR",0,1)</f>
        <v>570</v>
      </c>
      <c r="H145" s="9">
        <f>_xlfn.XLOOKUP($E145,'Copy of Raw Data'!$E:$E,'Copy of Raw Data'!H:H,"ERROR",0,1)</f>
        <v>16153.14</v>
      </c>
      <c r="I145" s="9">
        <f>_xlfn.XLOOKUP($E145,'Copy of Raw Data'!$E:$E,'Copy of Raw Data'!I:I,"ERROR",0,1)</f>
        <v>0.000672146111965725</v>
      </c>
      <c r="J145" s="9" t="str">
        <f>_xlfn.XLOOKUP($E145,'Copy of Raw Data'!$E:$E,'Copy of 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20 to 30</v>
      </c>
      <c r="L145" s="9">
        <f>_xlfn.XLOOKUP($E145,'Copy of Raw Data'!$E:$E,'Copy of Raw Data'!L:L,"ERROR",0,1)</f>
        <v>28.33</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20 to 30</v>
      </c>
      <c r="N145" s="9">
        <f>_xlfn.XLOOKUP($E145,'Copy of Raw Data'!$E:$E,'Copy of Raw Data'!N:N,"ERROR",0,1)</f>
        <v>28.33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No Discount</v>
      </c>
      <c r="P145" s="16">
        <f t="shared" si="12"/>
        <v>0</v>
      </c>
      <c r="Q145" s="9">
        <f>_xlfn.XLOOKUP($E145,'Copy of Raw Data'!$E:$E,'Copy of Raw Data'!Q:Q,"ERROR",0,1)</f>
        <v>5</v>
      </c>
      <c r="R145" s="9" t="str">
        <f>_xlfn.XLOOKUP($E145,'Copy of Raw Data'!$E:$E,'Copy of Raw Data'!R:R,"ERROR",0,1)</f>
        <v>fl oz</v>
      </c>
      <c r="S145" s="17">
        <f t="shared" si="11"/>
        <v>5.44807692307692</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5 to 10</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0.1 to 0.2</v>
      </c>
      <c r="V145" s="17">
        <f t="shared" si="13"/>
        <v>0.184243385968107</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0.1 to 0.2</v>
      </c>
      <c r="X145" s="17">
        <f t="shared" si="14"/>
        <v>0.184243385968107</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4 to 6</v>
      </c>
      <c r="Z145" s="17">
        <f t="array" ref="Z145">_xlfn.IFS(AA145="oz",_xlfn.IFS(R145="oz",Q145,R145="fl oz",Q145*1.04,R145="ml",Q145*0.0338),AA145="fl oz",_xlfn.IFS(R145="oz",Q145/1.04,R145="fl oz",Q145,R145="ml",Q145*0.0338/1.04),AA145="ml",_xlfn.IFS(R145="oz",Q145/0.0338,R145="fl oz",Q145*1.04/0.0338,R145="ml",Q145))</f>
        <v>5.2</v>
      </c>
      <c r="AA145" s="9" t="str">
        <f>_xlfn.XLOOKUP($E145,'Copy of Raw Data'!$E:$E,'Copy of Raw Data'!AA:AA,"ERROR",0,1)</f>
        <v>oz</v>
      </c>
      <c r="AB145" s="9"/>
      <c r="AC145" s="9"/>
      <c r="AD145" s="9"/>
      <c r="AE145" s="9"/>
      <c r="AF145" s="9"/>
      <c r="AG145">
        <f>IF(SUMIF('Claims Backend'!$AG$1:$AZ$1,AG$3,'Claims Backend'!$AG144:$AZ144)&gt;=1,1,0)*$H145</f>
        <v>0</v>
      </c>
    </row>
    <row r="146" hidden="1" spans="1:33">
      <c r="A146" s="9" t="str">
        <f>_xlfn.XLOOKUP($E146,'Copy of Raw Data'!$E:$E,'Copy of Raw Data'!A:A,"ERROR",0,1)</f>
        <v>US</v>
      </c>
      <c r="B146" s="9" t="str">
        <f>_xlfn.XLOOKUP($E146,'Copy of Raw Data'!$E:$E,'Copy of Raw Data'!B:B,"ERROR",0,1)</f>
        <v>Hair Mousses</v>
      </c>
      <c r="C146" s="9" t="str">
        <f>_xlfn.XLOOKUP($E146,'Copy of Raw Data'!$E:$E,'Copy of Raw Data'!C:C,"ERROR",0,1)</f>
        <v>rusk</v>
      </c>
      <c r="D146" s="9" t="str">
        <f>_xlfn.XLOOKUP($E146,'Copy of Raw Data'!$E:$E,'Copy of Raw Data'!D:D,"ERROR",0,1)</f>
        <v>www.amazon.com/dp/B079KS8QCD</v>
      </c>
      <c r="E146" s="9" t="s">
        <v>552</v>
      </c>
      <c r="F146" s="9" t="str">
        <f>_xlfn.XLOOKUP($E146,'Copy of Raw Data'!$E:$E,'Copy of Raw Data'!F:F,"ERROR",0,1)</f>
        <v>RUSK Deepshine PlatinumX Mousse, 9 Oz, Lightweight, Alcohol-Free Styling Foam for Platinum, Blonde, Gray, and Silver Hair, Enhances Body and Volume While Restoring Brilliance to Haircolor</v>
      </c>
      <c r="G146" s="9">
        <f>_xlfn.XLOOKUP($E146,'Copy of Raw Data'!$E:$E,'Copy of Raw Data'!G:G,"ERROR",0,1)</f>
        <v>1017</v>
      </c>
      <c r="H146" s="9">
        <f>_xlfn.XLOOKUP($E146,'Copy of Raw Data'!$E:$E,'Copy of Raw Data'!H:H,"ERROR",0,1)</f>
        <v>15809.79</v>
      </c>
      <c r="I146" s="9">
        <f>_xlfn.XLOOKUP($E146,'Copy of Raw Data'!$E:$E,'Copy of Raw Data'!I:I,"ERROR",0,1)</f>
        <v>0.000669727459199955</v>
      </c>
      <c r="J146" s="9" t="str">
        <f>_xlfn.XLOOKUP($E146,'Copy of Raw Data'!$E:$E,'Copy of 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15 to 20</v>
      </c>
      <c r="L146" s="9">
        <f>_xlfn.XLOOKUP($E146,'Copy of Raw Data'!$E:$E,'Copy of Raw Data'!L:L,"ERROR",0,1)</f>
        <v>15.52</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15 to 20</v>
      </c>
      <c r="N146" s="9">
        <f>_xlfn.XLOOKUP($E146,'Copy of Raw Data'!$E:$E,'Copy of Raw Data'!N:N,"ERROR",0,1)</f>
        <v>15.73</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0% to 2%</v>
      </c>
      <c r="P146" s="16">
        <f t="shared" si="12"/>
        <v>0.0133502860775589</v>
      </c>
      <c r="Q146" s="9">
        <f>_xlfn.XLOOKUP($E146,'Copy of Raw Data'!$E:$E,'Copy of Raw Data'!Q:Q,"ERROR",0,1)</f>
        <v>9</v>
      </c>
      <c r="R146" s="9" t="str">
        <f>_xlfn.XLOOKUP($E146,'Copy of Raw Data'!$E:$E,'Copy of Raw Data'!R:R,"ERROR",0,1)</f>
        <v>oz</v>
      </c>
      <c r="S146" s="17">
        <f t="shared" si="11"/>
        <v>1.72444444444444</v>
      </c>
      <c r="T146" s="9" t="str">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1 to 2</v>
      </c>
      <c r="U146" s="17"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0.05 to 0.1</v>
      </c>
      <c r="V146" s="17">
        <f t="shared" si="13"/>
        <v>0.0591064517341149</v>
      </c>
      <c r="W146" s="17"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0.05 to 0.1</v>
      </c>
      <c r="X146" s="17">
        <f t="shared" si="14"/>
        <v>0.058317363694435</v>
      </c>
      <c r="Y146" s="9"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17">
        <f t="array" ref="Z146">_xlfn.IFS(AA146="oz",_xlfn.IFS(R146="oz",Q146,R146="fl oz",Q146*1.04,R146="ml",Q146*0.0338),AA146="fl oz",_xlfn.IFS(R146="oz",Q146/1.04,R146="fl oz",Q146,R146="ml",Q146*0.0338/1.04),AA146="ml",_xlfn.IFS(R146="oz",Q146/0.0338,R146="fl oz",Q146*1.04/0.0338,R146="ml",Q146))</f>
        <v>9</v>
      </c>
      <c r="AA146" s="9" t="str">
        <f>_xlfn.XLOOKUP($E146,'Copy of Raw Data'!$E:$E,'Copy of Raw Data'!AA:AA,"ERROR",0,1)</f>
        <v>oz</v>
      </c>
      <c r="AB146" s="9"/>
      <c r="AC146" s="9"/>
      <c r="AD146" s="9"/>
      <c r="AE146" s="9"/>
      <c r="AF146" s="9"/>
      <c r="AG146">
        <f>IF(SUMIF('Claims Backend'!$AG$1:$AZ$1,AG$3,'Claims Backend'!$AG145:$AZ145)&gt;=1,1,0)*$H146</f>
        <v>0</v>
      </c>
    </row>
    <row r="147" hidden="1" spans="1:33">
      <c r="A147" s="9" t="str">
        <f>_xlfn.XLOOKUP($E147,'Copy of Raw Data'!$E:$E,'Copy of Raw Data'!A:A,"ERROR",0,1)</f>
        <v>US</v>
      </c>
      <c r="B147" s="9" t="str">
        <f>_xlfn.XLOOKUP($E147,'Copy of Raw Data'!$E:$E,'Copy of Raw Data'!B:B,"ERROR",0,1)</f>
        <v>Hair Mousses</v>
      </c>
      <c r="C147" s="9" t="str">
        <f>_xlfn.XLOOKUP($E147,'Copy of Raw Data'!$E:$E,'Copy of Raw Data'!C:C,"ERROR",0,1)</f>
        <v>sebastian</v>
      </c>
      <c r="D147" s="9" t="str">
        <f>_xlfn.XLOOKUP($E147,'Copy of Raw Data'!$E:$E,'Copy of Raw Data'!D:D,"ERROR",0,1)</f>
        <v>www.amazon.com/dp/B01D3N19HS</v>
      </c>
      <c r="E147" s="9" t="s">
        <v>555</v>
      </c>
      <c r="F147" s="9" t="str">
        <f>_xlfn.XLOOKUP($E147,'Copy of Raw Data'!$E:$E,'Copy of Raw Data'!F:F,"ERROR",0,1)</f>
        <v>Sebastian Whipped CrÃ¨me, Light Conditioning-Style Whip</v>
      </c>
      <c r="G147" s="9">
        <f>_xlfn.XLOOKUP($E147,'Copy of Raw Data'!$E:$E,'Copy of Raw Data'!G:G,"ERROR",0,1)</f>
        <v>750</v>
      </c>
      <c r="H147" s="9">
        <f>_xlfn.XLOOKUP($E147,'Copy of Raw Data'!$E:$E,'Copy of Raw Data'!H:H,"ERROR",0,1)</f>
        <v>15752.9</v>
      </c>
      <c r="I147" s="9">
        <f>_xlfn.XLOOKUP($E147,'Copy of Raw Data'!$E:$E,'Copy of Raw Data'!I:I,"ERROR",0,1)</f>
        <v>0.000660823636933563</v>
      </c>
      <c r="J147" s="9" t="str">
        <f>_xlfn.XLOOKUP($E147,'Copy of Raw Data'!$E:$E,'Copy of 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20 to 30</v>
      </c>
      <c r="L147" s="9">
        <f>_xlfn.XLOOKUP($E147,'Copy of Raw Data'!$E:$E,'Copy of Raw Data'!L:L,"ERROR",0,1)</f>
        <v>21</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20 to 30</v>
      </c>
      <c r="N147" s="9">
        <f>_xlfn.XLOOKUP($E147,'Copy of Raw Data'!$E:$E,'Copy of Raw Data'!N:N,"ERROR",0,1)</f>
        <v>21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No Discount</v>
      </c>
      <c r="P147" s="16">
        <f t="shared" si="12"/>
        <v>0</v>
      </c>
      <c r="Q147" s="9">
        <f>_xlfn.XLOOKUP($E147,'Copy of Raw Data'!$E:$E,'Copy of Raw Data'!Q:Q,"ERROR",0,1)</f>
        <v>0</v>
      </c>
      <c r="R147" s="9">
        <f>_xlfn.XLOOKUP($E147,'Copy of Raw Data'!$E:$E,'Copy of Raw Data'!R:R,"ERROR",0,1)</f>
        <v>0</v>
      </c>
      <c r="S147" s="17" t="e">
        <f t="shared" si="11"/>
        <v>#N/A</v>
      </c>
      <c r="T147" s="9" t="e">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#N/A</v>
      </c>
      <c r="U147" s="17" t="e">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#N/A</v>
      </c>
      <c r="V147" s="17" t="e">
        <f t="shared" si="13"/>
        <v>#N/A</v>
      </c>
      <c r="W147" s="17" t="e">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#N/A</v>
      </c>
      <c r="X147" s="17" t="e">
        <f t="shared" si="14"/>
        <v>#N/A</v>
      </c>
      <c r="Y147" s="9" t="e">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#N/A</v>
      </c>
      <c r="Z147" s="17" t="e">
        <f t="array" ref="Z147">_xlfn.IFS(AA147="oz",_xlfn.IFS(R147="oz",Q147,R147="fl oz",Q147*1.04,R147="ml",Q147*0.0338),AA147="fl oz",_xlfn.IFS(R147="oz",Q147/1.04,R147="fl oz",Q147,R147="ml",Q147*0.0338/1.04),AA147="ml",_xlfn.IFS(R147="oz",Q147/0.0338,R147="fl oz",Q147*1.04/0.0338,R147="ml",Q147))</f>
        <v>#N/A</v>
      </c>
      <c r="AA147" s="9" t="str">
        <f>_xlfn.XLOOKUP($E147,'Copy of Raw Data'!$E:$E,'Copy of Raw Data'!AA:AA,"ERROR",0,1)</f>
        <v>oz</v>
      </c>
      <c r="AB147" s="9"/>
      <c r="AC147" s="9"/>
      <c r="AD147" s="9"/>
      <c r="AE147" s="9"/>
      <c r="AF147" s="9"/>
      <c r="AG147">
        <f>IF(SUMIF('Claims Backend'!$AG$1:$AZ$1,AG$3,'Claims Backend'!$AG146:$AZ146)&gt;=1,1,0)*$H147</f>
        <v>0</v>
      </c>
    </row>
    <row r="148" hidden="1" spans="1:33">
      <c r="A148" s="9" t="str">
        <f>_xlfn.XLOOKUP($E148,'Copy of Raw Data'!$E:$E,'Copy of Raw Data'!A:A,"ERROR",0,1)</f>
        <v>US</v>
      </c>
      <c r="B148" s="9" t="str">
        <f>_xlfn.XLOOKUP($E148,'Copy of Raw Data'!$E:$E,'Copy of Raw Data'!B:B,"ERROR",0,1)</f>
        <v>Hair Mousses</v>
      </c>
      <c r="C148" s="9" t="str">
        <f>_xlfn.XLOOKUP($E148,'Copy of Raw Data'!$E:$E,'Copy of Raw Data'!C:C,"ERROR",0,1)</f>
        <v>african pride</v>
      </c>
      <c r="D148" s="9" t="str">
        <f>_xlfn.XLOOKUP($E148,'Copy of Raw Data'!$E:$E,'Copy of Raw Data'!D:D,"ERROR",0,1)</f>
        <v>www.amazon.com/dp/B07T7864KV</v>
      </c>
      <c r="E148" s="9" t="s">
        <v>559</v>
      </c>
      <c r="F148" s="9" t="str">
        <f>_xlfn.XLOOKUP($E148,'Copy of Raw Data'!$E:$E,'Copy of Raw Data'!F:F,"ERROR",0,1)</f>
        <v>African Pride Moisture Miracle Rose Water &amp; Argan Oil Curl Hair Mousse, Flexible Hold, Enhances Curls, Creates Wave Patterns, No Residue, Deep Moisture, Adds Shine, Strengthens &amp; Protects Hair, 8.5 oz</v>
      </c>
      <c r="G148" s="9">
        <f>_xlfn.XLOOKUP($E148,'Copy of Raw Data'!$E:$E,'Copy of Raw Data'!G:G,"ERROR",0,1)</f>
        <v>1858</v>
      </c>
      <c r="H148" s="9">
        <f>_xlfn.XLOOKUP($E148,'Copy of Raw Data'!$E:$E,'Copy of Raw Data'!H:H,"ERROR",0,1)</f>
        <v>15543.47</v>
      </c>
      <c r="I148" s="9">
        <f>_xlfn.XLOOKUP($E148,'Copy of Raw Data'!$E:$E,'Copy of Raw Data'!I:I,"ERROR",0,1)</f>
        <v>0.000655881320462819</v>
      </c>
      <c r="J148" s="9" t="str">
        <f>_xlfn.XLOOKUP($E148,'Copy of Raw Data'!$E:$E,'Copy of 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5 to 10</v>
      </c>
      <c r="L148" s="9">
        <f>_xlfn.XLOOKUP($E148,'Copy of Raw Data'!$E:$E,'Copy of Raw Data'!L:L,"ERROR",0,1)</f>
        <v>8.4</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5 to 10</v>
      </c>
      <c r="N148" s="9">
        <f>_xlfn.XLOOKUP($E148,'Copy of Raw Data'!$E:$E,'Copy of Raw Data'!N:N,"ERROR",0,1)</f>
        <v>9.1</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12"/>
        <v>0.0769230769230768</v>
      </c>
      <c r="Q148" s="9">
        <f>_xlfn.XLOOKUP($E148,'Copy of Raw Data'!$E:$E,'Copy of Raw Data'!Q:Q,"ERROR",0,1)</f>
        <v>8.5</v>
      </c>
      <c r="R148" s="9" t="str">
        <f>_xlfn.XLOOKUP($E148,'Copy of Raw Data'!$E:$E,'Copy of Raw Data'!R:R,"ERROR",0,1)</f>
        <v>oz</v>
      </c>
      <c r="S148" s="17">
        <f t="shared" si="11"/>
        <v>0.988235294117647</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0.75 to 1</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 to 0.05</v>
      </c>
      <c r="V148" s="17">
        <f t="shared" si="13"/>
        <v>0.0362052159382522</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 to 0.05</v>
      </c>
      <c r="X148" s="17">
        <f t="shared" si="14"/>
        <v>0.0334201993276174</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8 to 10</v>
      </c>
      <c r="Z148" s="17">
        <f t="array" ref="Z148">_xlfn.IFS(AA148="oz",_xlfn.IFS(R148="oz",Q148,R148="fl oz",Q148*1.04,R148="ml",Q148*0.0338),AA148="fl oz",_xlfn.IFS(R148="oz",Q148/1.04,R148="fl oz",Q148,R148="ml",Q148*0.0338/1.04),AA148="ml",_xlfn.IFS(R148="oz",Q148/0.0338,R148="fl oz",Q148*1.04/0.0338,R148="ml",Q148))</f>
        <v>8.5</v>
      </c>
      <c r="AA148" s="9" t="str">
        <f>_xlfn.XLOOKUP($E148,'Copy of Raw Data'!$E:$E,'Copy of Raw Data'!AA:AA,"ERROR",0,1)</f>
        <v>oz</v>
      </c>
      <c r="AB148" s="9"/>
      <c r="AC148" s="9"/>
      <c r="AD148" s="9"/>
      <c r="AE148" s="9"/>
      <c r="AF148" s="9"/>
      <c r="AG148">
        <f>IF(SUMIF('Claims Backend'!$AG$1:$AZ$1,AG$3,'Claims Backend'!$AG147:$AZ147)&gt;=1,1,0)*$H148</f>
        <v>0</v>
      </c>
    </row>
    <row r="149" hidden="1" spans="1:33">
      <c r="A149" s="9" t="str">
        <f>_xlfn.XLOOKUP($E149,'Copy of Raw Data'!$E:$E,'Copy of Raw Data'!A:A,"ERROR",0,1)</f>
        <v>US</v>
      </c>
      <c r="B149" s="9" t="str">
        <f>_xlfn.XLOOKUP($E149,'Copy of Raw Data'!$E:$E,'Copy of Raw Data'!B:B,"ERROR",0,1)</f>
        <v>Hair Mousses</v>
      </c>
      <c r="C149" s="9" t="str">
        <f>_xlfn.XLOOKUP($E149,'Copy of Raw Data'!$E:$E,'Copy of Raw Data'!C:C,"ERROR",0,1)</f>
        <v>Clinique</v>
      </c>
      <c r="D149" s="9" t="str">
        <f>_xlfn.XLOOKUP($E149,'Copy of Raw Data'!$E:$E,'Copy of Raw Data'!D:D,"ERROR",0,1)</f>
        <v>www.amazon.com/dp/B005FD701O</v>
      </c>
      <c r="E149" s="9" t="s">
        <v>563</v>
      </c>
      <c r="F149" s="9" t="str">
        <f>_xlfn.XLOOKUP($E149,'Copy of Raw Data'!$E:$E,'Copy of Raw Data'!F:F,"ERROR",0,1)</f>
        <v>Rinse Off Foaming - Cleanser Mousse HydroDémaquillante, 5 Fl Oz (Pack of 1)</v>
      </c>
      <c r="G149" s="9">
        <f>_xlfn.XLOOKUP($E149,'Copy of Raw Data'!$E:$E,'Copy of Raw Data'!G:G,"ERROR",0,1)</f>
        <v>760</v>
      </c>
      <c r="H149" s="9">
        <f>_xlfn.XLOOKUP($E149,'Copy of Raw Data'!$E:$E,'Copy of Raw Data'!H:H,"ERROR",0,1)</f>
        <v>15427.22</v>
      </c>
      <c r="I149" s="9">
        <f>_xlfn.XLOOKUP($E149,'Copy of Raw Data'!$E:$E,'Copy of Raw Data'!I:I,"ERROR",0,1)</f>
        <v>0.000642383801038027</v>
      </c>
      <c r="J149" s="9" t="str">
        <f>_xlfn.XLOOKUP($E149,'Copy of Raw Data'!$E:$E,'Copy of 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20 to 30</v>
      </c>
      <c r="L149" s="9">
        <f>_xlfn.XLOOKUP($E149,'Copy of Raw Data'!$E:$E,'Copy of Raw Data'!L:L,"ERROR",0,1)</f>
        <v>20.23</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20 to 30</v>
      </c>
      <c r="N149" s="9">
        <f>_xlfn.XLOOKUP($E149,'Copy of Raw Data'!$E:$E,'Copy of Raw Data'!N:N,"ERROR",0,1)</f>
        <v>21.64</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6% to 8%</v>
      </c>
      <c r="P149" s="16">
        <f t="shared" si="12"/>
        <v>0.0651571164510166</v>
      </c>
      <c r="Q149" s="9">
        <f>_xlfn.XLOOKUP($E149,'Copy of Raw Data'!$E:$E,'Copy of Raw Data'!Q:Q,"ERROR",0,1)</f>
        <v>5</v>
      </c>
      <c r="R149" s="9" t="str">
        <f>_xlfn.XLOOKUP($E149,'Copy of Raw Data'!$E:$E,'Copy of Raw Data'!R:R,"ERROR",0,1)</f>
        <v>fl oz</v>
      </c>
      <c r="S149" s="17">
        <f t="shared" si="11"/>
        <v>3.89038461538462</v>
      </c>
      <c r="T149" s="9" t="str">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3 to 4</v>
      </c>
      <c r="U149" s="17" t="str">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0.1 to 0.2</v>
      </c>
      <c r="V149" s="17">
        <f t="shared" si="13"/>
        <v>0.140735152571473</v>
      </c>
      <c r="W149" s="17" t="str">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0.1 to 0.2</v>
      </c>
      <c r="X149" s="17">
        <f t="shared" si="14"/>
        <v>0.131565255846622</v>
      </c>
      <c r="Y149" s="9" t="str">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4 to 6</v>
      </c>
      <c r="Z149" s="17">
        <f t="array" ref="Z149">_xlfn.IFS(AA149="oz",_xlfn.IFS(R149="oz",Q149,R149="fl oz",Q149*1.04,R149="ml",Q149*0.0338),AA149="fl oz",_xlfn.IFS(R149="oz",Q149/1.04,R149="fl oz",Q149,R149="ml",Q149*0.0338/1.04),AA149="ml",_xlfn.IFS(R149="oz",Q149/0.0338,R149="fl oz",Q149*1.04/0.0338,R149="ml",Q149))</f>
        <v>5.2</v>
      </c>
      <c r="AA149" s="9" t="str">
        <f>_xlfn.XLOOKUP($E149,'Copy of Raw Data'!$E:$E,'Copy of Raw Data'!AA:AA,"ERROR",0,1)</f>
        <v>oz</v>
      </c>
      <c r="AB149" s="9"/>
      <c r="AC149" s="9"/>
      <c r="AD149" s="9"/>
      <c r="AE149" s="9"/>
      <c r="AF149" s="9"/>
      <c r="AG149">
        <f>IF(SUMIF('Claims Backend'!$AG$1:$AZ$1,AG$3,'Claims Backend'!$AG148:$AZ148)&gt;=1,1,0)*$H149</f>
        <v>0</v>
      </c>
    </row>
    <row r="150" hidden="1" spans="1:33">
      <c r="A150" s="9" t="str">
        <f>_xlfn.XLOOKUP($E150,'Copy of Raw Data'!$E:$E,'Copy of Raw Data'!A:A,"ERROR",0,1)</f>
        <v>US</v>
      </c>
      <c r="B150" s="9" t="str">
        <f>_xlfn.XLOOKUP($E150,'Copy of Raw Data'!$E:$E,'Copy of Raw Data'!B:B,"ERROR",0,1)</f>
        <v>Hair Mousses</v>
      </c>
      <c r="C150" s="9" t="str">
        <f>_xlfn.XLOOKUP($E150,'Copy of Raw Data'!$E:$E,'Copy of Raw Data'!C:C,"ERROR",0,1)</f>
        <v>elizabeth arden</v>
      </c>
      <c r="D150" s="9" t="str">
        <f>_xlfn.XLOOKUP($E150,'Copy of Raw Data'!$E:$E,'Copy of Raw Data'!D:D,"ERROR",0,1)</f>
        <v>www.amazon.com/dp/B002WO8X06</v>
      </c>
      <c r="E150" s="9" t="s">
        <v>566</v>
      </c>
      <c r="F150" s="9" t="str">
        <f>_xlfn.XLOOKUP($E150,'Copy of Raw Data'!$E:$E,'Copy of Raw Data'!F:F,"ERROR",0,1)</f>
        <v>Elizabeth Arden Flawless Finish Mousse Makeup</v>
      </c>
      <c r="G150" s="9">
        <f>_xlfn.XLOOKUP($E150,'Copy of Raw Data'!$E:$E,'Copy of Raw Data'!G:G,"ERROR",0,1)</f>
        <v>432</v>
      </c>
      <c r="H150" s="9">
        <f>_xlfn.XLOOKUP($E150,'Copy of Raw Data'!$E:$E,'Copy of Raw Data'!H:H,"ERROR",0,1)</f>
        <v>15109.74</v>
      </c>
      <c r="I150" s="9">
        <f>_xlfn.XLOOKUP($E150,'Copy of Raw Data'!$E:$E,'Copy of Raw Data'!I:I,"ERROR",0,1)</f>
        <v>0.000619535206277835</v>
      </c>
      <c r="J150" s="9" t="str">
        <f>_xlfn.XLOOKUP($E150,'Copy of Raw Data'!$E:$E,'Copy of 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30 to 40</v>
      </c>
      <c r="L150" s="9">
        <f>_xlfn.XLOOKUP($E150,'Copy of Raw Data'!$E:$E,'Copy of Raw Data'!L:L,"ERROR",0,1)</f>
        <v>35</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30 to 40</v>
      </c>
      <c r="N150" s="9">
        <f>_xlfn.XLOOKUP($E150,'Copy of Raw Data'!$E:$E,'Copy of Raw Data'!N:N,"ERROR",0,1)</f>
        <v>35</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12"/>
        <v>0</v>
      </c>
      <c r="Q150" s="9">
        <f>_xlfn.XLOOKUP($E150,'Copy of Raw Data'!$E:$E,'Copy of Raw Data'!Q:Q,"ERROR",0,1)</f>
        <v>0</v>
      </c>
      <c r="R150" s="9">
        <f>_xlfn.XLOOKUP($E150,'Copy of Raw Data'!$E:$E,'Copy of Raw Data'!R:R,"ERROR",0,1)</f>
        <v>0</v>
      </c>
      <c r="S150" s="17" t="e">
        <f t="shared" si="11"/>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13"/>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14"/>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tr">
        <f>_xlfn.XLOOKUP($E150,'Copy of Raw Data'!$E:$E,'Copy of Raw Data'!AA:AA,"ERROR",0,1)</f>
        <v>oz</v>
      </c>
      <c r="AB150" s="9"/>
      <c r="AC150" s="9"/>
      <c r="AD150" s="9"/>
      <c r="AE150" s="9"/>
      <c r="AF150" s="9"/>
      <c r="AG150">
        <f>IF(SUMIF('Claims Backend'!$AG$1:$AZ$1,AG$3,'Claims Backend'!$AG149:$AZ149)&gt;=1,1,0)*$H150</f>
        <v>0</v>
      </c>
    </row>
    <row r="151" hidden="1" spans="1:33">
      <c r="A151" s="9" t="str">
        <f>_xlfn.XLOOKUP($E151,'Copy of Raw Data'!$E:$E,'Copy of Raw Data'!A:A,"ERROR",0,1)</f>
        <v>US</v>
      </c>
      <c r="B151" s="9" t="str">
        <f>_xlfn.XLOOKUP($E151,'Copy of Raw Data'!$E:$E,'Copy of Raw Data'!B:B,"ERROR",0,1)</f>
        <v>Hair Mousses</v>
      </c>
      <c r="C151" s="9" t="str">
        <f>_xlfn.XLOOKUP($E151,'Copy of Raw Data'!$E:$E,'Copy of Raw Data'!C:C,"ERROR",0,1)</f>
        <v>moroccanoil</v>
      </c>
      <c r="D151" s="9" t="str">
        <f>_xlfn.XLOOKUP($E151,'Copy of Raw Data'!$E:$E,'Copy of Raw Data'!D:D,"ERROR",0,1)</f>
        <v>www.amazon.com/dp/B01C502P5U</v>
      </c>
      <c r="E151" s="9" t="s">
        <v>568</v>
      </c>
      <c r="F151" s="9" t="str">
        <f>_xlfn.XLOOKUP($E151,'Copy of Raw Data'!$E:$E,'Copy of Raw Data'!F:F,"ERROR",0,1)</f>
        <v>Moroccanoil Beach Wave Mousse</v>
      </c>
      <c r="G151" s="9">
        <f>_xlfn.XLOOKUP($E151,'Copy of Raw Data'!$E:$E,'Copy of Raw Data'!G:G,"ERROR",0,1)</f>
        <v>1041</v>
      </c>
      <c r="H151" s="9">
        <f>_xlfn.XLOOKUP($E151,'Copy of Raw Data'!$E:$E,'Copy of Raw Data'!H:H,"ERROR",0,1)</f>
        <v>14572.31</v>
      </c>
      <c r="I151" s="9">
        <f>_xlfn.XLOOKUP($E151,'Copy of Raw Data'!$E:$E,'Copy of Raw Data'!I:I,"ERROR",0,1)</f>
        <v>0.000609707542833728</v>
      </c>
      <c r="J151" s="9" t="str">
        <f>_xlfn.XLOOKUP($E151,'Copy of Raw Data'!$E:$E,'Copy of 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_xlfn.XLOOKUP($E151,'Copy of Raw Data'!$E:$E,'Copy of Raw Data'!L:L,"ERROR",0,1)</f>
        <v>14</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_xlfn.XLOOKUP($E151,'Copy of Raw Data'!$E:$E,'Copy of Raw Data'!N:N,"ERROR",0,1)</f>
        <v>14</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No Discount</v>
      </c>
      <c r="P151" s="16">
        <f t="shared" si="12"/>
        <v>0</v>
      </c>
      <c r="Q151" s="9">
        <f>_xlfn.XLOOKUP($E151,'Copy of Raw Data'!$E:$E,'Copy of Raw Data'!Q:Q,"ERROR",0,1)</f>
        <v>0</v>
      </c>
      <c r="R151" s="9">
        <f>_xlfn.XLOOKUP($E151,'Copy of Raw Data'!$E:$E,'Copy of Raw Data'!R:R,"ERROR",0,1)</f>
        <v>0</v>
      </c>
      <c r="S151" s="17" t="e">
        <f t="shared" si="11"/>
        <v>#N/A</v>
      </c>
      <c r="T151" s="9" t="e">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#N/A</v>
      </c>
      <c r="U151" s="17" t="e">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#N/A</v>
      </c>
      <c r="V151" s="17" t="e">
        <f t="shared" si="13"/>
        <v>#N/A</v>
      </c>
      <c r="W151" s="17" t="e">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#N/A</v>
      </c>
      <c r="X151" s="17" t="e">
        <f t="shared" si="14"/>
        <v>#N/A</v>
      </c>
      <c r="Y151" s="9" t="e">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#N/A</v>
      </c>
      <c r="Z151" s="17" t="e">
        <f t="array" ref="Z151">_xlfn.IFS(AA151="oz",_xlfn.IFS(R151="oz",Q151,R151="fl oz",Q151*1.04,R151="ml",Q151*0.0338),AA151="fl oz",_xlfn.IFS(R151="oz",Q151/1.04,R151="fl oz",Q151,R151="ml",Q151*0.0338/1.04),AA151="ml",_xlfn.IFS(R151="oz",Q151/0.0338,R151="fl oz",Q151*1.04/0.0338,R151="ml",Q151))</f>
        <v>#N/A</v>
      </c>
      <c r="AA151" s="9" t="str">
        <f>_xlfn.XLOOKUP($E151,'Copy of Raw Data'!$E:$E,'Copy of Raw Data'!AA:AA,"ERROR",0,1)</f>
        <v>oz</v>
      </c>
      <c r="AB151" s="9"/>
      <c r="AC151" s="9"/>
      <c r="AD151" s="9"/>
      <c r="AE151" s="9"/>
      <c r="AF151" s="9"/>
      <c r="AG151">
        <f>IF(SUMIF('Claims Backend'!$AG$1:$AZ$1,AG$3,'Claims Backend'!$AG150:$AZ150)&gt;=1,1,0)*$H151</f>
        <v>0</v>
      </c>
    </row>
    <row r="152" hidden="1" spans="1:33">
      <c r="A152" s="9" t="str">
        <f>_xlfn.XLOOKUP($E152,'Copy of Raw Data'!$E:$E,'Copy of Raw Data'!A:A,"ERROR",0,1)</f>
        <v>US</v>
      </c>
      <c r="B152" s="9" t="str">
        <f>_xlfn.XLOOKUP($E152,'Copy of Raw Data'!$E:$E,'Copy of Raw Data'!B:B,"ERROR",0,1)</f>
        <v>Hair Mousses</v>
      </c>
      <c r="C152" s="9" t="str">
        <f>_xlfn.XLOOKUP($E152,'Copy of Raw Data'!$E:$E,'Copy of Raw Data'!C:C,"ERROR",0,1)</f>
        <v>Mielle Organics</v>
      </c>
      <c r="D152" s="9" t="str">
        <f>_xlfn.XLOOKUP($E152,'Copy of Raw Data'!$E:$E,'Copy of Raw Data'!D:D,"ERROR",0,1)</f>
        <v>www.amazon.com/dp/B06XQ3X7C2</v>
      </c>
      <c r="E152" s="9" t="s">
        <v>570</v>
      </c>
      <c r="F152" s="9" t="str">
        <f>_xlfn.XLOOKUP($E152,'Copy of Raw Data'!$E:$E,'Copy of Raw Data'!F:F,"ERROR",0,1)</f>
        <v>Mielle Organics Brazilian Curly Cocktail Curl Cream (7.5 oz.)</v>
      </c>
      <c r="G152" s="9">
        <f>_xlfn.XLOOKUP($E152,'Copy of Raw Data'!$E:$E,'Copy of Raw Data'!G:G,"ERROR",0,1)</f>
        <v>1422</v>
      </c>
      <c r="H152" s="9">
        <f>_xlfn.XLOOKUP($E152,'Copy of Raw Data'!$E:$E,'Copy of Raw Data'!H:H,"ERROR",0,1)</f>
        <v>14341.15</v>
      </c>
      <c r="I152" s="9">
        <f>_xlfn.XLOOKUP($E152,'Copy of Raw Data'!$E:$E,'Copy of Raw Data'!I:I,"ERROR",0,1)</f>
        <v>0.000582662336814808</v>
      </c>
      <c r="J152" s="9" t="str">
        <f>_xlfn.XLOOKUP($E152,'Copy of Raw Data'!$E:$E,'Copy of 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_xlfn.XLOOKUP($E152,'Copy of Raw Data'!$E:$E,'Copy of Raw Data'!L:L,"ERROR",0,1)</f>
        <v>10.09</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_xlfn.XLOOKUP($E152,'Copy of Raw Data'!$E:$E,'Copy of Raw Data'!N:N,"ERROR",0,1)</f>
        <v>15</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30% to 40%</v>
      </c>
      <c r="P152" s="16">
        <f t="shared" si="12"/>
        <v>0.327333333333333</v>
      </c>
      <c r="Q152" s="9">
        <f>_xlfn.XLOOKUP($E152,'Copy of Raw Data'!$E:$E,'Copy of Raw Data'!Q:Q,"ERROR",0,1)</f>
        <v>7.5</v>
      </c>
      <c r="R152" s="9" t="str">
        <f>_xlfn.XLOOKUP($E152,'Copy of Raw Data'!$E:$E,'Copy of Raw Data'!R:R,"ERROR",0,1)</f>
        <v>oz</v>
      </c>
      <c r="S152" s="17">
        <f t="shared" si="11"/>
        <v>1.34533333333333</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0.05 to 0.1</v>
      </c>
      <c r="V152" s="17">
        <f t="shared" si="13"/>
        <v>0.0676361176868448</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14"/>
        <v>0.0454965618306842</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6 to 8</v>
      </c>
      <c r="Z152" s="17">
        <f t="array" ref="Z152">_xlfn.IFS(AA152="oz",_xlfn.IFS(R152="oz",Q152,R152="fl oz",Q152*1.04,R152="ml",Q152*0.0338),AA152="fl oz",_xlfn.IFS(R152="oz",Q152/1.04,R152="fl oz",Q152,R152="ml",Q152*0.0338/1.04),AA152="ml",_xlfn.IFS(R152="oz",Q152/0.0338,R152="fl oz",Q152*1.04/0.0338,R152="ml",Q152))</f>
        <v>7.5</v>
      </c>
      <c r="AA152" s="9" t="str">
        <f>_xlfn.XLOOKUP($E152,'Copy of Raw Data'!$E:$E,'Copy of Raw Data'!AA:AA,"ERROR",0,1)</f>
        <v>oz</v>
      </c>
      <c r="AB152" s="9"/>
      <c r="AC152" s="9"/>
      <c r="AD152" s="9"/>
      <c r="AE152" s="9"/>
      <c r="AF152" s="9"/>
      <c r="AG152">
        <f>IF(SUMIF('Claims Backend'!$AG$1:$AZ$1,AG$3,'Claims Backend'!$AG151:$AZ151)&gt;=1,1,0)*$H152</f>
        <v>0</v>
      </c>
    </row>
    <row r="153" hidden="1" spans="1:33">
      <c r="A153" s="9" t="str">
        <f>_xlfn.XLOOKUP($E153,'Copy of Raw Data'!$E:$E,'Copy of Raw Data'!A:A,"ERROR",0,1)</f>
        <v>US</v>
      </c>
      <c r="B153" s="9" t="str">
        <f>_xlfn.XLOOKUP($E153,'Copy of Raw Data'!$E:$E,'Copy of Raw Data'!B:B,"ERROR",0,1)</f>
        <v>Hair Mousses</v>
      </c>
      <c r="C153" s="9" t="str">
        <f>_xlfn.XLOOKUP($E153,'Copy of Raw Data'!$E:$E,'Copy of Raw Data'!C:C,"ERROR",0,1)</f>
        <v>garnier</v>
      </c>
      <c r="D153" s="9" t="str">
        <f>_xlfn.XLOOKUP($E153,'Copy of Raw Data'!$E:$E,'Copy of Raw Data'!D:D,"ERROR",0,1)</f>
        <v>www.amazon.com/dp/B07BYD3TBG</v>
      </c>
      <c r="E153" s="9" t="s">
        <v>573</v>
      </c>
      <c r="F153" s="9" t="str">
        <f>_xlfn.XLOOKUP($E153,'Copy of Raw Data'!$E:$E,'Copy of Raw Data'!F:F,"ERROR",0,1)</f>
        <v>Garnier Hair Care Fructis Style Texture Tease Dry Touch Finishing Spray, 3.8 Ounce (Pack of 3)</v>
      </c>
      <c r="G153" s="9">
        <f>_xlfn.XLOOKUP($E153,'Copy of Raw Data'!$E:$E,'Copy of Raw Data'!G:G,"ERROR",0,1)</f>
        <v>1008</v>
      </c>
      <c r="H153" s="9">
        <f>_xlfn.XLOOKUP($E153,'Copy of Raw Data'!$E:$E,'Copy of Raw Data'!H:H,"ERROR",0,1)</f>
        <v>13705.01</v>
      </c>
      <c r="I153" s="9">
        <f>_xlfn.XLOOKUP($E153,'Copy of Raw Data'!$E:$E,'Copy of Raw Data'!I:I,"ERROR",0,1)</f>
        <v>0.000574671301943055</v>
      </c>
      <c r="J153" s="9" t="str">
        <f>_xlfn.XLOOKUP($E153,'Copy of Raw Data'!$E:$E,'Copy of 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10 to 15</v>
      </c>
      <c r="L153" s="9">
        <f>_xlfn.XLOOKUP($E153,'Copy of Raw Data'!$E:$E,'Copy of Raw Data'!L:L,"ERROR",0,1)</f>
        <v>13.6</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 to 15</v>
      </c>
      <c r="N153" s="9">
        <f>_xlfn.XLOOKUP($E153,'Copy of Raw Data'!$E:$E,'Copy of Raw Data'!N:N,"ERROR",0,1)</f>
        <v>14.76</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6% to 8%</v>
      </c>
      <c r="P153" s="16">
        <f t="shared" si="12"/>
        <v>0.0785907859078591</v>
      </c>
      <c r="Q153" s="9">
        <f>_xlfn.XLOOKUP($E153,'Copy of Raw Data'!$E:$E,'Copy of Raw Data'!Q:Q,"ERROR",0,1)</f>
        <v>11.4</v>
      </c>
      <c r="R153" s="9" t="str">
        <f>_xlfn.XLOOKUP($E153,'Copy of Raw Data'!$E:$E,'Copy of Raw Data'!R:R,"ERROR",0,1)</f>
        <v>oz</v>
      </c>
      <c r="S153" s="17">
        <f t="shared" si="11"/>
        <v>1.19298245614035</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1 to 2</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 to 0.05</v>
      </c>
      <c r="V153" s="17">
        <f t="shared" si="13"/>
        <v>0.0437854867130627</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 to 0.05</v>
      </c>
      <c r="X153" s="17">
        <f t="shared" si="14"/>
        <v>0.040344350900925</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10 to 15</v>
      </c>
      <c r="Z153" s="17">
        <f t="array" ref="Z153">_xlfn.IFS(AA153="oz",_xlfn.IFS(R153="oz",Q153,R153="fl oz",Q153*1.04,R153="ml",Q153*0.0338),AA153="fl oz",_xlfn.IFS(R153="oz",Q153/1.04,R153="fl oz",Q153,R153="ml",Q153*0.0338/1.04),AA153="ml",_xlfn.IFS(R153="oz",Q153/0.0338,R153="fl oz",Q153*1.04/0.0338,R153="ml",Q153))</f>
        <v>11.4</v>
      </c>
      <c r="AA153" s="9" t="str">
        <f>_xlfn.XLOOKUP($E153,'Copy of Raw Data'!$E:$E,'Copy of Raw Data'!AA:AA,"ERROR",0,1)</f>
        <v>oz</v>
      </c>
      <c r="AB153" s="9"/>
      <c r="AC153" s="9"/>
      <c r="AD153" s="9"/>
      <c r="AE153" s="9"/>
      <c r="AF153" s="9"/>
      <c r="AG153">
        <f>IF(SUMIF('Claims Backend'!$AG$1:$AZ$1,AG$3,'Claims Backend'!$AG152:$AZ152)&gt;=1,1,0)*$H153</f>
        <v>0</v>
      </c>
    </row>
    <row r="154" hidden="1" spans="1:33">
      <c r="A154" s="9" t="str">
        <f>_xlfn.XLOOKUP($E154,'Copy of Raw Data'!$E:$E,'Copy of Raw Data'!A:A,"ERROR",0,1)</f>
        <v>US</v>
      </c>
      <c r="B154" s="9" t="str">
        <f>_xlfn.XLOOKUP($E154,'Copy of Raw Data'!$E:$E,'Copy of Raw Data'!B:B,"ERROR",0,1)</f>
        <v>Hair Mousses</v>
      </c>
      <c r="C154" s="9" t="str">
        <f>_xlfn.XLOOKUP($E154,'Copy of Raw Data'!$E:$E,'Copy of Raw Data'!C:C,"ERROR",0,1)</f>
        <v>Herbal Essences</v>
      </c>
      <c r="D154" s="9" t="str">
        <f>_xlfn.XLOOKUP($E154,'Copy of Raw Data'!$E:$E,'Copy of Raw Data'!D:D,"ERROR",0,1)</f>
        <v>www.amazon.com/dp/B0725R6WLQ</v>
      </c>
      <c r="E154" s="9" t="s">
        <v>576</v>
      </c>
      <c r="F154" s="9" t="str">
        <f>_xlfn.XLOOKUP($E154,'Copy of Raw Data'!$E:$E,'Copy of Raw Data'!F:F,"ERROR",0,1)</f>
        <v>Herb Ess Mousse Twst Size 6.8z Herbal Essences Totally Twisted Curl Boosting Mousse</v>
      </c>
      <c r="G154" s="9">
        <f>_xlfn.XLOOKUP($E154,'Copy of Raw Data'!$E:$E,'Copy of Raw Data'!G:G,"ERROR",0,1)</f>
        <v>488</v>
      </c>
      <c r="H154" s="9">
        <f>_xlfn.XLOOKUP($E154,'Copy of Raw Data'!$E:$E,'Copy of Raw Data'!H:H,"ERROR",0,1)</f>
        <v>13517.05</v>
      </c>
      <c r="I154" s="9">
        <f>_xlfn.XLOOKUP($E154,'Copy of Raw Data'!$E:$E,'Copy of Raw Data'!I:I,"ERROR",0,1)</f>
        <v>0.000554691163890658</v>
      </c>
      <c r="J154" s="9" t="str">
        <f>_xlfn.XLOOKUP($E154,'Copy of Raw Data'!$E:$E,'Copy of 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20 to 30</v>
      </c>
      <c r="L154" s="9">
        <f>_xlfn.XLOOKUP($E154,'Copy of Raw Data'!$E:$E,'Copy of Raw Data'!L:L,"ERROR",0,1)</f>
        <v>28.65</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30 to 40</v>
      </c>
      <c r="N154" s="9">
        <f>_xlfn.XLOOKUP($E154,'Copy of Raw Data'!$E:$E,'Copy of Raw Data'!N:N,"ERROR",0,1)</f>
        <v>34.85</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12"/>
        <v>0.177905308464849</v>
      </c>
      <c r="Q154" s="9">
        <f>_xlfn.XLOOKUP($E154,'Copy of Raw Data'!$E:$E,'Copy of Raw Data'!Q:Q,"ERROR",0,1)</f>
        <v>6.8</v>
      </c>
      <c r="R154" s="9" t="str">
        <f>_xlfn.XLOOKUP($E154,'Copy of Raw Data'!$E:$E,'Copy of Raw Data'!R:R,"ERROR",0,1)</f>
        <v>fl oz</v>
      </c>
      <c r="S154" s="17">
        <f t="shared" si="11"/>
        <v>4.05118778280543</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4 to 5</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0.1 to 0.2</v>
      </c>
      <c r="V154" s="17">
        <f t="shared" si="13"/>
        <v>0.166651491896673</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0.1 to 0.2</v>
      </c>
      <c r="X154" s="17">
        <f t="shared" si="14"/>
        <v>0.137003306824668</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7.072</v>
      </c>
      <c r="AA154" s="9" t="str">
        <f>_xlfn.XLOOKUP($E154,'Copy of Raw Data'!$E:$E,'Copy of Raw Data'!AA:AA,"ERROR",0,1)</f>
        <v>oz</v>
      </c>
      <c r="AB154" s="9"/>
      <c r="AC154" s="9"/>
      <c r="AD154" s="9"/>
      <c r="AE154" s="9"/>
      <c r="AF154" s="9"/>
      <c r="AG154">
        <f>IF(SUMIF('Claims Backend'!$AG$1:$AZ$1,AG$3,'Claims Backend'!$AG153:$AZ153)&gt;=1,1,0)*$H154</f>
        <v>0</v>
      </c>
    </row>
    <row r="155" hidden="1" spans="1:33">
      <c r="A155" s="9" t="str">
        <f>_xlfn.XLOOKUP($E155,'Copy of Raw Data'!$E:$E,'Copy of Raw Data'!A:A,"ERROR",0,1)</f>
        <v>US</v>
      </c>
      <c r="B155" s="9" t="str">
        <f>_xlfn.XLOOKUP($E155,'Copy of Raw Data'!$E:$E,'Copy of Raw Data'!B:B,"ERROR",0,1)</f>
        <v>Hair Mousses</v>
      </c>
      <c r="C155" s="9" t="str">
        <f>_xlfn.XLOOKUP($E155,'Copy of Raw Data'!$E:$E,'Copy of Raw Data'!C:C,"ERROR",0,1)</f>
        <v>IWELL Signature</v>
      </c>
      <c r="D155" s="9" t="str">
        <f>_xlfn.XLOOKUP($E155,'Copy of Raw Data'!$E:$E,'Copy of Raw Data'!D:D,"ERROR",0,1)</f>
        <v>www.amazon.com/dp/B0BB3CPRKH</v>
      </c>
      <c r="E155" s="9" t="s">
        <v>579</v>
      </c>
      <c r="F155" s="9" t="str">
        <f>_xlfn.XLOOKUP($E155,'Copy of Raw Data'!$E:$E,'Copy of Raw Data'!F:F,"ERROR",0,1)</f>
        <v>IWELL Signature Lace Tint Mousse 7 Fl oz (200ml) | Concealer Tinted Mousse for Lace Wigs Hair Wigs | Perfect Match Your Skin Tone | Easy Tinting | Quick-Drying | Safe and Convenient | Value Size 7 fl oz (Deep Dark Brown)</v>
      </c>
      <c r="G155" s="9">
        <f>_xlfn.XLOOKUP($E155,'Copy of Raw Data'!$E:$E,'Copy of Raw Data'!G:G,"ERROR",0,1)</f>
        <v>1488</v>
      </c>
      <c r="H155" s="9">
        <f>_xlfn.XLOOKUP($E155,'Copy of Raw Data'!$E:$E,'Copy of Raw Data'!H:H,"ERROR",0,1)</f>
        <v>13047.09</v>
      </c>
      <c r="I155" s="9">
        <f>_xlfn.XLOOKUP($E155,'Copy of Raw Data'!$E:$E,'Copy of Raw Data'!I:I,"ERROR",0,1)</f>
        <v>0.000541338193936839</v>
      </c>
      <c r="J155" s="9" t="str">
        <f>_xlfn.XLOOKUP($E155,'Copy of Raw Data'!$E:$E,'Copy of 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 to 10</v>
      </c>
      <c r="L155" s="9">
        <f>_xlfn.XLOOKUP($E155,'Copy of Raw Data'!$E:$E,'Copy of Raw Data'!L:L,"ERROR",0,1)</f>
        <v>9.01</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10 to 15</v>
      </c>
      <c r="N155" s="9">
        <f>_xlfn.XLOOKUP($E155,'Copy of Raw Data'!$E:$E,'Copy of Raw Data'!N:N,"ERROR",0,1)</f>
        <v>11.23</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15% to 20%</v>
      </c>
      <c r="P155" s="16">
        <f t="shared" si="12"/>
        <v>0.197684772929653</v>
      </c>
      <c r="Q155" s="9">
        <f>_xlfn.XLOOKUP($E155,'Copy of Raw Data'!$E:$E,'Copy of Raw Data'!Q:Q,"ERROR",0,1)</f>
        <v>7</v>
      </c>
      <c r="R155" s="9" t="str">
        <f>_xlfn.XLOOKUP($E155,'Copy of Raw Data'!$E:$E,'Copy of Raw Data'!R:R,"ERROR",0,1)</f>
        <v>fl oz</v>
      </c>
      <c r="S155" s="17">
        <f t="shared" si="11"/>
        <v>1.23763736263736</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1 to 2</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0.05 to 0.1</v>
      </c>
      <c r="V155" s="17">
        <f t="shared" si="13"/>
        <v>0.052167142968631</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14"/>
        <v>0.0418544931564884</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6 to 8</v>
      </c>
      <c r="Z155" s="17">
        <f t="array" ref="Z155">_xlfn.IFS(AA155="oz",_xlfn.IFS(R155="oz",Q155,R155="fl oz",Q155*1.04,R155="ml",Q155*0.0338),AA155="fl oz",_xlfn.IFS(R155="oz",Q155/1.04,R155="fl oz",Q155,R155="ml",Q155*0.0338/1.04),AA155="ml",_xlfn.IFS(R155="oz",Q155/0.0338,R155="fl oz",Q155*1.04/0.0338,R155="ml",Q155))</f>
        <v>7.28</v>
      </c>
      <c r="AA155" s="9" t="str">
        <f>_xlfn.XLOOKUP($E155,'Copy of Raw Data'!$E:$E,'Copy of Raw Data'!AA:AA,"ERROR",0,1)</f>
        <v>oz</v>
      </c>
      <c r="AB155" s="9"/>
      <c r="AC155" s="9"/>
      <c r="AD155" s="9"/>
      <c r="AE155" s="9"/>
      <c r="AF155" s="9"/>
      <c r="AG155">
        <f>IF(SUMIF('Claims Backend'!$AG$1:$AZ$1,AG$3,'Claims Backend'!$AG154:$AZ154)&gt;=1,1,0)*$H155</f>
        <v>0</v>
      </c>
    </row>
    <row r="156" hidden="1" spans="1:33">
      <c r="A156" s="9" t="str">
        <f>_xlfn.XLOOKUP($E156,'Copy of Raw Data'!$E:$E,'Copy of Raw Data'!A:A,"ERROR",0,1)</f>
        <v>US</v>
      </c>
      <c r="B156" s="9" t="str">
        <f>_xlfn.XLOOKUP($E156,'Copy of Raw Data'!$E:$E,'Copy of Raw Data'!B:B,"ERROR",0,1)</f>
        <v>Hair Mousses</v>
      </c>
      <c r="C156" s="9" t="str">
        <f>_xlfn.XLOOKUP($E156,'Copy of Raw Data'!$E:$E,'Copy of Raw Data'!C:C,"ERROR",0,1)</f>
        <v>L'Oreal Paris</v>
      </c>
      <c r="D156" s="9" t="str">
        <f>_xlfn.XLOOKUP($E156,'Copy of Raw Data'!$E:$E,'Copy of Raw Data'!D:D,"ERROR",0,1)</f>
        <v>www.amazon.com/dp/B00LXMDK42</v>
      </c>
      <c r="E156" s="9" t="s">
        <v>582</v>
      </c>
      <c r="F156" s="9" t="str">
        <f>_xlfn.XLOOKUP($E156,'Copy of Raw Data'!$E:$E,'Copy of Raw Data'!F:F,"ERROR",0,1)</f>
        <v>Loreal Advances Hair Style Curve It Curl Mousse 8.3z (Pack of 3)</v>
      </c>
      <c r="G156" s="9">
        <f>_xlfn.XLOOKUP($E156,'Copy of Raw Data'!$E:$E,'Copy of Raw Data'!G:G,"ERROR",0,1)</f>
        <v>569</v>
      </c>
      <c r="H156" s="9">
        <f>_xlfn.XLOOKUP($E156,'Copy of Raw Data'!$E:$E,'Copy of Raw Data'!H:H,"ERROR",0,1)</f>
        <v>12733.01</v>
      </c>
      <c r="I156" s="9">
        <f>_xlfn.XLOOKUP($E156,'Copy of Raw Data'!$E:$E,'Copy of Raw Data'!I:I,"ERROR",0,1)</f>
        <v>0.000533784208642026</v>
      </c>
      <c r="J156" s="9" t="str">
        <f>_xlfn.XLOOKUP($E156,'Copy of Raw Data'!$E:$E,'Copy of 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20 to 30</v>
      </c>
      <c r="L156" s="9">
        <f>_xlfn.XLOOKUP($E156,'Copy of Raw Data'!$E:$E,'Copy of Raw Data'!L:L,"ERROR",0,1)</f>
        <v>22.62</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20 to 30</v>
      </c>
      <c r="N156" s="9">
        <f>_xlfn.XLOOKUP($E156,'Copy of Raw Data'!$E:$E,'Copy of Raw Data'!N:N,"ERROR",0,1)</f>
        <v>24.32</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6% to 8%</v>
      </c>
      <c r="P156" s="16">
        <f t="shared" si="12"/>
        <v>0.0699013157894737</v>
      </c>
      <c r="Q156" s="9">
        <f>_xlfn.XLOOKUP($E156,'Copy of Raw Data'!$E:$E,'Copy of Raw Data'!Q:Q,"ERROR",0,1)</f>
        <v>24.9</v>
      </c>
      <c r="R156" s="9" t="str">
        <f>_xlfn.XLOOKUP($E156,'Copy of Raw Data'!$E:$E,'Copy of Raw Data'!R:R,"ERROR",0,1)</f>
        <v>oz</v>
      </c>
      <c r="S156" s="17">
        <f t="shared" si="11"/>
        <v>0.908433734939759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13"/>
        <v>0.0330303289587162</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14"/>
        <v>0.0307214655035427</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20 to 25</v>
      </c>
      <c r="Z156" s="17">
        <f t="array" ref="Z156">_xlfn.IFS(AA156="oz",_xlfn.IFS(R156="oz",Q156,R156="fl oz",Q156*1.04,R156="ml",Q156*0.0338),AA156="fl oz",_xlfn.IFS(R156="oz",Q156/1.04,R156="fl oz",Q156,R156="ml",Q156*0.0338/1.04),AA156="ml",_xlfn.IFS(R156="oz",Q156/0.0338,R156="fl oz",Q156*1.04/0.0338,R156="ml",Q156))</f>
        <v>24.9</v>
      </c>
      <c r="AA156" s="9" t="str">
        <f>_xlfn.XLOOKUP($E156,'Copy of Raw Data'!$E:$E,'Copy of Raw Data'!AA:AA,"ERROR",0,1)</f>
        <v>oz</v>
      </c>
      <c r="AB156" s="9"/>
      <c r="AC156" s="9"/>
      <c r="AD156" s="9"/>
      <c r="AE156" s="9"/>
      <c r="AF156" s="9"/>
      <c r="AG156">
        <f>IF(SUMIF('Claims Backend'!$AG$1:$AZ$1,AG$3,'Claims Backend'!$AG155:$AZ155)&gt;=1,1,0)*$H156</f>
        <v>0</v>
      </c>
    </row>
    <row r="157" hidden="1" spans="1:33">
      <c r="A157" s="9" t="str">
        <f>_xlfn.XLOOKUP($E157,'Copy of Raw Data'!$E:$E,'Copy of Raw Data'!A:A,"ERROR",0,1)</f>
        <v>US</v>
      </c>
      <c r="B157" s="9" t="str">
        <f>_xlfn.XLOOKUP($E157,'Copy of Raw Data'!$E:$E,'Copy of Raw Data'!B:B,"ERROR",0,1)</f>
        <v>Hair Mousses</v>
      </c>
      <c r="C157" s="9" t="str">
        <f>_xlfn.XLOOKUP($E157,'Copy of Raw Data'!$E:$E,'Copy of Raw Data'!C:C,"ERROR",0,1)</f>
        <v>Red by Kiss</v>
      </c>
      <c r="D157" s="9" t="str">
        <f>_xlfn.XLOOKUP($E157,'Copy of Raw Data'!$E:$E,'Copy of Raw Data'!D:D,"ERROR",0,1)</f>
        <v>www.amazon.com/dp/B0BWZQMPGL</v>
      </c>
      <c r="E157" s="9" t="s">
        <v>586</v>
      </c>
      <c r="F157" s="9" t="str">
        <f>_xlfn.XLOOKUP($E157,'Copy of Raw Data'!$E:$E,'Copy of Raw Data'!F:F,"ERROR",0,1)</f>
        <v>Red by Kiss Foaming Mousse, Maximum Shine Wrap Mousse – Reduces and Prevent Frizz, Define Curls, Hold Styles, Nourishes Dry and Crips Hair, Enriched with Certified Organic Jamaican Black Castor Oil</v>
      </c>
      <c r="G157" s="9">
        <f>_xlfn.XLOOKUP($E157,'Copy of Raw Data'!$E:$E,'Copy of Raw Data'!G:G,"ERROR",0,1)</f>
        <v>1586</v>
      </c>
      <c r="H157" s="9">
        <f>_xlfn.XLOOKUP($E157,'Copy of Raw Data'!$E:$E,'Copy of Raw Data'!H:H,"ERROR",0,1)</f>
        <v>12555.33</v>
      </c>
      <c r="I157" s="9">
        <f>_xlfn.XLOOKUP($E157,'Copy of Raw Data'!$E:$E,'Copy of Raw Data'!I:I,"ERROR",0,1)</f>
        <v>0.000531354502093183</v>
      </c>
      <c r="J157" s="9" t="str">
        <f>_xlfn.XLOOKUP($E157,'Copy of Raw Data'!$E:$E,'Copy of 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_xlfn.XLOOKUP($E157,'Copy of Raw Data'!$E:$E,'Copy of Raw Data'!L:L,"ERROR",0,1)</f>
        <v>7.91</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_xlfn.XLOOKUP($E157,'Copy of Raw Data'!$E:$E,'Copy of Raw Data'!N:N,"ERROR",0,1)</f>
        <v>7.99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0% to 2%</v>
      </c>
      <c r="P157" s="16">
        <f t="shared" si="12"/>
        <v>0.0100125156445557</v>
      </c>
      <c r="Q157" s="9">
        <f>_xlfn.XLOOKUP($E157,'Copy of Raw Data'!$E:$E,'Copy of Raw Data'!Q:Q,"ERROR",0,1)</f>
        <v>8.7</v>
      </c>
      <c r="R157" s="9" t="str">
        <f>_xlfn.XLOOKUP($E157,'Copy of Raw Data'!$E:$E,'Copy of Raw Data'!R:R,"ERROR",0,1)</f>
        <v>fl oz</v>
      </c>
      <c r="S157" s="17">
        <f t="shared" si="11"/>
        <v>0.874226348364279</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0.75 to 1</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13"/>
        <v>0.0298636483376376</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14"/>
        <v>0.0295646380914535</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9.048</v>
      </c>
      <c r="AA157" s="9" t="str">
        <f>_xlfn.XLOOKUP($E157,'Copy of Raw Data'!$E:$E,'Copy of Raw Data'!AA:AA,"ERROR",0,1)</f>
        <v>oz</v>
      </c>
      <c r="AB157" s="9"/>
      <c r="AC157" s="9"/>
      <c r="AD157" s="9"/>
      <c r="AE157" s="9"/>
      <c r="AF157" s="9"/>
      <c r="AG157">
        <f>IF(SUMIF('Claims Backend'!$AG$1:$AZ$1,AG$3,'Claims Backend'!$AG156:$AZ156)&gt;=1,1,0)*$H157</f>
        <v>0</v>
      </c>
    </row>
    <row r="158" hidden="1" spans="1:33">
      <c r="A158" s="9" t="str">
        <f>_xlfn.XLOOKUP($E158,'Copy of Raw Data'!$E:$E,'Copy of Raw Data'!A:A,"ERROR",0,1)</f>
        <v>US</v>
      </c>
      <c r="B158" s="9" t="str">
        <f>_xlfn.XLOOKUP($E158,'Copy of Raw Data'!$E:$E,'Copy of Raw Data'!B:B,"ERROR",0,1)</f>
        <v>Hair Mousses</v>
      </c>
      <c r="C158" s="9" t="str">
        <f>_xlfn.XLOOKUP($E158,'Copy of Raw Data'!$E:$E,'Copy of Raw Data'!C:C,"ERROR",0,1)</f>
        <v>Goiple</v>
      </c>
      <c r="D158" s="9" t="str">
        <f>_xlfn.XLOOKUP($E158,'Copy of Raw Data'!$E:$E,'Copy of Raw Data'!D:D,"ERROR",0,1)</f>
        <v>www.amazon.com/dp/B09DL9SPXZ</v>
      </c>
      <c r="E158" s="9" t="s">
        <v>589</v>
      </c>
      <c r="F158" s="9" t="str">
        <f>_xlfn.XLOOKUP($E158,'Copy of Raw Data'!$E:$E,'Copy of Raw Data'!F:F,"ERROR",0,1)</f>
        <v>Goiple Strong Hold Braid Gel Good for Twist, Locs, Braids, Edge No Flake Extra Hold High Shine Braiding Gel &amp; Edge Control 8.8oz with Hair Combs</v>
      </c>
      <c r="G158" s="9">
        <f>_xlfn.XLOOKUP($E158,'Copy of Raw Data'!$E:$E,'Copy of Raw Data'!G:G,"ERROR",0,1)</f>
        <v>1251</v>
      </c>
      <c r="H158" s="9">
        <f>_xlfn.XLOOKUP($E158,'Copy of Raw Data'!$E:$E,'Copy of Raw Data'!H:H,"ERROR",0,1)</f>
        <v>12498.18</v>
      </c>
      <c r="I158" s="9">
        <f>_xlfn.XLOOKUP($E158,'Copy of Raw Data'!$E:$E,'Copy of Raw Data'!I:I,"ERROR",0,1)</f>
        <v>0.00051748370491688</v>
      </c>
      <c r="J158" s="9" t="str">
        <f>_xlfn.XLOOKUP($E158,'Copy of Raw Data'!$E:$E,'Copy of 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5 to 10</v>
      </c>
      <c r="L158" s="9">
        <f>_xlfn.XLOOKUP($E158,'Copy of Raw Data'!$E:$E,'Copy of Raw Data'!L:L,"ERROR",0,1)</f>
        <v>9.99</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5 to 10</v>
      </c>
      <c r="N158" s="9">
        <f>_xlfn.XLOOKUP($E158,'Copy of Raw Data'!$E:$E,'Copy of Raw Data'!N:N,"ERROR",0,1)</f>
        <v>9.99</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No Discount</v>
      </c>
      <c r="P158" s="16">
        <f t="shared" si="12"/>
        <v>0</v>
      </c>
      <c r="Q158" s="9">
        <f>_xlfn.XLOOKUP($E158,'Copy of Raw Data'!$E:$E,'Copy of Raw Data'!Q:Q,"ERROR",0,1)</f>
        <v>8.8</v>
      </c>
      <c r="R158" s="9" t="str">
        <f>_xlfn.XLOOKUP($E158,'Copy of Raw Data'!$E:$E,'Copy of Raw Data'!R:R,"ERROR",0,1)</f>
        <v>oz</v>
      </c>
      <c r="S158" s="17">
        <f t="shared" si="11"/>
        <v>1.13522727272727</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13"/>
        <v>0.0383911827097488</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14"/>
        <v>0.0383911827097488</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8 to 10</v>
      </c>
      <c r="Z158" s="17">
        <f t="array" ref="Z158">_xlfn.IFS(AA158="oz",_xlfn.IFS(R158="oz",Q158,R158="fl oz",Q158*1.04,R158="ml",Q158*0.0338),AA158="fl oz",_xlfn.IFS(R158="oz",Q158/1.04,R158="fl oz",Q158,R158="ml",Q158*0.0338/1.04),AA158="ml",_xlfn.IFS(R158="oz",Q158/0.0338,R158="fl oz",Q158*1.04/0.0338,R158="ml",Q158))</f>
        <v>8.8</v>
      </c>
      <c r="AA158" s="9" t="str">
        <f>_xlfn.XLOOKUP($E158,'Copy of Raw Data'!$E:$E,'Copy of Raw Data'!AA:AA,"ERROR",0,1)</f>
        <v>oz</v>
      </c>
      <c r="AB158" s="9"/>
      <c r="AC158" s="9"/>
      <c r="AD158" s="9"/>
      <c r="AE158" s="9"/>
      <c r="AF158" s="9"/>
      <c r="AG158">
        <f>IF(SUMIF('Claims Backend'!$AG$1:$AZ$1,AG$3,'Claims Backend'!$AG157:$AZ157)&gt;=1,1,0)*$H158</f>
        <v>0</v>
      </c>
    </row>
    <row r="159" hidden="1" spans="1:33">
      <c r="A159" s="9" t="str">
        <f>_xlfn.XLOOKUP($E159,'Copy of Raw Data'!$E:$E,'Copy of Raw Data'!A:A,"ERROR",0,1)</f>
        <v>US</v>
      </c>
      <c r="B159" s="9" t="str">
        <f>_xlfn.XLOOKUP($E159,'Copy of Raw Data'!$E:$E,'Copy of Raw Data'!B:B,"ERROR",0,1)</f>
        <v>Hair Mousses</v>
      </c>
      <c r="C159" s="9" t="str">
        <f>_xlfn.XLOOKUP($E159,'Copy of Raw Data'!$E:$E,'Copy of Raw Data'!C:C,"ERROR",0,1)</f>
        <v>Aussie</v>
      </c>
      <c r="D159" s="9" t="str">
        <f>_xlfn.XLOOKUP($E159,'Copy of Raw Data'!$E:$E,'Copy of Raw Data'!D:D,"ERROR",0,1)</f>
        <v>www.amazon.com/dp/B07M7XR34H</v>
      </c>
      <c r="E159" s="9" t="s">
        <v>592</v>
      </c>
      <c r="F159" s="9" t="str">
        <f>_xlfn.XLOOKUP($E159,'Copy of Raw Data'!$E:$E,'Copy of Raw Data'!F:F,"ERROR",0,1)</f>
        <v>Aussie Mousse Volume 6 Ounce Head Strong (Max Hold) (2 Pack)</v>
      </c>
      <c r="G159" s="9">
        <f>_xlfn.XLOOKUP($E159,'Copy of Raw Data'!$E:$E,'Copy of Raw Data'!G:G,"ERROR",0,1)</f>
        <v>763</v>
      </c>
      <c r="H159" s="9">
        <f>_xlfn.XLOOKUP($E159,'Copy of Raw Data'!$E:$E,'Copy of Raw Data'!H:H,"ERROR",0,1)</f>
        <v>12171.92</v>
      </c>
      <c r="I159" s="9">
        <f>_xlfn.XLOOKUP($E159,'Copy of Raw Data'!$E:$E,'Copy of Raw Data'!I:I,"ERROR",0,1)</f>
        <v>0.0005002712640881</v>
      </c>
      <c r="J159" s="9" t="str">
        <f>_xlfn.XLOOKUP($E159,'Copy of Raw Data'!$E:$E,'Copy of 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15 to 20</v>
      </c>
      <c r="L159" s="9">
        <f>_xlfn.XLOOKUP($E159,'Copy of Raw Data'!$E:$E,'Copy of Raw Data'!L:L,"ERROR",0,1)</f>
        <v>16.12</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15 to 20</v>
      </c>
      <c r="N159" s="9">
        <f>_xlfn.XLOOKUP($E159,'Copy of Raw Data'!$E:$E,'Copy of Raw Data'!N:N,"ERROR",0,1)</f>
        <v>17.02</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4% to 6%</v>
      </c>
      <c r="P159" s="16">
        <f t="shared" si="12"/>
        <v>0.0528789659224441</v>
      </c>
      <c r="Q159" s="9">
        <f>_xlfn.XLOOKUP($E159,'Copy of Raw Data'!$E:$E,'Copy of Raw Data'!Q:Q,"ERROR",0,1)</f>
        <v>12</v>
      </c>
      <c r="R159" s="9" t="str">
        <f>_xlfn.XLOOKUP($E159,'Copy of Raw Data'!$E:$E,'Copy of Raw Data'!R:R,"ERROR",0,1)</f>
        <v>oz</v>
      </c>
      <c r="S159" s="17">
        <f t="shared" si="11"/>
        <v>1.34333333333333</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1 to 2</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13"/>
        <v>0.0479652801262541</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14"/>
        <v>0.0454289257129974</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10 to 15</v>
      </c>
      <c r="Z159" s="17">
        <f t="array" ref="Z159">_xlfn.IFS(AA159="oz",_xlfn.IFS(R159="oz",Q159,R159="fl oz",Q159*1.04,R159="ml",Q159*0.0338),AA159="fl oz",_xlfn.IFS(R159="oz",Q159/1.04,R159="fl oz",Q159,R159="ml",Q159*0.0338/1.04),AA159="ml",_xlfn.IFS(R159="oz",Q159/0.0338,R159="fl oz",Q159*1.04/0.0338,R159="ml",Q159))</f>
        <v>12</v>
      </c>
      <c r="AA159" s="9" t="str">
        <f>_xlfn.XLOOKUP($E159,'Copy of Raw Data'!$E:$E,'Copy of Raw Data'!AA:AA,"ERROR",0,1)</f>
        <v>oz</v>
      </c>
      <c r="AB159" s="9"/>
      <c r="AC159" s="9"/>
      <c r="AD159" s="9"/>
      <c r="AE159" s="9"/>
      <c r="AF159" s="9"/>
      <c r="AG159">
        <f>IF(SUMIF('Claims Backend'!$AG$1:$AZ$1,AG$3,'Claims Backend'!$AG158:$AZ158)&gt;=1,1,0)*$H159</f>
        <v>0</v>
      </c>
    </row>
    <row r="160" hidden="1" spans="1:33">
      <c r="A160" s="9" t="str">
        <f>_xlfn.XLOOKUP($E160,'Copy of Raw Data'!$E:$E,'Copy of Raw Data'!A:A,"ERROR",0,1)</f>
        <v>US</v>
      </c>
      <c r="B160" s="9" t="str">
        <f>_xlfn.XLOOKUP($E160,'Copy of Raw Data'!$E:$E,'Copy of Raw Data'!B:B,"ERROR",0,1)</f>
        <v>Hair Mousses</v>
      </c>
      <c r="C160" s="9" t="str">
        <f>_xlfn.XLOOKUP($E160,'Copy of Raw Data'!$E:$E,'Copy of Raw Data'!C:C,"ERROR",0,1)</f>
        <v>herbal essences</v>
      </c>
      <c r="D160" s="9" t="str">
        <f>_xlfn.XLOOKUP($E160,'Copy of Raw Data'!$E:$E,'Copy of Raw Data'!D:D,"ERROR",0,1)</f>
        <v>www.amazon.com/dp/B001E5E9UC</v>
      </c>
      <c r="E160" s="9" t="s">
        <v>595</v>
      </c>
      <c r="F160" s="9" t="str">
        <f>_xlfn.XLOOKUP($E160,'Copy of Raw Data'!$E:$E,'Copy of Raw Data'!F:F,"ERROR",0,1)</f>
        <v>Herbal Essences Body Envy Volumizing Mousse 6.8 oz ( Pack of 12)</v>
      </c>
      <c r="G160" s="9">
        <f>_xlfn.XLOOKUP($E160,'Copy of Raw Data'!$E:$E,'Copy of Raw Data'!G:G,"ERROR",0,1)</f>
        <v>250</v>
      </c>
      <c r="H160" s="9">
        <f>_xlfn.XLOOKUP($E160,'Copy of Raw Data'!$E:$E,'Copy of Raw Data'!H:H,"ERROR",0,1)</f>
        <v>11767.06</v>
      </c>
      <c r="I160" s="9">
        <f>_xlfn.XLOOKUP($E160,'Copy of Raw Data'!$E:$E,'Copy of Raw Data'!I:I,"ERROR",0,1)</f>
        <v>0.000489049123394614</v>
      </c>
      <c r="J160" s="9" t="str">
        <f>_xlfn.XLOOKUP($E160,'Copy of Raw Data'!$E:$E,'Copy of 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40 to 50</v>
      </c>
      <c r="L160" s="9">
        <f>_xlfn.XLOOKUP($E160,'Copy of Raw Data'!$E:$E,'Copy of Raw Data'!L:L,"ERROR",0,1)</f>
        <v>47.26</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50 to 75</v>
      </c>
      <c r="N160" s="9">
        <f>_xlfn.XLOOKUP($E160,'Copy of Raw Data'!$E:$E,'Copy of Raw Data'!N:N,"ERROR",0,1)</f>
        <v>55.97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15% to 20%</v>
      </c>
      <c r="P160" s="16">
        <f t="shared" si="12"/>
        <v>0.155619081650884</v>
      </c>
      <c r="Q160" s="9">
        <f>_xlfn.XLOOKUP($E160,'Copy of Raw Data'!$E:$E,'Copy of Raw Data'!Q:Q,"ERROR",0,1)</f>
        <v>81.6</v>
      </c>
      <c r="R160" s="9" t="str">
        <f>_xlfn.XLOOKUP($E160,'Copy of Raw Data'!$E:$E,'Copy of Raw Data'!R:R,"ERROR",0,1)</f>
        <v>fl oz</v>
      </c>
      <c r="S160" s="17">
        <f t="shared" si="11"/>
        <v>0.556891025641026</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0.5 to 0.75</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 to 0.05</v>
      </c>
      <c r="V160" s="17">
        <f t="shared" si="13"/>
        <v>0.0223038833129048</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14"/>
        <v>0.0188329734745021</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50+</v>
      </c>
      <c r="Z160" s="17">
        <f t="array" ref="Z160">_xlfn.IFS(AA160="oz",_xlfn.IFS(R160="oz",Q160,R160="fl oz",Q160*1.04,R160="ml",Q160*0.0338),AA160="fl oz",_xlfn.IFS(R160="oz",Q160/1.04,R160="fl oz",Q160,R160="ml",Q160*0.0338/1.04),AA160="ml",_xlfn.IFS(R160="oz",Q160/0.0338,R160="fl oz",Q160*1.04/0.0338,R160="ml",Q160))</f>
        <v>84.864</v>
      </c>
      <c r="AA160" s="9" t="str">
        <f>_xlfn.XLOOKUP($E160,'Copy of Raw Data'!$E:$E,'Copy of Raw Data'!AA:AA,"ERROR",0,1)</f>
        <v>oz</v>
      </c>
      <c r="AB160" s="9"/>
      <c r="AC160" s="9"/>
      <c r="AD160" s="9"/>
      <c r="AE160" s="9"/>
      <c r="AF160" s="9"/>
      <c r="AG160">
        <f>IF(SUMIF('Claims Backend'!$AG$1:$AZ$1,AG$3,'Claims Backend'!$AG159:$AZ159)&gt;=1,1,0)*$H160</f>
        <v>0</v>
      </c>
    </row>
    <row r="161" hidden="1" spans="1:33">
      <c r="A161" s="9" t="str">
        <f>_xlfn.XLOOKUP($E161,'Copy of Raw Data'!$E:$E,'Copy of Raw Data'!A:A,"ERROR",0,1)</f>
        <v>US</v>
      </c>
      <c r="B161" s="9" t="str">
        <f>_xlfn.XLOOKUP($E161,'Copy of Raw Data'!$E:$E,'Copy of Raw Data'!B:B,"ERROR",0,1)</f>
        <v>Hair Mousses</v>
      </c>
      <c r="C161" s="9" t="str">
        <f>_xlfn.XLOOKUP($E161,'Copy of Raw Data'!$E:$E,'Copy of Raw Data'!C:C,"ERROR",0,1)</f>
        <v>Got2B</v>
      </c>
      <c r="D161" s="9" t="str">
        <f>_xlfn.XLOOKUP($E161,'Copy of Raw Data'!$E:$E,'Copy of Raw Data'!D:D,"ERROR",0,1)</f>
        <v>www.amazon.com/dp/B01N4BHD1H</v>
      </c>
      <c r="E161" s="9" t="s">
        <v>598</v>
      </c>
      <c r="F161" s="9" t="str">
        <f>_xlfn.XLOOKUP($E161,'Copy of Raw Data'!$E:$E,'Copy of Raw Data'!F:F,"ERROR",0,1)</f>
        <v>Got 2B Volumaniac Mousse Bodifying 8 Ounce (Pack of 2)</v>
      </c>
      <c r="G161" s="9">
        <f>_xlfn.XLOOKUP($E161,'Copy of Raw Data'!$E:$E,'Copy of Raw Data'!G:G,"ERROR",0,1)</f>
        <v>544</v>
      </c>
      <c r="H161" s="9">
        <f>_xlfn.XLOOKUP($E161,'Copy of Raw Data'!$E:$E,'Copy of Raw Data'!H:H,"ERROR",0,1)</f>
        <v>11503.1</v>
      </c>
      <c r="I161" s="9">
        <f>_xlfn.XLOOKUP($E161,'Copy of Raw Data'!$E:$E,'Copy of Raw Data'!I:I,"ERROR",0,1)</f>
        <v>0.000485529343776438</v>
      </c>
      <c r="J161" s="9" t="str">
        <f>_xlfn.XLOOKUP($E161,'Copy of Raw Data'!$E:$E,'Copy of 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20 to 30</v>
      </c>
      <c r="L161" s="9">
        <f>_xlfn.XLOOKUP($E161,'Copy of Raw Data'!$E:$E,'Copy of Raw Data'!L:L,"ERROR",0,1)</f>
        <v>21.25</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30 to 40</v>
      </c>
      <c r="N161" s="9">
        <f>_xlfn.XLOOKUP($E161,'Copy of Raw Data'!$E:$E,'Copy of Raw Data'!N:N,"ERROR",0,1)</f>
        <v>31.17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30% to 40%</v>
      </c>
      <c r="P161" s="16">
        <f t="shared" si="12"/>
        <v>0.318254732114212</v>
      </c>
      <c r="Q161" s="9">
        <f>_xlfn.XLOOKUP($E161,'Copy of Raw Data'!$E:$E,'Copy of Raw Data'!Q:Q,"ERROR",0,1)</f>
        <v>16</v>
      </c>
      <c r="R161" s="9" t="str">
        <f>_xlfn.XLOOKUP($E161,'Copy of Raw Data'!$E:$E,'Copy of Raw Data'!R:R,"ERROR",0,1)</f>
        <v>oz</v>
      </c>
      <c r="S161" s="17">
        <f t="shared" si="11"/>
        <v>1.328125</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13"/>
        <v>0.0658818058843422</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 to 0.05</v>
      </c>
      <c r="X161" s="17">
        <f t="shared" si="14"/>
        <v>0.0449146094014204</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15 to 20</v>
      </c>
      <c r="Z161" s="17">
        <f t="array" ref="Z161">_xlfn.IFS(AA161="oz",_xlfn.IFS(R161="oz",Q161,R161="fl oz",Q161*1.04,R161="ml",Q161*0.0338),AA161="fl oz",_xlfn.IFS(R161="oz",Q161/1.04,R161="fl oz",Q161,R161="ml",Q161*0.0338/1.04),AA161="ml",_xlfn.IFS(R161="oz",Q161/0.0338,R161="fl oz",Q161*1.04/0.0338,R161="ml",Q161))</f>
        <v>16</v>
      </c>
      <c r="AA161" s="9" t="str">
        <f>_xlfn.XLOOKUP($E161,'Copy of Raw Data'!$E:$E,'Copy of Raw Data'!AA:AA,"ERROR",0,1)</f>
        <v>oz</v>
      </c>
      <c r="AB161" s="9"/>
      <c r="AC161" s="9"/>
      <c r="AD161" s="9"/>
      <c r="AE161" s="9"/>
      <c r="AF161" s="9"/>
      <c r="AG161">
        <f>IF(SUMIF('Claims Backend'!$AG$1:$AZ$1,AG$3,'Claims Backend'!$AG160:$AZ160)&gt;=1,1,0)*$H161</f>
        <v>0</v>
      </c>
    </row>
    <row r="162" hidden="1" spans="1:33">
      <c r="A162" s="9" t="str">
        <f>_xlfn.XLOOKUP($E162,'Copy of Raw Data'!$E:$E,'Copy of Raw Data'!A:A,"ERROR",0,1)</f>
        <v>US</v>
      </c>
      <c r="B162" s="9" t="str">
        <f>_xlfn.XLOOKUP($E162,'Copy of Raw Data'!$E:$E,'Copy of Raw Data'!B:B,"ERROR",0,1)</f>
        <v>Hair Mousses</v>
      </c>
      <c r="C162" s="9" t="str">
        <f>_xlfn.XLOOKUP($E162,'Copy of Raw Data'!$E:$E,'Copy of Raw Data'!C:C,"ERROR",0,1)</f>
        <v>it's a 10 haircare</v>
      </c>
      <c r="D162" s="9" t="str">
        <f>_xlfn.XLOOKUP($E162,'Copy of Raw Data'!$E:$E,'Copy of Raw Data'!D:D,"ERROR",0,1)</f>
        <v>www.amazon.com/dp/B005FQQSZA</v>
      </c>
      <c r="E162" s="9" t="s">
        <v>602</v>
      </c>
      <c r="F162" s="9" t="str">
        <f>_xlfn.XLOOKUP($E162,'Copy of Raw Data'!$E:$E,'Copy of Raw Data'!F:F,"ERROR",0,1)</f>
        <v>It's a 10 Miracle Styling Mousse for Unisex, 9 Ounce</v>
      </c>
      <c r="G162" s="9">
        <f>_xlfn.XLOOKUP($E162,'Copy of Raw Data'!$E:$E,'Copy of Raw Data'!G:G,"ERROR",0,1)</f>
        <v>706</v>
      </c>
      <c r="H162" s="9">
        <f>_xlfn.XLOOKUP($E162,'Copy of Raw Data'!$E:$E,'Copy of Raw Data'!H:H,"ERROR",0,1)</f>
        <v>11420.31</v>
      </c>
      <c r="I162" s="9">
        <f>_xlfn.XLOOKUP($E162,'Copy of Raw Data'!$E:$E,'Copy of Raw Data'!I:I,"ERROR",0,1)</f>
        <v>0.000483282449793824</v>
      </c>
      <c r="J162" s="9" t="str">
        <f>_xlfn.XLOOKUP($E162,'Copy of Raw Data'!$E:$E,'Copy of 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_xlfn.XLOOKUP($E162,'Copy of Raw Data'!$E:$E,'Copy of Raw Data'!L:L,"ERROR",0,1)</f>
        <v>16.18</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_xlfn.XLOOKUP($E162,'Copy of Raw Data'!$E:$E,'Copy of Raw Data'!N:N,"ERROR",0,1)</f>
        <v>18.07</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10% to 15%</v>
      </c>
      <c r="P162" s="16">
        <f t="shared" si="12"/>
        <v>0.104593248478141</v>
      </c>
      <c r="Q162" s="9">
        <f>_xlfn.XLOOKUP($E162,'Copy of Raw Data'!$E:$E,'Copy of Raw Data'!Q:Q,"ERROR",0,1)</f>
        <v>9</v>
      </c>
      <c r="R162" s="9" t="str">
        <f>_xlfn.XLOOKUP($E162,'Copy of Raw Data'!$E:$E,'Copy of Raw Data'!R:R,"ERROR",0,1)</f>
        <v>oz</v>
      </c>
      <c r="S162" s="17">
        <f t="shared" si="11"/>
        <v>1.79777777777778</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1 to 2</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13"/>
        <v>0.0678991470334047</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14"/>
        <v>0.060797354676286</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8 to 10</v>
      </c>
      <c r="Z162" s="17">
        <f t="array" ref="Z162">_xlfn.IFS(AA162="oz",_xlfn.IFS(R162="oz",Q162,R162="fl oz",Q162*1.04,R162="ml",Q162*0.0338),AA162="fl oz",_xlfn.IFS(R162="oz",Q162/1.04,R162="fl oz",Q162,R162="ml",Q162*0.0338/1.04),AA162="ml",_xlfn.IFS(R162="oz",Q162/0.0338,R162="fl oz",Q162*1.04/0.0338,R162="ml",Q162))</f>
        <v>9</v>
      </c>
      <c r="AA162" s="9" t="str">
        <f>_xlfn.XLOOKUP($E162,'Copy of Raw Data'!$E:$E,'Copy of Raw Data'!AA:AA,"ERROR",0,1)</f>
        <v>oz</v>
      </c>
      <c r="AB162" s="9"/>
      <c r="AC162" s="9"/>
      <c r="AD162" s="9"/>
      <c r="AE162" s="9"/>
      <c r="AF162" s="9"/>
      <c r="AG162">
        <f>IF(SUMIF('Claims Backend'!$AG$1:$AZ$1,AG$3,'Claims Backend'!$AG161:$AZ161)&gt;=1,1,0)*$H162</f>
        <v>0</v>
      </c>
    </row>
    <row r="163" hidden="1" spans="1:33">
      <c r="A163" s="9" t="str">
        <f>_xlfn.XLOOKUP($E163,'Copy of Raw Data'!$E:$E,'Copy of Raw Data'!A:A,"ERROR",0,1)</f>
        <v>US</v>
      </c>
      <c r="B163" s="9" t="str">
        <f>_xlfn.XLOOKUP($E163,'Copy of Raw Data'!$E:$E,'Copy of Raw Data'!B:B,"ERROR",0,1)</f>
        <v>Hair Mousses</v>
      </c>
      <c r="C163" s="9" t="str">
        <f>_xlfn.XLOOKUP($E163,'Copy of Raw Data'!$E:$E,'Copy of Raw Data'!C:C,"ERROR",0,1)</f>
        <v>Pond's</v>
      </c>
      <c r="D163" s="9" t="str">
        <f>_xlfn.XLOOKUP($E163,'Copy of Raw Data'!$E:$E,'Copy of Raw Data'!D:D,"ERROR",0,1)</f>
        <v>www.amazon.com/dp/B08T4BVJPT</v>
      </c>
      <c r="E163" s="9" t="s">
        <v>606</v>
      </c>
      <c r="F163" s="9" t="str">
        <f>_xlfn.XLOOKUP($E163,'Copy of Raw Data'!$E:$E,'Copy of Raw Data'!F:F,"ERROR",0,1)</f>
        <v>Kristin Ess Hair Sea Salt Air Dry Mousse for Volume + Texture - Styling Product For Wavy + Curly Hair, Light Hold, For Fine to Medium Hair, Non-Sticky, Vegan, 6.7 fl oz</v>
      </c>
      <c r="G163" s="9">
        <f>_xlfn.XLOOKUP($E163,'Copy of Raw Data'!$E:$E,'Copy of Raw Data'!G:G,"ERROR",0,1)</f>
        <v>739</v>
      </c>
      <c r="H163" s="9">
        <f>_xlfn.XLOOKUP($E163,'Copy of Raw Data'!$E:$E,'Copy of Raw Data'!H:H,"ERROR",0,1)</f>
        <v>11367.46</v>
      </c>
      <c r="I163" s="9">
        <f>_xlfn.XLOOKUP($E163,'Copy of Raw Data'!$E:$E,'Copy of Raw Data'!I:I,"ERROR",0,1)</f>
        <v>0.000471987609219348</v>
      </c>
      <c r="J163" s="9" t="str">
        <f>_xlfn.XLOOKUP($E163,'Copy of Raw Data'!$E:$E,'Copy of 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15 to 20</v>
      </c>
      <c r="L163" s="9">
        <f>_xlfn.XLOOKUP($E163,'Copy of Raw Data'!$E:$E,'Copy of Raw Data'!L:L,"ERROR",0,1)</f>
        <v>15.44</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15 to 20</v>
      </c>
      <c r="N163" s="9">
        <f>_xlfn.XLOOKUP($E163,'Copy of Raw Data'!$E:$E,'Copy of Raw Data'!N:N,"ERROR",0,1)</f>
        <v>16.25</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4% to 6%</v>
      </c>
      <c r="P163" s="16">
        <f t="shared" si="12"/>
        <v>0.0498461538461539</v>
      </c>
      <c r="Q163" s="9">
        <f>_xlfn.XLOOKUP($E163,'Copy of Raw Data'!$E:$E,'Copy of Raw Data'!Q:Q,"ERROR",0,1)</f>
        <v>6.7</v>
      </c>
      <c r="R163" s="9" t="str">
        <f>_xlfn.XLOOKUP($E163,'Copy of Raw Data'!$E:$E,'Copy of Raw Data'!R:R,"ERROR",0,1)</f>
        <v>fl oz</v>
      </c>
      <c r="S163" s="17">
        <f t="shared" si="11"/>
        <v>2.2158438576349</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13"/>
        <v>0.0788667417057425</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14"/>
        <v>0.0749355379653332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6 to 8</v>
      </c>
      <c r="Z163" s="17">
        <f t="array" ref="Z163">_xlfn.IFS(AA163="oz",_xlfn.IFS(R163="oz",Q163,R163="fl oz",Q163*1.04,R163="ml",Q163*0.0338),AA163="fl oz",_xlfn.IFS(R163="oz",Q163/1.04,R163="fl oz",Q163,R163="ml",Q163*0.0338/1.04),AA163="ml",_xlfn.IFS(R163="oz",Q163/0.0338,R163="fl oz",Q163*1.04/0.0338,R163="ml",Q163))</f>
        <v>6.968</v>
      </c>
      <c r="AA163" s="9" t="str">
        <f>_xlfn.XLOOKUP($E163,'Copy of Raw Data'!$E:$E,'Copy of Raw Data'!AA:AA,"ERROR",0,1)</f>
        <v>oz</v>
      </c>
      <c r="AB163" s="9"/>
      <c r="AC163" s="9"/>
      <c r="AD163" s="9"/>
      <c r="AE163" s="9"/>
      <c r="AF163" s="9"/>
      <c r="AG163">
        <f>IF(SUMIF('Claims Backend'!$AG$1:$AZ$1,AG$3,'Claims Backend'!$AG162:$AZ162)&gt;=1,1,0)*$H163</f>
        <v>0</v>
      </c>
    </row>
    <row r="164" hidden="1" spans="1:33">
      <c r="A164" s="9" t="str">
        <f>_xlfn.XLOOKUP($E164,'Copy of Raw Data'!$E:$E,'Copy of Raw Data'!A:A,"ERROR",0,1)</f>
        <v>US</v>
      </c>
      <c r="B164" s="9" t="str">
        <f>_xlfn.XLOOKUP($E164,'Copy of Raw Data'!$E:$E,'Copy of Raw Data'!B:B,"ERROR",0,1)</f>
        <v>Hair Mousses</v>
      </c>
      <c r="C164" s="9" t="str">
        <f>_xlfn.XLOOKUP($E164,'Copy of Raw Data'!$E:$E,'Copy of Raw Data'!C:C,"ERROR",0,1)</f>
        <v>ebin new york</v>
      </c>
      <c r="D164" s="9" t="str">
        <f>_xlfn.XLOOKUP($E164,'Copy of Raw Data'!$E:$E,'Copy of Raw Data'!D:D,"ERROR",0,1)</f>
        <v>www.amazon.com/dp/B0B61WLLX7</v>
      </c>
      <c r="E164" s="9" t="s">
        <v>610</v>
      </c>
      <c r="F164" s="9" t="str">
        <f>_xlfn.XLOOKUP($E164,'Copy of Raw Data'!$E:$E,'Copy of Raw Data'!F:F,"ERROR",0,1)</f>
        <v>EBIN NEW YORK TINTED LACE MOUSSE - Light Warm Brown, 3.38oz/ 100ml | Lightweight Foam with Highly Pigmented, Perfect Matching with Flawless Finish</v>
      </c>
      <c r="G164" s="9">
        <f>_xlfn.XLOOKUP($E164,'Copy of Raw Data'!$E:$E,'Copy of Raw Data'!G:G,"ERROR",0,1)</f>
        <v>1558</v>
      </c>
      <c r="H164" s="9">
        <f>_xlfn.XLOOKUP($E164,'Copy of Raw Data'!$E:$E,'Copy of Raw Data'!H:H,"ERROR",0,1)</f>
        <v>11101.79</v>
      </c>
      <c r="I164" s="9">
        <f>_xlfn.XLOOKUP($E164,'Copy of Raw Data'!$E:$E,'Copy of Raw Data'!I:I,"ERROR",0,1)</f>
        <v>0.000471698510277404</v>
      </c>
      <c r="J164" s="9" t="str">
        <f>_xlfn.XLOOKUP($E164,'Copy of Raw Data'!$E:$E,'Copy of 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5 to 10</v>
      </c>
      <c r="L164" s="9">
        <f>_xlfn.XLOOKUP($E164,'Copy of Raw Data'!$E:$E,'Copy of Raw Data'!L:L,"ERROR",0,1)</f>
        <v>7.22</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5 to 10</v>
      </c>
      <c r="N164" s="9">
        <f>_xlfn.XLOOKUP($E164,'Copy of Raw Data'!$E:$E,'Copy of Raw Data'!N:N,"ERROR",0,1)</f>
        <v>8.58</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15% to 20%</v>
      </c>
      <c r="P164" s="16">
        <f t="shared" si="12"/>
        <v>0.158508158508159</v>
      </c>
      <c r="Q164" s="9">
        <f>_xlfn.XLOOKUP($E164,'Copy of Raw Data'!$E:$E,'Copy of Raw Data'!Q:Q,"ERROR",0,1)</f>
        <v>3.38</v>
      </c>
      <c r="R164" s="9" t="str">
        <f>_xlfn.XLOOKUP($E164,'Copy of Raw Data'!$E:$E,'Copy of Raw Data'!R:R,"ERROR",0,1)</f>
        <v>oz</v>
      </c>
      <c r="S164" s="17">
        <f t="shared" si="11"/>
        <v>2.13609467455621</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2 to 3</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0.05 to 0.1</v>
      </c>
      <c r="V164" s="17">
        <f t="shared" si="13"/>
        <v>0.0858458416794568</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0.05 to 0.1</v>
      </c>
      <c r="X164" s="17">
        <f t="shared" si="14"/>
        <v>0.0722385753992632</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2 to 4</v>
      </c>
      <c r="Z164" s="17">
        <f t="array" ref="Z164">_xlfn.IFS(AA164="oz",_xlfn.IFS(R164="oz",Q164,R164="fl oz",Q164*1.04,R164="ml",Q164*0.0338),AA164="fl oz",_xlfn.IFS(R164="oz",Q164/1.04,R164="fl oz",Q164,R164="ml",Q164*0.0338/1.04),AA164="ml",_xlfn.IFS(R164="oz",Q164/0.0338,R164="fl oz",Q164*1.04/0.0338,R164="ml",Q164))</f>
        <v>3.38</v>
      </c>
      <c r="AA164" s="9" t="str">
        <f>_xlfn.XLOOKUP($E164,'Copy of Raw Data'!$E:$E,'Copy of Raw Data'!AA:AA,"ERROR",0,1)</f>
        <v>oz</v>
      </c>
      <c r="AB164" s="9"/>
      <c r="AC164" s="9"/>
      <c r="AD164" s="9"/>
      <c r="AE164" s="9"/>
      <c r="AF164" s="9"/>
      <c r="AG164">
        <f>IF(SUMIF('Claims Backend'!$AG$1:$AZ$1,AG$3,'Claims Backend'!$AG163:$AZ163)&gt;=1,1,0)*$H164</f>
        <v>0</v>
      </c>
    </row>
    <row r="165" hidden="1" spans="1:33">
      <c r="A165" s="9" t="str">
        <f>_xlfn.XLOOKUP($E165,'Copy of Raw Data'!$E:$E,'Copy of Raw Data'!A:A,"ERROR",0,1)</f>
        <v>US</v>
      </c>
      <c r="B165" s="9" t="str">
        <f>_xlfn.XLOOKUP($E165,'Copy of Raw Data'!$E:$E,'Copy of Raw Data'!B:B,"ERROR",0,1)</f>
        <v>Hair Mousses</v>
      </c>
      <c r="C165" s="9" t="str">
        <f>_xlfn.XLOOKUP($E165,'Copy of Raw Data'!$E:$E,'Copy of Raw Data'!C:C,"ERROR",0,1)</f>
        <v>aunt jackie's</v>
      </c>
      <c r="D165" s="9" t="str">
        <f>_xlfn.XLOOKUP($E165,'Copy of Raw Data'!$E:$E,'Copy of Raw Data'!D:D,"ERROR",0,1)</f>
        <v>www.amazon.com/dp/B08WHB8W48</v>
      </c>
      <c r="E165" s="9" t="s">
        <v>613</v>
      </c>
      <c r="F165" s="9" t="str">
        <f>_xlfn.XLOOKUP($E165,'Copy of Raw Data'!$E:$E,'Copy of Raw Data'!F:F,"ERROR",0,1)</f>
        <v>Aunt Jackie's Grapeseed Style and Shine Recipes Ice Curls Glossy Curling Jelly, Hydrates, Softens, Makes Waves, Curls and Coils Easier to Style, 18 oz</v>
      </c>
      <c r="G165" s="9">
        <f>_xlfn.XLOOKUP($E165,'Copy of Raw Data'!$E:$E,'Copy of Raw Data'!G:G,"ERROR",0,1)</f>
        <v>851</v>
      </c>
      <c r="H165" s="9">
        <f>_xlfn.XLOOKUP($E165,'Copy of Raw Data'!$E:$E,'Copy of Raw Data'!H:H,"ERROR",0,1)</f>
        <v>11094.99</v>
      </c>
      <c r="I165" s="9">
        <f>_xlfn.XLOOKUP($E165,'Copy of Raw Data'!$E:$E,'Copy of Raw Data'!I:I,"ERROR",0,1)</f>
        <v>0.000469386994178355</v>
      </c>
      <c r="J165" s="9" t="str">
        <f>_xlfn.XLOOKUP($E165,'Copy of Raw Data'!$E:$E,'Copy of 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10 to 15</v>
      </c>
      <c r="L165" s="9">
        <f>_xlfn.XLOOKUP($E165,'Copy of Raw Data'!$E:$E,'Copy of Raw Data'!L:L,"ERROR",0,1)</f>
        <v>13.3</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10 to 15</v>
      </c>
      <c r="N165" s="9">
        <f>_xlfn.XLOOKUP($E165,'Copy of Raw Data'!$E:$E,'Copy of Raw Data'!N:N,"ERROR",0,1)</f>
        <v>13.3</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12"/>
        <v>0</v>
      </c>
      <c r="Q165" s="9">
        <f>_xlfn.XLOOKUP($E165,'Copy of Raw Data'!$E:$E,'Copy of Raw Data'!Q:Q,"ERROR",0,1)</f>
        <v>18</v>
      </c>
      <c r="R165" s="9" t="str">
        <f>_xlfn.XLOOKUP($E165,'Copy of Raw Data'!$E:$E,'Copy of Raw Data'!R:R,"ERROR",0,1)</f>
        <v>oz</v>
      </c>
      <c r="S165" s="17">
        <f t="shared" si="11"/>
        <v>0.738888888888889</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0.5 to 0.75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 to 0.05</v>
      </c>
      <c r="V165" s="17">
        <f t="shared" si="13"/>
        <v>0.0249877879231954</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 to 0.05</v>
      </c>
      <c r="X165" s="17">
        <f t="shared" si="14"/>
        <v>0.0249877879231954</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15 to 20</v>
      </c>
      <c r="Z165" s="17">
        <f t="array" ref="Z165">_xlfn.IFS(AA165="oz",_xlfn.IFS(R165="oz",Q165,R165="fl oz",Q165*1.04,R165="ml",Q165*0.0338),AA165="fl oz",_xlfn.IFS(R165="oz",Q165/1.04,R165="fl oz",Q165,R165="ml",Q165*0.0338/1.04),AA165="ml",_xlfn.IFS(R165="oz",Q165/0.0338,R165="fl oz",Q165*1.04/0.0338,R165="ml",Q165))</f>
        <v>18</v>
      </c>
      <c r="AA165" s="9" t="str">
        <f>_xlfn.XLOOKUP($E165,'Copy of Raw Data'!$E:$E,'Copy of Raw Data'!AA:AA,"ERROR",0,1)</f>
        <v>oz</v>
      </c>
      <c r="AB165" s="9"/>
      <c r="AC165" s="9"/>
      <c r="AD165" s="9"/>
      <c r="AE165" s="9"/>
      <c r="AF165" s="9"/>
      <c r="AG165">
        <f>IF(SUMIF('Claims Backend'!$AG$1:$AZ$1,AG$3,'Claims Backend'!$AG164:$AZ164)&gt;=1,1,0)*$H165</f>
        <v>0</v>
      </c>
    </row>
    <row r="166" hidden="1" spans="1:33">
      <c r="A166" s="9" t="str">
        <f>_xlfn.XLOOKUP($E166,'Copy of Raw Data'!$E:$E,'Copy of Raw Data'!A:A,"ERROR",0,1)</f>
        <v>US</v>
      </c>
      <c r="B166" s="9" t="str">
        <f>_xlfn.XLOOKUP($E166,'Copy of Raw Data'!$E:$E,'Copy of Raw Data'!B:B,"ERROR",0,1)</f>
        <v>Hair Mousses</v>
      </c>
      <c r="C166" s="9" t="str">
        <f>_xlfn.XLOOKUP($E166,'Copy of Raw Data'!$E:$E,'Copy of Raw Data'!C:C,"ERROR",0,1)</f>
        <v>l'oreal</v>
      </c>
      <c r="D166" s="9" t="str">
        <f>_xlfn.XLOOKUP($E166,'Copy of Raw Data'!$E:$E,'Copy of Raw Data'!D:D,"ERROR",0,1)</f>
        <v>www.amazon.com/dp/B09YDJNDPJ</v>
      </c>
      <c r="E166" s="9" t="s">
        <v>616</v>
      </c>
      <c r="F166" s="9" t="str">
        <f>_xlfn.XLOOKUP($E166,'Copy of Raw Data'!$E:$E,'Copy of Raw Data'!F:F,"ERROR",0,1)</f>
        <v>L'Oréal Professionnel Hair Mousse, With Heat Protection, For All Curly &amp; Coily Hair, 10-in-1 Multi-Benefit, With Glycerin, Urea H and Hibiscus Seed Extract, Serie Expert Curl Expression, 250 ml</v>
      </c>
      <c r="G166" s="9">
        <f>_xlfn.XLOOKUP($E166,'Copy of Raw Data'!$E:$E,'Copy of Raw Data'!G:G,"ERROR",0,1)</f>
        <v>325</v>
      </c>
      <c r="H166" s="9">
        <f>_xlfn.XLOOKUP($E166,'Copy of Raw Data'!$E:$E,'Copy of Raw Data'!H:H,"ERROR",0,1)</f>
        <v>11040.62</v>
      </c>
      <c r="I166" s="9">
        <f>_xlfn.XLOOKUP($E166,'Copy of Raw Data'!$E:$E,'Copy of Raw Data'!I:I,"ERROR",0,1)</f>
        <v>0.000466636727920355</v>
      </c>
      <c r="J166" s="9" t="str">
        <f>_xlfn.XLOOKUP($E166,'Copy of Raw Data'!$E:$E,'Copy of 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30 to 40</v>
      </c>
      <c r="L166" s="9">
        <f>_xlfn.XLOOKUP($E166,'Copy of Raw Data'!$E:$E,'Copy of Raw Data'!L:L,"ERROR",0,1)</f>
        <v>34</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30 to 40</v>
      </c>
      <c r="N166" s="9">
        <f>_xlfn.XLOOKUP($E166,'Copy of Raw Data'!$E:$E,'Copy of Raw Data'!N:N,"ERROR",0,1)</f>
        <v>34</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No Discount</v>
      </c>
      <c r="P166" s="16">
        <f t="shared" si="12"/>
        <v>0</v>
      </c>
      <c r="Q166" s="9">
        <f>_xlfn.XLOOKUP($E166,'Copy of Raw Data'!$E:$E,'Copy of Raw Data'!Q:Q,"ERROR",0,1)</f>
        <v>250</v>
      </c>
      <c r="R166" s="9" t="str">
        <f>_xlfn.XLOOKUP($E166,'Copy of Raw Data'!$E:$E,'Copy of Raw Data'!R:R,"ERROR",0,1)</f>
        <v>ml</v>
      </c>
      <c r="S166" s="17">
        <f t="shared" si="11"/>
        <v>4.02366863905325</v>
      </c>
      <c r="T166" s="9" t="str">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4 to 5</v>
      </c>
      <c r="U166" s="17"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0.1 to 0.2</v>
      </c>
      <c r="V166" s="17">
        <f t="shared" si="13"/>
        <v>0.136072662801936</v>
      </c>
      <c r="W166" s="17"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0.1 to 0.2</v>
      </c>
      <c r="X166" s="17">
        <f t="shared" si="14"/>
        <v>0.136072662801936</v>
      </c>
      <c r="Y166" s="9"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8 to 10</v>
      </c>
      <c r="Z166" s="17">
        <f t="array" ref="Z166">_xlfn.IFS(AA166="oz",_xlfn.IFS(R166="oz",Q166,R166="fl oz",Q166*1.04,R166="ml",Q166*0.0338),AA166="fl oz",_xlfn.IFS(R166="oz",Q166/1.04,R166="fl oz",Q166,R166="ml",Q166*0.0338/1.04),AA166="ml",_xlfn.IFS(R166="oz",Q166/0.0338,R166="fl oz",Q166*1.04/0.0338,R166="ml",Q166))</f>
        <v>8.45</v>
      </c>
      <c r="AA166" s="9" t="str">
        <f>_xlfn.XLOOKUP($E166,'Copy of Raw Data'!$E:$E,'Copy of Raw Data'!AA:AA,"ERROR",0,1)</f>
        <v>oz</v>
      </c>
      <c r="AB166" s="9"/>
      <c r="AC166" s="9"/>
      <c r="AD166" s="9"/>
      <c r="AE166" s="9"/>
      <c r="AF166" s="9"/>
      <c r="AG166">
        <f>IF(SUMIF('Claims Backend'!$AG$1:$AZ$1,AG$3,'Claims Backend'!$AG165:$AZ165)&gt;=1,1,0)*$H166</f>
        <v>0</v>
      </c>
    </row>
    <row r="167" hidden="1" spans="1:33">
      <c r="A167" s="9" t="str">
        <f>_xlfn.XLOOKUP($E167,'Copy of Raw Data'!$E:$E,'Copy of Raw Data'!A:A,"ERROR",0,1)</f>
        <v>US</v>
      </c>
      <c r="B167" s="9" t="str">
        <f>_xlfn.XLOOKUP($E167,'Copy of Raw Data'!$E:$E,'Copy of Raw Data'!B:B,"ERROR",0,1)</f>
        <v>Hair Mousses</v>
      </c>
      <c r="C167" s="9" t="str">
        <f>_xlfn.XLOOKUP($E167,'Copy of Raw Data'!$E:$E,'Copy of Raw Data'!C:C,"ERROR",0,1)</f>
        <v>ag care</v>
      </c>
      <c r="D167" s="9" t="str">
        <f>_xlfn.XLOOKUP($E167,'Copy of Raw Data'!$E:$E,'Copy of Raw Data'!D:D,"ERROR",0,1)</f>
        <v>www.amazon.com/dp/B0B8GXYNJC</v>
      </c>
      <c r="E167" s="9" t="s">
        <v>619</v>
      </c>
      <c r="F167" s="9" t="str">
        <f>_xlfn.XLOOKUP($E167,'Copy of Raw Data'!$E:$E,'Copy of Raw Data'!F:F,"ERROR",0,1)</f>
        <v>AG Care Natural Cloud Airlight Volumizing Mousse</v>
      </c>
      <c r="G167" s="9">
        <f>_xlfn.XLOOKUP($E167,'Copy of Raw Data'!$E:$E,'Copy of Raw Data'!G:G,"ERROR",0,1)</f>
        <v>439</v>
      </c>
      <c r="H167" s="9">
        <f>_xlfn.XLOOKUP($E167,'Copy of Raw Data'!$E:$E,'Copy of Raw Data'!H:H,"ERROR",0,1)</f>
        <v>10975.93</v>
      </c>
      <c r="I167" s="9">
        <f>_xlfn.XLOOKUP($E167,'Copy of Raw Data'!$E:$E,'Copy of Raw Data'!I:I,"ERROR",0,1)</f>
        <v>0.00046289247147667</v>
      </c>
      <c r="J167" s="9" t="str">
        <f>_xlfn.XLOOKUP($E167,'Copy of Raw Data'!$E:$E,'Copy of 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20 to 30</v>
      </c>
      <c r="L167" s="9">
        <f>_xlfn.XLOOKUP($E167,'Copy of Raw Data'!$E:$E,'Copy of Raw Data'!L:L,"ERROR",0,1)</f>
        <v>25.46</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20 to 30</v>
      </c>
      <c r="N167" s="9">
        <f>_xlfn.XLOOKUP($E167,'Copy of Raw Data'!$E:$E,'Copy of Raw Data'!N:N,"ERROR",0,1)</f>
        <v>28</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8% to 10%</v>
      </c>
      <c r="P167" s="16">
        <f t="shared" si="12"/>
        <v>0.0907142857142857</v>
      </c>
      <c r="Q167" s="9">
        <f>_xlfn.XLOOKUP($E167,'Copy of Raw Data'!$E:$E,'Copy of Raw Data'!Q:Q,"ERROR",0,1)</f>
        <v>0</v>
      </c>
      <c r="R167" s="9">
        <f>_xlfn.XLOOKUP($E167,'Copy of Raw Data'!$E:$E,'Copy of Raw Data'!R:R,"ERROR",0,1)</f>
        <v>0</v>
      </c>
      <c r="S167" s="17" t="e">
        <f t="shared" si="11"/>
        <v>#N/A</v>
      </c>
      <c r="T167" s="9" t="e">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#N/A</v>
      </c>
      <c r="U167" s="17" t="e">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#N/A</v>
      </c>
      <c r="V167" s="17" t="e">
        <f t="shared" si="13"/>
        <v>#N/A</v>
      </c>
      <c r="W167" s="17" t="e">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#N/A</v>
      </c>
      <c r="X167" s="17" t="e">
        <f t="shared" si="14"/>
        <v>#N/A</v>
      </c>
      <c r="Y167" s="9" t="e">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#N/A</v>
      </c>
      <c r="Z167" s="17" t="e">
        <f t="array" ref="Z167">_xlfn.IFS(AA167="oz",_xlfn.IFS(R167="oz",Q167,R167="fl oz",Q167*1.04,R167="ml",Q167*0.0338),AA167="fl oz",_xlfn.IFS(R167="oz",Q167/1.04,R167="fl oz",Q167,R167="ml",Q167*0.0338/1.04),AA167="ml",_xlfn.IFS(R167="oz",Q167/0.0338,R167="fl oz",Q167*1.04/0.0338,R167="ml",Q167))</f>
        <v>#N/A</v>
      </c>
      <c r="AA167" s="9" t="str">
        <f>_xlfn.XLOOKUP($E167,'Copy of Raw Data'!$E:$E,'Copy of Raw Data'!AA:AA,"ERROR",0,1)</f>
        <v>oz</v>
      </c>
      <c r="AB167" s="9"/>
      <c r="AC167" s="9"/>
      <c r="AD167" s="9"/>
      <c r="AE167" s="9"/>
      <c r="AF167" s="9"/>
      <c r="AG167">
        <f>IF(SUMIF('Claims Backend'!$AG$1:$AZ$1,AG$3,'Claims Backend'!$AG166:$AZ166)&gt;=1,1,0)*$H167</f>
        <v>0</v>
      </c>
    </row>
    <row r="168" hidden="1" spans="1:33">
      <c r="A168" s="9" t="str">
        <f>_xlfn.XLOOKUP($E168,'Copy of Raw Data'!$E:$E,'Copy of Raw Data'!A:A,"ERROR",0,1)</f>
        <v>US</v>
      </c>
      <c r="B168" s="9" t="str">
        <f>_xlfn.XLOOKUP($E168,'Copy of Raw Data'!$E:$E,'Copy of Raw Data'!B:B,"ERROR",0,1)</f>
        <v>Hair Mousses</v>
      </c>
      <c r="C168" s="9" t="str">
        <f>_xlfn.XLOOKUP($E168,'Copy of Raw Data'!$E:$E,'Copy of Raw Data'!C:C,"ERROR",0,1)</f>
        <v>Wood</v>
      </c>
      <c r="D168" s="9" t="str">
        <f>_xlfn.XLOOKUP($E168,'Copy of Raw Data'!$E:$E,'Copy of Raw Data'!D:D,"ERROR",0,1)</f>
        <v>www.amazon.com/dp/B0009VS7O6</v>
      </c>
      <c r="E168" s="9" t="s">
        <v>623</v>
      </c>
      <c r="F168" s="9" t="str">
        <f>_xlfn.XLOOKUP($E168,'Copy of Raw Data'!$E:$E,'Copy of Raw Data'!F:F,"ERROR",0,1)</f>
        <v>Fantasia Liquid Mousse Spritz Super Hold, 12 Fl Oz</v>
      </c>
      <c r="G168" s="9">
        <f>_xlfn.XLOOKUP($E168,'Copy of Raw Data'!$E:$E,'Copy of Raw Data'!G:G,"ERROR",0,1)</f>
        <v>1076</v>
      </c>
      <c r="H168" s="9">
        <f>_xlfn.XLOOKUP($E168,'Copy of Raw Data'!$E:$E,'Copy of Raw Data'!H:H,"ERROR",0,1)</f>
        <v>10887.86</v>
      </c>
      <c r="I168" s="9">
        <f>_xlfn.XLOOKUP($E168,'Copy of Raw Data'!$E:$E,'Copy of Raw Data'!I:I,"ERROR",0,1)</f>
        <v>0.000458278367334133</v>
      </c>
      <c r="J168" s="9" t="str">
        <f>_xlfn.XLOOKUP($E168,'Copy of Raw Data'!$E:$E,'Copy of 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_xlfn.XLOOKUP($E168,'Copy of Raw Data'!$E:$E,'Copy of Raw Data'!L:L,"ERROR",0,1)</f>
        <v>10.28</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_xlfn.XLOOKUP($E168,'Copy of Raw Data'!$E:$E,'Copy of Raw Data'!N:N,"ERROR",0,1)</f>
        <v>12.61</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15% to 20%</v>
      </c>
      <c r="P168" s="16">
        <f t="shared" si="12"/>
        <v>0.1847739888977</v>
      </c>
      <c r="Q168" s="9">
        <f>_xlfn.XLOOKUP($E168,'Copy of Raw Data'!$E:$E,'Copy of Raw Data'!Q:Q,"ERROR",0,1)</f>
        <v>12</v>
      </c>
      <c r="R168" s="9" t="str">
        <f>_xlfn.XLOOKUP($E168,'Copy of Raw Data'!$E:$E,'Copy of Raw Data'!R:R,"ERROR",0,1)</f>
        <v>fl oz</v>
      </c>
      <c r="S168" s="17">
        <f t="shared" si="11"/>
        <v>0.823717948717949</v>
      </c>
      <c r="T168" s="9" t="str">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0.75 to 1</v>
      </c>
      <c r="U168" s="17"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 to 0.05</v>
      </c>
      <c r="V168" s="17">
        <f t="shared" si="13"/>
        <v>0.034170330289708</v>
      </c>
      <c r="W168" s="17"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 to 0.05</v>
      </c>
      <c r="X168" s="17">
        <f t="shared" si="14"/>
        <v>0.0278565420601268</v>
      </c>
      <c r="Y168" s="9"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10 to 15</v>
      </c>
      <c r="Z168" s="17">
        <f t="array" ref="Z168">_xlfn.IFS(AA168="oz",_xlfn.IFS(R168="oz",Q168,R168="fl oz",Q168*1.04,R168="ml",Q168*0.0338),AA168="fl oz",_xlfn.IFS(R168="oz",Q168/1.04,R168="fl oz",Q168,R168="ml",Q168*0.0338/1.04),AA168="ml",_xlfn.IFS(R168="oz",Q168/0.0338,R168="fl oz",Q168*1.04/0.0338,R168="ml",Q168))</f>
        <v>12.48</v>
      </c>
      <c r="AA168" s="9" t="str">
        <f>_xlfn.XLOOKUP($E168,'Copy of Raw Data'!$E:$E,'Copy of Raw Data'!AA:AA,"ERROR",0,1)</f>
        <v>oz</v>
      </c>
      <c r="AB168" s="9"/>
      <c r="AC168" s="9"/>
      <c r="AD168" s="9"/>
      <c r="AE168" s="9"/>
      <c r="AF168" s="9"/>
      <c r="AG168">
        <f>IF(SUMIF('Claims Backend'!$AG$1:$AZ$1,AG$3,'Claims Backend'!$AG167:$AZ167)&gt;=1,1,0)*$H168</f>
        <v>0</v>
      </c>
    </row>
    <row r="169" hidden="1" spans="1:33">
      <c r="A169" s="9" t="str">
        <f>_xlfn.XLOOKUP($E169,'Copy of Raw Data'!$E:$E,'Copy of Raw Data'!A:A,"ERROR",0,1)</f>
        <v>US</v>
      </c>
      <c r="B169" s="9" t="str">
        <f>_xlfn.XLOOKUP($E169,'Copy of Raw Data'!$E:$E,'Copy of Raw Data'!B:B,"ERROR",0,1)</f>
        <v>Hair Mousses</v>
      </c>
      <c r="C169" s="9" t="str">
        <f>_xlfn.XLOOKUP($E169,'Copy of Raw Data'!$E:$E,'Copy of Raw Data'!C:C,"ERROR",0,1)</f>
        <v>biotera</v>
      </c>
      <c r="D169" s="9" t="str">
        <f>_xlfn.XLOOKUP($E169,'Copy of Raw Data'!$E:$E,'Copy of Raw Data'!D:D,"ERROR",0,1)</f>
        <v>www.amazon.com/dp/B0BP5P2NSC</v>
      </c>
      <c r="E169" s="9" t="s">
        <v>627</v>
      </c>
      <c r="F169" s="9" t="str">
        <f>_xlfn.XLOOKUP($E169,'Copy of Raw Data'!$E:$E,'Copy of Raw Data'!F:F,"ERROR",0,1)</f>
        <v>BIOTERA Styling Mousse Lightweight Alcohol-Free | Instant Texture | Promotes Body &amp; Bounce | Microbiome Friendly | Vegan &amp; Cruelty Free | Paraben Free | Color-Safe</v>
      </c>
      <c r="G169" s="9">
        <f>_xlfn.XLOOKUP($E169,'Copy of Raw Data'!$E:$E,'Copy of Raw Data'!G:G,"ERROR",0,1)</f>
        <v>933</v>
      </c>
      <c r="H169" s="9">
        <f>_xlfn.XLOOKUP($E169,'Copy of Raw Data'!$E:$E,'Copy of Raw Data'!H:H,"ERROR",0,1)</f>
        <v>10779.33</v>
      </c>
      <c r="I169" s="9">
        <f>_xlfn.XLOOKUP($E169,'Copy of Raw Data'!$E:$E,'Copy of Raw Data'!I:I,"ERROR",0,1)</f>
        <v>0.000451940723323002</v>
      </c>
      <c r="J169" s="9" t="str">
        <f>_xlfn.XLOOKUP($E169,'Copy of Raw Data'!$E:$E,'Copy of 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10 to 15</v>
      </c>
      <c r="L169" s="9">
        <f>_xlfn.XLOOKUP($E169,'Copy of Raw Data'!$E:$E,'Copy of Raw Data'!L:L,"ERROR",0,1)</f>
        <v>11.76</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_xlfn.XLOOKUP($E169,'Copy of Raw Data'!$E:$E,'Copy of Raw Data'!N:N,"ERROR",0,1)</f>
        <v>12</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0% to 2%</v>
      </c>
      <c r="P169" s="16">
        <f t="shared" si="12"/>
        <v>0.02</v>
      </c>
      <c r="Q169" s="9">
        <f>_xlfn.XLOOKUP($E169,'Copy of Raw Data'!$E:$E,'Copy of Raw Data'!Q:Q,"ERROR",0,1)</f>
        <v>0</v>
      </c>
      <c r="R169" s="9">
        <f>_xlfn.XLOOKUP($E169,'Copy of Raw Data'!$E:$E,'Copy of Raw Data'!R:R,"ERROR",0,1)</f>
        <v>0</v>
      </c>
      <c r="S169" s="17" t="e">
        <f t="shared" si="11"/>
        <v>#N/A</v>
      </c>
      <c r="T169" s="9" t="e">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#N/A</v>
      </c>
      <c r="U169" s="17" t="e">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#N/A</v>
      </c>
      <c r="V169" s="17" t="e">
        <f t="shared" si="13"/>
        <v>#N/A</v>
      </c>
      <c r="W169" s="17" t="e">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#N/A</v>
      </c>
      <c r="X169" s="17" t="e">
        <f t="shared" si="14"/>
        <v>#N/A</v>
      </c>
      <c r="Y169" s="9" t="e">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#N/A</v>
      </c>
      <c r="Z169" s="17" t="e">
        <f t="array" ref="Z169">_xlfn.IFS(AA169="oz",_xlfn.IFS(R169="oz",Q169,R169="fl oz",Q169*1.04,R169="ml",Q169*0.0338),AA169="fl oz",_xlfn.IFS(R169="oz",Q169/1.04,R169="fl oz",Q169,R169="ml",Q169*0.0338/1.04),AA169="ml",_xlfn.IFS(R169="oz",Q169/0.0338,R169="fl oz",Q169*1.04/0.0338,R169="ml",Q169))</f>
        <v>#N/A</v>
      </c>
      <c r="AA169" s="9" t="str">
        <f>_xlfn.XLOOKUP($E169,'Copy of Raw Data'!$E:$E,'Copy of Raw Data'!AA:AA,"ERROR",0,1)</f>
        <v>oz</v>
      </c>
      <c r="AB169" s="9"/>
      <c r="AC169" s="9"/>
      <c r="AD169" s="9"/>
      <c r="AE169" s="9"/>
      <c r="AF169" s="9"/>
      <c r="AG169">
        <f>IF(SUMIF('Claims Backend'!$AG$1:$AZ$1,AG$3,'Claims Backend'!$AG168:$AZ168)&gt;=1,1,0)*$H169</f>
        <v>0</v>
      </c>
    </row>
    <row r="170" hidden="1" spans="1:33">
      <c r="A170" s="9" t="str">
        <f>_xlfn.XLOOKUP($E170,'Copy of Raw Data'!$E:$E,'Copy of Raw Data'!A:A,"ERROR",0,1)</f>
        <v>US</v>
      </c>
      <c r="B170" s="9" t="str">
        <f>_xlfn.XLOOKUP($E170,'Copy of Raw Data'!$E:$E,'Copy of Raw Data'!B:B,"ERROR",0,1)</f>
        <v>Hair Mousses</v>
      </c>
      <c r="C170" s="9" t="str">
        <f>_xlfn.XLOOKUP($E170,'Copy of Raw Data'!$E:$E,'Copy of Raw Data'!C:C,"ERROR",0,1)</f>
        <v>garnier</v>
      </c>
      <c r="D170" s="9" t="str">
        <f>_xlfn.XLOOKUP($E170,'Copy of Raw Data'!$E:$E,'Copy of Raw Data'!D:D,"ERROR",0,1)</f>
        <v>www.amazon.com/dp/B07BY94NJ3</v>
      </c>
      <c r="E170" s="9" t="s">
        <v>630</v>
      </c>
      <c r="F170" s="9" t="str">
        <f>_xlfn.XLOOKUP($E170,'Copy of Raw Data'!$E:$E,'Copy of Raw Data'!F:F,"ERROR",0,1)</f>
        <v>Garnier Fructis Style Mega Full Thickening Lotion for All Hair Types, 5 Ounce (2 Count) (Packaging May Vary)</v>
      </c>
      <c r="G170" s="9">
        <f>_xlfn.XLOOKUP($E170,'Copy of Raw Data'!$E:$E,'Copy of Raw Data'!G:G,"ERROR",0,1)</f>
        <v>1120</v>
      </c>
      <c r="H170" s="9">
        <f>_xlfn.XLOOKUP($E170,'Copy of Raw Data'!$E:$E,'Copy of Raw Data'!H:H,"ERROR",0,1)</f>
        <v>10630.26</v>
      </c>
      <c r="I170" s="9">
        <f>_xlfn.XLOOKUP($E170,'Copy of Raw Data'!$E:$E,'Copy of Raw Data'!I:I,"ERROR",0,1)</f>
        <v>0.000450427630478324</v>
      </c>
      <c r="J170" s="9" t="str">
        <f>_xlfn.XLOOKUP($E170,'Copy of Raw Data'!$E:$E,'Copy of 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5 to 10</v>
      </c>
      <c r="L170" s="9">
        <f>_xlfn.XLOOKUP($E170,'Copy of Raw Data'!$E:$E,'Copy of Raw Data'!L:L,"ERROR",0,1)</f>
        <v>9.52</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10 to 15</v>
      </c>
      <c r="N170" s="9">
        <f>_xlfn.XLOOKUP($E170,'Copy of Raw Data'!$E:$E,'Copy of Raw Data'!N:N,"ERROR",0,1)</f>
        <v>11.75</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15% to 20%</v>
      </c>
      <c r="P170" s="16">
        <f t="shared" si="12"/>
        <v>0.189787234042553</v>
      </c>
      <c r="Q170" s="9">
        <f>_xlfn.XLOOKUP($E170,'Copy of Raw Data'!$E:$E,'Copy of Raw Data'!Q:Q,"ERROR",0,1)</f>
        <v>10</v>
      </c>
      <c r="R170" s="9" t="str">
        <f>_xlfn.XLOOKUP($E170,'Copy of Raw Data'!$E:$E,'Copy of Raw Data'!R:R,"ERROR",0,1)</f>
        <v>oz</v>
      </c>
      <c r="S170" s="17">
        <f t="shared" si="11"/>
        <v>0.952</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0.75 to 1</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 to 0.05</v>
      </c>
      <c r="V170" s="17">
        <f t="shared" si="13"/>
        <v>0.0397362191410213</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 to 0.05</v>
      </c>
      <c r="X170" s="17">
        <f t="shared" si="14"/>
        <v>0.0321947920189381</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8 to 10</v>
      </c>
      <c r="Z170" s="17">
        <f t="array" ref="Z170">_xlfn.IFS(AA170="oz",_xlfn.IFS(R170="oz",Q170,R170="fl oz",Q170*1.04,R170="ml",Q170*0.0338),AA170="fl oz",_xlfn.IFS(R170="oz",Q170/1.04,R170="fl oz",Q170,R170="ml",Q170*0.0338/1.04),AA170="ml",_xlfn.IFS(R170="oz",Q170/0.0338,R170="fl oz",Q170*1.04/0.0338,R170="ml",Q170))</f>
        <v>10</v>
      </c>
      <c r="AA170" s="9" t="str">
        <f>_xlfn.XLOOKUP($E170,'Copy of Raw Data'!$E:$E,'Copy of Raw Data'!AA:AA,"ERROR",0,1)</f>
        <v>oz</v>
      </c>
      <c r="AB170" s="9"/>
      <c r="AC170" s="9"/>
      <c r="AD170" s="9"/>
      <c r="AE170" s="9"/>
      <c r="AF170" s="9"/>
      <c r="AG170">
        <f>IF(SUMIF('Claims Backend'!$AG$1:$AZ$1,AG$3,'Claims Backend'!$AG169:$AZ169)&gt;=1,1,0)*$H170</f>
        <v>0</v>
      </c>
    </row>
    <row r="171" hidden="1" spans="1:33">
      <c r="A171" s="9" t="str">
        <f>_xlfn.XLOOKUP($E171,'Copy of Raw Data'!$E:$E,'Copy of Raw Data'!A:A,"ERROR",0,1)</f>
        <v>US</v>
      </c>
      <c r="B171" s="9" t="str">
        <f>_xlfn.XLOOKUP($E171,'Copy of Raw Data'!$E:$E,'Copy of Raw Data'!B:B,"ERROR",0,1)</f>
        <v>Hair Mousses</v>
      </c>
      <c r="C171" s="9" t="str">
        <f>_xlfn.XLOOKUP($E171,'Copy of Raw Data'!$E:$E,'Copy of Raw Data'!C:C,"ERROR",0,1)</f>
        <v>HASK</v>
      </c>
      <c r="D171" s="9" t="str">
        <f>_xlfn.XLOOKUP($E171,'Copy of Raw Data'!$E:$E,'Copy of Raw Data'!D:D,"ERROR",0,1)</f>
        <v>www.amazon.com/dp/B08NV3HGMS</v>
      </c>
      <c r="E171" s="9" t="s">
        <v>634</v>
      </c>
      <c r="F171" s="9" t="str">
        <f>_xlfn.XLOOKUP($E171,'Copy of Raw Data'!$E:$E,'Copy of Raw Data'!F:F,"ERROR",0,1)</f>
        <v>HASK CURL CARE Curl Enhancing Mousse 2 Piece Bundle- vegan formula, cruelty free, color safe, gluten-free, sulfate-free, paraben-free</v>
      </c>
      <c r="G171" s="9">
        <f>_xlfn.XLOOKUP($E171,'Copy of Raw Data'!$E:$E,'Copy of Raw Data'!G:G,"ERROR",0,1)</f>
        <v>730</v>
      </c>
      <c r="H171" s="9">
        <f>_xlfn.XLOOKUP($E171,'Copy of Raw Data'!$E:$E,'Copy of Raw Data'!H:H,"ERROR",0,1)</f>
        <v>10594.67</v>
      </c>
      <c r="I171" s="9">
        <f>_xlfn.XLOOKUP($E171,'Copy of Raw Data'!$E:$E,'Copy of Raw Data'!I:I,"ERROR",0,1)</f>
        <v>0.000413712489996858</v>
      </c>
      <c r="J171" s="9" t="str">
        <f>_xlfn.XLOOKUP($E171,'Copy of Raw Data'!$E:$E,'Copy of 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10 to 15</v>
      </c>
      <c r="L171" s="9">
        <f>_xlfn.XLOOKUP($E171,'Copy of Raw Data'!$E:$E,'Copy of Raw Data'!L:L,"ERROR",0,1)</f>
        <v>14.6</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15 to 20</v>
      </c>
      <c r="N171" s="9">
        <f>_xlfn.XLOOKUP($E171,'Copy of Raw Data'!$E:$E,'Copy of Raw Data'!N:N,"ERROR",0,1)</f>
        <v>15.19</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2% to 4%</v>
      </c>
      <c r="P171" s="16">
        <f t="shared" si="12"/>
        <v>0.0388413429888084</v>
      </c>
      <c r="Q171" s="9">
        <f>_xlfn.XLOOKUP($E171,'Copy of Raw Data'!$E:$E,'Copy of Raw Data'!Q:Q,"ERROR",0,1)</f>
        <v>7</v>
      </c>
      <c r="R171" s="9" t="str">
        <f>_xlfn.XLOOKUP($E171,'Copy of Raw Data'!$E:$E,'Copy of Raw Data'!R:R,"ERROR",0,1)</f>
        <v>fl oz</v>
      </c>
      <c r="S171" s="17">
        <f t="shared" si="11"/>
        <v>2.00549450549451</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2 to 3</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0.05 to 0.1</v>
      </c>
      <c r="V171" s="17">
        <f t="shared" si="13"/>
        <v>0.0705626804713717</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0.05 to 0.1</v>
      </c>
      <c r="X171" s="17">
        <f t="shared" si="14"/>
        <v>0.0678219311969735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6 to 8</v>
      </c>
      <c r="Z171" s="17">
        <f t="array" ref="Z171">_xlfn.IFS(AA171="oz",_xlfn.IFS(R171="oz",Q171,R171="fl oz",Q171*1.04,R171="ml",Q171*0.0338),AA171="fl oz",_xlfn.IFS(R171="oz",Q171/1.04,R171="fl oz",Q171,R171="ml",Q171*0.0338/1.04),AA171="ml",_xlfn.IFS(R171="oz",Q171/0.0338,R171="fl oz",Q171*1.04/0.0338,R171="ml",Q171))</f>
        <v>7.28</v>
      </c>
      <c r="AA171" s="9" t="str">
        <f>_xlfn.XLOOKUP($E171,'Copy of Raw Data'!$E:$E,'Copy of Raw Data'!AA:AA,"ERROR",0,1)</f>
        <v>oz</v>
      </c>
      <c r="AB171" s="9"/>
      <c r="AC171" s="9"/>
      <c r="AD171" s="9"/>
      <c r="AE171" s="9"/>
      <c r="AF171" s="9"/>
      <c r="AG171">
        <f>IF(SUMIF('Claims Backend'!$AG$1:$AZ$1,AG$3,'Claims Backend'!$AG170:$AZ170)&gt;=1,1,0)*$H171</f>
        <v>0</v>
      </c>
    </row>
    <row r="172" hidden="1" spans="1:33">
      <c r="A172" s="9" t="str">
        <f>_xlfn.XLOOKUP($E172,'Copy of Raw Data'!$E:$E,'Copy of Raw Data'!A:A,"ERROR",0,1)</f>
        <v>US</v>
      </c>
      <c r="B172" s="9" t="str">
        <f>_xlfn.XLOOKUP($E172,'Copy of Raw Data'!$E:$E,'Copy of Raw Data'!B:B,"ERROR",0,1)</f>
        <v>Hair Mousses</v>
      </c>
      <c r="C172" s="9" t="str">
        <f>_xlfn.XLOOKUP($E172,'Copy of Raw Data'!$E:$E,'Copy of Raw Data'!C:C,"ERROR",0,1)</f>
        <v>fantasia</v>
      </c>
      <c r="D172" s="9" t="str">
        <f>_xlfn.XLOOKUP($E172,'Copy of Raw Data'!$E:$E,'Copy of Raw Data'!D:D,"ERROR",0,1)</f>
        <v>www.amazon.com/dp/B001553RS6</v>
      </c>
      <c r="E172" s="9" t="s">
        <v>638</v>
      </c>
      <c r="F172" s="9" t="str">
        <f>_xlfn.XLOOKUP($E172,'Copy of Raw Data'!$E:$E,'Copy of Raw Data'!F:F,"ERROR",0,1)</f>
        <v>Fantasia Liquid Mousse Spritz Spray, 12 Fl Oz (Pack of 1)</v>
      </c>
      <c r="G172" s="9">
        <f>_xlfn.XLOOKUP($E172,'Copy of Raw Data'!$E:$E,'Copy of Raw Data'!G:G,"ERROR",0,1)</f>
        <v>1042</v>
      </c>
      <c r="H172" s="9">
        <f>_xlfn.XLOOKUP($E172,'Copy of Raw Data'!$E:$E,'Copy of Raw Data'!H:H,"ERROR",0,1)</f>
        <v>9731.08</v>
      </c>
      <c r="I172" s="9">
        <f>_xlfn.XLOOKUP($E172,'Copy of Raw Data'!$E:$E,'Copy of Raw Data'!I:I,"ERROR",0,1)</f>
        <v>0.000408984872005057</v>
      </c>
      <c r="J172" s="9" t="str">
        <f>_xlfn.XLOOKUP($E172,'Copy of Raw Data'!$E:$E,'Copy of 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 to 10</v>
      </c>
      <c r="L172" s="9">
        <f>_xlfn.XLOOKUP($E172,'Copy of Raw Data'!$E:$E,'Copy of Raw Data'!L:L,"ERROR",0,1)</f>
        <v>9.33</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10 to 15</v>
      </c>
      <c r="N172" s="9">
        <f>_xlfn.XLOOKUP($E172,'Copy of Raw Data'!$E:$E,'Copy of Raw Data'!N:N,"ERROR",0,1)</f>
        <v>10.15</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8% to 10%</v>
      </c>
      <c r="P172" s="16">
        <f t="shared" si="12"/>
        <v>0.0807881773399015</v>
      </c>
      <c r="Q172" s="9">
        <f>_xlfn.XLOOKUP($E172,'Copy of Raw Data'!$E:$E,'Copy of Raw Data'!Q:Q,"ERROR",0,1)</f>
        <v>12</v>
      </c>
      <c r="R172" s="9" t="str">
        <f>_xlfn.XLOOKUP($E172,'Copy of Raw Data'!$E:$E,'Copy of Raw Data'!R:R,"ERROR",0,1)</f>
        <v>fl oz</v>
      </c>
      <c r="S172" s="17">
        <f t="shared" si="11"/>
        <v>0.747596153846154</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0.5 to 0.75</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17">
        <f t="shared" si="13"/>
        <v>0.0275042706138411</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17">
        <f t="shared" si="14"/>
        <v>0.0252822507218855</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10 to 15</v>
      </c>
      <c r="Z172" s="17">
        <f t="array" ref="Z172">_xlfn.IFS(AA172="oz",_xlfn.IFS(R172="oz",Q172,R172="fl oz",Q172*1.04,R172="ml",Q172*0.0338),AA172="fl oz",_xlfn.IFS(R172="oz",Q172/1.04,R172="fl oz",Q172,R172="ml",Q172*0.0338/1.04),AA172="ml",_xlfn.IFS(R172="oz",Q172/0.0338,R172="fl oz",Q172*1.04/0.0338,R172="ml",Q172))</f>
        <v>12.48</v>
      </c>
      <c r="AA172" s="9" t="str">
        <f>_xlfn.XLOOKUP($E172,'Copy of Raw Data'!$E:$E,'Copy of Raw Data'!AA:AA,"ERROR",0,1)</f>
        <v>oz</v>
      </c>
      <c r="AB172" s="9"/>
      <c r="AC172" s="9"/>
      <c r="AD172" s="9"/>
      <c r="AE172" s="9"/>
      <c r="AF172" s="9"/>
      <c r="AG172">
        <f>IF(SUMIF('Claims Backend'!$AG$1:$AZ$1,AG$3,'Claims Backend'!$AG171:$AZ171)&gt;=1,1,0)*$H172</f>
        <v>0</v>
      </c>
    </row>
    <row r="173" hidden="1" spans="1:33">
      <c r="A173" s="9" t="str">
        <f>_xlfn.XLOOKUP($E173,'Copy of Raw Data'!$E:$E,'Copy of Raw Data'!A:A,"ERROR",0,1)</f>
        <v>US</v>
      </c>
      <c r="B173" s="9" t="str">
        <f>_xlfn.XLOOKUP($E173,'Copy of Raw Data'!$E:$E,'Copy of Raw Data'!B:B,"ERROR",0,1)</f>
        <v>Hair Mousses</v>
      </c>
      <c r="C173" s="9" t="str">
        <f>_xlfn.XLOOKUP($E173,'Copy of Raw Data'!$E:$E,'Copy of Raw Data'!C:C,"ERROR",0,1)</f>
        <v>Kafune Amor Hair Care</v>
      </c>
      <c r="D173" s="9" t="str">
        <f>_xlfn.XLOOKUP($E173,'Copy of Raw Data'!$E:$E,'Copy of Raw Data'!D:D,"ERROR",0,1)</f>
        <v>www.amazon.com/dp/B096H7BJRL</v>
      </c>
      <c r="E173" s="9" t="s">
        <v>641</v>
      </c>
      <c r="F173" s="9" t="str">
        <f>_xlfn.XLOOKUP($E173,'Copy of Raw Data'!$E:$E,'Copy of Raw Data'!F:F,"ERROR",0,1)</f>
        <v>Lace Tint Melting Hair Mousse for Human Hair Wigs Lace Wigs Toupees and Hairpieces Natural Finishing Lace Color Edge Control Men and Women 3.4 oz by KAFUNE (Beige - Latte)</v>
      </c>
      <c r="G173" s="9">
        <f>_xlfn.XLOOKUP($E173,'Copy of Raw Data'!$E:$E,'Copy of Raw Data'!G:G,"ERROR",0,1)</f>
        <v>418</v>
      </c>
      <c r="H173" s="9">
        <f>_xlfn.XLOOKUP($E173,'Copy of Raw Data'!$E:$E,'Copy of Raw Data'!H:H,"ERROR",0,1)</f>
        <v>9619.88</v>
      </c>
      <c r="I173" s="9">
        <f>_xlfn.XLOOKUP($E173,'Copy of Raw Data'!$E:$E,'Copy of Raw Data'!I:I,"ERROR",0,1)</f>
        <v>0.000405931051858016</v>
      </c>
      <c r="J173" s="9" t="str">
        <f>_xlfn.XLOOKUP($E173,'Copy of Raw Data'!$E:$E,'Copy of 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20 to 30</v>
      </c>
      <c r="L173" s="9">
        <f>_xlfn.XLOOKUP($E173,'Copy of Raw Data'!$E:$E,'Copy of Raw Data'!L:L,"ERROR",0,1)</f>
        <v>23.27</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20 to 30</v>
      </c>
      <c r="N173" s="9">
        <f>_xlfn.XLOOKUP($E173,'Copy of Raw Data'!$E:$E,'Copy of Raw Data'!N:N,"ERROR",0,1)</f>
        <v>24</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2% to 4%</v>
      </c>
      <c r="P173" s="16">
        <f t="shared" si="12"/>
        <v>0.0304166666666667</v>
      </c>
      <c r="Q173" s="9">
        <f>_xlfn.XLOOKUP($E173,'Copy of Raw Data'!$E:$E,'Copy of Raw Data'!Q:Q,"ERROR",0,1)</f>
        <v>3.4</v>
      </c>
      <c r="R173" s="9" t="str">
        <f>_xlfn.XLOOKUP($E173,'Copy of Raw Data'!$E:$E,'Copy of Raw Data'!R:R,"ERROR",0,1)</f>
        <v>oz</v>
      </c>
      <c r="S173" s="17">
        <f t="shared" si="11"/>
        <v>6.84411764705882</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5 to 10</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0.2 to 0.3</v>
      </c>
      <c r="V173" s="17">
        <f t="shared" si="13"/>
        <v>0.238715709482982</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0.2 to 0.3</v>
      </c>
      <c r="X173" s="17">
        <f t="shared" si="14"/>
        <v>0.231454773319541</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2 to 4</v>
      </c>
      <c r="Z173" s="17">
        <f t="array" ref="Z173">_xlfn.IFS(AA173="oz",_xlfn.IFS(R173="oz",Q173,R173="fl oz",Q173*1.04,R173="ml",Q173*0.0338),AA173="fl oz",_xlfn.IFS(R173="oz",Q173/1.04,R173="fl oz",Q173,R173="ml",Q173*0.0338/1.04),AA173="ml",_xlfn.IFS(R173="oz",Q173/0.0338,R173="fl oz",Q173*1.04/0.0338,R173="ml",Q173))</f>
        <v>3.4</v>
      </c>
      <c r="AA173" s="9" t="str">
        <f>_xlfn.XLOOKUP($E173,'Copy of Raw Data'!$E:$E,'Copy of Raw Data'!AA:AA,"ERROR",0,1)</f>
        <v>oz</v>
      </c>
      <c r="AB173" s="9"/>
      <c r="AC173" s="9"/>
      <c r="AD173" s="9"/>
      <c r="AE173" s="9"/>
      <c r="AF173" s="9"/>
      <c r="AG173">
        <f>IF(SUMIF('Claims Backend'!$AG$1:$AZ$1,AG$3,'Claims Backend'!$AG172:$AZ172)&gt;=1,1,0)*$H173</f>
        <v>0</v>
      </c>
    </row>
    <row r="174" hidden="1" spans="1:33">
      <c r="A174" s="9" t="str">
        <f>_xlfn.XLOOKUP($E174,'Copy of Raw Data'!$E:$E,'Copy of Raw Data'!A:A,"ERROR",0,1)</f>
        <v>US</v>
      </c>
      <c r="B174" s="9" t="str">
        <f>_xlfn.XLOOKUP($E174,'Copy of Raw Data'!$E:$E,'Copy of Raw Data'!B:B,"ERROR",0,1)</f>
        <v>Hair Mousses</v>
      </c>
      <c r="C174" s="9" t="str">
        <f>_xlfn.XLOOKUP($E174,'Copy of Raw Data'!$E:$E,'Copy of Raw Data'!C:C,"ERROR",0,1)</f>
        <v>john frieda</v>
      </c>
      <c r="D174" s="9" t="str">
        <f>_xlfn.XLOOKUP($E174,'Copy of Raw Data'!$E:$E,'Copy of Raw Data'!D:D,"ERROR",0,1)</f>
        <v>www.amazon.com/dp/B006OHM1M8</v>
      </c>
      <c r="E174" s="9" t="s">
        <v>645</v>
      </c>
      <c r="F174" s="9" t="str">
        <f>_xlfn.XLOOKUP($E174,'Copy of Raw Data'!$E:$E,'Copy of Raw Data'!F:F,"ERROR",0,1)</f>
        <v>John Frieda Frizz Ease Curl Reviver Mousse, Enhances Curls, Soft Flexible Hold, Mousse for Curly or Frizzy Hair, 7.2 Ounces, Alcohol-Free</v>
      </c>
      <c r="G174" s="9">
        <f>_xlfn.XLOOKUP($E174,'Copy of Raw Data'!$E:$E,'Copy of Raw Data'!G:G,"ERROR",0,1)</f>
        <v>1216</v>
      </c>
      <c r="H174" s="9">
        <f>_xlfn.XLOOKUP($E174,'Copy of Raw Data'!$E:$E,'Copy of Raw Data'!H:H,"ERROR",0,1)</f>
        <v>9548.05</v>
      </c>
      <c r="I174" s="9">
        <f>_xlfn.XLOOKUP($E174,'Copy of Raw Data'!$E:$E,'Copy of Raw Data'!I:I,"ERROR",0,1)</f>
        <v>0.000405619420204419</v>
      </c>
      <c r="J174" s="9" t="str">
        <f>_xlfn.XLOOKUP($E174,'Copy of Raw Data'!$E:$E,'Copy of 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5 to 10</v>
      </c>
      <c r="L174" s="9">
        <f>_xlfn.XLOOKUP($E174,'Copy of Raw Data'!$E:$E,'Copy of Raw Data'!L:L,"ERROR",0,1)</f>
        <v>7.86</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5 to 10</v>
      </c>
      <c r="N174" s="9">
        <f>_xlfn.XLOOKUP($E174,'Copy of Raw Data'!$E:$E,'Copy of Raw Data'!N:N,"ERROR",0,1)</f>
        <v>9.49</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15% to 20%</v>
      </c>
      <c r="P174" s="16">
        <f t="shared" si="12"/>
        <v>0.171759747102213</v>
      </c>
      <c r="Q174" s="9">
        <f>_xlfn.XLOOKUP($E174,'Copy of Raw Data'!$E:$E,'Copy of Raw Data'!Q:Q,"ERROR",0,1)</f>
        <v>7.2</v>
      </c>
      <c r="R174" s="9" t="str">
        <f>_xlfn.XLOOKUP($E174,'Copy of Raw Data'!$E:$E,'Copy of Raw Data'!R:R,"ERROR",0,1)</f>
        <v>fl oz</v>
      </c>
      <c r="S174" s="17">
        <f t="shared" si="11"/>
        <v>1.04967948717949</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1 to 2</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 to 0.05</v>
      </c>
      <c r="V174" s="17">
        <f t="shared" si="13"/>
        <v>0.0428596926314207</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 to 0.05</v>
      </c>
      <c r="X174" s="17">
        <f t="shared" si="14"/>
        <v>0.0354981226641693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7.488</v>
      </c>
      <c r="AA174" s="9" t="str">
        <f>_xlfn.XLOOKUP($E174,'Copy of Raw Data'!$E:$E,'Copy of Raw Data'!AA:AA,"ERROR",0,1)</f>
        <v>oz</v>
      </c>
      <c r="AB174" s="9"/>
      <c r="AC174" s="9"/>
      <c r="AD174" s="9"/>
      <c r="AE174" s="9"/>
      <c r="AF174" s="9"/>
      <c r="AG174">
        <f>IF(SUMIF('Claims Backend'!$AG$1:$AZ$1,AG$3,'Claims Backend'!$AG173:$AZ173)&gt;=1,1,0)*$H174</f>
        <v>0</v>
      </c>
    </row>
    <row r="175" hidden="1" spans="1:33">
      <c r="A175" s="9" t="str">
        <f>_xlfn.XLOOKUP($E175,'Copy of Raw Data'!$E:$E,'Copy of Raw Data'!A:A,"ERROR",0,1)</f>
        <v>US</v>
      </c>
      <c r="B175" s="9" t="str">
        <f>_xlfn.XLOOKUP($E175,'Copy of Raw Data'!$E:$E,'Copy of Raw Data'!B:B,"ERROR",0,1)</f>
        <v>Hair Mousses</v>
      </c>
      <c r="C175" s="9" t="str">
        <f>_xlfn.XLOOKUP($E175,'Copy of Raw Data'!$E:$E,'Copy of Raw Data'!C:C,"ERROR",0,1)</f>
        <v>wella</v>
      </c>
      <c r="D175" s="9" t="str">
        <f>_xlfn.XLOOKUP($E175,'Copy of Raw Data'!$E:$E,'Copy of Raw Data'!D:D,"ERROR",0,1)</f>
        <v>www.amazon.com/dp/B016AVH0HI</v>
      </c>
      <c r="E175" s="9" t="s">
        <v>649</v>
      </c>
      <c r="F175" s="9" t="str">
        <f>_xlfn.XLOOKUP($E175,'Copy of Raw Data'!$E:$E,'Copy of Raw Data'!F:F,"ERROR",0,1)</f>
        <v>Wella EIMI Root Shoot Mousse, For a Precise Root Lift, Added Volume, And A Light Hold, 6.8 oz</v>
      </c>
      <c r="G175" s="9">
        <f>_xlfn.XLOOKUP($E175,'Copy of Raw Data'!$E:$E,'Copy of Raw Data'!G:G,"ERROR",0,1)</f>
        <v>432</v>
      </c>
      <c r="H175" s="9">
        <f>_xlfn.XLOOKUP($E175,'Copy of Raw Data'!$E:$E,'Copy of Raw Data'!H:H,"ERROR",0,1)</f>
        <v>9540.72</v>
      </c>
      <c r="I175" s="9">
        <f>_xlfn.XLOOKUP($E175,'Copy of Raw Data'!$E:$E,'Copy of Raw Data'!I:I,"ERROR",0,1)</f>
        <v>0.000399300057449912</v>
      </c>
      <c r="J175" s="9" t="str">
        <f>_xlfn.XLOOKUP($E175,'Copy of Raw Data'!$E:$E,'Copy of 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20 to 30</v>
      </c>
      <c r="L175" s="9">
        <f>_xlfn.XLOOKUP($E175,'Copy of Raw Data'!$E:$E,'Copy of Raw Data'!L:L,"ERROR",0,1)</f>
        <v>22.1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20 to 30</v>
      </c>
      <c r="N175" s="9">
        <f>_xlfn.XLOOKUP($E175,'Copy of Raw Data'!$E:$E,'Copy of Raw Data'!N:N,"ERROR",0,1)</f>
        <v>22.1</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No Discount</v>
      </c>
      <c r="P175" s="16">
        <f t="shared" si="12"/>
        <v>0</v>
      </c>
      <c r="Q175" s="9">
        <f>_xlfn.XLOOKUP($E175,'Copy of Raw Data'!$E:$E,'Copy of Raw Data'!Q:Q,"ERROR",0,1)</f>
        <v>6.8</v>
      </c>
      <c r="R175" s="9" t="str">
        <f>_xlfn.XLOOKUP($E175,'Copy of Raw Data'!$E:$E,'Copy of Raw Data'!R:R,"ERROR",0,1)</f>
        <v>oz</v>
      </c>
      <c r="S175" s="17">
        <f t="shared" si="11"/>
        <v>3.25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13"/>
        <v>0.109908691241123</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14"/>
        <v>0.109908691241123</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6 to 8</v>
      </c>
      <c r="Z175" s="17">
        <f t="array" ref="Z175">_xlfn.IFS(AA175="oz",_xlfn.IFS(R175="oz",Q175,R175="fl oz",Q175*1.04,R175="ml",Q175*0.0338),AA175="fl oz",_xlfn.IFS(R175="oz",Q175/1.04,R175="fl oz",Q175,R175="ml",Q175*0.0338/1.04),AA175="ml",_xlfn.IFS(R175="oz",Q175/0.0338,R175="fl oz",Q175*1.04/0.0338,R175="ml",Q175))</f>
        <v>6.8</v>
      </c>
      <c r="AA175" s="9" t="str">
        <f>_xlfn.XLOOKUP($E175,'Copy of Raw Data'!$E:$E,'Copy of Raw Data'!AA:AA,"ERROR",0,1)</f>
        <v>oz</v>
      </c>
      <c r="AB175" s="9"/>
      <c r="AC175" s="9"/>
      <c r="AD175" s="9"/>
      <c r="AE175" s="9"/>
      <c r="AF175" s="9"/>
      <c r="AG175">
        <f>IF(SUMIF('Claims Backend'!$AG$1:$AZ$1,AG$3,'Claims Backend'!$AG174:$AZ174)&gt;=1,1,0)*$H175</f>
        <v>0</v>
      </c>
    </row>
    <row r="176" hidden="1" spans="1:33">
      <c r="A176" s="9" t="str">
        <f>_xlfn.XLOOKUP($E176,'Copy of Raw Data'!$E:$E,'Copy of Raw Data'!A:A,"ERROR",0,1)</f>
        <v>US</v>
      </c>
      <c r="B176" s="9" t="str">
        <f>_xlfn.XLOOKUP($E176,'Copy of Raw Data'!$E:$E,'Copy of Raw Data'!B:B,"ERROR",0,1)</f>
        <v>Hair Mousses</v>
      </c>
      <c r="C176" s="9" t="str">
        <f>_xlfn.XLOOKUP($E176,'Copy of Raw Data'!$E:$E,'Copy of Raw Data'!C:C,"ERROR",0,1)</f>
        <v>TRESemmé</v>
      </c>
      <c r="D176" s="9" t="str">
        <f>_xlfn.XLOOKUP($E176,'Copy of Raw Data'!$E:$E,'Copy of Raw Data'!D:D,"ERROR",0,1)</f>
        <v>www.amazon.com/dp/B01BVIOD6G</v>
      </c>
      <c r="E176" s="9" t="s">
        <v>652</v>
      </c>
      <c r="F176" s="9" t="str">
        <f>_xlfn.XLOOKUP($E176,'Copy of Raw Data'!$E:$E,'Copy of Raw Data'!F:F,"ERROR",0,1)</f>
        <v>TRESemmé Hair Mousse Extra Hold, White, 2 Oz</v>
      </c>
      <c r="G176" s="9">
        <f>_xlfn.XLOOKUP($E176,'Copy of Raw Data'!$E:$E,'Copy of Raw Data'!G:G,"ERROR",0,1)</f>
        <v>1270</v>
      </c>
      <c r="H176" s="9">
        <f>_xlfn.XLOOKUP($E176,'Copy of Raw Data'!$E:$E,'Copy of Raw Data'!H:H,"ERROR",0,1)</f>
        <v>9392.08</v>
      </c>
      <c r="I176" s="9">
        <f>_xlfn.XLOOKUP($E176,'Copy of Raw Data'!$E:$E,'Copy of Raw Data'!I:I,"ERROR",0,1)</f>
        <v>0.000395170194035132</v>
      </c>
      <c r="J176" s="9" t="str">
        <f>_xlfn.XLOOKUP($E176,'Copy of Raw Data'!$E:$E,'Copy of 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5 to 10</v>
      </c>
      <c r="L176" s="9">
        <f>_xlfn.XLOOKUP($E176,'Copy of Raw Data'!$E:$E,'Copy of Raw Data'!L:L,"ERROR",0,1)</f>
        <v>7.01</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5 to 10</v>
      </c>
      <c r="N176" s="9">
        <f>_xlfn.XLOOKUP($E176,'Copy of Raw Data'!$E:$E,'Copy of Raw Data'!N:N,"ERROR",0,1)</f>
        <v>9.05</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20% to 25%</v>
      </c>
      <c r="P176" s="16">
        <f t="shared" si="12"/>
        <v>0.225414364640884</v>
      </c>
      <c r="Q176" s="9">
        <f>_xlfn.XLOOKUP($E176,'Copy of Raw Data'!$E:$E,'Copy of Raw Data'!Q:Q,"ERROR",0,1)</f>
        <v>2</v>
      </c>
      <c r="R176" s="9" t="str">
        <f>_xlfn.XLOOKUP($E176,'Copy of Raw Data'!$E:$E,'Copy of Raw Data'!R:R,"ERROR",0,1)</f>
        <v>oz</v>
      </c>
      <c r="S176" s="17">
        <f t="shared" si="11"/>
        <v>3.505</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3 to 4</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0.1 to 0.2</v>
      </c>
      <c r="V176" s="17">
        <f t="shared" si="13"/>
        <v>0.153026716266486</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0.1 to 0.2</v>
      </c>
      <c r="X176" s="17">
        <f t="shared" si="14"/>
        <v>0.118532296246195</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1 to 2</v>
      </c>
      <c r="Z176" s="17">
        <f t="array" ref="Z176">_xlfn.IFS(AA176="oz",_xlfn.IFS(R176="oz",Q176,R176="fl oz",Q176*1.04,R176="ml",Q176*0.0338),AA176="fl oz",_xlfn.IFS(R176="oz",Q176/1.04,R176="fl oz",Q176,R176="ml",Q176*0.0338/1.04),AA176="ml",_xlfn.IFS(R176="oz",Q176/0.0338,R176="fl oz",Q176*1.04/0.0338,R176="ml",Q176))</f>
        <v>2</v>
      </c>
      <c r="AA176" s="9" t="str">
        <f>_xlfn.XLOOKUP($E176,'Copy of Raw Data'!$E:$E,'Copy of Raw Data'!AA:AA,"ERROR",0,1)</f>
        <v>oz</v>
      </c>
      <c r="AB176" s="9"/>
      <c r="AC176" s="9"/>
      <c r="AD176" s="9"/>
      <c r="AE176" s="9"/>
      <c r="AF176" s="9"/>
      <c r="AG176">
        <f>IF(SUMIF('Claims Backend'!$AG$1:$AZ$1,AG$3,'Claims Backend'!$AG175:$AZ175)&gt;=1,1,0)*$H176</f>
        <v>0</v>
      </c>
    </row>
    <row r="177" hidden="1" spans="1:33">
      <c r="A177" s="9" t="str">
        <f>_xlfn.XLOOKUP($E177,'Copy of Raw Data'!$E:$E,'Copy of Raw Data'!A:A,"ERROR",0,1)</f>
        <v>US</v>
      </c>
      <c r="B177" s="9" t="str">
        <f>_xlfn.XLOOKUP($E177,'Copy of Raw Data'!$E:$E,'Copy of Raw Data'!B:B,"ERROR",0,1)</f>
        <v>Hair Mousses</v>
      </c>
      <c r="C177" s="9" t="str">
        <f>_xlfn.XLOOKUP($E177,'Copy of Raw Data'!$E:$E,'Copy of Raw Data'!C:C,"ERROR",0,1)</f>
        <v>SheaMoisture</v>
      </c>
      <c r="D177" s="9" t="str">
        <f>_xlfn.XLOOKUP($E177,'Copy of Raw Data'!$E:$E,'Copy of Raw Data'!D:D,"ERROR",0,1)</f>
        <v>www.amazon.com/dp/B0BS1SW4K1</v>
      </c>
      <c r="E177" s="9" t="s">
        <v>655</v>
      </c>
      <c r="F177" s="9" t="str">
        <f>_xlfn.XLOOKUP($E177,'Copy of Raw Data'!$E:$E,'Copy of Raw Data'!F:F,"ERROR",0,1)</f>
        <v>SheaMoisture Manuka Honey &amp; Mafura Oil Wrap &amp; Set Mousse Hydrating Made For Hold, Body, &amp; Shine 7.5oz</v>
      </c>
      <c r="G177" s="9">
        <f>_xlfn.XLOOKUP($E177,'Copy of Raw Data'!$E:$E,'Copy of Raw Data'!G:G,"ERROR",0,1)</f>
        <v>846</v>
      </c>
      <c r="H177" s="9">
        <f>_xlfn.XLOOKUP($E177,'Copy of Raw Data'!$E:$E,'Copy of Raw Data'!H:H,"ERROR",0,1)</f>
        <v>9294.94</v>
      </c>
      <c r="I177" s="9">
        <f>_xlfn.XLOOKUP($E177,'Copy of Raw Data'!$E:$E,'Copy of Raw Data'!I:I,"ERROR",0,1)</f>
        <v>0.000390386881982457</v>
      </c>
      <c r="J177" s="9" t="str">
        <f>_xlfn.XLOOKUP($E177,'Copy of Raw Data'!$E:$E,'Copy of 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10 to 15</v>
      </c>
      <c r="L177" s="9">
        <f>_xlfn.XLOOKUP($E177,'Copy of Raw Data'!$E:$E,'Copy of Raw Data'!L:L,"ERROR",0,1)</f>
        <v>10.99</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10 to 15</v>
      </c>
      <c r="N177" s="9">
        <f>_xlfn.XLOOKUP($E177,'Copy of Raw Data'!$E:$E,'Copy of Raw Data'!N:N,"ERROR",0,1)</f>
        <v>10.99</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6">
        <f t="shared" si="12"/>
        <v>0</v>
      </c>
      <c r="Q177" s="9">
        <f>_xlfn.XLOOKUP($E177,'Copy of Raw Data'!$E:$E,'Copy of Raw Data'!Q:Q,"ERROR",0,1)</f>
        <v>7.5</v>
      </c>
      <c r="R177" s="9" t="str">
        <f>_xlfn.XLOOKUP($E177,'Copy of Raw Data'!$E:$E,'Copy of Raw Data'!R:R,"ERROR",0,1)</f>
        <v>oz</v>
      </c>
      <c r="S177" s="17">
        <f t="shared" si="11"/>
        <v>1.46533333333333</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13"/>
        <v>0.0495547288918949</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14"/>
        <v>0.0495547288918949</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7.5</v>
      </c>
      <c r="AA177" s="9" t="str">
        <f>_xlfn.XLOOKUP($E177,'Copy of Raw Data'!$E:$E,'Copy of Raw Data'!AA:AA,"ERROR",0,1)</f>
        <v>oz</v>
      </c>
      <c r="AB177" s="9"/>
      <c r="AC177" s="9"/>
      <c r="AD177" s="9"/>
      <c r="AE177" s="9"/>
      <c r="AF177" s="9"/>
      <c r="AG177">
        <f>IF(SUMIF('Claims Backend'!$AG$1:$AZ$1,AG$3,'Claims Backend'!$AG176:$AZ176)&gt;=1,1,0)*$H177</f>
        <v>0</v>
      </c>
    </row>
    <row r="178" hidden="1" spans="1:33">
      <c r="A178" s="9" t="str">
        <f>_xlfn.XLOOKUP($E178,'Copy of Raw Data'!$E:$E,'Copy of Raw Data'!A:A,"ERROR",0,1)</f>
        <v>US</v>
      </c>
      <c r="B178" s="9" t="str">
        <f>_xlfn.XLOOKUP($E178,'Copy of Raw Data'!$E:$E,'Copy of Raw Data'!B:B,"ERROR",0,1)</f>
        <v>Hair Mousses</v>
      </c>
      <c r="C178" s="9" t="str">
        <f>_xlfn.XLOOKUP($E178,'Copy of Raw Data'!$E:$E,'Copy of Raw Data'!C:C,"ERROR",0,1)</f>
        <v>Goiple</v>
      </c>
      <c r="D178" s="9" t="str">
        <f>_xlfn.XLOOKUP($E178,'Copy of Raw Data'!$E:$E,'Copy of Raw Data'!D:D,"ERROR",0,1)</f>
        <v>www.amazon.com/dp/B0C4SGWVJ8</v>
      </c>
      <c r="E178" s="9" t="s">
        <v>658</v>
      </c>
      <c r="F178" s="9" t="str">
        <f>_xlfn.XLOOKUP($E178,'Copy of Raw Data'!$E:$E,'Copy of Raw Data'!F:F,"ERROR",0,1)</f>
        <v>Lace Tint Melting Hair Mousse, 6.8 fl oz Lace Tint Mousse for Women Hair Wigs Lace Wigs Toupees and Hairpieces Natural Finishing Lace Color, Lace Tint Mousse for Wigs Tool Set (Dark Brown)</v>
      </c>
      <c r="G178" s="9">
        <f>_xlfn.XLOOKUP($E178,'Copy of Raw Data'!$E:$E,'Copy of Raw Data'!G:G,"ERROR",0,1)</f>
        <v>1003</v>
      </c>
      <c r="H178" s="9">
        <f>_xlfn.XLOOKUP($E178,'Copy of Raw Data'!$E:$E,'Copy of Raw Data'!H:H,"ERROR",0,1)</f>
        <v>9182.43</v>
      </c>
      <c r="I178" s="9">
        <f>_xlfn.XLOOKUP($E178,'Copy of Raw Data'!$E:$E,'Copy of Raw Data'!I:I,"ERROR",0,1)</f>
        <v>0.000356837374915285</v>
      </c>
      <c r="J178" s="9" t="str">
        <f>_xlfn.XLOOKUP($E178,'Copy of Raw Data'!$E:$E,'Copy of 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5 to 10</v>
      </c>
      <c r="L178" s="9">
        <f>_xlfn.XLOOKUP($E178,'Copy of Raw Data'!$E:$E,'Copy of Raw Data'!L:L,"ERROR",0,1)</f>
        <v>9.17</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5 to 10</v>
      </c>
      <c r="N178" s="9">
        <f>_xlfn.XLOOKUP($E178,'Copy of Raw Data'!$E:$E,'Copy of Raw Data'!N:N,"ERROR",0,1)</f>
        <v>9.47</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2% to 4%</v>
      </c>
      <c r="P178" s="16">
        <f t="shared" si="12"/>
        <v>0.0316789862724394</v>
      </c>
      <c r="Q178" s="9">
        <f>_xlfn.XLOOKUP($E178,'Copy of Raw Data'!$E:$E,'Copy of Raw Data'!Q:Q,"ERROR",0,1)</f>
        <v>6.8</v>
      </c>
      <c r="R178" s="9" t="str">
        <f>_xlfn.XLOOKUP($E178,'Copy of Raw Data'!$E:$E,'Copy of Raw Data'!R:R,"ERROR",0,1)</f>
        <v>fl oz</v>
      </c>
      <c r="S178" s="17">
        <f t="shared" si="11"/>
        <v>1.2966628959276</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1 to 2</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13"/>
        <v>0.0452852117148204</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14"/>
        <v>0.0438506221145621</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6 to 8</v>
      </c>
      <c r="Z178" s="17">
        <f t="array" ref="Z178">_xlfn.IFS(AA178="oz",_xlfn.IFS(R178="oz",Q178,R178="fl oz",Q178*1.04,R178="ml",Q178*0.0338),AA178="fl oz",_xlfn.IFS(R178="oz",Q178/1.04,R178="fl oz",Q178,R178="ml",Q178*0.0338/1.04),AA178="ml",_xlfn.IFS(R178="oz",Q178/0.0338,R178="fl oz",Q178*1.04/0.0338,R178="ml",Q178))</f>
        <v>7.072</v>
      </c>
      <c r="AA178" s="9" t="str">
        <f>_xlfn.XLOOKUP($E178,'Copy of Raw Data'!$E:$E,'Copy of Raw Data'!AA:AA,"ERROR",0,1)</f>
        <v>oz</v>
      </c>
      <c r="AB178" s="9"/>
      <c r="AC178" s="9"/>
      <c r="AD178" s="9"/>
      <c r="AE178" s="9"/>
      <c r="AF178" s="9"/>
      <c r="AG178">
        <f>IF(SUMIF('Claims Backend'!$AG$1:$AZ$1,AG$3,'Claims Backend'!$AG177:$AZ177)&gt;=1,1,0)*$H178</f>
        <v>0</v>
      </c>
    </row>
    <row r="179" hidden="1" spans="1:33">
      <c r="A179" s="9" t="str">
        <f>_xlfn.XLOOKUP($E179,'Copy of Raw Data'!$E:$E,'Copy of Raw Data'!A:A,"ERROR",0,1)</f>
        <v>US</v>
      </c>
      <c r="B179" s="9" t="str">
        <f>_xlfn.XLOOKUP($E179,'Copy of Raw Data'!$E:$E,'Copy of Raw Data'!B:B,"ERROR",0,1)</f>
        <v>Hair Mousses</v>
      </c>
      <c r="C179" s="9" t="str">
        <f>_xlfn.XLOOKUP($E179,'Copy of Raw Data'!$E:$E,'Copy of Raw Data'!C:C,"ERROR",0,1)</f>
        <v>Roux Lottabody</v>
      </c>
      <c r="D179" s="9" t="str">
        <f>_xlfn.XLOOKUP($E179,'Copy of Raw Data'!$E:$E,'Copy of Raw Data'!D:D,"ERROR",0,1)</f>
        <v>www.amazon.com/dp/B09K4H5148</v>
      </c>
      <c r="E179" s="9" t="s">
        <v>662</v>
      </c>
      <c r="F179" s="9" t="str">
        <f>_xlfn.XLOOKUP($E179,'Copy of Raw Data'!$E:$E,'Copy of Raw Data'!F:F,"ERROR",0,1)</f>
        <v>Roux Lottabody Lotta Body Wrap Me Foaming Mousse Coconut and Shea Oils 7 Ounce (207ml) (Pack of 3)</v>
      </c>
      <c r="G179" s="9">
        <f>_xlfn.XLOOKUP($E179,'Copy of Raw Data'!$E:$E,'Copy of Raw Data'!G:G,"ERROR",0,1)</f>
        <v>604</v>
      </c>
      <c r="H179" s="9">
        <f>_xlfn.XLOOKUP($E179,'Copy of Raw Data'!$E:$E,'Copy of Raw Data'!H:H,"ERROR",0,1)</f>
        <v>8393.3</v>
      </c>
      <c r="I179" s="9">
        <f>_xlfn.XLOOKUP($E179,'Copy of Raw Data'!$E:$E,'Copy of Raw Data'!I:I,"ERROR",0,1)</f>
        <v>0.000352963449093226</v>
      </c>
      <c r="J179" s="9" t="str">
        <f>_xlfn.XLOOKUP($E179,'Copy of Raw Data'!$E:$E,'Copy of 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15 to 20</v>
      </c>
      <c r="L179" s="9">
        <f>_xlfn.XLOOKUP($E179,'Copy of Raw Data'!$E:$E,'Copy of Raw Data'!L:L,"ERROR",0,1)</f>
        <v>15.01</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20 to 30</v>
      </c>
      <c r="N179" s="9">
        <f>_xlfn.XLOOKUP($E179,'Copy of Raw Data'!$E:$E,'Copy of Raw Data'!N:N,"ERROR",0,1)</f>
        <v>22.59</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30% to 40%</v>
      </c>
      <c r="P179" s="16">
        <f t="shared" si="12"/>
        <v>0.335546702080567</v>
      </c>
      <c r="Q179" s="9">
        <f>_xlfn.XLOOKUP($E179,'Copy of Raw Data'!$E:$E,'Copy of Raw Data'!Q:Q,"ERROR",0,1)</f>
        <v>21</v>
      </c>
      <c r="R179" s="9" t="str">
        <f>_xlfn.XLOOKUP($E179,'Copy of Raw Data'!$E:$E,'Copy of Raw Data'!R:R,"ERROR",0,1)</f>
        <v>oz</v>
      </c>
      <c r="S179" s="17">
        <f t="shared" si="11"/>
        <v>0.714761904761905</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0.5 to 0.75</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 to 0.05</v>
      </c>
      <c r="V179" s="17">
        <f t="shared" si="13"/>
        <v>0.0363785690129958</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14"/>
        <v>0.0241718601542748</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20 to 25</v>
      </c>
      <c r="Z179" s="17">
        <f t="array" ref="Z179">_xlfn.IFS(AA179="oz",_xlfn.IFS(R179="oz",Q179,R179="fl oz",Q179*1.04,R179="ml",Q179*0.0338),AA179="fl oz",_xlfn.IFS(R179="oz",Q179/1.04,R179="fl oz",Q179,R179="ml",Q179*0.0338/1.04),AA179="ml",_xlfn.IFS(R179="oz",Q179/0.0338,R179="fl oz",Q179*1.04/0.0338,R179="ml",Q179))</f>
        <v>21</v>
      </c>
      <c r="AA179" s="9" t="str">
        <f>_xlfn.XLOOKUP($E179,'Copy of Raw Data'!$E:$E,'Copy of Raw Data'!AA:AA,"ERROR",0,1)</f>
        <v>oz</v>
      </c>
      <c r="AB179" s="9"/>
      <c r="AC179" s="9"/>
      <c r="AD179" s="9"/>
      <c r="AE179" s="9"/>
      <c r="AF179" s="9"/>
      <c r="AG179">
        <f>IF(SUMIF('Claims Backend'!$AG$1:$AZ$1,AG$3,'Claims Backend'!$AG178:$AZ178)&gt;=1,1,0)*$H179</f>
        <v>0</v>
      </c>
    </row>
    <row r="180" hidden="1" spans="1:33">
      <c r="A180" s="9" t="str">
        <f>_xlfn.XLOOKUP($E180,'Copy of Raw Data'!$E:$E,'Copy of Raw Data'!A:A,"ERROR",0,1)</f>
        <v>US</v>
      </c>
      <c r="B180" s="9" t="str">
        <f>_xlfn.XLOOKUP($E180,'Copy of Raw Data'!$E:$E,'Copy of Raw Data'!B:B,"ERROR",0,1)</f>
        <v>Hair Mousses</v>
      </c>
      <c r="C180" s="9" t="str">
        <f>_xlfn.XLOOKUP($E180,'Copy of Raw Data'!$E:$E,'Copy of Raw Data'!C:C,"ERROR",0,1)</f>
        <v>iwell signature</v>
      </c>
      <c r="D180" s="9" t="str">
        <f>_xlfn.XLOOKUP($E180,'Copy of Raw Data'!$E:$E,'Copy of Raw Data'!D:D,"ERROR",0,1)</f>
        <v>www.amazon.com/dp/B0BB3B13JW</v>
      </c>
      <c r="E180" s="9" t="s">
        <v>666</v>
      </c>
      <c r="F180" s="9" t="str">
        <f>_xlfn.XLOOKUP($E180,'Copy of Raw Data'!$E:$E,'Copy of Raw Data'!F:F,"ERROR",0,1)</f>
        <v>IWELL Signature Lace Tint Mousse 7 Fl oz (200ml) | Concealer Tinted Mousse for Lace Wigs Hair Wigs | Perfect Match Your Skin Tone | Easy Tinting | Quick-Drying | Safe and Convenient | Value Size 7 fl oz (Dark Brown)</v>
      </c>
      <c r="G180" s="9">
        <f>_xlfn.XLOOKUP($E180,'Copy of Raw Data'!$E:$E,'Copy of Raw Data'!G:G,"ERROR",0,1)</f>
        <v>850</v>
      </c>
      <c r="H180" s="9">
        <f>_xlfn.XLOOKUP($E180,'Copy of Raw Data'!$E:$E,'Copy of Raw Data'!H:H,"ERROR",0,1)</f>
        <v>8302.18</v>
      </c>
      <c r="I180" s="9">
        <f>_xlfn.XLOOKUP($E180,'Copy of Raw Data'!$E:$E,'Copy of Raw Data'!I:I,"ERROR",0,1)</f>
        <v>0.000335101811081579</v>
      </c>
      <c r="J180" s="9" t="str">
        <f>_xlfn.XLOOKUP($E180,'Copy of Raw Data'!$E:$E,'Copy of 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10 to 15</v>
      </c>
      <c r="L180" s="9">
        <f>_xlfn.XLOOKUP($E180,'Copy of Raw Data'!$E:$E,'Copy of Raw Data'!L:L,"ERROR",0,1)</f>
        <v>10.2</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10 to 15</v>
      </c>
      <c r="N180" s="9">
        <f>_xlfn.XLOOKUP($E180,'Copy of Raw Data'!$E:$E,'Copy of Raw Data'!N:N,"ERROR",0,1)</f>
        <v>12.17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15% to 20%</v>
      </c>
      <c r="P180" s="16">
        <f t="shared" si="12"/>
        <v>0.161873459326212</v>
      </c>
      <c r="Q180" s="9">
        <f>_xlfn.XLOOKUP($E180,'Copy of Raw Data'!$E:$E,'Copy of Raw Data'!Q:Q,"ERROR",0,1)</f>
        <v>7</v>
      </c>
      <c r="R180" s="9" t="str">
        <f>_xlfn.XLOOKUP($E180,'Copy of Raw Data'!$E:$E,'Copy of Raw Data'!R:R,"ERROR",0,1)</f>
        <v>fl oz</v>
      </c>
      <c r="S180" s="17">
        <f t="shared" si="11"/>
        <v>1.4010989010989</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13"/>
        <v>0.0565337604566553</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14"/>
        <v>0.0473824450828171</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7.28</v>
      </c>
      <c r="AA180" s="9" t="str">
        <f>_xlfn.XLOOKUP($E180,'Copy of Raw Data'!$E:$E,'Copy of Raw Data'!AA:AA,"ERROR",0,1)</f>
        <v>oz</v>
      </c>
      <c r="AB180" s="9"/>
      <c r="AC180" s="9"/>
      <c r="AD180" s="9"/>
      <c r="AE180" s="9"/>
      <c r="AF180" s="9"/>
      <c r="AG180">
        <f>IF(SUMIF('Claims Backend'!$AG$1:$AZ$1,AG$3,'Claims Backend'!$AG179:$AZ179)&gt;=1,1,0)*$H180</f>
        <v>0</v>
      </c>
    </row>
    <row r="181" hidden="1" spans="1:33">
      <c r="A181" s="9" t="str">
        <f>_xlfn.XLOOKUP($E181,'Copy of Raw Data'!$E:$E,'Copy of Raw Data'!A:A,"ERROR",0,1)</f>
        <v>US</v>
      </c>
      <c r="B181" s="9" t="str">
        <f>_xlfn.XLOOKUP($E181,'Copy of Raw Data'!$E:$E,'Copy of Raw Data'!B:B,"ERROR",0,1)</f>
        <v>Hair Mousses</v>
      </c>
      <c r="C181" s="9" t="str">
        <f>_xlfn.XLOOKUP($E181,'Copy of Raw Data'!$E:$E,'Copy of Raw Data'!C:C,"ERROR",0,1)</f>
        <v>Aussie</v>
      </c>
      <c r="D181" s="9" t="str">
        <f>_xlfn.XLOOKUP($E181,'Copy of Raw Data'!$E:$E,'Copy of Raw Data'!D:D,"ERROR",0,1)</f>
        <v>www.amazon.com/dp/B07M7XRF9Z</v>
      </c>
      <c r="E181" s="9" t="s">
        <v>669</v>
      </c>
      <c r="F181" s="9" t="str">
        <f>_xlfn.XLOOKUP($E181,'Copy of Raw Data'!$E:$E,'Copy of Raw Data'!F:F,"ERROR",0,1)</f>
        <v>Aussie Headstrong Volume With Bamboo &amp; Kakadu Plum Mousse, 6.0 Fl oz, 4.669 Fl oz</v>
      </c>
      <c r="G181" s="9">
        <f>_xlfn.XLOOKUP($E181,'Copy of Raw Data'!$E:$E,'Copy of Raw Data'!G:G,"ERROR",0,1)</f>
        <v>904</v>
      </c>
      <c r="H181" s="9">
        <f>_xlfn.XLOOKUP($E181,'Copy of Raw Data'!$E:$E,'Copy of Raw Data'!H:H,"ERROR",0,1)</f>
        <v>7882.05</v>
      </c>
      <c r="I181" s="9">
        <f>_xlfn.XLOOKUP($E181,'Copy of Raw Data'!$E:$E,'Copy of Raw Data'!I:I,"ERROR",0,1)</f>
        <v>0.000332902958540789</v>
      </c>
      <c r="J181" s="9" t="str">
        <f>_xlfn.XLOOKUP($E181,'Copy of Raw Data'!$E:$E,'Copy of 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5 to 10</v>
      </c>
      <c r="L181" s="9">
        <f>_xlfn.XLOOKUP($E181,'Copy of Raw Data'!$E:$E,'Copy of Raw Data'!L:L,"ERROR",0,1)</f>
        <v>8.84</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5 to 10</v>
      </c>
      <c r="N181" s="9">
        <f>_xlfn.XLOOKUP($E181,'Copy of Raw Data'!$E:$E,'Copy of Raw Data'!N:N,"ERROR",0,1)</f>
        <v>9.7</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8% to 10%</v>
      </c>
      <c r="P181" s="16">
        <f t="shared" si="12"/>
        <v>0.0886597938144329</v>
      </c>
      <c r="Q181" s="9">
        <f>_xlfn.XLOOKUP($E181,'Copy of Raw Data'!$E:$E,'Copy of Raw Data'!Q:Q,"ERROR",0,1)</f>
        <v>6</v>
      </c>
      <c r="R181" s="9" t="str">
        <f>_xlfn.XLOOKUP($E181,'Copy of Raw Data'!$E:$E,'Copy of Raw Data'!R:R,"ERROR",0,1)</f>
        <v>fl oz</v>
      </c>
      <c r="S181" s="17">
        <f t="shared" si="11"/>
        <v>1.41666666666667</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1 to 2</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0.05 to 0.1</v>
      </c>
      <c r="V181" s="17">
        <f t="shared" si="13"/>
        <v>0.0525697389072431</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14"/>
        <v>0.0479089166948484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6 to 8</v>
      </c>
      <c r="Z181" s="17">
        <f t="array" ref="Z181">_xlfn.IFS(AA181="oz",_xlfn.IFS(R181="oz",Q181,R181="fl oz",Q181*1.04,R181="ml",Q181*0.0338),AA181="fl oz",_xlfn.IFS(R181="oz",Q181/1.04,R181="fl oz",Q181,R181="ml",Q181*0.0338/1.04),AA181="ml",_xlfn.IFS(R181="oz",Q181/0.0338,R181="fl oz",Q181*1.04/0.0338,R181="ml",Q181))</f>
        <v>6.24</v>
      </c>
      <c r="AA181" s="9" t="str">
        <f>_xlfn.XLOOKUP($E181,'Copy of Raw Data'!$E:$E,'Copy of Raw Data'!AA:AA,"ERROR",0,1)</f>
        <v>oz</v>
      </c>
      <c r="AB181" s="9"/>
      <c r="AC181" s="9"/>
      <c r="AD181" s="9"/>
      <c r="AE181" s="9"/>
      <c r="AF181" s="9"/>
      <c r="AG181">
        <f>IF(SUMIF('Claims Backend'!$AG$1:$AZ$1,AG$3,'Claims Backend'!$AG180:$AZ180)&gt;=1,1,0)*$H181</f>
        <v>0</v>
      </c>
    </row>
    <row r="182" hidden="1" spans="1:33">
      <c r="A182" s="9" t="str">
        <f>_xlfn.XLOOKUP($E182,'Copy of Raw Data'!$E:$E,'Copy of Raw Data'!A:A,"ERROR",0,1)</f>
        <v>US</v>
      </c>
      <c r="B182" s="9" t="str">
        <f>_xlfn.XLOOKUP($E182,'Copy of Raw Data'!$E:$E,'Copy of Raw Data'!B:B,"ERROR",0,1)</f>
        <v>Hair Mousses</v>
      </c>
      <c r="C182" s="9" t="str">
        <f>_xlfn.XLOOKUP($E182,'Copy of Raw Data'!$E:$E,'Copy of Raw Data'!C:C,"ERROR",0,1)</f>
        <v>cantu</v>
      </c>
      <c r="D182" s="9" t="str">
        <f>_xlfn.XLOOKUP($E182,'Copy of Raw Data'!$E:$E,'Copy of Raw Data'!D:D,"ERROR",0,1)</f>
        <v>www.amazon.com/dp/B0B334FW6N</v>
      </c>
      <c r="E182" s="9" t="s">
        <v>673</v>
      </c>
      <c r="F182" s="9" t="str">
        <f>_xlfn.XLOOKUP($E182,'Copy of Raw Data'!$E:$E,'Copy of Raw Data'!F:F,"ERROR",0,1)</f>
        <v>Cantu Wave Whip Curling Mousse for Natural Hair with Pure Shea Butter, 8.4 fl oz (Pack of 2) (Packaging May Vary)</v>
      </c>
      <c r="G182" s="9">
        <f>_xlfn.XLOOKUP($E182,'Copy of Raw Data'!$E:$E,'Copy of Raw Data'!G:G,"ERROR",0,1)</f>
        <v>579</v>
      </c>
      <c r="H182" s="9">
        <f>_xlfn.XLOOKUP($E182,'Copy of Raw Data'!$E:$E,'Copy of Raw Data'!H:H,"ERROR",0,1)</f>
        <v>7830.33</v>
      </c>
      <c r="I182" s="9">
        <f>_xlfn.XLOOKUP($E182,'Copy of Raw Data'!$E:$E,'Copy of Raw Data'!I:I,"ERROR",0,1)</f>
        <v>0.00032829310585328</v>
      </c>
      <c r="J182" s="9" t="str">
        <f>_xlfn.XLOOKUP($E182,'Copy of Raw Data'!$E:$E,'Copy of 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10 to 15</v>
      </c>
      <c r="L182" s="9">
        <f>_xlfn.XLOOKUP($E182,'Copy of Raw Data'!$E:$E,'Copy of Raw Data'!L:L,"ERROR",0,1)</f>
        <v>13.51</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10 to 15</v>
      </c>
      <c r="N182" s="9">
        <f>_xlfn.XLOOKUP($E182,'Copy of Raw Data'!$E:$E,'Copy of Raw Data'!N:N,"ERROR",0,1)</f>
        <v>13.51</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No Discount</v>
      </c>
      <c r="P182" s="16">
        <f t="shared" si="12"/>
        <v>0</v>
      </c>
      <c r="Q182" s="9">
        <f>_xlfn.XLOOKUP($E182,'Copy of Raw Data'!$E:$E,'Copy of Raw Data'!Q:Q,"ERROR",0,1)</f>
        <v>16.8</v>
      </c>
      <c r="R182" s="9" t="str">
        <f>_xlfn.XLOOKUP($E182,'Copy of Raw Data'!$E:$E,'Copy of Raw Data'!R:R,"ERROR",0,1)</f>
        <v>fl oz</v>
      </c>
      <c r="S182" s="17">
        <f t="shared" si="11"/>
        <v>0.773237179487179</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0.75 to 1</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13"/>
        <v>0.0261493804358194</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14"/>
        <v>0.0261493804358194</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17.472</v>
      </c>
      <c r="AA182" s="9" t="str">
        <f>_xlfn.XLOOKUP($E182,'Copy of Raw Data'!$E:$E,'Copy of Raw Data'!AA:AA,"ERROR",0,1)</f>
        <v>oz</v>
      </c>
      <c r="AB182" s="9"/>
      <c r="AC182" s="9"/>
      <c r="AD182" s="9"/>
      <c r="AE182" s="9"/>
      <c r="AF182" s="9"/>
      <c r="AG182">
        <f>IF(SUMIF('Claims Backend'!$AG$1:$AZ$1,AG$3,'Claims Backend'!$AG181:$AZ181)&gt;=1,1,0)*$H182</f>
        <v>0</v>
      </c>
    </row>
    <row r="183" hidden="1" spans="1:33">
      <c r="A183" s="9" t="str">
        <f>_xlfn.XLOOKUP($E183,'Copy of Raw Data'!$E:$E,'Copy of Raw Data'!A:A,"ERROR",0,1)</f>
        <v>US</v>
      </c>
      <c r="B183" s="9" t="str">
        <f>_xlfn.XLOOKUP($E183,'Copy of Raw Data'!$E:$E,'Copy of Raw Data'!B:B,"ERROR",0,1)</f>
        <v>Hair Mousses</v>
      </c>
      <c r="C183" s="9" t="str">
        <f>_xlfn.XLOOKUP($E183,'Copy of Raw Data'!$E:$E,'Copy of Raw Data'!C:C,"ERROR",0,1)</f>
        <v>osis+</v>
      </c>
      <c r="D183" s="9" t="str">
        <f>_xlfn.XLOOKUP($E183,'Copy of Raw Data'!$E:$E,'Copy of Raw Data'!D:D,"ERROR",0,1)</f>
        <v>www.amazon.com/dp/B074PW3VZR</v>
      </c>
      <c r="E183" s="9" t="s">
        <v>677</v>
      </c>
      <c r="F183" s="9" t="str">
        <f>_xlfn.XLOOKUP($E183,'Copy of Raw Data'!$E:$E,'Copy of Raw Data'!F:F,"ERROR",0,1)</f>
        <v>OSiS+ ELASTIC FINISH Flexible Hold Light Control Hairspray,9.1 Ounce (Pack of 2)</v>
      </c>
      <c r="G183" s="9">
        <f>_xlfn.XLOOKUP($E183,'Copy of Raw Data'!$E:$E,'Copy of Raw Data'!G:G,"ERROR",0,1)</f>
        <v>402</v>
      </c>
      <c r="H183" s="9">
        <f>_xlfn.XLOOKUP($E183,'Copy of Raw Data'!$E:$E,'Copy of Raw Data'!H:H,"ERROR",0,1)</f>
        <v>7721.9</v>
      </c>
      <c r="I183" s="9">
        <f>_xlfn.XLOOKUP($E183,'Copy of Raw Data'!$E:$E,'Copy of Raw Data'!I:I,"ERROR",0,1)</f>
        <v>0.000317161521151903</v>
      </c>
      <c r="J183" s="9" t="str">
        <f>_xlfn.XLOOKUP($E183,'Copy of Raw Data'!$E:$E,'Copy of 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_xlfn.XLOOKUP($E183,'Copy of Raw Data'!$E:$E,'Copy of Raw Data'!L:L,"ERROR",0,1)</f>
        <v>19.17</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_xlfn.XLOOKUP($E183,'Copy of Raw Data'!$E:$E,'Copy of Raw Data'!N:N,"ERROR",0,1)</f>
        <v>24.3</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20% to 25%</v>
      </c>
      <c r="P183" s="16">
        <f t="shared" si="12"/>
        <v>0.211111111111111</v>
      </c>
      <c r="Q183" s="9">
        <f>_xlfn.XLOOKUP($E183,'Copy of Raw Data'!$E:$E,'Copy of Raw Data'!Q:Q,"ERROR",0,1)</f>
        <v>18.2</v>
      </c>
      <c r="R183" s="9" t="str">
        <f>_xlfn.XLOOKUP($E183,'Copy of Raw Data'!$E:$E,'Copy of Raw Data'!R:R,"ERROR",0,1)</f>
        <v>fl oz</v>
      </c>
      <c r="S183" s="17">
        <f t="shared" si="11"/>
        <v>1.01278529163145</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1 to 2</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 to 0.05</v>
      </c>
      <c r="V183" s="17">
        <f t="shared" si="13"/>
        <v>0.0434160413089161</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 to 0.05</v>
      </c>
      <c r="X183" s="17">
        <f t="shared" si="14"/>
        <v>0.0342504325881449</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15 to 20</v>
      </c>
      <c r="Z183" s="17">
        <f t="array" ref="Z183">_xlfn.IFS(AA183="oz",_xlfn.IFS(R183="oz",Q183,R183="fl oz",Q183*1.04,R183="ml",Q183*0.0338),AA183="fl oz",_xlfn.IFS(R183="oz",Q183/1.04,R183="fl oz",Q183,R183="ml",Q183*0.0338/1.04),AA183="ml",_xlfn.IFS(R183="oz",Q183/0.0338,R183="fl oz",Q183*1.04/0.0338,R183="ml",Q183))</f>
        <v>18.928</v>
      </c>
      <c r="AA183" s="9" t="str">
        <f>_xlfn.XLOOKUP($E183,'Copy of Raw Data'!$E:$E,'Copy of Raw Data'!AA:AA,"ERROR",0,1)</f>
        <v>oz</v>
      </c>
      <c r="AB183" s="9"/>
      <c r="AC183" s="9"/>
      <c r="AD183" s="9"/>
      <c r="AE183" s="9"/>
      <c r="AF183" s="9"/>
      <c r="AG183">
        <f>IF(SUMIF('Claims Backend'!$AG$1:$AZ$1,AG$3,'Claims Backend'!$AG182:$AZ182)&gt;=1,1,0)*$H183</f>
        <v>0</v>
      </c>
    </row>
    <row r="184" hidden="1" spans="1:33">
      <c r="A184" s="9" t="str">
        <f>_xlfn.XLOOKUP($E184,'Copy of Raw Data'!$E:$E,'Copy of Raw Data'!A:A,"ERROR",0,1)</f>
        <v>US</v>
      </c>
      <c r="B184" s="9" t="str">
        <f>_xlfn.XLOOKUP($E184,'Copy of Raw Data'!$E:$E,'Copy of Raw Data'!B:B,"ERROR",0,1)</f>
        <v>Hair Mousses</v>
      </c>
      <c r="C184" s="9" t="str">
        <f>_xlfn.XLOOKUP($E184,'Copy of Raw Data'!$E:$E,'Copy of Raw Data'!C:C,"ERROR",0,1)</f>
        <v>sexyhair</v>
      </c>
      <c r="D184" s="9" t="str">
        <f>_xlfn.XLOOKUP($E184,'Copy of Raw Data'!$E:$E,'Copy of Raw Data'!D:D,"ERROR",0,1)</f>
        <v>www.amazon.com/dp/B08N6H8BPC</v>
      </c>
      <c r="E184" s="9" t="s">
        <v>680</v>
      </c>
      <c r="F184" s="9" t="str">
        <f>_xlfn.XLOOKUP($E184,'Copy of Raw Data'!$E:$E,'Copy of Raw Data'!F:F,"ERROR",0,1)</f>
        <v>SexyHair Style Curl Power Curl Bounce Mousse, 8.5 Oz | Light Control | Tames Unruly Curls | Adds Definition and Controls Frizz</v>
      </c>
      <c r="G184" s="9">
        <f>_xlfn.XLOOKUP($E184,'Copy of Raw Data'!$E:$E,'Copy of Raw Data'!G:G,"ERROR",0,1)</f>
        <v>386</v>
      </c>
      <c r="H184" s="9">
        <f>_xlfn.XLOOKUP($E184,'Copy of Raw Data'!$E:$E,'Copy of Raw Data'!H:H,"ERROR",0,1)</f>
        <v>7460.07</v>
      </c>
      <c r="I184" s="9">
        <f>_xlfn.XLOOKUP($E184,'Copy of Raw Data'!$E:$E,'Copy of Raw Data'!I:I,"ERROR",0,1)</f>
        <v>0.000317160670860897</v>
      </c>
      <c r="J184" s="9" t="str">
        <f>_xlfn.XLOOKUP($E184,'Copy of Raw Data'!$E:$E,'Copy of 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 to 20</v>
      </c>
      <c r="L184" s="9">
        <f>_xlfn.XLOOKUP($E184,'Copy of Raw Data'!$E:$E,'Copy of Raw Data'!L:L,"ERROR",0,1)</f>
        <v>19.81</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20 to 30</v>
      </c>
      <c r="N184" s="9">
        <f>_xlfn.XLOOKUP($E184,'Copy of Raw Data'!$E:$E,'Copy of Raw Data'!N:N,"ERROR",0,1)</f>
        <v>20.27</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2% to 4%</v>
      </c>
      <c r="P184" s="16">
        <f t="shared" si="12"/>
        <v>0.0226936359151456</v>
      </c>
      <c r="Q184" s="9">
        <f>_xlfn.XLOOKUP($E184,'Copy of Raw Data'!$E:$E,'Copy of Raw Data'!Q:Q,"ERROR",0,1)</f>
        <v>8.5</v>
      </c>
      <c r="R184" s="9" t="str">
        <f>_xlfn.XLOOKUP($E184,'Copy of Raw Data'!$E:$E,'Copy of Raw Data'!R:R,"ERROR",0,1)</f>
        <v>oz</v>
      </c>
      <c r="S184" s="17">
        <f t="shared" si="11"/>
        <v>2.33058823529412</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0.05 to 0.1</v>
      </c>
      <c r="V184" s="17">
        <f t="shared" si="13"/>
        <v>0.0806461238536673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14"/>
        <v>0.0788159700809644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8 to 10</v>
      </c>
      <c r="Z184" s="17">
        <f t="array" ref="Z184">_xlfn.IFS(AA184="oz",_xlfn.IFS(R184="oz",Q184,R184="fl oz",Q184*1.04,R184="ml",Q184*0.0338),AA184="fl oz",_xlfn.IFS(R184="oz",Q184/1.04,R184="fl oz",Q184,R184="ml",Q184*0.0338/1.04),AA184="ml",_xlfn.IFS(R184="oz",Q184/0.0338,R184="fl oz",Q184*1.04/0.0338,R184="ml",Q184))</f>
        <v>8.5</v>
      </c>
      <c r="AA184" s="9" t="str">
        <f>_xlfn.XLOOKUP($E184,'Copy of Raw Data'!$E:$E,'Copy of Raw Data'!AA:AA,"ERROR",0,1)</f>
        <v>oz</v>
      </c>
      <c r="AB184" s="9"/>
      <c r="AC184" s="9"/>
      <c r="AD184" s="9"/>
      <c r="AE184" s="9"/>
      <c r="AF184" s="9"/>
      <c r="AG184">
        <f>IF(SUMIF('Claims Backend'!$AG$1:$AZ$1,AG$3,'Claims Backend'!$AG183:$AZ183)&gt;=1,1,0)*$H184</f>
        <v>0</v>
      </c>
    </row>
    <row r="185" hidden="1" spans="1:33">
      <c r="A185" s="9" t="str">
        <f>_xlfn.XLOOKUP($E185,'Copy of Raw Data'!$E:$E,'Copy of Raw Data'!A:A,"ERROR",0,1)</f>
        <v>US</v>
      </c>
      <c r="B185" s="9" t="str">
        <f>_xlfn.XLOOKUP($E185,'Copy of Raw Data'!$E:$E,'Copy of Raw Data'!B:B,"ERROR",0,1)</f>
        <v>Hair Mousses</v>
      </c>
      <c r="C185" s="9" t="str">
        <f>_xlfn.XLOOKUP($E185,'Copy of Raw Data'!$E:$E,'Copy of Raw Data'!C:C,"ERROR",0,1)</f>
        <v>WOZUTUNT</v>
      </c>
      <c r="D185" s="9" t="str">
        <f>_xlfn.XLOOKUP($E185,'Copy of Raw Data'!$E:$E,'Copy of Raw Data'!D:D,"ERROR",0,1)</f>
        <v>www.amazon.com/dp/B0C4T61T84</v>
      </c>
      <c r="E185" s="9" t="s">
        <v>684</v>
      </c>
      <c r="F185" s="9" t="str">
        <f>_xlfn.XLOOKUP($E185,'Copy of Raw Data'!$E:$E,'Copy of Raw Data'!F:F,"ERROR",0,1)</f>
        <v>Lace Tint Hair Mousse, 3.4 fl oz Lace Tint Mousse for Women Wigs Lace Wigs Toupees Hairpieces Natural Finishing Lace Color, Lace Tint for Wig Melts Lace Foam Tint with Hair Wax Stick(Medium Brown)</v>
      </c>
      <c r="G185" s="9">
        <f>_xlfn.XLOOKUP($E185,'Copy of Raw Data'!$E:$E,'Copy of Raw Data'!G:G,"ERROR",0,1)</f>
        <v>731</v>
      </c>
      <c r="H185" s="9">
        <f>_xlfn.XLOOKUP($E185,'Copy of Raw Data'!$E:$E,'Copy of Raw Data'!H:H,"ERROR",0,1)</f>
        <v>7460.05</v>
      </c>
      <c r="I185" s="9">
        <f>_xlfn.XLOOKUP($E185,'Copy of Raw Data'!$E:$E,'Copy of Raw Data'!I:I,"ERROR",0,1)</f>
        <v>0.000314924830661358</v>
      </c>
      <c r="J185" s="9" t="str">
        <f>_xlfn.XLOOKUP($E185,'Copy of Raw Data'!$E:$E,'Copy of 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10 to 15</v>
      </c>
      <c r="L185" s="9">
        <f>_xlfn.XLOOKUP($E185,'Copy of Raw Data'!$E:$E,'Copy of Raw Data'!L:L,"ERROR",0,1)</f>
        <v>10.22</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10 to 15</v>
      </c>
      <c r="N185" s="9">
        <f>_xlfn.XLOOKUP($E185,'Copy of Raw Data'!$E:$E,'Copy of Raw Data'!N:N,"ERROR",0,1)</f>
        <v>10.71</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4% to 6%</v>
      </c>
      <c r="P185" s="16">
        <f t="shared" si="12"/>
        <v>0.0457516339869281</v>
      </c>
      <c r="Q185" s="9">
        <f>_xlfn.XLOOKUP($E185,'Copy of Raw Data'!$E:$E,'Copy of Raw Data'!Q:Q,"ERROR",0,1)</f>
        <v>3.4</v>
      </c>
      <c r="R185" s="9" t="str">
        <f>_xlfn.XLOOKUP($E185,'Copy of Raw Data'!$E:$E,'Copy of Raw Data'!R:R,"ERROR",0,1)</f>
        <v>fl oz</v>
      </c>
      <c r="S185" s="17">
        <f t="shared" ref="S185:S248" si="15">L185/Z185</f>
        <v>2.89027149321267</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2 to 3</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13"/>
        <v>0.102429697458443</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0.05 to 0.1</v>
      </c>
      <c r="X185" s="17">
        <f t="shared" si="14"/>
        <v>0.0977433714309324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2 to 4</v>
      </c>
      <c r="Z185" s="17">
        <f t="array" ref="Z185">_xlfn.IFS(AA185="oz",_xlfn.IFS(R185="oz",Q185,R185="fl oz",Q185*1.04,R185="ml",Q185*0.0338),AA185="fl oz",_xlfn.IFS(R185="oz",Q185/1.04,R185="fl oz",Q185,R185="ml",Q185*0.0338/1.04),AA185="ml",_xlfn.IFS(R185="oz",Q185/0.0338,R185="fl oz",Q185*1.04/0.0338,R185="ml",Q185))</f>
        <v>3.536</v>
      </c>
      <c r="AA185" s="9" t="str">
        <f>_xlfn.XLOOKUP($E185,'Copy of Raw Data'!$E:$E,'Copy of Raw Data'!AA:AA,"ERROR",0,1)</f>
        <v>oz</v>
      </c>
      <c r="AB185" s="9"/>
      <c r="AC185" s="9"/>
      <c r="AD185" s="9"/>
      <c r="AE185" s="9"/>
      <c r="AF185" s="9"/>
      <c r="AG185">
        <f>IF(SUMIF('Claims Backend'!$AG$1:$AZ$1,AG$3,'Claims Backend'!$AG184:$AZ184)&gt;=1,1,0)*$H185</f>
        <v>0</v>
      </c>
    </row>
    <row r="186" hidden="1" spans="1:33">
      <c r="A186" s="9" t="str">
        <f>_xlfn.XLOOKUP($E186,'Copy of Raw Data'!$E:$E,'Copy of Raw Data'!A:A,"ERROR",0,1)</f>
        <v>US</v>
      </c>
      <c r="B186" s="9" t="str">
        <f>_xlfn.XLOOKUP($E186,'Copy of Raw Data'!$E:$E,'Copy of Raw Data'!B:B,"ERROR",0,1)</f>
        <v>Hair Mousses</v>
      </c>
      <c r="C186" s="9" t="str">
        <f>_xlfn.XLOOKUP($E186,'Copy of Raw Data'!$E:$E,'Copy of Raw Data'!C:C,"ERROR",0,1)</f>
        <v>Garnier</v>
      </c>
      <c r="D186" s="9" t="str">
        <f>_xlfn.XLOOKUP($E186,'Copy of Raw Data'!$E:$E,'Copy of Raw Data'!D:D,"ERROR",0,1)</f>
        <v>www.amazon.com/dp/B00TQ2M5ME</v>
      </c>
      <c r="E186" s="9" t="s">
        <v>687</v>
      </c>
      <c r="F186" s="9" t="str">
        <f>_xlfn.XLOOKUP($E186,'Copy of Raw Data'!$E:$E,'Copy of Raw Data'!F:F,"ERROR",0,1)</f>
        <v>Garnier Fructis Style Root Amp Lifting Spray Mousse, Extreme Hold, 5.0 Oz, 1 Count (Packaging May Vary)</v>
      </c>
      <c r="G186" s="9">
        <f>_xlfn.XLOOKUP($E186,'Copy of Raw Data'!$E:$E,'Copy of Raw Data'!G:G,"ERROR",0,1)</f>
        <v>402</v>
      </c>
      <c r="H186" s="9">
        <f>_xlfn.XLOOKUP($E186,'Copy of Raw Data'!$E:$E,'Copy of Raw Data'!H:H,"ERROR",0,1)</f>
        <v>7407.46</v>
      </c>
      <c r="I186" s="9">
        <f>_xlfn.XLOOKUP($E186,'Copy of Raw Data'!$E:$E,'Copy of Raw Data'!I:I,"ERROR",0,1)</f>
        <v>0.000312764241215824</v>
      </c>
      <c r="J186" s="9" t="str">
        <f>_xlfn.XLOOKUP($E186,'Copy of Raw Data'!$E:$E,'Copy of 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15 to 20</v>
      </c>
      <c r="L186" s="9">
        <f>_xlfn.XLOOKUP($E186,'Copy of Raw Data'!$E:$E,'Copy of Raw Data'!L:L,"ERROR",0,1)</f>
        <v>17.23</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15 to 20</v>
      </c>
      <c r="N186" s="9">
        <f>_xlfn.XLOOKUP($E186,'Copy of Raw Data'!$E:$E,'Copy of Raw Data'!N:N,"ERROR",0,1)</f>
        <v>17.23</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12"/>
        <v>0</v>
      </c>
      <c r="Q186" s="9">
        <f>_xlfn.XLOOKUP($E186,'Copy of Raw Data'!$E:$E,'Copy of Raw Data'!Q:Q,"ERROR",0,1)</f>
        <v>5</v>
      </c>
      <c r="R186" s="9" t="str">
        <f>_xlfn.XLOOKUP($E186,'Copy of Raw Data'!$E:$E,'Copy of Raw Data'!R:R,"ERROR",0,1)</f>
        <v>oz</v>
      </c>
      <c r="S186" s="17">
        <f t="shared" si="15"/>
        <v>3.446</v>
      </c>
      <c r="T186" s="9" t="str">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3 to 4</v>
      </c>
      <c r="U186" s="17"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0.1 to 0.2</v>
      </c>
      <c r="V186" s="17">
        <f t="shared" si="13"/>
        <v>0.116537030774434</v>
      </c>
      <c r="W186" s="17"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0.1 to 0.2</v>
      </c>
      <c r="X186" s="17">
        <f t="shared" si="14"/>
        <v>0.116537030774434</v>
      </c>
      <c r="Y186" s="9"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4 to 6</v>
      </c>
      <c r="Z186" s="17">
        <f t="array" ref="Z186">_xlfn.IFS(AA186="oz",_xlfn.IFS(R186="oz",Q186,R186="fl oz",Q186*1.04,R186="ml",Q186*0.0338),AA186="fl oz",_xlfn.IFS(R186="oz",Q186/1.04,R186="fl oz",Q186,R186="ml",Q186*0.0338/1.04),AA186="ml",_xlfn.IFS(R186="oz",Q186/0.0338,R186="fl oz",Q186*1.04/0.0338,R186="ml",Q186))</f>
        <v>5</v>
      </c>
      <c r="AA186" s="9" t="str">
        <f>_xlfn.XLOOKUP($E186,'Copy of Raw Data'!$E:$E,'Copy of Raw Data'!AA:AA,"ERROR",0,1)</f>
        <v>oz</v>
      </c>
      <c r="AB186" s="9"/>
      <c r="AC186" s="9"/>
      <c r="AD186" s="9"/>
      <c r="AE186" s="9"/>
      <c r="AF186" s="9"/>
      <c r="AG186">
        <f>IF(SUMIF('Claims Backend'!$AG$1:$AZ$1,AG$3,'Claims Backend'!$AG185:$AZ185)&gt;=1,1,0)*$H186</f>
        <v>0</v>
      </c>
    </row>
    <row r="187" hidden="1" spans="1:33">
      <c r="A187" s="9" t="str">
        <f>_xlfn.XLOOKUP($E187,'Copy of Raw Data'!$E:$E,'Copy of Raw Data'!A:A,"ERROR",0,1)</f>
        <v>US</v>
      </c>
      <c r="B187" s="9" t="str">
        <f>_xlfn.XLOOKUP($E187,'Copy of Raw Data'!$E:$E,'Copy of Raw Data'!B:B,"ERROR",0,1)</f>
        <v>Hair Mousses</v>
      </c>
      <c r="C187" s="9" t="str">
        <f>_xlfn.XLOOKUP($E187,'Copy of Raw Data'!$E:$E,'Copy of Raw Data'!C:C,"ERROR",0,1)</f>
        <v>elizabeth arden</v>
      </c>
      <c r="D187" s="9" t="str">
        <f>_xlfn.XLOOKUP($E187,'Copy of Raw Data'!$E:$E,'Copy of Raw Data'!D:D,"ERROR",0,1)</f>
        <v>www.amazon.com/dp/B002WO7230</v>
      </c>
      <c r="E187" s="9" t="s">
        <v>690</v>
      </c>
      <c r="F187" s="9" t="str">
        <f>_xlfn.XLOOKUP($E187,'Copy of Raw Data'!$E:$E,'Copy of Raw Data'!F:F,"ERROR",0,1)</f>
        <v>Elizabeth Arden Flawless Finish Mousse Makeup</v>
      </c>
      <c r="G187" s="9">
        <f>_xlfn.XLOOKUP($E187,'Copy of Raw Data'!$E:$E,'Copy of Raw Data'!G:G,"ERROR",0,1)</f>
        <v>210</v>
      </c>
      <c r="H187" s="9">
        <f>_xlfn.XLOOKUP($E187,'Copy of Raw Data'!$E:$E,'Copy of Raw Data'!H:H,"ERROR",0,1)</f>
        <v>7356.64</v>
      </c>
      <c r="I187" s="9">
        <f>_xlfn.XLOOKUP($E187,'Copy of Raw Data'!$E:$E,'Copy of Raw Data'!I:I,"ERROR",0,1)</f>
        <v>0.000308495355221609</v>
      </c>
      <c r="J187" s="9" t="str">
        <f>_xlfn.XLOOKUP($E187,'Copy of Raw Data'!$E:$E,'Copy of 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30 to 40</v>
      </c>
      <c r="L187" s="9">
        <f>_xlfn.XLOOKUP($E187,'Copy of Raw Data'!$E:$E,'Copy of Raw Data'!L:L,"ERROR",0,1)</f>
        <v>35</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30 to 40</v>
      </c>
      <c r="N187" s="9">
        <f>_xlfn.XLOOKUP($E187,'Copy of Raw Data'!$E:$E,'Copy of Raw Data'!N:N,"ERROR",0,1)</f>
        <v>35</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No Discount</v>
      </c>
      <c r="P187" s="16">
        <f t="shared" si="12"/>
        <v>0</v>
      </c>
      <c r="Q187" s="9">
        <f>_xlfn.XLOOKUP($E187,'Copy of Raw Data'!$E:$E,'Copy of Raw Data'!Q:Q,"ERROR",0,1)</f>
        <v>0</v>
      </c>
      <c r="R187" s="9">
        <f>_xlfn.XLOOKUP($E187,'Copy of Raw Data'!$E:$E,'Copy of Raw Data'!R:R,"ERROR",0,1)</f>
        <v>0</v>
      </c>
      <c r="S187" s="17" t="e">
        <f t="shared" si="15"/>
        <v>#N/A</v>
      </c>
      <c r="T187" s="9" t="e">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#N/A</v>
      </c>
      <c r="U187" s="17" t="e">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#N/A</v>
      </c>
      <c r="V187" s="17" t="e">
        <f t="shared" si="13"/>
        <v>#N/A</v>
      </c>
      <c r="W187" s="17" t="e">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#N/A</v>
      </c>
      <c r="X187" s="17" t="e">
        <f t="shared" si="14"/>
        <v>#N/A</v>
      </c>
      <c r="Y187" s="9" t="e">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#N/A</v>
      </c>
      <c r="Z187" s="17" t="e">
        <f t="array" ref="Z187">_xlfn.IFS(AA187="oz",_xlfn.IFS(R187="oz",Q187,R187="fl oz",Q187*1.04,R187="ml",Q187*0.0338),AA187="fl oz",_xlfn.IFS(R187="oz",Q187/1.04,R187="fl oz",Q187,R187="ml",Q187*0.0338/1.04),AA187="ml",_xlfn.IFS(R187="oz",Q187/0.0338,R187="fl oz",Q187*1.04/0.0338,R187="ml",Q187))</f>
        <v>#N/A</v>
      </c>
      <c r="AA187" s="9" t="str">
        <f>_xlfn.XLOOKUP($E187,'Copy of Raw Data'!$E:$E,'Copy of Raw Data'!AA:AA,"ERROR",0,1)</f>
        <v>oz</v>
      </c>
      <c r="AB187" s="9"/>
      <c r="AC187" s="9"/>
      <c r="AD187" s="9"/>
      <c r="AE187" s="9"/>
      <c r="AF187" s="9"/>
      <c r="AG187">
        <f>IF(SUMIF('Claims Backend'!$AG$1:$AZ$1,AG$3,'Claims Backend'!$AG186:$AZ186)&gt;=1,1,0)*$H187</f>
        <v>0</v>
      </c>
    </row>
    <row r="188" hidden="1" spans="1:33">
      <c r="A188" s="9" t="str">
        <f>_xlfn.XLOOKUP($E188,'Copy of Raw Data'!$E:$E,'Copy of Raw Data'!A:A,"ERROR",0,1)</f>
        <v>US</v>
      </c>
      <c r="B188" s="9" t="str">
        <f>_xlfn.XLOOKUP($E188,'Copy of Raw Data'!$E:$E,'Copy of Raw Data'!B:B,"ERROR",0,1)</f>
        <v>Hair Mousses</v>
      </c>
      <c r="C188" s="9" t="str">
        <f>_xlfn.XLOOKUP($E188,'Copy of Raw Data'!$E:$E,'Copy of Raw Data'!C:C,"ERROR",0,1)</f>
        <v>Goiple</v>
      </c>
      <c r="D188" s="9" t="str">
        <f>_xlfn.XLOOKUP($E188,'Copy of Raw Data'!$E:$E,'Copy of Raw Data'!D:D,"ERROR",0,1)</f>
        <v>www.amazon.com/dp/B09QMS66BF</v>
      </c>
      <c r="E188" s="9" t="s">
        <v>692</v>
      </c>
      <c r="F188" s="9" t="str">
        <f>_xlfn.XLOOKUP($E188,'Copy of Raw Data'!$E:$E,'Copy of Raw Data'!F:F,"ERROR",0,1)</f>
        <v>Hair Mousse Wrap Me Foaming Mousse Hair Wax Stick, Mousse for Curly Hair Wig, Melting and Holding Spray Hair Adhesive for Wigs, Extensions, Toupees and Hairpieces, Strong Natural Finishing Hold 6.8oz</v>
      </c>
      <c r="G188" s="9">
        <f>_xlfn.XLOOKUP($E188,'Copy of Raw Data'!$E:$E,'Copy of Raw Data'!G:G,"ERROR",0,1)</f>
        <v>602</v>
      </c>
      <c r="H188" s="9">
        <f>_xlfn.XLOOKUP($E188,'Copy of Raw Data'!$E:$E,'Copy of Raw Data'!H:H,"ERROR",0,1)</f>
        <v>7256.23</v>
      </c>
      <c r="I188" s="9">
        <f>_xlfn.XLOOKUP($E188,'Copy of Raw Data'!$E:$E,'Copy of Raw Data'!I:I,"ERROR",0,1)</f>
        <v>0.000306137923408252</v>
      </c>
      <c r="J188" s="9" t="str">
        <f>_xlfn.XLOOKUP($E188,'Copy of Raw Data'!$E:$E,'Copy of 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10 to 15</v>
      </c>
      <c r="L188" s="9">
        <f>_xlfn.XLOOKUP($E188,'Copy of Raw Data'!$E:$E,'Copy of Raw Data'!L:L,"ERROR",0,1)</f>
        <v>12.18</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10 to 15</v>
      </c>
      <c r="N188" s="9">
        <f>_xlfn.XLOOKUP($E188,'Copy of Raw Data'!$E:$E,'Copy of Raw Data'!N:N,"ERROR",0,1)</f>
        <v>14.43</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15% to 20%</v>
      </c>
      <c r="P188" s="16">
        <f t="shared" si="12"/>
        <v>0.155925155925156</v>
      </c>
      <c r="Q188" s="9">
        <f>_xlfn.XLOOKUP($E188,'Copy of Raw Data'!$E:$E,'Copy of Raw Data'!Q:Q,"ERROR",0,1)</f>
        <v>6.8</v>
      </c>
      <c r="R188" s="9" t="str">
        <f>_xlfn.XLOOKUP($E188,'Copy of Raw Data'!$E:$E,'Copy of Raw Data'!R:R,"ERROR",0,1)</f>
        <v>oz</v>
      </c>
      <c r="S188" s="17">
        <f t="shared" si="15"/>
        <v>1.79117647058824</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1 to 2</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0.05 to 0.1</v>
      </c>
      <c r="V188" s="17">
        <f t="shared" si="13"/>
        <v>0.0717639101633213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0.05 to 0.1</v>
      </c>
      <c r="X188" s="17">
        <f t="shared" si="14"/>
        <v>0.0605741112813066</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6 to 8</v>
      </c>
      <c r="Z188" s="17">
        <f t="array" ref="Z188">_xlfn.IFS(AA188="oz",_xlfn.IFS(R188="oz",Q188,R188="fl oz",Q188*1.04,R188="ml",Q188*0.0338),AA188="fl oz",_xlfn.IFS(R188="oz",Q188/1.04,R188="fl oz",Q188,R188="ml",Q188*0.0338/1.04),AA188="ml",_xlfn.IFS(R188="oz",Q188/0.0338,R188="fl oz",Q188*1.04/0.0338,R188="ml",Q188))</f>
        <v>6.8</v>
      </c>
      <c r="AA188" s="9" t="str">
        <f>_xlfn.XLOOKUP($E188,'Copy of Raw Data'!$E:$E,'Copy of Raw Data'!AA:AA,"ERROR",0,1)</f>
        <v>oz</v>
      </c>
      <c r="AB188" s="9"/>
      <c r="AC188" s="9"/>
      <c r="AD188" s="9"/>
      <c r="AE188" s="9"/>
      <c r="AF188" s="9"/>
      <c r="AG188">
        <f>IF(SUMIF('Claims Backend'!$AG$1:$AZ$1,AG$3,'Claims Backend'!$AG187:$AZ187)&gt;=1,1,0)*$H188</f>
        <v>0</v>
      </c>
    </row>
    <row r="189" hidden="1" spans="1:33">
      <c r="A189" s="9" t="str">
        <f>_xlfn.XLOOKUP($E189,'Copy of Raw Data'!$E:$E,'Copy of Raw Data'!A:A,"ERROR",0,1)</f>
        <v>US</v>
      </c>
      <c r="B189" s="9" t="str">
        <f>_xlfn.XLOOKUP($E189,'Copy of Raw Data'!$E:$E,'Copy of Raw Data'!B:B,"ERROR",0,1)</f>
        <v>Hair Mousses</v>
      </c>
      <c r="C189" s="9" t="str">
        <f>_xlfn.XLOOKUP($E189,'Copy of Raw Data'!$E:$E,'Copy of Raw Data'!C:C,"ERROR",0,1)</f>
        <v>Suave</v>
      </c>
      <c r="D189" s="9" t="str">
        <f>_xlfn.XLOOKUP($E189,'Copy of Raw Data'!$E:$E,'Copy of Raw Data'!D:D,"ERROR",0,1)</f>
        <v>www.amazon.com/dp/B00EZWRSMW</v>
      </c>
      <c r="E189" s="9" t="s">
        <v>695</v>
      </c>
      <c r="F189" s="9" t="str">
        <f>_xlfn.XLOOKUP($E189,'Copy of Raw Data'!$E:$E,'Copy of Raw Data'!F:F,"ERROR",0,1)</f>
        <v>Suave Professionals Firm Control Boosting Mousse 7 oz (Pack of 3)</v>
      </c>
      <c r="G189" s="9">
        <f>_xlfn.XLOOKUP($E189,'Copy of Raw Data'!$E:$E,'Copy of Raw Data'!G:G,"ERROR",0,1)</f>
        <v>357</v>
      </c>
      <c r="H189" s="9">
        <f>_xlfn.XLOOKUP($E189,'Copy of Raw Data'!$E:$E,'Copy of Raw Data'!H:H,"ERROR",0,1)</f>
        <v>7200.78</v>
      </c>
      <c r="I189" s="9">
        <f>_xlfn.XLOOKUP($E189,'Copy of Raw Data'!$E:$E,'Copy of Raw Data'!I:I,"ERROR",0,1)</f>
        <v>0.000298194079687318</v>
      </c>
      <c r="J189" s="9" t="str">
        <f>_xlfn.XLOOKUP($E189,'Copy of Raw Data'!$E:$E,'Copy of 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20 to 30</v>
      </c>
      <c r="L189" s="9">
        <f>_xlfn.XLOOKUP($E189,'Copy of Raw Data'!$E:$E,'Copy of Raw Data'!L:L,"ERROR",0,1)</f>
        <v>20.76</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20 to 30</v>
      </c>
      <c r="N189" s="9">
        <f>_xlfn.XLOOKUP($E189,'Copy of Raw Data'!$E:$E,'Copy of Raw Data'!N:N,"ERROR",0,1)</f>
        <v>22.6</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8% to 10%</v>
      </c>
      <c r="P189" s="16">
        <f t="shared" si="12"/>
        <v>0.0814159292035398</v>
      </c>
      <c r="Q189" s="9">
        <f>_xlfn.XLOOKUP($E189,'Copy of Raw Data'!$E:$E,'Copy of Raw Data'!Q:Q,"ERROR",0,1)</f>
        <v>21</v>
      </c>
      <c r="R189" s="9" t="str">
        <f>_xlfn.XLOOKUP($E189,'Copy of Raw Data'!$E:$E,'Copy of Raw Data'!R:R,"ERROR",0,1)</f>
        <v>oz</v>
      </c>
      <c r="S189" s="17">
        <f t="shared" si="15"/>
        <v>0.988571428571429</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0.75 to 1</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13"/>
        <v>0.0363946728505403</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14"/>
        <v>0.0334315667423547</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20 to 25</v>
      </c>
      <c r="Z189" s="17">
        <f t="array" ref="Z189">_xlfn.IFS(AA189="oz",_xlfn.IFS(R189="oz",Q189,R189="fl oz",Q189*1.04,R189="ml",Q189*0.0338),AA189="fl oz",_xlfn.IFS(R189="oz",Q189/1.04,R189="fl oz",Q189,R189="ml",Q189*0.0338/1.04),AA189="ml",_xlfn.IFS(R189="oz",Q189/0.0338,R189="fl oz",Q189*1.04/0.0338,R189="ml",Q189))</f>
        <v>21</v>
      </c>
      <c r="AA189" s="9" t="str">
        <f>_xlfn.XLOOKUP($E189,'Copy of Raw Data'!$E:$E,'Copy of Raw Data'!AA:AA,"ERROR",0,1)</f>
        <v>oz</v>
      </c>
      <c r="AB189" s="9"/>
      <c r="AC189" s="9"/>
      <c r="AD189" s="9"/>
      <c r="AE189" s="9"/>
      <c r="AF189" s="9"/>
      <c r="AG189">
        <f>IF(SUMIF('Claims Backend'!$AG$1:$AZ$1,AG$3,'Claims Backend'!$AG188:$AZ188)&gt;=1,1,0)*$H189</f>
        <v>0</v>
      </c>
    </row>
    <row r="190" hidden="1" spans="1:33">
      <c r="A190" s="9" t="str">
        <f>_xlfn.XLOOKUP($E190,'Copy of Raw Data'!$E:$E,'Copy of Raw Data'!A:A,"ERROR",0,1)</f>
        <v>US</v>
      </c>
      <c r="B190" s="9" t="str">
        <f>_xlfn.XLOOKUP($E190,'Copy of Raw Data'!$E:$E,'Copy of Raw Data'!B:B,"ERROR",0,1)</f>
        <v>Hair Mousses</v>
      </c>
      <c r="C190" s="9" t="str">
        <f>_xlfn.XLOOKUP($E190,'Copy of Raw Data'!$E:$E,'Copy of Raw Data'!C:C,"ERROR",0,1)</f>
        <v>Goiple</v>
      </c>
      <c r="D190" s="9" t="str">
        <f>_xlfn.XLOOKUP($E190,'Copy of Raw Data'!$E:$E,'Copy of Raw Data'!D:D,"ERROR",0,1)</f>
        <v>www.amazon.com/dp/B0C9DHWQ3X</v>
      </c>
      <c r="E190" s="9" t="s">
        <v>698</v>
      </c>
      <c r="F190" s="9" t="str">
        <f>_xlfn.XLOOKUP($E190,'Copy of Raw Data'!$E:$E,'Copy of Raw Data'!F:F,"ERROR",0,1)</f>
        <v>Strong Hold Braid Gel Tames Frizz Smoothing Gel Good for Twist, Locs, Braids, Edge, Cornrows No Flake Extra Hold High Shine Braiding Gel &amp; Edge Control Easy to Use for Braids Set(8.8oz &amp; 4oz)</v>
      </c>
      <c r="G190" s="9">
        <f>_xlfn.XLOOKUP($E190,'Copy of Raw Data'!$E:$E,'Copy of Raw Data'!G:G,"ERROR",0,1)</f>
        <v>540</v>
      </c>
      <c r="H190" s="9">
        <f>_xlfn.XLOOKUP($E190,'Copy of Raw Data'!$E:$E,'Copy of Raw Data'!H:H,"ERROR",0,1)</f>
        <v>7013.93</v>
      </c>
      <c r="I190" s="9">
        <f>_xlfn.XLOOKUP($E190,'Copy of Raw Data'!$E:$E,'Copy of Raw Data'!I:I,"ERROR",0,1)</f>
        <v>0.000294681102397187</v>
      </c>
      <c r="J190" s="9" t="str">
        <f>_xlfn.XLOOKUP($E190,'Copy of Raw Data'!$E:$E,'Copy of 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_xlfn.XLOOKUP($E190,'Copy of Raw Data'!$E:$E,'Copy of Raw Data'!L:L,"ERROR",0,1)</f>
        <v>12.99</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_xlfn.XLOOKUP($E190,'Copy of Raw Data'!$E:$E,'Copy of Raw Data'!N:N,"ERROR",0,1)</f>
        <v>12.99</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No Discount</v>
      </c>
      <c r="P190" s="16">
        <f t="shared" si="12"/>
        <v>0</v>
      </c>
      <c r="Q190" s="9">
        <f>_xlfn.XLOOKUP($E190,'Copy of Raw Data'!$E:$E,'Copy of Raw Data'!Q:Q,"ERROR",0,1)</f>
        <v>12.8</v>
      </c>
      <c r="R190" s="9" t="str">
        <f>_xlfn.XLOOKUP($E190,'Copy of Raw Data'!$E:$E,'Copy of Raw Data'!R:R,"ERROR",0,1)</f>
        <v>oz</v>
      </c>
      <c r="S190" s="17">
        <f t="shared" si="15"/>
        <v>1.01484375</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 to 0.05</v>
      </c>
      <c r="V190" s="17">
        <f t="shared" si="13"/>
        <v>0.0343200456543794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 to 0.05</v>
      </c>
      <c r="X190" s="17">
        <f t="shared" si="14"/>
        <v>0.0343200456543794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10 to 15</v>
      </c>
      <c r="Z190" s="17">
        <f t="array" ref="Z190">_xlfn.IFS(AA190="oz",_xlfn.IFS(R190="oz",Q190,R190="fl oz",Q190*1.04,R190="ml",Q190*0.0338),AA190="fl oz",_xlfn.IFS(R190="oz",Q190/1.04,R190="fl oz",Q190,R190="ml",Q190*0.0338/1.04),AA190="ml",_xlfn.IFS(R190="oz",Q190/0.0338,R190="fl oz",Q190*1.04/0.0338,R190="ml",Q190))</f>
        <v>12.8</v>
      </c>
      <c r="AA190" s="9" t="str">
        <f>_xlfn.XLOOKUP($E190,'Copy of Raw Data'!$E:$E,'Copy of Raw Data'!AA:AA,"ERROR",0,1)</f>
        <v>oz</v>
      </c>
      <c r="AB190" s="9"/>
      <c r="AC190" s="9"/>
      <c r="AD190" s="9"/>
      <c r="AE190" s="9"/>
      <c r="AF190" s="9"/>
      <c r="AG190">
        <f>IF(SUMIF('Claims Backend'!$AG$1:$AZ$1,AG$3,'Claims Backend'!$AG189:$AZ189)&gt;=1,1,0)*$H190</f>
        <v>0</v>
      </c>
    </row>
    <row r="191" hidden="1" spans="1:33">
      <c r="A191" s="9" t="str">
        <f>_xlfn.XLOOKUP($E191,'Copy of Raw Data'!$E:$E,'Copy of Raw Data'!A:A,"ERROR",0,1)</f>
        <v>US</v>
      </c>
      <c r="B191" s="9" t="str">
        <f>_xlfn.XLOOKUP($E191,'Copy of Raw Data'!$E:$E,'Copy of Raw Data'!B:B,"ERROR",0,1)</f>
        <v>Hair Mousses</v>
      </c>
      <c r="C191" s="9" t="str">
        <f>_xlfn.XLOOKUP($E191,'Copy of Raw Data'!$E:$E,'Copy of Raw Data'!C:C,"ERROR",0,1)</f>
        <v>Mut Dynasty</v>
      </c>
      <c r="D191" s="9" t="str">
        <f>_xlfn.XLOOKUP($E191,'Copy of Raw Data'!$E:$E,'Copy of Raw Data'!D:D,"ERROR",0,1)</f>
        <v>www.amazon.com/dp/B09QXSTSGQ</v>
      </c>
      <c r="E191" s="9" t="s">
        <v>702</v>
      </c>
      <c r="F191" s="9" t="str">
        <f>_xlfn.XLOOKUP($E191,'Copy of Raw Data'!$E:$E,'Copy of Raw Data'!F:F,"ERROR",0,1)</f>
        <v>Mut Dynasty Moose hair foam for Box Braids, hair setting lotion for Black women and men, braid mousse foam to hold, professional braiding sealer for long lasting, foam wrap for black hair 8.4oz /250ml</v>
      </c>
      <c r="G191" s="9">
        <f>_xlfn.XLOOKUP($E191,'Copy of Raw Data'!$E:$E,'Copy of Raw Data'!G:G,"ERROR",0,1)</f>
        <v>496</v>
      </c>
      <c r="H191" s="9">
        <f>_xlfn.XLOOKUP($E191,'Copy of Raw Data'!$E:$E,'Copy of Raw Data'!H:H,"ERROR",0,1)</f>
        <v>6931.3</v>
      </c>
      <c r="I191" s="9">
        <f>_xlfn.XLOOKUP($E191,'Copy of Raw Data'!$E:$E,'Copy of Raw Data'!I:I,"ERROR",0,1)</f>
        <v>0.000263367010384051</v>
      </c>
      <c r="J191" s="9" t="str">
        <f>_xlfn.XLOOKUP($E191,'Copy of Raw Data'!$E:$E,'Copy of 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10 to 15</v>
      </c>
      <c r="L191" s="9">
        <f>_xlfn.XLOOKUP($E191,'Copy of Raw Data'!$E:$E,'Copy of Raw Data'!L:L,"ERROR",0,1)</f>
        <v>13.96</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10 to 15</v>
      </c>
      <c r="N191" s="9">
        <f>_xlfn.XLOOKUP($E191,'Copy of Raw Data'!$E:$E,'Copy of Raw Data'!N:N,"ERROR",0,1)</f>
        <v>14.15</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0% to 2%</v>
      </c>
      <c r="P191" s="16">
        <f t="shared" si="12"/>
        <v>0.0134275618374558</v>
      </c>
      <c r="Q191" s="9">
        <f>_xlfn.XLOOKUP($E191,'Copy of Raw Data'!$E:$E,'Copy of Raw Data'!Q:Q,"ERROR",0,1)</f>
        <v>8.45</v>
      </c>
      <c r="R191" s="9" t="str">
        <f>_xlfn.XLOOKUP($E191,'Copy of Raw Data'!$E:$E,'Copy of Raw Data'!R:R,"ERROR",0,1)</f>
        <v>fl oz</v>
      </c>
      <c r="S191" s="17">
        <f t="shared" si="15"/>
        <v>1.58852981338188</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1 to 2</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13"/>
        <v>0.0544521543735124</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14"/>
        <v>0.0537209947034794</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8 to 10</v>
      </c>
      <c r="Z191" s="17">
        <f t="array" ref="Z191">_xlfn.IFS(AA191="oz",_xlfn.IFS(R191="oz",Q191,R191="fl oz",Q191*1.04,R191="ml",Q191*0.0338),AA191="fl oz",_xlfn.IFS(R191="oz",Q191/1.04,R191="fl oz",Q191,R191="ml",Q191*0.0338/1.04),AA191="ml",_xlfn.IFS(R191="oz",Q191/0.0338,R191="fl oz",Q191*1.04/0.0338,R191="ml",Q191))</f>
        <v>8.788</v>
      </c>
      <c r="AA191" s="9" t="str">
        <f>_xlfn.XLOOKUP($E191,'Copy of Raw Data'!$E:$E,'Copy of Raw Data'!AA:AA,"ERROR",0,1)</f>
        <v>oz</v>
      </c>
      <c r="AB191" s="9"/>
      <c r="AC191" s="9"/>
      <c r="AD191" s="9"/>
      <c r="AE191" s="9"/>
      <c r="AF191" s="9"/>
      <c r="AG191">
        <f>IF(SUMIF('Claims Backend'!$AG$1:$AZ$1,AG$3,'Claims Backend'!$AG190:$AZ190)&gt;=1,1,0)*$H191</f>
        <v>0</v>
      </c>
    </row>
    <row r="192" hidden="1" spans="1:33">
      <c r="A192" s="9" t="str">
        <f>_xlfn.XLOOKUP($E192,'Copy of Raw Data'!$E:$E,'Copy of Raw Data'!A:A,"ERROR",0,1)</f>
        <v>US</v>
      </c>
      <c r="B192" s="9" t="str">
        <f>_xlfn.XLOOKUP($E192,'Copy of Raw Data'!$E:$E,'Copy of Raw Data'!B:B,"ERROR",0,1)</f>
        <v>Hair Mousses</v>
      </c>
      <c r="C192" s="9" t="str">
        <f>_xlfn.XLOOKUP($E192,'Copy of Raw Data'!$E:$E,'Copy of Raw Data'!C:C,"ERROR",0,1)</f>
        <v>wella</v>
      </c>
      <c r="D192" s="9" t="str">
        <f>_xlfn.XLOOKUP($E192,'Copy of Raw Data'!$E:$E,'Copy of Raw Data'!D:D,"ERROR",0,1)</f>
        <v>www.amazon.com/dp/B07YQCZBH8</v>
      </c>
      <c r="E192" s="9" t="s">
        <v>705</v>
      </c>
      <c r="F192" s="9" t="str">
        <f>_xlfn.XLOOKUP($E192,'Copy of Raw Data'!$E:$E,'Copy of Raw Data'!F:F,"ERROR",0,1)</f>
        <v>Wella EIMI Nutricurls Boost Boz, Curl Enhancing Mousse with Frizz Reduction, 10.1 oz</v>
      </c>
      <c r="G192" s="9">
        <f>_xlfn.XLOOKUP($E192,'Copy of Raw Data'!$E:$E,'Copy of Raw Data'!G:G,"ERROR",0,1)</f>
        <v>293</v>
      </c>
      <c r="H192" s="9">
        <f>_xlfn.XLOOKUP($E192,'Copy of Raw Data'!$E:$E,'Copy of Raw Data'!H:H,"ERROR",0,1)</f>
        <v>6194.75</v>
      </c>
      <c r="I192" s="9">
        <f>_xlfn.XLOOKUP($E192,'Copy of Raw Data'!$E:$E,'Copy of Raw Data'!I:I,"ERROR",0,1)</f>
        <v>0.000254272722932378</v>
      </c>
      <c r="J192" s="9" t="str">
        <f>_xlfn.XLOOKUP($E192,'Copy of Raw Data'!$E:$E,'Copy of 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20 to 30</v>
      </c>
      <c r="L192" s="9">
        <f>_xlfn.XLOOKUP($E192,'Copy of Raw Data'!$E:$E,'Copy of Raw Data'!L:L,"ERROR",0,1)</f>
        <v>21.28</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20 to 30</v>
      </c>
      <c r="N192" s="9">
        <f>_xlfn.XLOOKUP($E192,'Copy of Raw Data'!$E:$E,'Copy of Raw Data'!N:N,"ERROR",0,1)</f>
        <v>22.1</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2% to 4%</v>
      </c>
      <c r="P192" s="16">
        <f t="shared" si="12"/>
        <v>0.0371040723981901</v>
      </c>
      <c r="Q192" s="9">
        <f>_xlfn.XLOOKUP($E192,'Copy of Raw Data'!$E:$E,'Copy of Raw Data'!Q:Q,"ERROR",0,1)</f>
        <v>10.1</v>
      </c>
      <c r="R192" s="9" t="str">
        <f>_xlfn.XLOOKUP($E192,'Copy of Raw Data'!$E:$E,'Copy of Raw Data'!R:R,"ERROR",0,1)</f>
        <v>oz</v>
      </c>
      <c r="S192" s="17">
        <f t="shared" si="15"/>
        <v>2.10693069306931</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2 to 3</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0.05 to 0.1</v>
      </c>
      <c r="V192" s="17">
        <f t="shared" si="13"/>
        <v>0.0739979307365975</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0.05 to 0.1</v>
      </c>
      <c r="X192" s="17">
        <f t="shared" si="14"/>
        <v>0.0712523061572305</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10 to 15</v>
      </c>
      <c r="Z192" s="17">
        <f t="array" ref="Z192">_xlfn.IFS(AA192="oz",_xlfn.IFS(R192="oz",Q192,R192="fl oz",Q192*1.04,R192="ml",Q192*0.0338),AA192="fl oz",_xlfn.IFS(R192="oz",Q192/1.04,R192="fl oz",Q192,R192="ml",Q192*0.0338/1.04),AA192="ml",_xlfn.IFS(R192="oz",Q192/0.0338,R192="fl oz",Q192*1.04/0.0338,R192="ml",Q192))</f>
        <v>10.1</v>
      </c>
      <c r="AA192" s="9" t="str">
        <f>_xlfn.XLOOKUP($E192,'Copy of Raw Data'!$E:$E,'Copy of Raw Data'!AA:AA,"ERROR",0,1)</f>
        <v>oz</v>
      </c>
      <c r="AB192" s="9"/>
      <c r="AC192" s="9"/>
      <c r="AD192" s="9"/>
      <c r="AE192" s="9"/>
      <c r="AF192" s="9"/>
      <c r="AG192">
        <f>IF(SUMIF('Claims Backend'!$AG$1:$AZ$1,AG$3,'Claims Backend'!$AG191:$AZ191)&gt;=1,1,0)*$H192</f>
        <v>0</v>
      </c>
    </row>
    <row r="193" hidden="1" spans="1:33">
      <c r="A193" s="9" t="str">
        <f>_xlfn.XLOOKUP($E193,'Copy of Raw Data'!$E:$E,'Copy of Raw Data'!A:A,"ERROR",0,1)</f>
        <v>US</v>
      </c>
      <c r="B193" s="9" t="str">
        <f>_xlfn.XLOOKUP($E193,'Copy of Raw Data'!$E:$E,'Copy of Raw Data'!B:B,"ERROR",0,1)</f>
        <v>Hair Mousses</v>
      </c>
      <c r="C193" s="9" t="str">
        <f>_xlfn.XLOOKUP($E193,'Copy of Raw Data'!$E:$E,'Copy of Raw Data'!C:C,"ERROR",0,1)</f>
        <v>tresemmÃ©</v>
      </c>
      <c r="D193" s="9" t="str">
        <f>_xlfn.XLOOKUP($E193,'Copy of Raw Data'!$E:$E,'Copy of Raw Data'!D:D,"ERROR",0,1)</f>
        <v>www.amazon.com/dp/B00FQRA3B8</v>
      </c>
      <c r="E193" s="9" t="s">
        <v>709</v>
      </c>
      <c r="F193" s="9" t="str">
        <f>_xlfn.XLOOKUP($E193,'Copy of Raw Data'!$E:$E,'Copy of Raw Data'!F:F,"ERROR",0,1)</f>
        <v>TRESemmé TRES Two Hair Mousse Extra Hold 10.5 oz(Pack of 6)</v>
      </c>
      <c r="G193" s="9">
        <f>_xlfn.XLOOKUP($E193,'Copy of Raw Data'!$E:$E,'Copy of Raw Data'!G:G,"ERROR",0,1)</f>
        <v>154</v>
      </c>
      <c r="H193" s="9">
        <f>_xlfn.XLOOKUP($E193,'Copy of Raw Data'!$E:$E,'Copy of Raw Data'!H:H,"ERROR",0,1)</f>
        <v>5980.84</v>
      </c>
      <c r="I193" s="9">
        <f>_xlfn.XLOOKUP($E193,'Copy of Raw Data'!$E:$E,'Copy of Raw Data'!I:I,"ERROR",0,1)</f>
        <v>0.000254016785339657</v>
      </c>
      <c r="J193" s="9" t="str">
        <f>_xlfn.XLOOKUP($E193,'Copy of Raw Data'!$E:$E,'Copy of 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30 to 40</v>
      </c>
      <c r="L193" s="9">
        <f>_xlfn.XLOOKUP($E193,'Copy of Raw Data'!$E:$E,'Copy of Raw Data'!L:L,"ERROR",0,1)</f>
        <v>38.95</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40 to 50</v>
      </c>
      <c r="N193" s="9">
        <f>_xlfn.XLOOKUP($E193,'Copy of Raw Data'!$E:$E,'Copy of Raw Data'!N:N,"ERROR",0,1)</f>
        <v>46.54</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15% to 20%</v>
      </c>
      <c r="P193" s="16">
        <f t="shared" si="12"/>
        <v>0.163085517834121</v>
      </c>
      <c r="Q193" s="9">
        <f>_xlfn.XLOOKUP($E193,'Copy of Raw Data'!$E:$E,'Copy of Raw Data'!Q:Q,"ERROR",0,1)</f>
        <v>63</v>
      </c>
      <c r="R193" s="9" t="str">
        <f>_xlfn.XLOOKUP($E193,'Copy of Raw Data'!$E:$E,'Copy of Raw Data'!R:R,"ERROR",0,1)</f>
        <v>oz</v>
      </c>
      <c r="S193" s="17">
        <f t="shared" si="15"/>
        <v>0.618253968253968</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0.5 to 0.75</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13"/>
        <v>0.0249824199773473</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14"/>
        <v>0.0209081490785921</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50+</v>
      </c>
      <c r="Z193" s="17">
        <f t="array" ref="Z193">_xlfn.IFS(AA193="oz",_xlfn.IFS(R193="oz",Q193,R193="fl oz",Q193*1.04,R193="ml",Q193*0.0338),AA193="fl oz",_xlfn.IFS(R193="oz",Q193/1.04,R193="fl oz",Q193,R193="ml",Q193*0.0338/1.04),AA193="ml",_xlfn.IFS(R193="oz",Q193/0.0338,R193="fl oz",Q193*1.04/0.0338,R193="ml",Q193))</f>
        <v>63</v>
      </c>
      <c r="AA193" s="9" t="str">
        <f>_xlfn.XLOOKUP($E193,'Copy of Raw Data'!$E:$E,'Copy of Raw Data'!AA:AA,"ERROR",0,1)</f>
        <v>oz</v>
      </c>
      <c r="AB193" s="9"/>
      <c r="AC193" s="9"/>
      <c r="AD193" s="9"/>
      <c r="AE193" s="9"/>
      <c r="AF193" s="9"/>
      <c r="AG193">
        <f>IF(SUMIF('Claims Backend'!$AG$1:$AZ$1,AG$3,'Claims Backend'!$AG192:$AZ192)&gt;=1,1,0)*$H193</f>
        <v>0</v>
      </c>
    </row>
    <row r="194" hidden="1" spans="1:33">
      <c r="A194" s="9" t="str">
        <f>_xlfn.XLOOKUP($E194,'Copy of Raw Data'!$E:$E,'Copy of Raw Data'!A:A,"ERROR",0,1)</f>
        <v>US</v>
      </c>
      <c r="B194" s="9" t="str">
        <f>_xlfn.XLOOKUP($E194,'Copy of Raw Data'!$E:$E,'Copy of Raw Data'!B:B,"ERROR",0,1)</f>
        <v>Hair Mousses</v>
      </c>
      <c r="C194" s="9" t="str">
        <f>_xlfn.XLOOKUP($E194,'Copy of Raw Data'!$E:$E,'Copy of Raw Data'!C:C,"ERROR",0,1)</f>
        <v>arhgoat</v>
      </c>
      <c r="D194" s="9" t="str">
        <f>_xlfn.XLOOKUP($E194,'Copy of Raw Data'!$E:$E,'Copy of Raw Data'!D:D,"ERROR",0,1)</f>
        <v>www.amazon.com/dp/B0B7HSKQK9</v>
      </c>
      <c r="E194" s="9" t="s">
        <v>713</v>
      </c>
      <c r="F194" s="9" t="str">
        <f>_xlfn.XLOOKUP($E194,'Copy of Raw Data'!$E:$E,'Copy of Raw Data'!F:F,"ERROR",0,1)</f>
        <v>ARHGOAT Premium Lace Tint Mousse Waterproof Fast Drying No Residues Tint Melting Hair Mousse High Viscosity for All of Hair Types included Wigs Lace Tint Foam, 7.06 Ounces (Dark Brown)</v>
      </c>
      <c r="G194" s="9">
        <f>_xlfn.XLOOKUP($E194,'Copy of Raw Data'!$E:$E,'Copy of Raw Data'!G:G,"ERROR",0,1)</f>
        <v>614</v>
      </c>
      <c r="H194" s="9">
        <f>_xlfn.XLOOKUP($E194,'Copy of Raw Data'!$E:$E,'Copy of Raw Data'!H:H,"ERROR",0,1)</f>
        <v>5974.82</v>
      </c>
      <c r="I194" s="9">
        <f>_xlfn.XLOOKUP($E194,'Copy of Raw Data'!$E:$E,'Copy of Raw Data'!I:I,"ERROR",0,1)</f>
        <v>0.000245738777253474</v>
      </c>
      <c r="J194" s="9" t="str">
        <f>_xlfn.XLOOKUP($E194,'Copy of Raw Data'!$E:$E,'Copy of 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5 to 10</v>
      </c>
      <c r="L194" s="9">
        <f>_xlfn.XLOOKUP($E194,'Copy of Raw Data'!$E:$E,'Copy of Raw Data'!L:L,"ERROR",0,1)</f>
        <v>9.74</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_xlfn.XLOOKUP($E194,'Copy of Raw Data'!$E:$E,'Copy of Raw Data'!N:N,"ERROR",0,1)</f>
        <v>10.05</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2% to 4%</v>
      </c>
      <c r="P194" s="16">
        <f t="shared" si="12"/>
        <v>0.0308457711442787</v>
      </c>
      <c r="Q194" s="9">
        <f>_xlfn.XLOOKUP($E194,'Copy of Raw Data'!$E:$E,'Copy of Raw Data'!Q:Q,"ERROR",0,1)</f>
        <v>7.06</v>
      </c>
      <c r="R194" s="9" t="str">
        <f>_xlfn.XLOOKUP($E194,'Copy of Raw Data'!$E:$E,'Copy of Raw Data'!R:R,"ERROR",0,1)</f>
        <v>oz</v>
      </c>
      <c r="S194" s="17">
        <f t="shared" si="15"/>
        <v>1.37960339943343</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1 to 2</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 to 0.05</v>
      </c>
      <c r="V194" s="17">
        <f t="shared" si="13"/>
        <v>0.0481404378720106</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 to 0.05</v>
      </c>
      <c r="X194" s="17">
        <f t="shared" si="14"/>
        <v>0.0466555089426252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17">
        <f t="array" ref="Z194">_xlfn.IFS(AA194="oz",_xlfn.IFS(R194="oz",Q194,R194="fl oz",Q194*1.04,R194="ml",Q194*0.0338),AA194="fl oz",_xlfn.IFS(R194="oz",Q194/1.04,R194="fl oz",Q194,R194="ml",Q194*0.0338/1.04),AA194="ml",_xlfn.IFS(R194="oz",Q194/0.0338,R194="fl oz",Q194*1.04/0.0338,R194="ml",Q194))</f>
        <v>7.06</v>
      </c>
      <c r="AA194" s="9" t="str">
        <f>_xlfn.XLOOKUP($E194,'Copy of Raw Data'!$E:$E,'Copy of Raw Data'!AA:AA,"ERROR",0,1)</f>
        <v>oz</v>
      </c>
      <c r="AB194" s="9"/>
      <c r="AC194" s="9"/>
      <c r="AD194" s="9"/>
      <c r="AE194" s="9"/>
      <c r="AF194" s="9"/>
      <c r="AG194">
        <f>IF(SUMIF('Claims Backend'!$AG$1:$AZ$1,AG$3,'Claims Backend'!$AG193:$AZ193)&gt;=1,1,0)*$H194</f>
        <v>0</v>
      </c>
    </row>
    <row r="195" hidden="1" spans="1:33">
      <c r="A195" s="9" t="str">
        <f>_xlfn.XLOOKUP($E195,'Copy of Raw Data'!$E:$E,'Copy of Raw Data'!A:A,"ERROR",0,1)</f>
        <v>US</v>
      </c>
      <c r="B195" s="9" t="str">
        <f>_xlfn.XLOOKUP($E195,'Copy of Raw Data'!$E:$E,'Copy of Raw Data'!B:B,"ERROR",0,1)</f>
        <v>Hair Mousses</v>
      </c>
      <c r="C195" s="9" t="str">
        <f>_xlfn.XLOOKUP($E195,'Copy of Raw Data'!$E:$E,'Copy of Raw Data'!C:C,"ERROR",0,1)</f>
        <v>nexxus</v>
      </c>
      <c r="D195" s="9" t="str">
        <f>_xlfn.XLOOKUP($E195,'Copy of Raw Data'!$E:$E,'Copy of Raw Data'!D:D,"ERROR",0,1)</f>
        <v>www.amazon.com/dp/B001LFGDUY</v>
      </c>
      <c r="E195" s="9" t="s">
        <v>717</v>
      </c>
      <c r="F195" s="9" t="str">
        <f>_xlfn.XLOOKUP($E195,'Copy of Raw Data'!$E:$E,'Copy of Raw Data'!F:F,"ERROR",0,1)</f>
        <v>Nexxus Mousse Plus Volumizing Mousse Professional 2 Oz</v>
      </c>
      <c r="G195" s="9">
        <f>_xlfn.XLOOKUP($E195,'Copy of Raw Data'!$E:$E,'Copy of Raw Data'!G:G,"ERROR",0,1)</f>
        <v>486</v>
      </c>
      <c r="H195" s="9">
        <f>_xlfn.XLOOKUP($E195,'Copy of Raw Data'!$E:$E,'Copy of Raw Data'!H:H,"ERROR",0,1)</f>
        <v>5780.11</v>
      </c>
      <c r="I195" s="9">
        <f>_xlfn.XLOOKUP($E195,'Copy of Raw Data'!$E:$E,'Copy of Raw Data'!I:I,"ERROR",0,1)</f>
        <v>0.000236573915648326</v>
      </c>
      <c r="J195" s="9" t="str">
        <f>_xlfn.XLOOKUP($E195,'Copy of Raw Data'!$E:$E,'Copy of 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10 to 15</v>
      </c>
      <c r="L195" s="9">
        <f>_xlfn.XLOOKUP($E195,'Copy of Raw Data'!$E:$E,'Copy of Raw Data'!L:L,"ERROR",0,1)</f>
        <v>12.05</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10 to 15</v>
      </c>
      <c r="N195" s="9">
        <f>_xlfn.XLOOKUP($E195,'Copy of Raw Data'!$E:$E,'Copy of Raw Data'!N:N,"ERROR",0,1)</f>
        <v>13.59</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10% to 15%</v>
      </c>
      <c r="P195" s="16">
        <f t="shared" si="12"/>
        <v>0.113318616629875</v>
      </c>
      <c r="Q195" s="9">
        <f>_xlfn.XLOOKUP($E195,'Copy of Raw Data'!$E:$E,'Copy of Raw Data'!Q:Q,"ERROR",0,1)</f>
        <v>2</v>
      </c>
      <c r="R195" s="9" t="str">
        <f>_xlfn.XLOOKUP($E195,'Copy of Raw Data'!$E:$E,'Copy of Raw Data'!R:R,"ERROR",0,1)</f>
        <v>oz</v>
      </c>
      <c r="S195" s="17">
        <f t="shared" si="15"/>
        <v>6.025</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5 to 10</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0.2 to 0.3</v>
      </c>
      <c r="V195" s="17">
        <f t="shared" si="13"/>
        <v>0.229793709841055</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0.2 to 0.3</v>
      </c>
      <c r="X195" s="17">
        <f t="shared" si="14"/>
        <v>0.20375380453162</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 to 2</v>
      </c>
      <c r="Z195" s="17">
        <f t="array" ref="Z195">_xlfn.IFS(AA195="oz",_xlfn.IFS(R195="oz",Q195,R195="fl oz",Q195*1.04,R195="ml",Q195*0.0338),AA195="fl oz",_xlfn.IFS(R195="oz",Q195/1.04,R195="fl oz",Q195,R195="ml",Q195*0.0338/1.04),AA195="ml",_xlfn.IFS(R195="oz",Q195/0.0338,R195="fl oz",Q195*1.04/0.0338,R195="ml",Q195))</f>
        <v>2</v>
      </c>
      <c r="AA195" s="9" t="str">
        <f>_xlfn.XLOOKUP($E195,'Copy of Raw Data'!$E:$E,'Copy of Raw Data'!AA:AA,"ERROR",0,1)</f>
        <v>oz</v>
      </c>
      <c r="AB195" s="9"/>
      <c r="AC195" s="9"/>
      <c r="AD195" s="9"/>
      <c r="AE195" s="9"/>
      <c r="AF195" s="9"/>
      <c r="AG195">
        <f>IF(SUMIF('Claims Backend'!$AG$1:$AZ$1,AG$3,'Claims Backend'!$AG194:$AZ194)&gt;=1,1,0)*$H195</f>
        <v>0</v>
      </c>
    </row>
    <row r="196" hidden="1" spans="1:33">
      <c r="A196" s="9" t="str">
        <f>_xlfn.XLOOKUP($E196,'Copy of Raw Data'!$E:$E,'Copy of Raw Data'!A:A,"ERROR",0,1)</f>
        <v>US</v>
      </c>
      <c r="B196" s="9" t="str">
        <f>_xlfn.XLOOKUP($E196,'Copy of Raw Data'!$E:$E,'Copy of Raw Data'!B:B,"ERROR",0,1)</f>
        <v>Hair Mousses</v>
      </c>
      <c r="C196" s="9" t="str">
        <f>_xlfn.XLOOKUP($E196,'Copy of Raw Data'!$E:$E,'Copy of Raw Data'!C:C,"ERROR",0,1)</f>
        <v>L'Oreal Paris</v>
      </c>
      <c r="D196" s="9" t="str">
        <f>_xlfn.XLOOKUP($E196,'Copy of Raw Data'!$E:$E,'Copy of Raw Data'!D:D,"ERROR",0,1)</f>
        <v>www.amazon.com/dp/B0BPLQ41VS</v>
      </c>
      <c r="E196" s="9" t="s">
        <v>720</v>
      </c>
      <c r="F196" s="9" t="str">
        <f>_xlfn.XLOOKUP($E196,'Copy of Raw Data'!$E:$E,'Copy of Raw Data'!F:F,"ERROR",0,1)</f>
        <v>L'Oréal Paris Advanced Hairstyle CURVE IT Curl Elastic Mousse, 8.3 oz. (Pack of 2)</v>
      </c>
      <c r="G196" s="9">
        <f>_xlfn.XLOOKUP($E196,'Copy of Raw Data'!$E:$E,'Copy of Raw Data'!G:G,"ERROR",0,1)</f>
        <v>558</v>
      </c>
      <c r="H196" s="9">
        <f>_xlfn.XLOOKUP($E196,'Copy of Raw Data'!$E:$E,'Copy of Raw Data'!H:H,"ERROR",0,1)</f>
        <v>5564.54</v>
      </c>
      <c r="I196" s="9">
        <f>_xlfn.XLOOKUP($E196,'Copy of Raw Data'!$E:$E,'Copy of Raw Data'!I:I,"ERROR",0,1)</f>
        <v>0.000228127975088514</v>
      </c>
      <c r="J196" s="9" t="str">
        <f>_xlfn.XLOOKUP($E196,'Copy of Raw Data'!$E:$E,'Copy of 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5 to 10</v>
      </c>
      <c r="L196" s="9">
        <f>_xlfn.XLOOKUP($E196,'Copy of Raw Data'!$E:$E,'Copy of Raw Data'!L:L,"ERROR",0,1)</f>
        <v>9.98</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5 to 10</v>
      </c>
      <c r="N196" s="9">
        <f>_xlfn.XLOOKUP($E196,'Copy of Raw Data'!$E:$E,'Copy of Raw Data'!N:N,"ERROR",0,1)</f>
        <v>9.98</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si="12"/>
        <v>0</v>
      </c>
      <c r="Q196" s="9">
        <f>_xlfn.XLOOKUP($E196,'Copy of Raw Data'!$E:$E,'Copy of Raw Data'!Q:Q,"ERROR",0,1)</f>
        <v>16.6</v>
      </c>
      <c r="R196" s="9" t="str">
        <f>_xlfn.XLOOKUP($E196,'Copy of Raw Data'!$E:$E,'Copy of Raw Data'!R:R,"ERROR",0,1)</f>
        <v>oz</v>
      </c>
      <c r="S196" s="17">
        <f t="shared" si="15"/>
        <v>0.601204819277108</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0.5 to 0.75</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si="13"/>
        <v>0.0203315799552624</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si="14"/>
        <v>0.0203315799552624</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16.6</v>
      </c>
      <c r="AA196" s="9" t="str">
        <f>_xlfn.XLOOKUP($E196,'Copy of Raw Data'!$E:$E,'Copy of Raw Data'!AA:AA,"ERROR",0,1)</f>
        <v>oz</v>
      </c>
      <c r="AB196" s="9"/>
      <c r="AC196" s="9"/>
      <c r="AD196" s="9"/>
      <c r="AE196" s="9"/>
      <c r="AF196" s="9"/>
      <c r="AG196">
        <f>IF(SUMIF('Claims Backend'!$AG$1:$AZ$1,AG$3,'Claims Backend'!$AG195:$AZ195)&gt;=1,1,0)*$H196</f>
        <v>0</v>
      </c>
    </row>
    <row r="197" hidden="1" spans="1:33">
      <c r="A197" s="9" t="str">
        <f>_xlfn.XLOOKUP($E197,'Copy of Raw Data'!$E:$E,'Copy of Raw Data'!A:A,"ERROR",0,1)</f>
        <v>US</v>
      </c>
      <c r="B197" s="9" t="str">
        <f>_xlfn.XLOOKUP($E197,'Copy of Raw Data'!$E:$E,'Copy of Raw Data'!B:B,"ERROR",0,1)</f>
        <v>Hair Mousses</v>
      </c>
      <c r="C197" s="9" t="str">
        <f>_xlfn.XLOOKUP($E197,'Copy of Raw Data'!$E:$E,'Copy of Raw Data'!C:C,"ERROR",0,1)</f>
        <v>Suave</v>
      </c>
      <c r="D197" s="9" t="str">
        <f>_xlfn.XLOOKUP($E197,'Copy of Raw Data'!$E:$E,'Copy of Raw Data'!D:D,"ERROR",0,1)</f>
        <v>www.amazon.com/dp/B0C4VV6DHS</v>
      </c>
      <c r="E197" s="9" t="s">
        <v>723</v>
      </c>
      <c r="F197" s="9" t="str">
        <f>_xlfn.XLOOKUP($E197,'Copy of Raw Data'!$E:$E,'Copy of Raw Data'!F:F,"ERROR",0,1)</f>
        <v>Suave Max Hold Hair Mousse - Vitamin-Enriched Styling Mousse for Hair Volume, Body, and Lift, Volumizing Hair Products, 9 Oz (Pack of 2)</v>
      </c>
      <c r="G197" s="9">
        <f>_xlfn.XLOOKUP($E197,'Copy of Raw Data'!$E:$E,'Copy of Raw Data'!G:G,"ERROR",0,1)</f>
        <v>365</v>
      </c>
      <c r="H197" s="9">
        <f>_xlfn.XLOOKUP($E197,'Copy of Raw Data'!$E:$E,'Copy of Raw Data'!H:H,"ERROR",0,1)</f>
        <v>5365.88</v>
      </c>
      <c r="I197" s="9">
        <f>_xlfn.XLOOKUP($E197,'Copy of Raw Data'!$E:$E,'Copy of Raw Data'!I:I,"ERROR",0,1)</f>
        <v>0.000220238549991946</v>
      </c>
      <c r="J197" s="9" t="str">
        <f>_xlfn.XLOOKUP($E197,'Copy of Raw Data'!$E:$E,'Copy of 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10 to 15</v>
      </c>
      <c r="L197" s="9">
        <f>_xlfn.XLOOKUP($E197,'Copy of Raw Data'!$E:$E,'Copy of Raw Data'!L:L,"ERROR",0,1)</f>
        <v>14.71</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10 to 15</v>
      </c>
      <c r="N197" s="9">
        <f>_xlfn.XLOOKUP($E197,'Copy of Raw Data'!$E:$E,'Copy of Raw Data'!N:N,"ERROR",0,1)</f>
        <v>14.71</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ref="P197:P260" si="16">(N197-L197)/N197</f>
        <v>0</v>
      </c>
      <c r="Q197" s="9">
        <f>_xlfn.XLOOKUP($E197,'Copy of Raw Data'!$E:$E,'Copy of Raw Data'!Q:Q,"ERROR",0,1)</f>
        <v>18</v>
      </c>
      <c r="R197" s="9" t="str">
        <f>_xlfn.XLOOKUP($E197,'Copy of Raw Data'!$E:$E,'Copy of Raw Data'!R:R,"ERROR",0,1)</f>
        <v>oz</v>
      </c>
      <c r="S197" s="17">
        <f t="shared" si="15"/>
        <v>0.817222222222222</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0.75 to 1</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 to 0.05</v>
      </c>
      <c r="V197" s="17">
        <f t="shared" ref="V197:V260" si="17">N197/($Z197*29.57)</f>
        <v>0.0276368691992635</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 to 0.05</v>
      </c>
      <c r="X197" s="17">
        <f t="shared" ref="X197:X260" si="18">L197/($Z197*29.57)</f>
        <v>0.0276368691992635</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15 to 20</v>
      </c>
      <c r="Z197" s="17">
        <f t="array" ref="Z197">_xlfn.IFS(AA197="oz",_xlfn.IFS(R197="oz",Q197,R197="fl oz",Q197*1.04,R197="ml",Q197*0.0338),AA197="fl oz",_xlfn.IFS(R197="oz",Q197/1.04,R197="fl oz",Q197,R197="ml",Q197*0.0338/1.04),AA197="ml",_xlfn.IFS(R197="oz",Q197/0.0338,R197="fl oz",Q197*1.04/0.0338,R197="ml",Q197))</f>
        <v>18</v>
      </c>
      <c r="AA197" s="9" t="str">
        <f>_xlfn.XLOOKUP($E197,'Copy of Raw Data'!$E:$E,'Copy of Raw Data'!AA:AA,"ERROR",0,1)</f>
        <v>oz</v>
      </c>
      <c r="AB197" s="9"/>
      <c r="AC197" s="9"/>
      <c r="AD197" s="9"/>
      <c r="AE197" s="9"/>
      <c r="AF197" s="9"/>
      <c r="AG197">
        <f>IF(SUMIF('Claims Backend'!$AG$1:$AZ$1,AG$3,'Claims Backend'!$AG196:$AZ196)&gt;=1,1,0)*$H197</f>
        <v>0</v>
      </c>
    </row>
    <row r="198" hidden="1" spans="1:33">
      <c r="A198" s="9" t="str">
        <f>_xlfn.XLOOKUP($E198,'Copy of Raw Data'!$E:$E,'Copy of Raw Data'!A:A,"ERROR",0,1)</f>
        <v>US</v>
      </c>
      <c r="B198" s="9" t="str">
        <f>_xlfn.XLOOKUP($E198,'Copy of Raw Data'!$E:$E,'Copy of Raw Data'!B:B,"ERROR",0,1)</f>
        <v>Hair Mousses</v>
      </c>
      <c r="C198" s="9" t="str">
        <f>_xlfn.XLOOKUP($E198,'Copy of Raw Data'!$E:$E,'Copy of Raw Data'!C:C,"ERROR",0,1)</f>
        <v>roux</v>
      </c>
      <c r="D198" s="9" t="str">
        <f>_xlfn.XLOOKUP($E198,'Copy of Raw Data'!$E:$E,'Copy of Raw Data'!D:D,"ERROR",0,1)</f>
        <v>www.amazon.com/dp/B00317E64U</v>
      </c>
      <c r="E198" s="9" t="s">
        <v>726</v>
      </c>
      <c r="F198" s="9" t="str">
        <f>_xlfn.XLOOKUP($E198,'Copy of Raw Data'!$E:$E,'Copy of Raw Data'!F:F,"ERROR",0,1)</f>
        <v>Roux Fanci-Full Instant Color Mousse Brightens Grays &amp; Tones Brassiness, 52 White Minx, 6 Fl Oz (Pack of 1)</v>
      </c>
      <c r="G198" s="9">
        <f>_xlfn.XLOOKUP($E198,'Copy of Raw Data'!$E:$E,'Copy of Raw Data'!G:G,"ERROR",0,1)</f>
        <v>330</v>
      </c>
      <c r="H198" s="9">
        <f>_xlfn.XLOOKUP($E198,'Copy of Raw Data'!$E:$E,'Copy of Raw Data'!H:H,"ERROR",0,1)</f>
        <v>5180.31</v>
      </c>
      <c r="I198" s="9">
        <f>_xlfn.XLOOKUP($E198,'Copy of Raw Data'!$E:$E,'Copy of Raw Data'!I:I,"ERROR",0,1)</f>
        <v>0.000207746499681417</v>
      </c>
      <c r="J198" s="9" t="str">
        <f>_xlfn.XLOOKUP($E198,'Copy of Raw Data'!$E:$E,'Copy of 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15 to 20</v>
      </c>
      <c r="L198" s="9">
        <f>_xlfn.XLOOKUP($E198,'Copy of Raw Data'!$E:$E,'Copy of Raw Data'!L:L,"ERROR",0,1)</f>
        <v>15.47</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15 to 20</v>
      </c>
      <c r="N198" s="9">
        <f>_xlfn.XLOOKUP($E198,'Copy of Raw Data'!$E:$E,'Copy of Raw Data'!N:N,"ERROR",0,1)</f>
        <v>15.47</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16"/>
        <v>0</v>
      </c>
      <c r="Q198" s="9">
        <f>_xlfn.XLOOKUP($E198,'Copy of Raw Data'!$E:$E,'Copy of Raw Data'!Q:Q,"ERROR",0,1)</f>
        <v>6</v>
      </c>
      <c r="R198" s="9" t="str">
        <f>_xlfn.XLOOKUP($E198,'Copy of Raw Data'!$E:$E,'Copy of Raw Data'!R:R,"ERROR",0,1)</f>
        <v>fl oz</v>
      </c>
      <c r="S198" s="17">
        <f t="shared" si="15"/>
        <v>2.47916666666667</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2 to 3</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0.05 to 0.1</v>
      </c>
      <c r="V198" s="17">
        <f t="shared" si="17"/>
        <v>0.0838406042159847</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0.05 to 0.1</v>
      </c>
      <c r="X198" s="17">
        <f t="shared" si="18"/>
        <v>0.0838406042159847</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6 to 8</v>
      </c>
      <c r="Z198" s="17">
        <f t="array" ref="Z198">_xlfn.IFS(AA198="oz",_xlfn.IFS(R198="oz",Q198,R198="fl oz",Q198*1.04,R198="ml",Q198*0.0338),AA198="fl oz",_xlfn.IFS(R198="oz",Q198/1.04,R198="fl oz",Q198,R198="ml",Q198*0.0338/1.04),AA198="ml",_xlfn.IFS(R198="oz",Q198/0.0338,R198="fl oz",Q198*1.04/0.0338,R198="ml",Q198))</f>
        <v>6.24</v>
      </c>
      <c r="AA198" s="9" t="str">
        <f>_xlfn.XLOOKUP($E198,'Copy of Raw Data'!$E:$E,'Copy of Raw Data'!AA:AA,"ERROR",0,1)</f>
        <v>oz</v>
      </c>
      <c r="AB198" s="9"/>
      <c r="AC198" s="9"/>
      <c r="AD198" s="9"/>
      <c r="AE198" s="9"/>
      <c r="AF198" s="9"/>
      <c r="AG198">
        <f>IF(SUMIF('Claims Backend'!$AG$1:$AZ$1,AG$3,'Claims Backend'!$AG197:$AZ197)&gt;=1,1,0)*$H198</f>
        <v>0</v>
      </c>
    </row>
    <row r="199" hidden="1" spans="1:33">
      <c r="A199" s="9" t="str">
        <f>_xlfn.XLOOKUP($E199,'Copy of Raw Data'!$E:$E,'Copy of Raw Data'!A:A,"ERROR",0,1)</f>
        <v>US</v>
      </c>
      <c r="B199" s="9" t="str">
        <f>_xlfn.XLOOKUP($E199,'Copy of Raw Data'!$E:$E,'Copy of Raw Data'!B:B,"ERROR",0,1)</f>
        <v>Hair Mousses</v>
      </c>
      <c r="C199" s="9" t="str">
        <f>_xlfn.XLOOKUP($E199,'Copy of Raw Data'!$E:$E,'Copy of Raw Data'!C:C,"ERROR",0,1)</f>
        <v>California Baby</v>
      </c>
      <c r="D199" s="9" t="str">
        <f>_xlfn.XLOOKUP($E199,'Copy of Raw Data'!$E:$E,'Copy of Raw Data'!D:D,"ERROR",0,1)</f>
        <v>www.amazon.com/dp/B007QVCLYO</v>
      </c>
      <c r="E199" s="9" t="s">
        <v>730</v>
      </c>
      <c r="F199" s="9" t="str">
        <f>_xlfn.XLOOKUP($E199,'Copy of Raw Data'!$E:$E,'Copy of Raw Data'!F:F,"ERROR",0,1)</f>
        <v>California Baby Overtired &amp; Cranky Jelly Mousse | Hair Gel For Kids | Medium-Hold | Plant-Based | Allergy Friendly | Non-Sticky Baby Hair Gel | 82 g / 2.9 oz.</v>
      </c>
      <c r="G199" s="9">
        <f>_xlfn.XLOOKUP($E199,'Copy of Raw Data'!$E:$E,'Copy of Raw Data'!G:G,"ERROR",0,1)</f>
        <v>326</v>
      </c>
      <c r="H199" s="9">
        <f>_xlfn.XLOOKUP($E199,'Copy of Raw Data'!$E:$E,'Copy of Raw Data'!H:H,"ERROR",0,1)</f>
        <v>4886.48</v>
      </c>
      <c r="I199" s="9">
        <f>_xlfn.XLOOKUP($E199,'Copy of Raw Data'!$E:$E,'Copy of Raw Data'!I:I,"ERROR",0,1)</f>
        <v>0.00020656502032897</v>
      </c>
      <c r="J199" s="9" t="str">
        <f>_xlfn.XLOOKUP($E199,'Copy of Raw Data'!$E:$E,'Copy of 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10 to 15</v>
      </c>
      <c r="L199" s="9">
        <f>_xlfn.XLOOKUP($E199,'Copy of Raw Data'!$E:$E,'Copy of Raw Data'!L:L,"ERROR",0,1)</f>
        <v>14.99</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_xlfn.XLOOKUP($E199,'Copy of Raw Data'!$E:$E,'Copy of Raw Data'!N:N,"ERROR",0,1)</f>
        <v>14.99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No Discount</v>
      </c>
      <c r="P199" s="16">
        <f t="shared" si="16"/>
        <v>0</v>
      </c>
      <c r="Q199" s="9">
        <f>_xlfn.XLOOKUP($E199,'Copy of Raw Data'!$E:$E,'Copy of Raw Data'!Q:Q,"ERROR",0,1)</f>
        <v>85</v>
      </c>
      <c r="R199" s="9" t="str">
        <f>_xlfn.XLOOKUP($E199,'Copy of Raw Data'!$E:$E,'Copy of Raw Data'!R:R,"ERROR",0,1)</f>
        <v>ml</v>
      </c>
      <c r="S199" s="17">
        <f t="shared" si="15"/>
        <v>5.21754263835712</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5 to 10</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0.1 to 0.2</v>
      </c>
      <c r="V199" s="17">
        <f t="shared" si="17"/>
        <v>0.176447163962026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0.1 to 0.2</v>
      </c>
      <c r="X199" s="17">
        <f t="shared" si="18"/>
        <v>0.176447163962026</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2 to 4</v>
      </c>
      <c r="Z199" s="17">
        <f t="array" ref="Z199">_xlfn.IFS(AA199="oz",_xlfn.IFS(R199="oz",Q199,R199="fl oz",Q199*1.04,R199="ml",Q199*0.0338),AA199="fl oz",_xlfn.IFS(R199="oz",Q199/1.04,R199="fl oz",Q199,R199="ml",Q199*0.0338/1.04),AA199="ml",_xlfn.IFS(R199="oz",Q199/0.0338,R199="fl oz",Q199*1.04/0.0338,R199="ml",Q199))</f>
        <v>2.873</v>
      </c>
      <c r="AA199" s="9" t="str">
        <f>_xlfn.XLOOKUP($E199,'Copy of Raw Data'!$E:$E,'Copy of Raw Data'!AA:AA,"ERROR",0,1)</f>
        <v>oz</v>
      </c>
      <c r="AB199" s="9"/>
      <c r="AC199" s="9"/>
      <c r="AD199" s="9"/>
      <c r="AE199" s="9"/>
      <c r="AF199" s="9"/>
      <c r="AG199">
        <f>IF(SUMIF('Claims Backend'!$AG$1:$AZ$1,AG$3,'Claims Backend'!$AG198:$AZ198)&gt;=1,1,0)*$H199</f>
        <v>0</v>
      </c>
    </row>
    <row r="200" hidden="1" spans="1:33">
      <c r="A200" s="9" t="str">
        <f>_xlfn.XLOOKUP($E200,'Copy of Raw Data'!$E:$E,'Copy of Raw Data'!A:A,"ERROR",0,1)</f>
        <v>US</v>
      </c>
      <c r="B200" s="9" t="str">
        <f>_xlfn.XLOOKUP($E200,'Copy of Raw Data'!$E:$E,'Copy of Raw Data'!B:B,"ERROR",0,1)</f>
        <v>Hair Mousses</v>
      </c>
      <c r="C200" s="9" t="str">
        <f>_xlfn.XLOOKUP($E200,'Copy of Raw Data'!$E:$E,'Copy of Raw Data'!C:C,"ERROR",0,1)</f>
        <v>goiple</v>
      </c>
      <c r="D200" s="9" t="str">
        <f>_xlfn.XLOOKUP($E200,'Copy of Raw Data'!$E:$E,'Copy of Raw Data'!D:D,"ERROR",0,1)</f>
        <v>www.amazon.com/dp/B0C3GH9TGY</v>
      </c>
      <c r="E200" s="9" t="s">
        <v>734</v>
      </c>
      <c r="F200" s="9" t="str">
        <f>_xlfn.XLOOKUP($E200,'Copy of Raw Data'!$E:$E,'Copy of Raw Data'!F:F,"ERROR",0,1)</f>
        <v>Braid Mousse Hair Braiding Mousse for Braids Twist, Locs, No Flake Extra Hold High Shine and Moisturizes, Frizz Control, High Shine, Lightweight Easy to Apply with Leopard Silky Du-rag 8.4 fl oz</v>
      </c>
      <c r="G200" s="9">
        <f>_xlfn.XLOOKUP($E200,'Copy of Raw Data'!$E:$E,'Copy of Raw Data'!G:G,"ERROR",0,1)</f>
        <v>503</v>
      </c>
      <c r="H200" s="9">
        <f>_xlfn.XLOOKUP($E200,'Copy of Raw Data'!$E:$E,'Copy of Raw Data'!H:H,"ERROR",0,1)</f>
        <v>4858.69</v>
      </c>
      <c r="I200" s="9">
        <f>_xlfn.XLOOKUP($E200,'Copy of Raw Data'!$E:$E,'Copy of Raw Data'!I:I,"ERROR",0,1)</f>
        <v>0.000206371579125169</v>
      </c>
      <c r="J200" s="9" t="str">
        <f>_xlfn.XLOOKUP($E200,'Copy of Raw Data'!$E:$E,'Copy of 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_xlfn.XLOOKUP($E200,'Copy of Raw Data'!$E:$E,'Copy of Raw Data'!L:L,"ERROR",0,1)</f>
        <v>9.66</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10 to 15</v>
      </c>
      <c r="N200" s="9">
        <f>_xlfn.XLOOKUP($E200,'Copy of Raw Data'!$E:$E,'Copy of Raw Data'!N:N,"ERROR",0,1)</f>
        <v>10.89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10% to 15%</v>
      </c>
      <c r="P200" s="16">
        <f t="shared" si="16"/>
        <v>0.112947658402204</v>
      </c>
      <c r="Q200" s="9">
        <f>_xlfn.XLOOKUP($E200,'Copy of Raw Data'!$E:$E,'Copy of Raw Data'!Q:Q,"ERROR",0,1)</f>
        <v>8.4</v>
      </c>
      <c r="R200" s="9" t="str">
        <f>_xlfn.XLOOKUP($E200,'Copy of Raw Data'!$E:$E,'Copy of Raw Data'!R:R,"ERROR",0,1)</f>
        <v>fl oz</v>
      </c>
      <c r="S200" s="17">
        <f t="shared" si="15"/>
        <v>1.10576923076923</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17"/>
        <v>0.0421564401104476</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18"/>
        <v>0.0373949689133998</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8 to 10</v>
      </c>
      <c r="Z200" s="17">
        <f t="array" ref="Z200">_xlfn.IFS(AA200="oz",_xlfn.IFS(R200="oz",Q200,R200="fl oz",Q200*1.04,R200="ml",Q200*0.0338),AA200="fl oz",_xlfn.IFS(R200="oz",Q200/1.04,R200="fl oz",Q200,R200="ml",Q200*0.0338/1.04),AA200="ml",_xlfn.IFS(R200="oz",Q200/0.0338,R200="fl oz",Q200*1.04/0.0338,R200="ml",Q200))</f>
        <v>8.736</v>
      </c>
      <c r="AA200" s="9" t="str">
        <f>_xlfn.XLOOKUP($E200,'Copy of Raw Data'!$E:$E,'Copy of Raw Data'!AA:AA,"ERROR",0,1)</f>
        <v>oz</v>
      </c>
      <c r="AB200" s="9"/>
      <c r="AC200" s="9"/>
      <c r="AD200" s="9"/>
      <c r="AE200" s="9"/>
      <c r="AF200" s="9"/>
      <c r="AG200">
        <f>IF(SUMIF('Claims Backend'!$AG$1:$AZ$1,AG$3,'Claims Backend'!$AG199:$AZ199)&gt;=1,1,0)*$H200</f>
        <v>0</v>
      </c>
    </row>
    <row r="201" hidden="1" spans="1:33">
      <c r="A201" s="9" t="str">
        <f>_xlfn.XLOOKUP($E201,'Copy of Raw Data'!$E:$E,'Copy of Raw Data'!A:A,"ERROR",0,1)</f>
        <v>US</v>
      </c>
      <c r="B201" s="9" t="str">
        <f>_xlfn.XLOOKUP($E201,'Copy of Raw Data'!$E:$E,'Copy of Raw Data'!B:B,"ERROR",0,1)</f>
        <v>Hair Mousses</v>
      </c>
      <c r="C201" s="9" t="str">
        <f>_xlfn.XLOOKUP($E201,'Copy of Raw Data'!$E:$E,'Copy of Raw Data'!C:C,"ERROR",0,1)</f>
        <v>goiple</v>
      </c>
      <c r="D201" s="9" t="str">
        <f>_xlfn.XLOOKUP($E201,'Copy of Raw Data'!$E:$E,'Copy of Raw Data'!D:D,"ERROR",0,1)</f>
        <v>www.amazon.com/dp/B0BVQSVXYD</v>
      </c>
      <c r="E201" s="9" t="s">
        <v>737</v>
      </c>
      <c r="F201" s="9" t="str">
        <f>_xlfn.XLOOKUP($E201,'Copy of Raw Data'!$E:$E,'Copy of Raw Data'!F:F,"ERROR",0,1)</f>
        <v>Lace Tint Melting Hair Mousse, 6.8 fl oz Lace Tint Mousse for Women Hair Wigs Lace Wigs Toupees and Hairpieces Natural Finishing Lace Color, Lace Tint Mousse for Wigs Melts Lace Foam Tint (Dark Brown)</v>
      </c>
      <c r="G201" s="9">
        <f>_xlfn.XLOOKUP($E201,'Copy of Raw Data'!$E:$E,'Copy of Raw Data'!G:G,"ERROR",0,1)</f>
        <v>540</v>
      </c>
      <c r="H201" s="9">
        <f>_xlfn.XLOOKUP($E201,'Copy of Raw Data'!$E:$E,'Copy of Raw Data'!H:H,"ERROR",0,1)</f>
        <v>4854.14</v>
      </c>
      <c r="I201" s="9">
        <f>_xlfn.XLOOKUP($E201,'Copy of Raw Data'!$E:$E,'Copy of Raw Data'!I:I,"ERROR",0,1)</f>
        <v>0.000193801302042114</v>
      </c>
      <c r="J201" s="9" t="str">
        <f>_xlfn.XLOOKUP($E201,'Copy of Raw Data'!$E:$E,'Copy of 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_xlfn.XLOOKUP($E201,'Copy of Raw Data'!$E:$E,'Copy of Raw Data'!L:L,"ERROR",0,1)</f>
        <v>8.99</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_xlfn.XLOOKUP($E201,'Copy of Raw Data'!$E:$E,'Copy of Raw Data'!N:N,"ERROR",0,1)</f>
        <v>8.99</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16"/>
        <v>0</v>
      </c>
      <c r="Q201" s="9">
        <f>_xlfn.XLOOKUP($E201,'Copy of Raw Data'!$E:$E,'Copy of Raw Data'!Q:Q,"ERROR",0,1)</f>
        <v>6.8</v>
      </c>
      <c r="R201" s="9" t="str">
        <f>_xlfn.XLOOKUP($E201,'Copy of Raw Data'!$E:$E,'Copy of Raw Data'!R:R,"ERROR",0,1)</f>
        <v>fl oz</v>
      </c>
      <c r="S201" s="17">
        <f t="shared" si="15"/>
        <v>1.27121040723982</v>
      </c>
      <c r="T201" s="9" t="str">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1 to 2</v>
      </c>
      <c r="U201" s="17"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 to 0.05</v>
      </c>
      <c r="V201" s="17">
        <f t="shared" si="17"/>
        <v>0.0429898683544071</v>
      </c>
      <c r="W201" s="17"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 to 0.05</v>
      </c>
      <c r="X201" s="17">
        <f t="shared" si="18"/>
        <v>0.0429898683544071</v>
      </c>
      <c r="Y201" s="9"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6 to 8</v>
      </c>
      <c r="Z201" s="17">
        <f t="array" ref="Z201">_xlfn.IFS(AA201="oz",_xlfn.IFS(R201="oz",Q201,R201="fl oz",Q201*1.04,R201="ml",Q201*0.0338),AA201="fl oz",_xlfn.IFS(R201="oz",Q201/1.04,R201="fl oz",Q201,R201="ml",Q201*0.0338/1.04),AA201="ml",_xlfn.IFS(R201="oz",Q201/0.0338,R201="fl oz",Q201*1.04/0.0338,R201="ml",Q201))</f>
        <v>7.072</v>
      </c>
      <c r="AA201" s="9" t="str">
        <f>_xlfn.XLOOKUP($E201,'Copy of Raw Data'!$E:$E,'Copy of Raw Data'!AA:AA,"ERROR",0,1)</f>
        <v>oz</v>
      </c>
      <c r="AB201" s="9"/>
      <c r="AC201" s="9"/>
      <c r="AD201" s="9"/>
      <c r="AE201" s="9"/>
      <c r="AF201" s="9"/>
      <c r="AG201">
        <f>IF(SUMIF('Claims Backend'!$AG$1:$AZ$1,AG$3,'Claims Backend'!$AG200:$AZ200)&gt;=1,1,0)*$H201</f>
        <v>0</v>
      </c>
    </row>
    <row r="202" hidden="1" spans="1:33">
      <c r="A202" s="9" t="str">
        <f>_xlfn.XLOOKUP($E202,'Copy of Raw Data'!$E:$E,'Copy of Raw Data'!A:A,"ERROR",0,1)</f>
        <v>US</v>
      </c>
      <c r="B202" s="9" t="str">
        <f>_xlfn.XLOOKUP($E202,'Copy of Raw Data'!$E:$E,'Copy of Raw Data'!B:B,"ERROR",0,1)</f>
        <v>Hair Mousses</v>
      </c>
      <c r="C202" s="9" t="str">
        <f>_xlfn.XLOOKUP($E202,'Copy of Raw Data'!$E:$E,'Copy of Raw Data'!C:C,"ERROR",0,1)</f>
        <v>Man Arden</v>
      </c>
      <c r="D202" s="9" t="str">
        <f>_xlfn.XLOOKUP($E202,'Copy of Raw Data'!$E:$E,'Copy of Raw Data'!D:D,"ERROR",0,1)</f>
        <v>www.amazon.com/dp/B07DKY51ND</v>
      </c>
      <c r="E202" s="9" t="s">
        <v>741</v>
      </c>
      <c r="F202" s="9" t="str">
        <f>_xlfn.XLOOKUP($E202,'Copy of Raw Data'!$E:$E,'Copy of Raw Data'!F:F,"ERROR",0,1)</f>
        <v>Goldwell Stylesign Ultra Volume Top Whip</v>
      </c>
      <c r="G202" s="9">
        <f>_xlfn.XLOOKUP($E202,'Copy of Raw Data'!$E:$E,'Copy of Raw Data'!G:G,"ERROR",0,1)</f>
        <v>501</v>
      </c>
      <c r="H202" s="9">
        <f>_xlfn.XLOOKUP($E202,'Copy of Raw Data'!$E:$E,'Copy of Raw Data'!H:H,"ERROR",0,1)</f>
        <v>4558.47</v>
      </c>
      <c r="I202" s="9">
        <f>_xlfn.XLOOKUP($E202,'Copy of Raw Data'!$E:$E,'Copy of Raw Data'!I:I,"ERROR",0,1)</f>
        <v>0.000192634702782267</v>
      </c>
      <c r="J202" s="9" t="str">
        <f>_xlfn.XLOOKUP($E202,'Copy of Raw Data'!$E:$E,'Copy of 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5 to 10</v>
      </c>
      <c r="L202" s="9">
        <f>_xlfn.XLOOKUP($E202,'Copy of Raw Data'!$E:$E,'Copy of Raw Data'!L:L,"ERROR",0,1)</f>
        <v>9.1</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5 to 10</v>
      </c>
      <c r="N202" s="9">
        <f>_xlfn.XLOOKUP($E202,'Copy of Raw Data'!$E:$E,'Copy of Raw Data'!N:N,"ERROR",0,1)</f>
        <v>9.1</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16"/>
        <v>0</v>
      </c>
      <c r="Q202" s="9">
        <f>_xlfn.XLOOKUP($E202,'Copy of Raw Data'!$E:$E,'Copy of Raw Data'!Q:Q,"ERROR",0,1)</f>
        <v>0</v>
      </c>
      <c r="R202" s="9">
        <f>_xlfn.XLOOKUP($E202,'Copy of Raw Data'!$E:$E,'Copy of Raw Data'!R:R,"ERROR",0,1)</f>
        <v>0</v>
      </c>
      <c r="S202" s="17" t="e">
        <f t="shared" si="15"/>
        <v>#N/A</v>
      </c>
      <c r="T202" s="9" t="e">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#N/A</v>
      </c>
      <c r="U202" s="17" t="e">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#N/A</v>
      </c>
      <c r="V202" s="17" t="e">
        <f t="shared" si="17"/>
        <v>#N/A</v>
      </c>
      <c r="W202" s="17" t="e">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#N/A</v>
      </c>
      <c r="X202" s="17" t="e">
        <f t="shared" si="18"/>
        <v>#N/A</v>
      </c>
      <c r="Y202" s="9" t="e">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#N/A</v>
      </c>
      <c r="Z202" s="17" t="e">
        <f t="array" ref="Z202">_xlfn.IFS(AA202="oz",_xlfn.IFS(R202="oz",Q202,R202="fl oz",Q202*1.04,R202="ml",Q202*0.0338),AA202="fl oz",_xlfn.IFS(R202="oz",Q202/1.04,R202="fl oz",Q202,R202="ml",Q202*0.0338/1.04),AA202="ml",_xlfn.IFS(R202="oz",Q202/0.0338,R202="fl oz",Q202*1.04/0.0338,R202="ml",Q202))</f>
        <v>#N/A</v>
      </c>
      <c r="AA202" s="9" t="str">
        <f>_xlfn.XLOOKUP($E202,'Copy of Raw Data'!$E:$E,'Copy of Raw Data'!AA:AA,"ERROR",0,1)</f>
        <v>oz</v>
      </c>
      <c r="AB202" s="9"/>
      <c r="AC202" s="9"/>
      <c r="AD202" s="9"/>
      <c r="AE202" s="9"/>
      <c r="AF202" s="9"/>
      <c r="AG202">
        <f>IF(SUMIF('Claims Backend'!$AG$1:$AZ$1,AG$3,'Claims Backend'!$AG201:$AZ201)&gt;=1,1,0)*$H202</f>
        <v>0</v>
      </c>
    </row>
    <row r="203" hidden="1" spans="1:33">
      <c r="A203" s="9" t="str">
        <f>_xlfn.XLOOKUP($E203,'Copy of Raw Data'!$E:$E,'Copy of Raw Data'!A:A,"ERROR",0,1)</f>
        <v>US</v>
      </c>
      <c r="B203" s="9" t="str">
        <f>_xlfn.XLOOKUP($E203,'Copy of Raw Data'!$E:$E,'Copy of Raw Data'!B:B,"ERROR",0,1)</f>
        <v>Hair Mousses</v>
      </c>
      <c r="C203" s="9" t="str">
        <f>_xlfn.XLOOKUP($E203,'Copy of Raw Data'!$E:$E,'Copy of Raw Data'!C:C,"ERROR",0,1)</f>
        <v>paul mitchell</v>
      </c>
      <c r="D203" s="9" t="str">
        <f>_xlfn.XLOOKUP($E203,'Copy of Raw Data'!$E:$E,'Copy of Raw Data'!D:D,"ERROR",0,1)</f>
        <v>www.amazon.com/dp/B0752WCBCJ</v>
      </c>
      <c r="E203" s="9" t="s">
        <v>745</v>
      </c>
      <c r="F203" s="9" t="str">
        <f>_xlfn.XLOOKUP($E203,'Copy of Raw Data'!$E:$E,'Copy of Raw Data'!F:F,"ERROR",0,1)</f>
        <v>Paul Mitchell Invisiblewear Volume Whip Styling Foam, Humidity Resistance, Natural Hold, For Fine Hair, 6.8 fl. oz.</v>
      </c>
      <c r="G203" s="9">
        <f>_xlfn.XLOOKUP($E203,'Copy of Raw Data'!$E:$E,'Copy of Raw Data'!G:G,"ERROR",0,1)</f>
        <v>189</v>
      </c>
      <c r="H203" s="9">
        <f>_xlfn.XLOOKUP($E203,'Copy of Raw Data'!$E:$E,'Copy of Raw Data'!H:H,"ERROR",0,1)</f>
        <v>4531.03</v>
      </c>
      <c r="I203" s="9">
        <f>_xlfn.XLOOKUP($E203,'Copy of Raw Data'!$E:$E,'Copy of Raw Data'!I:I,"ERROR",0,1)</f>
        <v>0.000190789996445359</v>
      </c>
      <c r="J203" s="9" t="str">
        <f>_xlfn.XLOOKUP($E203,'Copy of Raw Data'!$E:$E,'Copy of 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20 to 30</v>
      </c>
      <c r="L203" s="9">
        <f>_xlfn.XLOOKUP($E203,'Copy of Raw Data'!$E:$E,'Copy of Raw Data'!L:L,"ERROR",0,1)</f>
        <v>24</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20 to 30</v>
      </c>
      <c r="N203" s="9">
        <f>_xlfn.XLOOKUP($E203,'Copy of Raw Data'!$E:$E,'Copy of Raw Data'!N:N,"ERROR",0,1)</f>
        <v>24</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No Discount</v>
      </c>
      <c r="P203" s="16">
        <f t="shared" si="16"/>
        <v>0</v>
      </c>
      <c r="Q203" s="9">
        <f>_xlfn.XLOOKUP($E203,'Copy of Raw Data'!$E:$E,'Copy of Raw Data'!Q:Q,"ERROR",0,1)</f>
        <v>6.8</v>
      </c>
      <c r="R203" s="9" t="str">
        <f>_xlfn.XLOOKUP($E203,'Copy of Raw Data'!$E:$E,'Copy of Raw Data'!R:R,"ERROR",0,1)</f>
        <v>fl oz</v>
      </c>
      <c r="S203" s="17">
        <f t="shared" si="15"/>
        <v>3.39366515837104</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3 to 4</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0.1 to 0.2</v>
      </c>
      <c r="V203" s="17">
        <f t="shared" si="17"/>
        <v>0.114767168020664</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0.1 to 0.2</v>
      </c>
      <c r="X203" s="17">
        <f t="shared" si="18"/>
        <v>0.114767168020664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6 to 8</v>
      </c>
      <c r="Z203" s="17">
        <f t="array" ref="Z203">_xlfn.IFS(AA203="oz",_xlfn.IFS(R203="oz",Q203,R203="fl oz",Q203*1.04,R203="ml",Q203*0.0338),AA203="fl oz",_xlfn.IFS(R203="oz",Q203/1.04,R203="fl oz",Q203,R203="ml",Q203*0.0338/1.04),AA203="ml",_xlfn.IFS(R203="oz",Q203/0.0338,R203="fl oz",Q203*1.04/0.0338,R203="ml",Q203))</f>
        <v>7.072</v>
      </c>
      <c r="AA203" s="9" t="str">
        <f>_xlfn.XLOOKUP($E203,'Copy of Raw Data'!$E:$E,'Copy of Raw Data'!AA:AA,"ERROR",0,1)</f>
        <v>oz</v>
      </c>
      <c r="AB203" s="9"/>
      <c r="AC203" s="9"/>
      <c r="AD203" s="9"/>
      <c r="AE203" s="9"/>
      <c r="AF203" s="9"/>
      <c r="AG203">
        <f>IF(SUMIF('Claims Backend'!$AG$1:$AZ$1,AG$3,'Claims Backend'!$AG202:$AZ202)&gt;=1,1,0)*$H203</f>
        <v>0</v>
      </c>
    </row>
    <row r="204" hidden="1" spans="1:33">
      <c r="A204" s="9" t="str">
        <f>_xlfn.XLOOKUP($E204,'Copy of Raw Data'!$E:$E,'Copy of Raw Data'!A:A,"ERROR",0,1)</f>
        <v>US</v>
      </c>
      <c r="B204" s="9" t="str">
        <f>_xlfn.XLOOKUP($E204,'Copy of Raw Data'!$E:$E,'Copy of Raw Data'!B:B,"ERROR",0,1)</f>
        <v>Hair Mousses</v>
      </c>
      <c r="C204" s="9" t="str">
        <f>_xlfn.XLOOKUP($E204,'Copy of Raw Data'!$E:$E,'Copy of Raw Data'!C:C,"ERROR",0,1)</f>
        <v>RUSK</v>
      </c>
      <c r="D204" s="9" t="str">
        <f>_xlfn.XLOOKUP($E204,'Copy of Raw Data'!$E:$E,'Copy of Raw Data'!D:D,"ERROR",0,1)</f>
        <v>www.amazon.com/dp/B003P65H1S</v>
      </c>
      <c r="E204" s="9" t="s">
        <v>749</v>
      </c>
      <c r="F204" s="9" t="str">
        <f>_xlfn.XLOOKUP($E204,'Copy of Raw Data'!$E:$E,'Copy of Raw Data'!F:F,"ERROR",0,1)</f>
        <v>RUSK Designer Collection Plumping Mousse, Firm-Hold, Provides Long-Lasting Body, Volume, and Hold, Ideal for Creating Defined and Bouncy Curls, 8.5 Fl Oz (Pack of 1)</v>
      </c>
      <c r="G204" s="9">
        <f>_xlfn.XLOOKUP($E204,'Copy of Raw Data'!$E:$E,'Copy of Raw Data'!G:G,"ERROR",0,1)</f>
        <v>261</v>
      </c>
      <c r="H204" s="9">
        <f>_xlfn.XLOOKUP($E204,'Copy of Raw Data'!$E:$E,'Copy of Raw Data'!H:H,"ERROR",0,1)</f>
        <v>4487.64</v>
      </c>
      <c r="I204" s="9">
        <f>_xlfn.XLOOKUP($E204,'Copy of Raw Data'!$E:$E,'Copy of Raw Data'!I:I,"ERROR",0,1)</f>
        <v>0.000189578756907711</v>
      </c>
      <c r="J204" s="9" t="str">
        <f>_xlfn.XLOOKUP($E204,'Copy of Raw Data'!$E:$E,'Copy of 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_xlfn.XLOOKUP($E204,'Copy of Raw Data'!$E:$E,'Copy of Raw Data'!L:L,"ERROR",0,1)</f>
        <v>17.15</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_xlfn.XLOOKUP($E204,'Copy of Raw Data'!$E:$E,'Copy of Raw Data'!N:N,"ERROR",0,1)</f>
        <v>17.36</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0% to 2%</v>
      </c>
      <c r="P204" s="16">
        <f t="shared" si="16"/>
        <v>0.0120967741935484</v>
      </c>
      <c r="Q204" s="9">
        <f>_xlfn.XLOOKUP($E204,'Copy of Raw Data'!$E:$E,'Copy of Raw Data'!Q:Q,"ERROR",0,1)</f>
        <v>8.5</v>
      </c>
      <c r="R204" s="9" t="str">
        <f>_xlfn.XLOOKUP($E204,'Copy of Raw Data'!$E:$E,'Copy of Raw Data'!R:R,"ERROR",0,1)</f>
        <v>fl oz</v>
      </c>
      <c r="S204" s="17">
        <f t="shared" si="15"/>
        <v>1.94004524886878</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1 to 2</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17">
        <f t="shared" si="17"/>
        <v>0.066411934561291</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17">
        <f t="shared" si="18"/>
        <v>0.0656085643851464</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8 to 10</v>
      </c>
      <c r="Z204" s="17">
        <f t="array" ref="Z204">_xlfn.IFS(AA204="oz",_xlfn.IFS(R204="oz",Q204,R204="fl oz",Q204*1.04,R204="ml",Q204*0.0338),AA204="fl oz",_xlfn.IFS(R204="oz",Q204/1.04,R204="fl oz",Q204,R204="ml",Q204*0.0338/1.04),AA204="ml",_xlfn.IFS(R204="oz",Q204/0.0338,R204="fl oz",Q204*1.04/0.0338,R204="ml",Q204))</f>
        <v>8.84</v>
      </c>
      <c r="AA204" s="9" t="str">
        <f>_xlfn.XLOOKUP($E204,'Copy of Raw Data'!$E:$E,'Copy of Raw Data'!AA:AA,"ERROR",0,1)</f>
        <v>oz</v>
      </c>
      <c r="AB204" s="9"/>
      <c r="AC204" s="9"/>
      <c r="AD204" s="9"/>
      <c r="AE204" s="9"/>
      <c r="AF204" s="9"/>
      <c r="AG204">
        <f>IF(SUMIF('Claims Backend'!$AG$1:$AZ$1,AG$3,'Claims Backend'!$AG203:$AZ203)&gt;=1,1,0)*$H204</f>
        <v>0</v>
      </c>
    </row>
    <row r="205" hidden="1" spans="1:33">
      <c r="A205" s="9" t="str">
        <f>_xlfn.XLOOKUP($E205,'Copy of Raw Data'!$E:$E,'Copy of Raw Data'!A:A,"ERROR",0,1)</f>
        <v>US</v>
      </c>
      <c r="B205" s="9" t="str">
        <f>_xlfn.XLOOKUP($E205,'Copy of Raw Data'!$E:$E,'Copy of Raw Data'!B:B,"ERROR",0,1)</f>
        <v>Hair Mousses</v>
      </c>
      <c r="C205" s="9" t="str">
        <f>_xlfn.XLOOKUP($E205,'Copy of Raw Data'!$E:$E,'Copy of Raw Data'!C:C,"ERROR",0,1)</f>
        <v>Goiple</v>
      </c>
      <c r="D205" s="9" t="str">
        <f>_xlfn.XLOOKUP($E205,'Copy of Raw Data'!$E:$E,'Copy of Raw Data'!D:D,"ERROR",0,1)</f>
        <v>www.amazon.com/dp/B0BZCPRJQ9</v>
      </c>
      <c r="E205" s="9" t="s">
        <v>752</v>
      </c>
      <c r="F205" s="9" t="str">
        <f>_xlfn.XLOOKUP($E205,'Copy of Raw Data'!$E:$E,'Copy of Raw Data'!F:F,"ERROR",0,1)</f>
        <v>Braid Foam Control Mousse Braiding Mousse for Braids Twist, Locs, No Flake Mousse for Braids Style and Moisturizes, Rosemary Oil for Hair Growth Hair Mousse for Braids Easy to Apply (3.4fl oz+1fl oz)</v>
      </c>
      <c r="G205" s="9">
        <f>_xlfn.XLOOKUP($E205,'Copy of Raw Data'!$E:$E,'Copy of Raw Data'!G:G,"ERROR",0,1)</f>
        <v>286</v>
      </c>
      <c r="H205" s="9">
        <f>_xlfn.XLOOKUP($E205,'Copy of Raw Data'!$E:$E,'Copy of Raw Data'!H:H,"ERROR",0,1)</f>
        <v>4459.15</v>
      </c>
      <c r="I205" s="9">
        <f>_xlfn.XLOOKUP($E205,'Copy of Raw Data'!$E:$E,'Copy of Raw Data'!I:I,"ERROR",0,1)</f>
        <v>0.000188079693864628</v>
      </c>
      <c r="J205" s="9" t="str">
        <f>_xlfn.XLOOKUP($E205,'Copy of Raw Data'!$E:$E,'Copy of 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_xlfn.XLOOKUP($E205,'Copy of Raw Data'!$E:$E,'Copy of Raw Data'!L:L,"ERROR",0,1)</f>
        <v>15.61</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_xlfn.XLOOKUP($E205,'Copy of Raw Data'!$E:$E,'Copy of Raw Data'!N:N,"ERROR",0,1)</f>
        <v>15.99</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2% to 4%</v>
      </c>
      <c r="P205" s="16">
        <f t="shared" si="16"/>
        <v>0.0237648530331458</v>
      </c>
      <c r="Q205" s="9">
        <f>_xlfn.XLOOKUP($E205,'Copy of Raw Data'!$E:$E,'Copy of Raw Data'!Q:Q,"ERROR",0,1)</f>
        <v>4.4</v>
      </c>
      <c r="R205" s="9" t="str">
        <f>_xlfn.XLOOKUP($E205,'Copy of Raw Data'!$E:$E,'Copy of Raw Data'!R:R,"ERROR",0,1)</f>
        <v>fl oz</v>
      </c>
      <c r="S205" s="17">
        <f t="shared" si="15"/>
        <v>3.41127622377622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3 to 4</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0.1 to 0.2</v>
      </c>
      <c r="V205" s="17">
        <f t="shared" si="17"/>
        <v>0.118171057890368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0.1 to 0.2</v>
      </c>
      <c r="X205" s="17">
        <f t="shared" si="18"/>
        <v>0.115362740066832</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4 to 6</v>
      </c>
      <c r="Z205" s="17">
        <f t="array" ref="Z205">_xlfn.IFS(AA205="oz",_xlfn.IFS(R205="oz",Q205,R205="fl oz",Q205*1.04,R205="ml",Q205*0.0338),AA205="fl oz",_xlfn.IFS(R205="oz",Q205/1.04,R205="fl oz",Q205,R205="ml",Q205*0.0338/1.04),AA205="ml",_xlfn.IFS(R205="oz",Q205/0.0338,R205="fl oz",Q205*1.04/0.0338,R205="ml",Q205))</f>
        <v>4.576</v>
      </c>
      <c r="AA205" s="9" t="str">
        <f>_xlfn.XLOOKUP($E205,'Copy of Raw Data'!$E:$E,'Copy of Raw Data'!AA:AA,"ERROR",0,1)</f>
        <v>oz</v>
      </c>
      <c r="AB205" s="9"/>
      <c r="AC205" s="9"/>
      <c r="AD205" s="9"/>
      <c r="AE205" s="9"/>
      <c r="AF205" s="9"/>
      <c r="AG205">
        <f>IF(SUMIF('Claims Backend'!$AG$1:$AZ$1,AG$3,'Claims Backend'!$AG204:$AZ204)&gt;=1,1,0)*$H205</f>
        <v>0</v>
      </c>
    </row>
    <row r="206" hidden="1" spans="1:33">
      <c r="A206" s="9" t="str">
        <f>_xlfn.XLOOKUP($E206,'Copy of Raw Data'!$E:$E,'Copy of Raw Data'!A:A,"ERROR",0,1)</f>
        <v>US</v>
      </c>
      <c r="B206" s="9" t="str">
        <f>_xlfn.XLOOKUP($E206,'Copy of Raw Data'!$E:$E,'Copy of Raw Data'!B:B,"ERROR",0,1)</f>
        <v>Hair Mousses</v>
      </c>
      <c r="C206" s="9" t="str">
        <f>_xlfn.XLOOKUP($E206,'Copy of Raw Data'!$E:$E,'Copy of Raw Data'!C:C,"ERROR",0,1)</f>
        <v>roux</v>
      </c>
      <c r="D206" s="9" t="str">
        <f>_xlfn.XLOOKUP($E206,'Copy of Raw Data'!$E:$E,'Copy of Raw Data'!D:D,"ERROR",0,1)</f>
        <v>www.amazon.com/dp/B000BPTEXS</v>
      </c>
      <c r="E206" s="9" t="s">
        <v>755</v>
      </c>
      <c r="F206" s="9" t="str">
        <f>_xlfn.XLOOKUP($E206,'Copy of Raw Data'!$E:$E,'Copy of Raw Data'!F:F,"ERROR",0,1)</f>
        <v>Roux Fanci-Full Instant Color Mousse Enriches Dark Blonde &amp; Light Brown Hair, 23 Frivolous Fawn, 6 Fl Oz (Pack of 1)</v>
      </c>
      <c r="G206" s="9">
        <f>_xlfn.XLOOKUP($E206,'Copy of Raw Data'!$E:$E,'Copy of Raw Data'!G:G,"ERROR",0,1)</f>
        <v>264</v>
      </c>
      <c r="H206" s="9">
        <f>_xlfn.XLOOKUP($E206,'Copy of Raw Data'!$E:$E,'Copy of Raw Data'!H:H,"ERROR",0,1)</f>
        <v>4423.89</v>
      </c>
      <c r="I206" s="9">
        <f>_xlfn.XLOOKUP($E206,'Copy of Raw Data'!$E:$E,'Copy of Raw Data'!I:I,"ERROR",0,1)</f>
        <v>0.000184555662791423</v>
      </c>
      <c r="J206" s="9" t="str">
        <f>_xlfn.XLOOKUP($E206,'Copy of Raw Data'!$E:$E,'Copy of 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_xlfn.XLOOKUP($E206,'Copy of Raw Data'!$E:$E,'Copy of Raw Data'!L:L,"ERROR",0,1)</f>
        <v>16.68</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_xlfn.XLOOKUP($E206,'Copy of Raw Data'!$E:$E,'Copy of Raw Data'!N:N,"ERROR",0,1)</f>
        <v>16.68</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No Discount</v>
      </c>
      <c r="P206" s="16">
        <f t="shared" si="16"/>
        <v>0</v>
      </c>
      <c r="Q206" s="9">
        <f>_xlfn.XLOOKUP($E206,'Copy of Raw Data'!$E:$E,'Copy of Raw Data'!Q:Q,"ERROR",0,1)</f>
        <v>6</v>
      </c>
      <c r="R206" s="9" t="str">
        <f>_xlfn.XLOOKUP($E206,'Copy of Raw Data'!$E:$E,'Copy of Raw Data'!R:R,"ERROR",0,1)</f>
        <v>fl oz</v>
      </c>
      <c r="S206" s="17">
        <f t="shared" si="15"/>
        <v>2.67307692307692</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2 to 3</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0.05 to 0.1</v>
      </c>
      <c r="V206" s="17">
        <f t="shared" si="17"/>
        <v>0.0903982726776098</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0.05 to 0.1</v>
      </c>
      <c r="X206" s="17">
        <f t="shared" si="18"/>
        <v>0.0903982726776098</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6 to 8</v>
      </c>
      <c r="Z206" s="17">
        <f t="array" ref="Z206">_xlfn.IFS(AA206="oz",_xlfn.IFS(R206="oz",Q206,R206="fl oz",Q206*1.04,R206="ml",Q206*0.0338),AA206="fl oz",_xlfn.IFS(R206="oz",Q206/1.04,R206="fl oz",Q206,R206="ml",Q206*0.0338/1.04),AA206="ml",_xlfn.IFS(R206="oz",Q206/0.0338,R206="fl oz",Q206*1.04/0.0338,R206="ml",Q206))</f>
        <v>6.24</v>
      </c>
      <c r="AA206" s="9" t="str">
        <f>_xlfn.XLOOKUP($E206,'Copy of Raw Data'!$E:$E,'Copy of Raw Data'!AA:AA,"ERROR",0,1)</f>
        <v>oz</v>
      </c>
      <c r="AB206" s="9"/>
      <c r="AC206" s="9"/>
      <c r="AD206" s="9"/>
      <c r="AE206" s="9"/>
      <c r="AF206" s="9"/>
      <c r="AG206">
        <f>IF(SUMIF('Claims Backend'!$AG$1:$AZ$1,AG$3,'Claims Backend'!$AG205:$AZ205)&gt;=1,1,0)*$H206</f>
        <v>0</v>
      </c>
    </row>
    <row r="207" hidden="1" spans="1:33">
      <c r="A207" s="9" t="str">
        <f>_xlfn.XLOOKUP($E207,'Copy of Raw Data'!$E:$E,'Copy of Raw Data'!A:A,"ERROR",0,1)</f>
        <v>US</v>
      </c>
      <c r="B207" s="9" t="str">
        <f>_xlfn.XLOOKUP($E207,'Copy of Raw Data'!$E:$E,'Copy of Raw Data'!B:B,"ERROR",0,1)</f>
        <v>Hair Mousses</v>
      </c>
      <c r="C207" s="9" t="str">
        <f>_xlfn.XLOOKUP($E207,'Copy of Raw Data'!$E:$E,'Copy of Raw Data'!C:C,"ERROR",0,1)</f>
        <v>aussie</v>
      </c>
      <c r="D207" s="9" t="str">
        <f>_xlfn.XLOOKUP($E207,'Copy of Raw Data'!$E:$E,'Copy of Raw Data'!D:D,"ERROR",0,1)</f>
        <v>www.amazon.com/dp/B07N9H2Y3W</v>
      </c>
      <c r="E207" s="9" t="s">
        <v>758</v>
      </c>
      <c r="F207" s="9" t="str">
        <f>_xlfn.XLOOKUP($E207,'Copy of Raw Data'!$E:$E,'Copy of Raw Data'!F:F,"ERROR",0,1)</f>
        <v>Aussie Hair Gel 7 fl oz, Triple Pack</v>
      </c>
      <c r="G207" s="9">
        <f>_xlfn.XLOOKUP($E207,'Copy of Raw Data'!$E:$E,'Copy of Raw Data'!G:G,"ERROR",0,1)</f>
        <v>272</v>
      </c>
      <c r="H207" s="9">
        <f>_xlfn.XLOOKUP($E207,'Copy of Raw Data'!$E:$E,'Copy of Raw Data'!H:H,"ERROR",0,1)</f>
        <v>4341</v>
      </c>
      <c r="I207" s="9">
        <f>_xlfn.XLOOKUP($E207,'Copy of Raw Data'!$E:$E,'Copy of Raw Data'!I:I,"ERROR",0,1)</f>
        <v>0.000184011476547762</v>
      </c>
      <c r="J207" s="9" t="str">
        <f>_xlfn.XLOOKUP($E207,'Copy of Raw Data'!$E:$E,'Copy of 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15 to 20</v>
      </c>
      <c r="L207" s="9">
        <f>_xlfn.XLOOKUP($E207,'Copy of Raw Data'!$E:$E,'Copy of Raw Data'!L:L,"ERROR",0,1)</f>
        <v>16.07</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15 to 20</v>
      </c>
      <c r="N207" s="9">
        <f>_xlfn.XLOOKUP($E207,'Copy of Raw Data'!$E:$E,'Copy of Raw Data'!N:N,"ERROR",0,1)</f>
        <v>17.49</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8% to 10%</v>
      </c>
      <c r="P207" s="16">
        <f t="shared" si="16"/>
        <v>0.0811892510005717</v>
      </c>
      <c r="Q207" s="9">
        <f>_xlfn.XLOOKUP($E207,'Copy of Raw Data'!$E:$E,'Copy of Raw Data'!Q:Q,"ERROR",0,1)</f>
        <v>21</v>
      </c>
      <c r="R207" s="9" t="str">
        <f>_xlfn.XLOOKUP($E207,'Copy of Raw Data'!$E:$E,'Copy of Raw Data'!R:R,"ERROR",0,1)</f>
        <v>fl oz</v>
      </c>
      <c r="S207" s="17">
        <f t="shared" si="15"/>
        <v>0.735805860805861</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17"/>
        <v>0.0270823191012572</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18"/>
        <v>0.0248835258980677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20 to 25</v>
      </c>
      <c r="Z207" s="17">
        <f t="array" ref="Z207">_xlfn.IFS(AA207="oz",_xlfn.IFS(R207="oz",Q207,R207="fl oz",Q207*1.04,R207="ml",Q207*0.0338),AA207="fl oz",_xlfn.IFS(R207="oz",Q207/1.04,R207="fl oz",Q207,R207="ml",Q207*0.0338/1.04),AA207="ml",_xlfn.IFS(R207="oz",Q207/0.0338,R207="fl oz",Q207*1.04/0.0338,R207="ml",Q207))</f>
        <v>21.84</v>
      </c>
      <c r="AA207" s="9" t="str">
        <f>_xlfn.XLOOKUP($E207,'Copy of Raw Data'!$E:$E,'Copy of Raw Data'!AA:AA,"ERROR",0,1)</f>
        <v>oz</v>
      </c>
      <c r="AB207" s="9"/>
      <c r="AC207" s="9"/>
      <c r="AD207" s="9"/>
      <c r="AE207" s="9"/>
      <c r="AF207" s="9"/>
      <c r="AG207">
        <f>IF(SUMIF('Claims Backend'!$AG$1:$AZ$1,AG$3,'Claims Backend'!$AG206:$AZ206)&gt;=1,1,0)*$H207</f>
        <v>0</v>
      </c>
    </row>
    <row r="208" hidden="1" spans="1:33">
      <c r="A208" s="9" t="str">
        <f>_xlfn.XLOOKUP($E208,'Copy of Raw Data'!$E:$E,'Copy of Raw Data'!A:A,"ERROR",0,1)</f>
        <v>US</v>
      </c>
      <c r="B208" s="9" t="str">
        <f>_xlfn.XLOOKUP($E208,'Copy of Raw Data'!$E:$E,'Copy of Raw Data'!B:B,"ERROR",0,1)</f>
        <v>Hair Mousses</v>
      </c>
      <c r="C208" s="9" t="str">
        <f>_xlfn.XLOOKUP($E208,'Copy of Raw Data'!$E:$E,'Copy of Raw Data'!C:C,"ERROR",0,1)</f>
        <v>Herbal Essences</v>
      </c>
      <c r="D208" s="9" t="str">
        <f>_xlfn.XLOOKUP($E208,'Copy of Raw Data'!$E:$E,'Copy of Raw Data'!D:D,"ERROR",0,1)</f>
        <v>www.amazon.com/dp/B001E5E9V6</v>
      </c>
      <c r="E208" s="9" t="s">
        <v>761</v>
      </c>
      <c r="F208" s="9" t="str">
        <f>_xlfn.XLOOKUP($E208,'Copy of Raw Data'!$E:$E,'Copy of Raw Data'!F:F,"ERROR",0,1)</f>
        <v>Herbal Essences Body Envy Va-Va-Volumizing Hairspray 8 Fl Oz (Pack of 12)</v>
      </c>
      <c r="G208" s="9">
        <f>_xlfn.XLOOKUP($E208,'Copy of Raw Data'!$E:$E,'Copy of Raw Data'!G:G,"ERROR",0,1)</f>
        <v>74</v>
      </c>
      <c r="H208" s="9">
        <f>_xlfn.XLOOKUP($E208,'Copy of Raw Data'!$E:$E,'Copy of Raw Data'!H:H,"ERROR",0,1)</f>
        <v>4328.2</v>
      </c>
      <c r="I208" s="9">
        <f>_xlfn.XLOOKUP($E208,'Copy of Raw Data'!$E:$E,'Copy of Raw Data'!I:I,"ERROR",0,1)</f>
        <v>0.00017904577707436</v>
      </c>
      <c r="J208" s="9" t="str">
        <f>_xlfn.XLOOKUP($E208,'Copy of Raw Data'!$E:$E,'Copy of 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50 to 75</v>
      </c>
      <c r="L208" s="9">
        <f>_xlfn.XLOOKUP($E208,'Copy of Raw Data'!$E:$E,'Copy of Raw Data'!L:L,"ERROR",0,1)</f>
        <v>58.3</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50 to 75</v>
      </c>
      <c r="N208" s="9">
        <f>_xlfn.XLOOKUP($E208,'Copy of Raw Data'!$E:$E,'Copy of Raw Data'!N:N,"ERROR",0,1)</f>
        <v>58.3</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16"/>
        <v>0</v>
      </c>
      <c r="Q208" s="9">
        <f>_xlfn.XLOOKUP($E208,'Copy of Raw Data'!$E:$E,'Copy of Raw Data'!Q:Q,"ERROR",0,1)</f>
        <v>96</v>
      </c>
      <c r="R208" s="9" t="str">
        <f>_xlfn.XLOOKUP($E208,'Copy of Raw Data'!$E:$E,'Copy of Raw Data'!R:R,"ERROR",0,1)</f>
        <v>fl oz</v>
      </c>
      <c r="S208" s="17">
        <f t="shared" si="15"/>
        <v>0.583934294871795</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0.5 to 0.75</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 to 0.05</v>
      </c>
      <c r="V208" s="17">
        <f t="shared" si="17"/>
        <v>0.0197475243446667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 to 0.05</v>
      </c>
      <c r="X208" s="17">
        <f t="shared" si="18"/>
        <v>0.0197475243446667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50+</v>
      </c>
      <c r="Z208" s="17">
        <f t="array" ref="Z208">_xlfn.IFS(AA208="oz",_xlfn.IFS(R208="oz",Q208,R208="fl oz",Q208*1.04,R208="ml",Q208*0.0338),AA208="fl oz",_xlfn.IFS(R208="oz",Q208/1.04,R208="fl oz",Q208,R208="ml",Q208*0.0338/1.04),AA208="ml",_xlfn.IFS(R208="oz",Q208/0.0338,R208="fl oz",Q208*1.04/0.0338,R208="ml",Q208))</f>
        <v>99.84</v>
      </c>
      <c r="AA208" s="9" t="str">
        <f>_xlfn.XLOOKUP($E208,'Copy of Raw Data'!$E:$E,'Copy of Raw Data'!AA:AA,"ERROR",0,1)</f>
        <v>oz</v>
      </c>
      <c r="AB208" s="9"/>
      <c r="AC208" s="9"/>
      <c r="AD208" s="9"/>
      <c r="AE208" s="9"/>
      <c r="AF208" s="9"/>
      <c r="AG208">
        <f>IF(SUMIF('Claims Backend'!$AG$1:$AZ$1,AG$3,'Claims Backend'!$AG207:$AZ207)&gt;=1,1,0)*$H208</f>
        <v>0</v>
      </c>
    </row>
    <row r="209" hidden="1" spans="1:33">
      <c r="A209" s="9" t="str">
        <f>_xlfn.XLOOKUP($E209,'Copy of Raw Data'!$E:$E,'Copy of Raw Data'!A:A,"ERROR",0,1)</f>
        <v>US</v>
      </c>
      <c r="B209" s="9" t="str">
        <f>_xlfn.XLOOKUP($E209,'Copy of Raw Data'!$E:$E,'Copy of Raw Data'!B:B,"ERROR",0,1)</f>
        <v>Hair Mousses</v>
      </c>
      <c r="C209" s="9" t="str">
        <f>_xlfn.XLOOKUP($E209,'Copy of Raw Data'!$E:$E,'Copy of Raw Data'!C:C,"ERROR",0,1)</f>
        <v>Goiple</v>
      </c>
      <c r="D209" s="9" t="str">
        <f>_xlfn.XLOOKUP($E209,'Copy of Raw Data'!$E:$E,'Copy of Raw Data'!D:D,"ERROR",0,1)</f>
        <v>www.amazon.com/dp/B0CCNRNJ2B</v>
      </c>
      <c r="E209" s="9" t="s">
        <v>764</v>
      </c>
      <c r="F209" s="9" t="str">
        <f>_xlfn.XLOOKUP($E209,'Copy of Raw Data'!$E:$E,'Copy of Raw Data'!F:F,"ERROR",0,1)</f>
        <v>Lace Tint Melting Hair Mousse, 200ML Lace Tint Mousse for Women Hair Wigs Lace Wigs Toupees and Hairpieces Natural Finishing Lace Color, Lace Tint Mousse for Wigs Lace Melting Spray Tool Set (Brown)</v>
      </c>
      <c r="G209" s="9">
        <f>_xlfn.XLOOKUP($E209,'Copy of Raw Data'!$E:$E,'Copy of Raw Data'!G:G,"ERROR",0,1)</f>
        <v>247</v>
      </c>
      <c r="H209" s="9">
        <f>_xlfn.XLOOKUP($E209,'Copy of Raw Data'!$E:$E,'Copy of Raw Data'!H:H,"ERROR",0,1)</f>
        <v>4211.4</v>
      </c>
      <c r="I209" s="9">
        <f>_xlfn.XLOOKUP($E209,'Copy of Raw Data'!$E:$E,'Copy of Raw Data'!I:I,"ERROR",0,1)</f>
        <v>0.000174437199823361</v>
      </c>
      <c r="J209" s="9" t="str">
        <f>_xlfn.XLOOKUP($E209,'Copy of Raw Data'!$E:$E,'Copy of 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15 to 20</v>
      </c>
      <c r="L209" s="9">
        <f>_xlfn.XLOOKUP($E209,'Copy of Raw Data'!$E:$E,'Copy of Raw Data'!L:L,"ERROR",0,1)</f>
        <v>16.99</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15 to 20</v>
      </c>
      <c r="N209" s="9">
        <f>_xlfn.XLOOKUP($E209,'Copy of Raw Data'!$E:$E,'Copy of Raw Data'!N:N,"ERROR",0,1)</f>
        <v>16.99</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16"/>
        <v>0</v>
      </c>
      <c r="Q209" s="9">
        <f>_xlfn.XLOOKUP($E209,'Copy of Raw Data'!$E:$E,'Copy of Raw Data'!Q:Q,"ERROR",0,1)</f>
        <v>200</v>
      </c>
      <c r="R209" s="9" t="str">
        <f>_xlfn.XLOOKUP($E209,'Copy of Raw Data'!$E:$E,'Copy of Raw Data'!R:R,"ERROR",0,1)</f>
        <v>ml</v>
      </c>
      <c r="S209" s="17">
        <f t="shared" si="15"/>
        <v>2.51331360946746</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2 to 3</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0.05 to 0.1</v>
      </c>
      <c r="V209" s="17">
        <f t="shared" si="17"/>
        <v>0.0849953875369447</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0.05 to 0.1</v>
      </c>
      <c r="X209" s="17">
        <f t="shared" si="18"/>
        <v>0.0849953875369447</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17">
        <f t="array" ref="Z209">_xlfn.IFS(AA209="oz",_xlfn.IFS(R209="oz",Q209,R209="fl oz",Q209*1.04,R209="ml",Q209*0.0338),AA209="fl oz",_xlfn.IFS(R209="oz",Q209/1.04,R209="fl oz",Q209,R209="ml",Q209*0.0338/1.04),AA209="ml",_xlfn.IFS(R209="oz",Q209/0.0338,R209="fl oz",Q209*1.04/0.0338,R209="ml",Q209))</f>
        <v>6.76</v>
      </c>
      <c r="AA209" s="9" t="str">
        <f>_xlfn.XLOOKUP($E209,'Copy of Raw Data'!$E:$E,'Copy of Raw Data'!AA:AA,"ERROR",0,1)</f>
        <v>oz</v>
      </c>
      <c r="AB209" s="9"/>
      <c r="AC209" s="9"/>
      <c r="AD209" s="9"/>
      <c r="AE209" s="9"/>
      <c r="AF209" s="9"/>
      <c r="AG209">
        <f>IF(SUMIF('Claims Backend'!$AG$1:$AZ$1,AG$3,'Claims Backend'!$AG208:$AZ208)&gt;=1,1,0)*$H209</f>
        <v>0</v>
      </c>
    </row>
    <row r="210" hidden="1" spans="1:33">
      <c r="A210" s="9" t="str">
        <f>_xlfn.XLOOKUP($E210,'Copy of Raw Data'!$E:$E,'Copy of Raw Data'!A:A,"ERROR",0,1)</f>
        <v>US</v>
      </c>
      <c r="B210" s="9" t="str">
        <f>_xlfn.XLOOKUP($E210,'Copy of Raw Data'!$E:$E,'Copy of Raw Data'!B:B,"ERROR",0,1)</f>
        <v>Hair Mousses</v>
      </c>
      <c r="C210" s="9" t="str">
        <f>_xlfn.XLOOKUP($E210,'Copy of Raw Data'!$E:$E,'Copy of Raw Data'!C:C,"ERROR",0,1)</f>
        <v>aussie</v>
      </c>
      <c r="D210" s="9" t="str">
        <f>_xlfn.XLOOKUP($E210,'Copy of Raw Data'!$E:$E,'Copy of Raw Data'!D:D,"ERROR",0,1)</f>
        <v>www.amazon.com/dp/B07NFSHCFB</v>
      </c>
      <c r="E210" s="9" t="s">
        <v>767</v>
      </c>
      <c r="F210" s="9" t="str">
        <f>_xlfn.XLOOKUP($E210,'Copy of Raw Data'!$E:$E,'Copy of Raw Data'!F:F,"ERROR",0,1)</f>
        <v>Aussie Mousse, with Jojoba &amp; Sea Kelp, Instant Freeze, 24 Hour Hold, 6 fl oz, Triple Pack</v>
      </c>
      <c r="G210" s="9">
        <f>_xlfn.XLOOKUP($E210,'Copy of Raw Data'!$E:$E,'Copy of Raw Data'!G:G,"ERROR",0,1)</f>
        <v>171</v>
      </c>
      <c r="H210" s="9">
        <f>_xlfn.XLOOKUP($E210,'Copy of Raw Data'!$E:$E,'Copy of Raw Data'!H:H,"ERROR",0,1)</f>
        <v>4103</v>
      </c>
      <c r="I210" s="9">
        <f>_xlfn.XLOOKUP($E210,'Copy of Raw Data'!$E:$E,'Copy of Raw Data'!I:I,"ERROR",0,1)</f>
        <v>0.000173598812891721</v>
      </c>
      <c r="J210" s="9" t="str">
        <f>_xlfn.XLOOKUP($E210,'Copy of Raw Data'!$E:$E,'Copy of 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20 to 30</v>
      </c>
      <c r="L210" s="9">
        <f>_xlfn.XLOOKUP($E210,'Copy of Raw Data'!$E:$E,'Copy of Raw Data'!L:L,"ERROR",0,1)</f>
        <v>23.97</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20 to 30</v>
      </c>
      <c r="N210" s="9">
        <f>_xlfn.XLOOKUP($E210,'Copy of Raw Data'!$E:$E,'Copy of Raw Data'!N:N,"ERROR",0,1)</f>
        <v>23.97</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No Discount</v>
      </c>
      <c r="P210" s="16">
        <f t="shared" si="16"/>
        <v>0</v>
      </c>
      <c r="Q210" s="9">
        <f>_xlfn.XLOOKUP($E210,'Copy of Raw Data'!$E:$E,'Copy of Raw Data'!Q:Q,"ERROR",0,1)</f>
        <v>18</v>
      </c>
      <c r="R210" s="9" t="str">
        <f>_xlfn.XLOOKUP($E210,'Copy of Raw Data'!$E:$E,'Copy of Raw Data'!R:R,"ERROR",0,1)</f>
        <v>fl oz</v>
      </c>
      <c r="S210" s="17">
        <f t="shared" si="15"/>
        <v>1.28044871794872</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1 to 2</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 to 0.05</v>
      </c>
      <c r="V210" s="17">
        <f t="shared" si="17"/>
        <v>0.0433022900895745</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 to 0.05</v>
      </c>
      <c r="X210" s="17">
        <f t="shared" si="18"/>
        <v>0.0433022900895745</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15 to 20</v>
      </c>
      <c r="Z210" s="17">
        <f t="array" ref="Z210">_xlfn.IFS(AA210="oz",_xlfn.IFS(R210="oz",Q210,R210="fl oz",Q210*1.04,R210="ml",Q210*0.0338),AA210="fl oz",_xlfn.IFS(R210="oz",Q210/1.04,R210="fl oz",Q210,R210="ml",Q210*0.0338/1.04),AA210="ml",_xlfn.IFS(R210="oz",Q210/0.0338,R210="fl oz",Q210*1.04/0.0338,R210="ml",Q210))</f>
        <v>18.72</v>
      </c>
      <c r="AA210" s="9" t="str">
        <f>_xlfn.XLOOKUP($E210,'Copy of Raw Data'!$E:$E,'Copy of Raw Data'!AA:AA,"ERROR",0,1)</f>
        <v>oz</v>
      </c>
      <c r="AB210" s="9"/>
      <c r="AC210" s="9"/>
      <c r="AD210" s="9"/>
      <c r="AE210" s="9"/>
      <c r="AF210" s="9"/>
      <c r="AG210">
        <f>IF(SUMIF('Claims Backend'!$AG$1:$AZ$1,AG$3,'Claims Backend'!$AG209:$AZ209)&gt;=1,1,0)*$H210</f>
        <v>0</v>
      </c>
    </row>
    <row r="211" hidden="1" spans="1:33">
      <c r="A211" s="9" t="str">
        <f>_xlfn.XLOOKUP($E211,'Copy of Raw Data'!$E:$E,'Copy of Raw Data'!A:A,"ERROR",0,1)</f>
        <v>US</v>
      </c>
      <c r="B211" s="9" t="str">
        <f>_xlfn.XLOOKUP($E211,'Copy of Raw Data'!$E:$E,'Copy of Raw Data'!B:B,"ERROR",0,1)</f>
        <v>Hair Mousses</v>
      </c>
      <c r="C211" s="9" t="str">
        <f>_xlfn.XLOOKUP($E211,'Copy of Raw Data'!$E:$E,'Copy of Raw Data'!C:C,"ERROR",0,1)</f>
        <v>tresemme</v>
      </c>
      <c r="D211" s="9" t="str">
        <f>_xlfn.XLOOKUP($E211,'Copy of Raw Data'!$E:$E,'Copy of Raw Data'!D:D,"ERROR",0,1)</f>
        <v>www.amazon.com/dp/B07DCTHW5L</v>
      </c>
      <c r="E211" s="9" t="s">
        <v>771</v>
      </c>
      <c r="F211" s="9" t="str">
        <f>_xlfn.XLOOKUP($E211,'Copy of Raw Data'!$E:$E,'Copy of Raw Data'!F:F,"ERROR",0,1)</f>
        <v>Tresemme Extra Hold Mousse, 2 oz, 2-Pack</v>
      </c>
      <c r="G211" s="9">
        <f>_xlfn.XLOOKUP($E211,'Copy of Raw Data'!$E:$E,'Copy of Raw Data'!G:G,"ERROR",0,1)</f>
        <v>296</v>
      </c>
      <c r="H211" s="9">
        <f>_xlfn.XLOOKUP($E211,'Copy of Raw Data'!$E:$E,'Copy of Raw Data'!H:H,"ERROR",0,1)</f>
        <v>4083.28</v>
      </c>
      <c r="I211" s="9">
        <f>_xlfn.XLOOKUP($E211,'Copy of Raw Data'!$E:$E,'Copy of Raw Data'!I:I,"ERROR",0,1)</f>
        <v>0.000157026216044745</v>
      </c>
      <c r="J211" s="9" t="str">
        <f>_xlfn.XLOOKUP($E211,'Copy of Raw Data'!$E:$E,'Copy of 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10 to 15</v>
      </c>
      <c r="L211" s="9">
        <f>_xlfn.XLOOKUP($E211,'Copy of Raw Data'!$E:$E,'Copy of Raw Data'!L:L,"ERROR",0,1)</f>
        <v>13.79</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_xlfn.XLOOKUP($E211,'Copy of Raw Data'!$E:$E,'Copy of Raw Data'!N:N,"ERROR",0,1)</f>
        <v>14.06</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0% to 2%</v>
      </c>
      <c r="P211" s="16">
        <f t="shared" si="16"/>
        <v>0.0192034139402561</v>
      </c>
      <c r="Q211" s="9">
        <f>_xlfn.XLOOKUP($E211,'Copy of Raw Data'!$E:$E,'Copy of Raw Data'!Q:Q,"ERROR",0,1)</f>
        <v>4</v>
      </c>
      <c r="R211" s="9" t="str">
        <f>_xlfn.XLOOKUP($E211,'Copy of Raw Data'!$E:$E,'Copy of Raw Data'!R:R,"ERROR",0,1)</f>
        <v>oz</v>
      </c>
      <c r="S211" s="17">
        <f t="shared" si="15"/>
        <v>3.4475</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3 to 4</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0.1 to 0.2</v>
      </c>
      <c r="V211" s="17">
        <f t="shared" si="17"/>
        <v>0.11887047683463</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0.1 to 0.2</v>
      </c>
      <c r="X211" s="17">
        <f t="shared" si="18"/>
        <v>0.116587757862699</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2 to 4</v>
      </c>
      <c r="Z211" s="17">
        <f t="array" ref="Z211">_xlfn.IFS(AA211="oz",_xlfn.IFS(R211="oz",Q211,R211="fl oz",Q211*1.04,R211="ml",Q211*0.0338),AA211="fl oz",_xlfn.IFS(R211="oz",Q211/1.04,R211="fl oz",Q211,R211="ml",Q211*0.0338/1.04),AA211="ml",_xlfn.IFS(R211="oz",Q211/0.0338,R211="fl oz",Q211*1.04/0.0338,R211="ml",Q211))</f>
        <v>4</v>
      </c>
      <c r="AA211" s="9" t="str">
        <f>_xlfn.XLOOKUP($E211,'Copy of Raw Data'!$E:$E,'Copy of Raw Data'!AA:AA,"ERROR",0,1)</f>
        <v>oz</v>
      </c>
      <c r="AB211" s="9"/>
      <c r="AC211" s="9"/>
      <c r="AD211" s="9"/>
      <c r="AE211" s="9"/>
      <c r="AF211" s="9"/>
      <c r="AG211">
        <f>IF(SUMIF('Claims Backend'!$AG$1:$AZ$1,AG$3,'Claims Backend'!$AG210:$AZ210)&gt;=1,1,0)*$H211</f>
        <v>0</v>
      </c>
    </row>
    <row r="212" hidden="1" spans="1:33">
      <c r="A212" s="9" t="str">
        <f>_xlfn.XLOOKUP($E212,'Copy of Raw Data'!$E:$E,'Copy of Raw Data'!A:A,"ERROR",0,1)</f>
        <v>US</v>
      </c>
      <c r="B212" s="9" t="str">
        <f>_xlfn.XLOOKUP($E212,'Copy of Raw Data'!$E:$E,'Copy of Raw Data'!B:B,"ERROR",0,1)</f>
        <v>Hair Mousses</v>
      </c>
      <c r="C212" s="9" t="str">
        <f>_xlfn.XLOOKUP($E212,'Copy of Raw Data'!$E:$E,'Copy of Raw Data'!C:C,"ERROR",0,1)</f>
        <v>Tresemme</v>
      </c>
      <c r="D212" s="9" t="str">
        <f>_xlfn.XLOOKUP($E212,'Copy of Raw Data'!$E:$E,'Copy of Raw Data'!D:D,"ERROR",0,1)</f>
        <v>www.amazon.com/dp/B0019J4R6Y</v>
      </c>
      <c r="E212" s="9" t="s">
        <v>775</v>
      </c>
      <c r="F212" s="9" t="str">
        <f>_xlfn.XLOOKUP($E212,'Copy of Raw Data'!$E:$E,'Copy of Raw Data'!F:F,"ERROR",0,1)</f>
        <v>Tresemme Thermal Creations Volumising Mousse, 6.5 Ounce</v>
      </c>
      <c r="G212" s="9">
        <f>_xlfn.XLOOKUP($E212,'Copy of Raw Data'!$E:$E,'Copy of Raw Data'!G:G,"ERROR",0,1)</f>
        <v>388</v>
      </c>
      <c r="H212" s="9">
        <f>_xlfn.XLOOKUP($E212,'Copy of Raw Data'!$E:$E,'Copy of Raw Data'!H:H,"ERROR",0,1)</f>
        <v>3693.47</v>
      </c>
      <c r="I212" s="9">
        <f>_xlfn.XLOOKUP($E212,'Copy of Raw Data'!$E:$E,'Copy of Raw Data'!I:I,"ERROR",0,1)</f>
        <v>0.000142312355336271</v>
      </c>
      <c r="J212" s="9" t="str">
        <f>_xlfn.XLOOKUP($E212,'Copy of Raw Data'!$E:$E,'Copy of 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5 to 10</v>
      </c>
      <c r="L212" s="9">
        <f>_xlfn.XLOOKUP($E212,'Copy of Raw Data'!$E:$E,'Copy of Raw Data'!L:L,"ERROR",0,1)</f>
        <v>9.5</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_xlfn.XLOOKUP($E212,'Copy of Raw Data'!$E:$E,'Copy of Raw Data'!N:N,"ERROR",0,1)</f>
        <v>10.28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6% to 8%</v>
      </c>
      <c r="P212" s="16">
        <f t="shared" si="16"/>
        <v>0.0758754863813229</v>
      </c>
      <c r="Q212" s="9">
        <f>_xlfn.XLOOKUP($E212,'Copy of Raw Data'!$E:$E,'Copy of Raw Data'!Q:Q,"ERROR",0,1)</f>
        <v>6.5</v>
      </c>
      <c r="R212" s="9" t="str">
        <f>_xlfn.XLOOKUP($E212,'Copy of Raw Data'!$E:$E,'Copy of Raw Data'!R:R,"ERROR",0,1)</f>
        <v>oz</v>
      </c>
      <c r="S212" s="17">
        <f t="shared" si="15"/>
        <v>1.46153846153846</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1 to 2</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0.05 to 0.1</v>
      </c>
      <c r="V212" s="17">
        <f t="shared" si="17"/>
        <v>0.0534845607554434</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18"/>
        <v>0.0494263936942327</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6 to 8</v>
      </c>
      <c r="Z212" s="17">
        <f t="array" ref="Z212">_xlfn.IFS(AA212="oz",_xlfn.IFS(R212="oz",Q212,R212="fl oz",Q212*1.04,R212="ml",Q212*0.0338),AA212="fl oz",_xlfn.IFS(R212="oz",Q212/1.04,R212="fl oz",Q212,R212="ml",Q212*0.0338/1.04),AA212="ml",_xlfn.IFS(R212="oz",Q212/0.0338,R212="fl oz",Q212*1.04/0.0338,R212="ml",Q212))</f>
        <v>6.5</v>
      </c>
      <c r="AA212" s="9" t="str">
        <f>_xlfn.XLOOKUP($E212,'Copy of Raw Data'!$E:$E,'Copy of Raw Data'!AA:AA,"ERROR",0,1)</f>
        <v>oz</v>
      </c>
      <c r="AB212" s="9"/>
      <c r="AC212" s="9"/>
      <c r="AD212" s="9"/>
      <c r="AE212" s="9"/>
      <c r="AF212" s="9"/>
      <c r="AG212">
        <f>IF(SUMIF('Claims Backend'!$AG$1:$AZ$1,AG$3,'Claims Backend'!$AG211:$AZ211)&gt;=1,1,0)*$H212</f>
        <v>0</v>
      </c>
    </row>
    <row r="213" hidden="1" spans="1:33">
      <c r="A213" s="9" t="str">
        <f>_xlfn.XLOOKUP($E213,'Copy of Raw Data'!$E:$E,'Copy of Raw Data'!A:A,"ERROR",0,1)</f>
        <v>US</v>
      </c>
      <c r="B213" s="9" t="str">
        <f>_xlfn.XLOOKUP($E213,'Copy of Raw Data'!$E:$E,'Copy of Raw Data'!B:B,"ERROR",0,1)</f>
        <v>Hair Mousses</v>
      </c>
      <c r="C213" s="9" t="str">
        <f>_xlfn.XLOOKUP($E213,'Copy of Raw Data'!$E:$E,'Copy of Raw Data'!C:C,"ERROR",0,1)</f>
        <v>Carol's Daughter</v>
      </c>
      <c r="D213" s="9" t="str">
        <f>_xlfn.XLOOKUP($E213,'Copy of Raw Data'!$E:$E,'Copy of Raw Data'!D:D,"ERROR",0,1)</f>
        <v>www.amazon.com/dp/B08KXFGQKK</v>
      </c>
      <c r="E213" s="9" t="s">
        <v>778</v>
      </c>
      <c r="F213" s="9" t="str">
        <f>_xlfn.XLOOKUP($E213,'Copy of Raw Data'!$E:$E,'Copy of Raw Data'!F:F,"ERROR",0,1)</f>
        <v>Carol’s Daughter Wash Day Delight Detangling Jelly-To-Cream Conditioner with Glycerin and Aloe, Paraben-Free for Moisture, Hydration and Shine, Moisturizing, Curly Hair , 20 Oz</v>
      </c>
      <c r="G213" s="9">
        <f>_xlfn.XLOOKUP($E213,'Copy of Raw Data'!$E:$E,'Copy of Raw Data'!G:G,"ERROR",0,1)</f>
        <v>279</v>
      </c>
      <c r="H213" s="9">
        <f>_xlfn.XLOOKUP($E213,'Copy of Raw Data'!$E:$E,'Copy of Raw Data'!H:H,"ERROR",0,1)</f>
        <v>3347.38</v>
      </c>
      <c r="I213" s="9">
        <f>_xlfn.XLOOKUP($E213,'Copy of Raw Data'!$E:$E,'Copy of Raw Data'!I:I,"ERROR",0,1)</f>
        <v>0.000141037769118698</v>
      </c>
      <c r="J213" s="9" t="str">
        <f>_xlfn.XLOOKUP($E213,'Copy of Raw Data'!$E:$E,'Copy of 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10 to 15</v>
      </c>
      <c r="L213" s="9">
        <f>_xlfn.XLOOKUP($E213,'Copy of Raw Data'!$E:$E,'Copy of Raw Data'!L:L,"ERROR",0,1)</f>
        <v>11.98</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10 to 15</v>
      </c>
      <c r="N213" s="9">
        <f>_xlfn.XLOOKUP($E213,'Copy of Raw Data'!$E:$E,'Copy of Raw Data'!N:N,"ERROR",0,1)</f>
        <v>11.98</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6">
        <f t="shared" si="16"/>
        <v>0</v>
      </c>
      <c r="Q213" s="9">
        <f>_xlfn.XLOOKUP($E213,'Copy of Raw Data'!$E:$E,'Copy of Raw Data'!Q:Q,"ERROR",0,1)</f>
        <v>20</v>
      </c>
      <c r="R213" s="9" t="str">
        <f>_xlfn.XLOOKUP($E213,'Copy of Raw Data'!$E:$E,'Copy of Raw Data'!R:R,"ERROR",0,1)</f>
        <v>oz</v>
      </c>
      <c r="S213" s="17">
        <f t="shared" si="15"/>
        <v>0.599</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0.5 to 0.75</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17"/>
        <v>0.02025701724721</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18"/>
        <v>0.02025701724721</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15 to 20</v>
      </c>
      <c r="Z213" s="17">
        <f t="array" ref="Z213">_xlfn.IFS(AA213="oz",_xlfn.IFS(R213="oz",Q213,R213="fl oz",Q213*1.04,R213="ml",Q213*0.0338),AA213="fl oz",_xlfn.IFS(R213="oz",Q213/1.04,R213="fl oz",Q213,R213="ml",Q213*0.0338/1.04),AA213="ml",_xlfn.IFS(R213="oz",Q213/0.0338,R213="fl oz",Q213*1.04/0.0338,R213="ml",Q213))</f>
        <v>20</v>
      </c>
      <c r="AA213" s="9" t="str">
        <f>_xlfn.XLOOKUP($E213,'Copy of Raw Data'!$E:$E,'Copy of Raw Data'!AA:AA,"ERROR",0,1)</f>
        <v>oz</v>
      </c>
      <c r="AB213" s="9"/>
      <c r="AC213" s="9"/>
      <c r="AD213" s="9"/>
      <c r="AE213" s="9"/>
      <c r="AF213" s="9"/>
      <c r="AG213">
        <f>IF(SUMIF('Claims Backend'!$AG$1:$AZ$1,AG$3,'Claims Backend'!$AG212:$AZ212)&gt;=1,1,0)*$H213</f>
        <v>0</v>
      </c>
    </row>
    <row r="214" hidden="1" spans="1:33">
      <c r="A214" s="9" t="str">
        <f>_xlfn.XLOOKUP($E214,'Copy of Raw Data'!$E:$E,'Copy of Raw Data'!A:A,"ERROR",0,1)</f>
        <v>US</v>
      </c>
      <c r="B214" s="9" t="str">
        <f>_xlfn.XLOOKUP($E214,'Copy of Raw Data'!$E:$E,'Copy of Raw Data'!B:B,"ERROR",0,1)</f>
        <v>Hair Mousses</v>
      </c>
      <c r="C214" s="9" t="str">
        <f>_xlfn.XLOOKUP($E214,'Copy of Raw Data'!$E:$E,'Copy of Raw Data'!C:C,"ERROR",0,1)</f>
        <v>garnier</v>
      </c>
      <c r="D214" s="9" t="str">
        <f>_xlfn.XLOOKUP($E214,'Copy of Raw Data'!$E:$E,'Copy of Raw Data'!D:D,"ERROR",0,1)</f>
        <v>www.amazon.com/dp/B01MFC0T0A</v>
      </c>
      <c r="E214" s="9" t="s">
        <v>781</v>
      </c>
      <c r="F214" s="9" t="str">
        <f>_xlfn.XLOOKUP($E214,'Copy of Raw Data'!$E:$E,'Copy of Raw Data'!F:F,"ERROR",0,1)</f>
        <v>Garnier Fructis Style Smooth Air Dry Anti-Frizz Cream, 5.1 fl. oz.</v>
      </c>
      <c r="G214" s="9">
        <f>_xlfn.XLOOKUP($E214,'Copy of Raw Data'!$E:$E,'Copy of Raw Data'!G:G,"ERROR",0,1)</f>
        <v>686</v>
      </c>
      <c r="H214" s="9">
        <f>_xlfn.XLOOKUP($E214,'Copy of Raw Data'!$E:$E,'Copy of Raw Data'!H:H,"ERROR",0,1)</f>
        <v>3317.4</v>
      </c>
      <c r="I214" s="9">
        <f>_xlfn.XLOOKUP($E214,'Copy of Raw Data'!$E:$E,'Copy of Raw Data'!I:I,"ERROR",0,1)</f>
        <v>0.000139146721921977</v>
      </c>
      <c r="J214" s="9" t="str">
        <f>_xlfn.XLOOKUP($E214,'Copy of Raw Data'!$E:$E,'Copy of 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0 to 5</v>
      </c>
      <c r="L214" s="9">
        <f>_xlfn.XLOOKUP($E214,'Copy of Raw Data'!$E:$E,'Copy of Raw Data'!L:L,"ERROR",0,1)</f>
        <v>4.84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_xlfn.XLOOKUP($E214,'Copy of Raw Data'!$E:$E,'Copy of Raw Data'!N:N,"ERROR",0,1)</f>
        <v>7.74</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30% to 40%</v>
      </c>
      <c r="P214" s="16">
        <f t="shared" si="16"/>
        <v>0.374677002583979</v>
      </c>
      <c r="Q214" s="9">
        <f>_xlfn.XLOOKUP($E214,'Copy of Raw Data'!$E:$E,'Copy of Raw Data'!Q:Q,"ERROR",0,1)</f>
        <v>5.1</v>
      </c>
      <c r="R214" s="9" t="str">
        <f>_xlfn.XLOOKUP($E214,'Copy of Raw Data'!$E:$E,'Copy of Raw Data'!R:R,"ERROR",0,1)</f>
        <v>fl oz</v>
      </c>
      <c r="S214" s="17">
        <f t="shared" si="15"/>
        <v>0.912518853695324</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0.75 to 1</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 to 0.05</v>
      </c>
      <c r="V214" s="17">
        <f t="shared" si="17"/>
        <v>0.0493498822488856</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 to 0.05</v>
      </c>
      <c r="X214" s="17">
        <f t="shared" si="18"/>
        <v>0.0308596162900008</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4 to 6</v>
      </c>
      <c r="Z214" s="17">
        <f t="array" ref="Z214">_xlfn.IFS(AA214="oz",_xlfn.IFS(R214="oz",Q214,R214="fl oz",Q214*1.04,R214="ml",Q214*0.0338),AA214="fl oz",_xlfn.IFS(R214="oz",Q214/1.04,R214="fl oz",Q214,R214="ml",Q214*0.0338/1.04),AA214="ml",_xlfn.IFS(R214="oz",Q214/0.0338,R214="fl oz",Q214*1.04/0.0338,R214="ml",Q214))</f>
        <v>5.304</v>
      </c>
      <c r="AA214" s="9" t="str">
        <f>_xlfn.XLOOKUP($E214,'Copy of Raw Data'!$E:$E,'Copy of Raw Data'!AA:AA,"ERROR",0,1)</f>
        <v>oz</v>
      </c>
      <c r="AB214" s="9"/>
      <c r="AC214" s="9"/>
      <c r="AD214" s="9"/>
      <c r="AE214" s="9"/>
      <c r="AF214" s="9"/>
      <c r="AG214">
        <f>IF(SUMIF('Claims Backend'!$AG$1:$AZ$1,AG$3,'Claims Backend'!$AG213:$AZ213)&gt;=1,1,0)*$H214</f>
        <v>0</v>
      </c>
    </row>
    <row r="215" hidden="1" spans="1:33">
      <c r="A215" s="9" t="str">
        <f>_xlfn.XLOOKUP($E215,'Copy of Raw Data'!$E:$E,'Copy of Raw Data'!A:A,"ERROR",0,1)</f>
        <v>US</v>
      </c>
      <c r="B215" s="9" t="str">
        <f>_xlfn.XLOOKUP($E215,'Copy of Raw Data'!$E:$E,'Copy of Raw Data'!B:B,"ERROR",0,1)</f>
        <v>Hair Mousses</v>
      </c>
      <c r="C215" s="9" t="str">
        <f>_xlfn.XLOOKUP($E215,'Copy of Raw Data'!$E:$E,'Copy of Raw Data'!C:C,"ERROR",0,1)</f>
        <v>fantasia</v>
      </c>
      <c r="D215" s="9" t="str">
        <f>_xlfn.XLOOKUP($E215,'Copy of Raw Data'!$E:$E,'Copy of Raw Data'!D:D,"ERROR",0,1)</f>
        <v>www.amazon.com/dp/B000O9L67S</v>
      </c>
      <c r="E215" s="9" t="s">
        <v>784</v>
      </c>
      <c r="F215" s="9" t="str">
        <f>_xlfn.XLOOKUP($E215,'Copy of Raw Data'!$E:$E,'Copy of Raw Data'!F:F,"ERROR",0,1)</f>
        <v>Fantasia Liquid Mousse Spritz 2 oz. Firm</v>
      </c>
      <c r="G215" s="9">
        <f>_xlfn.XLOOKUP($E215,'Copy of Raw Data'!$E:$E,'Copy of Raw Data'!G:G,"ERROR",0,1)</f>
        <v>539</v>
      </c>
      <c r="H215" s="9">
        <f>_xlfn.XLOOKUP($E215,'Copy of Raw Data'!$E:$E,'Copy of Raw Data'!H:H,"ERROR",0,1)</f>
        <v>3272.92</v>
      </c>
      <c r="I215" s="9">
        <f>_xlfn.XLOOKUP($E215,'Copy of Raw Data'!$E:$E,'Copy of Raw Data'!I:I,"ERROR",0,1)</f>
        <v>0.000133595171945635</v>
      </c>
      <c r="J215" s="9" t="str">
        <f>_xlfn.XLOOKUP($E215,'Copy of Raw Data'!$E:$E,'Copy of 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5 to 10</v>
      </c>
      <c r="L215" s="9">
        <f>_xlfn.XLOOKUP($E215,'Copy of Raw Data'!$E:$E,'Copy of Raw Data'!L:L,"ERROR",0,1)</f>
        <v>6.04</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5 to 10</v>
      </c>
      <c r="N215" s="9">
        <f>_xlfn.XLOOKUP($E215,'Copy of Raw Data'!$E:$E,'Copy of Raw Data'!N:N,"ERROR",0,1)</f>
        <v>6.36</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4% to 6%</v>
      </c>
      <c r="P215" s="16">
        <f t="shared" si="16"/>
        <v>0.0503144654088051</v>
      </c>
      <c r="Q215" s="9">
        <f>_xlfn.XLOOKUP($E215,'Copy of Raw Data'!$E:$E,'Copy of Raw Data'!Q:Q,"ERROR",0,1)</f>
        <v>2</v>
      </c>
      <c r="R215" s="9" t="str">
        <f>_xlfn.XLOOKUP($E215,'Copy of Raw Data'!$E:$E,'Copy of Raw Data'!R:R,"ERROR",0,1)</f>
        <v>oz</v>
      </c>
      <c r="S215" s="17">
        <f t="shared" si="15"/>
        <v>3.02</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3 to 4</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17">
        <f t="shared" si="17"/>
        <v>0.107541427122083</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17">
        <f t="shared" si="18"/>
        <v>0.102130537707136</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1 to 2</v>
      </c>
      <c r="Z215" s="17">
        <f t="array" ref="Z215">_xlfn.IFS(AA215="oz",_xlfn.IFS(R215="oz",Q215,R215="fl oz",Q215*1.04,R215="ml",Q215*0.0338),AA215="fl oz",_xlfn.IFS(R215="oz",Q215/1.04,R215="fl oz",Q215,R215="ml",Q215*0.0338/1.04),AA215="ml",_xlfn.IFS(R215="oz",Q215/0.0338,R215="fl oz",Q215*1.04/0.0338,R215="ml",Q215))</f>
        <v>2</v>
      </c>
      <c r="AA215" s="9" t="str">
        <f>_xlfn.XLOOKUP($E215,'Copy of Raw Data'!$E:$E,'Copy of Raw Data'!AA:AA,"ERROR",0,1)</f>
        <v>oz</v>
      </c>
      <c r="AB215" s="9"/>
      <c r="AC215" s="9"/>
      <c r="AD215" s="9"/>
      <c r="AE215" s="9"/>
      <c r="AF215" s="9"/>
      <c r="AG215">
        <f>IF(SUMIF('Claims Backend'!$AG$1:$AZ$1,AG$3,'Claims Backend'!$AG214:$AZ214)&gt;=1,1,0)*$H215</f>
        <v>0</v>
      </c>
    </row>
    <row r="216" hidden="1" spans="1:33">
      <c r="A216" s="9" t="str">
        <f>_xlfn.XLOOKUP($E216,'Copy of Raw Data'!$E:$E,'Copy of Raw Data'!A:A,"ERROR",0,1)</f>
        <v>US</v>
      </c>
      <c r="B216" s="9" t="str">
        <f>_xlfn.XLOOKUP($E216,'Copy of Raw Data'!$E:$E,'Copy of Raw Data'!B:B,"ERROR",0,1)</f>
        <v>Hair Mousses</v>
      </c>
      <c r="C216" s="9" t="str">
        <f>_xlfn.XLOOKUP($E216,'Copy of Raw Data'!$E:$E,'Copy of Raw Data'!C:C,"ERROR",0,1)</f>
        <v>Snip-its</v>
      </c>
      <c r="D216" s="9" t="str">
        <f>_xlfn.XLOOKUP($E216,'Copy of Raw Data'!$E:$E,'Copy of Raw Data'!D:D,"ERROR",0,1)</f>
        <v>www.amazon.com/dp/B079XVK94J</v>
      </c>
      <c r="E216" s="9" t="s">
        <v>788</v>
      </c>
      <c r="F216" s="9" t="str">
        <f>_xlfn.XLOOKUP($E216,'Copy of Raw Data'!$E:$E,'Copy of Raw Data'!F:F,"ERROR",0,1)</f>
        <v>Snip-its Morning Miracle Natural Hair Mousse Spray 10oz | Light Hold Kids Hair Products - Tropical Smelling Kids Hair Gel Alternative for Unruly Curly Hair - Made in USA | Salon Quality. Kid Friendly</v>
      </c>
      <c r="G216" s="9">
        <f>_xlfn.XLOOKUP($E216,'Copy of Raw Data'!$E:$E,'Copy of Raw Data'!G:G,"ERROR",0,1)</f>
        <v>210</v>
      </c>
      <c r="H216" s="9">
        <f>_xlfn.XLOOKUP($E216,'Copy of Raw Data'!$E:$E,'Copy of Raw Data'!H:H,"ERROR",0,1)</f>
        <v>3142.34</v>
      </c>
      <c r="I216" s="9">
        <f>_xlfn.XLOOKUP($E216,'Copy of Raw Data'!$E:$E,'Copy of Raw Data'!I:I,"ERROR",0,1)</f>
        <v>0.00013209738433906</v>
      </c>
      <c r="J216" s="9" t="str">
        <f>_xlfn.XLOOKUP($E216,'Copy of Raw Data'!$E:$E,'Copy of 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_xlfn.XLOOKUP($E216,'Copy of Raw Data'!$E:$E,'Copy of Raw Data'!L:L,"ERROR",0,1)</f>
        <v>14.95</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_xlfn.XLOOKUP($E216,'Copy of Raw Data'!$E:$E,'Copy of Raw Data'!N:N,"ERROR",0,1)</f>
        <v>14.95</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No Discount</v>
      </c>
      <c r="P216" s="16">
        <f t="shared" si="16"/>
        <v>0</v>
      </c>
      <c r="Q216" s="9">
        <f>_xlfn.XLOOKUP($E216,'Copy of Raw Data'!$E:$E,'Copy of Raw Data'!Q:Q,"ERROR",0,1)</f>
        <v>10</v>
      </c>
      <c r="R216" s="9" t="str">
        <f>_xlfn.XLOOKUP($E216,'Copy of Raw Data'!$E:$E,'Copy of Raw Data'!R:R,"ERROR",0,1)</f>
        <v>oz</v>
      </c>
      <c r="S216" s="17">
        <f t="shared" si="15"/>
        <v>1.495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1 to 2</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7">
        <f t="shared" si="17"/>
        <v>0.0505579979709165</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7">
        <f t="shared" si="18"/>
        <v>0.0505579979709165</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8 to 10</v>
      </c>
      <c r="Z216" s="17">
        <f t="array" ref="Z216">_xlfn.IFS(AA216="oz",_xlfn.IFS(R216="oz",Q216,R216="fl oz",Q216*1.04,R216="ml",Q216*0.0338),AA216="fl oz",_xlfn.IFS(R216="oz",Q216/1.04,R216="fl oz",Q216,R216="ml",Q216*0.0338/1.04),AA216="ml",_xlfn.IFS(R216="oz",Q216/0.0338,R216="fl oz",Q216*1.04/0.0338,R216="ml",Q216))</f>
        <v>10</v>
      </c>
      <c r="AA216" s="9" t="str">
        <f>_xlfn.XLOOKUP($E216,'Copy of Raw Data'!$E:$E,'Copy of Raw Data'!AA:AA,"ERROR",0,1)</f>
        <v>oz</v>
      </c>
      <c r="AB216" s="9"/>
      <c r="AC216" s="9"/>
      <c r="AD216" s="9"/>
      <c r="AE216" s="9"/>
      <c r="AF216" s="9"/>
      <c r="AG216">
        <f>IF(SUMIF('Claims Backend'!$AG$1:$AZ$1,AG$3,'Claims Backend'!$AG215:$AZ215)&gt;=1,1,0)*$H216</f>
        <v>0</v>
      </c>
    </row>
    <row r="217" hidden="1" spans="1:33">
      <c r="A217" s="9" t="str">
        <f>_xlfn.XLOOKUP($E217,'Copy of Raw Data'!$E:$E,'Copy of Raw Data'!A:A,"ERROR",0,1)</f>
        <v>US</v>
      </c>
      <c r="B217" s="9" t="str">
        <f>_xlfn.XLOOKUP($E217,'Copy of Raw Data'!$E:$E,'Copy of Raw Data'!B:B,"ERROR",0,1)</f>
        <v>Hair Mousses</v>
      </c>
      <c r="C217" s="9" t="str">
        <f>_xlfn.XLOOKUP($E217,'Copy of Raw Data'!$E:$E,'Copy of Raw Data'!C:C,"ERROR",0,1)</f>
        <v>Nexxus</v>
      </c>
      <c r="D217" s="9" t="str">
        <f>_xlfn.XLOOKUP($E217,'Copy of Raw Data'!$E:$E,'Copy of Raw Data'!D:D,"ERROR",0,1)</f>
        <v>www.amazon.com/dp/B07CLJT9HF</v>
      </c>
      <c r="E217" s="9" t="s">
        <v>792</v>
      </c>
      <c r="F217" s="9" t="str">
        <f>_xlfn.XLOOKUP($E217,'Copy of Raw Data'!$E:$E,'Copy of Raw Data'!F:F,"ERROR",0,1)</f>
        <v>Nexxus Light Hoild Hair Mousse + Volumizing Foam - 2oz</v>
      </c>
      <c r="G217" s="9">
        <f>_xlfn.XLOOKUP($E217,'Copy of Raw Data'!$E:$E,'Copy of Raw Data'!G:G,"ERROR",0,1)</f>
        <v>271</v>
      </c>
      <c r="H217" s="9">
        <f>_xlfn.XLOOKUP($E217,'Copy of Raw Data'!$E:$E,'Copy of Raw Data'!H:H,"ERROR",0,1)</f>
        <v>3107.11</v>
      </c>
      <c r="I217" s="9">
        <f>_xlfn.XLOOKUP($E217,'Copy of Raw Data'!$E:$E,'Copy of Raw Data'!I:I,"ERROR",0,1)</f>
        <v>0.00012890411646708</v>
      </c>
      <c r="J217" s="9" t="str">
        <f>_xlfn.XLOOKUP($E217,'Copy of Raw Data'!$E:$E,'Copy of 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10 to 15</v>
      </c>
      <c r="L217" s="9">
        <f>_xlfn.XLOOKUP($E217,'Copy of Raw Data'!$E:$E,'Copy of Raw Data'!L:L,"ERROR",0,1)</f>
        <v>11.59</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10 to 15</v>
      </c>
      <c r="N217" s="9">
        <f>_xlfn.XLOOKUP($E217,'Copy of Raw Data'!$E:$E,'Copy of Raw Data'!N:N,"ERROR",0,1)</f>
        <v>11.66</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0% to 2%</v>
      </c>
      <c r="P217" s="16">
        <f t="shared" si="16"/>
        <v>0.00600343053173244</v>
      </c>
      <c r="Q217" s="9">
        <f>_xlfn.XLOOKUP($E217,'Copy of Raw Data'!$E:$E,'Copy of Raw Data'!Q:Q,"ERROR",0,1)</f>
        <v>2</v>
      </c>
      <c r="R217" s="9" t="str">
        <f>_xlfn.XLOOKUP($E217,'Copy of Raw Data'!$E:$E,'Copy of Raw Data'!R:R,"ERROR",0,1)</f>
        <v>oz</v>
      </c>
      <c r="S217" s="17">
        <f t="shared" si="15"/>
        <v>5.795</v>
      </c>
      <c r="T217" s="9" t="str">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5 to 10</v>
      </c>
      <c r="U217" s="17"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0.1 to 0.2</v>
      </c>
      <c r="V217" s="17">
        <f t="shared" si="17"/>
        <v>0.197159283057153</v>
      </c>
      <c r="W217" s="17"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0.1 to 0.2</v>
      </c>
      <c r="X217" s="17">
        <f t="shared" si="18"/>
        <v>0.195975650997633</v>
      </c>
      <c r="Y217" s="9"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1 to 2</v>
      </c>
      <c r="Z217" s="17">
        <f t="array" ref="Z217">_xlfn.IFS(AA217="oz",_xlfn.IFS(R217="oz",Q217,R217="fl oz",Q217*1.04,R217="ml",Q217*0.0338),AA217="fl oz",_xlfn.IFS(R217="oz",Q217/1.04,R217="fl oz",Q217,R217="ml",Q217*0.0338/1.04),AA217="ml",_xlfn.IFS(R217="oz",Q217/0.0338,R217="fl oz",Q217*1.04/0.0338,R217="ml",Q217))</f>
        <v>2</v>
      </c>
      <c r="AA217" s="9" t="str">
        <f>_xlfn.XLOOKUP($E217,'Copy of Raw Data'!$E:$E,'Copy of Raw Data'!AA:AA,"ERROR",0,1)</f>
        <v>oz</v>
      </c>
      <c r="AB217" s="9"/>
      <c r="AC217" s="9"/>
      <c r="AD217" s="9"/>
      <c r="AE217" s="9"/>
      <c r="AF217" s="9"/>
      <c r="AG217">
        <f>IF(SUMIF('Claims Backend'!$AG$1:$AZ$1,AG$3,'Claims Backend'!$AG216:$AZ216)&gt;=1,1,0)*$H217</f>
        <v>0</v>
      </c>
    </row>
    <row r="218" hidden="1" spans="1:33">
      <c r="A218" s="9" t="str">
        <f>_xlfn.XLOOKUP($E218,'Copy of Raw Data'!$E:$E,'Copy of Raw Data'!A:A,"ERROR",0,1)</f>
        <v>US</v>
      </c>
      <c r="B218" s="9" t="str">
        <f>_xlfn.XLOOKUP($E218,'Copy of Raw Data'!$E:$E,'Copy of Raw Data'!B:B,"ERROR",0,1)</f>
        <v>Hair Mousses</v>
      </c>
      <c r="C218" s="9" t="str">
        <f>_xlfn.XLOOKUP($E218,'Copy of Raw Data'!$E:$E,'Copy of Raw Data'!C:C,"ERROR",0,1)</f>
        <v>Healium 5</v>
      </c>
      <c r="D218" s="9" t="str">
        <f>_xlfn.XLOOKUP($E218,'Copy of Raw Data'!$E:$E,'Copy of Raw Data'!D:D,"ERROR",0,1)</f>
        <v>www.amazon.com/dp/B003UNV10M</v>
      </c>
      <c r="E218" s="9" t="s">
        <v>796</v>
      </c>
      <c r="F218" s="9" t="str">
        <f>_xlfn.XLOOKUP($E218,'Copy of Raw Data'!$E:$E,'Copy of Raw Data'!F:F,"ERROR",0,1)</f>
        <v>aiHr Whipp Mousse for Volumizing Fine, Thin Hair Weightless Clean Volume Thickening Quick Fix Hair Styling Foam Fortified with Wheat Germ Oil, Sunscreen UV Protection by Healium Hair</v>
      </c>
      <c r="G218" s="9">
        <f>_xlfn.XLOOKUP($E218,'Copy of Raw Data'!$E:$E,'Copy of Raw Data'!G:G,"ERROR",0,1)</f>
        <v>150</v>
      </c>
      <c r="H218" s="9">
        <f>_xlfn.XLOOKUP($E218,'Copy of Raw Data'!$E:$E,'Copy of Raw Data'!H:H,"ERROR",0,1)</f>
        <v>3032</v>
      </c>
      <c r="I218" s="9">
        <f>_xlfn.XLOOKUP($E218,'Copy of Raw Data'!$E:$E,'Copy of Raw Data'!I:I,"ERROR",0,1)</f>
        <v>0.000126201891650903</v>
      </c>
      <c r="J218" s="9" t="str">
        <f>_xlfn.XLOOKUP($E218,'Copy of Raw Data'!$E:$E,'Copy of 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_xlfn.XLOOKUP($E218,'Copy of Raw Data'!$E:$E,'Copy of Raw Data'!L:L,"ERROR",0,1)</f>
        <v>20.28</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_xlfn.XLOOKUP($E218,'Copy of Raw Data'!$E:$E,'Copy of Raw Data'!N:N,"ERROR",0,1)</f>
        <v>21.71</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6% to 8%</v>
      </c>
      <c r="P218" s="16">
        <f t="shared" si="16"/>
        <v>0.0658682634730539</v>
      </c>
      <c r="Q218" s="9">
        <f>_xlfn.XLOOKUP($E218,'Copy of Raw Data'!$E:$E,'Copy of Raw Data'!Q:Q,"ERROR",0,1)</f>
        <v>0</v>
      </c>
      <c r="R218" s="9">
        <f>_xlfn.XLOOKUP($E218,'Copy of Raw Data'!$E:$E,'Copy of Raw Data'!R:R,"ERROR",0,1)</f>
        <v>0</v>
      </c>
      <c r="S218" s="17" t="e">
        <f t="shared" si="15"/>
        <v>#N/A</v>
      </c>
      <c r="T218" s="9" t="e">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#N/A</v>
      </c>
      <c r="U218" s="17" t="e">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#N/A</v>
      </c>
      <c r="V218" s="17" t="e">
        <f t="shared" si="17"/>
        <v>#N/A</v>
      </c>
      <c r="W218" s="17" t="e">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#N/A</v>
      </c>
      <c r="X218" s="17" t="e">
        <f t="shared" si="18"/>
        <v>#N/A</v>
      </c>
      <c r="Y218" s="9" t="e">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#N/A</v>
      </c>
      <c r="Z218" s="17" t="e">
        <f t="array" ref="Z218">_xlfn.IFS(AA218="oz",_xlfn.IFS(R218="oz",Q218,R218="fl oz",Q218*1.04,R218="ml",Q218*0.0338),AA218="fl oz",_xlfn.IFS(R218="oz",Q218/1.04,R218="fl oz",Q218,R218="ml",Q218*0.0338/1.04),AA218="ml",_xlfn.IFS(R218="oz",Q218/0.0338,R218="fl oz",Q218*1.04/0.0338,R218="ml",Q218))</f>
        <v>#N/A</v>
      </c>
      <c r="AA218" s="9" t="str">
        <f>_xlfn.XLOOKUP($E218,'Copy of Raw Data'!$E:$E,'Copy of Raw Data'!AA:AA,"ERROR",0,1)</f>
        <v>oz</v>
      </c>
      <c r="AB218" s="9"/>
      <c r="AC218" s="9"/>
      <c r="AD218" s="9"/>
      <c r="AE218" s="9"/>
      <c r="AF218" s="9"/>
      <c r="AG218">
        <f>IF(SUMIF('Claims Backend'!$AG$1:$AZ$1,AG$3,'Claims Backend'!$AG217:$AZ217)&gt;=1,1,0)*$H218</f>
        <v>0</v>
      </c>
    </row>
    <row r="219" hidden="1" spans="1:33">
      <c r="A219" s="9" t="str">
        <f>_xlfn.XLOOKUP($E219,'Copy of Raw Data'!$E:$E,'Copy of Raw Data'!A:A,"ERROR",0,1)</f>
        <v>US</v>
      </c>
      <c r="B219" s="9" t="str">
        <f>_xlfn.XLOOKUP($E219,'Copy of Raw Data'!$E:$E,'Copy of Raw Data'!B:B,"ERROR",0,1)</f>
        <v>Hair Mousses</v>
      </c>
      <c r="C219" s="9" t="str">
        <f>_xlfn.XLOOKUP($E219,'Copy of Raw Data'!$E:$E,'Copy of Raw Data'!C:C,"ERROR",0,1)</f>
        <v>L'Oreal Paris</v>
      </c>
      <c r="D219" s="9" t="str">
        <f>_xlfn.XLOOKUP($E219,'Copy of Raw Data'!$E:$E,'Copy of Raw Data'!D:D,"ERROR",0,1)</f>
        <v>www.amazon.com/dp/B00KXKYN0A</v>
      </c>
      <c r="E219" s="9" t="s">
        <v>799</v>
      </c>
      <c r="F219" s="9" t="str">
        <f>_xlfn.XLOOKUP($E219,'Copy of Raw Data'!$E:$E,'Copy of Raw Data'!F:F,"ERROR",0,1)</f>
        <v>L'Oreal Advanced Hairstyle Boost It Volume Inject Mousse, Extra Strong Hold 8.30 oz (Pack of 2)</v>
      </c>
      <c r="G219" s="9">
        <f>_xlfn.XLOOKUP($E219,'Copy of Raw Data'!$E:$E,'Copy of Raw Data'!G:G,"ERROR",0,1)</f>
        <v>132</v>
      </c>
      <c r="H219" s="9">
        <f>_xlfn.XLOOKUP($E219,'Copy of Raw Data'!$E:$E,'Copy of Raw Data'!H:H,"ERROR",0,1)</f>
        <v>2968.44</v>
      </c>
      <c r="I219" s="9">
        <f>_xlfn.XLOOKUP($E219,'Copy of Raw Data'!$E:$E,'Copy of Raw Data'!I:I,"ERROR",0,1)</f>
        <v>0.000124406502192327</v>
      </c>
      <c r="J219" s="9" t="str">
        <f>_xlfn.XLOOKUP($E219,'Copy of Raw Data'!$E:$E,'Copy of 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_xlfn.XLOOKUP($E219,'Copy of Raw Data'!$E:$E,'Copy of Raw Data'!L:L,"ERROR",0,1)</f>
        <v>22.59</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_xlfn.XLOOKUP($E219,'Copy of Raw Data'!$E:$E,'Copy of Raw Data'!N:N,"ERROR",0,1)</f>
        <v>23.49</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2% to 4%</v>
      </c>
      <c r="P219" s="16">
        <f t="shared" si="16"/>
        <v>0.0383141762452107</v>
      </c>
      <c r="Q219" s="9">
        <f>_xlfn.XLOOKUP($E219,'Copy of Raw Data'!$E:$E,'Copy of Raw Data'!Q:Q,"ERROR",0,1)</f>
        <v>16.6</v>
      </c>
      <c r="R219" s="9" t="str">
        <f>_xlfn.XLOOKUP($E219,'Copy of Raw Data'!$E:$E,'Copy of Raw Data'!R:R,"ERROR",0,1)</f>
        <v>oz</v>
      </c>
      <c r="S219" s="17">
        <f t="shared" si="15"/>
        <v>1.36084337349398</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1 to 2</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 to 0.05</v>
      </c>
      <c r="V219" s="17">
        <f t="shared" si="17"/>
        <v>0.0478545904959031</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 to 0.05</v>
      </c>
      <c r="X219" s="17">
        <f t="shared" si="18"/>
        <v>0.0460210812815007</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15 to 20</v>
      </c>
      <c r="Z219" s="17">
        <f t="array" ref="Z219">_xlfn.IFS(AA219="oz",_xlfn.IFS(R219="oz",Q219,R219="fl oz",Q219*1.04,R219="ml",Q219*0.0338),AA219="fl oz",_xlfn.IFS(R219="oz",Q219/1.04,R219="fl oz",Q219,R219="ml",Q219*0.0338/1.04),AA219="ml",_xlfn.IFS(R219="oz",Q219/0.0338,R219="fl oz",Q219*1.04/0.0338,R219="ml",Q219))</f>
        <v>16.6</v>
      </c>
      <c r="AA219" s="9" t="str">
        <f>_xlfn.XLOOKUP($E219,'Copy of Raw Data'!$E:$E,'Copy of Raw Data'!AA:AA,"ERROR",0,1)</f>
        <v>oz</v>
      </c>
      <c r="AB219" s="9"/>
      <c r="AC219" s="9"/>
      <c r="AD219" s="9"/>
      <c r="AE219" s="9"/>
      <c r="AF219" s="9"/>
      <c r="AG219">
        <f>IF(SUMIF('Claims Backend'!$AG$1:$AZ$1,AG$3,'Claims Backend'!$AG218:$AZ218)&gt;=1,1,0)*$H219</f>
        <v>0</v>
      </c>
    </row>
    <row r="220" hidden="1" spans="1:33">
      <c r="A220" s="9" t="str">
        <f>_xlfn.XLOOKUP($E220,'Copy of Raw Data'!$E:$E,'Copy of Raw Data'!A:A,"ERROR",0,1)</f>
        <v>US</v>
      </c>
      <c r="B220" s="9" t="str">
        <f>_xlfn.XLOOKUP($E220,'Copy of Raw Data'!$E:$E,'Copy of Raw Data'!B:B,"ERROR",0,1)</f>
        <v>Hair Mousses</v>
      </c>
      <c r="C220" s="9" t="str">
        <f>_xlfn.XLOOKUP($E220,'Copy of Raw Data'!$E:$E,'Copy of Raw Data'!C:C,"ERROR",0,1)</f>
        <v>Enjoy</v>
      </c>
      <c r="D220" s="9" t="str">
        <f>_xlfn.XLOOKUP($E220,'Copy of Raw Data'!$E:$E,'Copy of Raw Data'!D:D,"ERROR",0,1)</f>
        <v>www.amazon.com/dp/B0048NYHLS</v>
      </c>
      <c r="E220" s="9" t="s">
        <v>803</v>
      </c>
      <c r="F220" s="9" t="str">
        <f>_xlfn.XLOOKUP($E220,'Copy of Raw Data'!$E:$E,'Copy of Raw Data'!F:F,"ERROR",0,1)</f>
        <v>ENJOY Volumizing Mousse (6.8 OZ) Volume Building Mousse; Lightweight Ingredients add Extra Body</v>
      </c>
      <c r="G220" s="9">
        <f>_xlfn.XLOOKUP($E220,'Copy of Raw Data'!$E:$E,'Copy of Raw Data'!G:G,"ERROR",0,1)</f>
        <v>125</v>
      </c>
      <c r="H220" s="9">
        <f>_xlfn.XLOOKUP($E220,'Copy of Raw Data'!$E:$E,'Copy of Raw Data'!H:H,"ERROR",0,1)</f>
        <v>2926.21</v>
      </c>
      <c r="I220" s="9">
        <f>_xlfn.XLOOKUP($E220,'Copy of Raw Data'!$E:$E,'Copy of Raw Data'!I:I,"ERROR",0,1)</f>
        <v>0.000123869543422215</v>
      </c>
      <c r="J220" s="9" t="str">
        <f>_xlfn.XLOOKUP($E220,'Copy of Raw Data'!$E:$E,'Copy of 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20 to 30</v>
      </c>
      <c r="L220" s="9">
        <f>_xlfn.XLOOKUP($E220,'Copy of Raw Data'!$E:$E,'Copy of Raw Data'!L:L,"ERROR",0,1)</f>
        <v>23.28</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20 to 30</v>
      </c>
      <c r="N220" s="9">
        <f>_xlfn.XLOOKUP($E220,'Copy of Raw Data'!$E:$E,'Copy of Raw Data'!N:N,"ERROR",0,1)</f>
        <v>23.62</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0% to 2%</v>
      </c>
      <c r="P220" s="16">
        <f t="shared" si="16"/>
        <v>0.0143945808636748</v>
      </c>
      <c r="Q220" s="9">
        <f>_xlfn.XLOOKUP($E220,'Copy of Raw Data'!$E:$E,'Copy of Raw Data'!Q:Q,"ERROR",0,1)</f>
        <v>6.8</v>
      </c>
      <c r="R220" s="9" t="str">
        <f>_xlfn.XLOOKUP($E220,'Copy of Raw Data'!$E:$E,'Copy of Raw Data'!R:R,"ERROR",0,1)</f>
        <v>oz</v>
      </c>
      <c r="S220" s="17">
        <f t="shared" si="15"/>
        <v>3.42352941176471</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3 to 4</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0.1 to 0.2</v>
      </c>
      <c r="V220" s="17">
        <f t="shared" si="17"/>
        <v>0.117468022041417</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0.1 to 0.2</v>
      </c>
      <c r="X220" s="17">
        <f t="shared" si="18"/>
        <v>0.115777119099246</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6 to 8</v>
      </c>
      <c r="Z220" s="17">
        <f t="array" ref="Z220">_xlfn.IFS(AA220="oz",_xlfn.IFS(R220="oz",Q220,R220="fl oz",Q220*1.04,R220="ml",Q220*0.0338),AA220="fl oz",_xlfn.IFS(R220="oz",Q220/1.04,R220="fl oz",Q220,R220="ml",Q220*0.0338/1.04),AA220="ml",_xlfn.IFS(R220="oz",Q220/0.0338,R220="fl oz",Q220*1.04/0.0338,R220="ml",Q220))</f>
        <v>6.8</v>
      </c>
      <c r="AA220" s="9" t="str">
        <f>_xlfn.XLOOKUP($E220,'Copy of Raw Data'!$E:$E,'Copy of Raw Data'!AA:AA,"ERROR",0,1)</f>
        <v>oz</v>
      </c>
      <c r="AB220" s="9"/>
      <c r="AC220" s="9"/>
      <c r="AD220" s="9"/>
      <c r="AE220" s="9"/>
      <c r="AF220" s="9"/>
      <c r="AG220">
        <f>IF(SUMIF('Claims Backend'!$AG$1:$AZ$1,AG$3,'Claims Backend'!$AG219:$AZ219)&gt;=1,1,0)*$H220</f>
        <v>0</v>
      </c>
    </row>
    <row r="221" hidden="1" spans="1:33">
      <c r="A221" s="9" t="str">
        <f>_xlfn.XLOOKUP($E221,'Copy of Raw Data'!$E:$E,'Copy of Raw Data'!A:A,"ERROR",0,1)</f>
        <v>US</v>
      </c>
      <c r="B221" s="9" t="str">
        <f>_xlfn.XLOOKUP($E221,'Copy of Raw Data'!$E:$E,'Copy of Raw Data'!B:B,"ERROR",0,1)</f>
        <v>Hair Mousses</v>
      </c>
      <c r="C221" s="9" t="str">
        <f>_xlfn.XLOOKUP($E221,'Copy of Raw Data'!$E:$E,'Copy of Raw Data'!C:C,"ERROR",0,1)</f>
        <v>Vigorol</v>
      </c>
      <c r="D221" s="9" t="str">
        <f>_xlfn.XLOOKUP($E221,'Copy of Raw Data'!$E:$E,'Copy of Raw Data'!D:D,"ERROR",0,1)</f>
        <v>www.amazon.com/dp/B08J4BCTCC</v>
      </c>
      <c r="E221" s="9" t="s">
        <v>807</v>
      </c>
      <c r="F221" s="9" t="str">
        <f>_xlfn.XLOOKUP($E221,'Copy of Raw Data'!$E:$E,'Copy of Raw Data'!F:F,"ERROR",0,1)</f>
        <v>Vigorol Mousse Olive Oil 12 Oz.</v>
      </c>
      <c r="G221" s="9">
        <f>_xlfn.XLOOKUP($E221,'Copy of Raw Data'!$E:$E,'Copy of Raw Data'!G:G,"ERROR",0,1)</f>
        <v>249</v>
      </c>
      <c r="H221" s="9">
        <f>_xlfn.XLOOKUP($E221,'Copy of Raw Data'!$E:$E,'Copy of Raw Data'!H:H,"ERROR",0,1)</f>
        <v>2913.58</v>
      </c>
      <c r="I221" s="9">
        <f>_xlfn.XLOOKUP($E221,'Copy of Raw Data'!$E:$E,'Copy of Raw Data'!I:I,"ERROR",0,1)</f>
        <v>0.000122353049413514</v>
      </c>
      <c r="J221" s="9" t="str">
        <f>_xlfn.XLOOKUP($E221,'Copy of Raw Data'!$E:$E,'Copy of 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_xlfn.XLOOKUP($E221,'Copy of Raw Data'!$E:$E,'Copy of Raw Data'!L:L,"ERROR",0,1)</f>
        <v>11.7</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10 to 15</v>
      </c>
      <c r="N221" s="9">
        <f>_xlfn.XLOOKUP($E221,'Copy of Raw Data'!$E:$E,'Copy of Raw Data'!N:N,"ERROR",0,1)</f>
        <v>13.99</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15% to 20%</v>
      </c>
      <c r="P221" s="16">
        <f t="shared" si="16"/>
        <v>0.163688348820586</v>
      </c>
      <c r="Q221" s="9">
        <f>_xlfn.XLOOKUP($E221,'Copy of Raw Data'!$E:$E,'Copy of Raw Data'!Q:Q,"ERROR",0,1)</f>
        <v>12</v>
      </c>
      <c r="R221" s="9" t="str">
        <f>_xlfn.XLOOKUP($E221,'Copy of Raw Data'!$E:$E,'Copy of Raw Data'!R:R,"ERROR",0,1)</f>
        <v>oz</v>
      </c>
      <c r="S221" s="17">
        <f t="shared" si="15"/>
        <v>0.975</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0.75 to 1</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 to 0.05</v>
      </c>
      <c r="V221" s="17">
        <f t="shared" si="17"/>
        <v>0.0394262202682899</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18"/>
        <v>0.0329726073723368</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10 to 15</v>
      </c>
      <c r="Z221" s="17">
        <f t="array" ref="Z221">_xlfn.IFS(AA221="oz",_xlfn.IFS(R221="oz",Q221,R221="fl oz",Q221*1.04,R221="ml",Q221*0.0338),AA221="fl oz",_xlfn.IFS(R221="oz",Q221/1.04,R221="fl oz",Q221,R221="ml",Q221*0.0338/1.04),AA221="ml",_xlfn.IFS(R221="oz",Q221/0.0338,R221="fl oz",Q221*1.04/0.0338,R221="ml",Q221))</f>
        <v>12</v>
      </c>
      <c r="AA221" s="9" t="str">
        <f>_xlfn.XLOOKUP($E221,'Copy of Raw Data'!$E:$E,'Copy of Raw Data'!AA:AA,"ERROR",0,1)</f>
        <v>oz</v>
      </c>
      <c r="AB221" s="9"/>
      <c r="AC221" s="9"/>
      <c r="AD221" s="9"/>
      <c r="AE221" s="9"/>
      <c r="AF221" s="9"/>
      <c r="AG221">
        <f>IF(SUMIF('Claims Backend'!$AG$1:$AZ$1,AG$3,'Claims Backend'!$AG220:$AZ220)&gt;=1,1,0)*$H221</f>
        <v>0</v>
      </c>
    </row>
    <row r="222" hidden="1" spans="1:33">
      <c r="A222" s="9" t="str">
        <f>_xlfn.XLOOKUP($E222,'Copy of Raw Data'!$E:$E,'Copy of Raw Data'!A:A,"ERROR",0,1)</f>
        <v>US</v>
      </c>
      <c r="B222" s="9" t="str">
        <f>_xlfn.XLOOKUP($E222,'Copy of Raw Data'!$E:$E,'Copy of Raw Data'!B:B,"ERROR",0,1)</f>
        <v>Hair Mousses</v>
      </c>
      <c r="C222" s="9" t="str">
        <f>_xlfn.XLOOKUP($E222,'Copy of Raw Data'!$E:$E,'Copy of Raw Data'!C:C,"ERROR",0,1)</f>
        <v>tridesign</v>
      </c>
      <c r="D222" s="9" t="str">
        <f>_xlfn.XLOOKUP($E222,'Copy of Raw Data'!$E:$E,'Copy of Raw Data'!D:D,"ERROR",0,1)</f>
        <v>www.amazon.com/dp/B000KKU3ZM</v>
      </c>
      <c r="E222" s="9" t="s">
        <v>811</v>
      </c>
      <c r="F222" s="9" t="str">
        <f>_xlfn.XLOOKUP($E222,'Copy of Raw Data'!$E:$E,'Copy of Raw Data'!F:F,"ERROR",0,1)</f>
        <v>TRI Fashion Styling Mousse - Mousse for Wavy Hair, Mousse for Hair Volumizing &amp; Taming Curls, Frizz Control &amp; Shine, Styling Options for Women, Hair Foam Mousse - 10 Ounce</v>
      </c>
      <c r="G222" s="9">
        <f>_xlfn.XLOOKUP($E222,'Copy of Raw Data'!$E:$E,'Copy of Raw Data'!G:G,"ERROR",0,1)</f>
        <v>199</v>
      </c>
      <c r="H222" s="9">
        <f>_xlfn.XLOOKUP($E222,'Copy of Raw Data'!$E:$E,'Copy of Raw Data'!H:H,"ERROR",0,1)</f>
        <v>2877.91</v>
      </c>
      <c r="I222" s="9">
        <f>_xlfn.XLOOKUP($E222,'Copy of Raw Data'!$E:$E,'Copy of Raw Data'!I:I,"ERROR",0,1)</f>
        <v>0.000122146003553621</v>
      </c>
      <c r="J222" s="9" t="str">
        <f>_xlfn.XLOOKUP($E222,'Copy of Raw Data'!$E:$E,'Copy of 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10 to 15</v>
      </c>
      <c r="L222" s="9">
        <f>_xlfn.XLOOKUP($E222,'Copy of Raw Data'!$E:$E,'Copy of Raw Data'!L:L,"ERROR",0,1)</f>
        <v>14.71</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15 to 20</v>
      </c>
      <c r="N222" s="9">
        <f>_xlfn.XLOOKUP($E222,'Copy of Raw Data'!$E:$E,'Copy of Raw Data'!N:N,"ERROR",0,1)</f>
        <v>18.74</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20% to 25%</v>
      </c>
      <c r="P222" s="16">
        <f t="shared" si="16"/>
        <v>0.215048025613661</v>
      </c>
      <c r="Q222" s="9">
        <f>_xlfn.XLOOKUP($E222,'Copy of Raw Data'!$E:$E,'Copy of Raw Data'!Q:Q,"ERROR",0,1)</f>
        <v>10</v>
      </c>
      <c r="R222" s="9" t="str">
        <f>_xlfn.XLOOKUP($E222,'Copy of Raw Data'!$E:$E,'Copy of Raw Data'!R:R,"ERROR",0,1)</f>
        <v>oz</v>
      </c>
      <c r="S222" s="17">
        <f t="shared" si="15"/>
        <v>1.471</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0.05 to 0.1</v>
      </c>
      <c r="V222" s="17">
        <f t="shared" si="17"/>
        <v>0.0633750422725736</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18"/>
        <v>0.0497463645586743</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8 to 10</v>
      </c>
      <c r="Z222" s="17">
        <f t="array" ref="Z222">_xlfn.IFS(AA222="oz",_xlfn.IFS(R222="oz",Q222,R222="fl oz",Q222*1.04,R222="ml",Q222*0.0338),AA222="fl oz",_xlfn.IFS(R222="oz",Q222/1.04,R222="fl oz",Q222,R222="ml",Q222*0.0338/1.04),AA222="ml",_xlfn.IFS(R222="oz",Q222/0.0338,R222="fl oz",Q222*1.04/0.0338,R222="ml",Q222))</f>
        <v>10</v>
      </c>
      <c r="AA222" s="9" t="str">
        <f>_xlfn.XLOOKUP($E222,'Copy of Raw Data'!$E:$E,'Copy of Raw Data'!AA:AA,"ERROR",0,1)</f>
        <v>oz</v>
      </c>
      <c r="AB222" s="9"/>
      <c r="AC222" s="9"/>
      <c r="AD222" s="9"/>
      <c r="AE222" s="9"/>
      <c r="AF222" s="9"/>
      <c r="AG222">
        <f>IF(SUMIF('Claims Backend'!$AG$1:$AZ$1,AG$3,'Claims Backend'!$AG221:$AZ221)&gt;=1,1,0)*$H222</f>
        <v>0</v>
      </c>
    </row>
    <row r="223" hidden="1" spans="1:33">
      <c r="A223" s="9" t="str">
        <f>_xlfn.XLOOKUP($E223,'Copy of Raw Data'!$E:$E,'Copy of Raw Data'!A:A,"ERROR",0,1)</f>
        <v>US</v>
      </c>
      <c r="B223" s="9" t="str">
        <f>_xlfn.XLOOKUP($E223,'Copy of Raw Data'!$E:$E,'Copy of Raw Data'!B:B,"ERROR",0,1)</f>
        <v>Hair Mousses</v>
      </c>
      <c r="C223" s="9" t="str">
        <f>_xlfn.XLOOKUP($E223,'Copy of Raw Data'!$E:$E,'Copy of Raw Data'!C:C,"ERROR",0,1)</f>
        <v>arhgoat</v>
      </c>
      <c r="D223" s="9" t="str">
        <f>_xlfn.XLOOKUP($E223,'Copy of Raw Data'!$E:$E,'Copy of Raw Data'!D:D,"ERROR",0,1)</f>
        <v>www.amazon.com/dp/B0B7HSYQ82</v>
      </c>
      <c r="E223" s="9" t="s">
        <v>814</v>
      </c>
      <c r="F223" s="9" t="str">
        <f>_xlfn.XLOOKUP($E223,'Copy of Raw Data'!$E:$E,'Copy of Raw Data'!F:F,"ERROR",0,1)</f>
        <v>ARHGOAT Premium Lace Tint Mousse Waterproof Fast Drying No Residues Tint Melting Hair Mousse High Viscosity for All of Hair Types included Wigs Lace Tint Foam, 7.06 Oz (Medium Dark Brown)</v>
      </c>
      <c r="G223" s="9">
        <f>_xlfn.XLOOKUP($E223,'Copy of Raw Data'!$E:$E,'Copy of Raw Data'!G:G,"ERROR",0,1)</f>
        <v>291</v>
      </c>
      <c r="H223" s="9">
        <f>_xlfn.XLOOKUP($E223,'Copy of Raw Data'!$E:$E,'Copy of Raw Data'!H:H,"ERROR",0,1)</f>
        <v>2873.04</v>
      </c>
      <c r="I223" s="9">
        <f>_xlfn.XLOOKUP($E223,'Copy of Raw Data'!$E:$E,'Copy of Raw Data'!I:I,"ERROR",0,1)</f>
        <v>0.000117122059146327</v>
      </c>
      <c r="J223" s="9" t="str">
        <f>_xlfn.XLOOKUP($E223,'Copy of Raw Data'!$E:$E,'Copy of 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5 to 10</v>
      </c>
      <c r="L223" s="9">
        <f>_xlfn.XLOOKUP($E223,'Copy of Raw Data'!$E:$E,'Copy of Raw Data'!L:L,"ERROR",0,1)</f>
        <v>9.93</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5 to 10</v>
      </c>
      <c r="N223" s="9">
        <f>_xlfn.XLOOKUP($E223,'Copy of Raw Data'!$E:$E,'Copy of Raw Data'!N:N,"ERROR",0,1)</f>
        <v>9.99</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0% to 2%</v>
      </c>
      <c r="P223" s="16">
        <f t="shared" si="16"/>
        <v>0.00600600600600606</v>
      </c>
      <c r="Q223" s="9">
        <f>_xlfn.XLOOKUP($E223,'Copy of Raw Data'!$E:$E,'Copy of Raw Data'!Q:Q,"ERROR",0,1)</f>
        <v>7.06</v>
      </c>
      <c r="R223" s="9" t="str">
        <f>_xlfn.XLOOKUP($E223,'Copy of Raw Data'!$E:$E,'Copy of Raw Data'!R:R,"ERROR",0,1)</f>
        <v>oz</v>
      </c>
      <c r="S223" s="17">
        <f t="shared" si="15"/>
        <v>1.40651558073654</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1 to 2</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 to 0.05</v>
      </c>
      <c r="V223" s="17">
        <f t="shared" si="17"/>
        <v>0.0478530322727747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 to 0.05</v>
      </c>
      <c r="X223" s="17">
        <f t="shared" si="18"/>
        <v>0.0475656266735389</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17">
        <f t="array" ref="Z223">_xlfn.IFS(AA223="oz",_xlfn.IFS(R223="oz",Q223,R223="fl oz",Q223*1.04,R223="ml",Q223*0.0338),AA223="fl oz",_xlfn.IFS(R223="oz",Q223/1.04,R223="fl oz",Q223,R223="ml",Q223*0.0338/1.04),AA223="ml",_xlfn.IFS(R223="oz",Q223/0.0338,R223="fl oz",Q223*1.04/0.0338,R223="ml",Q223))</f>
        <v>7.06</v>
      </c>
      <c r="AA223" s="9" t="str">
        <f>_xlfn.XLOOKUP($E223,'Copy of Raw Data'!$E:$E,'Copy of Raw Data'!AA:AA,"ERROR",0,1)</f>
        <v>oz</v>
      </c>
      <c r="AB223" s="9"/>
      <c r="AC223" s="9"/>
      <c r="AD223" s="9"/>
      <c r="AE223" s="9"/>
      <c r="AF223" s="9"/>
      <c r="AG223">
        <f>IF(SUMIF('Claims Backend'!$AG$1:$AZ$1,AG$3,'Claims Backend'!$AG222:$AZ222)&gt;=1,1,0)*$H223</f>
        <v>0</v>
      </c>
    </row>
    <row r="224" hidden="1" spans="1:33">
      <c r="A224" s="9" t="str">
        <f>_xlfn.XLOOKUP($E224,'Copy of Raw Data'!$E:$E,'Copy of Raw Data'!A:A,"ERROR",0,1)</f>
        <v>US</v>
      </c>
      <c r="B224" s="9" t="str">
        <f>_xlfn.XLOOKUP($E224,'Copy of Raw Data'!$E:$E,'Copy of Raw Data'!B:B,"ERROR",0,1)</f>
        <v>Hair Mousses</v>
      </c>
      <c r="C224" s="9" t="str">
        <f>_xlfn.XLOOKUP($E224,'Copy of Raw Data'!$E:$E,'Copy of Raw Data'!C:C,"ERROR",0,1)</f>
        <v>others</v>
      </c>
      <c r="D224" s="9" t="str">
        <f>_xlfn.XLOOKUP($E224,'Copy of Raw Data'!$E:$E,'Copy of Raw Data'!D:D,"ERROR",0,1)</f>
        <v>www.amazon.com/dp/B07G56QS1Y</v>
      </c>
      <c r="E224" s="9" t="s">
        <v>817</v>
      </c>
      <c r="F224" s="9" t="str">
        <f>_xlfn.XLOOKUP($E224,'Copy of Raw Data'!$E:$E,'Copy of Raw Data'!F:F,"ERROR",0,1)</f>
        <v>Alterna Caviar Anti-Aging Clinical Densifying Styling Mousse, | Thickens &amp; Provides Hold For Thinning Hair | Sulfate Free , 5.1 Oz (Pack of 1)</v>
      </c>
      <c r="G224" s="9">
        <f>_xlfn.XLOOKUP($E224,'Copy of Raw Data'!$E:$E,'Copy of Raw Data'!G:G,"ERROR",0,1)</f>
        <v>83</v>
      </c>
      <c r="H224" s="9">
        <f>_xlfn.XLOOKUP($E224,'Copy of Raw Data'!$E:$E,'Copy of Raw Data'!H:H,"ERROR",0,1)</f>
        <v>2754.87</v>
      </c>
      <c r="I224" s="9">
        <f>_xlfn.XLOOKUP($E224,'Copy of Raw Data'!$E:$E,'Copy of Raw Data'!I:I,"ERROR",0,1)</f>
        <v>0.00011609958421195</v>
      </c>
      <c r="J224" s="9" t="str">
        <f>_xlfn.XLOOKUP($E224,'Copy of Raw Data'!$E:$E,'Copy of 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30 to 40</v>
      </c>
      <c r="L224" s="9">
        <f>_xlfn.XLOOKUP($E224,'Copy of Raw Data'!$E:$E,'Copy of Raw Data'!L:L,"ERROR",0,1)</f>
        <v>34.67</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30 to 40</v>
      </c>
      <c r="N224" s="9">
        <f>_xlfn.XLOOKUP($E224,'Copy of Raw Data'!$E:$E,'Copy of Raw Data'!N:N,"ERROR",0,1)</f>
        <v>38</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8% to 10%</v>
      </c>
      <c r="P224" s="16">
        <f t="shared" si="16"/>
        <v>0.0876315789473684</v>
      </c>
      <c r="Q224" s="9">
        <f>_xlfn.XLOOKUP($E224,'Copy of Raw Data'!$E:$E,'Copy of Raw Data'!Q:Q,"ERROR",0,1)</f>
        <v>5.1</v>
      </c>
      <c r="R224" s="9" t="str">
        <f>_xlfn.XLOOKUP($E224,'Copy of Raw Data'!$E:$E,'Copy of Raw Data'!R:R,"ERROR",0,1)</f>
        <v>oz</v>
      </c>
      <c r="S224" s="17">
        <f t="shared" si="15"/>
        <v>6.79803921568628</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5 to 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0.2 to 0.3</v>
      </c>
      <c r="V224" s="17">
        <f t="shared" si="17"/>
        <v>0.251977693343147</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0.2 to 0.3</v>
      </c>
      <c r="X224" s="17">
        <f t="shared" si="18"/>
        <v>0.229896490215971</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4 to 6</v>
      </c>
      <c r="Z224" s="17">
        <f t="array" ref="Z224">_xlfn.IFS(AA224="oz",_xlfn.IFS(R224="oz",Q224,R224="fl oz",Q224*1.04,R224="ml",Q224*0.0338),AA224="fl oz",_xlfn.IFS(R224="oz",Q224/1.04,R224="fl oz",Q224,R224="ml",Q224*0.0338/1.04),AA224="ml",_xlfn.IFS(R224="oz",Q224/0.0338,R224="fl oz",Q224*1.04/0.0338,R224="ml",Q224))</f>
        <v>5.1</v>
      </c>
      <c r="AA224" s="9" t="str">
        <f>_xlfn.XLOOKUP($E224,'Copy of Raw Data'!$E:$E,'Copy of Raw Data'!AA:AA,"ERROR",0,1)</f>
        <v>oz</v>
      </c>
      <c r="AB224" s="9"/>
      <c r="AC224" s="9"/>
      <c r="AD224" s="9"/>
      <c r="AE224" s="9"/>
      <c r="AF224" s="9"/>
      <c r="AG224">
        <f>IF(SUMIF('Claims Backend'!$AG$1:$AZ$1,AG$3,'Claims Backend'!$AG223:$AZ223)&gt;=1,1,0)*$H224</f>
        <v>0</v>
      </c>
    </row>
    <row r="225" hidden="1" spans="1:33">
      <c r="A225" s="9" t="str">
        <f>_xlfn.XLOOKUP($E225,'Copy of Raw Data'!$E:$E,'Copy of Raw Data'!A:A,"ERROR",0,1)</f>
        <v>US</v>
      </c>
      <c r="B225" s="9" t="str">
        <f>_xlfn.XLOOKUP($E225,'Copy of Raw Data'!$E:$E,'Copy of Raw Data'!B:B,"ERROR",0,1)</f>
        <v>Hair Mousses</v>
      </c>
      <c r="C225" s="9" t="str">
        <f>_xlfn.XLOOKUP($E225,'Copy of Raw Data'!$E:$E,'Copy of Raw Data'!C:C,"ERROR",0,1)</f>
        <v>roux</v>
      </c>
      <c r="D225" s="9" t="str">
        <f>_xlfn.XLOOKUP($E225,'Copy of Raw Data'!$E:$E,'Copy of Raw Data'!D:D,"ERROR",0,1)</f>
        <v>www.amazon.com/dp/B000BPYHCQ</v>
      </c>
      <c r="E225" s="9" t="s">
        <v>820</v>
      </c>
      <c r="F225" s="9" t="str">
        <f>_xlfn.XLOOKUP($E225,'Copy of Raw Data'!$E:$E,'Copy of Raw Data'!F:F,"ERROR",0,1)</f>
        <v>Roux Fanci-Full Instant Color Mousse Tones Pale Ash Blonde or Bleached Hair, 19 Sweet Cream, 6 Fl Oz (Pack of 1)</v>
      </c>
      <c r="G225" s="9">
        <f>_xlfn.XLOOKUP($E225,'Copy of Raw Data'!$E:$E,'Copy of Raw Data'!G:G,"ERROR",0,1)</f>
        <v>39</v>
      </c>
      <c r="H225" s="9">
        <f>_xlfn.XLOOKUP($E225,'Copy of Raw Data'!$E:$E,'Copy of Raw Data'!H:H,"ERROR",0,1)</f>
        <v>2730.82</v>
      </c>
      <c r="I225" s="9">
        <f>_xlfn.XLOOKUP($E225,'Copy of Raw Data'!$E:$E,'Copy of Raw Data'!I:I,"ERROR",0,1)</f>
        <v>0.000115580906698461</v>
      </c>
      <c r="J225" s="9" t="str">
        <f>_xlfn.XLOOKUP($E225,'Copy of Raw Data'!$E:$E,'Copy of 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50 to 75</v>
      </c>
      <c r="L225" s="9">
        <f>_xlfn.XLOOKUP($E225,'Copy of Raw Data'!$E:$E,'Copy of Raw Data'!L:L,"ERROR",0,1)</f>
        <v>69.99</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50 to 75</v>
      </c>
      <c r="N225" s="9">
        <f>_xlfn.XLOOKUP($E225,'Copy of Raw Data'!$E:$E,'Copy of Raw Data'!N:N,"ERROR",0,1)</f>
        <v>69.99</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16"/>
        <v>0</v>
      </c>
      <c r="Q225" s="9">
        <f>_xlfn.XLOOKUP($E225,'Copy of Raw Data'!$E:$E,'Copy of Raw Data'!Q:Q,"ERROR",0,1)</f>
        <v>6</v>
      </c>
      <c r="R225" s="9" t="str">
        <f>_xlfn.XLOOKUP($E225,'Copy of Raw Data'!$E:$E,'Copy of Raw Data'!R:R,"ERROR",0,1)</f>
        <v>fl oz</v>
      </c>
      <c r="S225" s="17">
        <f t="shared" si="15"/>
        <v>11.2163461538462</v>
      </c>
      <c r="T225" s="9" t="str">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10+</v>
      </c>
      <c r="U225" s="17"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0.3 to 0.4</v>
      </c>
      <c r="V225" s="17">
        <f t="shared" si="17"/>
        <v>0.379315054238964</v>
      </c>
      <c r="W225" s="17"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0.3 to 0.4</v>
      </c>
      <c r="X225" s="17">
        <f t="shared" si="18"/>
        <v>0.379315054238964</v>
      </c>
      <c r="Y225" s="9"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6 to 8</v>
      </c>
      <c r="Z225" s="17">
        <f t="array" ref="Z225">_xlfn.IFS(AA225="oz",_xlfn.IFS(R225="oz",Q225,R225="fl oz",Q225*1.04,R225="ml",Q225*0.0338),AA225="fl oz",_xlfn.IFS(R225="oz",Q225/1.04,R225="fl oz",Q225,R225="ml",Q225*0.0338/1.04),AA225="ml",_xlfn.IFS(R225="oz",Q225/0.0338,R225="fl oz",Q225*1.04/0.0338,R225="ml",Q225))</f>
        <v>6.24</v>
      </c>
      <c r="AA225" s="9" t="str">
        <f>_xlfn.XLOOKUP($E225,'Copy of Raw Data'!$E:$E,'Copy of Raw Data'!AA:AA,"ERROR",0,1)</f>
        <v>oz</v>
      </c>
      <c r="AB225" s="9"/>
      <c r="AC225" s="9"/>
      <c r="AD225" s="9"/>
      <c r="AE225" s="9"/>
      <c r="AF225" s="9"/>
      <c r="AG225">
        <f>IF(SUMIF('Claims Backend'!$AG$1:$AZ$1,AG$3,'Claims Backend'!$AG224:$AZ224)&gt;=1,1,0)*$H225</f>
        <v>0</v>
      </c>
    </row>
    <row r="226" hidden="1" spans="1:33">
      <c r="A226" s="9" t="str">
        <f>_xlfn.XLOOKUP($E226,'Copy of Raw Data'!$E:$E,'Copy of Raw Data'!A:A,"ERROR",0,1)</f>
        <v>US</v>
      </c>
      <c r="B226" s="9" t="str">
        <f>_xlfn.XLOOKUP($E226,'Copy of Raw Data'!$E:$E,'Copy of Raw Data'!B:B,"ERROR",0,1)</f>
        <v>Hair Mousses</v>
      </c>
      <c r="C226" s="9" t="str">
        <f>_xlfn.XLOOKUP($E226,'Copy of Raw Data'!$E:$E,'Copy of Raw Data'!C:C,"ERROR",0,1)</f>
        <v>amika</v>
      </c>
      <c r="D226" s="9" t="str">
        <f>_xlfn.XLOOKUP($E226,'Copy of Raw Data'!$E:$E,'Copy of Raw Data'!D:D,"ERROR",0,1)</f>
        <v>www.amazon.com/dp/B07H3CYSBT</v>
      </c>
      <c r="E226" s="9" t="s">
        <v>823</v>
      </c>
      <c r="F226" s="9" t="str">
        <f>_xlfn.XLOOKUP($E226,'Copy of Raw Data'!$E:$E,'Copy of Raw Data'!F:F,"ERROR",0,1)</f>
        <v>amika plus size perfect body mousse</v>
      </c>
      <c r="G226" s="9">
        <f>_xlfn.XLOOKUP($E226,'Copy of Raw Data'!$E:$E,'Copy of Raw Data'!G:G,"ERROR",0,1)</f>
        <v>227</v>
      </c>
      <c r="H226" s="9">
        <f>_xlfn.XLOOKUP($E226,'Copy of Raw Data'!$E:$E,'Copy of Raw Data'!H:H,"ERROR",0,1)</f>
        <v>2718.62</v>
      </c>
      <c r="I226" s="9">
        <f>_xlfn.XLOOKUP($E226,'Copy of Raw Data'!$E:$E,'Copy of Raw Data'!I:I,"ERROR",0,1)</f>
        <v>0.000115566451751364</v>
      </c>
      <c r="J226" s="9" t="str">
        <f>_xlfn.XLOOKUP($E226,'Copy of Raw Data'!$E:$E,'Copy of 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10 to 15</v>
      </c>
      <c r="L226" s="9">
        <f>_xlfn.XLOOKUP($E226,'Copy of Raw Data'!$E:$E,'Copy of Raw Data'!L:L,"ERROR",0,1)</f>
        <v>12</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10 to 15</v>
      </c>
      <c r="N226" s="9">
        <f>_xlfn.XLOOKUP($E226,'Copy of Raw Data'!$E:$E,'Copy of Raw Data'!N:N,"ERROR",0,1)</f>
        <v>12</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6">
        <f t="shared" si="16"/>
        <v>0</v>
      </c>
      <c r="Q226" s="9">
        <f>_xlfn.XLOOKUP($E226,'Copy of Raw Data'!$E:$E,'Copy of Raw Data'!Q:Q,"ERROR",0,1)</f>
        <v>0</v>
      </c>
      <c r="R226" s="9">
        <f>_xlfn.XLOOKUP($E226,'Copy of Raw Data'!$E:$E,'Copy of Raw Data'!R:R,"ERROR",0,1)</f>
        <v>0</v>
      </c>
      <c r="S226" s="17" t="e">
        <f t="shared" si="15"/>
        <v>#N/A</v>
      </c>
      <c r="T226" s="9" t="e">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#N/A</v>
      </c>
      <c r="U226" s="17" t="e">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#N/A</v>
      </c>
      <c r="V226" s="17" t="e">
        <f t="shared" si="17"/>
        <v>#N/A</v>
      </c>
      <c r="W226" s="17" t="e">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#N/A</v>
      </c>
      <c r="X226" s="17" t="e">
        <f t="shared" si="18"/>
        <v>#N/A</v>
      </c>
      <c r="Y226" s="9" t="e">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#N/A</v>
      </c>
      <c r="Z226" s="17" t="e">
        <f t="array" ref="Z226">_xlfn.IFS(AA226="oz",_xlfn.IFS(R226="oz",Q226,R226="fl oz",Q226*1.04,R226="ml",Q226*0.0338),AA226="fl oz",_xlfn.IFS(R226="oz",Q226/1.04,R226="fl oz",Q226,R226="ml",Q226*0.0338/1.04),AA226="ml",_xlfn.IFS(R226="oz",Q226/0.0338,R226="fl oz",Q226*1.04/0.0338,R226="ml",Q226))</f>
        <v>#N/A</v>
      </c>
      <c r="AA226" s="9" t="str">
        <f>_xlfn.XLOOKUP($E226,'Copy of Raw Data'!$E:$E,'Copy of Raw Data'!AA:AA,"ERROR",0,1)</f>
        <v>oz</v>
      </c>
      <c r="AB226" s="9"/>
      <c r="AC226" s="9"/>
      <c r="AD226" s="9"/>
      <c r="AE226" s="9"/>
      <c r="AF226" s="9"/>
      <c r="AG226">
        <f>IF(SUMIF('Claims Backend'!$AG$1:$AZ$1,AG$3,'Claims Backend'!$AG225:$AZ225)&gt;=1,1,0)*$H226</f>
        <v>0</v>
      </c>
    </row>
    <row r="227" hidden="1" spans="1:33">
      <c r="A227" s="9" t="str">
        <f>_xlfn.XLOOKUP($E227,'Copy of Raw Data'!$E:$E,'Copy of Raw Data'!A:A,"ERROR",0,1)</f>
        <v>US</v>
      </c>
      <c r="B227" s="9" t="str">
        <f>_xlfn.XLOOKUP($E227,'Copy of Raw Data'!$E:$E,'Copy of Raw Data'!B:B,"ERROR",0,1)</f>
        <v>Hair Mousses</v>
      </c>
      <c r="C227" s="9" t="str">
        <f>_xlfn.XLOOKUP($E227,'Copy of Raw Data'!$E:$E,'Copy of Raw Data'!C:C,"ERROR",0,1)</f>
        <v>got2b</v>
      </c>
      <c r="D227" s="9" t="str">
        <f>_xlfn.XLOOKUP($E227,'Copy of Raw Data'!$E:$E,'Copy of Raw Data'!D:D,"ERROR",0,1)</f>
        <v>www.amazon.com/dp/B001S46QIM</v>
      </c>
      <c r="E227" s="9" t="s">
        <v>825</v>
      </c>
      <c r="F227" s="9" t="str">
        <f>_xlfn.XLOOKUP($E227,'Copy of Raw Data'!$E:$E,'Copy of Raw Data'!F:F,"ERROR",0,1)</f>
        <v>Got2B Fat-tastic Thickening Plumping Hair Mousse, 8.5 Ounce</v>
      </c>
      <c r="G227" s="9">
        <f>_xlfn.XLOOKUP($E227,'Copy of Raw Data'!$E:$E,'Copy of Raw Data'!G:G,"ERROR",0,1)</f>
        <v>34</v>
      </c>
      <c r="H227" s="9">
        <f>_xlfn.XLOOKUP($E227,'Copy of Raw Data'!$E:$E,'Copy of Raw Data'!H:H,"ERROR",0,1)</f>
        <v>2718.28</v>
      </c>
      <c r="I227" s="9">
        <f>_xlfn.XLOOKUP($E227,'Copy of Raw Data'!$E:$E,'Copy of Raw Data'!I:I,"ERROR",0,1)</f>
        <v>0.000107820300689259</v>
      </c>
      <c r="J227" s="9" t="str">
        <f>_xlfn.XLOOKUP($E227,'Copy of Raw Data'!$E:$E,'Copy of 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75 to 100</v>
      </c>
      <c r="L227" s="9">
        <f>_xlfn.XLOOKUP($E227,'Copy of Raw Data'!$E:$E,'Copy of Raw Data'!L:L,"ERROR",0,1)</f>
        <v>79.99</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75 to 100</v>
      </c>
      <c r="N227" s="9">
        <f>_xlfn.XLOOKUP($E227,'Copy of Raw Data'!$E:$E,'Copy of Raw Data'!N:N,"ERROR",0,1)</f>
        <v>88</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8% to 10%</v>
      </c>
      <c r="P227" s="16">
        <f t="shared" si="16"/>
        <v>0.0910227272727273</v>
      </c>
      <c r="Q227" s="9">
        <f>_xlfn.XLOOKUP($E227,'Copy of Raw Data'!$E:$E,'Copy of Raw Data'!Q:Q,"ERROR",0,1)</f>
        <v>8.5</v>
      </c>
      <c r="R227" s="9" t="str">
        <f>_xlfn.XLOOKUP($E227,'Copy of Raw Data'!$E:$E,'Copy of Raw Data'!R:R,"ERROR",0,1)</f>
        <v>fl oz</v>
      </c>
      <c r="S227" s="17">
        <f t="shared" si="15"/>
        <v>9.04864253393665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5 to 10</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0.3 to 0.4</v>
      </c>
      <c r="V227" s="17">
        <f t="shared" si="17"/>
        <v>0.336650359527282</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0.3 to 0.4</v>
      </c>
      <c r="X227" s="17">
        <f t="shared" si="18"/>
        <v>0.306007525665764</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8 to 10</v>
      </c>
      <c r="Z227" s="17">
        <f t="array" ref="Z227">_xlfn.IFS(AA227="oz",_xlfn.IFS(R227="oz",Q227,R227="fl oz",Q227*1.04,R227="ml",Q227*0.0338),AA227="fl oz",_xlfn.IFS(R227="oz",Q227/1.04,R227="fl oz",Q227,R227="ml",Q227*0.0338/1.04),AA227="ml",_xlfn.IFS(R227="oz",Q227/0.0338,R227="fl oz",Q227*1.04/0.0338,R227="ml",Q227))</f>
        <v>8.84</v>
      </c>
      <c r="AA227" s="9" t="str">
        <f>_xlfn.XLOOKUP($E227,'Copy of Raw Data'!$E:$E,'Copy of Raw Data'!AA:AA,"ERROR",0,1)</f>
        <v>oz</v>
      </c>
      <c r="AB227" s="9"/>
      <c r="AC227" s="9"/>
      <c r="AD227" s="9"/>
      <c r="AE227" s="9"/>
      <c r="AF227" s="9"/>
      <c r="AG227">
        <f>IF(SUMIF('Claims Backend'!$AG$1:$AZ$1,AG$3,'Claims Backend'!$AG226:$AZ226)&gt;=1,1,0)*$H227</f>
        <v>0</v>
      </c>
    </row>
    <row r="228" hidden="1" spans="1:33">
      <c r="A228" s="9" t="str">
        <f>_xlfn.XLOOKUP($E228,'Copy of Raw Data'!$E:$E,'Copy of Raw Data'!A:A,"ERROR",0,1)</f>
        <v>US</v>
      </c>
      <c r="B228" s="9" t="str">
        <f>_xlfn.XLOOKUP($E228,'Copy of Raw Data'!$E:$E,'Copy of Raw Data'!B:B,"ERROR",0,1)</f>
        <v>Hair Mousses</v>
      </c>
      <c r="C228" s="9" t="str">
        <f>_xlfn.XLOOKUP($E228,'Copy of Raw Data'!$E:$E,'Copy of Raw Data'!C:C,"ERROR",0,1)</f>
        <v>ARHGOAT</v>
      </c>
      <c r="D228" s="9" t="str">
        <f>_xlfn.XLOOKUP($E228,'Copy of Raw Data'!$E:$E,'Copy of Raw Data'!D:D,"ERROR",0,1)</f>
        <v>www.amazon.com/dp/B0B7HVCQGJ</v>
      </c>
      <c r="E228" s="9" t="s">
        <v>829</v>
      </c>
      <c r="F228" s="9" t="str">
        <f>_xlfn.XLOOKUP($E228,'Copy of Raw Data'!$E:$E,'Copy of Raw Data'!F:F,"ERROR",0,1)</f>
        <v>ARHGOAT Premium Lace Tint Mousse Waterproof Fast Drying No Residues Tint Melting Hair Mousse High Viscosity for All of Hair Types included Wigs Lace Tint Foam, 7.06 Ounces (Medium Brown)</v>
      </c>
      <c r="G228" s="9">
        <f>_xlfn.XLOOKUP($E228,'Copy of Raw Data'!$E:$E,'Copy of Raw Data'!G:G,"ERROR",0,1)</f>
        <v>256</v>
      </c>
      <c r="H228" s="9">
        <f>_xlfn.XLOOKUP($E228,'Copy of Raw Data'!$E:$E,'Copy of Raw Data'!H:H,"ERROR",0,1)</f>
        <v>2536.08</v>
      </c>
      <c r="I228" s="9">
        <f>_xlfn.XLOOKUP($E228,'Copy of Raw Data'!$E:$E,'Copy of Raw Data'!I:I,"ERROR",0,1)</f>
        <v>0.000106591205040491</v>
      </c>
      <c r="J228" s="9" t="str">
        <f>_xlfn.XLOOKUP($E228,'Copy of Raw Data'!$E:$E,'Copy of 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5 to 10</v>
      </c>
      <c r="L228" s="9">
        <f>_xlfn.XLOOKUP($E228,'Copy of Raw Data'!$E:$E,'Copy of Raw Data'!L:L,"ERROR",0,1)</f>
        <v>9.95</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5 to 10</v>
      </c>
      <c r="N228" s="9">
        <f>_xlfn.XLOOKUP($E228,'Copy of Raw Data'!$E:$E,'Copy of Raw Data'!N:N,"ERROR",0,1)</f>
        <v>9.99</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0% to 2%</v>
      </c>
      <c r="P228" s="16">
        <f t="shared" si="16"/>
        <v>0.0040040040040041</v>
      </c>
      <c r="Q228" s="9">
        <f>_xlfn.XLOOKUP($E228,'Copy of Raw Data'!$E:$E,'Copy of Raw Data'!Q:Q,"ERROR",0,1)</f>
        <v>7.06</v>
      </c>
      <c r="R228" s="9" t="str">
        <f>_xlfn.XLOOKUP($E228,'Copy of Raw Data'!$E:$E,'Copy of Raw Data'!R:R,"ERROR",0,1)</f>
        <v>oz</v>
      </c>
      <c r="S228" s="17">
        <f t="shared" si="15"/>
        <v>1.40934844192635</v>
      </c>
      <c r="T228" s="9" t="str">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1 to 2</v>
      </c>
      <c r="U228" s="17"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17">
        <f t="shared" si="17"/>
        <v>0.0478530322727747</v>
      </c>
      <c r="W228" s="17"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17">
        <f t="shared" si="18"/>
        <v>0.0476614285399508</v>
      </c>
      <c r="Y228" s="9"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6 to 8</v>
      </c>
      <c r="Z228" s="17">
        <f t="array" ref="Z228">_xlfn.IFS(AA228="oz",_xlfn.IFS(R228="oz",Q228,R228="fl oz",Q228*1.04,R228="ml",Q228*0.0338),AA228="fl oz",_xlfn.IFS(R228="oz",Q228/1.04,R228="fl oz",Q228,R228="ml",Q228*0.0338/1.04),AA228="ml",_xlfn.IFS(R228="oz",Q228/0.0338,R228="fl oz",Q228*1.04/0.0338,R228="ml",Q228))</f>
        <v>7.06</v>
      </c>
      <c r="AA228" s="9" t="str">
        <f>_xlfn.XLOOKUP($E228,'Copy of Raw Data'!$E:$E,'Copy of Raw Data'!AA:AA,"ERROR",0,1)</f>
        <v>oz</v>
      </c>
      <c r="AB228" s="9"/>
      <c r="AC228" s="9"/>
      <c r="AD228" s="9"/>
      <c r="AE228" s="9"/>
      <c r="AF228" s="9"/>
      <c r="AG228">
        <f>IF(SUMIF('Claims Backend'!$AG$1:$AZ$1,AG$3,'Claims Backend'!$AG227:$AZ227)&gt;=1,1,0)*$H228</f>
        <v>0</v>
      </c>
    </row>
    <row r="229" hidden="1" spans="1:33">
      <c r="A229" s="9" t="str">
        <f>_xlfn.XLOOKUP($E229,'Copy of Raw Data'!$E:$E,'Copy of Raw Data'!A:A,"ERROR",0,1)</f>
        <v>US</v>
      </c>
      <c r="B229" s="9" t="str">
        <f>_xlfn.XLOOKUP($E229,'Copy of Raw Data'!$E:$E,'Copy of Raw Data'!B:B,"ERROR",0,1)</f>
        <v>Hair Mousses</v>
      </c>
      <c r="C229" s="9" t="str">
        <f>_xlfn.XLOOKUP($E229,'Copy of Raw Data'!$E:$E,'Copy of Raw Data'!C:C,"ERROR",0,1)</f>
        <v>redken</v>
      </c>
      <c r="D229" s="9" t="str">
        <f>_xlfn.XLOOKUP($E229,'Copy of Raw Data'!$E:$E,'Copy of Raw Data'!D:D,"ERROR",0,1)</f>
        <v>www.amazon.com/dp/B000JHA9D2</v>
      </c>
      <c r="E229" s="9" t="s">
        <v>832</v>
      </c>
      <c r="F229" s="9" t="str">
        <f>_xlfn.XLOOKUP($E229,'Copy of Raw Data'!$E:$E,'Copy of Raw Data'!F:F,"ERROR",0,1)</f>
        <v>REDKEN Full Frame 07 All-Over Volumizing Mousse | For All Hair Types | Adds Volume &amp; Anti-Frizz Protection REDKEN Full Frame 07 All-Over Volumizing Mousse | For All Hair Types | Adds Volume &amp; Anti-Frizz Protection</v>
      </c>
      <c r="G229" s="9">
        <f>_xlfn.XLOOKUP($E229,'Copy of Raw Data'!$E:$E,'Copy of Raw Data'!G:G,"ERROR",0,1)</f>
        <v>104</v>
      </c>
      <c r="H229" s="9">
        <f>_xlfn.XLOOKUP($E229,'Copy of Raw Data'!$E:$E,'Copy of Raw Data'!H:H,"ERROR",0,1)</f>
        <v>2507.17</v>
      </c>
      <c r="I229" s="9">
        <f>_xlfn.XLOOKUP($E229,'Copy of Raw Data'!$E:$E,'Copy of Raw Data'!I:I,"ERROR",0,1)</f>
        <v>0.000101099600580052</v>
      </c>
      <c r="J229" s="9" t="str">
        <f>_xlfn.XLOOKUP($E229,'Copy of Raw Data'!$E:$E,'Copy of 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_xlfn.XLOOKUP($E229,'Copy of Raw Data'!$E:$E,'Copy of Raw Data'!L:L,"ERROR",0,1)</f>
        <v>24</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_xlfn.XLOOKUP($E229,'Copy of Raw Data'!$E:$E,'Copy of Raw Data'!N:N,"ERROR",0,1)</f>
        <v>24</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16"/>
        <v>0</v>
      </c>
      <c r="Q229" s="9">
        <f>_xlfn.XLOOKUP($E229,'Copy of Raw Data'!$E:$E,'Copy of Raw Data'!Q:Q,"ERROR",0,1)</f>
        <v>0</v>
      </c>
      <c r="R229" s="9">
        <f>_xlfn.XLOOKUP($E229,'Copy of Raw Data'!$E:$E,'Copy of Raw Data'!R:R,"ERROR",0,1)</f>
        <v>0</v>
      </c>
      <c r="S229" s="17" t="e">
        <f t="shared" si="15"/>
        <v>#N/A</v>
      </c>
      <c r="T229" s="9" t="e">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#N/A</v>
      </c>
      <c r="U229" s="17" t="e">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#N/A</v>
      </c>
      <c r="V229" s="17" t="e">
        <f t="shared" si="17"/>
        <v>#N/A</v>
      </c>
      <c r="W229" s="17" t="e">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#N/A</v>
      </c>
      <c r="X229" s="17" t="e">
        <f t="shared" si="18"/>
        <v>#N/A</v>
      </c>
      <c r="Y229" s="9" t="e">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#N/A</v>
      </c>
      <c r="Z229" s="17" t="e">
        <f t="array" ref="Z229">_xlfn.IFS(AA229="oz",_xlfn.IFS(R229="oz",Q229,R229="fl oz",Q229*1.04,R229="ml",Q229*0.0338),AA229="fl oz",_xlfn.IFS(R229="oz",Q229/1.04,R229="fl oz",Q229,R229="ml",Q229*0.0338/1.04),AA229="ml",_xlfn.IFS(R229="oz",Q229/0.0338,R229="fl oz",Q229*1.04/0.0338,R229="ml",Q229))</f>
        <v>#N/A</v>
      </c>
      <c r="AA229" s="9" t="str">
        <f>_xlfn.XLOOKUP($E229,'Copy of Raw Data'!$E:$E,'Copy of Raw Data'!AA:AA,"ERROR",0,1)</f>
        <v>oz</v>
      </c>
      <c r="AB229" s="9"/>
      <c r="AC229" s="9"/>
      <c r="AD229" s="9"/>
      <c r="AE229" s="9"/>
      <c r="AF229" s="9"/>
      <c r="AG229">
        <f>IF(SUMIF('Claims Backend'!$AG$1:$AZ$1,AG$3,'Claims Backend'!$AG228:$AZ228)&gt;=1,1,0)*$H229</f>
        <v>0</v>
      </c>
    </row>
    <row r="230" hidden="1" spans="1:33">
      <c r="A230" s="9" t="str">
        <f>_xlfn.XLOOKUP($E230,'Copy of Raw Data'!$E:$E,'Copy of Raw Data'!A:A,"ERROR",0,1)</f>
        <v>US</v>
      </c>
      <c r="B230" s="9" t="str">
        <f>_xlfn.XLOOKUP($E230,'Copy of Raw Data'!$E:$E,'Copy of Raw Data'!B:B,"ERROR",0,1)</f>
        <v>Hair Mousses</v>
      </c>
      <c r="C230" s="9" t="str">
        <f>_xlfn.XLOOKUP($E230,'Copy of Raw Data'!$E:$E,'Copy of Raw Data'!C:C,"ERROR",0,1)</f>
        <v>aussie</v>
      </c>
      <c r="D230" s="9" t="str">
        <f>_xlfn.XLOOKUP($E230,'Copy of Raw Data'!$E:$E,'Copy of Raw Data'!D:D,"ERROR",0,1)</f>
        <v>www.amazon.com/dp/B07NWB1FZL</v>
      </c>
      <c r="E230" s="9" t="s">
        <v>835</v>
      </c>
      <c r="F230" s="9" t="str">
        <f>_xlfn.XLOOKUP($E230,'Copy of Raw Data'!$E:$E,'Copy of Raw Data'!F:F,"ERROR",0,1)</f>
        <v>Aussie Kids Detangler 8 fl oz, Pack of 3</v>
      </c>
      <c r="G230" s="9">
        <f>_xlfn.XLOOKUP($E230,'Copy of Raw Data'!$E:$E,'Copy of Raw Data'!G:G,"ERROR",0,1)</f>
        <v>79</v>
      </c>
      <c r="H230" s="9">
        <f>_xlfn.XLOOKUP($E230,'Copy of Raw Data'!$E:$E,'Copy of Raw Data'!H:H,"ERROR",0,1)</f>
        <v>2378</v>
      </c>
      <c r="I230" s="9">
        <f>_xlfn.XLOOKUP($E230,'Copy of Raw Data'!$E:$E,'Copy of Raw Data'!I:I,"ERROR",0,1)</f>
        <v>9.83739927612176e-5</v>
      </c>
      <c r="J230" s="9" t="str">
        <f>_xlfn.XLOOKUP($E230,'Copy of Raw Data'!$E:$E,'Copy of 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_xlfn.XLOOKUP($E230,'Copy of Raw Data'!$E:$E,'Copy of Raw Data'!L:L,"ERROR",0,1)</f>
        <v>29.99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_xlfn.XLOOKUP($E230,'Copy of Raw Data'!$E:$E,'Copy of Raw Data'!N:N,"ERROR",0,1)</f>
        <v>29.99</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No Discount</v>
      </c>
      <c r="P230" s="16">
        <f t="shared" si="16"/>
        <v>0</v>
      </c>
      <c r="Q230" s="9">
        <f>_xlfn.XLOOKUP($E230,'Copy of Raw Data'!$E:$E,'Copy of Raw Data'!Q:Q,"ERROR",0,1)</f>
        <v>24</v>
      </c>
      <c r="R230" s="9" t="str">
        <f>_xlfn.XLOOKUP($E230,'Copy of Raw Data'!$E:$E,'Copy of Raw Data'!R:R,"ERROR",0,1)</f>
        <v>fl oz</v>
      </c>
      <c r="S230" s="17">
        <f t="shared" si="15"/>
        <v>1.20152243589744</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1 to 2</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 to 0.05</v>
      </c>
      <c r="V230" s="17">
        <f t="shared" si="17"/>
        <v>0.0406331564388717</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 to 0.05</v>
      </c>
      <c r="X230" s="17">
        <f t="shared" si="18"/>
        <v>0.0406331564388717</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20 to 25</v>
      </c>
      <c r="Z230" s="17">
        <f t="array" ref="Z230">_xlfn.IFS(AA230="oz",_xlfn.IFS(R230="oz",Q230,R230="fl oz",Q230*1.04,R230="ml",Q230*0.0338),AA230="fl oz",_xlfn.IFS(R230="oz",Q230/1.04,R230="fl oz",Q230,R230="ml",Q230*0.0338/1.04),AA230="ml",_xlfn.IFS(R230="oz",Q230/0.0338,R230="fl oz",Q230*1.04/0.0338,R230="ml",Q230))</f>
        <v>24.96</v>
      </c>
      <c r="AA230" s="9" t="str">
        <f>_xlfn.XLOOKUP($E230,'Copy of Raw Data'!$E:$E,'Copy of Raw Data'!AA:AA,"ERROR",0,1)</f>
        <v>oz</v>
      </c>
      <c r="AB230" s="9"/>
      <c r="AC230" s="9"/>
      <c r="AD230" s="9"/>
      <c r="AE230" s="9"/>
      <c r="AF230" s="9"/>
      <c r="AG230">
        <f>IF(SUMIF('Claims Backend'!$AG$1:$AZ$1,AG$3,'Claims Backend'!$AG229:$AZ229)&gt;=1,1,0)*$H230</f>
        <v>0</v>
      </c>
    </row>
    <row r="231" hidden="1" spans="1:33">
      <c r="A231" s="9" t="str">
        <f>_xlfn.XLOOKUP($E231,'Copy of Raw Data'!$E:$E,'Copy of Raw Data'!A:A,"ERROR",0,1)</f>
        <v>US</v>
      </c>
      <c r="B231" s="9" t="str">
        <f>_xlfn.XLOOKUP($E231,'Copy of Raw Data'!$E:$E,'Copy of Raw Data'!B:B,"ERROR",0,1)</f>
        <v>Hair Mousses</v>
      </c>
      <c r="C231" s="9" t="str">
        <f>_xlfn.XLOOKUP($E231,'Copy of Raw Data'!$E:$E,'Copy of Raw Data'!C:C,"ERROR",0,1)</f>
        <v>douxo</v>
      </c>
      <c r="D231" s="9" t="str">
        <f>_xlfn.XLOOKUP($E231,'Copy of Raw Data'!$E:$E,'Copy of Raw Data'!D:D,"ERROR",0,1)</f>
        <v>www.amazon.com/dp/B0947825LZ</v>
      </c>
      <c r="E231" s="9" t="s">
        <v>839</v>
      </c>
      <c r="F231" s="9" t="str">
        <f>_xlfn.XLOOKUP($E231,'Copy of Raw Data'!$E:$E,'Copy of Raw Data'!F:F,"ERROR",0,1)</f>
        <v>Douxo S3 SEB Mousse 5.1 oz (150 mL) - Relief for Seborrhea in Dogs and Cats (Helps with Oily to Flaky Skin)</v>
      </c>
      <c r="G231" s="9">
        <f>_xlfn.XLOOKUP($E231,'Copy of Raw Data'!$E:$E,'Copy of Raw Data'!G:G,"ERROR",0,1)</f>
        <v>89</v>
      </c>
      <c r="H231" s="9">
        <f>_xlfn.XLOOKUP($E231,'Copy of Raw Data'!$E:$E,'Copy of Raw Data'!H:H,"ERROR",0,1)</f>
        <v>2313.89</v>
      </c>
      <c r="I231" s="9">
        <f>_xlfn.XLOOKUP($E231,'Copy of Raw Data'!$E:$E,'Copy of Raw Data'!I:I,"ERROR",0,1)</f>
        <v>9.82047848510794e-5</v>
      </c>
      <c r="J231" s="9" t="str">
        <f>_xlfn.XLOOKUP($E231,'Copy of Raw Data'!$E:$E,'Copy of 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_xlfn.XLOOKUP($E231,'Copy of Raw Data'!$E:$E,'Copy of Raw Data'!L:L,"ERROR",0,1)</f>
        <v>25.9</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_xlfn.XLOOKUP($E231,'Copy of Raw Data'!$E:$E,'Copy of Raw Data'!N:N,"ERROR",0,1)</f>
        <v>28.81</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10% to 15%</v>
      </c>
      <c r="P231" s="16">
        <f t="shared" si="16"/>
        <v>0.101006594932315</v>
      </c>
      <c r="Q231" s="9">
        <f>_xlfn.XLOOKUP($E231,'Copy of Raw Data'!$E:$E,'Copy of Raw Data'!Q:Q,"ERROR",0,1)</f>
        <v>5.1</v>
      </c>
      <c r="R231" s="9" t="str">
        <f>_xlfn.XLOOKUP($E231,'Copy of Raw Data'!$E:$E,'Copy of Raw Data'!R:R,"ERROR",0,1)</f>
        <v>oz</v>
      </c>
      <c r="S231" s="17">
        <f t="shared" si="15"/>
        <v>5.07843137254902</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17">
        <f t="shared" si="17"/>
        <v>0.191038877505686</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17">
        <f t="shared" si="18"/>
        <v>0.171742690989145</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4 to 6</v>
      </c>
      <c r="Z231" s="17">
        <f t="array" ref="Z231">_xlfn.IFS(AA231="oz",_xlfn.IFS(R231="oz",Q231,R231="fl oz",Q231*1.04,R231="ml",Q231*0.0338),AA231="fl oz",_xlfn.IFS(R231="oz",Q231/1.04,R231="fl oz",Q231,R231="ml",Q231*0.0338/1.04),AA231="ml",_xlfn.IFS(R231="oz",Q231/0.0338,R231="fl oz",Q231*1.04/0.0338,R231="ml",Q231))</f>
        <v>5.1</v>
      </c>
      <c r="AA231" s="9" t="str">
        <f>_xlfn.XLOOKUP($E231,'Copy of Raw Data'!$E:$E,'Copy of Raw Data'!AA:AA,"ERROR",0,1)</f>
        <v>oz</v>
      </c>
      <c r="AB231" s="9"/>
      <c r="AC231" s="9"/>
      <c r="AD231" s="9"/>
      <c r="AE231" s="9"/>
      <c r="AF231" s="9"/>
      <c r="AG231">
        <f>IF(SUMIF('Claims Backend'!$AG$1:$AZ$1,AG$3,'Claims Backend'!$AG230:$AZ230)&gt;=1,1,0)*$H231</f>
        <v>0</v>
      </c>
    </row>
    <row r="232" hidden="1" spans="1:33">
      <c r="A232" s="9" t="str">
        <f>_xlfn.XLOOKUP($E232,'Copy of Raw Data'!$E:$E,'Copy of Raw Data'!A:A,"ERROR",0,1)</f>
        <v>US</v>
      </c>
      <c r="B232" s="9" t="str">
        <f>_xlfn.XLOOKUP($E232,'Copy of Raw Data'!$E:$E,'Copy of Raw Data'!B:B,"ERROR",0,1)</f>
        <v>Hair Mousses</v>
      </c>
      <c r="C232" s="9" t="str">
        <f>_xlfn.XLOOKUP($E232,'Copy of Raw Data'!$E:$E,'Copy of Raw Data'!C:C,"ERROR",0,1)</f>
        <v>KEVIN MURPHY</v>
      </c>
      <c r="D232" s="9" t="str">
        <f>_xlfn.XLOOKUP($E232,'Copy of Raw Data'!$E:$E,'Copy of Raw Data'!D:D,"ERROR",0,1)</f>
        <v>www.amazon.com/dp/B01E0FN1RE</v>
      </c>
      <c r="E232" s="9" t="s">
        <v>842</v>
      </c>
      <c r="F232" s="9" t="str">
        <f>_xlfn.XLOOKUP($E232,'Copy of Raw Data'!$E:$E,'Copy of Raw Data'!F:F,"ERROR",0,1)</f>
        <v>KEVIN MURPHY Body Builder Volumising Mousse 3 oz</v>
      </c>
      <c r="G232" s="9">
        <f>_xlfn.XLOOKUP($E232,'Copy of Raw Data'!$E:$E,'Copy of Raw Data'!G:G,"ERROR",0,1)</f>
        <v>94</v>
      </c>
      <c r="H232" s="9">
        <f>_xlfn.XLOOKUP($E232,'Copy of Raw Data'!$E:$E,'Copy of Raw Data'!H:H,"ERROR",0,1)</f>
        <v>2309.91</v>
      </c>
      <c r="I232" s="9">
        <f>_xlfn.XLOOKUP($E232,'Copy of Raw Data'!$E:$E,'Copy of Raw Data'!I:I,"ERROR",0,1)</f>
        <v>9.79407694938035e-5</v>
      </c>
      <c r="J232" s="9" t="str">
        <f>_xlfn.XLOOKUP($E232,'Copy of Raw Data'!$E:$E,'Copy of 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_xlfn.XLOOKUP($E232,'Copy of Raw Data'!$E:$E,'Copy of Raw Data'!L:L,"ERROR",0,1)</f>
        <v>24.51</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_xlfn.XLOOKUP($E232,'Copy of Raw Data'!$E:$E,'Copy of Raw Data'!N:N,"ERROR",0,1)</f>
        <v>25.67</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4% to 6%</v>
      </c>
      <c r="P232" s="16">
        <f t="shared" si="16"/>
        <v>0.045188936501753</v>
      </c>
      <c r="Q232" s="9">
        <f>_xlfn.XLOOKUP($E232,'Copy of Raw Data'!$E:$E,'Copy of Raw Data'!Q:Q,"ERROR",0,1)</f>
        <v>3</v>
      </c>
      <c r="R232" s="9" t="str">
        <f>_xlfn.XLOOKUP($E232,'Copy of Raw Data'!$E:$E,'Copy of Raw Data'!R:R,"ERROR",0,1)</f>
        <v>oz</v>
      </c>
      <c r="S232" s="17">
        <f t="shared" si="15"/>
        <v>8.17</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5 to 10</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0.2 to 0.3</v>
      </c>
      <c r="V232" s="17">
        <f t="shared" si="17"/>
        <v>0.289369856836884</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0.2 to 0.3</v>
      </c>
      <c r="X232" s="17">
        <f t="shared" si="18"/>
        <v>0.276293540750761</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 to 4</v>
      </c>
      <c r="Z232" s="17">
        <f t="array" ref="Z232">_xlfn.IFS(AA232="oz",_xlfn.IFS(R232="oz",Q232,R232="fl oz",Q232*1.04,R232="ml",Q232*0.0338),AA232="fl oz",_xlfn.IFS(R232="oz",Q232/1.04,R232="fl oz",Q232,R232="ml",Q232*0.0338/1.04),AA232="ml",_xlfn.IFS(R232="oz",Q232/0.0338,R232="fl oz",Q232*1.04/0.0338,R232="ml",Q232))</f>
        <v>3</v>
      </c>
      <c r="AA232" s="9" t="str">
        <f>_xlfn.XLOOKUP($E232,'Copy of Raw Data'!$E:$E,'Copy of Raw Data'!AA:AA,"ERROR",0,1)</f>
        <v>oz</v>
      </c>
      <c r="AB232" s="9"/>
      <c r="AC232" s="9"/>
      <c r="AD232" s="9"/>
      <c r="AE232" s="9"/>
      <c r="AF232" s="9"/>
      <c r="AG232">
        <f>IF(SUMIF('Claims Backend'!$AG$1:$AZ$1,AG$3,'Claims Backend'!$AG231:$AZ231)&gt;=1,1,0)*$H232</f>
        <v>0</v>
      </c>
    </row>
    <row r="233" hidden="1" spans="1:33">
      <c r="A233" s="9" t="str">
        <f>_xlfn.XLOOKUP($E233,'Copy of Raw Data'!$E:$E,'Copy of Raw Data'!A:A,"ERROR",0,1)</f>
        <v>US</v>
      </c>
      <c r="B233" s="9" t="str">
        <f>_xlfn.XLOOKUP($E233,'Copy of Raw Data'!$E:$E,'Copy of Raw Data'!B:B,"ERROR",0,1)</f>
        <v>Hair Mousses</v>
      </c>
      <c r="C233" s="9" t="str">
        <f>_xlfn.XLOOKUP($E233,'Copy of Raw Data'!$E:$E,'Copy of Raw Data'!C:C,"ERROR",0,1)</f>
        <v>tigi</v>
      </c>
      <c r="D233" s="9" t="str">
        <f>_xlfn.XLOOKUP($E233,'Copy of Raw Data'!$E:$E,'Copy of Raw Data'!D:D,"ERROR",0,1)</f>
        <v>www.amazon.com/dp/B01L3OZC36</v>
      </c>
      <c r="E233" s="9" t="s">
        <v>846</v>
      </c>
      <c r="F233" s="9" t="str">
        <f>_xlfn.XLOOKUP($E233,'Copy of Raw Data'!$E:$E,'Copy of Raw Data'!F:F,"ERROR",0,1)</f>
        <v>Catwalk Strong Hair Mousse, 6.7 Fluid Ounce</v>
      </c>
      <c r="G233" s="9">
        <f>_xlfn.XLOOKUP($E233,'Copy of Raw Data'!$E:$E,'Copy of Raw Data'!G:G,"ERROR",0,1)</f>
        <v>108</v>
      </c>
      <c r="H233" s="9">
        <f>_xlfn.XLOOKUP($E233,'Copy of Raw Data'!$E:$E,'Copy of Raw Data'!H:H,"ERROR",0,1)</f>
        <v>2303.7</v>
      </c>
      <c r="I233" s="9">
        <f>_xlfn.XLOOKUP($E233,'Copy of Raw Data'!$E:$E,'Copy of Raw Data'!I:I,"ERROR",0,1)</f>
        <v>9.35090527719933e-5</v>
      </c>
      <c r="J233" s="9" t="str">
        <f>_xlfn.XLOOKUP($E233,'Copy of Raw Data'!$E:$E,'Copy of 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_xlfn.XLOOKUP($E233,'Copy of Raw Data'!$E:$E,'Copy of Raw Data'!L:L,"ERROR",0,1)</f>
        <v>21.76</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_xlfn.XLOOKUP($E233,'Copy of Raw Data'!$E:$E,'Copy of Raw Data'!N:N,"ERROR",0,1)</f>
        <v>21.76</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16"/>
        <v>0</v>
      </c>
      <c r="Q233" s="9">
        <f>_xlfn.XLOOKUP($E233,'Copy of Raw Data'!$E:$E,'Copy of Raw Data'!Q:Q,"ERROR",0,1)</f>
        <v>6.7</v>
      </c>
      <c r="R233" s="9" t="str">
        <f>_xlfn.XLOOKUP($E233,'Copy of Raw Data'!$E:$E,'Copy of Raw Data'!R:R,"ERROR",0,1)</f>
        <v>fl oz</v>
      </c>
      <c r="S233" s="17">
        <f t="shared" si="15"/>
        <v>3.12284730195178</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3 to 4</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0.1 to 0.2</v>
      </c>
      <c r="V233" s="17">
        <f t="shared" si="17"/>
        <v>0.105608633816428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0.1 to 0.2</v>
      </c>
      <c r="X233" s="17">
        <f t="shared" si="18"/>
        <v>0.105608633816428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6 to 8</v>
      </c>
      <c r="Z233" s="17">
        <f t="array" ref="Z233">_xlfn.IFS(AA233="oz",_xlfn.IFS(R233="oz",Q233,R233="fl oz",Q233*1.04,R233="ml",Q233*0.0338),AA233="fl oz",_xlfn.IFS(R233="oz",Q233/1.04,R233="fl oz",Q233,R233="ml",Q233*0.0338/1.04),AA233="ml",_xlfn.IFS(R233="oz",Q233/0.0338,R233="fl oz",Q233*1.04/0.0338,R233="ml",Q233))</f>
        <v>6.968</v>
      </c>
      <c r="AA233" s="9" t="str">
        <f>_xlfn.XLOOKUP($E233,'Copy of Raw Data'!$E:$E,'Copy of Raw Data'!AA:AA,"ERROR",0,1)</f>
        <v>oz</v>
      </c>
      <c r="AB233" s="9"/>
      <c r="AC233" s="9"/>
      <c r="AD233" s="9"/>
      <c r="AE233" s="9"/>
      <c r="AF233" s="9"/>
      <c r="AG233">
        <f>IF(SUMIF('Claims Backend'!$AG$1:$AZ$1,AG$3,'Claims Backend'!$AG232:$AZ232)&gt;=1,1,0)*$H233</f>
        <v>0</v>
      </c>
    </row>
    <row r="234" hidden="1" spans="1:33">
      <c r="A234" s="9" t="str">
        <f>_xlfn.XLOOKUP($E234,'Copy of Raw Data'!$E:$E,'Copy of Raw Data'!A:A,"ERROR",0,1)</f>
        <v>US</v>
      </c>
      <c r="B234" s="9" t="str">
        <f>_xlfn.XLOOKUP($E234,'Copy of Raw Data'!$E:$E,'Copy of Raw Data'!B:B,"ERROR",0,1)</f>
        <v>Hair Mousses</v>
      </c>
      <c r="C234" s="9" t="str">
        <f>_xlfn.XLOOKUP($E234,'Copy of Raw Data'!$E:$E,'Copy of Raw Data'!C:C,"ERROR",0,1)</f>
        <v>tresemmÃ©</v>
      </c>
      <c r="D234" s="9" t="str">
        <f>_xlfn.XLOOKUP($E234,'Copy of Raw Data'!$E:$E,'Copy of Raw Data'!D:D,"ERROR",0,1)</f>
        <v>www.amazon.com/dp/B00GMOZV5W</v>
      </c>
      <c r="E234" s="9" t="s">
        <v>849</v>
      </c>
      <c r="F234" s="9" t="str">
        <f>_xlfn.XLOOKUP($E234,'Copy of Raw Data'!$E:$E,'Copy of Raw Data'!F:F,"ERROR",0,1)</f>
        <v>TRESemmé TRES Two Hair Mousse Extra Hold 10.5 oz(Pack of 3)</v>
      </c>
      <c r="G234" s="9">
        <f>_xlfn.XLOOKUP($E234,'Copy of Raw Data'!$E:$E,'Copy of Raw Data'!G:G,"ERROR",0,1)</f>
        <v>88</v>
      </c>
      <c r="H234" s="9">
        <f>_xlfn.XLOOKUP($E234,'Copy of Raw Data'!$E:$E,'Copy of Raw Data'!H:H,"ERROR",0,1)</f>
        <v>2199.46</v>
      </c>
      <c r="I234" s="9">
        <f>_xlfn.XLOOKUP($E234,'Copy of Raw Data'!$E:$E,'Copy of Raw Data'!I:I,"ERROR",0,1)</f>
        <v>9.15015157074895e-5</v>
      </c>
      <c r="J234" s="9" t="str">
        <f>_xlfn.XLOOKUP($E234,'Copy of Raw Data'!$E:$E,'Copy of 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20 to 30</v>
      </c>
      <c r="L234" s="9">
        <f>_xlfn.XLOOKUP($E234,'Copy of Raw Data'!$E:$E,'Copy of Raw Data'!L:L,"ERROR",0,1)</f>
        <v>24.98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20 to 30</v>
      </c>
      <c r="N234" s="9">
        <f>_xlfn.XLOOKUP($E234,'Copy of Raw Data'!$E:$E,'Copy of Raw Data'!N:N,"ERROR",0,1)</f>
        <v>24.98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16"/>
        <v>0</v>
      </c>
      <c r="Q234" s="9">
        <f>_xlfn.XLOOKUP($E234,'Copy of Raw Data'!$E:$E,'Copy of Raw Data'!Q:Q,"ERROR",0,1)</f>
        <v>31.5</v>
      </c>
      <c r="R234" s="9" t="str">
        <f>_xlfn.XLOOKUP($E234,'Copy of Raw Data'!$E:$E,'Copy of Raw Data'!R:R,"ERROR",0,1)</f>
        <v>oz</v>
      </c>
      <c r="S234" s="17">
        <f t="shared" si="15"/>
        <v>0.793015873015873</v>
      </c>
      <c r="T234" s="9" t="str">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0.75 to 1</v>
      </c>
      <c r="U234" s="17"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 to 0.05</v>
      </c>
      <c r="V234" s="17">
        <f t="shared" si="17"/>
        <v>0.0268182574574188</v>
      </c>
      <c r="W234" s="17"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 to 0.05</v>
      </c>
      <c r="X234" s="17">
        <f t="shared" si="18"/>
        <v>0.0268182574574188</v>
      </c>
      <c r="Y234" s="9"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30 to 40</v>
      </c>
      <c r="Z234" s="17">
        <f t="array" ref="Z234">_xlfn.IFS(AA234="oz",_xlfn.IFS(R234="oz",Q234,R234="fl oz",Q234*1.04,R234="ml",Q234*0.0338),AA234="fl oz",_xlfn.IFS(R234="oz",Q234/1.04,R234="fl oz",Q234,R234="ml",Q234*0.0338/1.04),AA234="ml",_xlfn.IFS(R234="oz",Q234/0.0338,R234="fl oz",Q234*1.04/0.0338,R234="ml",Q234))</f>
        <v>31.5</v>
      </c>
      <c r="AA234" s="9" t="str">
        <f>_xlfn.XLOOKUP($E234,'Copy of Raw Data'!$E:$E,'Copy of Raw Data'!AA:AA,"ERROR",0,1)</f>
        <v>oz</v>
      </c>
      <c r="AB234" s="9"/>
      <c r="AC234" s="9"/>
      <c r="AD234" s="9"/>
      <c r="AE234" s="9"/>
      <c r="AF234" s="9"/>
      <c r="AG234">
        <f>IF(SUMIF('Claims Backend'!$AG$1:$AZ$1,AG$3,'Claims Backend'!$AG233:$AZ233)&gt;=1,1,0)*$H234</f>
        <v>0</v>
      </c>
    </row>
    <row r="235" hidden="1" spans="1:33">
      <c r="A235" s="9" t="str">
        <f>_xlfn.XLOOKUP($E235,'Copy of Raw Data'!$E:$E,'Copy of Raw Data'!A:A,"ERROR",0,1)</f>
        <v>US</v>
      </c>
      <c r="B235" s="9" t="str">
        <f>_xlfn.XLOOKUP($E235,'Copy of Raw Data'!$E:$E,'Copy of Raw Data'!B:B,"ERROR",0,1)</f>
        <v>Hair Mousses</v>
      </c>
      <c r="C235" s="9" t="str">
        <f>_xlfn.XLOOKUP($E235,'Copy of Raw Data'!$E:$E,'Copy of Raw Data'!C:C,"ERROR",0,1)</f>
        <v>r+co</v>
      </c>
      <c r="D235" s="9" t="str">
        <f>_xlfn.XLOOKUP($E235,'Copy of Raw Data'!$E:$E,'Copy of Raw Data'!D:D,"ERROR",0,1)</f>
        <v>www.amazon.com/dp/B00YFVBVNA</v>
      </c>
      <c r="E235" s="9" t="s">
        <v>852</v>
      </c>
      <c r="F235" s="9" t="str">
        <f>_xlfn.XLOOKUP($E235,'Copy of Raw Data'!$E:$E,'Copy of Raw Data'!F:F,"ERROR",0,1)</f>
        <v>R+Co Park Ave Blowout Balm, Vitamin-Rich Hair Balm for Smooth Blowouts R+Co Park Ave Blowout Balm, Vitamin-Rich Hair Balm for Smooth Blowouts</v>
      </c>
      <c r="G235" s="9">
        <f>_xlfn.XLOOKUP($E235,'Copy of Raw Data'!$E:$E,'Copy of Raw Data'!G:G,"ERROR",0,1)</f>
        <v>120</v>
      </c>
      <c r="H235" s="9">
        <f>_xlfn.XLOOKUP($E235,'Copy of Raw Data'!$E:$E,'Copy of Raw Data'!H:H,"ERROR",0,1)</f>
        <v>2152.24</v>
      </c>
      <c r="I235" s="9">
        <f>_xlfn.XLOOKUP($E235,'Copy of Raw Data'!$E:$E,'Copy of Raw Data'!I:I,"ERROR",0,1)</f>
        <v>8.66510306653625e-5</v>
      </c>
      <c r="J235" s="9" t="str">
        <f>_xlfn.XLOOKUP($E235,'Copy of Raw Data'!$E:$E,'Copy of 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15 to 20</v>
      </c>
      <c r="L235" s="9">
        <f>_xlfn.XLOOKUP($E235,'Copy of Raw Data'!$E:$E,'Copy of Raw Data'!L:L,"ERROR",0,1)</f>
        <v>18</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15 to 20</v>
      </c>
      <c r="N235" s="9">
        <f>_xlfn.XLOOKUP($E235,'Copy of Raw Data'!$E:$E,'Copy of Raw Data'!N:N,"ERROR",0,1)</f>
        <v>18</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16"/>
        <v>0</v>
      </c>
      <c r="Q235" s="9">
        <f>_xlfn.XLOOKUP($E235,'Copy of Raw Data'!$E:$E,'Copy of Raw Data'!Q:Q,"ERROR",0,1)</f>
        <v>0</v>
      </c>
      <c r="R235" s="9">
        <f>_xlfn.XLOOKUP($E235,'Copy of Raw Data'!$E:$E,'Copy of Raw Data'!R:R,"ERROR",0,1)</f>
        <v>0</v>
      </c>
      <c r="S235" s="17" t="e">
        <f t="shared" si="15"/>
        <v>#N/A</v>
      </c>
      <c r="T235" s="9" t="e">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#N/A</v>
      </c>
      <c r="U235" s="17" t="e">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#N/A</v>
      </c>
      <c r="V235" s="17" t="e">
        <f t="shared" si="17"/>
        <v>#N/A</v>
      </c>
      <c r="W235" s="17" t="e">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#N/A</v>
      </c>
      <c r="X235" s="17" t="e">
        <f t="shared" si="18"/>
        <v>#N/A</v>
      </c>
      <c r="Y235" s="9" t="e">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#N/A</v>
      </c>
      <c r="Z235" s="17" t="e">
        <f t="array" ref="Z235">_xlfn.IFS(AA235="oz",_xlfn.IFS(R235="oz",Q235,R235="fl oz",Q235*1.04,R235="ml",Q235*0.0338),AA235="fl oz",_xlfn.IFS(R235="oz",Q235/1.04,R235="fl oz",Q235,R235="ml",Q235*0.0338/1.04),AA235="ml",_xlfn.IFS(R235="oz",Q235/0.0338,R235="fl oz",Q235*1.04/0.0338,R235="ml",Q235))</f>
        <v>#N/A</v>
      </c>
      <c r="AA235" s="9" t="str">
        <f>_xlfn.XLOOKUP($E235,'Copy of Raw Data'!$E:$E,'Copy of Raw Data'!AA:AA,"ERROR",0,1)</f>
        <v>oz</v>
      </c>
      <c r="AB235" s="9"/>
      <c r="AC235" s="9"/>
      <c r="AD235" s="9"/>
      <c r="AE235" s="9"/>
      <c r="AF235" s="9"/>
      <c r="AG235">
        <f>IF(SUMIF('Claims Backend'!$AG$1:$AZ$1,AG$3,'Claims Backend'!$AG234:$AZ234)&gt;=1,1,0)*$H235</f>
        <v>0</v>
      </c>
    </row>
    <row r="236" hidden="1" spans="1:33">
      <c r="A236" s="9" t="str">
        <f>_xlfn.XLOOKUP($E236,'Copy of Raw Data'!$E:$E,'Copy of Raw Data'!A:A,"ERROR",0,1)</f>
        <v>US</v>
      </c>
      <c r="B236" s="9" t="str">
        <f>_xlfn.XLOOKUP($E236,'Copy of Raw Data'!$E:$E,'Copy of Raw Data'!B:B,"ERROR",0,1)</f>
        <v>Hair Mousses</v>
      </c>
      <c r="C236" s="9" t="str">
        <f>_xlfn.XLOOKUP($E236,'Copy of Raw Data'!$E:$E,'Copy of Raw Data'!C:C,"ERROR",0,1)</f>
        <v>roux</v>
      </c>
      <c r="D236" s="9" t="str">
        <f>_xlfn.XLOOKUP($E236,'Copy of Raw Data'!$E:$E,'Copy of Raw Data'!D:D,"ERROR",0,1)</f>
        <v>www.amazon.com/dp/B001G13VFI</v>
      </c>
      <c r="E236" s="9" t="s">
        <v>855</v>
      </c>
      <c r="F236" s="9" t="str">
        <f>_xlfn.XLOOKUP($E236,'Copy of Raw Data'!$E:$E,'Copy of Raw Data'!F:F,"ERROR",0,1)</f>
        <v>Roux Fanci-Full Instant Color Mousse Tones &amp; Enriches Golden Blonde Hair, 26 Golden Spell, 6 Fl Oz (Pack of 1)</v>
      </c>
      <c r="G236" s="9">
        <f>_xlfn.XLOOKUP($E236,'Copy of Raw Data'!$E:$E,'Copy of Raw Data'!G:G,"ERROR",0,1)</f>
        <v>175</v>
      </c>
      <c r="H236" s="9">
        <f>_xlfn.XLOOKUP($E236,'Copy of Raw Data'!$E:$E,'Copy of Raw Data'!H:H,"ERROR",0,1)</f>
        <v>2038.15</v>
      </c>
      <c r="I236" s="9">
        <f>_xlfn.XLOOKUP($E236,'Copy of Raw Data'!$E:$E,'Copy of Raw Data'!I:I,"ERROR",0,1)</f>
        <v>8.53454088260802e-5</v>
      </c>
      <c r="J236" s="9" t="str">
        <f>_xlfn.XLOOKUP($E236,'Copy of Raw Data'!$E:$E,'Copy of 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10 to 15</v>
      </c>
      <c r="L236" s="9">
        <f>_xlfn.XLOOKUP($E236,'Copy of Raw Data'!$E:$E,'Copy of Raw Data'!L:L,"ERROR",0,1)</f>
        <v>11.65</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10 to 15</v>
      </c>
      <c r="N236" s="9">
        <f>_xlfn.XLOOKUP($E236,'Copy of Raw Data'!$E:$E,'Copy of Raw Data'!N:N,"ERROR",0,1)</f>
        <v>11.65</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No Discount</v>
      </c>
      <c r="P236" s="16">
        <f t="shared" si="16"/>
        <v>0</v>
      </c>
      <c r="Q236" s="9">
        <f>_xlfn.XLOOKUP($E236,'Copy of Raw Data'!$E:$E,'Copy of Raw Data'!Q:Q,"ERROR",0,1)</f>
        <v>6</v>
      </c>
      <c r="R236" s="9" t="str">
        <f>_xlfn.XLOOKUP($E236,'Copy of Raw Data'!$E:$E,'Copy of Raw Data'!R:R,"ERROR",0,1)</f>
        <v>fl oz</v>
      </c>
      <c r="S236" s="17">
        <f t="shared" si="15"/>
        <v>1.86698717948718</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1 to 2</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0.05 to 0.1</v>
      </c>
      <c r="V236" s="17">
        <f t="shared" si="17"/>
        <v>0.0631378822958126</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18"/>
        <v>0.0631378822958126</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6 to 8</v>
      </c>
      <c r="Z236" s="17">
        <f t="array" ref="Z236">_xlfn.IFS(AA236="oz",_xlfn.IFS(R236="oz",Q236,R236="fl oz",Q236*1.04,R236="ml",Q236*0.0338),AA236="fl oz",_xlfn.IFS(R236="oz",Q236/1.04,R236="fl oz",Q236,R236="ml",Q236*0.0338/1.04),AA236="ml",_xlfn.IFS(R236="oz",Q236/0.0338,R236="fl oz",Q236*1.04/0.0338,R236="ml",Q236))</f>
        <v>6.24</v>
      </c>
      <c r="AA236" s="9" t="str">
        <f>_xlfn.XLOOKUP($E236,'Copy of Raw Data'!$E:$E,'Copy of Raw Data'!AA:AA,"ERROR",0,1)</f>
        <v>oz</v>
      </c>
      <c r="AB236" s="9"/>
      <c r="AC236" s="9"/>
      <c r="AD236" s="9"/>
      <c r="AE236" s="9"/>
      <c r="AF236" s="9"/>
      <c r="AG236">
        <f>IF(SUMIF('Claims Backend'!$AG$1:$AZ$1,AG$3,'Claims Backend'!$AG235:$AZ235)&gt;=1,1,0)*$H236</f>
        <v>0</v>
      </c>
    </row>
    <row r="237" hidden="1" spans="1:33">
      <c r="A237" s="9" t="str">
        <f>_xlfn.XLOOKUP($E237,'Copy of Raw Data'!$E:$E,'Copy of Raw Data'!A:A,"ERROR",0,1)</f>
        <v>US</v>
      </c>
      <c r="B237" s="9" t="str">
        <f>_xlfn.XLOOKUP($E237,'Copy of Raw Data'!$E:$E,'Copy of Raw Data'!B:B,"ERROR",0,1)</f>
        <v>Hair Mousses</v>
      </c>
      <c r="C237" s="9" t="str">
        <f>_xlfn.XLOOKUP($E237,'Copy of Raw Data'!$E:$E,'Copy of Raw Data'!C:C,"ERROR",0,1)</f>
        <v>Colorproof</v>
      </c>
      <c r="D237" s="9" t="str">
        <f>_xlfn.XLOOKUP($E237,'Copy of Raw Data'!$E:$E,'Copy of Raw Data'!D:D,"ERROR",0,1)</f>
        <v>www.amazon.com/dp/B0B6QBQB5X</v>
      </c>
      <c r="E237" s="9" t="s">
        <v>859</v>
      </c>
      <c r="F237" s="9" t="str">
        <f>_xlfn.XLOOKUP($E237,'Copy of Raw Data'!$E:$E,'Copy of Raw Data'!F:F,"ERROR",0,1)</f>
        <v>Colorproof Lift It Mousse, 9oz - For Fine or Flat Hair, Root Volumizing Hair Mousse for Volume &amp; Control, Sulfate-Free, Vegan</v>
      </c>
      <c r="G237" s="9">
        <f>_xlfn.XLOOKUP($E237,'Copy of Raw Data'!$E:$E,'Copy of Raw Data'!G:G,"ERROR",0,1)</f>
        <v>83</v>
      </c>
      <c r="H237" s="9">
        <f>_xlfn.XLOOKUP($E237,'Copy of Raw Data'!$E:$E,'Copy of Raw Data'!H:H,"ERROR",0,1)</f>
        <v>2007.44</v>
      </c>
      <c r="I237" s="9">
        <f>_xlfn.XLOOKUP($E237,'Copy of Raw Data'!$E:$E,'Copy of Raw Data'!I:I,"ERROR",0,1)</f>
        <v>8.49797836936208e-5</v>
      </c>
      <c r="J237" s="9" t="str">
        <f>_xlfn.XLOOKUP($E237,'Copy of Raw Data'!$E:$E,'Copy of 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_xlfn.XLOOKUP($E237,'Copy of Raw Data'!$E:$E,'Copy of Raw Data'!L:L,"ERROR",0,1)</f>
        <v>24.18</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30 to 40</v>
      </c>
      <c r="N237" s="9">
        <f>_xlfn.XLOOKUP($E237,'Copy of Raw Data'!$E:$E,'Copy of Raw Data'!N:N,"ERROR",0,1)</f>
        <v>31</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20% to 25%</v>
      </c>
      <c r="P237" s="16">
        <f t="shared" si="16"/>
        <v>0.22</v>
      </c>
      <c r="Q237" s="9">
        <f>_xlfn.XLOOKUP($E237,'Copy of Raw Data'!$E:$E,'Copy of Raw Data'!Q:Q,"ERROR",0,1)</f>
        <v>9</v>
      </c>
      <c r="R237" s="9" t="str">
        <f>_xlfn.XLOOKUP($E237,'Copy of Raw Data'!$E:$E,'Copy of Raw Data'!R:R,"ERROR",0,1)</f>
        <v>oz</v>
      </c>
      <c r="S237" s="17">
        <f t="shared" si="15"/>
        <v>2.68666666666667</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2 to 3</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0.1 to 0.2</v>
      </c>
      <c r="V237" s="17">
        <f t="shared" si="17"/>
        <v>0.116484424905122</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0.05 to 0.1</v>
      </c>
      <c r="X237" s="17">
        <f t="shared" si="18"/>
        <v>0.0908578514259948</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17">
        <f t="array" ref="Z237">_xlfn.IFS(AA237="oz",_xlfn.IFS(R237="oz",Q237,R237="fl oz",Q237*1.04,R237="ml",Q237*0.0338),AA237="fl oz",_xlfn.IFS(R237="oz",Q237/1.04,R237="fl oz",Q237,R237="ml",Q237*0.0338/1.04),AA237="ml",_xlfn.IFS(R237="oz",Q237/0.0338,R237="fl oz",Q237*1.04/0.0338,R237="ml",Q237))</f>
        <v>9</v>
      </c>
      <c r="AA237" s="9" t="str">
        <f>_xlfn.XLOOKUP($E237,'Copy of Raw Data'!$E:$E,'Copy of Raw Data'!AA:AA,"ERROR",0,1)</f>
        <v>oz</v>
      </c>
      <c r="AB237" s="9"/>
      <c r="AC237" s="9"/>
      <c r="AD237" s="9"/>
      <c r="AE237" s="9"/>
      <c r="AF237" s="9"/>
      <c r="AG237">
        <f>IF(SUMIF('Claims Backend'!$AG$1:$AZ$1,AG$3,'Claims Backend'!$AG236:$AZ236)&gt;=1,1,0)*$H237</f>
        <v>0</v>
      </c>
    </row>
    <row r="238" hidden="1" spans="1:33">
      <c r="A238" s="9" t="str">
        <f>_xlfn.XLOOKUP($E238,'Copy of Raw Data'!$E:$E,'Copy of Raw Data'!A:A,"ERROR",0,1)</f>
        <v>US</v>
      </c>
      <c r="B238" s="9" t="str">
        <f>_xlfn.XLOOKUP($E238,'Copy of Raw Data'!$E:$E,'Copy of Raw Data'!B:B,"ERROR",0,1)</f>
        <v>Hair Mousses</v>
      </c>
      <c r="C238" s="9" t="str">
        <f>_xlfn.XLOOKUP($E238,'Copy of Raw Data'!$E:$E,'Copy of Raw Data'!C:C,"ERROR",0,1)</f>
        <v>John Frieda</v>
      </c>
      <c r="D238" s="9" t="str">
        <f>_xlfn.XLOOKUP($E238,'Copy of Raw Data'!$E:$E,'Copy of Raw Data'!D:D,"ERROR",0,1)</f>
        <v>www.amazon.com/dp/B00GMP1SCQ</v>
      </c>
      <c r="E238" s="9" t="s">
        <v>862</v>
      </c>
      <c r="F238" s="9" t="str">
        <f>_xlfn.XLOOKUP($E238,'Copy of Raw Data'!$E:$E,'Copy of Raw Data'!F:F,"ERROR",0,1)</f>
        <v>John Frieda Collection Luxurious Volume Perfectly Full Mousse, 7.5 Ounce (Pack of 3)</v>
      </c>
      <c r="G238" s="9">
        <f>_xlfn.XLOOKUP($E238,'Copy of Raw Data'!$E:$E,'Copy of Raw Data'!G:G,"ERROR",0,1)</f>
        <v>77</v>
      </c>
      <c r="H238" s="9">
        <f>_xlfn.XLOOKUP($E238,'Copy of Raw Data'!$E:$E,'Copy of Raw Data'!H:H,"ERROR",0,1)</f>
        <v>1998.84</v>
      </c>
      <c r="I238" s="9">
        <f>_xlfn.XLOOKUP($E238,'Copy of Raw Data'!$E:$E,'Copy of Raw Data'!I:I,"ERROR",0,1)</f>
        <v>8.39845180714261e-5</v>
      </c>
      <c r="J238" s="9" t="str">
        <f>_xlfn.XLOOKUP($E238,'Copy of Raw Data'!$E:$E,'Copy of 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20 to 30</v>
      </c>
      <c r="L238" s="9">
        <f>_xlfn.XLOOKUP($E238,'Copy of Raw Data'!$E:$E,'Copy of Raw Data'!L:L,"ERROR",0,1)</f>
        <v>26.04</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20 to 30</v>
      </c>
      <c r="N238" s="9">
        <f>_xlfn.XLOOKUP($E238,'Copy of Raw Data'!$E:$E,'Copy of Raw Data'!N:N,"ERROR",0,1)</f>
        <v>27.99</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6% to 8%</v>
      </c>
      <c r="P238" s="16">
        <f t="shared" si="16"/>
        <v>0.0696677384780278</v>
      </c>
      <c r="Q238" s="9">
        <f>_xlfn.XLOOKUP($E238,'Copy of Raw Data'!$E:$E,'Copy of Raw Data'!Q:Q,"ERROR",0,1)</f>
        <v>22.5</v>
      </c>
      <c r="R238" s="9" t="str">
        <f>_xlfn.XLOOKUP($E238,'Copy of Raw Data'!$E:$E,'Copy of Raw Data'!R:R,"ERROR",0,1)</f>
        <v>fl oz</v>
      </c>
      <c r="S238" s="17">
        <f t="shared" si="15"/>
        <v>1.11282051282051</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 to 0.05</v>
      </c>
      <c r="V238" s="17">
        <f t="shared" si="17"/>
        <v>0.0404516011550168</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 to 0.05</v>
      </c>
      <c r="X238" s="17">
        <f t="shared" si="18"/>
        <v>0.0376334295847316</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20 to 25</v>
      </c>
      <c r="Z238" s="17">
        <f t="array" ref="Z238">_xlfn.IFS(AA238="oz",_xlfn.IFS(R238="oz",Q238,R238="fl oz",Q238*1.04,R238="ml",Q238*0.0338),AA238="fl oz",_xlfn.IFS(R238="oz",Q238/1.04,R238="fl oz",Q238,R238="ml",Q238*0.0338/1.04),AA238="ml",_xlfn.IFS(R238="oz",Q238/0.0338,R238="fl oz",Q238*1.04/0.0338,R238="ml",Q238))</f>
        <v>23.4</v>
      </c>
      <c r="AA238" s="9" t="str">
        <f>_xlfn.XLOOKUP($E238,'Copy of Raw Data'!$E:$E,'Copy of Raw Data'!AA:AA,"ERROR",0,1)</f>
        <v>oz</v>
      </c>
      <c r="AB238" s="9"/>
      <c r="AC238" s="9"/>
      <c r="AD238" s="9"/>
      <c r="AE238" s="9"/>
      <c r="AF238" s="9"/>
      <c r="AG238">
        <f>IF(SUMIF('Claims Backend'!$AG$1:$AZ$1,AG$3,'Claims Backend'!$AG237:$AZ237)&gt;=1,1,0)*$H238</f>
        <v>0</v>
      </c>
    </row>
    <row r="239" hidden="1" spans="1:33">
      <c r="A239" s="9" t="str">
        <f>_xlfn.XLOOKUP($E239,'Copy of Raw Data'!$E:$E,'Copy of Raw Data'!A:A,"ERROR",0,1)</f>
        <v>US</v>
      </c>
      <c r="B239" s="9" t="str">
        <f>_xlfn.XLOOKUP($E239,'Copy of Raw Data'!$E:$E,'Copy of Raw Data'!B:B,"ERROR",0,1)</f>
        <v>Hair Mousses</v>
      </c>
      <c r="C239" s="9" t="str">
        <f>_xlfn.XLOOKUP($E239,'Copy of Raw Data'!$E:$E,'Copy of Raw Data'!C:C,"ERROR",0,1)</f>
        <v>rusk</v>
      </c>
      <c r="D239" s="9" t="str">
        <f>_xlfn.XLOOKUP($E239,'Copy of Raw Data'!$E:$E,'Copy of Raw Data'!D:D,"ERROR",0,1)</f>
        <v>www.amazon.com/dp/B005S3WQ1U</v>
      </c>
      <c r="E239" s="9" t="s">
        <v>865</v>
      </c>
      <c r="F239" s="9" t="str">
        <f>_xlfn.XLOOKUP($E239,'Copy of Raw Data'!$E:$E,'Copy of Raw Data'!F:F,"ERROR",0,1)</f>
        <v>RUSK Plumping Firm Hold Mousse, 8.5 oz</v>
      </c>
      <c r="G239" s="9">
        <f>_xlfn.XLOOKUP($E239,'Copy of Raw Data'!$E:$E,'Copy of Raw Data'!G:G,"ERROR",0,1)</f>
        <v>138</v>
      </c>
      <c r="H239" s="9">
        <f>_xlfn.XLOOKUP($E239,'Copy of Raw Data'!$E:$E,'Copy of Raw Data'!H:H,"ERROR",0,1)</f>
        <v>1975.43</v>
      </c>
      <c r="I239" s="9">
        <f>_xlfn.XLOOKUP($E239,'Copy of Raw Data'!$E:$E,'Copy of Raw Data'!I:I,"ERROR",0,1)</f>
        <v>8.05761265749994e-5</v>
      </c>
      <c r="J239" s="9" t="str">
        <f>_xlfn.XLOOKUP($E239,'Copy of Raw Data'!$E:$E,'Copy of 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10 to 15</v>
      </c>
      <c r="L239" s="9">
        <f>_xlfn.XLOOKUP($E239,'Copy of Raw Data'!$E:$E,'Copy of Raw Data'!L:L,"ERROR",0,1)</f>
        <v>14.29</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10 to 15</v>
      </c>
      <c r="N239" s="9">
        <f>_xlfn.XLOOKUP($E239,'Copy of Raw Data'!$E:$E,'Copy of Raw Data'!N:N,"ERROR",0,1)</f>
        <v>14.42</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0% to 2%</v>
      </c>
      <c r="P239" s="16">
        <f t="shared" si="16"/>
        <v>0.00901525658807218</v>
      </c>
      <c r="Q239" s="9">
        <f>_xlfn.XLOOKUP($E239,'Copy of Raw Data'!$E:$E,'Copy of Raw Data'!Q:Q,"ERROR",0,1)</f>
        <v>8.5</v>
      </c>
      <c r="R239" s="9" t="str">
        <f>_xlfn.XLOOKUP($E239,'Copy of Raw Data'!$E:$E,'Copy of Raw Data'!R:R,"ERROR",0,1)</f>
        <v>oz</v>
      </c>
      <c r="S239" s="17">
        <f t="shared" si="15"/>
        <v>1.68117647058824</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1 to 2</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0.05 to 0.1</v>
      </c>
      <c r="V239" s="17">
        <f t="shared" si="17"/>
        <v>0.0573713421790766</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0.05 to 0.1</v>
      </c>
      <c r="X239" s="17">
        <f t="shared" si="18"/>
        <v>0.0568541248085301</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8 to 10</v>
      </c>
      <c r="Z239" s="17">
        <f t="array" ref="Z239">_xlfn.IFS(AA239="oz",_xlfn.IFS(R239="oz",Q239,R239="fl oz",Q239*1.04,R239="ml",Q239*0.0338),AA239="fl oz",_xlfn.IFS(R239="oz",Q239/1.04,R239="fl oz",Q239,R239="ml",Q239*0.0338/1.04),AA239="ml",_xlfn.IFS(R239="oz",Q239/0.0338,R239="fl oz",Q239*1.04/0.0338,R239="ml",Q239))</f>
        <v>8.5</v>
      </c>
      <c r="AA239" s="9" t="str">
        <f>_xlfn.XLOOKUP($E239,'Copy of Raw Data'!$E:$E,'Copy of Raw Data'!AA:AA,"ERROR",0,1)</f>
        <v>oz</v>
      </c>
      <c r="AB239" s="9"/>
      <c r="AC239" s="9"/>
      <c r="AD239" s="9"/>
      <c r="AE239" s="9"/>
      <c r="AF239" s="9"/>
      <c r="AG239">
        <f>IF(SUMIF('Claims Backend'!$AG$1:$AZ$1,AG$3,'Claims Backend'!$AG238:$AZ238)&gt;=1,1,0)*$H239</f>
        <v>0</v>
      </c>
    </row>
    <row r="240" hidden="1" spans="1:33">
      <c r="A240" s="9" t="str">
        <f>_xlfn.XLOOKUP($E240,'Copy of Raw Data'!$E:$E,'Copy of Raw Data'!A:A,"ERROR",0,1)</f>
        <v>US</v>
      </c>
      <c r="B240" s="9" t="str">
        <f>_xlfn.XLOOKUP($E240,'Copy of Raw Data'!$E:$E,'Copy of Raw Data'!B:B,"ERROR",0,1)</f>
        <v>Hair Mousses</v>
      </c>
      <c r="C240" s="9" t="str">
        <f>_xlfn.XLOOKUP($E240,'Copy of Raw Data'!$E:$E,'Copy of Raw Data'!C:C,"ERROR",0,1)</f>
        <v>kerastase</v>
      </c>
      <c r="D240" s="9" t="str">
        <f>_xlfn.XLOOKUP($E240,'Copy of Raw Data'!$E:$E,'Copy of Raw Data'!D:D,"ERROR",0,1)</f>
        <v>www.amazon.com/dp/B00UXOXJ10</v>
      </c>
      <c r="E240" s="9" t="s">
        <v>869</v>
      </c>
      <c r="F240" s="9" t="str">
        <f>_xlfn.XLOOKUP($E240,'Copy of Raw Data'!$E:$E,'Copy of Raw Data'!F:F,"ERROR",0,1)</f>
        <v>KERASTASE Densifique Mousse Fluid Ounce, Multicolor, 5.1 Fl Oz</v>
      </c>
      <c r="G240" s="9">
        <f>_xlfn.XLOOKUP($E240,'Copy of Raw Data'!$E:$E,'Copy of Raw Data'!G:G,"ERROR",0,1)</f>
        <v>52</v>
      </c>
      <c r="H240" s="9">
        <f>_xlfn.XLOOKUP($E240,'Copy of Raw Data'!$E:$E,'Copy of Raw Data'!H:H,"ERROR",0,1)</f>
        <v>1895.26</v>
      </c>
      <c r="I240" s="9">
        <f>_xlfn.XLOOKUP($E240,'Copy of Raw Data'!$E:$E,'Copy of Raw Data'!I:I,"ERROR",0,1)</f>
        <v>7.83942798543231e-5</v>
      </c>
      <c r="J240" s="9" t="str">
        <f>_xlfn.XLOOKUP($E240,'Copy of Raw Data'!$E:$E,'Copy of 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30 to 40</v>
      </c>
      <c r="L240" s="9">
        <f>_xlfn.XLOOKUP($E240,'Copy of Raw Data'!$E:$E,'Copy of Raw Data'!L:L,"ERROR",0,1)</f>
        <v>36.63</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40 to 50</v>
      </c>
      <c r="N240" s="9">
        <f>_xlfn.XLOOKUP($E240,'Copy of Raw Data'!$E:$E,'Copy of Raw Data'!N:N,"ERROR",0,1)</f>
        <v>43.5</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15% to 20%</v>
      </c>
      <c r="P240" s="16">
        <f t="shared" si="16"/>
        <v>0.157931034482759</v>
      </c>
      <c r="Q240" s="9">
        <f>_xlfn.XLOOKUP($E240,'Copy of Raw Data'!$E:$E,'Copy of Raw Data'!Q:Q,"ERROR",0,1)</f>
        <v>5.1</v>
      </c>
      <c r="R240" s="9" t="str">
        <f>_xlfn.XLOOKUP($E240,'Copy of Raw Data'!$E:$E,'Copy of Raw Data'!R:R,"ERROR",0,1)</f>
        <v>fl oz</v>
      </c>
      <c r="S240" s="17">
        <f t="shared" si="15"/>
        <v>6.90610859728507</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5 to 10</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0.2 to 0.3</v>
      </c>
      <c r="V240" s="17">
        <f t="shared" si="17"/>
        <v>0.277353989383272</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0.2 to 0.3</v>
      </c>
      <c r="X240" s="17">
        <f t="shared" si="18"/>
        <v>0.233551186922052</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4 to 6</v>
      </c>
      <c r="Z240" s="17">
        <f t="array" ref="Z240">_xlfn.IFS(AA240="oz",_xlfn.IFS(R240="oz",Q240,R240="fl oz",Q240*1.04,R240="ml",Q240*0.0338),AA240="fl oz",_xlfn.IFS(R240="oz",Q240/1.04,R240="fl oz",Q240,R240="ml",Q240*0.0338/1.04),AA240="ml",_xlfn.IFS(R240="oz",Q240/0.0338,R240="fl oz",Q240*1.04/0.0338,R240="ml",Q240))</f>
        <v>5.304</v>
      </c>
      <c r="AA240" s="9" t="str">
        <f>_xlfn.XLOOKUP($E240,'Copy of Raw Data'!$E:$E,'Copy of Raw Data'!AA:AA,"ERROR",0,1)</f>
        <v>oz</v>
      </c>
      <c r="AB240" s="9"/>
      <c r="AC240" s="9"/>
      <c r="AD240" s="9"/>
      <c r="AE240" s="9"/>
      <c r="AF240" s="9"/>
      <c r="AG240">
        <f>IF(SUMIF('Claims Backend'!$AG$1:$AZ$1,AG$3,'Claims Backend'!$AG239:$AZ239)&gt;=1,1,0)*$H240</f>
        <v>0</v>
      </c>
    </row>
    <row r="241" hidden="1" spans="1:33">
      <c r="A241" s="9" t="str">
        <f>_xlfn.XLOOKUP($E241,'Copy of Raw Data'!$E:$E,'Copy of Raw Data'!A:A,"ERROR",0,1)</f>
        <v>US</v>
      </c>
      <c r="B241" s="9" t="str">
        <f>_xlfn.XLOOKUP($E241,'Copy of Raw Data'!$E:$E,'Copy of Raw Data'!B:B,"ERROR",0,1)</f>
        <v>Hair Mousses</v>
      </c>
      <c r="C241" s="9" t="str">
        <f>_xlfn.XLOOKUP($E241,'Copy of Raw Data'!$E:$E,'Copy of Raw Data'!C:C,"ERROR",0,1)</f>
        <v>tigi</v>
      </c>
      <c r="D241" s="9" t="str">
        <f>_xlfn.XLOOKUP($E241,'Copy of Raw Data'!$E:$E,'Copy of Raw Data'!D:D,"ERROR",0,1)</f>
        <v>www.amazon.com/dp/B00KQ3V2HQ</v>
      </c>
      <c r="E241" s="9" t="s">
        <v>872</v>
      </c>
      <c r="F241" s="9" t="str">
        <f>_xlfn.XLOOKUP($E241,'Copy of Raw Data'!$E:$E,'Copy of Raw Data'!F:F,"ERROR",0,1)</f>
        <v>TIGI Catwalk Strong Hold Mousse for Unisex, 6.7 Ounce</v>
      </c>
      <c r="G241" s="9">
        <f>_xlfn.XLOOKUP($E241,'Copy of Raw Data'!$E:$E,'Copy of Raw Data'!G:G,"ERROR",0,1)</f>
        <v>87</v>
      </c>
      <c r="H241" s="9">
        <f>_xlfn.XLOOKUP($E241,'Copy of Raw Data'!$E:$E,'Copy of Raw Data'!H:H,"ERROR",0,1)</f>
        <v>1843.94</v>
      </c>
      <c r="I241" s="9">
        <f>_xlfn.XLOOKUP($E241,'Copy of Raw Data'!$E:$E,'Copy of Raw Data'!I:I,"ERROR",0,1)</f>
        <v>7.72332074860131e-5</v>
      </c>
      <c r="J241" s="9" t="str">
        <f>_xlfn.XLOOKUP($E241,'Copy of Raw Data'!$E:$E,'Copy of 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20 to 30</v>
      </c>
      <c r="L241" s="9">
        <f>_xlfn.XLOOKUP($E241,'Copy of Raw Data'!$E:$E,'Copy of Raw Data'!L:L,"ERROR",0,1)</f>
        <v>21.25</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20 to 30</v>
      </c>
      <c r="N241" s="9">
        <f>_xlfn.XLOOKUP($E241,'Copy of Raw Data'!$E:$E,'Copy of Raw Data'!N:N,"ERROR",0,1)</f>
        <v>22.76</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6% to 8%</v>
      </c>
      <c r="P241" s="16">
        <f t="shared" si="16"/>
        <v>0.0663444639718806</v>
      </c>
      <c r="Q241" s="9">
        <f>_xlfn.XLOOKUP($E241,'Copy of Raw Data'!$E:$E,'Copy of Raw Data'!Q:Q,"ERROR",0,1)</f>
        <v>6.7</v>
      </c>
      <c r="R241" s="9" t="str">
        <f>_xlfn.XLOOKUP($E241,'Copy of Raw Data'!$E:$E,'Copy of Raw Data'!R:R,"ERROR",0,1)</f>
        <v>oz</v>
      </c>
      <c r="S241" s="17">
        <f t="shared" si="15"/>
        <v>3.17164179104478</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3 to 4</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0.1 to 0.2</v>
      </c>
      <c r="V241" s="17">
        <f t="shared" si="17"/>
        <v>0.114880450638253</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0.1 to 0.2</v>
      </c>
      <c r="X241" s="17">
        <f t="shared" si="18"/>
        <v>0.10725876871981</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6 to 8</v>
      </c>
      <c r="Z241" s="17">
        <f t="array" ref="Z241">_xlfn.IFS(AA241="oz",_xlfn.IFS(R241="oz",Q241,R241="fl oz",Q241*1.04,R241="ml",Q241*0.0338),AA241="fl oz",_xlfn.IFS(R241="oz",Q241/1.04,R241="fl oz",Q241,R241="ml",Q241*0.0338/1.04),AA241="ml",_xlfn.IFS(R241="oz",Q241/0.0338,R241="fl oz",Q241*1.04/0.0338,R241="ml",Q241))</f>
        <v>6.7</v>
      </c>
      <c r="AA241" s="9" t="str">
        <f>_xlfn.XLOOKUP($E241,'Copy of Raw Data'!$E:$E,'Copy of Raw Data'!AA:AA,"ERROR",0,1)</f>
        <v>oz</v>
      </c>
      <c r="AB241" s="9"/>
      <c r="AC241" s="9"/>
      <c r="AD241" s="9"/>
      <c r="AE241" s="9"/>
      <c r="AF241" s="9"/>
      <c r="AG241">
        <f>IF(SUMIF('Claims Backend'!$AG$1:$AZ$1,AG$3,'Claims Backend'!$AG240:$AZ240)&gt;=1,1,0)*$H241</f>
        <v>0</v>
      </c>
    </row>
    <row r="242" hidden="1" spans="1:33">
      <c r="A242" s="9" t="str">
        <f>_xlfn.XLOOKUP($E242,'Copy of Raw Data'!$E:$E,'Copy of Raw Data'!A:A,"ERROR",0,1)</f>
        <v>US</v>
      </c>
      <c r="B242" s="9" t="str">
        <f>_xlfn.XLOOKUP($E242,'Copy of Raw Data'!$E:$E,'Copy of Raw Data'!B:B,"ERROR",0,1)</f>
        <v>Hair Mousses</v>
      </c>
      <c r="C242" s="9" t="str">
        <f>_xlfn.XLOOKUP($E242,'Copy of Raw Data'!$E:$E,'Copy of Raw Data'!C:C,"ERROR",0,1)</f>
        <v>tresemme</v>
      </c>
      <c r="D242" s="9" t="str">
        <f>_xlfn.XLOOKUP($E242,'Copy of Raw Data'!$E:$E,'Copy of Raw Data'!D:D,"ERROR",0,1)</f>
        <v>www.amazon.com/dp/B000RK7VW8</v>
      </c>
      <c r="E242" s="9" t="s">
        <v>875</v>
      </c>
      <c r="F242" s="9" t="str">
        <f>_xlfn.XLOOKUP($E242,'Copy of Raw Data'!$E:$E,'Copy of Raw Data'!F:F,"ERROR",0,1)</f>
        <v>TRESemmé Extra Hold Volumizing Mousse For 24H Touchable Hold &amp; Volume with Pro Lock Tech 15 oz</v>
      </c>
      <c r="G242" s="9">
        <f>_xlfn.XLOOKUP($E242,'Copy of Raw Data'!$E:$E,'Copy of Raw Data'!G:G,"ERROR",0,1)</f>
        <v>245</v>
      </c>
      <c r="H242" s="9">
        <f>_xlfn.XLOOKUP($E242,'Copy of Raw Data'!$E:$E,'Copy of Raw Data'!H:H,"ERROR",0,1)</f>
        <v>1816.63</v>
      </c>
      <c r="I242" s="9">
        <f>_xlfn.XLOOKUP($E242,'Copy of Raw Data'!$E:$E,'Copy of Raw Data'!I:I,"ERROR",0,1)</f>
        <v>7.59076038080963e-5</v>
      </c>
      <c r="J242" s="9" t="str">
        <f>_xlfn.XLOOKUP($E242,'Copy of Raw Data'!$E:$E,'Copy of 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 to 10</v>
      </c>
      <c r="L242" s="9">
        <f>_xlfn.XLOOKUP($E242,'Copy of Raw Data'!$E:$E,'Copy of Raw Data'!L:L,"ERROR",0,1)</f>
        <v>7.51</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10 to 15</v>
      </c>
      <c r="N242" s="9">
        <f>_xlfn.XLOOKUP($E242,'Copy of Raw Data'!$E:$E,'Copy of Raw Data'!N:N,"ERROR",0,1)</f>
        <v>10.94</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30% to 40%</v>
      </c>
      <c r="P242" s="16">
        <f t="shared" si="16"/>
        <v>0.313528336380256</v>
      </c>
      <c r="Q242" s="9">
        <f>_xlfn.XLOOKUP($E242,'Copy of Raw Data'!$E:$E,'Copy of Raw Data'!Q:Q,"ERROR",0,1)</f>
        <v>15</v>
      </c>
      <c r="R242" s="9" t="str">
        <f>_xlfn.XLOOKUP($E242,'Copy of Raw Data'!$E:$E,'Copy of Raw Data'!R:R,"ERROR",0,1)</f>
        <v>oz</v>
      </c>
      <c r="S242" s="17">
        <f t="shared" si="15"/>
        <v>0.500666666666667</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0.5 to 0.75</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17"/>
        <v>0.0246646375831361</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18"/>
        <v>0.0169315747942735</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10 to 15</v>
      </c>
      <c r="Z242" s="17">
        <f t="array" ref="Z242">_xlfn.IFS(AA242="oz",_xlfn.IFS(R242="oz",Q242,R242="fl oz",Q242*1.04,R242="ml",Q242*0.0338),AA242="fl oz",_xlfn.IFS(R242="oz",Q242/1.04,R242="fl oz",Q242,R242="ml",Q242*0.0338/1.04),AA242="ml",_xlfn.IFS(R242="oz",Q242/0.0338,R242="fl oz",Q242*1.04/0.0338,R242="ml",Q242))</f>
        <v>15</v>
      </c>
      <c r="AA242" s="9" t="str">
        <f>_xlfn.XLOOKUP($E242,'Copy of Raw Data'!$E:$E,'Copy of Raw Data'!AA:AA,"ERROR",0,1)</f>
        <v>oz</v>
      </c>
      <c r="AB242" s="9"/>
      <c r="AC242" s="9"/>
      <c r="AD242" s="9"/>
      <c r="AE242" s="9"/>
      <c r="AF242" s="9"/>
      <c r="AG242">
        <f>IF(SUMIF('Claims Backend'!$AG$1:$AZ$1,AG$3,'Claims Backend'!$AG241:$AZ241)&gt;=1,1,0)*$H242</f>
        <v>0</v>
      </c>
    </row>
    <row r="243" hidden="1" spans="1:33">
      <c r="A243" s="9" t="str">
        <f>_xlfn.XLOOKUP($E243,'Copy of Raw Data'!$E:$E,'Copy of Raw Data'!A:A,"ERROR",0,1)</f>
        <v>US</v>
      </c>
      <c r="B243" s="9" t="str">
        <f>_xlfn.XLOOKUP($E243,'Copy of Raw Data'!$E:$E,'Copy of Raw Data'!B:B,"ERROR",0,1)</f>
        <v>Hair Mousses</v>
      </c>
      <c r="C243" s="9" t="str">
        <f>_xlfn.XLOOKUP($E243,'Copy of Raw Data'!$E:$E,'Copy of Raw Data'!C:C,"ERROR",0,1)</f>
        <v>TRESemmé</v>
      </c>
      <c r="D243" s="9" t="str">
        <f>_xlfn.XLOOKUP($E243,'Copy of Raw Data'!$E:$E,'Copy of Raw Data'!D:D,"ERROR",0,1)</f>
        <v>www.amazon.com/dp/B01MDOMSVN</v>
      </c>
      <c r="E243" s="9" t="s">
        <v>878</v>
      </c>
      <c r="F243" s="9" t="str">
        <f>_xlfn.XLOOKUP($E243,'Copy of Raw Data'!$E:$E,'Copy of Raw Data'!F:F,"ERROR",0,1)</f>
        <v>Tresemme Mousse Extra Firm Control 10.5oz (2 Pack) by TRESemme</v>
      </c>
      <c r="G243" s="9">
        <f>_xlfn.XLOOKUP($E243,'Copy of Raw Data'!$E:$E,'Copy of Raw Data'!G:G,"ERROR",0,1)</f>
        <v>68</v>
      </c>
      <c r="H243" s="9">
        <f>_xlfn.XLOOKUP($E243,'Copy of Raw Data'!$E:$E,'Copy of Raw Data'!H:H,"ERROR",0,1)</f>
        <v>1785.45</v>
      </c>
      <c r="I243" s="9">
        <f>_xlfn.XLOOKUP($E243,'Copy of Raw Data'!$E:$E,'Copy of Raw Data'!I:I,"ERROR",0,1)</f>
        <v>7.43460443760924e-5</v>
      </c>
      <c r="J243" s="9" t="str">
        <f>_xlfn.XLOOKUP($E243,'Copy of Raw Data'!$E:$E,'Copy of 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20 to 30</v>
      </c>
      <c r="L243" s="9">
        <f>_xlfn.XLOOKUP($E243,'Copy of Raw Data'!$E:$E,'Copy of Raw Data'!L:L,"ERROR",0,1)</f>
        <v>26.27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20 to 30</v>
      </c>
      <c r="N243" s="9">
        <f>_xlfn.XLOOKUP($E243,'Copy of Raw Data'!$E:$E,'Copy of Raw Data'!N:N,"ERROR",0,1)</f>
        <v>26.66</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0% to 2%</v>
      </c>
      <c r="P243" s="16">
        <f t="shared" si="16"/>
        <v>0.0146286571642911</v>
      </c>
      <c r="Q243" s="9">
        <f>_xlfn.XLOOKUP($E243,'Copy of Raw Data'!$E:$E,'Copy of Raw Data'!Q:Q,"ERROR",0,1)</f>
        <v>21</v>
      </c>
      <c r="R243" s="9" t="str">
        <f>_xlfn.XLOOKUP($E243,'Copy of Raw Data'!$E:$E,'Copy of Raw Data'!R:R,"ERROR",0,1)</f>
        <v>oz</v>
      </c>
      <c r="S243" s="17">
        <f t="shared" si="15"/>
        <v>1.25095238095238</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1 to 2</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17"/>
        <v>0.0429328308936019</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18"/>
        <v>0.042304781229367</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20 to 25</v>
      </c>
      <c r="Z243" s="17">
        <f t="array" ref="Z243">_xlfn.IFS(AA243="oz",_xlfn.IFS(R243="oz",Q243,R243="fl oz",Q243*1.04,R243="ml",Q243*0.0338),AA243="fl oz",_xlfn.IFS(R243="oz",Q243/1.04,R243="fl oz",Q243,R243="ml",Q243*0.0338/1.04),AA243="ml",_xlfn.IFS(R243="oz",Q243/0.0338,R243="fl oz",Q243*1.04/0.0338,R243="ml",Q243))</f>
        <v>21</v>
      </c>
      <c r="AA243" s="9" t="str">
        <f>_xlfn.XLOOKUP($E243,'Copy of Raw Data'!$E:$E,'Copy of Raw Data'!AA:AA,"ERROR",0,1)</f>
        <v>oz</v>
      </c>
      <c r="AB243" s="9"/>
      <c r="AC243" s="9"/>
      <c r="AD243" s="9"/>
      <c r="AE243" s="9"/>
      <c r="AF243" s="9"/>
      <c r="AG243">
        <f>IF(SUMIF('Claims Backend'!$AG$1:$AZ$1,AG$3,'Claims Backend'!$AG242:$AZ242)&gt;=1,1,0)*$H243</f>
        <v>0</v>
      </c>
    </row>
    <row r="244" hidden="1" spans="1:33">
      <c r="A244" s="9" t="str">
        <f>_xlfn.XLOOKUP($E244,'Copy of Raw Data'!$E:$E,'Copy of Raw Data'!A:A,"ERROR",0,1)</f>
        <v>US</v>
      </c>
      <c r="B244" s="9" t="str">
        <f>_xlfn.XLOOKUP($E244,'Copy of Raw Data'!$E:$E,'Copy of Raw Data'!B:B,"ERROR",0,1)</f>
        <v>Hair Mousses</v>
      </c>
      <c r="C244" s="9" t="str">
        <f>_xlfn.XLOOKUP($E244,'Copy of Raw Data'!$E:$E,'Copy of Raw Data'!C:C,"ERROR",0,1)</f>
        <v>herbal essences</v>
      </c>
      <c r="D244" s="9" t="str">
        <f>_xlfn.XLOOKUP($E244,'Copy of Raw Data'!$E:$E,'Copy of Raw Data'!D:D,"ERROR",0,1)</f>
        <v>www.amazon.com/dp/B000NP7A28</v>
      </c>
      <c r="E244" s="9" t="s">
        <v>881</v>
      </c>
      <c r="F244" s="9" t="str">
        <f>_xlfn.XLOOKUP($E244,'Copy of Raw Data'!$E:$E,'Copy of Raw Data'!F:F,"ERROR",0,1)</f>
        <v>Herbal Essences Body Envy Volumizing Mousse 6.8 oz</v>
      </c>
      <c r="G244" s="9">
        <f>_xlfn.XLOOKUP($E244,'Copy of Raw Data'!$E:$E,'Copy of Raw Data'!G:G,"ERROR",0,1)</f>
        <v>257</v>
      </c>
      <c r="H244" s="9">
        <f>_xlfn.XLOOKUP($E244,'Copy of Raw Data'!$E:$E,'Copy of Raw Data'!H:H,"ERROR",0,1)</f>
        <v>1748.72</v>
      </c>
      <c r="I244" s="9">
        <f>_xlfn.XLOOKUP($E244,'Copy of Raw Data'!$E:$E,'Copy of Raw Data'!I:I,"ERROR",0,1)</f>
        <v>7.0285054532776e-5</v>
      </c>
      <c r="J244" s="9" t="str">
        <f>_xlfn.XLOOKUP($E244,'Copy of Raw Data'!$E:$E,'Copy of 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5 to 10</v>
      </c>
      <c r="L244" s="9">
        <f>_xlfn.XLOOKUP($E244,'Copy of Raw Data'!$E:$E,'Copy of Raw Data'!L:L,"ERROR",0,1)</f>
        <v>6.7</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 to 10</v>
      </c>
      <c r="N244" s="9">
        <f>_xlfn.XLOOKUP($E244,'Copy of Raw Data'!$E:$E,'Copy of Raw Data'!N:N,"ERROR",0,1)</f>
        <v>9.15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25% to 30%</v>
      </c>
      <c r="P244" s="16">
        <f t="shared" si="16"/>
        <v>0.26775956284153</v>
      </c>
      <c r="Q244" s="9">
        <f>_xlfn.XLOOKUP($E244,'Copy of Raw Data'!$E:$E,'Copy of Raw Data'!Q:Q,"ERROR",0,1)</f>
        <v>6.8</v>
      </c>
      <c r="R244" s="9" t="str">
        <f>_xlfn.XLOOKUP($E244,'Copy of Raw Data'!$E:$E,'Copy of Raw Data'!R:R,"ERROR",0,1)</f>
        <v>oz</v>
      </c>
      <c r="S244" s="17">
        <f t="shared" si="15"/>
        <v>0.985294117647059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0.75 to 1</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17"/>
        <v>0.0455051821201934</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18"/>
        <v>0.0333207344486662</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6 to 8</v>
      </c>
      <c r="Z244" s="17">
        <f t="array" ref="Z244">_xlfn.IFS(AA244="oz",_xlfn.IFS(R244="oz",Q244,R244="fl oz",Q244*1.04,R244="ml",Q244*0.0338),AA244="fl oz",_xlfn.IFS(R244="oz",Q244/1.04,R244="fl oz",Q244,R244="ml",Q244*0.0338/1.04),AA244="ml",_xlfn.IFS(R244="oz",Q244/0.0338,R244="fl oz",Q244*1.04/0.0338,R244="ml",Q244))</f>
        <v>6.8</v>
      </c>
      <c r="AA244" s="9" t="str">
        <f>_xlfn.XLOOKUP($E244,'Copy of Raw Data'!$E:$E,'Copy of Raw Data'!AA:AA,"ERROR",0,1)</f>
        <v>oz</v>
      </c>
      <c r="AB244" s="9"/>
      <c r="AC244" s="9"/>
      <c r="AD244" s="9"/>
      <c r="AE244" s="9"/>
      <c r="AF244" s="9"/>
      <c r="AG244">
        <f>IF(SUMIF('Claims Backend'!$AG$1:$AZ$1,AG$3,'Claims Backend'!$AG243:$AZ243)&gt;=1,1,0)*$H244</f>
        <v>0</v>
      </c>
    </row>
    <row r="245" hidden="1" spans="1:33">
      <c r="A245" s="9" t="str">
        <f>_xlfn.XLOOKUP($E245,'Copy of Raw Data'!$E:$E,'Copy of Raw Data'!A:A,"ERROR",0,1)</f>
        <v>US</v>
      </c>
      <c r="B245" s="9" t="str">
        <f>_xlfn.XLOOKUP($E245,'Copy of Raw Data'!$E:$E,'Copy of Raw Data'!B:B,"ERROR",0,1)</f>
        <v>Hair Mousses</v>
      </c>
      <c r="C245" s="9" t="str">
        <f>_xlfn.XLOOKUP($E245,'Copy of Raw Data'!$E:$E,'Copy of Raw Data'!C:C,"ERROR",0,1)</f>
        <v>condition 3-n-1</v>
      </c>
      <c r="D245" s="9" t="str">
        <f>_xlfn.XLOOKUP($E245,'Copy of Raw Data'!$E:$E,'Copy of Raw Data'!D:D,"ERROR",0,1)</f>
        <v>www.amazon.com/dp/B00OQKBET6</v>
      </c>
      <c r="E245" s="9" t="s">
        <v>885</v>
      </c>
      <c r="F245" s="9" t="str">
        <f>_xlfn.XLOOKUP($E245,'Copy of Raw Data'!$E:$E,'Copy of Raw Data'!F:F,"ERROR",0,1)</f>
        <v>Condition 3-N-1 Mousse 6 Ounce Maximum With Sunscreen (177ml) (6 Pack), (SG_B00OQKBET6_US)</v>
      </c>
      <c r="G245" s="9">
        <f>_xlfn.XLOOKUP($E245,'Copy of Raw Data'!$E:$E,'Copy of Raw Data'!G:G,"ERROR",0,1)</f>
        <v>65</v>
      </c>
      <c r="H245" s="9">
        <f>_xlfn.XLOOKUP($E245,'Copy of Raw Data'!$E:$E,'Copy of Raw Data'!H:H,"ERROR",0,1)</f>
        <v>1653.2</v>
      </c>
      <c r="I245" s="9">
        <f>_xlfn.XLOOKUP($E245,'Copy of Raw Data'!$E:$E,'Copy of Raw Data'!I:I,"ERROR",0,1)</f>
        <v>7.01047928395634e-5</v>
      </c>
      <c r="J245" s="9" t="str">
        <f>_xlfn.XLOOKUP($E245,'Copy of Raw Data'!$E:$E,'Copy of 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20 to 30</v>
      </c>
      <c r="L245" s="9">
        <f>_xlfn.XLOOKUP($E245,'Copy of Raw Data'!$E:$E,'Copy of Raw Data'!L:L,"ERROR",0,1)</f>
        <v>25.25</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20 to 30</v>
      </c>
      <c r="N245" s="9">
        <f>_xlfn.XLOOKUP($E245,'Copy of Raw Data'!$E:$E,'Copy of Raw Data'!N:N,"ERROR",0,1)</f>
        <v>25.5</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0% to 2%</v>
      </c>
      <c r="P245" s="16">
        <f t="shared" si="16"/>
        <v>0.00980392156862745</v>
      </c>
      <c r="Q245" s="9">
        <f>_xlfn.XLOOKUP($E245,'Copy of Raw Data'!$E:$E,'Copy of Raw Data'!Q:Q,"ERROR",0,1)</f>
        <v>36</v>
      </c>
      <c r="R245" s="9" t="str">
        <f>_xlfn.XLOOKUP($E245,'Copy of Raw Data'!$E:$E,'Copy of Raw Data'!R:R,"ERROR",0,1)</f>
        <v>oz</v>
      </c>
      <c r="S245" s="17">
        <f t="shared" si="15"/>
        <v>0.701388888888889</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0.5 to 0.75</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 to 0.05</v>
      </c>
      <c r="V245" s="17">
        <f t="shared" si="17"/>
        <v>0.0239544583474242</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18"/>
        <v>0.0237196107165671</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30 to 40</v>
      </c>
      <c r="Z245" s="17">
        <f t="array" ref="Z245">_xlfn.IFS(AA245="oz",_xlfn.IFS(R245="oz",Q245,R245="fl oz",Q245*1.04,R245="ml",Q245*0.0338),AA245="fl oz",_xlfn.IFS(R245="oz",Q245/1.04,R245="fl oz",Q245,R245="ml",Q245*0.0338/1.04),AA245="ml",_xlfn.IFS(R245="oz",Q245/0.0338,R245="fl oz",Q245*1.04/0.0338,R245="ml",Q245))</f>
        <v>36</v>
      </c>
      <c r="AA245" s="9" t="str">
        <f>_xlfn.XLOOKUP($E245,'Copy of Raw Data'!$E:$E,'Copy of Raw Data'!AA:AA,"ERROR",0,1)</f>
        <v>oz</v>
      </c>
      <c r="AB245" s="9"/>
      <c r="AC245" s="9"/>
      <c r="AD245" s="9"/>
      <c r="AE245" s="9"/>
      <c r="AF245" s="9"/>
      <c r="AG245">
        <f>IF(SUMIF('Claims Backend'!$AG$1:$AZ$1,AG$3,'Claims Backend'!$AG244:$AZ244)&gt;=1,1,0)*$H245</f>
        <v>0</v>
      </c>
    </row>
    <row r="246" hidden="1" spans="1:33">
      <c r="A246" s="9" t="str">
        <f>_xlfn.XLOOKUP($E246,'Copy of Raw Data'!$E:$E,'Copy of Raw Data'!A:A,"ERROR",0,1)</f>
        <v>US</v>
      </c>
      <c r="B246" s="9" t="str">
        <f>_xlfn.XLOOKUP($E246,'Copy of Raw Data'!$E:$E,'Copy of Raw Data'!B:B,"ERROR",0,1)</f>
        <v>Hair Mousses</v>
      </c>
      <c r="C246" s="9" t="str">
        <f>_xlfn.XLOOKUP($E246,'Copy of Raw Data'!$E:$E,'Copy of Raw Data'!C:C,"ERROR",0,1)</f>
        <v>OSiS+</v>
      </c>
      <c r="D246" s="9" t="str">
        <f>_xlfn.XLOOKUP($E246,'Copy of Raw Data'!$E:$E,'Copy of Raw Data'!D:D,"ERROR",0,1)</f>
        <v>www.amazon.com/dp/B06XGCVR57</v>
      </c>
      <c r="E246" s="9" t="s">
        <v>888</v>
      </c>
      <c r="F246" s="9" t="str">
        <f>_xlfn.XLOOKUP($E246,'Copy of Raw Data'!$E:$E,'Copy of Raw Data'!F:F,"ERROR",0,1)</f>
        <v>OSiS+ ELASTIC FINISH Flexible Hold Light Control Hairspray, 9.1-Ounce</v>
      </c>
      <c r="G246" s="9">
        <f>_xlfn.XLOOKUP($E246,'Copy of Raw Data'!$E:$E,'Copy of Raw Data'!G:G,"ERROR",0,1)</f>
        <v>127</v>
      </c>
      <c r="H246" s="9">
        <f>_xlfn.XLOOKUP($E246,'Copy of Raw Data'!$E:$E,'Copy of Raw Data'!H:H,"ERROR",0,1)</f>
        <v>1648.96</v>
      </c>
      <c r="I246" s="9">
        <f>_xlfn.XLOOKUP($E246,'Copy of Raw Data'!$E:$E,'Copy of Raw Data'!I:I,"ERROR",0,1)</f>
        <v>6.83710494789013e-5</v>
      </c>
      <c r="J246" s="9" t="str">
        <f>_xlfn.XLOOKUP($E246,'Copy of Raw Data'!$E:$E,'Copy of 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 to 15</v>
      </c>
      <c r="L246" s="9">
        <f>_xlfn.XLOOKUP($E246,'Copy of Raw Data'!$E:$E,'Copy of Raw Data'!L:L,"ERROR",0,1)</f>
        <v>13.12</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 to 15</v>
      </c>
      <c r="N246" s="9">
        <f>_xlfn.XLOOKUP($E246,'Copy of Raw Data'!$E:$E,'Copy of Raw Data'!N:N,"ERROR",0,1)</f>
        <v>14.9</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10% to 15%</v>
      </c>
      <c r="P246" s="16">
        <f t="shared" si="16"/>
        <v>0.119463087248322</v>
      </c>
      <c r="Q246" s="9">
        <f>_xlfn.XLOOKUP($E246,'Copy of Raw Data'!$E:$E,'Copy of Raw Data'!Q:Q,"ERROR",0,1)</f>
        <v>9.1</v>
      </c>
      <c r="R246" s="9" t="str">
        <f>_xlfn.XLOOKUP($E246,'Copy of Raw Data'!$E:$E,'Copy of Raw Data'!R:R,"ERROR",0,1)</f>
        <v>oz</v>
      </c>
      <c r="S246" s="17">
        <f t="shared" si="15"/>
        <v>1.44175824175824</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0.05 to 0.1</v>
      </c>
      <c r="V246" s="17">
        <f t="shared" si="17"/>
        <v>0.0553724260183509</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18"/>
        <v>0.0487574650577694</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8 to 10</v>
      </c>
      <c r="Z246" s="17">
        <f t="array" ref="Z246">_xlfn.IFS(AA246="oz",_xlfn.IFS(R246="oz",Q246,R246="fl oz",Q246*1.04,R246="ml",Q246*0.0338),AA246="fl oz",_xlfn.IFS(R246="oz",Q246/1.04,R246="fl oz",Q246,R246="ml",Q246*0.0338/1.04),AA246="ml",_xlfn.IFS(R246="oz",Q246/0.0338,R246="fl oz",Q246*1.04/0.0338,R246="ml",Q246))</f>
        <v>9.1</v>
      </c>
      <c r="AA246" s="9" t="str">
        <f>_xlfn.XLOOKUP($E246,'Copy of Raw Data'!$E:$E,'Copy of Raw Data'!AA:AA,"ERROR",0,1)</f>
        <v>oz</v>
      </c>
      <c r="AB246" s="9"/>
      <c r="AC246" s="9"/>
      <c r="AD246" s="9"/>
      <c r="AE246" s="9"/>
      <c r="AF246" s="9"/>
      <c r="AG246">
        <f>IF(SUMIF('Claims Backend'!$AG$1:$AZ$1,AG$3,'Claims Backend'!$AG245:$AZ245)&gt;=1,1,0)*$H246</f>
        <v>0</v>
      </c>
    </row>
    <row r="247" hidden="1" spans="1:33">
      <c r="A247" s="9" t="str">
        <f>_xlfn.XLOOKUP($E247,'Copy of Raw Data'!$E:$E,'Copy of Raw Data'!A:A,"ERROR",0,1)</f>
        <v>US</v>
      </c>
      <c r="B247" s="9" t="str">
        <f>_xlfn.XLOOKUP($E247,'Copy of Raw Data'!$E:$E,'Copy of Raw Data'!B:B,"ERROR",0,1)</f>
        <v>Hair Mousses</v>
      </c>
      <c r="C247" s="9" t="str">
        <f>_xlfn.XLOOKUP($E247,'Copy of Raw Data'!$E:$E,'Copy of Raw Data'!C:C,"ERROR",0,1)</f>
        <v>Organic Root Stimulator</v>
      </c>
      <c r="D247" s="9" t="str">
        <f>_xlfn.XLOOKUP($E247,'Copy of Raw Data'!$E:$E,'Copy of Raw Data'!D:D,"ERROR",0,1)</f>
        <v>www.amazon.com/dp/B00GMOZ9N6</v>
      </c>
      <c r="E247" s="9" t="s">
        <v>891</v>
      </c>
      <c r="F247" s="9" t="str">
        <f>_xlfn.XLOOKUP($E247,'Copy of Raw Data'!$E:$E,'Copy of Raw Data'!F:F,"ERROR",0,1)</f>
        <v>Ors Olive Oil Mousse Wrap / Set 7 Ounce (207ml) (3 Pack)</v>
      </c>
      <c r="G247" s="9">
        <f>_xlfn.XLOOKUP($E247,'Copy of Raw Data'!$E:$E,'Copy of Raw Data'!G:G,"ERROR",0,1)</f>
        <v>77</v>
      </c>
      <c r="H247" s="9">
        <f>_xlfn.XLOOKUP($E247,'Copy of Raw Data'!$E:$E,'Copy of Raw Data'!H:H,"ERROR",0,1)</f>
        <v>1608.18</v>
      </c>
      <c r="I247" s="9">
        <f>_xlfn.XLOOKUP($E247,'Copy of Raw Data'!$E:$E,'Copy of Raw Data'!I:I,"ERROR",0,1)</f>
        <v>6.63851948350434e-5</v>
      </c>
      <c r="J247" s="9" t="str">
        <f>_xlfn.XLOOKUP($E247,'Copy of Raw Data'!$E:$E,'Copy of 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20 to 30</v>
      </c>
      <c r="L247" s="9">
        <f>_xlfn.XLOOKUP($E247,'Copy of Raw Data'!$E:$E,'Copy of Raw Data'!L:L,"ERROR",0,1)</f>
        <v>21.23</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20 to 30</v>
      </c>
      <c r="N247" s="9">
        <f>_xlfn.XLOOKUP($E247,'Copy of Raw Data'!$E:$E,'Copy of Raw Data'!N:N,"ERROR",0,1)</f>
        <v>22.06</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2% to 4%</v>
      </c>
      <c r="P247" s="16">
        <f t="shared" si="16"/>
        <v>0.0376246600181323</v>
      </c>
      <c r="Q247" s="9">
        <f>_xlfn.XLOOKUP($E247,'Copy of Raw Data'!$E:$E,'Copy of Raw Data'!Q:Q,"ERROR",0,1)</f>
        <v>21</v>
      </c>
      <c r="R247" s="9" t="str">
        <f>_xlfn.XLOOKUP($E247,'Copy of Raw Data'!$E:$E,'Copy of Raw Data'!R:R,"ERROR",0,1)</f>
        <v>oz</v>
      </c>
      <c r="S247" s="17">
        <f t="shared" si="15"/>
        <v>1.01095238095238</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17"/>
        <v>0.035525065623138</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18"/>
        <v>0.0341884471069456</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20 to 25</v>
      </c>
      <c r="Z247" s="17">
        <f t="array" ref="Z247">_xlfn.IFS(AA247="oz",_xlfn.IFS(R247="oz",Q247,R247="fl oz",Q247*1.04,R247="ml",Q247*0.0338),AA247="fl oz",_xlfn.IFS(R247="oz",Q247/1.04,R247="fl oz",Q247,R247="ml",Q247*0.0338/1.04),AA247="ml",_xlfn.IFS(R247="oz",Q247/0.0338,R247="fl oz",Q247*1.04/0.0338,R247="ml",Q247))</f>
        <v>21</v>
      </c>
      <c r="AA247" s="9" t="str">
        <f>_xlfn.XLOOKUP($E247,'Copy of Raw Data'!$E:$E,'Copy of Raw Data'!AA:AA,"ERROR",0,1)</f>
        <v>oz</v>
      </c>
      <c r="AB247" s="9"/>
      <c r="AC247" s="9"/>
      <c r="AD247" s="9"/>
      <c r="AE247" s="9"/>
      <c r="AF247" s="9"/>
      <c r="AG247">
        <f>IF(SUMIF('Claims Backend'!$AG$1:$AZ$1,AG$3,'Claims Backend'!$AG246:$AZ246)&gt;=1,1,0)*$H247</f>
        <v>0</v>
      </c>
    </row>
    <row r="248" hidden="1" spans="1:33">
      <c r="A248" s="9" t="str">
        <f>_xlfn.XLOOKUP($E248,'Copy of Raw Data'!$E:$E,'Copy of Raw Data'!A:A,"ERROR",0,1)</f>
        <v>US</v>
      </c>
      <c r="B248" s="9" t="str">
        <f>_xlfn.XLOOKUP($E248,'Copy of Raw Data'!$E:$E,'Copy of Raw Data'!B:B,"ERROR",0,1)</f>
        <v>Hair Mousses</v>
      </c>
      <c r="C248" s="9" t="str">
        <f>_xlfn.XLOOKUP($E248,'Copy of Raw Data'!$E:$E,'Copy of Raw Data'!C:C,"ERROR",0,1)</f>
        <v>The MORE</v>
      </c>
      <c r="D248" s="9" t="str">
        <f>_xlfn.XLOOKUP($E248,'Copy of Raw Data'!$E:$E,'Copy of Raw Data'!D:D,"ERROR",0,1)</f>
        <v>www.amazon.com/dp/B0C1P7V4YQ</v>
      </c>
      <c r="E248" s="9" t="s">
        <v>894</v>
      </c>
      <c r="F248" s="9" t="str">
        <f>_xlfn.XLOOKUP($E248,'Copy of Raw Data'!$E:$E,'Copy of Raw Data'!F:F,"ERROR",0,1)</f>
        <v>The MORE Crazy 3 in 1 Lace Tint Mousse 6.76 fl oz | Concealer Lace Wig Hair Wigs Toupees and Hair Pieces Lace Tint Styling Foaming Mousse Colored Edge Tamer (6.76 Fl Oz, Dark Brown)</v>
      </c>
      <c r="G248" s="9">
        <f>_xlfn.XLOOKUP($E248,'Copy of Raw Data'!$E:$E,'Copy of Raw Data'!G:G,"ERROR",0,1)</f>
        <v>174</v>
      </c>
      <c r="H248" s="9">
        <f>_xlfn.XLOOKUP($E248,'Copy of Raw Data'!$E:$E,'Copy of Raw Data'!H:H,"ERROR",0,1)</f>
        <v>1561.47</v>
      </c>
      <c r="I248" s="9">
        <f>_xlfn.XLOOKUP($E248,'Copy of Raw Data'!$E:$E,'Copy of Raw Data'!I:I,"ERROR",0,1)</f>
        <v>6.5067668921681e-5</v>
      </c>
      <c r="J248" s="9" t="str">
        <f>_xlfn.XLOOKUP($E248,'Copy of Raw Data'!$E:$E,'Copy of 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5 to 10</v>
      </c>
      <c r="L248" s="9">
        <f>_xlfn.XLOOKUP($E248,'Copy of Raw Data'!$E:$E,'Copy of Raw Data'!L:L,"ERROR",0,1)</f>
        <v>8.99</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5 to 10</v>
      </c>
      <c r="N248" s="9">
        <f>_xlfn.XLOOKUP($E248,'Copy of Raw Data'!$E:$E,'Copy of Raw Data'!N:N,"ERROR",0,1)</f>
        <v>8.99</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16"/>
        <v>0</v>
      </c>
      <c r="Q248" s="9">
        <f>_xlfn.XLOOKUP($E248,'Copy of Raw Data'!$E:$E,'Copy of Raw Data'!Q:Q,"ERROR",0,1)</f>
        <v>6.76</v>
      </c>
      <c r="R248" s="9" t="str">
        <f>_xlfn.XLOOKUP($E248,'Copy of Raw Data'!$E:$E,'Copy of Raw Data'!R:R,"ERROR",0,1)</f>
        <v>fl oz</v>
      </c>
      <c r="S248" s="17">
        <f t="shared" si="15"/>
        <v>1.27873236231224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1 to 2</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 to 0.05</v>
      </c>
      <c r="V248" s="17">
        <f t="shared" si="17"/>
        <v>0.043244246273664</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 to 0.05</v>
      </c>
      <c r="X248" s="17">
        <f t="shared" si="18"/>
        <v>0.043244246273664</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17">
        <f t="array" ref="Z248">_xlfn.IFS(AA248="oz",_xlfn.IFS(R248="oz",Q248,R248="fl oz",Q248*1.04,R248="ml",Q248*0.0338),AA248="fl oz",_xlfn.IFS(R248="oz",Q248/1.04,R248="fl oz",Q248,R248="ml",Q248*0.0338/1.04),AA248="ml",_xlfn.IFS(R248="oz",Q248/0.0338,R248="fl oz",Q248*1.04/0.0338,R248="ml",Q248))</f>
        <v>7.0304</v>
      </c>
      <c r="AA248" s="9" t="str">
        <f>_xlfn.XLOOKUP($E248,'Copy of Raw Data'!$E:$E,'Copy of Raw Data'!AA:AA,"ERROR",0,1)</f>
        <v>oz</v>
      </c>
      <c r="AB248" s="9"/>
      <c r="AC248" s="9"/>
      <c r="AD248" s="9"/>
      <c r="AE248" s="9"/>
      <c r="AF248" s="9"/>
      <c r="AG248">
        <f>IF(SUMIF('Claims Backend'!$AG$1:$AZ$1,AG$3,'Claims Backend'!$AG247:$AZ247)&gt;=1,1,0)*$H248</f>
        <v>0</v>
      </c>
    </row>
    <row r="249" hidden="1" spans="1:33">
      <c r="A249" s="9" t="str">
        <f>_xlfn.XLOOKUP($E249,'Copy of Raw Data'!$E:$E,'Copy of Raw Data'!A:A,"ERROR",0,1)</f>
        <v>US</v>
      </c>
      <c r="B249" s="9" t="str">
        <f>_xlfn.XLOOKUP($E249,'Copy of Raw Data'!$E:$E,'Copy of Raw Data'!B:B,"ERROR",0,1)</f>
        <v>Hair Mousses</v>
      </c>
      <c r="C249" s="9" t="str">
        <f>_xlfn.XLOOKUP($E249,'Copy of Raw Data'!$E:$E,'Copy of Raw Data'!C:C,"ERROR",0,1)</f>
        <v>devacurl</v>
      </c>
      <c r="D249" s="9" t="str">
        <f>_xlfn.XLOOKUP($E249,'Copy of Raw Data'!$E:$E,'Copy of Raw Data'!D:D,"ERROR",0,1)</f>
        <v>www.amazon.com/dp/B098VDJWF6</v>
      </c>
      <c r="E249" s="9" t="s">
        <v>898</v>
      </c>
      <c r="F249" s="9" t="str">
        <f>_xlfn.XLOOKUP($E249,'Copy of Raw Data'!$E:$E,'Copy of Raw Data'!F:F,"ERROR",0,1)</f>
        <v>DevaCurl SuperMousseÂ® Coconut Oil Infused Volumizer, Superfruits, 5.1 fl. oz.</v>
      </c>
      <c r="G249" s="9">
        <f>_xlfn.XLOOKUP($E249,'Copy of Raw Data'!$E:$E,'Copy of Raw Data'!G:G,"ERROR",0,1)</f>
        <v>47</v>
      </c>
      <c r="H249" s="9">
        <f>_xlfn.XLOOKUP($E249,'Copy of Raw Data'!$E:$E,'Copy of Raw Data'!H:H,"ERROR",0,1)</f>
        <v>1530.48</v>
      </c>
      <c r="I249" s="9">
        <f>_xlfn.XLOOKUP($E249,'Copy of Raw Data'!$E:$E,'Copy of Raw Data'!I:I,"ERROR",0,1)</f>
        <v>6.47301033924103e-5</v>
      </c>
      <c r="J249" s="9" t="str">
        <f>_xlfn.XLOOKUP($E249,'Copy of Raw Data'!$E:$E,'Copy of 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30 to 40</v>
      </c>
      <c r="L249" s="9">
        <f>_xlfn.XLOOKUP($E249,'Copy of Raw Data'!$E:$E,'Copy of Raw Data'!L:L,"ERROR",0,1)</f>
        <v>32.88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30 to 40</v>
      </c>
      <c r="N249" s="9">
        <f>_xlfn.XLOOKUP($E249,'Copy of Raw Data'!$E:$E,'Copy of Raw Data'!N:N,"ERROR",0,1)</f>
        <v>32.88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16"/>
        <v>0</v>
      </c>
      <c r="Q249" s="9">
        <f>_xlfn.XLOOKUP($E249,'Copy of Raw Data'!$E:$E,'Copy of Raw Data'!Q:Q,"ERROR",0,1)</f>
        <v>5.1</v>
      </c>
      <c r="R249" s="9" t="str">
        <f>_xlfn.XLOOKUP($E249,'Copy of Raw Data'!$E:$E,'Copy of Raw Data'!R:R,"ERROR",0,1)</f>
        <v>fl oz</v>
      </c>
      <c r="S249" s="17">
        <f t="shared" ref="S249:S312" si="19">L249/Z249</f>
        <v>6.19909502262444</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5 to 10</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0.2 to 0.3</v>
      </c>
      <c r="V249" s="17">
        <f t="shared" si="17"/>
        <v>0.20964136025108</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0.2 to 0.3</v>
      </c>
      <c r="X249" s="17">
        <f t="shared" si="18"/>
        <v>0.20964136025108</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4 to 6</v>
      </c>
      <c r="Z249" s="17">
        <f t="array" ref="Z249">_xlfn.IFS(AA249="oz",_xlfn.IFS(R249="oz",Q249,R249="fl oz",Q249*1.04,R249="ml",Q249*0.0338),AA249="fl oz",_xlfn.IFS(R249="oz",Q249/1.04,R249="fl oz",Q249,R249="ml",Q249*0.0338/1.04),AA249="ml",_xlfn.IFS(R249="oz",Q249/0.0338,R249="fl oz",Q249*1.04/0.0338,R249="ml",Q249))</f>
        <v>5.304</v>
      </c>
      <c r="AA249" s="9" t="str">
        <f>_xlfn.XLOOKUP($E249,'Copy of Raw Data'!$E:$E,'Copy of Raw Data'!AA:AA,"ERROR",0,1)</f>
        <v>oz</v>
      </c>
      <c r="AB249" s="9"/>
      <c r="AC249" s="9"/>
      <c r="AD249" s="9"/>
      <c r="AE249" s="9"/>
      <c r="AF249" s="9"/>
      <c r="AG249">
        <f>IF(SUMIF('Claims Backend'!$AG$1:$AZ$1,AG$3,'Claims Backend'!$AG248:$AZ248)&gt;=1,1,0)*$H249</f>
        <v>0</v>
      </c>
    </row>
    <row r="250" hidden="1" spans="1:33">
      <c r="A250" s="9" t="str">
        <f>_xlfn.XLOOKUP($E250,'Copy of Raw Data'!$E:$E,'Copy of Raw Data'!A:A,"ERROR",0,1)</f>
        <v>US</v>
      </c>
      <c r="B250" s="9" t="str">
        <f>_xlfn.XLOOKUP($E250,'Copy of Raw Data'!$E:$E,'Copy of Raw Data'!B:B,"ERROR",0,1)</f>
        <v>Hair Mousses</v>
      </c>
      <c r="C250" s="9" t="str">
        <f>_xlfn.XLOOKUP($E250,'Copy of Raw Data'!$E:$E,'Copy of Raw Data'!C:C,"ERROR",0,1)</f>
        <v>roux</v>
      </c>
      <c r="D250" s="9" t="str">
        <f>_xlfn.XLOOKUP($E250,'Copy of Raw Data'!$E:$E,'Copy of Raw Data'!D:D,"ERROR",0,1)</f>
        <v>www.amazon.com/dp/B0095UAYJ8</v>
      </c>
      <c r="E250" s="9" t="s">
        <v>901</v>
      </c>
      <c r="F250" s="9" t="str">
        <f>_xlfn.XLOOKUP($E250,'Copy of Raw Data'!$E:$E,'Copy of Raw Data'!F:F,"ERROR",0,1)</f>
        <v>Roux Fanci-Full Instant Color Mousse Enriches Medium to Dark Brown Hair, 21 Plush Brown, 6 Fl Oz (Pack of 1)</v>
      </c>
      <c r="G250" s="9">
        <f>_xlfn.XLOOKUP($E250,'Copy of Raw Data'!$E:$E,'Copy of Raw Data'!G:G,"ERROR",0,1)</f>
        <v>91</v>
      </c>
      <c r="H250" s="9">
        <f>_xlfn.XLOOKUP($E250,'Copy of Raw Data'!$E:$E,'Copy of Raw Data'!H:H,"ERROR",0,1)</f>
        <v>1522.54</v>
      </c>
      <c r="I250" s="9">
        <f>_xlfn.XLOOKUP($E250,'Copy of Raw Data'!$E:$E,'Copy of Raw Data'!I:I,"ERROR",0,1)</f>
        <v>6.46931157336615e-5</v>
      </c>
      <c r="J250" s="9" t="str">
        <f>_xlfn.XLOOKUP($E250,'Copy of Raw Data'!$E:$E,'Copy of 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15 to 20</v>
      </c>
      <c r="L250" s="9">
        <f>_xlfn.XLOOKUP($E250,'Copy of Raw Data'!$E:$E,'Copy of Raw Data'!L:L,"ERROR",0,1)</f>
        <v>16.8</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15 to 20</v>
      </c>
      <c r="N250" s="9">
        <f>_xlfn.XLOOKUP($E250,'Copy of Raw Data'!$E:$E,'Copy of Raw Data'!N:N,"ERROR",0,1)</f>
        <v>16.8</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16"/>
        <v>0</v>
      </c>
      <c r="Q250" s="9">
        <f>_xlfn.XLOOKUP($E250,'Copy of Raw Data'!$E:$E,'Copy of Raw Data'!Q:Q,"ERROR",0,1)</f>
        <v>6</v>
      </c>
      <c r="R250" s="9" t="str">
        <f>_xlfn.XLOOKUP($E250,'Copy of Raw Data'!$E:$E,'Copy of Raw Data'!R:R,"ERROR",0,1)</f>
        <v>fl oz</v>
      </c>
      <c r="S250" s="17">
        <f t="shared" si="19"/>
        <v>2.69230769230769</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2 to 3</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0.05 to 0.1</v>
      </c>
      <c r="V250" s="17">
        <f t="shared" si="17"/>
        <v>0.0910486199630603</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0.05 to 0.1</v>
      </c>
      <c r="X250" s="17">
        <f t="shared" si="18"/>
        <v>0.0910486199630603</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tr">
        <f>_xlfn.XLOOKUP($E250,'Copy of Raw Data'!$E:$E,'Copy of Raw Data'!AA:AA,"ERROR",0,1)</f>
        <v>oz</v>
      </c>
      <c r="AB250" s="9"/>
      <c r="AC250" s="9"/>
      <c r="AD250" s="9"/>
      <c r="AE250" s="9"/>
      <c r="AF250" s="9"/>
      <c r="AG250">
        <f>IF(SUMIF('Claims Backend'!$AG$1:$AZ$1,AG$3,'Claims Backend'!$AG249:$AZ249)&gt;=1,1,0)*$H250</f>
        <v>0</v>
      </c>
    </row>
    <row r="251" hidden="1" spans="1:33">
      <c r="A251" s="9" t="str">
        <f>_xlfn.XLOOKUP($E251,'Copy of Raw Data'!$E:$E,'Copy of Raw Data'!A:A,"ERROR",0,1)</f>
        <v>US</v>
      </c>
      <c r="B251" s="9" t="str">
        <f>_xlfn.XLOOKUP($E251,'Copy of Raw Data'!$E:$E,'Copy of Raw Data'!B:B,"ERROR",0,1)</f>
        <v>Hair Mousses</v>
      </c>
      <c r="C251" s="9" t="str">
        <f>_xlfn.XLOOKUP($E251,'Copy of Raw Data'!$E:$E,'Copy of Raw Data'!C:C,"ERROR",0,1)</f>
        <v>roux</v>
      </c>
      <c r="D251" s="9" t="str">
        <f>_xlfn.XLOOKUP($E251,'Copy of Raw Data'!$E:$E,'Copy of Raw Data'!D:D,"ERROR",0,1)</f>
        <v>www.amazon.com/dp/B000142JDG</v>
      </c>
      <c r="E251" s="9" t="s">
        <v>904</v>
      </c>
      <c r="F251" s="9" t="str">
        <f>_xlfn.XLOOKUP($E251,'Copy of Raw Data'!$E:$E,'Copy of Raw Data'!F:F,"ERROR",0,1)</f>
        <v>DIVI Scalp Serum, Revitalize and Detoxify, Aids Against Hair-Thinning, Nourishes Hair Follicles, Detoxifies Product Build-Up (100 ml)</v>
      </c>
      <c r="G251" s="9">
        <f>_xlfn.XLOOKUP($E251,'Copy of Raw Data'!$E:$E,'Copy of Raw Data'!G:G,"ERROR",0,1)</f>
        <v>39</v>
      </c>
      <c r="H251" s="9">
        <f>_xlfn.XLOOKUP($E251,'Copy of Raw Data'!$E:$E,'Copy of Raw Data'!H:H,"ERROR",0,1)</f>
        <v>1521.67</v>
      </c>
      <c r="I251" s="9">
        <f>_xlfn.XLOOKUP($E251,'Copy of Raw Data'!$E:$E,'Copy of Raw Data'!I:I,"ERROR",0,1)</f>
        <v>6.31842743440122e-5</v>
      </c>
      <c r="J251" s="9" t="str">
        <f>_xlfn.XLOOKUP($E251,'Copy of Raw Data'!$E:$E,'Copy of 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30 to 40</v>
      </c>
      <c r="L251" s="9">
        <f>_xlfn.XLOOKUP($E251,'Copy of Raw Data'!$E:$E,'Copy of Raw Data'!L:L,"ERROR",0,1)</f>
        <v>39</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_xlfn.XLOOKUP($E251,'Copy of Raw Data'!$E:$E,'Copy of Raw Data'!N:N,"ERROR",0,1)</f>
        <v>39</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6">
        <f t="shared" si="16"/>
        <v>0</v>
      </c>
      <c r="Q251" s="9">
        <f>_xlfn.XLOOKUP($E251,'Copy of Raw Data'!$E:$E,'Copy of Raw Data'!Q:Q,"ERROR",0,1)</f>
        <v>6</v>
      </c>
      <c r="R251" s="9" t="str">
        <f>_xlfn.XLOOKUP($E251,'Copy of Raw Data'!$E:$E,'Copy of Raw Data'!R:R,"ERROR",0,1)</f>
        <v>fl oz</v>
      </c>
      <c r="S251" s="17">
        <f t="shared" si="19"/>
        <v>6.25</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5 to 10</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0.2 to 0.3</v>
      </c>
      <c r="V251" s="17">
        <f t="shared" si="17"/>
        <v>0.21136286777139</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0.2 to 0.3</v>
      </c>
      <c r="X251" s="17">
        <f t="shared" si="18"/>
        <v>0.21136286777139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6.24</v>
      </c>
      <c r="AA251" s="9" t="str">
        <f>_xlfn.XLOOKUP($E251,'Copy of Raw Data'!$E:$E,'Copy of Raw Data'!AA:AA,"ERROR",0,1)</f>
        <v>oz</v>
      </c>
      <c r="AB251" s="9"/>
      <c r="AC251" s="9"/>
      <c r="AD251" s="9"/>
      <c r="AE251" s="9"/>
      <c r="AF251" s="9"/>
      <c r="AG251">
        <f>IF(SUMIF('Claims Backend'!$AG$1:$AZ$1,AG$3,'Claims Backend'!$AG250:$AZ250)&gt;=1,1,0)*$H251</f>
        <v>0</v>
      </c>
    </row>
    <row r="252" hidden="1" spans="1:33">
      <c r="A252" s="9" t="str">
        <f>_xlfn.XLOOKUP($E252,'Copy of Raw Data'!$E:$E,'Copy of Raw Data'!A:A,"ERROR",0,1)</f>
        <v>US</v>
      </c>
      <c r="B252" s="9" t="str">
        <f>_xlfn.XLOOKUP($E252,'Copy of Raw Data'!$E:$E,'Copy of Raw Data'!B:B,"ERROR",0,1)</f>
        <v>Hair Mousses</v>
      </c>
      <c r="C252" s="9" t="str">
        <f>_xlfn.XLOOKUP($E252,'Copy of Raw Data'!$E:$E,'Copy of Raw Data'!C:C,"ERROR",0,1)</f>
        <v>aiir</v>
      </c>
      <c r="D252" s="9" t="str">
        <f>_xlfn.XLOOKUP($E252,'Copy of Raw Data'!$E:$E,'Copy of Raw Data'!D:D,"ERROR",0,1)</f>
        <v>www.amazon.com/dp/B08G8WNWP5</v>
      </c>
      <c r="E252" s="9" t="s">
        <v>908</v>
      </c>
      <c r="F252" s="9" t="str">
        <f>_xlfn.XLOOKUP($E252,'Copy of Raw Data'!$E:$E,'Copy of Raw Data'!F:F,"ERROR",0,1)</f>
        <v>AIIR Dry Texture Hair Mousse - Hair Styling Products &amp; Hair Thickening Products for Women, Volumizing Hair Products, Hair Volumizer, Volumizing Mousse</v>
      </c>
      <c r="G252" s="9">
        <f>_xlfn.XLOOKUP($E252,'Copy of Raw Data'!$E:$E,'Copy of Raw Data'!G:G,"ERROR",0,1)</f>
        <v>64</v>
      </c>
      <c r="H252" s="9">
        <f>_xlfn.XLOOKUP($E252,'Copy of Raw Data'!$E:$E,'Copy of Raw Data'!H:H,"ERROR",0,1)</f>
        <v>1486.18</v>
      </c>
      <c r="I252" s="9">
        <f>_xlfn.XLOOKUP($E252,'Copy of Raw Data'!$E:$E,'Copy of Raw Data'!I:I,"ERROR",0,1)</f>
        <v>6.19092629809358e-5</v>
      </c>
      <c r="J252" s="9" t="str">
        <f>_xlfn.XLOOKUP($E252,'Copy of Raw Data'!$E:$E,'Copy of 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20 to 30</v>
      </c>
      <c r="L252" s="9">
        <f>_xlfn.XLOOKUP($E252,'Copy of Raw Data'!$E:$E,'Copy of Raw Data'!L:L,"ERROR",0,1)</f>
        <v>23.2</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30 to 40</v>
      </c>
      <c r="N252" s="9">
        <f>_xlfn.XLOOKUP($E252,'Copy of Raw Data'!$E:$E,'Copy of Raw Data'!N:N,"ERROR",0,1)</f>
        <v>32</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25% to 30%</v>
      </c>
      <c r="P252" s="16">
        <f t="shared" si="16"/>
        <v>0.275</v>
      </c>
      <c r="Q252" s="9">
        <f>_xlfn.XLOOKUP($E252,'Copy of Raw Data'!$E:$E,'Copy of Raw Data'!Q:Q,"ERROR",0,1)</f>
        <v>6.5</v>
      </c>
      <c r="R252" s="9" t="str">
        <f>_xlfn.XLOOKUP($E252,'Copy of Raw Data'!$E:$E,'Copy of Raw Data'!R:R,"ERROR",0,1)</f>
        <v>fl oz</v>
      </c>
      <c r="S252" s="17">
        <f t="shared" si="19"/>
        <v>3.43195266272189</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3 to 4</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0.1 to 0.2</v>
      </c>
      <c r="V252" s="17">
        <f t="shared" si="17"/>
        <v>0.160085485649337</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0.1 to 0.2</v>
      </c>
      <c r="X252" s="17">
        <f t="shared" si="18"/>
        <v>0.116061977095769</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6 to 8</v>
      </c>
      <c r="Z252" s="17">
        <f t="array" ref="Z252">_xlfn.IFS(AA252="oz",_xlfn.IFS(R252="oz",Q252,R252="fl oz",Q252*1.04,R252="ml",Q252*0.0338),AA252="fl oz",_xlfn.IFS(R252="oz",Q252/1.04,R252="fl oz",Q252,R252="ml",Q252*0.0338/1.04),AA252="ml",_xlfn.IFS(R252="oz",Q252/0.0338,R252="fl oz",Q252*1.04/0.0338,R252="ml",Q252))</f>
        <v>6.76</v>
      </c>
      <c r="AA252" s="9" t="str">
        <f>_xlfn.XLOOKUP($E252,'Copy of Raw Data'!$E:$E,'Copy of Raw Data'!AA:AA,"ERROR",0,1)</f>
        <v>oz</v>
      </c>
      <c r="AB252" s="9"/>
      <c r="AC252" s="9"/>
      <c r="AD252" s="9"/>
      <c r="AE252" s="9"/>
      <c r="AF252" s="9"/>
      <c r="AG252">
        <f>IF(SUMIF('Claims Backend'!$AG$1:$AZ$1,AG$3,'Claims Backend'!$AG251:$AZ251)&gt;=1,1,0)*$H252</f>
        <v>0</v>
      </c>
    </row>
    <row r="253" hidden="1" spans="1:33">
      <c r="A253" s="9" t="str">
        <f>_xlfn.XLOOKUP($E253,'Copy of Raw Data'!$E:$E,'Copy of Raw Data'!A:A,"ERROR",0,1)</f>
        <v>US</v>
      </c>
      <c r="B253" s="9" t="str">
        <f>_xlfn.XLOOKUP($E253,'Copy of Raw Data'!$E:$E,'Copy of Raw Data'!B:B,"ERROR",0,1)</f>
        <v>Hair Mousses</v>
      </c>
      <c r="C253" s="9" t="str">
        <f>_xlfn.XLOOKUP($E253,'Copy of Raw Data'!$E:$E,'Copy of Raw Data'!C:C,"ERROR",0,1)</f>
        <v>garnier</v>
      </c>
      <c r="D253" s="9" t="str">
        <f>_xlfn.XLOOKUP($E253,'Copy of Raw Data'!$E:$E,'Copy of Raw Data'!D:D,"ERROR",0,1)</f>
        <v>www.amazon.com/dp/B07CBFF725</v>
      </c>
      <c r="E253" s="9" t="s">
        <v>911</v>
      </c>
      <c r="F253" s="9" t="str">
        <f>_xlfn.XLOOKUP($E253,'Copy of Raw Data'!$E:$E,'Copy of Raw Data'!F:F,"ERROR",0,1)</f>
        <v>Garnier Fructis Style Curl Renew Reactivating Milk Spray For Curly Hair, 5 Ounce (Pack of 2) (Packaging May Vary)</v>
      </c>
      <c r="G253" s="9">
        <f>_xlfn.XLOOKUP($E253,'Copy of Raw Data'!$E:$E,'Copy of Raw Data'!G:G,"ERROR",0,1)</f>
        <v>160</v>
      </c>
      <c r="H253" s="9">
        <f>_xlfn.XLOOKUP($E253,'Copy of Raw Data'!$E:$E,'Copy of Raw Data'!H:H,"ERROR",0,1)</f>
        <v>1456.19</v>
      </c>
      <c r="I253" s="9">
        <f>_xlfn.XLOOKUP($E253,'Copy of Raw Data'!$E:$E,'Copy of Raw Data'!I:I,"ERROR",0,1)</f>
        <v>5.81820123573642e-5</v>
      </c>
      <c r="J253" s="9" t="str">
        <f>_xlfn.XLOOKUP($E253,'Copy of Raw Data'!$E:$E,'Copy of 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5 to 10</v>
      </c>
      <c r="L253" s="9">
        <f>_xlfn.XLOOKUP($E253,'Copy of Raw Data'!$E:$E,'Copy of Raw Data'!L:L,"ERROR",0,1)</f>
        <v>9.11</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5 to 10</v>
      </c>
      <c r="N253" s="9">
        <f>_xlfn.XLOOKUP($E253,'Copy of Raw Data'!$E:$E,'Copy of Raw Data'!N:N,"ERROR",0,1)</f>
        <v>9.11</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16"/>
        <v>0</v>
      </c>
      <c r="Q253" s="9">
        <f>_xlfn.XLOOKUP($E253,'Copy of Raw Data'!$E:$E,'Copy of Raw Data'!Q:Q,"ERROR",0,1)</f>
        <v>10</v>
      </c>
      <c r="R253" s="9" t="str">
        <f>_xlfn.XLOOKUP($E253,'Copy of Raw Data'!$E:$E,'Copy of Raw Data'!R:R,"ERROR",0,1)</f>
        <v>oz</v>
      </c>
      <c r="S253" s="17">
        <f t="shared" si="19"/>
        <v>0.911</v>
      </c>
      <c r="T253" s="9" t="str">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0.75 to 1</v>
      </c>
      <c r="U253" s="17"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17">
        <f t="shared" si="17"/>
        <v>0.0308082516063578</v>
      </c>
      <c r="W253" s="17"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17">
        <f t="shared" si="18"/>
        <v>0.0308082516063578</v>
      </c>
      <c r="Y253" s="9"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8 to 10</v>
      </c>
      <c r="Z253" s="17">
        <f t="array" ref="Z253">_xlfn.IFS(AA253="oz",_xlfn.IFS(R253="oz",Q253,R253="fl oz",Q253*1.04,R253="ml",Q253*0.0338),AA253="fl oz",_xlfn.IFS(R253="oz",Q253/1.04,R253="fl oz",Q253,R253="ml",Q253*0.0338/1.04),AA253="ml",_xlfn.IFS(R253="oz",Q253/0.0338,R253="fl oz",Q253*1.04/0.0338,R253="ml",Q253))</f>
        <v>10</v>
      </c>
      <c r="AA253" s="9" t="str">
        <f>_xlfn.XLOOKUP($E253,'Copy of Raw Data'!$E:$E,'Copy of Raw Data'!AA:AA,"ERROR",0,1)</f>
        <v>oz</v>
      </c>
      <c r="AB253" s="9"/>
      <c r="AC253" s="9"/>
      <c r="AD253" s="9"/>
      <c r="AE253" s="9"/>
      <c r="AF253" s="9"/>
      <c r="AG253">
        <f>IF(SUMIF('Claims Backend'!$AG$1:$AZ$1,AG$3,'Claims Backend'!$AG252:$AZ252)&gt;=1,1,0)*$H253</f>
        <v>0</v>
      </c>
    </row>
    <row r="254" hidden="1" spans="1:33">
      <c r="A254" s="9" t="str">
        <f>_xlfn.XLOOKUP($E254,'Copy of Raw Data'!$E:$E,'Copy of Raw Data'!A:A,"ERROR",0,1)</f>
        <v>US</v>
      </c>
      <c r="B254" s="9" t="str">
        <f>_xlfn.XLOOKUP($E254,'Copy of Raw Data'!$E:$E,'Copy of Raw Data'!B:B,"ERROR",0,1)</f>
        <v>Hair Mousses</v>
      </c>
      <c r="C254" s="9" t="str">
        <f>_xlfn.XLOOKUP($E254,'Copy of Raw Data'!$E:$E,'Copy of Raw Data'!C:C,"ERROR",0,1)</f>
        <v>Dolahair</v>
      </c>
      <c r="D254" s="9" t="str">
        <f>_xlfn.XLOOKUP($E254,'Copy of Raw Data'!$E:$E,'Copy of Raw Data'!D:D,"ERROR",0,1)</f>
        <v>www.amazon.com/dp/B0C5LLJLLS</v>
      </c>
      <c r="E254" s="9" t="s">
        <v>915</v>
      </c>
      <c r="F254" s="9" t="str">
        <f>_xlfn.XLOOKUP($E254,'Copy of Raw Data'!$E:$E,'Copy of Raw Data'!F:F,"ERROR",0,1)</f>
        <v>Dolahair Lace Tint Spray For Wigs Melt, Wig Mousse Spray Foam Melting Hair Mousse For Lace Front Wig Lace Melting Spray Lace Tint Foam Mousse With 2 Lace Melting Band Lace Glue Wig Kit Bleach</v>
      </c>
      <c r="G254" s="9">
        <f>_xlfn.XLOOKUP($E254,'Copy of Raw Data'!$E:$E,'Copy of Raw Data'!G:G,"ERROR",0,1)</f>
        <v>86</v>
      </c>
      <c r="H254" s="9">
        <f>_xlfn.XLOOKUP($E254,'Copy of Raw Data'!$E:$E,'Copy of Raw Data'!H:H,"ERROR",0,1)</f>
        <v>1368.52</v>
      </c>
      <c r="I254" s="9">
        <f>_xlfn.XLOOKUP($E254,'Copy of Raw Data'!$E:$E,'Copy of Raw Data'!I:I,"ERROR",0,1)</f>
        <v>5.72543448701242e-5</v>
      </c>
      <c r="J254" s="9" t="str">
        <f>_xlfn.XLOOKUP($E254,'Copy of Raw Data'!$E:$E,'Copy of 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15 to 20</v>
      </c>
      <c r="L254" s="9">
        <f>_xlfn.XLOOKUP($E254,'Copy of Raw Data'!$E:$E,'Copy of Raw Data'!L:L,"ERROR",0,1)</f>
        <v>15.99</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15 to 20</v>
      </c>
      <c r="N254" s="9">
        <f>_xlfn.XLOOKUP($E254,'Copy of Raw Data'!$E:$E,'Copy of Raw Data'!N:N,"ERROR",0,1)</f>
        <v>15.99</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No Discount</v>
      </c>
      <c r="P254" s="16">
        <f t="shared" si="16"/>
        <v>0</v>
      </c>
      <c r="Q254" s="9">
        <f>_xlfn.XLOOKUP($E254,'Copy of Raw Data'!$E:$E,'Copy of Raw Data'!Q:Q,"ERROR",0,1)</f>
        <v>0</v>
      </c>
      <c r="R254" s="9">
        <f>_xlfn.XLOOKUP($E254,'Copy of Raw Data'!$E:$E,'Copy of Raw Data'!R:R,"ERROR",0,1)</f>
        <v>0</v>
      </c>
      <c r="S254" s="17" t="e">
        <f t="shared" si="19"/>
        <v>#N/A</v>
      </c>
      <c r="T254" s="9" t="e">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#N/A</v>
      </c>
      <c r="U254" s="17" t="e">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#N/A</v>
      </c>
      <c r="V254" s="17" t="e">
        <f t="shared" si="17"/>
        <v>#N/A</v>
      </c>
      <c r="W254" s="17" t="e">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#N/A</v>
      </c>
      <c r="X254" s="17" t="e">
        <f t="shared" si="18"/>
        <v>#N/A</v>
      </c>
      <c r="Y254" s="9" t="e">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#N/A</v>
      </c>
      <c r="Z254" s="17" t="e">
        <f t="array" ref="Z254">_xlfn.IFS(AA254="oz",_xlfn.IFS(R254="oz",Q254,R254="fl oz",Q254*1.04,R254="ml",Q254*0.0338),AA254="fl oz",_xlfn.IFS(R254="oz",Q254/1.04,R254="fl oz",Q254,R254="ml",Q254*0.0338/1.04),AA254="ml",_xlfn.IFS(R254="oz",Q254/0.0338,R254="fl oz",Q254*1.04/0.0338,R254="ml",Q254))</f>
        <v>#N/A</v>
      </c>
      <c r="AA254" s="9" t="str">
        <f>_xlfn.XLOOKUP($E254,'Copy of Raw Data'!$E:$E,'Copy of Raw Data'!AA:AA,"ERROR",0,1)</f>
        <v>oz</v>
      </c>
      <c r="AB254" s="9"/>
      <c r="AC254" s="9"/>
      <c r="AD254" s="9"/>
      <c r="AE254" s="9"/>
      <c r="AF254" s="9"/>
      <c r="AG254">
        <f>IF(SUMIF('Claims Backend'!$AG$1:$AZ$1,AG$3,'Claims Backend'!$AG253:$AZ253)&gt;=1,1,0)*$H254</f>
        <v>0</v>
      </c>
    </row>
    <row r="255" hidden="1" spans="1:33">
      <c r="A255" s="9" t="str">
        <f>_xlfn.XLOOKUP($E255,'Copy of Raw Data'!$E:$E,'Copy of Raw Data'!A:A,"ERROR",0,1)</f>
        <v>US</v>
      </c>
      <c r="B255" s="9" t="str">
        <f>_xlfn.XLOOKUP($E255,'Copy of Raw Data'!$E:$E,'Copy of Raw Data'!B:B,"ERROR",0,1)</f>
        <v>Hair Mousses</v>
      </c>
      <c r="C255" s="9" t="str">
        <f>_xlfn.XLOOKUP($E255,'Copy of Raw Data'!$E:$E,'Copy of Raw Data'!C:C,"ERROR",0,1)</f>
        <v>herbal essences</v>
      </c>
      <c r="D255" s="9" t="str">
        <f>_xlfn.XLOOKUP($E255,'Copy of Raw Data'!$E:$E,'Copy of Raw Data'!D:D,"ERROR",0,1)</f>
        <v>www.amazon.com/dp/B00G3AE3UY</v>
      </c>
      <c r="E255" s="9" t="s">
        <v>918</v>
      </c>
      <c r="F255" s="9" t="str">
        <f>_xlfn.XLOOKUP($E255,'Copy of Raw Data'!$E:$E,'Copy of Raw Data'!F:F,"ERROR",0,1)</f>
        <v>Herbal Essences Body Envy Va-Va-volumizing Hairspray, 17 Fluid Ounce</v>
      </c>
      <c r="G255" s="9">
        <f>_xlfn.XLOOKUP($E255,'Copy of Raw Data'!$E:$E,'Copy of Raw Data'!G:G,"ERROR",0,1)</f>
        <v>142</v>
      </c>
      <c r="H255" s="9">
        <f>_xlfn.XLOOKUP($E255,'Copy of Raw Data'!$E:$E,'Copy of Raw Data'!H:H,"ERROR",0,1)</f>
        <v>1346.7</v>
      </c>
      <c r="I255" s="9">
        <f>_xlfn.XLOOKUP($E255,'Copy of Raw Data'!$E:$E,'Copy of Raw Data'!I:I,"ERROR",0,1)</f>
        <v>5.70230657165685e-5</v>
      </c>
      <c r="J255" s="9" t="str">
        <f>_xlfn.XLOOKUP($E255,'Copy of Raw Data'!$E:$E,'Copy of 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_xlfn.XLOOKUP($E255,'Copy of Raw Data'!$E:$E,'Copy of Raw Data'!L:L,"ERROR",0,1)</f>
        <v>9.42</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10 to 15</v>
      </c>
      <c r="N255" s="9">
        <f>_xlfn.XLOOKUP($E255,'Copy of Raw Data'!$E:$E,'Copy of Raw Data'!N:N,"ERROR",0,1)</f>
        <v>12.41</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20% to 25%</v>
      </c>
      <c r="P255" s="16">
        <f t="shared" si="16"/>
        <v>0.240934730056406</v>
      </c>
      <c r="Q255" s="9">
        <f>_xlfn.XLOOKUP($E255,'Copy of Raw Data'!$E:$E,'Copy of Raw Data'!Q:Q,"ERROR",0,1)</f>
        <v>17</v>
      </c>
      <c r="R255" s="9" t="str">
        <f>_xlfn.XLOOKUP($E255,'Copy of Raw Data'!$E:$E,'Copy of Raw Data'!R:R,"ERROR",0,1)</f>
        <v>fl oz</v>
      </c>
      <c r="S255" s="17">
        <f t="shared" si="19"/>
        <v>0.532805429864253</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0.5 to 0.75</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17"/>
        <v>0.0237376759189407</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18"/>
        <v>0.0180184453792443</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15 to 20</v>
      </c>
      <c r="Z255" s="17">
        <f t="array" ref="Z255">_xlfn.IFS(AA255="oz",_xlfn.IFS(R255="oz",Q255,R255="fl oz",Q255*1.04,R255="ml",Q255*0.0338),AA255="fl oz",_xlfn.IFS(R255="oz",Q255/1.04,R255="fl oz",Q255,R255="ml",Q255*0.0338/1.04),AA255="ml",_xlfn.IFS(R255="oz",Q255/0.0338,R255="fl oz",Q255*1.04/0.0338,R255="ml",Q255))</f>
        <v>17.68</v>
      </c>
      <c r="AA255" s="9" t="str">
        <f>_xlfn.XLOOKUP($E255,'Copy of Raw Data'!$E:$E,'Copy of Raw Data'!AA:AA,"ERROR",0,1)</f>
        <v>oz</v>
      </c>
      <c r="AB255" s="9"/>
      <c r="AC255" s="9"/>
      <c r="AD255" s="9"/>
      <c r="AE255" s="9"/>
      <c r="AF255" s="9"/>
      <c r="AG255">
        <f>IF(SUMIF('Claims Backend'!$AG$1:$AZ$1,AG$3,'Claims Backend'!$AG254:$AZ254)&gt;=1,1,0)*$H255</f>
        <v>0</v>
      </c>
    </row>
    <row r="256" hidden="1" spans="1:33">
      <c r="A256" s="9" t="str">
        <f>_xlfn.XLOOKUP($E256,'Copy of Raw Data'!$E:$E,'Copy of Raw Data'!A:A,"ERROR",0,1)</f>
        <v>US</v>
      </c>
      <c r="B256" s="9" t="str">
        <f>_xlfn.XLOOKUP($E256,'Copy of Raw Data'!$E:$E,'Copy of Raw Data'!B:B,"ERROR",0,1)</f>
        <v>Hair Mousses</v>
      </c>
      <c r="C256" s="9" t="str">
        <f>_xlfn.XLOOKUP($E256,'Copy of Raw Data'!$E:$E,'Copy of Raw Data'!C:C,"ERROR",0,1)</f>
        <v>Wet n Wavy</v>
      </c>
      <c r="D256" s="9" t="str">
        <f>_xlfn.XLOOKUP($E256,'Copy of Raw Data'!$E:$E,'Copy of Raw Data'!D:D,"ERROR",0,1)</f>
        <v>www.amazon.com/dp/B004VTV88O</v>
      </c>
      <c r="E256" s="9" t="s">
        <v>922</v>
      </c>
      <c r="F256" s="9" t="str">
        <f>_xlfn.XLOOKUP($E256,'Copy of Raw Data'!$E:$E,'Copy of Raw Data'!F:F,"ERROR",0,1)</f>
        <v>Wet N Wavy Curl Foam Mousse, 8 Ounce</v>
      </c>
      <c r="G256" s="9">
        <f>_xlfn.XLOOKUP($E256,'Copy of Raw Data'!$E:$E,'Copy of Raw Data'!G:G,"ERROR",0,1)</f>
        <v>146</v>
      </c>
      <c r="H256" s="9">
        <f>_xlfn.XLOOKUP($E256,'Copy of Raw Data'!$E:$E,'Copy of Raw Data'!H:H,"ERROR",0,1)</f>
        <v>1341.26</v>
      </c>
      <c r="I256" s="9">
        <f>_xlfn.XLOOKUP($E256,'Copy of Raw Data'!$E:$E,'Copy of Raw Data'!I:I,"ERROR",0,1)</f>
        <v>5.58254308350126e-5</v>
      </c>
      <c r="J256" s="9" t="str">
        <f>_xlfn.XLOOKUP($E256,'Copy of Raw Data'!$E:$E,'Copy of 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_xlfn.XLOOKUP($E256,'Copy of Raw Data'!$E:$E,'Copy of Raw Data'!L:L,"ERROR",0,1)</f>
        <v>9.37</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_xlfn.XLOOKUP($E256,'Copy of Raw Data'!$E:$E,'Copy of Raw Data'!N:N,"ERROR",0,1)</f>
        <v>9.5</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0% to 2%</v>
      </c>
      <c r="P256" s="16">
        <f t="shared" si="16"/>
        <v>0.0136842105263159</v>
      </c>
      <c r="Q256" s="9">
        <f>_xlfn.XLOOKUP($E256,'Copy of Raw Data'!$E:$E,'Copy of Raw Data'!Q:Q,"ERROR",0,1)</f>
        <v>236.59</v>
      </c>
      <c r="R256" s="9" t="str">
        <f>_xlfn.XLOOKUP($E256,'Copy of Raw Data'!$E:$E,'Copy of Raw Data'!R:R,"ERROR",0,1)</f>
        <v>ml</v>
      </c>
      <c r="S256" s="17">
        <f t="shared" si="19"/>
        <v>1.17172718589646</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1 to 2</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17"/>
        <v>0.0401753062700426</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18"/>
        <v>0.0396255389210841</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6 to 8</v>
      </c>
      <c r="Z256" s="17">
        <f t="array" ref="Z256">_xlfn.IFS(AA256="oz",_xlfn.IFS(R256="oz",Q256,R256="fl oz",Q256*1.04,R256="ml",Q256*0.0338),AA256="fl oz",_xlfn.IFS(R256="oz",Q256/1.04,R256="fl oz",Q256,R256="ml",Q256*0.0338/1.04),AA256="ml",_xlfn.IFS(R256="oz",Q256/0.0338,R256="fl oz",Q256*1.04/0.0338,R256="ml",Q256))</f>
        <v>7.996742</v>
      </c>
      <c r="AA256" s="9" t="str">
        <f>_xlfn.XLOOKUP($E256,'Copy of Raw Data'!$E:$E,'Copy of Raw Data'!AA:AA,"ERROR",0,1)</f>
        <v>oz</v>
      </c>
      <c r="AB256" s="9"/>
      <c r="AC256" s="9"/>
      <c r="AD256" s="9"/>
      <c r="AE256" s="9"/>
      <c r="AF256" s="9"/>
      <c r="AG256">
        <f>IF(SUMIF('Claims Backend'!$AG$1:$AZ$1,AG$3,'Claims Backend'!$AG255:$AZ255)&gt;=1,1,0)*$H256</f>
        <v>0</v>
      </c>
    </row>
    <row r="257" hidden="1" spans="1:33">
      <c r="A257" s="9" t="str">
        <f>_xlfn.XLOOKUP($E257,'Copy of Raw Data'!$E:$E,'Copy of Raw Data'!A:A,"ERROR",0,1)</f>
        <v>US</v>
      </c>
      <c r="B257" s="9" t="str">
        <f>_xlfn.XLOOKUP($E257,'Copy of Raw Data'!$E:$E,'Copy of Raw Data'!B:B,"ERROR",0,1)</f>
        <v>Hair Mousses</v>
      </c>
      <c r="C257" s="9" t="str">
        <f>_xlfn.XLOOKUP($E257,'Copy of Raw Data'!$E:$E,'Copy of Raw Data'!C:C,"ERROR",0,1)</f>
        <v>aunt jackie's</v>
      </c>
      <c r="D257" s="9" t="str">
        <f>_xlfn.XLOOKUP($E257,'Copy of Raw Data'!$E:$E,'Copy of Raw Data'!D:D,"ERROR",0,1)</f>
        <v>www.amazon.com/dp/B07V3GCCM5</v>
      </c>
      <c r="E257" s="9" t="s">
        <v>925</v>
      </c>
      <c r="F257" s="9" t="str">
        <f>_xlfn.XLOOKUP($E257,'Copy of Raw Data'!$E:$E,'Copy of Raw Data'!F:F,"ERROR",0,1)</f>
        <v>Aunt Jackie's Grapeseed Style and Shine Recipes Rescued Thirst Quenching Hair Recovery Conditioner Repair Treatment, Seals in Moisture, 15 oz</v>
      </c>
      <c r="G257" s="9">
        <f>_xlfn.XLOOKUP($E257,'Copy of Raw Data'!$E:$E,'Copy of Raw Data'!G:G,"ERROR",0,1)</f>
        <v>136</v>
      </c>
      <c r="H257" s="9">
        <f>_xlfn.XLOOKUP($E257,'Copy of Raw Data'!$E:$E,'Copy of Raw Data'!H:H,"ERROR",0,1)</f>
        <v>1313.09</v>
      </c>
      <c r="I257" s="9">
        <f>_xlfn.XLOOKUP($E257,'Copy of Raw Data'!$E:$E,'Copy of Raw Data'!I:I,"ERROR",0,1)</f>
        <v>5.57310485333777e-5</v>
      </c>
      <c r="J257" s="9" t="str">
        <f>_xlfn.XLOOKUP($E257,'Copy of Raw Data'!$E:$E,'Copy of 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_xlfn.XLOOKUP($E257,'Copy of Raw Data'!$E:$E,'Copy of Raw Data'!L:L,"ERROR",0,1)</f>
        <v>9.66</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_xlfn.XLOOKUP($E257,'Copy of Raw Data'!$E:$E,'Copy of Raw Data'!N:N,"ERROR",0,1)</f>
        <v>9.66</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No Discount</v>
      </c>
      <c r="P257" s="16">
        <f t="shared" si="16"/>
        <v>0</v>
      </c>
      <c r="Q257" s="9">
        <f>_xlfn.XLOOKUP($E257,'Copy of Raw Data'!$E:$E,'Copy of Raw Data'!Q:Q,"ERROR",0,1)</f>
        <v>15</v>
      </c>
      <c r="R257" s="9" t="str">
        <f>_xlfn.XLOOKUP($E257,'Copy of Raw Data'!$E:$E,'Copy of Raw Data'!R:R,"ERROR",0,1)</f>
        <v>oz</v>
      </c>
      <c r="S257" s="17">
        <f t="shared" si="19"/>
        <v>0.644</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0.5 to 0.75</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 to 0.05</v>
      </c>
      <c r="V257" s="17">
        <f t="shared" si="17"/>
        <v>0.021778829895164</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 to 0.05</v>
      </c>
      <c r="X257" s="17">
        <f t="shared" si="18"/>
        <v>0.021778829895164</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10 to 15</v>
      </c>
      <c r="Z257" s="17">
        <f t="array" ref="Z257">_xlfn.IFS(AA257="oz",_xlfn.IFS(R257="oz",Q257,R257="fl oz",Q257*1.04,R257="ml",Q257*0.0338),AA257="fl oz",_xlfn.IFS(R257="oz",Q257/1.04,R257="fl oz",Q257,R257="ml",Q257*0.0338/1.04),AA257="ml",_xlfn.IFS(R257="oz",Q257/0.0338,R257="fl oz",Q257*1.04/0.0338,R257="ml",Q257))</f>
        <v>15</v>
      </c>
      <c r="AA257" s="9" t="str">
        <f>_xlfn.XLOOKUP($E257,'Copy of Raw Data'!$E:$E,'Copy of Raw Data'!AA:AA,"ERROR",0,1)</f>
        <v>oz</v>
      </c>
      <c r="AB257" s="9"/>
      <c r="AC257" s="9"/>
      <c r="AD257" s="9"/>
      <c r="AE257" s="9"/>
      <c r="AF257" s="9"/>
      <c r="AG257">
        <f>IF(SUMIF('Claims Backend'!$AG$1:$AZ$1,AG$3,'Claims Backend'!$AG256:$AZ256)&gt;=1,1,0)*$H257</f>
        <v>0</v>
      </c>
    </row>
    <row r="258" hidden="1" spans="1:33">
      <c r="A258" s="9" t="str">
        <f>_xlfn.XLOOKUP($E258,'Copy of Raw Data'!$E:$E,'Copy of Raw Data'!A:A,"ERROR",0,1)</f>
        <v>US</v>
      </c>
      <c r="B258" s="9" t="str">
        <f>_xlfn.XLOOKUP($E258,'Copy of Raw Data'!$E:$E,'Copy of Raw Data'!B:B,"ERROR",0,1)</f>
        <v>Hair Mousses</v>
      </c>
      <c r="C258" s="9" t="str">
        <f>_xlfn.XLOOKUP($E258,'Copy of Raw Data'!$E:$E,'Copy of Raw Data'!C:C,"ERROR",0,1)</f>
        <v>Dolahair</v>
      </c>
      <c r="D258" s="9" t="str">
        <f>_xlfn.XLOOKUP($E258,'Copy of Raw Data'!$E:$E,'Copy of Raw Data'!D:D,"ERROR",0,1)</f>
        <v>www.amazon.com/dp/B0C7PXLDXG</v>
      </c>
      <c r="E258" s="9" t="s">
        <v>928</v>
      </c>
      <c r="F258" s="9" t="str">
        <f>_xlfn.XLOOKUP($E258,'Copy of Raw Data'!$E:$E,'Copy of Raw Data'!F:F,"ERROR",0,1)</f>
        <v>Dolahair Braid Mousse Foam Hair Mousse for Braids Locks Box Braids Curly Hair Setting Mousse for Braids Styling Mousse for Natural Hair Babyhair Edge Setting Mousse (3.4 Fl Oz)</v>
      </c>
      <c r="G258" s="9">
        <f>_xlfn.XLOOKUP($E258,'Copy of Raw Data'!$E:$E,'Copy of Raw Data'!G:G,"ERROR",0,1)</f>
        <v>188</v>
      </c>
      <c r="H258" s="9">
        <f>_xlfn.XLOOKUP($E258,'Copy of Raw Data'!$E:$E,'Copy of Raw Data'!H:H,"ERROR",0,1)</f>
        <v>1310.87</v>
      </c>
      <c r="I258" s="9">
        <f>_xlfn.XLOOKUP($E258,'Copy of Raw Data'!$E:$E,'Copy of Raw Data'!I:I,"ERROR",0,1)</f>
        <v>5.28676935716172e-5</v>
      </c>
      <c r="J258" s="9" t="str">
        <f>_xlfn.XLOOKUP($E258,'Copy of Raw Data'!$E:$E,'Copy of 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 to 10</v>
      </c>
      <c r="L258" s="9">
        <f>_xlfn.XLOOKUP($E258,'Copy of Raw Data'!$E:$E,'Copy of Raw Data'!L:L,"ERROR",0,1)</f>
        <v>6.99</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5 to 10</v>
      </c>
      <c r="N258" s="9">
        <f>_xlfn.XLOOKUP($E258,'Copy of Raw Data'!$E:$E,'Copy of Raw Data'!N:N,"ERROR",0,1)</f>
        <v>7.73</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8% to 10%</v>
      </c>
      <c r="P258" s="16">
        <f t="shared" si="16"/>
        <v>0.0957309184993532</v>
      </c>
      <c r="Q258" s="9">
        <f>_xlfn.XLOOKUP($E258,'Copy of Raw Data'!$E:$E,'Copy of Raw Data'!Q:Q,"ERROR",0,1)</f>
        <v>3.4</v>
      </c>
      <c r="R258" s="9" t="str">
        <f>_xlfn.XLOOKUP($E258,'Copy of Raw Data'!$E:$E,'Copy of Raw Data'!R:R,"ERROR",0,1)</f>
        <v>fl oz</v>
      </c>
      <c r="S258" s="17">
        <f t="shared" si="19"/>
        <v>1.97680995475113</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1 to 2</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0.05 to 0.1</v>
      </c>
      <c r="V258" s="17">
        <f t="shared" si="17"/>
        <v>0.0739291840666445</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0.05 to 0.1</v>
      </c>
      <c r="X258" s="17">
        <f t="shared" si="18"/>
        <v>0.0668518753720369</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2 to 4</v>
      </c>
      <c r="Z258" s="17">
        <f t="array" ref="Z258">_xlfn.IFS(AA258="oz",_xlfn.IFS(R258="oz",Q258,R258="fl oz",Q258*1.04,R258="ml",Q258*0.0338),AA258="fl oz",_xlfn.IFS(R258="oz",Q258/1.04,R258="fl oz",Q258,R258="ml",Q258*0.0338/1.04),AA258="ml",_xlfn.IFS(R258="oz",Q258/0.0338,R258="fl oz",Q258*1.04/0.0338,R258="ml",Q258))</f>
        <v>3.536</v>
      </c>
      <c r="AA258" s="9" t="str">
        <f>_xlfn.XLOOKUP($E258,'Copy of Raw Data'!$E:$E,'Copy of Raw Data'!AA:AA,"ERROR",0,1)</f>
        <v>oz</v>
      </c>
      <c r="AB258" s="9"/>
      <c r="AC258" s="9"/>
      <c r="AD258" s="9"/>
      <c r="AE258" s="9"/>
      <c r="AF258" s="9"/>
      <c r="AG258">
        <f>IF(SUMIF('Claims Backend'!$AG$1:$AZ$1,AG$3,'Claims Backend'!$AG257:$AZ257)&gt;=1,1,0)*$H258</f>
        <v>0</v>
      </c>
    </row>
    <row r="259" hidden="1" spans="1:33">
      <c r="A259" s="9" t="str">
        <f>_xlfn.XLOOKUP($E259,'Copy of Raw Data'!$E:$E,'Copy of Raw Data'!A:A,"ERROR",0,1)</f>
        <v>US</v>
      </c>
      <c r="B259" s="9" t="str">
        <f>_xlfn.XLOOKUP($E259,'Copy of Raw Data'!$E:$E,'Copy of Raw Data'!B:B,"ERROR",0,1)</f>
        <v>Hair Mousses</v>
      </c>
      <c r="C259" s="9" t="str">
        <f>_xlfn.XLOOKUP($E259,'Copy of Raw Data'!$E:$E,'Copy of Raw Data'!C:C,"ERROR",0,1)</f>
        <v>herbal essences</v>
      </c>
      <c r="D259" s="9" t="str">
        <f>_xlfn.XLOOKUP($E259,'Copy of Raw Data'!$E:$E,'Copy of Raw Data'!D:D,"ERROR",0,1)</f>
        <v>www.amazon.com/dp/B078YGG9Z6</v>
      </c>
      <c r="E259" s="9" t="s">
        <v>931</v>
      </c>
      <c r="F259" s="9" t="str">
        <f>_xlfn.XLOOKUP($E259,'Copy of Raw Data'!$E:$E,'Copy of Raw Data'!F:F,"ERROR",0,1)</f>
        <v>He Mopusse Totally Twisted 6.8oz</v>
      </c>
      <c r="G259" s="9">
        <f>_xlfn.XLOOKUP($E259,'Copy of Raw Data'!$E:$E,'Copy of Raw Data'!G:G,"ERROR",0,1)</f>
        <v>33</v>
      </c>
      <c r="H259" s="9">
        <f>_xlfn.XLOOKUP($E259,'Copy of Raw Data'!$E:$E,'Copy of Raw Data'!H:H,"ERROR",0,1)</f>
        <v>1243.52</v>
      </c>
      <c r="I259" s="9">
        <f>_xlfn.XLOOKUP($E259,'Copy of Raw Data'!$E:$E,'Copy of Raw Data'!I:I,"ERROR",0,1)</f>
        <v>5.17533872086218e-5</v>
      </c>
      <c r="J259" s="9" t="str">
        <f>_xlfn.XLOOKUP($E259,'Copy of Raw Data'!$E:$E,'Copy of 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30 to 40</v>
      </c>
      <c r="L259" s="9">
        <f>_xlfn.XLOOKUP($E259,'Copy of Raw Data'!$E:$E,'Copy of Raw Data'!L:L,"ERROR",0,1)</f>
        <v>38</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30 to 40</v>
      </c>
      <c r="N259" s="9">
        <f>_xlfn.XLOOKUP($E259,'Copy of Raw Data'!$E:$E,'Copy of Raw Data'!N:N,"ERROR",0,1)</f>
        <v>38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No Discount</v>
      </c>
      <c r="P259" s="16">
        <f t="shared" si="16"/>
        <v>0</v>
      </c>
      <c r="Q259" s="9">
        <f>_xlfn.XLOOKUP($E259,'Copy of Raw Data'!$E:$E,'Copy of Raw Data'!Q:Q,"ERROR",0,1)</f>
        <v>6.8</v>
      </c>
      <c r="R259" s="9" t="str">
        <f>_xlfn.XLOOKUP($E259,'Copy of Raw Data'!$E:$E,'Copy of Raw Data'!R:R,"ERROR",0,1)</f>
        <v>oz</v>
      </c>
      <c r="S259" s="17">
        <f t="shared" si="19"/>
        <v>5.58823529411765</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5 to 10</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0.1 to 0.2</v>
      </c>
      <c r="V259" s="17">
        <f t="shared" si="17"/>
        <v>0.18898327000736</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0.1 to 0.2</v>
      </c>
      <c r="X259" s="17">
        <f t="shared" si="18"/>
        <v>0.18898327000736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6 to 8</v>
      </c>
      <c r="Z259" s="17">
        <f t="array" ref="Z259">_xlfn.IFS(AA259="oz",_xlfn.IFS(R259="oz",Q259,R259="fl oz",Q259*1.04,R259="ml",Q259*0.0338),AA259="fl oz",_xlfn.IFS(R259="oz",Q259/1.04,R259="fl oz",Q259,R259="ml",Q259*0.0338/1.04),AA259="ml",_xlfn.IFS(R259="oz",Q259/0.0338,R259="fl oz",Q259*1.04/0.0338,R259="ml",Q259))</f>
        <v>6.8</v>
      </c>
      <c r="AA259" s="9" t="str">
        <f>_xlfn.XLOOKUP($E259,'Copy of Raw Data'!$E:$E,'Copy of Raw Data'!AA:AA,"ERROR",0,1)</f>
        <v>oz</v>
      </c>
      <c r="AB259" s="9"/>
      <c r="AC259" s="9"/>
      <c r="AD259" s="9"/>
      <c r="AE259" s="9"/>
      <c r="AF259" s="9"/>
      <c r="AG259">
        <f>IF(SUMIF('Claims Backend'!$AG$1:$AZ$1,AG$3,'Claims Backend'!$AG258:$AZ258)&gt;=1,1,0)*$H259</f>
        <v>0</v>
      </c>
    </row>
    <row r="260" hidden="1" spans="1:33">
      <c r="A260" s="9" t="str">
        <f>_xlfn.XLOOKUP($E260,'Copy of Raw Data'!$E:$E,'Copy of Raw Data'!A:A,"ERROR",0,1)</f>
        <v>US</v>
      </c>
      <c r="B260" s="9" t="str">
        <f>_xlfn.XLOOKUP($E260,'Copy of Raw Data'!$E:$E,'Copy of Raw Data'!B:B,"ERROR",0,1)</f>
        <v>Hair Mousses</v>
      </c>
      <c r="C260" s="9" t="str">
        <f>_xlfn.XLOOKUP($E260,'Copy of Raw Data'!$E:$E,'Copy of Raw Data'!C:C,"ERROR",0,1)</f>
        <v>Scruples</v>
      </c>
      <c r="D260" s="9" t="str">
        <f>_xlfn.XLOOKUP($E260,'Copy of Raw Data'!$E:$E,'Copy of Raw Data'!D:D,"ERROR",0,1)</f>
        <v>www.amazon.com/dp/B00HQXV76U</v>
      </c>
      <c r="E260" s="9" t="s">
        <v>935</v>
      </c>
      <c r="F260" s="9" t="str">
        <f>_xlfn.XLOOKUP($E260,'Copy of Raw Data'!$E:$E,'Copy of Raw Data'!F:F,"ERROR",0,1)</f>
        <v>Scruples Creme Parfait Volumizing Foam - Rich &amp; Weightless Styling Foam for Ultimate Smoothing Control, Hydration and Frizz-Free Hold - Alcohol-Free Volume Hair Mousse for Fine to Thick Hair (8.5 oz)</v>
      </c>
      <c r="G260" s="9">
        <f>_xlfn.XLOOKUP($E260,'Copy of Raw Data'!$E:$E,'Copy of Raw Data'!G:G,"ERROR",0,1)</f>
        <v>62</v>
      </c>
      <c r="H260" s="9">
        <f>_xlfn.XLOOKUP($E260,'Copy of Raw Data'!$E:$E,'Copy of Raw Data'!H:H,"ERROR",0,1)</f>
        <v>1217.31</v>
      </c>
      <c r="I260" s="9">
        <f>_xlfn.XLOOKUP($E260,'Copy of Raw Data'!$E:$E,'Copy of Raw Data'!I:I,"ERROR",0,1)</f>
        <v>5.01986301046636e-5</v>
      </c>
      <c r="J260" s="9" t="str">
        <f>_xlfn.XLOOKUP($E260,'Copy of Raw Data'!$E:$E,'Copy of 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15 to 20</v>
      </c>
      <c r="L260" s="9">
        <f>_xlfn.XLOOKUP($E260,'Copy of Raw Data'!$E:$E,'Copy of Raw Data'!L:L,"ERROR",0,1)</f>
        <v>19.64</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20 to 30</v>
      </c>
      <c r="N260" s="9">
        <f>_xlfn.XLOOKUP($E260,'Copy of Raw Data'!$E:$E,'Copy of Raw Data'!N:N,"ERROR",0,1)</f>
        <v>24.58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20% to 25%</v>
      </c>
      <c r="P260" s="16">
        <f t="shared" si="16"/>
        <v>0.200976403580146</v>
      </c>
      <c r="Q260" s="9">
        <f>_xlfn.XLOOKUP($E260,'Copy of Raw Data'!$E:$E,'Copy of Raw Data'!Q:Q,"ERROR",0,1)</f>
        <v>8.5</v>
      </c>
      <c r="R260" s="9" t="str">
        <f>_xlfn.XLOOKUP($E260,'Copy of Raw Data'!$E:$E,'Copy of Raw Data'!R:R,"ERROR",0,1)</f>
        <v>oz</v>
      </c>
      <c r="S260" s="17">
        <f t="shared" si="19"/>
        <v>2.31058823529412</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2 to 3</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0.05 to 0.1</v>
      </c>
      <c r="V260" s="17">
        <f t="shared" si="17"/>
        <v>0.0977938689848614</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0.05 to 0.1</v>
      </c>
      <c r="X260" s="17">
        <f t="shared" si="18"/>
        <v>0.078139608904096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8.5</v>
      </c>
      <c r="AA260" s="9" t="str">
        <f>_xlfn.XLOOKUP($E260,'Copy of Raw Data'!$E:$E,'Copy of Raw Data'!AA:AA,"ERROR",0,1)</f>
        <v>oz</v>
      </c>
      <c r="AB260" s="9"/>
      <c r="AC260" s="9"/>
      <c r="AD260" s="9"/>
      <c r="AE260" s="9"/>
      <c r="AF260" s="9"/>
      <c r="AG260">
        <f>IF(SUMIF('Claims Backend'!$AG$1:$AZ$1,AG$3,'Claims Backend'!$AG259:$AZ259)&gt;=1,1,0)*$H260</f>
        <v>0</v>
      </c>
    </row>
    <row r="261" hidden="1" spans="1:33">
      <c r="A261" s="9" t="str">
        <f>_xlfn.XLOOKUP($E261,'Copy of Raw Data'!$E:$E,'Copy of Raw Data'!A:A,"ERROR",0,1)</f>
        <v>US</v>
      </c>
      <c r="B261" s="9" t="str">
        <f>_xlfn.XLOOKUP($E261,'Copy of Raw Data'!$E:$E,'Copy of Raw Data'!B:B,"ERROR",0,1)</f>
        <v>Hair Mousses</v>
      </c>
      <c r="C261" s="9" t="str">
        <f>_xlfn.XLOOKUP($E261,'Copy of Raw Data'!$E:$E,'Copy of Raw Data'!C:C,"ERROR",0,1)</f>
        <v>aphogee</v>
      </c>
      <c r="D261" s="9" t="str">
        <f>_xlfn.XLOOKUP($E261,'Copy of Raw Data'!$E:$E,'Copy of Raw Data'!D:D,"ERROR",0,1)</f>
        <v>www.amazon.com/dp/B00GAAQGNO</v>
      </c>
      <c r="E261" s="9" t="s">
        <v>939</v>
      </c>
      <c r="F261" s="9" t="str">
        <f>_xlfn.XLOOKUP($E261,'Copy of Raw Data'!$E:$E,'Copy of Raw Data'!F:F,"ERROR",0,1)</f>
        <v>Aphogee Curlific Curl Definer, 8 Fl Oz</v>
      </c>
      <c r="G261" s="9">
        <f>_xlfn.XLOOKUP($E261,'Copy of Raw Data'!$E:$E,'Copy of Raw Data'!G:G,"ERROR",0,1)</f>
        <v>118</v>
      </c>
      <c r="H261" s="9">
        <f>_xlfn.XLOOKUP($E261,'Copy of Raw Data'!$E:$E,'Copy of Raw Data'!H:H,"ERROR",0,1)</f>
        <v>1180.74</v>
      </c>
      <c r="I261" s="9">
        <f>_xlfn.XLOOKUP($E261,'Copy of Raw Data'!$E:$E,'Copy of Raw Data'!I:I,"ERROR",0,1)</f>
        <v>4.89346725246615e-5</v>
      </c>
      <c r="J261" s="9" t="str">
        <f>_xlfn.XLOOKUP($E261,'Copy of Raw Data'!$E:$E,'Copy of 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_xlfn.XLOOKUP($E261,'Copy of Raw Data'!$E:$E,'Copy of Raw Data'!L:L,"ERROR",0,1)</f>
        <v>9.98</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_xlfn.XLOOKUP($E261,'Copy of Raw Data'!$E:$E,'Copy of 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No Discount</v>
      </c>
      <c r="P261" s="16">
        <f t="shared" ref="P261:P315" si="20">(N261-L261)/N261</f>
        <v>0</v>
      </c>
      <c r="Q261" s="9">
        <f>_xlfn.XLOOKUP($E261,'Copy of Raw Data'!$E:$E,'Copy of Raw Data'!Q:Q,"ERROR",0,1)</f>
        <v>8</v>
      </c>
      <c r="R261" s="9" t="str">
        <f>_xlfn.XLOOKUP($E261,'Copy of Raw Data'!$E:$E,'Copy of Raw Data'!R:R,"ERROR",0,1)</f>
        <v>fl oz</v>
      </c>
      <c r="S261" s="17">
        <f t="shared" si="19"/>
        <v>1.19951923076923</v>
      </c>
      <c r="T261" s="9" t="str">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1 to 2</v>
      </c>
      <c r="U261" s="17"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 to 0.05</v>
      </c>
      <c r="V261" s="17">
        <f t="shared" ref="V261:V315" si="21">N261/($Z261*29.57)</f>
        <v>0.0405654119299706</v>
      </c>
      <c r="W261" s="17"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 to 0.05</v>
      </c>
      <c r="X261" s="17">
        <f t="shared" ref="X261:X315" si="22">L261/($Z261*29.57)</f>
        <v>0.0405654119299706</v>
      </c>
      <c r="Y261" s="9"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8 to 10</v>
      </c>
      <c r="Z261" s="17">
        <f t="array" ref="Z261">_xlfn.IFS(AA261="oz",_xlfn.IFS(R261="oz",Q261,R261="fl oz",Q261*1.04,R261="ml",Q261*0.0338),AA261="fl oz",_xlfn.IFS(R261="oz",Q261/1.04,R261="fl oz",Q261,R261="ml",Q261*0.0338/1.04),AA261="ml",_xlfn.IFS(R261="oz",Q261/0.0338,R261="fl oz",Q261*1.04/0.0338,R261="ml",Q261))</f>
        <v>8.32</v>
      </c>
      <c r="AA261" s="9" t="str">
        <f>_xlfn.XLOOKUP($E261,'Copy of Raw Data'!$E:$E,'Copy of Raw Data'!AA:AA,"ERROR",0,1)</f>
        <v>oz</v>
      </c>
      <c r="AB261" s="9"/>
      <c r="AC261" s="9"/>
      <c r="AD261" s="9"/>
      <c r="AE261" s="9"/>
      <c r="AF261" s="9"/>
      <c r="AG261">
        <f>IF(SUMIF('Claims Backend'!$AG$1:$AZ$1,AG$3,'Claims Backend'!$AG260:$AZ260)&gt;=1,1,0)*$H261</f>
        <v>0</v>
      </c>
    </row>
    <row r="262" hidden="1" spans="1:33">
      <c r="A262" s="9" t="str">
        <f>_xlfn.XLOOKUP($E262,'Copy of Raw Data'!$E:$E,'Copy of Raw Data'!A:A,"ERROR",0,1)</f>
        <v>US</v>
      </c>
      <c r="B262" s="9" t="str">
        <f>_xlfn.XLOOKUP($E262,'Copy of Raw Data'!$E:$E,'Copy of Raw Data'!B:B,"ERROR",0,1)</f>
        <v>Hair Mousses</v>
      </c>
      <c r="C262" s="9" t="str">
        <f>_xlfn.XLOOKUP($E262,'Copy of Raw Data'!$E:$E,'Copy of Raw Data'!C:C,"ERROR",0,1)</f>
        <v>xgbyr</v>
      </c>
      <c r="D262" s="9" t="str">
        <f>_xlfn.XLOOKUP($E262,'Copy of Raw Data'!$E:$E,'Copy of Raw Data'!D:D,"ERROR",0,1)</f>
        <v>www.amazon.com/dp/B0CCVT6FQZ</v>
      </c>
      <c r="E262" s="9" t="s">
        <v>943</v>
      </c>
      <c r="F262" s="9" t="str">
        <f>_xlfn.XLOOKUP($E262,'Copy of Raw Data'!$E:$E,'Copy of Raw Data'!F:F,"ERROR",0,1)</f>
        <v>Beeswax Hair Removal Mousse, Smoothsweep Beeswax Hair Removal Mousse, Beeswax Hair Removal Mousse, Gentle Beeswax Hair Removal Mousse (2 PCS)</v>
      </c>
      <c r="G262" s="9">
        <f>_xlfn.XLOOKUP($E262,'Copy of Raw Data'!$E:$E,'Copy of Raw Data'!G:G,"ERROR",0,1)</f>
        <v>120</v>
      </c>
      <c r="H262" s="9">
        <f>_xlfn.XLOOKUP($E262,'Copy of Raw Data'!$E:$E,'Copy of Raw Data'!H:H,"ERROR",0,1)</f>
        <v>1151.01</v>
      </c>
      <c r="I262" s="9">
        <f>_xlfn.XLOOKUP($E262,'Copy of Raw Data'!$E:$E,'Copy of Raw Data'!I:I,"ERROR",0,1)</f>
        <v>4.75657040054531e-5</v>
      </c>
      <c r="J262" s="9" t="str">
        <f>_xlfn.XLOOKUP($E262,'Copy of Raw Data'!$E:$E,'Copy of 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_xlfn.XLOOKUP($E262,'Copy of Raw Data'!$E:$E,'Copy of Raw Data'!L:L,"ERROR",0,1)</f>
        <v>9.64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_xlfn.XLOOKUP($E262,'Copy of Raw Data'!$E:$E,'Copy of Raw Data'!N:N,"ERROR",0,1)</f>
        <v>9.98</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2% to 4%</v>
      </c>
      <c r="P262" s="16">
        <f t="shared" si="20"/>
        <v>0.0340681362725451</v>
      </c>
      <c r="Q262" s="9">
        <f>_xlfn.XLOOKUP($E262,'Copy of Raw Data'!$E:$E,'Copy of Raw Data'!Q:Q,"ERROR",0,1)</f>
        <v>0</v>
      </c>
      <c r="R262" s="9">
        <f>_xlfn.XLOOKUP($E262,'Copy of Raw Data'!$E:$E,'Copy of Raw Data'!R:R,"ERROR",0,1)</f>
        <v>0</v>
      </c>
      <c r="S262" s="17" t="e">
        <f t="shared" si="19"/>
        <v>#N/A</v>
      </c>
      <c r="T262" s="9" t="e">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#N/A</v>
      </c>
      <c r="U262" s="17" t="e">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#N/A</v>
      </c>
      <c r="V262" s="17" t="e">
        <f t="shared" si="21"/>
        <v>#N/A</v>
      </c>
      <c r="W262" s="17" t="e">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#N/A</v>
      </c>
      <c r="X262" s="17" t="e">
        <f t="shared" si="22"/>
        <v>#N/A</v>
      </c>
      <c r="Y262" s="9" t="e">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#N/A</v>
      </c>
      <c r="Z262" s="17" t="e">
        <f t="array" ref="Z262">_xlfn.IFS(AA262="oz",_xlfn.IFS(R262="oz",Q262,R262="fl oz",Q262*1.04,R262="ml",Q262*0.0338),AA262="fl oz",_xlfn.IFS(R262="oz",Q262/1.04,R262="fl oz",Q262,R262="ml",Q262*0.0338/1.04),AA262="ml",_xlfn.IFS(R262="oz",Q262/0.0338,R262="fl oz",Q262*1.04/0.0338,R262="ml",Q262))</f>
        <v>#N/A</v>
      </c>
      <c r="AA262" s="9" t="str">
        <f>_xlfn.XLOOKUP($E262,'Copy of Raw Data'!$E:$E,'Copy of Raw Data'!AA:AA,"ERROR",0,1)</f>
        <v>oz</v>
      </c>
      <c r="AB262" s="9"/>
      <c r="AC262" s="9"/>
      <c r="AD262" s="9"/>
      <c r="AE262" s="9"/>
      <c r="AF262" s="9"/>
      <c r="AG262">
        <f>IF(SUMIF('Claims Backend'!$AG$1:$AZ$1,AG$3,'Claims Backend'!$AG261:$AZ261)&gt;=1,1,0)*$H262</f>
        <v>0</v>
      </c>
    </row>
    <row r="263" hidden="1" spans="1:33">
      <c r="A263" s="9" t="str">
        <f>_xlfn.XLOOKUP($E263,'Copy of Raw Data'!$E:$E,'Copy of Raw Data'!A:A,"ERROR",0,1)</f>
        <v>US</v>
      </c>
      <c r="B263" s="9" t="str">
        <f>_xlfn.XLOOKUP($E263,'Copy of Raw Data'!$E:$E,'Copy of Raw Data'!B:B,"ERROR",0,1)</f>
        <v>Hair Mousses</v>
      </c>
      <c r="C263" s="9" t="str">
        <f>_xlfn.XLOOKUP($E263,'Copy of Raw Data'!$E:$E,'Copy of Raw Data'!C:C,"ERROR",0,1)</f>
        <v>Dolahair</v>
      </c>
      <c r="D263" s="9" t="str">
        <f>_xlfn.XLOOKUP($E263,'Copy of Raw Data'!$E:$E,'Copy of Raw Data'!D:D,"ERROR",0,1)</f>
        <v>www.amazon.com/dp/B0C84V5G9C</v>
      </c>
      <c r="E263" s="9" t="s">
        <v>946</v>
      </c>
      <c r="F263" s="9" t="str">
        <f>_xlfn.XLOOKUP($E263,'Copy of Raw Data'!$E:$E,'Copy of Raw Data'!F:F,"ERROR",0,1)</f>
        <v>Dolahair Braid Mousse Foam Hair Mousse for Braids Locks Box Braids Curly Hair Setting Mousse for Braids Styling Mousse for Natural Hair Babyhair Edge Setting Mousse (3.4 Fl Oz +edge brush+2 clips)</v>
      </c>
      <c r="G263" s="9">
        <f>_xlfn.XLOOKUP($E263,'Copy of Raw Data'!$E:$E,'Copy of Raw Data'!G:G,"ERROR",0,1)</f>
        <v>136</v>
      </c>
      <c r="H263" s="9">
        <f>_xlfn.XLOOKUP($E263,'Copy of Raw Data'!$E:$E,'Copy of Raw Data'!H:H,"ERROR",0,1)</f>
        <v>1118.81</v>
      </c>
      <c r="I263" s="9">
        <f>_xlfn.XLOOKUP($E263,'Copy of Raw Data'!$E:$E,'Copy of Raw Data'!I:I,"ERROR",0,1)</f>
        <v>4.7265976425937e-5</v>
      </c>
      <c r="J263" s="9" t="str">
        <f>_xlfn.XLOOKUP($E263,'Copy of Raw Data'!$E:$E,'Copy of 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 to 10</v>
      </c>
      <c r="L263" s="9">
        <f>_xlfn.XLOOKUP($E263,'Copy of Raw Data'!$E:$E,'Copy of Raw Data'!L:L,"ERROR",0,1)</f>
        <v>8.24</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 to 10</v>
      </c>
      <c r="N263" s="9">
        <f>_xlfn.XLOOKUP($E263,'Copy of Raw Data'!$E:$E,'Copy of Raw Data'!N:N,"ERROR",0,1)</f>
        <v>8.99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8% to 10%</v>
      </c>
      <c r="P263" s="16">
        <f t="shared" si="20"/>
        <v>0.0834260289210234</v>
      </c>
      <c r="Q263" s="9">
        <f>_xlfn.XLOOKUP($E263,'Copy of Raw Data'!$E:$E,'Copy of Raw Data'!Q:Q,"ERROR",0,1)</f>
        <v>3.4</v>
      </c>
      <c r="R263" s="9" t="str">
        <f>_xlfn.XLOOKUP($E263,'Copy of Raw Data'!$E:$E,'Copy of Raw Data'!R:R,"ERROR",0,1)</f>
        <v>fl oz</v>
      </c>
      <c r="S263" s="17">
        <f t="shared" si="19"/>
        <v>2.33031674208145</v>
      </c>
      <c r="T263" s="9" t="str">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2 to 3</v>
      </c>
      <c r="U263" s="17"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7">
        <f t="shared" si="21"/>
        <v>0.0859797367088143</v>
      </c>
      <c r="W263" s="17"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7">
        <f t="shared" si="22"/>
        <v>0.0788067887075228</v>
      </c>
      <c r="Y263" s="9"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2 to 4</v>
      </c>
      <c r="Z263" s="17">
        <f t="array" ref="Z263">_xlfn.IFS(AA263="oz",_xlfn.IFS(R263="oz",Q263,R263="fl oz",Q263*1.04,R263="ml",Q263*0.0338),AA263="fl oz",_xlfn.IFS(R263="oz",Q263/1.04,R263="fl oz",Q263,R263="ml",Q263*0.0338/1.04),AA263="ml",_xlfn.IFS(R263="oz",Q263/0.0338,R263="fl oz",Q263*1.04/0.0338,R263="ml",Q263))</f>
        <v>3.536</v>
      </c>
      <c r="AA263" s="9" t="str">
        <f>_xlfn.XLOOKUP($E263,'Copy of Raw Data'!$E:$E,'Copy of Raw Data'!AA:AA,"ERROR",0,1)</f>
        <v>oz</v>
      </c>
      <c r="AB263" s="9"/>
      <c r="AC263" s="9"/>
      <c r="AD263" s="9"/>
      <c r="AE263" s="9"/>
      <c r="AF263" s="9"/>
      <c r="AG263">
        <f>IF(SUMIF('Claims Backend'!$AG$1:$AZ$1,AG$3,'Claims Backend'!$AG262:$AZ262)&gt;=1,1,0)*$H263</f>
        <v>0</v>
      </c>
    </row>
    <row r="264" hidden="1" spans="1:33">
      <c r="A264" s="9" t="str">
        <f>_xlfn.XLOOKUP($E264,'Copy of Raw Data'!$E:$E,'Copy of Raw Data'!A:A,"ERROR",0,1)</f>
        <v>US</v>
      </c>
      <c r="B264" s="9" t="str">
        <f>_xlfn.XLOOKUP($E264,'Copy of Raw Data'!$E:$E,'Copy of Raw Data'!B:B,"ERROR",0,1)</f>
        <v>Hair Mousses</v>
      </c>
      <c r="C264" s="9" t="str">
        <f>_xlfn.XLOOKUP($E264,'Copy of Raw Data'!$E:$E,'Copy of Raw Data'!C:C,"ERROR",0,1)</f>
        <v>L'Oreal Paris</v>
      </c>
      <c r="D264" s="9" t="str">
        <f>_xlfn.XLOOKUP($E264,'Copy of Raw Data'!$E:$E,'Copy of Raw Data'!D:D,"ERROR",0,1)</f>
        <v>www.amazon.com/dp/B00OMGLCCI</v>
      </c>
      <c r="E264" s="9" t="s">
        <v>949</v>
      </c>
      <c r="F264" s="9" t="str">
        <f>_xlfn.XLOOKUP($E264,'Copy of Raw Data'!$E:$E,'Copy of Raw Data'!F:F,"ERROR",0,1)</f>
        <v>Loreal Curve It Elastic Curl Mousse Pack of 2</v>
      </c>
      <c r="G264" s="9">
        <f>_xlfn.XLOOKUP($E264,'Copy of Raw Data'!$E:$E,'Copy of Raw Data'!G:G,"ERROR",0,1)</f>
        <v>86</v>
      </c>
      <c r="H264" s="9">
        <f>_xlfn.XLOOKUP($E264,'Copy of Raw Data'!$E:$E,'Copy of Raw Data'!H:H,"ERROR",0,1)</f>
        <v>1111.76</v>
      </c>
      <c r="I264" s="9">
        <f>_xlfn.XLOOKUP($E264,'Copy of Raw Data'!$E:$E,'Copy of Raw Data'!I:I,"ERROR",0,1)</f>
        <v>4.72608746799027e-5</v>
      </c>
      <c r="J264" s="9" t="str">
        <f>_xlfn.XLOOKUP($E264,'Copy of Raw Data'!$E:$E,'Copy of 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_xlfn.XLOOKUP($E264,'Copy of Raw Data'!$E:$E,'Copy of Raw Data'!L:L,"ERROR",0,1)</f>
        <v>12.99</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10 to 15</v>
      </c>
      <c r="N264" s="9">
        <f>_xlfn.XLOOKUP($E264,'Copy of Raw Data'!$E:$E,'Copy of Raw Data'!N:N,"ERROR",0,1)</f>
        <v>12.99</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No Discount</v>
      </c>
      <c r="P264" s="16">
        <f t="shared" si="20"/>
        <v>0</v>
      </c>
      <c r="Q264" s="9">
        <f>_xlfn.XLOOKUP($E264,'Copy of Raw Data'!$E:$E,'Copy of Raw Data'!Q:Q,"ERROR",0,1)</f>
        <v>0</v>
      </c>
      <c r="R264" s="9">
        <f>_xlfn.XLOOKUP($E264,'Copy of Raw Data'!$E:$E,'Copy of Raw Data'!R:R,"ERROR",0,1)</f>
        <v>0</v>
      </c>
      <c r="S264" s="17" t="e">
        <f t="shared" si="19"/>
        <v>#N/A</v>
      </c>
      <c r="T264" s="9" t="e">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#N/A</v>
      </c>
      <c r="U264" s="17" t="e">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#N/A</v>
      </c>
      <c r="V264" s="17" t="e">
        <f t="shared" si="21"/>
        <v>#N/A</v>
      </c>
      <c r="W264" s="17" t="e">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#N/A</v>
      </c>
      <c r="X264" s="17" t="e">
        <f t="shared" si="22"/>
        <v>#N/A</v>
      </c>
      <c r="Y264" s="9" t="e">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#N/A</v>
      </c>
      <c r="Z264" s="17" t="e">
        <f t="array" ref="Z264">_xlfn.IFS(AA264="oz",_xlfn.IFS(R264="oz",Q264,R264="fl oz",Q264*1.04,R264="ml",Q264*0.0338),AA264="fl oz",_xlfn.IFS(R264="oz",Q264/1.04,R264="fl oz",Q264,R264="ml",Q264*0.0338/1.04),AA264="ml",_xlfn.IFS(R264="oz",Q264/0.0338,R264="fl oz",Q264*1.04/0.0338,R264="ml",Q264))</f>
        <v>#N/A</v>
      </c>
      <c r="AA264" s="9" t="str">
        <f>_xlfn.XLOOKUP($E264,'Copy of Raw Data'!$E:$E,'Copy of Raw Data'!AA:AA,"ERROR",0,1)</f>
        <v>oz</v>
      </c>
      <c r="AB264" s="9"/>
      <c r="AC264" s="9"/>
      <c r="AD264" s="9"/>
      <c r="AE264" s="9"/>
      <c r="AF264" s="9"/>
      <c r="AG264">
        <f>IF(SUMIF('Claims Backend'!$AG$1:$AZ$1,AG$3,'Claims Backend'!$AG263:$AZ263)&gt;=1,1,0)*$H264</f>
        <v>0</v>
      </c>
    </row>
    <row r="265" hidden="1" spans="1:33">
      <c r="A265" s="9" t="str">
        <f>_xlfn.XLOOKUP($E265,'Copy of Raw Data'!$E:$E,'Copy of Raw Data'!A:A,"ERROR",0,1)</f>
        <v>US</v>
      </c>
      <c r="B265" s="9" t="str">
        <f>_xlfn.XLOOKUP($E265,'Copy of Raw Data'!$E:$E,'Copy of Raw Data'!B:B,"ERROR",0,1)</f>
        <v>Hair Mousses</v>
      </c>
      <c r="C265" s="9" t="str">
        <f>_xlfn.XLOOKUP($E265,'Copy of Raw Data'!$E:$E,'Copy of Raw Data'!C:C,"ERROR",0,1)</f>
        <v>Herbal Essences</v>
      </c>
      <c r="D265" s="9" t="str">
        <f>_xlfn.XLOOKUP($E265,'Copy of Raw Data'!$E:$E,'Copy of Raw Data'!D:D,"ERROR",0,1)</f>
        <v>www.amazon.com/dp/B00E4MKM44</v>
      </c>
      <c r="E265" s="9" t="s">
        <v>952</v>
      </c>
      <c r="F265" s="9" t="str">
        <f>_xlfn.XLOOKUP($E265,'Copy of Raw Data'!$E:$E,'Copy of Raw Data'!F:F,"ERROR",0,1)</f>
        <v>Herbal Essences Hair Mousse - Set Me Up - Strong Hold (3) - Net Wt. 6.8 OZ (192 g) Per Can - Pack of 2 Cans</v>
      </c>
      <c r="G265" s="9">
        <f>_xlfn.XLOOKUP($E265,'Copy of Raw Data'!$E:$E,'Copy of Raw Data'!G:G,"ERROR",0,1)</f>
        <v>84</v>
      </c>
      <c r="H265" s="9">
        <f>_xlfn.XLOOKUP($E265,'Copy of Raw Data'!$E:$E,'Copy of Raw Data'!H:H,"ERROR",0,1)</f>
        <v>1111.64</v>
      </c>
      <c r="I265" s="9">
        <f>_xlfn.XLOOKUP($E265,'Copy of Raw Data'!$E:$E,'Copy of Raw Data'!I:I,"ERROR",0,1)</f>
        <v>4.6429290076309e-5</v>
      </c>
      <c r="J265" s="9" t="str">
        <f>_xlfn.XLOOKUP($E265,'Copy of Raw Data'!$E:$E,'Copy of 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10 to 15</v>
      </c>
      <c r="L265" s="9">
        <f>_xlfn.XLOOKUP($E265,'Copy of Raw Data'!$E:$E,'Copy of Raw Data'!L:L,"ERROR",0,1)</f>
        <v>13.45</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15 to 20</v>
      </c>
      <c r="N265" s="9">
        <f>_xlfn.XLOOKUP($E265,'Copy of Raw Data'!$E:$E,'Copy of Raw Data'!N:N,"ERROR",0,1)</f>
        <v>16.61</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15% to 20%</v>
      </c>
      <c r="P265" s="16">
        <f t="shared" si="20"/>
        <v>0.190246839253462</v>
      </c>
      <c r="Q265" s="9">
        <f>_xlfn.XLOOKUP($E265,'Copy of Raw Data'!$E:$E,'Copy of Raw Data'!Q:Q,"ERROR",0,1)</f>
        <v>13.6</v>
      </c>
      <c r="R265" s="9" t="str">
        <f>_xlfn.XLOOKUP($E265,'Copy of Raw Data'!$E:$E,'Copy of Raw Data'!R:R,"ERROR",0,1)</f>
        <v>oz</v>
      </c>
      <c r="S265" s="17">
        <f t="shared" si="19"/>
        <v>0.988970588235294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0.75 to 1</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 to 0.05</v>
      </c>
      <c r="V265" s="17">
        <f t="shared" si="21"/>
        <v>0.0413027909845034</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 to 0.05</v>
      </c>
      <c r="X265" s="17">
        <f t="shared" si="22"/>
        <v>0.0334450655473552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10 to 15</v>
      </c>
      <c r="Z265" s="17">
        <f t="array" ref="Z265">_xlfn.IFS(AA265="oz",_xlfn.IFS(R265="oz",Q265,R265="fl oz",Q265*1.04,R265="ml",Q265*0.0338),AA265="fl oz",_xlfn.IFS(R265="oz",Q265/1.04,R265="fl oz",Q265,R265="ml",Q265*0.0338/1.04),AA265="ml",_xlfn.IFS(R265="oz",Q265/0.0338,R265="fl oz",Q265*1.04/0.0338,R265="ml",Q265))</f>
        <v>13.6</v>
      </c>
      <c r="AA265" s="9" t="str">
        <f>_xlfn.XLOOKUP($E265,'Copy of Raw Data'!$E:$E,'Copy of Raw Data'!AA:AA,"ERROR",0,1)</f>
        <v>oz</v>
      </c>
      <c r="AB265" s="9"/>
      <c r="AC265" s="9"/>
      <c r="AD265" s="9"/>
      <c r="AE265" s="9"/>
      <c r="AF265" s="9"/>
      <c r="AG265">
        <f>IF(SUMIF('Claims Backend'!$AG$1:$AZ$1,AG$3,'Claims Backend'!$AG264:$AZ264)&gt;=1,1,0)*$H265</f>
        <v>0</v>
      </c>
    </row>
    <row r="266" hidden="1" spans="1:33">
      <c r="A266" s="9" t="str">
        <f>_xlfn.XLOOKUP($E266,'Copy of Raw Data'!$E:$E,'Copy of Raw Data'!A:A,"ERROR",0,1)</f>
        <v>US</v>
      </c>
      <c r="B266" s="9" t="str">
        <f>_xlfn.XLOOKUP($E266,'Copy of Raw Data'!$E:$E,'Copy of Raw Data'!B:B,"ERROR",0,1)</f>
        <v>Hair Mousses</v>
      </c>
      <c r="C266" s="9" t="str">
        <f>_xlfn.XLOOKUP($E266,'Copy of Raw Data'!$E:$E,'Copy of Raw Data'!C:C,"ERROR",0,1)</f>
        <v>tigi</v>
      </c>
      <c r="D266" s="9" t="str">
        <f>_xlfn.XLOOKUP($E266,'Copy of Raw Data'!$E:$E,'Copy of Raw Data'!D:D,"ERROR",0,1)</f>
        <v>www.amazon.com/dp/B00LMB33RS</v>
      </c>
      <c r="E266" s="9" t="s">
        <v>955</v>
      </c>
      <c r="F266" s="9" t="str">
        <f>_xlfn.XLOOKUP($E266,'Copy of Raw Data'!$E:$E,'Copy of Raw Data'!F:F,"ERROR",0,1)</f>
        <v>TIGI Catwalk Strong Hold Mousse for Unisex (140617), Clear, 6.7 Ounce</v>
      </c>
      <c r="G266" s="9">
        <f>_xlfn.XLOOKUP($E266,'Copy of Raw Data'!$E:$E,'Copy of Raw Data'!G:G,"ERROR",0,1)</f>
        <v>37</v>
      </c>
      <c r="H266" s="9">
        <f>_xlfn.XLOOKUP($E266,'Copy of Raw Data'!$E:$E,'Copy of Raw Data'!H:H,"ERROR",0,1)</f>
        <v>1092.08</v>
      </c>
      <c r="I266" s="9">
        <f>_xlfn.XLOOKUP($E266,'Copy of Raw Data'!$E:$E,'Copy of Raw Data'!I:I,"ERROR",0,1)</f>
        <v>4.51181413454894e-5</v>
      </c>
      <c r="J266" s="9" t="str">
        <f>_xlfn.XLOOKUP($E266,'Copy of Raw Data'!$E:$E,'Copy of 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20 to 30</v>
      </c>
      <c r="L266" s="9">
        <f>_xlfn.XLOOKUP($E266,'Copy of Raw Data'!$E:$E,'Copy of Raw Data'!L:L,"ERROR",0,1)</f>
        <v>29.92</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20 to 30</v>
      </c>
      <c r="N266" s="9">
        <f>_xlfn.XLOOKUP($E266,'Copy of Raw Data'!$E:$E,'Copy of Raw Data'!N:N,"ERROR",0,1)</f>
        <v>29.92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6">
        <f t="shared" si="20"/>
        <v>0</v>
      </c>
      <c r="Q266" s="9">
        <f>_xlfn.XLOOKUP($E266,'Copy of Raw Data'!$E:$E,'Copy of Raw Data'!Q:Q,"ERROR",0,1)</f>
        <v>6.7</v>
      </c>
      <c r="R266" s="9" t="str">
        <f>_xlfn.XLOOKUP($E266,'Copy of Raw Data'!$E:$E,'Copy of Raw Data'!R:R,"ERROR",0,1)</f>
        <v>oz</v>
      </c>
      <c r="S266" s="17">
        <f t="shared" si="19"/>
        <v>4.46567164179104</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4 to 5</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0.1 to 0.2</v>
      </c>
      <c r="V266" s="17">
        <f t="shared" si="21"/>
        <v>0.151020346357492</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0.1 to 0.2</v>
      </c>
      <c r="X266" s="17">
        <f t="shared" si="22"/>
        <v>0.151020346357492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6.7</v>
      </c>
      <c r="AA266" s="9" t="str">
        <f>_xlfn.XLOOKUP($E266,'Copy of Raw Data'!$E:$E,'Copy of Raw Data'!AA:AA,"ERROR",0,1)</f>
        <v>oz</v>
      </c>
      <c r="AB266" s="9"/>
      <c r="AC266" s="9"/>
      <c r="AD266" s="9"/>
      <c r="AE266" s="9"/>
      <c r="AF266" s="9"/>
      <c r="AG266">
        <f>IF(SUMIF('Claims Backend'!$AG$1:$AZ$1,AG$3,'Claims Backend'!$AG265:$AZ265)&gt;=1,1,0)*$H266</f>
        <v>0</v>
      </c>
    </row>
    <row r="267" hidden="1" spans="1:33">
      <c r="A267" s="9" t="str">
        <f>_xlfn.XLOOKUP($E267,'Copy of Raw Data'!$E:$E,'Copy of Raw Data'!A:A,"ERROR",0,1)</f>
        <v>US</v>
      </c>
      <c r="B267" s="9" t="str">
        <f>_xlfn.XLOOKUP($E267,'Copy of Raw Data'!$E:$E,'Copy of Raw Data'!B:B,"ERROR",0,1)</f>
        <v>Hair Mousses</v>
      </c>
      <c r="C267" s="9" t="str">
        <f>_xlfn.XLOOKUP($E267,'Copy of Raw Data'!$E:$E,'Copy of Raw Data'!C:C,"ERROR",0,1)</f>
        <v>Herbal Essences</v>
      </c>
      <c r="D267" s="9" t="str">
        <f>_xlfn.XLOOKUP($E267,'Copy of Raw Data'!$E:$E,'Copy of Raw Data'!D:D,"ERROR",0,1)</f>
        <v>www.amazon.com/dp/B004AI31O0</v>
      </c>
      <c r="E267" s="9" t="s">
        <v>958</v>
      </c>
      <c r="F267" s="9" t="str">
        <f>_xlfn.XLOOKUP($E267,'Copy of Raw Data'!$E:$E,'Copy of Raw Data'!F:F,"ERROR",0,1)</f>
        <v>Herbal Essences Tousle Me Softly Tousling Hair Mousse, 6.8 Ounce</v>
      </c>
      <c r="G267" s="9">
        <f>_xlfn.XLOOKUP($E267,'Copy of Raw Data'!$E:$E,'Copy of Raw Data'!G:G,"ERROR",0,1)</f>
        <v>155</v>
      </c>
      <c r="H267" s="9">
        <f>_xlfn.XLOOKUP($E267,'Copy of Raw Data'!$E:$E,'Copy of Raw Data'!H:H,"ERROR",0,1)</f>
        <v>1061.24</v>
      </c>
      <c r="I267" s="9">
        <f>_xlfn.XLOOKUP($E267,'Copy of Raw Data'!$E:$E,'Copy of Raw Data'!I:I,"ERROR",0,1)</f>
        <v>4.38779919136475e-5</v>
      </c>
      <c r="J267" s="9" t="str">
        <f>_xlfn.XLOOKUP($E267,'Copy of Raw Data'!$E:$E,'Copy of 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 to 10</v>
      </c>
      <c r="L267" s="9">
        <f>_xlfn.XLOOKUP($E267,'Copy of Raw Data'!$E:$E,'Copy of Raw Data'!L:L,"ERROR",0,1)</f>
        <v>6.86</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5 to 10</v>
      </c>
      <c r="N267" s="9">
        <f>_xlfn.XLOOKUP($E267,'Copy of Raw Data'!$E:$E,'Copy of Raw Data'!N:N,"ERROR",0,1)</f>
        <v>7.22</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4% to 6%</v>
      </c>
      <c r="P267" s="16">
        <f t="shared" si="20"/>
        <v>0.0498614958448753</v>
      </c>
      <c r="Q267" s="9">
        <f>_xlfn.XLOOKUP($E267,'Copy of Raw Data'!$E:$E,'Copy of Raw Data'!Q:Q,"ERROR",0,1)</f>
        <v>6.8</v>
      </c>
      <c r="R267" s="9" t="str">
        <f>_xlfn.XLOOKUP($E267,'Copy of Raw Data'!$E:$E,'Copy of Raw Data'!R:R,"ERROR",0,1)</f>
        <v>fl oz</v>
      </c>
      <c r="S267" s="17">
        <f t="shared" si="19"/>
        <v>0.970022624434389</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0.75 to 1</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 to 0.05</v>
      </c>
      <c r="V267" s="17">
        <f t="shared" si="21"/>
        <v>0.0345257897128831</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 to 0.05</v>
      </c>
      <c r="X267" s="17">
        <f t="shared" si="22"/>
        <v>0.0328042821925732</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7.072</v>
      </c>
      <c r="AA267" s="9" t="str">
        <f>_xlfn.XLOOKUP($E267,'Copy of Raw Data'!$E:$E,'Copy of Raw Data'!AA:AA,"ERROR",0,1)</f>
        <v>oz</v>
      </c>
      <c r="AB267" s="9"/>
      <c r="AC267" s="9"/>
      <c r="AD267" s="9"/>
      <c r="AE267" s="9"/>
      <c r="AF267" s="9"/>
      <c r="AG267">
        <f>IF(SUMIF('Claims Backend'!$AG$1:$AZ$1,AG$3,'Claims Backend'!$AG266:$AZ266)&gt;=1,1,0)*$H267</f>
        <v>0</v>
      </c>
    </row>
    <row r="268" hidden="1" spans="1:33">
      <c r="A268" s="9" t="str">
        <f>_xlfn.XLOOKUP($E268,'Copy of Raw Data'!$E:$E,'Copy of Raw Data'!A:A,"ERROR",0,1)</f>
        <v>US</v>
      </c>
      <c r="B268" s="9" t="str">
        <f>_xlfn.XLOOKUP($E268,'Copy of Raw Data'!$E:$E,'Copy of Raw Data'!B:B,"ERROR",0,1)</f>
        <v>Hair Mousses</v>
      </c>
      <c r="C268" s="9" t="str">
        <f>_xlfn.XLOOKUP($E268,'Copy of Raw Data'!$E:$E,'Copy of Raw Data'!C:C,"ERROR",0,1)</f>
        <v>Miche Beauty</v>
      </c>
      <c r="D268" s="9" t="str">
        <f>_xlfn.XLOOKUP($E268,'Copy of Raw Data'!$E:$E,'Copy of Raw Data'!D:D,"ERROR",0,1)</f>
        <v>www.amazon.com/dp/B0BHXBRMLG</v>
      </c>
      <c r="E268" s="9" t="s">
        <v>962</v>
      </c>
      <c r="F268" s="9" t="str">
        <f>_xlfn.XLOOKUP($E268,'Copy of Raw Data'!$E:$E,'Copy of Raw Data'!F:F,"ERROR",0,1)</f>
        <v>Set Curl Defining Mousse 7.5 oz</v>
      </c>
      <c r="G268" s="9">
        <f>_xlfn.XLOOKUP($E268,'Copy of Raw Data'!$E:$E,'Copy of Raw Data'!G:G,"ERROR",0,1)</f>
        <v>52</v>
      </c>
      <c r="H268" s="9">
        <f>_xlfn.XLOOKUP($E268,'Copy of Raw Data'!$E:$E,'Copy of Raw Data'!H:H,"ERROR",0,1)</f>
        <v>1032.07</v>
      </c>
      <c r="I268" s="9">
        <f>_xlfn.XLOOKUP($E268,'Copy of Raw Data'!$E:$E,'Copy of Raw Data'!I:I,"ERROR",0,1)</f>
        <v>4.34775048499536e-5</v>
      </c>
      <c r="J268" s="9" t="str">
        <f>_xlfn.XLOOKUP($E268,'Copy of Raw Data'!$E:$E,'Copy of 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15 to 20</v>
      </c>
      <c r="L268" s="9">
        <f>_xlfn.XLOOKUP($E268,'Copy of Raw Data'!$E:$E,'Copy of Raw Data'!L:L,"ERROR",0,1)</f>
        <v>20</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15 to 20</v>
      </c>
      <c r="N268" s="9">
        <f>_xlfn.XLOOKUP($E268,'Copy of Raw Data'!$E:$E,'Copy of Raw Data'!N:N,"ERROR",0,1)</f>
        <v>20</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20"/>
        <v>0</v>
      </c>
      <c r="Q268" s="9">
        <f>_xlfn.XLOOKUP($E268,'Copy of Raw Data'!$E:$E,'Copy of Raw Data'!Q:Q,"ERROR",0,1)</f>
        <v>7.5</v>
      </c>
      <c r="R268" s="9" t="str">
        <f>_xlfn.XLOOKUP($E268,'Copy of Raw Data'!$E:$E,'Copy of Raw Data'!R:R,"ERROR",0,1)</f>
        <v>oz</v>
      </c>
      <c r="S268" s="17">
        <f t="shared" si="19"/>
        <v>2.66666666666667</v>
      </c>
      <c r="T268" s="9" t="str">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2 to 3</v>
      </c>
      <c r="U268" s="17"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7">
        <f t="shared" si="21"/>
        <v>0.0901814902491264</v>
      </c>
      <c r="W268" s="17"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7">
        <f t="shared" si="22"/>
        <v>0.0901814902491264</v>
      </c>
      <c r="Y268" s="9"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17">
        <f t="array" ref="Z268">_xlfn.IFS(AA268="oz",_xlfn.IFS(R268="oz",Q268,R268="fl oz",Q268*1.04,R268="ml",Q268*0.0338),AA268="fl oz",_xlfn.IFS(R268="oz",Q268/1.04,R268="fl oz",Q268,R268="ml",Q268*0.0338/1.04),AA268="ml",_xlfn.IFS(R268="oz",Q268/0.0338,R268="fl oz",Q268*1.04/0.0338,R268="ml",Q268))</f>
        <v>7.5</v>
      </c>
      <c r="AA268" s="9" t="str">
        <f>_xlfn.XLOOKUP($E268,'Copy of Raw Data'!$E:$E,'Copy of Raw Data'!AA:AA,"ERROR",0,1)</f>
        <v>oz</v>
      </c>
      <c r="AB268" s="9"/>
      <c r="AC268" s="9"/>
      <c r="AD268" s="9"/>
      <c r="AE268" s="9"/>
      <c r="AF268" s="9"/>
      <c r="AG268">
        <f>IF(SUMIF('Claims Backend'!$AG$1:$AZ$1,AG$3,'Claims Backend'!$AG267:$AZ267)&gt;=1,1,0)*$H268</f>
        <v>0</v>
      </c>
    </row>
    <row r="269" hidden="1" spans="1:33">
      <c r="A269" s="9" t="str">
        <f>_xlfn.XLOOKUP($E269,'Copy of Raw Data'!$E:$E,'Copy of Raw Data'!A:A,"ERROR",0,1)</f>
        <v>US</v>
      </c>
      <c r="B269" s="9" t="str">
        <f>_xlfn.XLOOKUP($E269,'Copy of Raw Data'!$E:$E,'Copy of Raw Data'!B:B,"ERROR",0,1)</f>
        <v>Hair Mousses</v>
      </c>
      <c r="C269" s="9" t="str">
        <f>_xlfn.XLOOKUP($E269,'Copy of Raw Data'!$E:$E,'Copy of Raw Data'!C:C,"ERROR",0,1)</f>
        <v>Samnyte </v>
      </c>
      <c r="D269" s="9" t="str">
        <f>_xlfn.XLOOKUP($E269,'Copy of Raw Data'!$E:$E,'Copy of Raw Data'!D:D,"ERROR",0,1)</f>
        <v>www.amazon.com/dp/B094Z3CQ9M</v>
      </c>
      <c r="E269" s="9" t="s">
        <v>966</v>
      </c>
      <c r="F269" s="9" t="str">
        <f>_xlfn.XLOOKUP($E269,'Copy of Raw Data'!$E:$E,'Copy of Raw Data'!F:F,"ERROR",0,1)</f>
        <v>Hair Finishing Stick, 2pcs Hair Mascara for Flyaway Tamer, Fly Away Hair Tamer Stick for Enhance Gloss of Hair, Anti Frizz Broken Hair Baby Hair Flash Moment Flyaway Stick, Non-Greasy (pink)by Samnyte</v>
      </c>
      <c r="G269" s="9">
        <f>_xlfn.XLOOKUP($E269,'Copy of Raw Data'!$E:$E,'Copy of Raw Data'!G:G,"ERROR",0,1)</f>
        <v>186</v>
      </c>
      <c r="H269" s="9">
        <f>_xlfn.XLOOKUP($E269,'Copy of Raw Data'!$E:$E,'Copy of Raw Data'!H:H,"ERROR",0,1)</f>
        <v>1022.65</v>
      </c>
      <c r="I269" s="9">
        <f>_xlfn.XLOOKUP($E269,'Copy of Raw Data'!$E:$E,'Copy of Raw Data'!I:I,"ERROR",0,1)</f>
        <v>4.27904697173322e-5</v>
      </c>
      <c r="J269" s="9" t="str">
        <f>_xlfn.XLOOKUP($E269,'Copy of Raw Data'!$E:$E,'Copy of 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5 to 10</v>
      </c>
      <c r="L269" s="9">
        <f>_xlfn.XLOOKUP($E269,'Copy of Raw Data'!$E:$E,'Copy of Raw Data'!L:L,"ERROR",0,1)</f>
        <v>5.49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5 to 10</v>
      </c>
      <c r="N269" s="9">
        <f>_xlfn.XLOOKUP($E269,'Copy of Raw Data'!$E:$E,'Copy of Raw Data'!N:N,"ERROR",0,1)</f>
        <v>5.49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20"/>
        <v>0</v>
      </c>
      <c r="Q269" s="9">
        <f>_xlfn.XLOOKUP($E269,'Copy of Raw Data'!$E:$E,'Copy of Raw Data'!Q:Q,"ERROR",0,1)</f>
        <v>0</v>
      </c>
      <c r="R269" s="9">
        <f>_xlfn.XLOOKUP($E269,'Copy of Raw Data'!$E:$E,'Copy of Raw Data'!R:R,"ERROR",0,1)</f>
        <v>0</v>
      </c>
      <c r="S269" s="17" t="e">
        <f t="shared" si="19"/>
        <v>#N/A</v>
      </c>
      <c r="T269" s="9" t="e">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#N/A</v>
      </c>
      <c r="U269" s="17" t="e">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#N/A</v>
      </c>
      <c r="V269" s="17" t="e">
        <f t="shared" si="21"/>
        <v>#N/A</v>
      </c>
      <c r="W269" s="17" t="e">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#N/A</v>
      </c>
      <c r="X269" s="17" t="e">
        <f t="shared" si="22"/>
        <v>#N/A</v>
      </c>
      <c r="Y269" s="9" t="e">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#N/A</v>
      </c>
      <c r="Z269" s="17" t="e">
        <f t="array" ref="Z269">_xlfn.IFS(AA269="oz",_xlfn.IFS(R269="oz",Q269,R269="fl oz",Q269*1.04,R269="ml",Q269*0.0338),AA269="fl oz",_xlfn.IFS(R269="oz",Q269/1.04,R269="fl oz",Q269,R269="ml",Q269*0.0338/1.04),AA269="ml",_xlfn.IFS(R269="oz",Q269/0.0338,R269="fl oz",Q269*1.04/0.0338,R269="ml",Q269))</f>
        <v>#N/A</v>
      </c>
      <c r="AA269" s="9" t="str">
        <f>_xlfn.XLOOKUP($E269,'Copy of Raw Data'!$E:$E,'Copy of Raw Data'!AA:AA,"ERROR",0,1)</f>
        <v>oz</v>
      </c>
      <c r="AB269" s="9"/>
      <c r="AC269" s="9"/>
      <c r="AD269" s="9"/>
      <c r="AE269" s="9"/>
      <c r="AF269" s="9"/>
      <c r="AG269">
        <f>IF(SUMIF('Claims Backend'!$AG$1:$AZ$1,AG$3,'Claims Backend'!$AG268:$AZ268)&gt;=1,1,0)*$H269</f>
        <v>0</v>
      </c>
    </row>
    <row r="270" hidden="1" spans="1:33">
      <c r="A270" s="9" t="str">
        <f>_xlfn.XLOOKUP($E270,'Copy of Raw Data'!$E:$E,'Copy of Raw Data'!A:A,"ERROR",0,1)</f>
        <v>US</v>
      </c>
      <c r="B270" s="9" t="str">
        <f>_xlfn.XLOOKUP($E270,'Copy of Raw Data'!$E:$E,'Copy of Raw Data'!B:B,"ERROR",0,1)</f>
        <v>Hair Mousses</v>
      </c>
      <c r="C270" s="9" t="str">
        <f>_xlfn.XLOOKUP($E270,'Copy of Raw Data'!$E:$E,'Copy of Raw Data'!C:C,"ERROR",0,1)</f>
        <v>onesta</v>
      </c>
      <c r="D270" s="9" t="str">
        <f>_xlfn.XLOOKUP($E270,'Copy of Raw Data'!$E:$E,'Copy of Raw Data'!D:D,"ERROR",0,1)</f>
        <v>www.amazon.com/dp/B07D5ZCPTG</v>
      </c>
      <c r="E270" s="9" t="s">
        <v>970</v>
      </c>
      <c r="F270" s="9" t="str">
        <f>_xlfn.XLOOKUP($E270,'Copy of Raw Data'!$E:$E,'Copy of Raw Data'!F:F,"ERROR",0,1)</f>
        <v>Onesta Hair Care Plant Based Hi-Boost Volume Mousse for Hair Volume, Fullness and Body, 6.75 Ounces (Pack of 1)</v>
      </c>
      <c r="G270" s="9">
        <f>_xlfn.XLOOKUP($E270,'Copy of Raw Data'!$E:$E,'Copy of Raw Data'!G:G,"ERROR",0,1)</f>
        <v>40</v>
      </c>
      <c r="H270" s="9">
        <f>_xlfn.XLOOKUP($E270,'Copy of Raw Data'!$E:$E,'Copy of Raw Data'!H:H,"ERROR",0,1)</f>
        <v>1006.49</v>
      </c>
      <c r="I270" s="9">
        <f>_xlfn.XLOOKUP($E270,'Copy of Raw Data'!$E:$E,'Copy of Raw Data'!I:I,"ERROR",0,1)</f>
        <v>4.16621335527424e-5</v>
      </c>
      <c r="J270" s="9" t="str">
        <f>_xlfn.XLOOKUP($E270,'Copy of Raw Data'!$E:$E,'Copy of 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20 to 30</v>
      </c>
      <c r="L270" s="9">
        <f>_xlfn.XLOOKUP($E270,'Copy of Raw Data'!$E:$E,'Copy of Raw Data'!L:L,"ERROR",0,1)</f>
        <v>24.99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20 to 30</v>
      </c>
      <c r="N270" s="9">
        <f>_xlfn.XLOOKUP($E270,'Copy of Raw Data'!$E:$E,'Copy of Raw Data'!N:N,"ERROR",0,1)</f>
        <v>24.99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20"/>
        <v>0</v>
      </c>
      <c r="Q270" s="9">
        <f>_xlfn.XLOOKUP($E270,'Copy of Raw Data'!$E:$E,'Copy of Raw Data'!Q:Q,"ERROR",0,1)</f>
        <v>6.75</v>
      </c>
      <c r="R270" s="9" t="str">
        <f>_xlfn.XLOOKUP($E270,'Copy of Raw Data'!$E:$E,'Copy of Raw Data'!R:R,"ERROR",0,1)</f>
        <v>oz</v>
      </c>
      <c r="S270" s="17">
        <f t="shared" si="19"/>
        <v>3.70222222222222</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3 to 4</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0.1 to 0.2</v>
      </c>
      <c r="V270" s="17">
        <f t="shared" si="21"/>
        <v>0.125201968962537</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0.1 to 0.2</v>
      </c>
      <c r="X270" s="17">
        <f t="shared" si="22"/>
        <v>0.125201968962537</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6 to 8</v>
      </c>
      <c r="Z270" s="17">
        <f t="array" ref="Z270">_xlfn.IFS(AA270="oz",_xlfn.IFS(R270="oz",Q270,R270="fl oz",Q270*1.04,R270="ml",Q270*0.0338),AA270="fl oz",_xlfn.IFS(R270="oz",Q270/1.04,R270="fl oz",Q270,R270="ml",Q270*0.0338/1.04),AA270="ml",_xlfn.IFS(R270="oz",Q270/0.0338,R270="fl oz",Q270*1.04/0.0338,R270="ml",Q270))</f>
        <v>6.75</v>
      </c>
      <c r="AA270" s="9" t="str">
        <f>_xlfn.XLOOKUP($E270,'Copy of Raw Data'!$E:$E,'Copy of Raw Data'!AA:AA,"ERROR",0,1)</f>
        <v>oz</v>
      </c>
      <c r="AB270" s="9"/>
      <c r="AC270" s="9"/>
      <c r="AD270" s="9"/>
      <c r="AE270" s="9"/>
      <c r="AF270" s="9"/>
      <c r="AG270">
        <f>IF(SUMIF('Claims Backend'!$AG$1:$AZ$1,AG$3,'Claims Backend'!$AG269:$AZ269)&gt;=1,1,0)*$H270</f>
        <v>0</v>
      </c>
    </row>
    <row r="271" hidden="1" spans="1:33">
      <c r="A271" s="9" t="str">
        <f>_xlfn.XLOOKUP($E271,'Copy of Raw Data'!$E:$E,'Copy of Raw Data'!A:A,"ERROR",0,1)</f>
        <v>US</v>
      </c>
      <c r="B271" s="9" t="str">
        <f>_xlfn.XLOOKUP($E271,'Copy of Raw Data'!$E:$E,'Copy of Raw Data'!B:B,"ERROR",0,1)</f>
        <v>Hair Mousses</v>
      </c>
      <c r="C271" s="9" t="str">
        <f>_xlfn.XLOOKUP($E271,'Copy of Raw Data'!$E:$E,'Copy of Raw Data'!C:C,"ERROR",0,1)</f>
        <v>TRESemmé</v>
      </c>
      <c r="D271" s="9" t="str">
        <f>_xlfn.XLOOKUP($E271,'Copy of Raw Data'!$E:$E,'Copy of Raw Data'!D:D,"ERROR",0,1)</f>
        <v>www.amazon.com/dp/B0C9KGF7GT</v>
      </c>
      <c r="E271" s="9" t="s">
        <v>973</v>
      </c>
      <c r="F271" s="9" t="str">
        <f>_xlfn.XLOOKUP($E271,'Copy of Raw Data'!$E:$E,'Copy of Raw Data'!F:F,"ERROR",0,1)</f>
        <v>TRESemme Mousse - Extra Hold Hair Mousse for Curls, Mousse for Hair Volume, Frizz Control Hair Care Products for Women and Men, Travel-Size Mousse, 2 Oz (Pack of 6)</v>
      </c>
      <c r="G271" s="9">
        <f>_xlfn.XLOOKUP($E271,'Copy of Raw Data'!$E:$E,'Copy of Raw Data'!G:G,"ERROR",0,1)</f>
        <v>52</v>
      </c>
      <c r="H271" s="9">
        <f>_xlfn.XLOOKUP($E271,'Copy of Raw Data'!$E:$E,'Copy of Raw Data'!H:H,"ERROR",0,1)</f>
        <v>979.95</v>
      </c>
      <c r="I271" s="9">
        <f>_xlfn.XLOOKUP($E271,'Copy of Raw Data'!$E:$E,'Copy of Raw Data'!I:I,"ERROR",0,1)</f>
        <v>4.1202551264151e-5</v>
      </c>
      <c r="J271" s="9" t="str">
        <f>_xlfn.XLOOKUP($E271,'Copy of Raw Data'!$E:$E,'Copy of 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15 to 20</v>
      </c>
      <c r="L271" s="9">
        <f>_xlfn.XLOOKUP($E271,'Copy of Raw Data'!$E:$E,'Copy of Raw Data'!L:L,"ERROR",0,1)</f>
        <v>18.99</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15 to 20</v>
      </c>
      <c r="N271" s="9">
        <f>_xlfn.XLOOKUP($E271,'Copy of Raw Data'!$E:$E,'Copy of Raw Data'!N:N,"ERROR",0,1)</f>
        <v>18.99</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20"/>
        <v>0</v>
      </c>
      <c r="Q271" s="9">
        <f>_xlfn.XLOOKUP($E271,'Copy of Raw Data'!$E:$E,'Copy of Raw Data'!Q:Q,"ERROR",0,1)</f>
        <v>12</v>
      </c>
      <c r="R271" s="9" t="str">
        <f>_xlfn.XLOOKUP($E271,'Copy of Raw Data'!$E:$E,'Copy of Raw Data'!R:R,"ERROR",0,1)</f>
        <v>oz</v>
      </c>
      <c r="S271" s="17">
        <f t="shared" si="19"/>
        <v>1.5825</v>
      </c>
      <c r="T271" s="9" t="str">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1 to 2</v>
      </c>
      <c r="U271" s="17"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0.05 to 0.1</v>
      </c>
      <c r="V271" s="17">
        <f t="shared" si="21"/>
        <v>0.0535170781197159</v>
      </c>
      <c r="W271" s="17"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0.05 to 0.1</v>
      </c>
      <c r="X271" s="17">
        <f t="shared" si="22"/>
        <v>0.0535170781197159</v>
      </c>
      <c r="Y271" s="9"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10 to 15</v>
      </c>
      <c r="Z271" s="17">
        <f t="array" ref="Z271">_xlfn.IFS(AA271="oz",_xlfn.IFS(R271="oz",Q271,R271="fl oz",Q271*1.04,R271="ml",Q271*0.0338),AA271="fl oz",_xlfn.IFS(R271="oz",Q271/1.04,R271="fl oz",Q271,R271="ml",Q271*0.0338/1.04),AA271="ml",_xlfn.IFS(R271="oz",Q271/0.0338,R271="fl oz",Q271*1.04/0.0338,R271="ml",Q271))</f>
        <v>12</v>
      </c>
      <c r="AA271" s="9" t="str">
        <f>_xlfn.XLOOKUP($E271,'Copy of Raw Data'!$E:$E,'Copy of Raw Data'!AA:AA,"ERROR",0,1)</f>
        <v>oz</v>
      </c>
      <c r="AB271" s="9"/>
      <c r="AC271" s="9"/>
      <c r="AD271" s="9"/>
      <c r="AE271" s="9"/>
      <c r="AF271" s="9"/>
      <c r="AG271">
        <f>IF(SUMIF('Claims Backend'!$AG$1:$AZ$1,AG$3,'Claims Backend'!$AG270:$AZ270)&gt;=1,1,0)*$H271</f>
        <v>0</v>
      </c>
    </row>
    <row r="272" hidden="1" spans="1:33">
      <c r="A272" s="9" t="str">
        <f>_xlfn.XLOOKUP($E272,'Copy of Raw Data'!$E:$E,'Copy of Raw Data'!A:A,"ERROR",0,1)</f>
        <v>US</v>
      </c>
      <c r="B272" s="9" t="str">
        <f>_xlfn.XLOOKUP($E272,'Copy of Raw Data'!$E:$E,'Copy of Raw Data'!B:B,"ERROR",0,1)</f>
        <v>Hair Mousses</v>
      </c>
      <c r="C272" s="9" t="str">
        <f>_xlfn.XLOOKUP($E272,'Copy of Raw Data'!$E:$E,'Copy of Raw Data'!C:C,"ERROR",0,1)</f>
        <v>elizabeth arden</v>
      </c>
      <c r="D272" s="9" t="str">
        <f>_xlfn.XLOOKUP($E272,'Copy of Raw Data'!$E:$E,'Copy of Raw Data'!D:D,"ERROR",0,1)</f>
        <v>www.amazon.com/dp/B001BEHTIK</v>
      </c>
      <c r="E272" s="9" t="s">
        <v>976</v>
      </c>
      <c r="F272" s="9" t="str">
        <f>_xlfn.XLOOKUP($E272,'Copy of Raw Data'!$E:$E,'Copy of Raw Data'!F:F,"ERROR",0,1)</f>
        <v>Elizabeth Arden Flawless Finish Mousse Makeup</v>
      </c>
      <c r="G272" s="9">
        <f>_xlfn.XLOOKUP($E272,'Copy of Raw Data'!$E:$E,'Copy of Raw Data'!G:G,"ERROR",0,1)</f>
        <v>28</v>
      </c>
      <c r="H272" s="9">
        <f>_xlfn.XLOOKUP($E272,'Copy of Raw Data'!$E:$E,'Copy of Raw Data'!H:H,"ERROR",0,1)</f>
        <v>969.14</v>
      </c>
      <c r="I272" s="9">
        <f>_xlfn.XLOOKUP($E272,'Copy of Raw Data'!$E:$E,'Copy of Raw Data'!I:I,"ERROR",0,1)</f>
        <v>4.01907049673448e-5</v>
      </c>
      <c r="J272" s="9" t="str">
        <f>_xlfn.XLOOKUP($E272,'Copy of Raw Data'!$E:$E,'Copy of 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_xlfn.XLOOKUP($E272,'Copy of Raw Data'!$E:$E,'Copy of Raw Data'!L:L,"ERROR",0,1)</f>
        <v>35</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_xlfn.XLOOKUP($E272,'Copy of Raw Data'!$E:$E,'Copy of Raw Data'!N:N,"ERROR",0,1)</f>
        <v>35</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6">
        <f t="shared" si="20"/>
        <v>0</v>
      </c>
      <c r="Q272" s="9">
        <f>_xlfn.XLOOKUP($E272,'Copy of Raw Data'!$E:$E,'Copy of Raw Data'!Q:Q,"ERROR",0,1)</f>
        <v>0</v>
      </c>
      <c r="R272" s="9">
        <f>_xlfn.XLOOKUP($E272,'Copy of Raw Data'!$E:$E,'Copy of Raw Data'!R:R,"ERROR",0,1)</f>
        <v>0</v>
      </c>
      <c r="S272" s="17" t="e">
        <f t="shared" si="19"/>
        <v>#N/A</v>
      </c>
      <c r="T272" s="9" t="e">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#N/A</v>
      </c>
      <c r="U272" s="17" t="e">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#N/A</v>
      </c>
      <c r="V272" s="17" t="e">
        <f t="shared" si="21"/>
        <v>#N/A</v>
      </c>
      <c r="W272" s="17" t="e">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#N/A</v>
      </c>
      <c r="X272" s="17" t="e">
        <f t="shared" si="22"/>
        <v>#N/A</v>
      </c>
      <c r="Y272" s="9" t="e">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#N/A</v>
      </c>
      <c r="Z272" s="17" t="e">
        <f t="array" ref="Z272">_xlfn.IFS(AA272="oz",_xlfn.IFS(R272="oz",Q272,R272="fl oz",Q272*1.04,R272="ml",Q272*0.0338),AA272="fl oz",_xlfn.IFS(R272="oz",Q272/1.04,R272="fl oz",Q272,R272="ml",Q272*0.0338/1.04),AA272="ml",_xlfn.IFS(R272="oz",Q272/0.0338,R272="fl oz",Q272*1.04/0.0338,R272="ml",Q272))</f>
        <v>#N/A</v>
      </c>
      <c r="AA272" s="9" t="str">
        <f>_xlfn.XLOOKUP($E272,'Copy of Raw Data'!$E:$E,'Copy of Raw Data'!AA:AA,"ERROR",0,1)</f>
        <v>oz</v>
      </c>
      <c r="AB272" s="9"/>
      <c r="AC272" s="9"/>
      <c r="AD272" s="9"/>
      <c r="AE272" s="9"/>
      <c r="AF272" s="9"/>
      <c r="AG272">
        <f>IF(SUMIF('Claims Backend'!$AG$1:$AZ$1,AG$3,'Claims Backend'!$AG271:$AZ271)&gt;=1,1,0)*$H272</f>
        <v>0</v>
      </c>
    </row>
    <row r="273" hidden="1" spans="1:33">
      <c r="A273" s="9" t="str">
        <f>_xlfn.XLOOKUP($E273,'Copy of Raw Data'!$E:$E,'Copy of Raw Data'!A:A,"ERROR",0,1)</f>
        <v>US</v>
      </c>
      <c r="B273" s="9" t="str">
        <f>_xlfn.XLOOKUP($E273,'Copy of Raw Data'!$E:$E,'Copy of Raw Data'!B:B,"ERROR",0,1)</f>
        <v>Hair Mousses</v>
      </c>
      <c r="C273" s="9" t="str">
        <f>_xlfn.XLOOKUP($E273,'Copy of Raw Data'!$E:$E,'Copy of Raw Data'!C:C,"ERROR",0,1)</f>
        <v>others</v>
      </c>
      <c r="D273" s="9" t="str">
        <f>_xlfn.XLOOKUP($E273,'Copy of Raw Data'!$E:$E,'Copy of Raw Data'!D:D,"ERROR",0,1)</f>
        <v>www.amazon.com/dp/B0064EDOG8</v>
      </c>
      <c r="E273" s="9" t="s">
        <v>978</v>
      </c>
      <c r="F273" s="9" t="str">
        <f>_xlfn.XLOOKUP($E273,'Copy of Raw Data'!$E:$E,'Copy of Raw Data'!F:F,"ERROR",0,1)</f>
        <v>Framesi BY Lava Sparkling Mousse, Strong Hold Hair Mousse for Color Treated Hair, 6.9 oz</v>
      </c>
      <c r="G273" s="9">
        <f>_xlfn.XLOOKUP($E273,'Copy of Raw Data'!$E:$E,'Copy of Raw Data'!G:G,"ERROR",0,1)</f>
        <v>45</v>
      </c>
      <c r="H273" s="9">
        <f>_xlfn.XLOOKUP($E273,'Copy of Raw Data'!$E:$E,'Copy of Raw Data'!H:H,"ERROR",0,1)</f>
        <v>945.34</v>
      </c>
      <c r="I273" s="9">
        <f>_xlfn.XLOOKUP($E273,'Copy of Raw Data'!$E:$E,'Copy of Raw Data'!I:I,"ERROR",0,1)</f>
        <v>3.82061257599954e-5</v>
      </c>
      <c r="J273" s="9" t="str">
        <f>_xlfn.XLOOKUP($E273,'Copy of Raw Data'!$E:$E,'Copy of 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20 to 30</v>
      </c>
      <c r="L273" s="9">
        <f>_xlfn.XLOOKUP($E273,'Copy of Raw Data'!$E:$E,'Copy of Raw Data'!L:L,"ERROR",0,1)</f>
        <v>20.83</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20 to 30</v>
      </c>
      <c r="N273" s="9">
        <f>_xlfn.XLOOKUP($E273,'Copy of Raw Data'!$E:$E,'Copy of Raw Data'!N:N,"ERROR",0,1)</f>
        <v>20.9</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0% to 2%</v>
      </c>
      <c r="P273" s="16">
        <f t="shared" si="20"/>
        <v>0.00334928229665073</v>
      </c>
      <c r="Q273" s="9">
        <f>_xlfn.XLOOKUP($E273,'Copy of Raw Data'!$E:$E,'Copy of Raw Data'!Q:Q,"ERROR",0,1)</f>
        <v>6.9</v>
      </c>
      <c r="R273" s="9" t="str">
        <f>_xlfn.XLOOKUP($E273,'Copy of Raw Data'!$E:$E,'Copy of Raw Data'!R:R,"ERROR",0,1)</f>
        <v>oz</v>
      </c>
      <c r="S273" s="17">
        <f t="shared" si="19"/>
        <v>3.01884057971014</v>
      </c>
      <c r="T273" s="9" t="str">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3 to 4</v>
      </c>
      <c r="U273" s="17" t="str">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0.1 to 0.2</v>
      </c>
      <c r="V273" s="17">
        <f t="shared" si="21"/>
        <v>0.102434410119932</v>
      </c>
      <c r="W273" s="17" t="str">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0.1 to 0.2</v>
      </c>
      <c r="X273" s="17">
        <f t="shared" si="22"/>
        <v>0.102091328363549</v>
      </c>
      <c r="Y273" s="9" t="str">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6 to 8</v>
      </c>
      <c r="Z273" s="17">
        <f t="array" ref="Z273">_xlfn.IFS(AA273="oz",_xlfn.IFS(R273="oz",Q273,R273="fl oz",Q273*1.04,R273="ml",Q273*0.0338),AA273="fl oz",_xlfn.IFS(R273="oz",Q273/1.04,R273="fl oz",Q273,R273="ml",Q273*0.0338/1.04),AA273="ml",_xlfn.IFS(R273="oz",Q273/0.0338,R273="fl oz",Q273*1.04/0.0338,R273="ml",Q273))</f>
        <v>6.9</v>
      </c>
      <c r="AA273" s="9" t="str">
        <f>_xlfn.XLOOKUP($E273,'Copy of Raw Data'!$E:$E,'Copy of Raw Data'!AA:AA,"ERROR",0,1)</f>
        <v>oz</v>
      </c>
      <c r="AB273" s="9"/>
      <c r="AC273" s="9"/>
      <c r="AD273" s="9"/>
      <c r="AE273" s="9"/>
      <c r="AF273" s="9"/>
      <c r="AG273">
        <f>IF(SUMIF('Claims Backend'!$AG$1:$AZ$1,AG$3,'Claims Backend'!$AG272:$AZ272)&gt;=1,1,0)*$H273</f>
        <v>0</v>
      </c>
    </row>
    <row r="274" hidden="1" spans="1:33">
      <c r="A274" s="9" t="str">
        <f>_xlfn.XLOOKUP($E274,'Copy of Raw Data'!$E:$E,'Copy of Raw Data'!A:A,"ERROR",0,1)</f>
        <v>US</v>
      </c>
      <c r="B274" s="9" t="str">
        <f>_xlfn.XLOOKUP($E274,'Copy of Raw Data'!$E:$E,'Copy of Raw Data'!B:B,"ERROR",0,1)</f>
        <v>Hair Mousses</v>
      </c>
      <c r="C274" s="9" t="str">
        <f>_xlfn.XLOOKUP($E274,'Copy of Raw Data'!$E:$E,'Copy of Raw Data'!C:C,"ERROR",0,1)</f>
        <v>redken</v>
      </c>
      <c r="D274" s="9" t="str">
        <f>_xlfn.XLOOKUP($E274,'Copy of Raw Data'!$E:$E,'Copy of Raw Data'!D:D,"ERROR",0,1)</f>
        <v>www.amazon.com/dp/B09DHLVHPJ</v>
      </c>
      <c r="E274" s="9" t="s">
        <v>981</v>
      </c>
      <c r="F274" s="9" t="str">
        <f>_xlfn.XLOOKUP($E274,'Copy of Raw Data'!$E:$E,'Copy of Raw Data'!F:F,"ERROR",0,1)</f>
        <v>Redken Color Extend Blondage Toning Foam Mousse | Purple Foam | Anti Brass for Blonde Hair</v>
      </c>
      <c r="G274" s="9">
        <f>_xlfn.XLOOKUP($E274,'Copy of Raw Data'!$E:$E,'Copy of Raw Data'!G:G,"ERROR",0,1)</f>
        <v>64</v>
      </c>
      <c r="H274" s="9">
        <f>_xlfn.XLOOKUP($E274,'Copy of Raw Data'!$E:$E,'Copy of Raw Data'!H:H,"ERROR",0,1)</f>
        <v>898.66</v>
      </c>
      <c r="I274" s="9">
        <f>_xlfn.XLOOKUP($E274,'Copy of Raw Data'!$E:$E,'Copy of Raw Data'!I:I,"ERROR",0,1)</f>
        <v>3.7449366764905e-5</v>
      </c>
      <c r="J274" s="9" t="str">
        <f>_xlfn.XLOOKUP($E274,'Copy of Raw Data'!$E:$E,'Copy of 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10 to 15</v>
      </c>
      <c r="L274" s="9">
        <f>_xlfn.XLOOKUP($E274,'Copy of Raw Data'!$E:$E,'Copy of Raw Data'!L:L,"ERROR",0,1)</f>
        <v>14</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10 to 15</v>
      </c>
      <c r="N274" s="9">
        <f>_xlfn.XLOOKUP($E274,'Copy of Raw Data'!$E:$E,'Copy of Raw Data'!N:N,"ERROR",0,1)</f>
        <v>14</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20"/>
        <v>0</v>
      </c>
      <c r="Q274" s="9">
        <f>_xlfn.XLOOKUP($E274,'Copy of Raw Data'!$E:$E,'Copy of Raw Data'!Q:Q,"ERROR",0,1)</f>
        <v>0</v>
      </c>
      <c r="R274" s="9">
        <f>_xlfn.XLOOKUP($E274,'Copy of Raw Data'!$E:$E,'Copy of Raw Data'!R:R,"ERROR",0,1)</f>
        <v>0</v>
      </c>
      <c r="S274" s="17" t="e">
        <f t="shared" si="19"/>
        <v>#N/A</v>
      </c>
      <c r="T274" s="9" t="e">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#N/A</v>
      </c>
      <c r="U274" s="17" t="e">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#N/A</v>
      </c>
      <c r="V274" s="17" t="e">
        <f t="shared" si="21"/>
        <v>#N/A</v>
      </c>
      <c r="W274" s="17" t="e">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#N/A</v>
      </c>
      <c r="X274" s="17" t="e">
        <f t="shared" si="22"/>
        <v>#N/A</v>
      </c>
      <c r="Y274" s="9" t="e">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#N/A</v>
      </c>
      <c r="Z274" s="17" t="e">
        <f t="array" ref="Z274">_xlfn.IFS(AA274="oz",_xlfn.IFS(R274="oz",Q274,R274="fl oz",Q274*1.04,R274="ml",Q274*0.0338),AA274="fl oz",_xlfn.IFS(R274="oz",Q274/1.04,R274="fl oz",Q274,R274="ml",Q274*0.0338/1.04),AA274="ml",_xlfn.IFS(R274="oz",Q274/0.0338,R274="fl oz",Q274*1.04/0.0338,R274="ml",Q274))</f>
        <v>#N/A</v>
      </c>
      <c r="AA274" s="9" t="str">
        <f>_xlfn.XLOOKUP($E274,'Copy of Raw Data'!$E:$E,'Copy of Raw Data'!AA:AA,"ERROR",0,1)</f>
        <v>oz</v>
      </c>
      <c r="AB274" s="9"/>
      <c r="AC274" s="9"/>
      <c r="AD274" s="9"/>
      <c r="AE274" s="9"/>
      <c r="AF274" s="9"/>
      <c r="AG274">
        <f>IF(SUMIF('Claims Backend'!$AG$1:$AZ$1,AG$3,'Claims Backend'!$AG273:$AZ273)&gt;=1,1,0)*$H274</f>
        <v>0</v>
      </c>
    </row>
    <row r="275" hidden="1" spans="1:33">
      <c r="A275" s="9" t="str">
        <f>_xlfn.XLOOKUP($E275,'Copy of Raw Data'!$E:$E,'Copy of Raw Data'!A:A,"ERROR",0,1)</f>
        <v>US</v>
      </c>
      <c r="B275" s="9" t="str">
        <f>_xlfn.XLOOKUP($E275,'Copy of Raw Data'!$E:$E,'Copy of Raw Data'!B:B,"ERROR",0,1)</f>
        <v>Hair Mousses</v>
      </c>
      <c r="C275" s="9" t="str">
        <f>_xlfn.XLOOKUP($E275,'Copy of Raw Data'!$E:$E,'Copy of Raw Data'!C:C,"ERROR",0,1)</f>
        <v>roux</v>
      </c>
      <c r="D275" s="9" t="str">
        <f>_xlfn.XLOOKUP($E275,'Copy of Raw Data'!$E:$E,'Copy of Raw Data'!D:D,"ERROR",0,1)</f>
        <v>www.amazon.com/dp/B002N42OL4</v>
      </c>
      <c r="E275" s="9" t="s">
        <v>984</v>
      </c>
      <c r="F275" s="9" t="str">
        <f>_xlfn.XLOOKUP($E275,'Copy of Raw Data'!$E:$E,'Copy of Raw Data'!F:F,"ERROR",0,1)</f>
        <v>Roux Fanci-Full Instant Color Mousse Tones &amp; Enriches Dark Blonde Hair, 16 Hidden Honey, 6 Fl Oz (Pack of 1)</v>
      </c>
      <c r="G275" s="9">
        <f>_xlfn.XLOOKUP($E275,'Copy of Raw Data'!$E:$E,'Copy of Raw Data'!G:G,"ERROR",0,1)</f>
        <v>18</v>
      </c>
      <c r="H275" s="9">
        <f>_xlfn.XLOOKUP($E275,'Copy of Raw Data'!$E:$E,'Copy of Raw Data'!H:H,"ERROR",0,1)</f>
        <v>880.86</v>
      </c>
      <c r="I275" s="9">
        <f>_xlfn.XLOOKUP($E275,'Copy of Raw Data'!$E:$E,'Copy of Raw Data'!I:I,"ERROR",0,1)</f>
        <v>3.52683703352345e-5</v>
      </c>
      <c r="J275" s="9" t="str">
        <f>_xlfn.XLOOKUP($E275,'Copy of Raw Data'!$E:$E,'Copy of 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40 to 50</v>
      </c>
      <c r="L275" s="9">
        <f>_xlfn.XLOOKUP($E275,'Copy of Raw Data'!$E:$E,'Copy of Raw Data'!L:L,"ERROR",0,1)</f>
        <v>49.99</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40 to 50</v>
      </c>
      <c r="N275" s="9">
        <f>_xlfn.XLOOKUP($E275,'Copy of Raw Data'!$E:$E,'Copy of Raw Data'!N:N,"ERROR",0,1)</f>
        <v>49.99</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No Discount</v>
      </c>
      <c r="P275" s="16">
        <f t="shared" si="20"/>
        <v>0</v>
      </c>
      <c r="Q275" s="9">
        <f>_xlfn.XLOOKUP($E275,'Copy of Raw Data'!$E:$E,'Copy of Raw Data'!Q:Q,"ERROR",0,1)</f>
        <v>6</v>
      </c>
      <c r="R275" s="9" t="str">
        <f>_xlfn.XLOOKUP($E275,'Copy of Raw Data'!$E:$E,'Copy of Raw Data'!R:R,"ERROR",0,1)</f>
        <v>fl oz</v>
      </c>
      <c r="S275" s="17">
        <f t="shared" si="19"/>
        <v>8.01121794871795</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5 to 10</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0.2 to 0.3</v>
      </c>
      <c r="V275" s="17">
        <f t="shared" si="21"/>
        <v>0.270923839997225</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0.2 to 0.3</v>
      </c>
      <c r="X275" s="17">
        <f t="shared" si="22"/>
        <v>0.270923839997225</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6 to 8</v>
      </c>
      <c r="Z275" s="17">
        <f t="array" ref="Z275">_xlfn.IFS(AA275="oz",_xlfn.IFS(R275="oz",Q275,R275="fl oz",Q275*1.04,R275="ml",Q275*0.0338),AA275="fl oz",_xlfn.IFS(R275="oz",Q275/1.04,R275="fl oz",Q275,R275="ml",Q275*0.0338/1.04),AA275="ml",_xlfn.IFS(R275="oz",Q275/0.0338,R275="fl oz",Q275*1.04/0.0338,R275="ml",Q275))</f>
        <v>6.24</v>
      </c>
      <c r="AA275" s="9" t="str">
        <f>_xlfn.XLOOKUP($E275,'Copy of Raw Data'!$E:$E,'Copy of Raw Data'!AA:AA,"ERROR",0,1)</f>
        <v>oz</v>
      </c>
      <c r="AB275" s="9"/>
      <c r="AC275" s="9"/>
      <c r="AD275" s="9"/>
      <c r="AE275" s="9"/>
      <c r="AF275" s="9"/>
      <c r="AG275">
        <f>IF(SUMIF('Claims Backend'!$AG$1:$AZ$1,AG$3,'Claims Backend'!$AG274:$AZ274)&gt;=1,1,0)*$H275</f>
        <v>0</v>
      </c>
    </row>
    <row r="276" hidden="1" spans="1:33">
      <c r="A276" s="9" t="str">
        <f>_xlfn.XLOOKUP($E276,'Copy of Raw Data'!$E:$E,'Copy of Raw Data'!A:A,"ERROR",0,1)</f>
        <v>US</v>
      </c>
      <c r="B276" s="9" t="str">
        <f>_xlfn.XLOOKUP($E276,'Copy of Raw Data'!$E:$E,'Copy of Raw Data'!B:B,"ERROR",0,1)</f>
        <v>Hair Mousses</v>
      </c>
      <c r="C276" s="9" t="str">
        <f>_xlfn.XLOOKUP($E276,'Copy of Raw Data'!$E:$E,'Copy of Raw Data'!C:C,"ERROR",0,1)</f>
        <v>L'Oreal Paris</v>
      </c>
      <c r="D276" s="9" t="str">
        <f>_xlfn.XLOOKUP($E276,'Copy of Raw Data'!$E:$E,'Copy of Raw Data'!D:D,"ERROR",0,1)</f>
        <v>www.amazon.com/dp/B07239HWGS</v>
      </c>
      <c r="E276" s="9" t="s">
        <v>987</v>
      </c>
      <c r="F276" s="9" t="str">
        <f>_xlfn.XLOOKUP($E276,'Copy of Raw Data'!$E:$E,'Copy of Raw Data'!F:F,"ERROR",0,1)</f>
        <v>Lor Adv Hair Boost Vol Mo Size 8.3z Loreal Advanced Hair Style Boost It Volume Mousse 8.3z</v>
      </c>
      <c r="G276" s="9">
        <f>_xlfn.XLOOKUP($E276,'Copy of Raw Data'!$E:$E,'Copy of Raw Data'!G:G,"ERROR",0,1)</f>
        <v>28</v>
      </c>
      <c r="H276" s="9">
        <f>_xlfn.XLOOKUP($E276,'Copy of Raw Data'!$E:$E,'Copy of Raw Data'!H:H,"ERROR",0,1)</f>
        <v>829.56</v>
      </c>
      <c r="I276" s="9">
        <f>_xlfn.XLOOKUP($E276,'Copy of Raw Data'!$E:$E,'Copy of Raw Data'!I:I,"ERROR",0,1)</f>
        <v>3.28765017361454e-5</v>
      </c>
      <c r="J276" s="9" t="str">
        <f>_xlfn.XLOOKUP($E276,'Copy of Raw Data'!$E:$E,'Copy of 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_xlfn.XLOOKUP($E276,'Copy of Raw Data'!$E:$E,'Copy of Raw Data'!L:L,"ERROR",0,1)</f>
        <v>29.96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9">
        <f>_xlfn.XLOOKUP($E276,'Copy of Raw Data'!$E:$E,'Copy of Raw Data'!N:N,"ERROR",0,1)</f>
        <v>29.97</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0% to 2%</v>
      </c>
      <c r="P276" s="16">
        <f t="shared" si="20"/>
        <v>0.000333667000333601</v>
      </c>
      <c r="Q276" s="9">
        <f>_xlfn.XLOOKUP($E276,'Copy of Raw Data'!$E:$E,'Copy of Raw Data'!Q:Q,"ERROR",0,1)</f>
        <v>8.3</v>
      </c>
      <c r="R276" s="9" t="str">
        <f>_xlfn.XLOOKUP($E276,'Copy of Raw Data'!$E:$E,'Copy of Raw Data'!R:R,"ERROR",0,1)</f>
        <v>fl oz</v>
      </c>
      <c r="S276" s="17">
        <f t="shared" si="19"/>
        <v>3.4708063021316</v>
      </c>
      <c r="T276" s="9" t="str">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3 to 4</v>
      </c>
      <c r="U276" s="17"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0.1 to 0.2</v>
      </c>
      <c r="V276" s="17">
        <f t="shared" si="21"/>
        <v>0.117415109306924</v>
      </c>
      <c r="W276" s="17"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0.1 to 0.2</v>
      </c>
      <c r="X276" s="17">
        <f t="shared" si="22"/>
        <v>0.117375931759608</v>
      </c>
      <c r="Y276" s="9"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8 to 10</v>
      </c>
      <c r="Z276" s="17">
        <f t="array" ref="Z276">_xlfn.IFS(AA276="oz",_xlfn.IFS(R276="oz",Q276,R276="fl oz",Q276*1.04,R276="ml",Q276*0.0338),AA276="fl oz",_xlfn.IFS(R276="oz",Q276/1.04,R276="fl oz",Q276,R276="ml",Q276*0.0338/1.04),AA276="ml",_xlfn.IFS(R276="oz",Q276/0.0338,R276="fl oz",Q276*1.04/0.0338,R276="ml",Q276))</f>
        <v>8.632</v>
      </c>
      <c r="AA276" s="9" t="str">
        <f>_xlfn.XLOOKUP($E276,'Copy of Raw Data'!$E:$E,'Copy of Raw Data'!AA:AA,"ERROR",0,1)</f>
        <v>oz</v>
      </c>
      <c r="AB276" s="9"/>
      <c r="AC276" s="9"/>
      <c r="AD276" s="9"/>
      <c r="AE276" s="9"/>
      <c r="AF276" s="9"/>
      <c r="AG276">
        <f>IF(SUMIF('Claims Backend'!$AG$1:$AZ$1,AG$3,'Claims Backend'!$AG275:$AZ275)&gt;=1,1,0)*$H276</f>
        <v>0</v>
      </c>
    </row>
    <row r="277" hidden="1" spans="1:33">
      <c r="A277" s="9" t="str">
        <f>_xlfn.XLOOKUP($E277,'Copy of Raw Data'!$E:$E,'Copy of Raw Data'!A:A,"ERROR",0,1)</f>
        <v>US</v>
      </c>
      <c r="B277" s="9" t="str">
        <f>_xlfn.XLOOKUP($E277,'Copy of Raw Data'!$E:$E,'Copy of Raw Data'!B:B,"ERROR",0,1)</f>
        <v>Hair Mousses</v>
      </c>
      <c r="C277" s="9" t="str">
        <f>_xlfn.XLOOKUP($E277,'Copy of Raw Data'!$E:$E,'Copy of Raw Data'!C:C,"ERROR",0,1)</f>
        <v>redken</v>
      </c>
      <c r="D277" s="9" t="str">
        <f>_xlfn.XLOOKUP($E277,'Copy of Raw Data'!$E:$E,'Copy of Raw Data'!D:D,"ERROR",0,1)</f>
        <v>www.amazon.com/dp/B09DHB4GD7</v>
      </c>
      <c r="E277" s="9" t="s">
        <v>990</v>
      </c>
      <c r="F277" s="9" t="str">
        <f>_xlfn.XLOOKUP($E277,'Copy of Raw Data'!$E:$E,'Copy of Raw Data'!F:F,"ERROR",0,1)</f>
        <v>Redken Color Extend Blondage Toning Foam Mousse | Purple Foam | Anti Brass for Blonde Hair</v>
      </c>
      <c r="G277" s="9">
        <f>_xlfn.XLOOKUP($E277,'Copy of Raw Data'!$E:$E,'Copy of Raw Data'!G:G,"ERROR",0,1)</f>
        <v>30</v>
      </c>
      <c r="H277" s="9">
        <f>_xlfn.XLOOKUP($E277,'Copy of Raw Data'!$E:$E,'Copy of Raw Data'!H:H,"ERROR",0,1)</f>
        <v>773.3</v>
      </c>
      <c r="I277" s="9">
        <f>_xlfn.XLOOKUP($E277,'Copy of Raw Data'!$E:$E,'Copy of Raw Data'!I:I,"ERROR",0,1)</f>
        <v>3.20789287727805e-5</v>
      </c>
      <c r="J277" s="9" t="str">
        <f>_xlfn.XLOOKUP($E277,'Copy of Raw Data'!$E:$E,'Copy of 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_xlfn.XLOOKUP($E277,'Copy of Raw Data'!$E:$E,'Copy of Raw Data'!L:L,"ERROR",0,1)</f>
        <v>25.6</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30 to 40</v>
      </c>
      <c r="N277" s="9">
        <f>_xlfn.XLOOKUP($E277,'Copy of Raw Data'!$E:$E,'Copy of Raw Data'!N:N,"ERROR",0,1)</f>
        <v>32</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15% to 20%</v>
      </c>
      <c r="P277" s="16">
        <f t="shared" si="20"/>
        <v>0.2</v>
      </c>
      <c r="Q277" s="9">
        <f>_xlfn.XLOOKUP($E277,'Copy of Raw Data'!$E:$E,'Copy of Raw Data'!Q:Q,"ERROR",0,1)</f>
        <v>0</v>
      </c>
      <c r="R277" s="9">
        <f>_xlfn.XLOOKUP($E277,'Copy of Raw Data'!$E:$E,'Copy of Raw Data'!R:R,"ERROR",0,1)</f>
        <v>0</v>
      </c>
      <c r="S277" s="17" t="e">
        <f t="shared" si="19"/>
        <v>#N/A</v>
      </c>
      <c r="T277" s="9" t="e">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#N/A</v>
      </c>
      <c r="U277" s="17" t="e">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#N/A</v>
      </c>
      <c r="V277" s="17" t="e">
        <f t="shared" si="21"/>
        <v>#N/A</v>
      </c>
      <c r="W277" s="17" t="e">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#N/A</v>
      </c>
      <c r="X277" s="17" t="e">
        <f t="shared" si="22"/>
        <v>#N/A</v>
      </c>
      <c r="Y277" s="9" t="e">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#N/A</v>
      </c>
      <c r="Z277" s="17" t="e">
        <f t="array" ref="Z277">_xlfn.IFS(AA277="oz",_xlfn.IFS(R277="oz",Q277,R277="fl oz",Q277*1.04,R277="ml",Q277*0.0338),AA277="fl oz",_xlfn.IFS(R277="oz",Q277/1.04,R277="fl oz",Q277,R277="ml",Q277*0.0338/1.04),AA277="ml",_xlfn.IFS(R277="oz",Q277/0.0338,R277="fl oz",Q277*1.04/0.0338,R277="ml",Q277))</f>
        <v>#N/A</v>
      </c>
      <c r="AA277" s="9" t="str">
        <f>_xlfn.XLOOKUP($E277,'Copy of Raw Data'!$E:$E,'Copy of Raw Data'!AA:AA,"ERROR",0,1)</f>
        <v>oz</v>
      </c>
      <c r="AB277" s="9"/>
      <c r="AC277" s="9"/>
      <c r="AD277" s="9"/>
      <c r="AE277" s="9"/>
      <c r="AF277" s="9"/>
      <c r="AG277">
        <f>IF(SUMIF('Claims Backend'!$AG$1:$AZ$1,AG$3,'Claims Backend'!$AG276:$AZ276)&gt;=1,1,0)*$H277</f>
        <v>0</v>
      </c>
    </row>
    <row r="278" hidden="1" spans="1:33">
      <c r="A278" s="9" t="str">
        <f>_xlfn.XLOOKUP($E278,'Copy of Raw Data'!$E:$E,'Copy of Raw Data'!A:A,"ERROR",0,1)</f>
        <v>US</v>
      </c>
      <c r="B278" s="9" t="str">
        <f>_xlfn.XLOOKUP($E278,'Copy of Raw Data'!$E:$E,'Copy of Raw Data'!B:B,"ERROR",0,1)</f>
        <v>Hair Mousses</v>
      </c>
      <c r="C278" s="9" t="str">
        <f>_xlfn.XLOOKUP($E278,'Copy of Raw Data'!$E:$E,'Copy of Raw Data'!C:C,"ERROR",0,1)</f>
        <v>reference of sweden</v>
      </c>
      <c r="D278" s="9" t="str">
        <f>_xlfn.XLOOKUP($E278,'Copy of Raw Data'!$E:$E,'Copy of Raw Data'!D:D,"ERROR",0,1)</f>
        <v>www.amazon.com/dp/B0BZXS2M6R</v>
      </c>
      <c r="E278" s="9" t="s">
        <v>993</v>
      </c>
      <c r="F278" s="9" t="str">
        <f>_xlfn.XLOOKUP($E278,'Copy of Raw Data'!$E:$E,'Copy of Raw Data'!F:F,"ERROR",0,1)</f>
        <v>REF Weightless Volume Refreshing Mousse</v>
      </c>
      <c r="G278" s="9">
        <f>_xlfn.XLOOKUP($E278,'Copy of Raw Data'!$E:$E,'Copy of Raw Data'!G:G,"ERROR",0,1)</f>
        <v>28</v>
      </c>
      <c r="H278" s="9">
        <f>_xlfn.XLOOKUP($E278,'Copy of Raw Data'!$E:$E,'Copy of Raw Data'!H:H,"ERROR",0,1)</f>
        <v>754.54</v>
      </c>
      <c r="I278" s="9">
        <f>_xlfn.XLOOKUP($E278,'Copy of Raw Data'!$E:$E,'Copy of Raw Data'!I:I,"ERROR",0,1)</f>
        <v>3.01730014834602e-5</v>
      </c>
      <c r="J278" s="9" t="str">
        <f>_xlfn.XLOOKUP($E278,'Copy of Raw Data'!$E:$E,'Copy of 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20 to 30</v>
      </c>
      <c r="L278" s="9">
        <f>_xlfn.XLOOKUP($E278,'Copy of Raw Data'!$E:$E,'Copy of Raw Data'!L:L,"ERROR",0,1)</f>
        <v>27.25</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20 to 30</v>
      </c>
      <c r="N278" s="9">
        <f>_xlfn.XLOOKUP($E278,'Copy of Raw Data'!$E:$E,'Copy of Raw Data'!N:N,"ERROR",0,1)</f>
        <v>27.25</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20"/>
        <v>0</v>
      </c>
      <c r="Q278" s="9">
        <f>_xlfn.XLOOKUP($E278,'Copy of Raw Data'!$E:$E,'Copy of Raw Data'!Q:Q,"ERROR",0,1)</f>
        <v>200</v>
      </c>
      <c r="R278" s="9" t="str">
        <f>_xlfn.XLOOKUP($E278,'Copy of Raw Data'!$E:$E,'Copy of Raw Data'!R:R,"ERROR",0,1)</f>
        <v>ml</v>
      </c>
      <c r="S278" s="17">
        <f t="shared" si="19"/>
        <v>4.0310650887574</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4 to 5</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0.1 to 0.2</v>
      </c>
      <c r="V278" s="17">
        <f t="shared" si="21"/>
        <v>0.136322796373263</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0.1 to 0.2</v>
      </c>
      <c r="X278" s="17">
        <f t="shared" si="22"/>
        <v>0.136322796373263</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6 to 8</v>
      </c>
      <c r="Z278" s="17">
        <f t="array" ref="Z278">_xlfn.IFS(AA278="oz",_xlfn.IFS(R278="oz",Q278,R278="fl oz",Q278*1.04,R278="ml",Q278*0.0338),AA278="fl oz",_xlfn.IFS(R278="oz",Q278/1.04,R278="fl oz",Q278,R278="ml",Q278*0.0338/1.04),AA278="ml",_xlfn.IFS(R278="oz",Q278/0.0338,R278="fl oz",Q278*1.04/0.0338,R278="ml",Q278))</f>
        <v>6.76</v>
      </c>
      <c r="AA278" s="9" t="str">
        <f>_xlfn.XLOOKUP($E278,'Copy of Raw Data'!$E:$E,'Copy of Raw Data'!AA:AA,"ERROR",0,1)</f>
        <v>oz</v>
      </c>
      <c r="AB278" s="9"/>
      <c r="AC278" s="9"/>
      <c r="AD278" s="9"/>
      <c r="AE278" s="9"/>
      <c r="AF278" s="9"/>
      <c r="AG278">
        <f>IF(SUMIF('Claims Backend'!$AG$1:$AZ$1,AG$3,'Claims Backend'!$AG277:$AZ277)&gt;=1,1,0)*$H278</f>
        <v>0</v>
      </c>
    </row>
    <row r="279" hidden="1" spans="1:33">
      <c r="A279" s="9" t="str">
        <f>_xlfn.XLOOKUP($E279,'Copy of Raw Data'!$E:$E,'Copy of Raw Data'!A:A,"ERROR",0,1)</f>
        <v>US</v>
      </c>
      <c r="B279" s="9" t="str">
        <f>_xlfn.XLOOKUP($E279,'Copy of Raw Data'!$E:$E,'Copy of Raw Data'!B:B,"ERROR",0,1)</f>
        <v>Hair Mousses</v>
      </c>
      <c r="C279" s="9" t="str">
        <f>_xlfn.XLOOKUP($E279,'Copy of Raw Data'!$E:$E,'Copy of Raw Data'!C:C,"ERROR",0,1)</f>
        <v>pantene</v>
      </c>
      <c r="D279" s="9" t="str">
        <f>_xlfn.XLOOKUP($E279,'Copy of Raw Data'!$E:$E,'Copy of Raw Data'!D:D,"ERROR",0,1)</f>
        <v>www.amazon.com/dp/B081B4D371</v>
      </c>
      <c r="E279" s="9" t="s">
        <v>996</v>
      </c>
      <c r="F279" s="9" t="str">
        <f>_xlfn.XLOOKUP($E279,'Copy of Raw Data'!$E:$E,'Copy of Raw Data'!F:F,"ERROR",0,1)</f>
        <v>Pantene Pro-V Hair Mousse - Maximum Hold (5) - Resists Humidity - Net Wt. 6.6 OZ (187 g) Per Can - Pack of 3 Cans</v>
      </c>
      <c r="G279" s="9">
        <f>_xlfn.XLOOKUP($E279,'Copy of Raw Data'!$E:$E,'Copy of Raw Data'!G:G,"ERROR",0,1)</f>
        <v>15</v>
      </c>
      <c r="H279" s="9">
        <f>_xlfn.XLOOKUP($E279,'Copy of Raw Data'!$E:$E,'Copy of Raw Data'!H:H,"ERROR",0,1)</f>
        <v>709.71</v>
      </c>
      <c r="I279" s="9">
        <f>_xlfn.XLOOKUP($E279,'Copy of Raw Data'!$E:$E,'Copy of Raw Data'!I:I,"ERROR",0,1)</f>
        <v>2.91326704379624e-5</v>
      </c>
      <c r="J279" s="9" t="str">
        <f>_xlfn.XLOOKUP($E279,'Copy of Raw Data'!$E:$E,'Copy of 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_xlfn.XLOOKUP($E279,'Copy of Raw Data'!$E:$E,'Copy of Raw Data'!L:L,"ERROR",0,1)</f>
        <v>46.99</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_xlfn.XLOOKUP($E279,'Copy of Raw Data'!$E:$E,'Copy of Raw Data'!N:N,"ERROR",0,1)</f>
        <v>46.99</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No Discount</v>
      </c>
      <c r="P279" s="16">
        <f t="shared" si="20"/>
        <v>0</v>
      </c>
      <c r="Q279" s="9">
        <f>_xlfn.XLOOKUP($E279,'Copy of Raw Data'!$E:$E,'Copy of Raw Data'!Q:Q,"ERROR",0,1)</f>
        <v>1770</v>
      </c>
      <c r="R279" s="9" t="str">
        <f>_xlfn.XLOOKUP($E279,'Copy of Raw Data'!$E:$E,'Copy of Raw Data'!R:R,"ERROR",0,1)</f>
        <v>ml</v>
      </c>
      <c r="S279" s="17">
        <f t="shared" si="19"/>
        <v>0.785444455587872</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0.75 to 1</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21"/>
        <v>0.0265622068173105</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22"/>
        <v>0.0265622068173105</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59.826</v>
      </c>
      <c r="AA279" s="9" t="str">
        <f>_xlfn.XLOOKUP($E279,'Copy of Raw Data'!$E:$E,'Copy of Raw Data'!AA:AA,"ERROR",0,1)</f>
        <v>oz</v>
      </c>
      <c r="AB279" s="9"/>
      <c r="AC279" s="9"/>
      <c r="AD279" s="9"/>
      <c r="AE279" s="9"/>
      <c r="AF279" s="9"/>
      <c r="AG279">
        <f>IF(SUMIF('Claims Backend'!$AG$1:$AZ$1,AG$3,'Claims Backend'!$AG278:$AZ278)&gt;=1,1,0)*$H279</f>
        <v>0</v>
      </c>
    </row>
    <row r="280" hidden="1" spans="1:33">
      <c r="A280" s="9" t="str">
        <f>_xlfn.XLOOKUP($E280,'Copy of Raw Data'!$E:$E,'Copy of Raw Data'!A:A,"ERROR",0,1)</f>
        <v>US</v>
      </c>
      <c r="B280" s="9" t="str">
        <f>_xlfn.XLOOKUP($E280,'Copy of Raw Data'!$E:$E,'Copy of Raw Data'!B:B,"ERROR",0,1)</f>
        <v>Hair Mousses</v>
      </c>
      <c r="C280" s="9" t="str">
        <f>_xlfn.XLOOKUP($E280,'Copy of Raw Data'!$E:$E,'Copy of Raw Data'!C:C,"ERROR",0,1)</f>
        <v>TRESemmé</v>
      </c>
      <c r="D280" s="9" t="str">
        <f>_xlfn.XLOOKUP($E280,'Copy of Raw Data'!$E:$E,'Copy of Raw Data'!D:D,"ERROR",0,1)</f>
        <v>www.amazon.com/dp/B098JCW3N3</v>
      </c>
      <c r="E280" s="9" t="s">
        <v>999</v>
      </c>
      <c r="F280" s="9" t="str">
        <f>_xlfn.XLOOKUP($E280,'Copy of Raw Data'!$E:$E,'Copy of Raw Data'!F:F,"ERROR",0,1)</f>
        <v>TRESemmé Flawless Curls Pack of 6 Nourishing Mousse With Coconut and Avocado Oil 10.5 oz</v>
      </c>
      <c r="G280" s="9">
        <f>_xlfn.XLOOKUP($E280,'Copy of Raw Data'!$E:$E,'Copy of Raw Data'!G:G,"ERROR",0,1)</f>
        <v>16</v>
      </c>
      <c r="H280" s="9">
        <f>_xlfn.XLOOKUP($E280,'Copy of Raw Data'!$E:$E,'Copy of Raw Data'!H:H,"ERROR",0,1)</f>
        <v>685.24</v>
      </c>
      <c r="I280" s="9">
        <f>_xlfn.XLOOKUP($E280,'Copy of Raw Data'!$E:$E,'Copy of Raw Data'!I:I,"ERROR",0,1)</f>
        <v>2.8369959405832e-5</v>
      </c>
      <c r="J280" s="9" t="str">
        <f>_xlfn.XLOOKUP($E280,'Copy of Raw Data'!$E:$E,'Copy of 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40 to 50</v>
      </c>
      <c r="L280" s="9">
        <f>_xlfn.XLOOKUP($E280,'Copy of Raw Data'!$E:$E,'Copy of Raw Data'!L:L,"ERROR",0,1)</f>
        <v>41.88</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40 to 50</v>
      </c>
      <c r="N280" s="9">
        <f>_xlfn.XLOOKUP($E280,'Copy of Raw Data'!$E:$E,'Copy of Raw Data'!N:N,"ERROR",0,1)</f>
        <v>45.23</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20"/>
        <v>0.0740658854742426</v>
      </c>
      <c r="Q280" s="9">
        <f>_xlfn.XLOOKUP($E280,'Copy of Raw Data'!$E:$E,'Copy of Raw Data'!Q:Q,"ERROR",0,1)</f>
        <v>63</v>
      </c>
      <c r="R280" s="9" t="str">
        <f>_xlfn.XLOOKUP($E280,'Copy of Raw Data'!$E:$E,'Copy of Raw Data'!R:R,"ERROR",0,1)</f>
        <v>oz</v>
      </c>
      <c r="S280" s="17">
        <f t="shared" si="19"/>
        <v>0.664761904761905</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0.5 to 0.75</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21"/>
        <v>0.024279219071238</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22"/>
        <v>0.0224809572121036</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50+</v>
      </c>
      <c r="Z280" s="17">
        <f t="array" ref="Z280">_xlfn.IFS(AA280="oz",_xlfn.IFS(R280="oz",Q280,R280="fl oz",Q280*1.04,R280="ml",Q280*0.0338),AA280="fl oz",_xlfn.IFS(R280="oz",Q280/1.04,R280="fl oz",Q280,R280="ml",Q280*0.0338/1.04),AA280="ml",_xlfn.IFS(R280="oz",Q280/0.0338,R280="fl oz",Q280*1.04/0.0338,R280="ml",Q280))</f>
        <v>63</v>
      </c>
      <c r="AA280" s="9" t="str">
        <f>_xlfn.XLOOKUP($E280,'Copy of Raw Data'!$E:$E,'Copy of Raw Data'!AA:AA,"ERROR",0,1)</f>
        <v>oz</v>
      </c>
      <c r="AB280" s="9"/>
      <c r="AC280" s="9"/>
      <c r="AD280" s="9"/>
      <c r="AE280" s="9"/>
      <c r="AF280" s="9"/>
      <c r="AG280">
        <f>IF(SUMIF('Claims Backend'!$AG$1:$AZ$1,AG$3,'Claims Backend'!$AG279:$AZ279)&gt;=1,1,0)*$H280</f>
        <v>0</v>
      </c>
    </row>
    <row r="281" hidden="1" spans="1:33">
      <c r="A281" s="9" t="str">
        <f>_xlfn.XLOOKUP($E281,'Copy of Raw Data'!$E:$E,'Copy of Raw Data'!A:A,"ERROR",0,1)</f>
        <v>US</v>
      </c>
      <c r="B281" s="9" t="str">
        <f>_xlfn.XLOOKUP($E281,'Copy of Raw Data'!$E:$E,'Copy of Raw Data'!B:B,"ERROR",0,1)</f>
        <v>Hair Mousses</v>
      </c>
      <c r="C281" s="9" t="str">
        <f>_xlfn.XLOOKUP($E281,'Copy of Raw Data'!$E:$E,'Copy of Raw Data'!C:C,"ERROR",0,1)</f>
        <v>Creme of Nature</v>
      </c>
      <c r="D281" s="9" t="str">
        <f>_xlfn.XLOOKUP($E281,'Copy of Raw Data'!$E:$E,'Copy of Raw Data'!D:D,"ERROR",0,1)</f>
        <v>www.amazon.com/dp/B00GMP3YK0</v>
      </c>
      <c r="E281" s="9" t="s">
        <v>1003</v>
      </c>
      <c r="F281" s="9" t="str">
        <f>_xlfn.XLOOKUP($E281,'Copy of Raw Data'!$E:$E,'Copy of Raw Data'!F:F,"ERROR",0,1)</f>
        <v>Creme Of Nature Argan Oil Style &amp; Shine Foam Mousse, 7 Ounce (Pack of 3)</v>
      </c>
      <c r="G281" s="9">
        <f>_xlfn.XLOOKUP($E281,'Copy of Raw Data'!$E:$E,'Copy of Raw Data'!G:G,"ERROR",0,1)</f>
        <v>34</v>
      </c>
      <c r="H281" s="9">
        <f>_xlfn.XLOOKUP($E281,'Copy of Raw Data'!$E:$E,'Copy of Raw Data'!H:H,"ERROR",0,1)</f>
        <v>667.3</v>
      </c>
      <c r="I281" s="9">
        <f>_xlfn.XLOOKUP($E281,'Copy of Raw Data'!$E:$E,'Copy of Raw Data'!I:I,"ERROR",0,1)</f>
        <v>2.81374048157677e-5</v>
      </c>
      <c r="J281" s="9" t="str">
        <f>_xlfn.XLOOKUP($E281,'Copy of Raw Data'!$E:$E,'Copy of 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 to 20</v>
      </c>
      <c r="L281" s="9">
        <f>_xlfn.XLOOKUP($E281,'Copy of Raw Data'!$E:$E,'Copy of Raw Data'!L:L,"ERROR",0,1)</f>
        <v>19.62</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20 to 30</v>
      </c>
      <c r="N281" s="9">
        <f>_xlfn.XLOOKUP($E281,'Copy of Raw Data'!$E:$E,'Copy of Raw Data'!N:N,"ERROR",0,1)</f>
        <v>21.17</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6% to 8%</v>
      </c>
      <c r="P281" s="16">
        <f t="shared" si="20"/>
        <v>0.0732168162494096</v>
      </c>
      <c r="Q281" s="9">
        <f>_xlfn.XLOOKUP($E281,'Copy of Raw Data'!$E:$E,'Copy of Raw Data'!Q:Q,"ERROR",0,1)</f>
        <v>21</v>
      </c>
      <c r="R281" s="9" t="str">
        <f>_xlfn.XLOOKUP($E281,'Copy of Raw Data'!$E:$E,'Copy of Raw Data'!R:R,"ERROR",0,1)</f>
        <v>oz</v>
      </c>
      <c r="S281" s="17">
        <f t="shared" si="19"/>
        <v>0.934285714285714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0.75 to 1</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 to 0.05</v>
      </c>
      <c r="V281" s="17">
        <f t="shared" si="21"/>
        <v>0.0340918240816787</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 to 0.05</v>
      </c>
      <c r="X281" s="17">
        <f t="shared" si="22"/>
        <v>0.0315957292622832</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20 to 25</v>
      </c>
      <c r="Z281" s="17">
        <f t="array" ref="Z281">_xlfn.IFS(AA281="oz",_xlfn.IFS(R281="oz",Q281,R281="fl oz",Q281*1.04,R281="ml",Q281*0.0338),AA281="fl oz",_xlfn.IFS(R281="oz",Q281/1.04,R281="fl oz",Q281,R281="ml",Q281*0.0338/1.04),AA281="ml",_xlfn.IFS(R281="oz",Q281/0.0338,R281="fl oz",Q281*1.04/0.0338,R281="ml",Q281))</f>
        <v>21</v>
      </c>
      <c r="AA281" s="9" t="str">
        <f>_xlfn.XLOOKUP($E281,'Copy of Raw Data'!$E:$E,'Copy of Raw Data'!AA:AA,"ERROR",0,1)</f>
        <v>oz</v>
      </c>
      <c r="AB281" s="9"/>
      <c r="AC281" s="9"/>
      <c r="AD281" s="9"/>
      <c r="AE281" s="9"/>
      <c r="AF281" s="9"/>
      <c r="AG281">
        <f>IF(SUMIF('Claims Backend'!$AG$1:$AZ$1,AG$3,'Claims Backend'!$AG280:$AZ280)&gt;=1,1,0)*$H281</f>
        <v>0</v>
      </c>
    </row>
    <row r="282" hidden="1" spans="1:33">
      <c r="A282" s="9" t="str">
        <f>_xlfn.XLOOKUP($E282,'Copy of Raw Data'!$E:$E,'Copy of Raw Data'!A:A,"ERROR",0,1)</f>
        <v>US</v>
      </c>
      <c r="B282" s="9" t="str">
        <f>_xlfn.XLOOKUP($E282,'Copy of Raw Data'!$E:$E,'Copy of Raw Data'!B:B,"ERROR",0,1)</f>
        <v>Hair Mousses</v>
      </c>
      <c r="C282" s="9" t="str">
        <f>_xlfn.XLOOKUP($E282,'Copy of Raw Data'!$E:$E,'Copy of Raw Data'!C:C,"ERROR",0,1)</f>
        <v>it's a 10 haircare</v>
      </c>
      <c r="D282" s="9" t="str">
        <f>_xlfn.XLOOKUP($E282,'Copy of Raw Data'!$E:$E,'Copy of Raw Data'!D:D,"ERROR",0,1)</f>
        <v>www.amazon.com/dp/B008VSQNO0</v>
      </c>
      <c r="E282" s="9" t="s">
        <v>1006</v>
      </c>
      <c r="F282" s="9" t="str">
        <f>_xlfn.XLOOKUP($E282,'Copy of Raw Data'!$E:$E,'Copy of Raw Data'!F:F,"ERROR",0,1)</f>
        <v>Miracle Styling Mousse Pack of 2</v>
      </c>
      <c r="G282" s="9">
        <f>_xlfn.XLOOKUP($E282,'Copy of Raw Data'!$E:$E,'Copy of Raw Data'!G:G,"ERROR",0,1)</f>
        <v>18</v>
      </c>
      <c r="H282" s="9">
        <f>_xlfn.XLOOKUP($E282,'Copy of Raw Data'!$E:$E,'Copy of Raw Data'!H:H,"ERROR",0,1)</f>
        <v>661.83</v>
      </c>
      <c r="I282" s="9">
        <f>_xlfn.XLOOKUP($E282,'Copy of Raw Data'!$E:$E,'Copy of Raw Data'!I:I,"ERROR",0,1)</f>
        <v>2.75995957546501e-5</v>
      </c>
      <c r="J282" s="9" t="str">
        <f>_xlfn.XLOOKUP($E282,'Copy of Raw Data'!$E:$E,'Copy of 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30 to 40</v>
      </c>
      <c r="L282" s="9">
        <f>_xlfn.XLOOKUP($E282,'Copy of Raw Data'!$E:$E,'Copy of Raw Data'!L:L,"ERROR",0,1)</f>
        <v>37.56</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30 to 40</v>
      </c>
      <c r="N282" s="9">
        <f>_xlfn.XLOOKUP($E282,'Copy of Raw Data'!$E:$E,'Copy of Raw Data'!N:N,"ERROR",0,1)</f>
        <v>37.56</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6">
        <f t="shared" si="20"/>
        <v>0</v>
      </c>
      <c r="Q282" s="9">
        <f>_xlfn.XLOOKUP($E282,'Copy of Raw Data'!$E:$E,'Copy of Raw Data'!Q:Q,"ERROR",0,1)</f>
        <v>262</v>
      </c>
      <c r="R282" s="9" t="str">
        <f>_xlfn.XLOOKUP($E282,'Copy of Raw Data'!$E:$E,'Copy of Raw Data'!R:R,"ERROR",0,1)</f>
        <v>ml</v>
      </c>
      <c r="S282" s="17">
        <f t="shared" si="19"/>
        <v>4.2413839830164</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4 to 5</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0.1 to 0.2</v>
      </c>
      <c r="V282" s="17">
        <f t="shared" si="21"/>
        <v>0.143435373115198</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0.1 to 0.2</v>
      </c>
      <c r="X282" s="17">
        <f t="shared" si="22"/>
        <v>0.143435373115198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8 to 10</v>
      </c>
      <c r="Z282" s="17">
        <f t="array" ref="Z282">_xlfn.IFS(AA282="oz",_xlfn.IFS(R282="oz",Q282,R282="fl oz",Q282*1.04,R282="ml",Q282*0.0338),AA282="fl oz",_xlfn.IFS(R282="oz",Q282/1.04,R282="fl oz",Q282,R282="ml",Q282*0.0338/1.04),AA282="ml",_xlfn.IFS(R282="oz",Q282/0.0338,R282="fl oz",Q282*1.04/0.0338,R282="ml",Q282))</f>
        <v>8.8556</v>
      </c>
      <c r="AA282" s="9" t="str">
        <f>_xlfn.XLOOKUP($E282,'Copy of Raw Data'!$E:$E,'Copy of Raw Data'!AA:AA,"ERROR",0,1)</f>
        <v>oz</v>
      </c>
      <c r="AB282" s="9"/>
      <c r="AC282" s="9"/>
      <c r="AD282" s="9"/>
      <c r="AE282" s="9"/>
      <c r="AF282" s="9"/>
      <c r="AG282">
        <f>IF(SUMIF('Claims Backend'!$AG$1:$AZ$1,AG$3,'Claims Backend'!$AG281:$AZ281)&gt;=1,1,0)*$H282</f>
        <v>0</v>
      </c>
    </row>
    <row r="283" hidden="1" spans="1:33">
      <c r="A283" s="9" t="str">
        <f>_xlfn.XLOOKUP($E283,'Copy of Raw Data'!$E:$E,'Copy of Raw Data'!A:A,"ERROR",0,1)</f>
        <v>US</v>
      </c>
      <c r="B283" s="9" t="str">
        <f>_xlfn.XLOOKUP($E283,'Copy of Raw Data'!$E:$E,'Copy of Raw Data'!B:B,"ERROR",0,1)</f>
        <v>Hair Mousses</v>
      </c>
      <c r="C283" s="9" t="str">
        <f>_xlfn.XLOOKUP($E283,'Copy of Raw Data'!$E:$E,'Copy of Raw Data'!C:C,"ERROR",0,1)</f>
        <v>condition 3-n-1</v>
      </c>
      <c r="D283" s="9" t="str">
        <f>_xlfn.XLOOKUP($E283,'Copy of Raw Data'!$E:$E,'Copy of Raw Data'!D:D,"ERROR",0,1)</f>
        <v>www.amazon.com/dp/B00GMPA6ME</v>
      </c>
      <c r="E283" s="9" t="s">
        <v>1009</v>
      </c>
      <c r="F283" s="9" t="str">
        <f>_xlfn.XLOOKUP($E283,'Copy of Raw Data'!$E:$E,'Copy of Raw Data'!F:F,"ERROR",0,1)</f>
        <v>Condition 3-N-1 Mousse 6 Ounce Maximum With Sunscreen (177ml) (3 Pack)</v>
      </c>
      <c r="G283" s="9">
        <f>_xlfn.XLOOKUP($E283,'Copy of Raw Data'!$E:$E,'Copy of Raw Data'!G:G,"ERROR",0,1)</f>
        <v>42</v>
      </c>
      <c r="H283" s="9">
        <f>_xlfn.XLOOKUP($E283,'Copy of Raw Data'!$E:$E,'Copy of Raw Data'!H:H,"ERROR",0,1)</f>
        <v>649.18</v>
      </c>
      <c r="I283" s="9">
        <f>_xlfn.XLOOKUP($E283,'Copy of Raw Data'!$E:$E,'Copy of Raw Data'!I:I,"ERROR",0,1)</f>
        <v>2.75881168260729e-5</v>
      </c>
      <c r="J283" s="9" t="str">
        <f>_xlfn.XLOOKUP($E283,'Copy of Raw Data'!$E:$E,'Copy of 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15 to 20</v>
      </c>
      <c r="L283" s="9">
        <f>_xlfn.XLOOKUP($E283,'Copy of Raw Data'!$E:$E,'Copy of Raw Data'!L:L,"ERROR",0,1)</f>
        <v>15.63</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15 to 20</v>
      </c>
      <c r="N283" s="9">
        <f>_xlfn.XLOOKUP($E283,'Copy of Raw Data'!$E:$E,'Copy of Raw Data'!N:N,"ERROR",0,1)</f>
        <v>18.12</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10% to 15%</v>
      </c>
      <c r="P283" s="16">
        <f t="shared" si="20"/>
        <v>0.137417218543046</v>
      </c>
      <c r="Q283" s="9">
        <f>_xlfn.XLOOKUP($E283,'Copy of Raw Data'!$E:$E,'Copy of Raw Data'!Q:Q,"ERROR",0,1)</f>
        <v>18</v>
      </c>
      <c r="R283" s="9" t="str">
        <f>_xlfn.XLOOKUP($E283,'Copy of Raw Data'!$E:$E,'Copy of Raw Data'!R:R,"ERROR",0,1)</f>
        <v>oz</v>
      </c>
      <c r="S283" s="17">
        <f t="shared" si="19"/>
        <v>0.868333333333333</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21"/>
        <v>0.0340435125690452</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22"/>
        <v>0.0293653477623718</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15 to 20</v>
      </c>
      <c r="Z283" s="17">
        <f t="array" ref="Z283">_xlfn.IFS(AA283="oz",_xlfn.IFS(R283="oz",Q283,R283="fl oz",Q283*1.04,R283="ml",Q283*0.0338),AA283="fl oz",_xlfn.IFS(R283="oz",Q283/1.04,R283="fl oz",Q283,R283="ml",Q283*0.0338/1.04),AA283="ml",_xlfn.IFS(R283="oz",Q283/0.0338,R283="fl oz",Q283*1.04/0.0338,R283="ml",Q283))</f>
        <v>18</v>
      </c>
      <c r="AA283" s="9" t="str">
        <f>_xlfn.XLOOKUP($E283,'Copy of Raw Data'!$E:$E,'Copy of Raw Data'!AA:AA,"ERROR",0,1)</f>
        <v>oz</v>
      </c>
      <c r="AB283" s="9"/>
      <c r="AC283" s="9"/>
      <c r="AD283" s="9"/>
      <c r="AE283" s="9"/>
      <c r="AF283" s="9"/>
      <c r="AG283">
        <f>IF(SUMIF('Claims Backend'!$AG$1:$AZ$1,AG$3,'Claims Backend'!$AG282:$AZ282)&gt;=1,1,0)*$H283</f>
        <v>0</v>
      </c>
    </row>
    <row r="284" hidden="1" spans="1:33">
      <c r="A284" s="9" t="str">
        <f>_xlfn.XLOOKUP($E284,'Copy of Raw Data'!$E:$E,'Copy of Raw Data'!A:A,"ERROR",0,1)</f>
        <v>US</v>
      </c>
      <c r="B284" s="9" t="str">
        <f>_xlfn.XLOOKUP($E284,'Copy of Raw Data'!$E:$E,'Copy of Raw Data'!B:B,"ERROR",0,1)</f>
        <v>Hair Mousses</v>
      </c>
      <c r="C284" s="9" t="str">
        <f>_xlfn.XLOOKUP($E284,'Copy of Raw Data'!$E:$E,'Copy of Raw Data'!C:C,"ERROR",0,1)</f>
        <v>roux</v>
      </c>
      <c r="D284" s="9" t="str">
        <f>_xlfn.XLOOKUP($E284,'Copy of Raw Data'!$E:$E,'Copy of Raw Data'!D:D,"ERROR",0,1)</f>
        <v>www.amazon.com/dp/B0149K6J9W</v>
      </c>
      <c r="E284" s="9" t="s">
        <v>1012</v>
      </c>
      <c r="F284" s="9" t="str">
        <f>_xlfn.XLOOKUP($E284,'Copy of Raw Data'!$E:$E,'Copy of Raw Data'!F:F,"ERROR",0,1)</f>
        <v>Roux Fanci-full Mousse #26 Golden Spell</v>
      </c>
      <c r="G284" s="9">
        <f>_xlfn.XLOOKUP($E284,'Copy of Raw Data'!$E:$E,'Copy of Raw Data'!G:G,"ERROR",0,1)</f>
        <v>54</v>
      </c>
      <c r="H284" s="9">
        <f>_xlfn.XLOOKUP($E284,'Copy of Raw Data'!$E:$E,'Copy of Raw Data'!H:H,"ERROR",0,1)</f>
        <v>648.91</v>
      </c>
      <c r="I284" s="9">
        <f>_xlfn.XLOOKUP($E284,'Copy of Raw Data'!$E:$E,'Copy of Raw Data'!I:I,"ERROR",0,1)</f>
        <v>2.74661000667521e-5</v>
      </c>
      <c r="J284" s="9" t="str">
        <f>_xlfn.XLOOKUP($E284,'Copy of Raw Data'!$E:$E,'Copy of 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_xlfn.XLOOKUP($E284,'Copy of Raw Data'!$E:$E,'Copy of Raw Data'!L:L,"ERROR",0,1)</f>
        <v>11.99</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_xlfn.XLOOKUP($E284,'Copy of Raw Data'!$E:$E,'Copy of Raw Data'!N:N,"ERROR",0,1)</f>
        <v>11.99</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20"/>
        <v>0</v>
      </c>
      <c r="Q284" s="9">
        <f>_xlfn.XLOOKUP($E284,'Copy of Raw Data'!$E:$E,'Copy of Raw Data'!Q:Q,"ERROR",0,1)</f>
        <v>443.6</v>
      </c>
      <c r="R284" s="9" t="str">
        <f>_xlfn.XLOOKUP($E284,'Copy of Raw Data'!$E:$E,'Copy of Raw Data'!R:R,"ERROR",0,1)</f>
        <v>ml</v>
      </c>
      <c r="S284" s="17">
        <f t="shared" si="19"/>
        <v>0.799670261069998</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0.75 to 1</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 to 0.05</v>
      </c>
      <c r="V284" s="17">
        <f t="shared" si="21"/>
        <v>0.0270432959442001</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 to 0.05</v>
      </c>
      <c r="X284" s="17">
        <f t="shared" si="22"/>
        <v>0.0270432959442001</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10 to 15</v>
      </c>
      <c r="Z284" s="17">
        <f t="array" ref="Z284">_xlfn.IFS(AA284="oz",_xlfn.IFS(R284="oz",Q284,R284="fl oz",Q284*1.04,R284="ml",Q284*0.0338),AA284="fl oz",_xlfn.IFS(R284="oz",Q284/1.04,R284="fl oz",Q284,R284="ml",Q284*0.0338/1.04),AA284="ml",_xlfn.IFS(R284="oz",Q284/0.0338,R284="fl oz",Q284*1.04/0.0338,R284="ml",Q284))</f>
        <v>14.99368</v>
      </c>
      <c r="AA284" s="9" t="str">
        <f>_xlfn.XLOOKUP($E284,'Copy of Raw Data'!$E:$E,'Copy of Raw Data'!AA:AA,"ERROR",0,1)</f>
        <v>oz</v>
      </c>
      <c r="AB284" s="9"/>
      <c r="AC284" s="9"/>
      <c r="AD284" s="9"/>
      <c r="AE284" s="9"/>
      <c r="AF284" s="9"/>
      <c r="AG284">
        <f>IF(SUMIF('Claims Backend'!$AG$1:$AZ$1,AG$3,'Claims Backend'!$AG283:$AZ283)&gt;=1,1,0)*$H284</f>
        <v>0</v>
      </c>
    </row>
    <row r="285" hidden="1" spans="1:33">
      <c r="A285" s="9" t="str">
        <f>_xlfn.XLOOKUP($E285,'Copy of Raw Data'!$E:$E,'Copy of Raw Data'!A:A,"ERROR",0,1)</f>
        <v>US</v>
      </c>
      <c r="B285" s="9" t="str">
        <f>_xlfn.XLOOKUP($E285,'Copy of Raw Data'!$E:$E,'Copy of Raw Data'!B:B,"ERROR",0,1)</f>
        <v>Hair Mousses</v>
      </c>
      <c r="C285" s="9" t="str">
        <f>_xlfn.XLOOKUP($E285,'Copy of Raw Data'!$E:$E,'Copy of Raw Data'!C:C,"ERROR",0,1)</f>
        <v>Lai'D</v>
      </c>
      <c r="D285" s="9" t="str">
        <f>_xlfn.XLOOKUP($E285,'Copy of Raw Data'!$E:$E,'Copy of Raw Data'!D:D,"ERROR",0,1)</f>
        <v>www.amazon.com/dp/B09YDPCJY1</v>
      </c>
      <c r="E285" s="9" t="s">
        <v>1016</v>
      </c>
      <c r="F285" s="9" t="str">
        <f>_xlfn.XLOOKUP($E285,'Copy of Raw Data'!$E:$E,'Copy of Raw Data'!F:F,"ERROR",0,1)</f>
        <v>Lai'D Aunt Jackie's Grapeseed Frizz Patrol Setting Mousse 8 oz.</v>
      </c>
      <c r="G285" s="9">
        <f>_xlfn.XLOOKUP($E285,'Copy of Raw Data'!$E:$E,'Copy of Raw Data'!G:G,"ERROR",0,1)</f>
        <v>50</v>
      </c>
      <c r="H285" s="9">
        <f>_xlfn.XLOOKUP($E285,'Copy of Raw Data'!$E:$E,'Copy of Raw Data'!H:H,"ERROR",0,1)</f>
        <v>646.04</v>
      </c>
      <c r="I285" s="9">
        <f>_xlfn.XLOOKUP($E285,'Copy of Raw Data'!$E:$E,'Copy of Raw Data'!I:I,"ERROR",0,1)</f>
        <v>2.74184837704318e-5</v>
      </c>
      <c r="J285" s="9" t="str">
        <f>_xlfn.XLOOKUP($E285,'Copy of Raw Data'!$E:$E,'Copy of 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 to 15</v>
      </c>
      <c r="L285" s="9">
        <f>_xlfn.XLOOKUP($E285,'Copy of Raw Data'!$E:$E,'Copy of Raw Data'!L:L,"ERROR",0,1)</f>
        <v>12.83</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 to 15</v>
      </c>
      <c r="N285" s="9">
        <f>_xlfn.XLOOKUP($E285,'Copy of Raw Data'!$E:$E,'Copy of Raw Data'!N:N,"ERROR",0,1)</f>
        <v>12.83</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6">
        <f t="shared" si="20"/>
        <v>0</v>
      </c>
      <c r="Q285" s="9">
        <f>_xlfn.XLOOKUP($E285,'Copy of Raw Data'!$E:$E,'Copy of Raw Data'!Q:Q,"ERROR",0,1)</f>
        <v>8</v>
      </c>
      <c r="R285" s="9" t="str">
        <f>_xlfn.XLOOKUP($E285,'Copy of Raw Data'!$E:$E,'Copy of Raw Data'!R:R,"ERROR",0,1)</f>
        <v>oz</v>
      </c>
      <c r="S285" s="17">
        <f t="shared" si="19"/>
        <v>1.60375</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1 to 2</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0.05 to 0.1</v>
      </c>
      <c r="V285" s="17">
        <f t="shared" si="21"/>
        <v>0.0542357118701387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22"/>
        <v>0.0542357118701387</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8</v>
      </c>
      <c r="AA285" s="9" t="str">
        <f>_xlfn.XLOOKUP($E285,'Copy of Raw Data'!$E:$E,'Copy of Raw Data'!AA:AA,"ERROR",0,1)</f>
        <v>oz</v>
      </c>
      <c r="AB285" s="9"/>
      <c r="AC285" s="9"/>
      <c r="AD285" s="9"/>
      <c r="AE285" s="9"/>
      <c r="AF285" s="9"/>
      <c r="AG285">
        <f>IF(SUMIF('Claims Backend'!$AG$1:$AZ$1,AG$3,'Claims Backend'!$AG284:$AZ284)&gt;=1,1,0)*$H285</f>
        <v>0</v>
      </c>
    </row>
    <row r="286" hidden="1" spans="1:33">
      <c r="A286" s="9" t="str">
        <f>_xlfn.XLOOKUP($E286,'Copy of Raw Data'!$E:$E,'Copy of Raw Data'!A:A,"ERROR",0,1)</f>
        <v>US</v>
      </c>
      <c r="B286" s="9" t="str">
        <f>_xlfn.XLOOKUP($E286,'Copy of Raw Data'!$E:$E,'Copy of Raw Data'!B:B,"ERROR",0,1)</f>
        <v>Hair Mousses</v>
      </c>
      <c r="C286" s="9" t="str">
        <f>_xlfn.XLOOKUP($E286,'Copy of Raw Data'!$E:$E,'Copy of Raw Data'!C:C,"ERROR",0,1)</f>
        <v>colorproof</v>
      </c>
      <c r="D286" s="9" t="str">
        <f>_xlfn.XLOOKUP($E286,'Copy of Raw Data'!$E:$E,'Copy of Raw Data'!D:D,"ERROR",0,1)</f>
        <v>www.amazon.com/dp/B07QRXZDS9</v>
      </c>
      <c r="E286" s="9" t="s">
        <v>1020</v>
      </c>
      <c r="F286" s="9" t="str">
        <f>_xlfn.XLOOKUP($E286,'Copy of Raw Data'!$E:$E,'Copy of Raw Data'!F:F,"ERROR",0,1)</f>
        <v>ColorProof SuperPlump Whipped Bodifying Mousse, 7.5 Oz - Color-Safe, Volume, Vegan, Sulfate-Free, Salt-Free, Unisex - Professional Hair Product</v>
      </c>
      <c r="G286" s="9">
        <f>_xlfn.XLOOKUP($E286,'Copy of Raw Data'!$E:$E,'Copy of Raw Data'!G:G,"ERROR",0,1)</f>
        <v>35</v>
      </c>
      <c r="H286" s="9">
        <f>_xlfn.XLOOKUP($E286,'Copy of Raw Data'!$E:$E,'Copy of Raw Data'!H:H,"ERROR",0,1)</f>
        <v>644.92</v>
      </c>
      <c r="I286" s="9">
        <f>_xlfn.XLOOKUP($E286,'Copy of Raw Data'!$E:$E,'Copy of Raw Data'!I:I,"ERROR",0,1)</f>
        <v>2.36618981071629e-5</v>
      </c>
      <c r="J286" s="9" t="str">
        <f>_xlfn.XLOOKUP($E286,'Copy of Raw Data'!$E:$E,'Copy of 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15 to 20</v>
      </c>
      <c r="L286" s="9">
        <f>_xlfn.XLOOKUP($E286,'Copy of Raw Data'!$E:$E,'Copy of Raw Data'!L:L,"ERROR",0,1)</f>
        <v>18.48</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20 to 30</v>
      </c>
      <c r="N286" s="9">
        <f>_xlfn.XLOOKUP($E286,'Copy of Raw Data'!$E:$E,'Copy of Raw Data'!N:N,"ERROR",0,1)</f>
        <v>28</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30% to 40%</v>
      </c>
      <c r="P286" s="16">
        <f t="shared" si="20"/>
        <v>0.34</v>
      </c>
      <c r="Q286" s="9">
        <f>_xlfn.XLOOKUP($E286,'Copy of Raw Data'!$E:$E,'Copy of Raw Data'!Q:Q,"ERROR",0,1)</f>
        <v>7.5</v>
      </c>
      <c r="R286" s="9" t="str">
        <f>_xlfn.XLOOKUP($E286,'Copy of Raw Data'!$E:$E,'Copy of Raw Data'!R:R,"ERROR",0,1)</f>
        <v>oz</v>
      </c>
      <c r="S286" s="17">
        <f t="shared" si="19"/>
        <v>2.464</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2 to 3</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0.1 to 0.2</v>
      </c>
      <c r="V286" s="17">
        <f t="shared" si="21"/>
        <v>0.126254086348777</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0.05 to 0.1</v>
      </c>
      <c r="X286" s="17">
        <f t="shared" si="22"/>
        <v>0.0833276969901928</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6 to 8</v>
      </c>
      <c r="Z286" s="17">
        <f t="array" ref="Z286">_xlfn.IFS(AA286="oz",_xlfn.IFS(R286="oz",Q286,R286="fl oz",Q286*1.04,R286="ml",Q286*0.0338),AA286="fl oz",_xlfn.IFS(R286="oz",Q286/1.04,R286="fl oz",Q286,R286="ml",Q286*0.0338/1.04),AA286="ml",_xlfn.IFS(R286="oz",Q286/0.0338,R286="fl oz",Q286*1.04/0.0338,R286="ml",Q286))</f>
        <v>7.5</v>
      </c>
      <c r="AA286" s="9" t="str">
        <f>_xlfn.XLOOKUP($E286,'Copy of Raw Data'!$E:$E,'Copy of Raw Data'!AA:AA,"ERROR",0,1)</f>
        <v>oz</v>
      </c>
      <c r="AB286" s="9"/>
      <c r="AC286" s="9"/>
      <c r="AD286" s="9"/>
      <c r="AE286" s="9"/>
      <c r="AF286" s="9"/>
      <c r="AG286">
        <f>IF(SUMIF('Claims Backend'!$AG$1:$AZ$1,AG$3,'Claims Backend'!$AG285:$AZ285)&gt;=1,1,0)*$H286</f>
        <v>0</v>
      </c>
    </row>
    <row r="287" hidden="1" spans="1:33">
      <c r="A287" s="9" t="str">
        <f>_xlfn.XLOOKUP($E287,'Copy of Raw Data'!$E:$E,'Copy of Raw Data'!A:A,"ERROR",0,1)</f>
        <v>US</v>
      </c>
      <c r="B287" s="9" t="str">
        <f>_xlfn.XLOOKUP($E287,'Copy of Raw Data'!$E:$E,'Copy of Raw Data'!B:B,"ERROR",0,1)</f>
        <v>Hair Mousses</v>
      </c>
      <c r="C287" s="9" t="str">
        <f>_xlfn.XLOOKUP($E287,'Copy of Raw Data'!$E:$E,'Copy of Raw Data'!C:C,"ERROR",0,1)</f>
        <v>aphogee</v>
      </c>
      <c r="D287" s="9" t="str">
        <f>_xlfn.XLOOKUP($E287,'Copy of Raw Data'!$E:$E,'Copy of Raw Data'!D:D,"ERROR",0,1)</f>
        <v>www.amazon.com/dp/B00OVO0WV8</v>
      </c>
      <c r="E287" s="9" t="s">
        <v>1023</v>
      </c>
      <c r="F287" s="9" t="str">
        <f>_xlfn.XLOOKUP($E287,'Copy of Raw Data'!$E:$E,'Copy of Raw Data'!F:F,"ERROR",0,1)</f>
        <v>ApHogee Curlific Curl Definer 8oz "Pack of 2"</v>
      </c>
      <c r="G287" s="9">
        <f>_xlfn.XLOOKUP($E287,'Copy of Raw Data'!$E:$E,'Copy of Raw Data'!G:G,"ERROR",0,1)</f>
        <v>52</v>
      </c>
      <c r="H287" s="9">
        <f>_xlfn.XLOOKUP($E287,'Copy of Raw Data'!$E:$E,'Copy of Raw Data'!H:H,"ERROR",0,1)</f>
        <v>556.56</v>
      </c>
      <c r="I287" s="9">
        <f>_xlfn.XLOOKUP($E287,'Copy of Raw Data'!$E:$E,'Copy of Raw Data'!I:I,"ERROR",0,1)</f>
        <v>2.34051102234357e-5</v>
      </c>
      <c r="J287" s="9" t="str">
        <f>_xlfn.XLOOKUP($E287,'Copy of Raw Data'!$E:$E,'Copy of 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10 to 15</v>
      </c>
      <c r="L287" s="9">
        <f>_xlfn.XLOOKUP($E287,'Copy of Raw Data'!$E:$E,'Copy of Raw Data'!L:L,"ERROR",0,1)</f>
        <v>10.77</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10 to 15</v>
      </c>
      <c r="N287" s="9">
        <f>_xlfn.XLOOKUP($E287,'Copy of Raw Data'!$E:$E,'Copy of Raw Data'!N:N,"ERROR",0,1)</f>
        <v>13.61</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20% to 25%</v>
      </c>
      <c r="P287" s="16">
        <f t="shared" si="20"/>
        <v>0.208670095518001</v>
      </c>
      <c r="Q287" s="9">
        <f>_xlfn.XLOOKUP($E287,'Copy of Raw Data'!$E:$E,'Copy of Raw Data'!Q:Q,"ERROR",0,1)</f>
        <v>16</v>
      </c>
      <c r="R287" s="9" t="str">
        <f>_xlfn.XLOOKUP($E287,'Copy of Raw Data'!$E:$E,'Copy of Raw Data'!R:R,"ERROR",0,1)</f>
        <v>oz</v>
      </c>
      <c r="S287" s="17">
        <f t="shared" si="19"/>
        <v>0.673125</v>
      </c>
      <c r="T287" s="9" t="str">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0.5 to 0.75</v>
      </c>
      <c r="U287" s="17"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 to 0.05</v>
      </c>
      <c r="V287" s="17">
        <f t="shared" si="21"/>
        <v>0.0287664863036862</v>
      </c>
      <c r="W287" s="17"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17">
        <f t="shared" si="22"/>
        <v>0.0227637808589787</v>
      </c>
      <c r="Y287" s="9"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17">
        <f t="array" ref="Z287">_xlfn.IFS(AA287="oz",_xlfn.IFS(R287="oz",Q287,R287="fl oz",Q287*1.04,R287="ml",Q287*0.0338),AA287="fl oz",_xlfn.IFS(R287="oz",Q287/1.04,R287="fl oz",Q287,R287="ml",Q287*0.0338/1.04),AA287="ml",_xlfn.IFS(R287="oz",Q287/0.0338,R287="fl oz",Q287*1.04/0.0338,R287="ml",Q287))</f>
        <v>16</v>
      </c>
      <c r="AA287" s="9" t="str">
        <f>_xlfn.XLOOKUP($E287,'Copy of Raw Data'!$E:$E,'Copy of Raw Data'!AA:AA,"ERROR",0,1)</f>
        <v>oz</v>
      </c>
      <c r="AB287" s="9"/>
      <c r="AC287" s="9"/>
      <c r="AD287" s="9"/>
      <c r="AE287" s="9"/>
      <c r="AF287" s="9"/>
      <c r="AG287">
        <f>IF(SUMIF('Claims Backend'!$AG$1:$AZ$1,AG$3,'Claims Backend'!$AG286:$AZ286)&gt;=1,1,0)*$H287</f>
        <v>0</v>
      </c>
    </row>
    <row r="288" hidden="1" spans="1:33">
      <c r="A288" s="9" t="str">
        <f>_xlfn.XLOOKUP($E288,'Copy of Raw Data'!$E:$E,'Copy of Raw Data'!A:A,"ERROR",0,1)</f>
        <v>US</v>
      </c>
      <c r="B288" s="9" t="str">
        <f>_xlfn.XLOOKUP($E288,'Copy of Raw Data'!$E:$E,'Copy of Raw Data'!B:B,"ERROR",0,1)</f>
        <v>Hair Mousses</v>
      </c>
      <c r="C288" s="9" t="str">
        <f>_xlfn.XLOOKUP($E288,'Copy of Raw Data'!$E:$E,'Copy of Raw Data'!C:C,"ERROR",0,1)</f>
        <v>L'Oreal Paris</v>
      </c>
      <c r="D288" s="9" t="str">
        <f>_xlfn.XLOOKUP($E288,'Copy of Raw Data'!$E:$E,'Copy of Raw Data'!D:D,"ERROR",0,1)</f>
        <v>www.amazon.com/dp/B00TJ6RG12</v>
      </c>
      <c r="E288" s="9" t="s">
        <v>1026</v>
      </c>
      <c r="F288" s="9" t="str">
        <f>_xlfn.XLOOKUP($E288,'Copy of Raw Data'!$E:$E,'Copy of Raw Data'!F:F,"ERROR",0,1)</f>
        <v>L'Oreal Paris Advanced Hairstyle Boost It Volume Inject Mousse</v>
      </c>
      <c r="G288" s="9">
        <f>_xlfn.XLOOKUP($E288,'Copy of Raw Data'!$E:$E,'Copy of Raw Data'!G:G,"ERROR",0,1)</f>
        <v>34</v>
      </c>
      <c r="H288" s="9">
        <f>_xlfn.XLOOKUP($E288,'Copy of Raw Data'!$E:$E,'Copy of Raw Data'!H:H,"ERROR",0,1)</f>
        <v>550.52</v>
      </c>
      <c r="I288" s="9">
        <f>_xlfn.XLOOKUP($E288,'Copy of Raw Data'!$E:$E,'Copy of Raw Data'!I:I,"ERROR",0,1)</f>
        <v>2.24629877890984e-5</v>
      </c>
      <c r="J288" s="9" t="str">
        <f>_xlfn.XLOOKUP($E288,'Copy of Raw Data'!$E:$E,'Copy of 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_xlfn.XLOOKUP($E288,'Copy of Raw Data'!$E:$E,'Copy of Raw Data'!L:L,"ERROR",0,1)</f>
        <v>16.2</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_xlfn.XLOOKUP($E288,'Copy of Raw Data'!$E:$E,'Copy of Raw Data'!N:N,"ERROR",0,1)</f>
        <v>16.2</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20"/>
        <v>0</v>
      </c>
      <c r="Q288" s="9">
        <f>_xlfn.XLOOKUP($E288,'Copy of Raw Data'!$E:$E,'Copy of Raw Data'!Q:Q,"ERROR",0,1)</f>
        <v>0</v>
      </c>
      <c r="R288" s="9">
        <f>_xlfn.XLOOKUP($E288,'Copy of Raw Data'!$E:$E,'Copy of Raw Data'!R:R,"ERROR",0,1)</f>
        <v>0</v>
      </c>
      <c r="S288" s="17" t="e">
        <f t="shared" si="19"/>
        <v>#N/A</v>
      </c>
      <c r="T288" s="9" t="e">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#N/A</v>
      </c>
      <c r="U288" s="17" t="e">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#N/A</v>
      </c>
      <c r="V288" s="17" t="e">
        <f t="shared" si="21"/>
        <v>#N/A</v>
      </c>
      <c r="W288" s="17" t="e">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#N/A</v>
      </c>
      <c r="X288" s="17" t="e">
        <f t="shared" si="22"/>
        <v>#N/A</v>
      </c>
      <c r="Y288" s="9" t="e">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#N/A</v>
      </c>
      <c r="Z288" s="17" t="e">
        <f t="array" ref="Z288">_xlfn.IFS(AA288="oz",_xlfn.IFS(R288="oz",Q288,R288="fl oz",Q288*1.04,R288="ml",Q288*0.0338),AA288="fl oz",_xlfn.IFS(R288="oz",Q288/1.04,R288="fl oz",Q288,R288="ml",Q288*0.0338/1.04),AA288="ml",_xlfn.IFS(R288="oz",Q288/0.0338,R288="fl oz",Q288*1.04/0.0338,R288="ml",Q288))</f>
        <v>#N/A</v>
      </c>
      <c r="AA288" s="9" t="str">
        <f>_xlfn.XLOOKUP($E288,'Copy of Raw Data'!$E:$E,'Copy of Raw Data'!AA:AA,"ERROR",0,1)</f>
        <v>oz</v>
      </c>
      <c r="AB288" s="9"/>
      <c r="AC288" s="9"/>
      <c r="AD288" s="9"/>
      <c r="AE288" s="9"/>
      <c r="AF288" s="9"/>
      <c r="AG288">
        <f>IF(SUMIF('Claims Backend'!$AG$1:$AZ$1,AG$3,'Claims Backend'!$AG287:$AZ287)&gt;=1,1,0)*$H288</f>
        <v>0</v>
      </c>
    </row>
    <row r="289" hidden="1" spans="1:33">
      <c r="A289" s="9" t="str">
        <f>_xlfn.XLOOKUP($E289,'Copy of Raw Data'!$E:$E,'Copy of Raw Data'!A:A,"ERROR",0,1)</f>
        <v>US</v>
      </c>
      <c r="B289" s="9" t="str">
        <f>_xlfn.XLOOKUP($E289,'Copy of Raw Data'!$E:$E,'Copy of Raw Data'!B:B,"ERROR",0,1)</f>
        <v>Hair Mousses</v>
      </c>
      <c r="C289" s="9" t="str">
        <f>_xlfn.XLOOKUP($E289,'Copy of Raw Data'!$E:$E,'Copy of Raw Data'!C:C,"ERROR",0,1)</f>
        <v>condition 3-in-1</v>
      </c>
      <c r="D289" s="9" t="str">
        <f>_xlfn.XLOOKUP($E289,'Copy of Raw Data'!$E:$E,'Copy of Raw Data'!D:D,"ERROR",0,1)</f>
        <v>www.amazon.com/dp/B004AIAQ48</v>
      </c>
      <c r="E289" s="9" t="s">
        <v>1029</v>
      </c>
      <c r="F289" s="9" t="str">
        <f>_xlfn.XLOOKUP($E289,'Copy of Raw Data'!$E:$E,'Copy of Raw Data'!F:F,"ERROR",0,1)</f>
        <v>Condition 3-in-1 Mousse Maximum Hold 6 oz Pack of (3)</v>
      </c>
      <c r="G289" s="9">
        <f>_xlfn.XLOOKUP($E289,'Copy of Raw Data'!$E:$E,'Copy of Raw Data'!G:G,"ERROR",0,1)</f>
        <v>26</v>
      </c>
      <c r="H289" s="9">
        <f>_xlfn.XLOOKUP($E289,'Copy of Raw Data'!$E:$E,'Copy of Raw Data'!H:H,"ERROR",0,1)</f>
        <v>528.36</v>
      </c>
      <c r="I289" s="9">
        <f>_xlfn.XLOOKUP($E289,'Copy of Raw Data'!$E:$E,'Copy of Raw Data'!I:I,"ERROR",0,1)</f>
        <v>2.18320718628545e-5</v>
      </c>
      <c r="J289" s="9" t="str">
        <f>_xlfn.XLOOKUP($E289,'Copy of Raw Data'!$E:$E,'Copy of 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15 to 20</v>
      </c>
      <c r="L289" s="9">
        <f>_xlfn.XLOOKUP($E289,'Copy of Raw Data'!$E:$E,'Copy of Raw Data'!L:L,"ERROR",0,1)</f>
        <v>19.99</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15 to 20</v>
      </c>
      <c r="N289" s="9">
        <f>_xlfn.XLOOKUP($E289,'Copy of Raw Data'!$E:$E,'Copy of Raw Data'!N:N,"ERROR",0,1)</f>
        <v>19.99</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20"/>
        <v>0</v>
      </c>
      <c r="Q289" s="9">
        <f>_xlfn.XLOOKUP($E289,'Copy of Raw Data'!$E:$E,'Copy of Raw Data'!Q:Q,"ERROR",0,1)</f>
        <v>18</v>
      </c>
      <c r="R289" s="9" t="str">
        <f>_xlfn.XLOOKUP($E289,'Copy of Raw Data'!$E:$E,'Copy of Raw Data'!R:R,"ERROR",0,1)</f>
        <v>oz</v>
      </c>
      <c r="S289" s="17">
        <f t="shared" si="19"/>
        <v>1.11055555555556</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1 to 2</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7">
        <f t="shared" si="21"/>
        <v>0.0375568331266674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7">
        <f t="shared" si="22"/>
        <v>0.0375568331266674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15 to 20</v>
      </c>
      <c r="Z289" s="17">
        <f t="array" ref="Z289">_xlfn.IFS(AA289="oz",_xlfn.IFS(R289="oz",Q289,R289="fl oz",Q289*1.04,R289="ml",Q289*0.0338),AA289="fl oz",_xlfn.IFS(R289="oz",Q289/1.04,R289="fl oz",Q289,R289="ml",Q289*0.0338/1.04),AA289="ml",_xlfn.IFS(R289="oz",Q289/0.0338,R289="fl oz",Q289*1.04/0.0338,R289="ml",Q289))</f>
        <v>18</v>
      </c>
      <c r="AA289" s="9" t="str">
        <f>_xlfn.XLOOKUP($E289,'Copy of Raw Data'!$E:$E,'Copy of Raw Data'!AA:AA,"ERROR",0,1)</f>
        <v>oz</v>
      </c>
      <c r="AB289" s="9"/>
      <c r="AC289" s="9"/>
      <c r="AD289" s="9"/>
      <c r="AE289" s="9"/>
      <c r="AF289" s="9"/>
      <c r="AG289">
        <f>IF(SUMIF('Claims Backend'!$AG$1:$AZ$1,AG$3,'Claims Backend'!$AG288:$AZ288)&gt;=1,1,0)*$H289</f>
        <v>0</v>
      </c>
    </row>
    <row r="290" hidden="1" spans="1:33">
      <c r="A290" s="9" t="str">
        <f>_xlfn.XLOOKUP($E290,'Copy of Raw Data'!$E:$E,'Copy of Raw Data'!A:A,"ERROR",0,1)</f>
        <v>US</v>
      </c>
      <c r="B290" s="9" t="str">
        <f>_xlfn.XLOOKUP($E290,'Copy of Raw Data'!$E:$E,'Copy of Raw Data'!B:B,"ERROR",0,1)</f>
        <v>Hair Mousses</v>
      </c>
      <c r="C290" s="9" t="str">
        <f>_xlfn.XLOOKUP($E290,'Copy of Raw Data'!$E:$E,'Copy of Raw Data'!C:C,"ERROR",0,1)</f>
        <v>Kafune Amor Hair Care</v>
      </c>
      <c r="D290" s="9" t="str">
        <f>_xlfn.XLOOKUP($E290,'Copy of Raw Data'!$E:$E,'Copy of Raw Data'!D:D,"ERROR",0,1)</f>
        <v>www.amazon.com/dp/B096LFXD9C</v>
      </c>
      <c r="E290" s="9" t="s">
        <v>1032</v>
      </c>
      <c r="F290" s="9" t="str">
        <f>_xlfn.XLOOKUP($E290,'Copy of Raw Data'!$E:$E,'Copy of Raw Data'!F:F,"ERROR",0,1)</f>
        <v>Kafune Amor Premium Lace Melt Mousse - Tinted Wig Melting Mousse for Lace Wigs, Quick-Drying, Natural Finish, Ideal for Braids, Lace Wig Tint Lace Spray for melting Baby Hairs – Expresso Dark Brown</v>
      </c>
      <c r="G290" s="9">
        <f>_xlfn.XLOOKUP($E290,'Copy of Raw Data'!$E:$E,'Copy of Raw Data'!G:G,"ERROR",0,1)</f>
        <v>21</v>
      </c>
      <c r="H290" s="9">
        <f>_xlfn.XLOOKUP($E290,'Copy of Raw Data'!$E:$E,'Copy of Raw Data'!H:H,"ERROR",0,1)</f>
        <v>513.52</v>
      </c>
      <c r="I290" s="9">
        <f>_xlfn.XLOOKUP($E290,'Copy of Raw Data'!$E:$E,'Copy of Raw Data'!I:I,"ERROR",0,1)</f>
        <v>2.14524169288008e-5</v>
      </c>
      <c r="J290" s="9" t="str">
        <f>_xlfn.XLOOKUP($E290,'Copy of Raw Data'!$E:$E,'Copy of 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20 to 30</v>
      </c>
      <c r="L290" s="9">
        <f>_xlfn.XLOOKUP($E290,'Copy of Raw Data'!$E:$E,'Copy of Raw Data'!L:L,"ERROR",0,1)</f>
        <v>24</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20 to 30</v>
      </c>
      <c r="N290" s="9">
        <f>_xlfn.XLOOKUP($E290,'Copy of Raw Data'!$E:$E,'Copy of Raw Data'!N:N,"ERROR",0,1)</f>
        <v>24</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20"/>
        <v>0</v>
      </c>
      <c r="Q290" s="9">
        <f>_xlfn.XLOOKUP($E290,'Copy of Raw Data'!$E:$E,'Copy of Raw Data'!Q:Q,"ERROR",0,1)</f>
        <v>6.8</v>
      </c>
      <c r="R290" s="9" t="str">
        <f>_xlfn.XLOOKUP($E290,'Copy of Raw Data'!$E:$E,'Copy of Raw Data'!R:R,"ERROR",0,1)</f>
        <v>fl oz</v>
      </c>
      <c r="S290" s="17">
        <f t="shared" si="19"/>
        <v>3.39366515837104</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3 to 4</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0.1 to 0.2</v>
      </c>
      <c r="V290" s="17">
        <f t="shared" si="21"/>
        <v>0.114767168020664</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0.1 to 0.2</v>
      </c>
      <c r="X290" s="17">
        <f t="shared" si="22"/>
        <v>0.114767168020664</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6 to 8</v>
      </c>
      <c r="Z290" s="17">
        <f t="array" ref="Z290">_xlfn.IFS(AA290="oz",_xlfn.IFS(R290="oz",Q290,R290="fl oz",Q290*1.04,R290="ml",Q290*0.0338),AA290="fl oz",_xlfn.IFS(R290="oz",Q290/1.04,R290="fl oz",Q290,R290="ml",Q290*0.0338/1.04),AA290="ml",_xlfn.IFS(R290="oz",Q290/0.0338,R290="fl oz",Q290*1.04/0.0338,R290="ml",Q290))</f>
        <v>7.072</v>
      </c>
      <c r="AA290" s="9" t="str">
        <f>_xlfn.XLOOKUP($E290,'Copy of Raw Data'!$E:$E,'Copy of Raw Data'!AA:AA,"ERROR",0,1)</f>
        <v>oz</v>
      </c>
      <c r="AB290" s="9"/>
      <c r="AC290" s="9"/>
      <c r="AD290" s="9"/>
      <c r="AE290" s="9"/>
      <c r="AF290" s="9"/>
      <c r="AG290">
        <f>IF(SUMIF('Claims Backend'!$AG$1:$AZ$1,AG$3,'Claims Backend'!$AG289:$AZ289)&gt;=1,1,0)*$H290</f>
        <v>0</v>
      </c>
    </row>
    <row r="291" hidden="1" spans="1:33">
      <c r="A291" s="9" t="str">
        <f>_xlfn.XLOOKUP($E291,'Copy of Raw Data'!$E:$E,'Copy of Raw Data'!A:A,"ERROR",0,1)</f>
        <v>US</v>
      </c>
      <c r="B291" s="9" t="str">
        <f>_xlfn.XLOOKUP($E291,'Copy of Raw Data'!$E:$E,'Copy of Raw Data'!B:B,"ERROR",0,1)</f>
        <v>Hair Mousses</v>
      </c>
      <c r="C291" s="9" t="str">
        <f>_xlfn.XLOOKUP($E291,'Copy of Raw Data'!$E:$E,'Copy of Raw Data'!C:C,"ERROR",0,1)</f>
        <v>ebin new york</v>
      </c>
      <c r="D291" s="9" t="str">
        <f>_xlfn.XLOOKUP($E291,'Copy of Raw Data'!$E:$E,'Copy of Raw Data'!D:D,"ERROR",0,1)</f>
        <v>www.amazon.com/dp/B0BH7F6JTG</v>
      </c>
      <c r="E291" s="9" t="s">
        <v>1035</v>
      </c>
      <c r="F291" s="9" t="str">
        <f>_xlfn.XLOOKUP($E291,'Copy of Raw Data'!$E:$E,'Copy of Raw Data'!F:F,"ERROR",0,1)</f>
        <v>EBIN NEW YORK TINTED LACE MOUSSE - Medium Dark Brown, 3.38oz/ 100ml | Lightweight Foam with Highly Pigmented, Perfect Matching with Flawless Finish</v>
      </c>
      <c r="G291" s="9">
        <f>_xlfn.XLOOKUP($E291,'Copy of Raw Data'!$E:$E,'Copy of Raw Data'!G:G,"ERROR",0,1)</f>
        <v>65</v>
      </c>
      <c r="H291" s="9">
        <f>_xlfn.XLOOKUP($E291,'Copy of Raw Data'!$E:$E,'Copy of Raw Data'!H:H,"ERROR",0,1)</f>
        <v>504.59</v>
      </c>
      <c r="I291" s="9">
        <f>_xlfn.XLOOKUP($E291,'Copy of Raw Data'!$E:$E,'Copy of Raw Data'!I:I,"ERROR",0,1)</f>
        <v>2.12432453413938e-5</v>
      </c>
      <c r="J291" s="9" t="str">
        <f>_xlfn.XLOOKUP($E291,'Copy of Raw Data'!$E:$E,'Copy of 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 to 10</v>
      </c>
      <c r="L291" s="9">
        <f>_xlfn.XLOOKUP($E291,'Copy of Raw Data'!$E:$E,'Copy of Raw Data'!L:L,"ERROR",0,1)</f>
        <v>7.66</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 to 10</v>
      </c>
      <c r="N291" s="9">
        <f>_xlfn.XLOOKUP($E291,'Copy of Raw Data'!$E:$E,'Copy of Raw Data'!N:N,"ERROR",0,1)</f>
        <v>7.66</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20"/>
        <v>0</v>
      </c>
      <c r="Q291" s="9">
        <f>_xlfn.XLOOKUP($E291,'Copy of Raw Data'!$E:$E,'Copy of Raw Data'!Q:Q,"ERROR",0,1)</f>
        <v>100</v>
      </c>
      <c r="R291" s="9" t="str">
        <f>_xlfn.XLOOKUP($E291,'Copy of Raw Data'!$E:$E,'Copy of Raw Data'!R:R,"ERROR",0,1)</f>
        <v>ml</v>
      </c>
      <c r="S291" s="17">
        <f t="shared" si="19"/>
        <v>2.26627218934911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2 to 3</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17">
        <f t="shared" si="21"/>
        <v>0.07664092625462</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17">
        <f t="shared" si="22"/>
        <v>0.07664092625462</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2 to 4</v>
      </c>
      <c r="Z291" s="17">
        <f t="array" ref="Z291">_xlfn.IFS(AA291="oz",_xlfn.IFS(R291="oz",Q291,R291="fl oz",Q291*1.04,R291="ml",Q291*0.0338),AA291="fl oz",_xlfn.IFS(R291="oz",Q291/1.04,R291="fl oz",Q291,R291="ml",Q291*0.0338/1.04),AA291="ml",_xlfn.IFS(R291="oz",Q291/0.0338,R291="fl oz",Q291*1.04/0.0338,R291="ml",Q291))</f>
        <v>3.38</v>
      </c>
      <c r="AA291" s="9" t="str">
        <f>_xlfn.XLOOKUP($E291,'Copy of Raw Data'!$E:$E,'Copy of Raw Data'!AA:AA,"ERROR",0,1)</f>
        <v>oz</v>
      </c>
      <c r="AB291" s="9"/>
      <c r="AC291" s="9"/>
      <c r="AD291" s="9"/>
      <c r="AE291" s="9"/>
      <c r="AF291" s="9"/>
      <c r="AG291">
        <f>IF(SUMIF('Claims Backend'!$AG$1:$AZ$1,AG$3,'Claims Backend'!$AG290:$AZ290)&gt;=1,1,0)*$H291</f>
        <v>0</v>
      </c>
    </row>
    <row r="292" hidden="1" spans="1:33">
      <c r="A292" s="9" t="str">
        <f>_xlfn.XLOOKUP($E292,'Copy of Raw Data'!$E:$E,'Copy of Raw Data'!A:A,"ERROR",0,1)</f>
        <v>US</v>
      </c>
      <c r="B292" s="9" t="str">
        <f>_xlfn.XLOOKUP($E292,'Copy of Raw Data'!$E:$E,'Copy of Raw Data'!B:B,"ERROR",0,1)</f>
        <v>Hair Mousses</v>
      </c>
      <c r="C292" s="9" t="str">
        <f>_xlfn.XLOOKUP($E292,'Copy of Raw Data'!$E:$E,'Copy of Raw Data'!C:C,"ERROR",0,1)</f>
        <v>aussie</v>
      </c>
      <c r="D292" s="9" t="str">
        <f>_xlfn.XLOOKUP($E292,'Copy of Raw Data'!$E:$E,'Copy of Raw Data'!D:D,"ERROR",0,1)</f>
        <v>www.amazon.com/dp/B00JJ3CCQE</v>
      </c>
      <c r="E292" s="9" t="s">
        <v>1038</v>
      </c>
      <c r="F292" s="9" t="str">
        <f>_xlfn.XLOOKUP($E292,'Copy of Raw Data'!$E:$E,'Copy of Raw Data'!F:F,"ERROR",0,1)</f>
        <v>Aussie Headstrong Volume Texturizing Gel, 7 Ounce (Pack of 2)</v>
      </c>
      <c r="G292" s="9">
        <f>_xlfn.XLOOKUP($E292,'Copy of Raw Data'!$E:$E,'Copy of Raw Data'!G:G,"ERROR",0,1)</f>
        <v>31</v>
      </c>
      <c r="H292" s="9">
        <f>_xlfn.XLOOKUP($E292,'Copy of Raw Data'!$E:$E,'Copy of Raw Data'!H:H,"ERROR",0,1)</f>
        <v>499.67</v>
      </c>
      <c r="I292" s="9">
        <f>_xlfn.XLOOKUP($E292,'Copy of Raw Data'!$E:$E,'Copy of Raw Data'!I:I,"ERROR",0,1)</f>
        <v>2.12071079736507e-5</v>
      </c>
      <c r="J292" s="9" t="str">
        <f>_xlfn.XLOOKUP($E292,'Copy of Raw Data'!$E:$E,'Copy of 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15 to 20</v>
      </c>
      <c r="L292" s="9">
        <f>_xlfn.XLOOKUP($E292,'Copy of Raw Data'!$E:$E,'Copy of Raw Data'!L:L,"ERROR",0,1)</f>
        <v>15.88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15 to 20</v>
      </c>
      <c r="N292" s="9">
        <f>_xlfn.XLOOKUP($E292,'Copy of Raw Data'!$E:$E,'Copy of Raw Data'!N:N,"ERROR",0,1)</f>
        <v>15.88</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No Discount</v>
      </c>
      <c r="P292" s="16">
        <f t="shared" si="20"/>
        <v>0</v>
      </c>
      <c r="Q292" s="9">
        <f>_xlfn.XLOOKUP($E292,'Copy of Raw Data'!$E:$E,'Copy of Raw Data'!Q:Q,"ERROR",0,1)</f>
        <v>14</v>
      </c>
      <c r="R292" s="9" t="str">
        <f>_xlfn.XLOOKUP($E292,'Copy of Raw Data'!$E:$E,'Copy of Raw Data'!R:R,"ERROR",0,1)</f>
        <v>oz</v>
      </c>
      <c r="S292" s="17">
        <f t="shared" si="19"/>
        <v>1.13428571428571</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1 to 2</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 to 0.05</v>
      </c>
      <c r="V292" s="17">
        <f t="shared" si="21"/>
        <v>0.0383593410309677</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 to 0.05</v>
      </c>
      <c r="X292" s="17">
        <f t="shared" si="22"/>
        <v>0.0383593410309677</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10 to 15</v>
      </c>
      <c r="Z292" s="17">
        <f t="array" ref="Z292">_xlfn.IFS(AA292="oz",_xlfn.IFS(R292="oz",Q292,R292="fl oz",Q292*1.04,R292="ml",Q292*0.0338),AA292="fl oz",_xlfn.IFS(R292="oz",Q292/1.04,R292="fl oz",Q292,R292="ml",Q292*0.0338/1.04),AA292="ml",_xlfn.IFS(R292="oz",Q292/0.0338,R292="fl oz",Q292*1.04/0.0338,R292="ml",Q292))</f>
        <v>14</v>
      </c>
      <c r="AA292" s="9" t="str">
        <f>_xlfn.XLOOKUP($E292,'Copy of Raw Data'!$E:$E,'Copy of Raw Data'!AA:AA,"ERROR",0,1)</f>
        <v>oz</v>
      </c>
      <c r="AB292" s="9"/>
      <c r="AC292" s="9"/>
      <c r="AD292" s="9"/>
      <c r="AE292" s="9"/>
      <c r="AF292" s="9"/>
      <c r="AG292">
        <f>IF(SUMIF('Claims Backend'!$AG$1:$AZ$1,AG$3,'Claims Backend'!$AG291:$AZ291)&gt;=1,1,0)*$H292</f>
        <v>0</v>
      </c>
    </row>
    <row r="293" hidden="1" spans="1:33">
      <c r="A293" s="9" t="str">
        <f>_xlfn.XLOOKUP($E293,'Copy of Raw Data'!$E:$E,'Copy of Raw Data'!A:A,"ERROR",0,1)</f>
        <v>US</v>
      </c>
      <c r="B293" s="9" t="str">
        <f>_xlfn.XLOOKUP($E293,'Copy of Raw Data'!$E:$E,'Copy of Raw Data'!B:B,"ERROR",0,1)</f>
        <v>Hair Mousses</v>
      </c>
      <c r="C293" s="9" t="str">
        <f>_xlfn.XLOOKUP($E293,'Copy of Raw Data'!$E:$E,'Copy of Raw Data'!C:C,"ERROR",0,1)</f>
        <v>EBIN NEW YORK</v>
      </c>
      <c r="D293" s="9" t="str">
        <f>_xlfn.XLOOKUP($E293,'Copy of Raw Data'!$E:$E,'Copy of Raw Data'!D:D,"ERROR",0,1)</f>
        <v>www.amazon.com/dp/B0B61WFRG9</v>
      </c>
      <c r="E293" s="9" t="s">
        <v>1041</v>
      </c>
      <c r="F293" s="9" t="str">
        <f>_xlfn.XLOOKUP($E293,'Copy of Raw Data'!$E:$E,'Copy of Raw Data'!F:F,"ERROR",0,1)</f>
        <v>EBIN NEW YORK TINTED LACE MOUSSE - Dark Brown, 3.38oz/ 100ml | Lightweight Foam with Highly Pigmented, Perfect Matching with Flawless Finish</v>
      </c>
      <c r="G293" s="9">
        <f>_xlfn.XLOOKUP($E293,'Copy of Raw Data'!$E:$E,'Copy of Raw Data'!G:G,"ERROR",0,1)</f>
        <v>73</v>
      </c>
      <c r="H293" s="9">
        <f>_xlfn.XLOOKUP($E293,'Copy of Raw Data'!$E:$E,'Copy of Raw Data'!H:H,"ERROR",0,1)</f>
        <v>498.82</v>
      </c>
      <c r="I293" s="9">
        <f>_xlfn.XLOOKUP($E293,'Copy of Raw Data'!$E:$E,'Copy of Raw Data'!I:I,"ERROR",0,1)</f>
        <v>2.09158833041917e-5</v>
      </c>
      <c r="J293" s="9" t="str">
        <f>_xlfn.XLOOKUP($E293,'Copy of Raw Data'!$E:$E,'Copy of 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5 to 10</v>
      </c>
      <c r="L293" s="9">
        <f>_xlfn.XLOOKUP($E293,'Copy of Raw Data'!$E:$E,'Copy of Raw Data'!L:L,"ERROR",0,1)</f>
        <v>6.8</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5 to 10</v>
      </c>
      <c r="N293" s="9">
        <f>_xlfn.XLOOKUP($E293,'Copy of Raw Data'!$E:$E,'Copy of Raw Data'!N:N,"ERROR",0,1)</f>
        <v>6.87</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0% to 2%</v>
      </c>
      <c r="P293" s="16">
        <f t="shared" si="20"/>
        <v>0.0101892285298399</v>
      </c>
      <c r="Q293" s="9">
        <f>_xlfn.XLOOKUP($E293,'Copy of Raw Data'!$E:$E,'Copy of Raw Data'!Q:Q,"ERROR",0,1)</f>
        <v>3.38</v>
      </c>
      <c r="R293" s="9" t="str">
        <f>_xlfn.XLOOKUP($E293,'Copy of Raw Data'!$E:$E,'Copy of Raw Data'!R:R,"ERROR",0,1)</f>
        <v>oz</v>
      </c>
      <c r="S293" s="17">
        <f t="shared" si="19"/>
        <v>2.01183431952663</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2 to 3</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7">
        <f t="shared" si="21"/>
        <v>0.068736705400684</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7">
        <f t="shared" si="22"/>
        <v>0.0680363314009681</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2 to 4</v>
      </c>
      <c r="Z293" s="17">
        <f t="array" ref="Z293">_xlfn.IFS(AA293="oz",_xlfn.IFS(R293="oz",Q293,R293="fl oz",Q293*1.04,R293="ml",Q293*0.0338),AA293="fl oz",_xlfn.IFS(R293="oz",Q293/1.04,R293="fl oz",Q293,R293="ml",Q293*0.0338/1.04),AA293="ml",_xlfn.IFS(R293="oz",Q293/0.0338,R293="fl oz",Q293*1.04/0.0338,R293="ml",Q293))</f>
        <v>3.38</v>
      </c>
      <c r="AA293" s="9" t="str">
        <f>_xlfn.XLOOKUP($E293,'Copy of Raw Data'!$E:$E,'Copy of Raw Data'!AA:AA,"ERROR",0,1)</f>
        <v>oz</v>
      </c>
      <c r="AB293" s="9"/>
      <c r="AC293" s="9"/>
      <c r="AD293" s="9"/>
      <c r="AE293" s="9"/>
      <c r="AF293" s="9"/>
      <c r="AG293">
        <f>IF(SUMIF('Claims Backend'!$AG$1:$AZ$1,AG$3,'Claims Backend'!$AG292:$AZ292)&gt;=1,1,0)*$H293</f>
        <v>0</v>
      </c>
    </row>
    <row r="294" hidden="1" spans="1:33">
      <c r="A294" s="9" t="str">
        <f>_xlfn.XLOOKUP($E294,'Copy of Raw Data'!$E:$E,'Copy of Raw Data'!A:A,"ERROR",0,1)</f>
        <v>US</v>
      </c>
      <c r="B294" s="9" t="str">
        <f>_xlfn.XLOOKUP($E294,'Copy of Raw Data'!$E:$E,'Copy of Raw Data'!B:B,"ERROR",0,1)</f>
        <v>Hair Mousses</v>
      </c>
      <c r="C294" s="9" t="str">
        <f>_xlfn.XLOOKUP($E294,'Copy of Raw Data'!$E:$E,'Copy of Raw Data'!C:C,"ERROR",0,1)</f>
        <v>tresemmÃ©</v>
      </c>
      <c r="D294" s="9" t="str">
        <f>_xlfn.XLOOKUP($E294,'Copy of Raw Data'!$E:$E,'Copy of Raw Data'!D:D,"ERROR",0,1)</f>
        <v>www.amazon.com/dp/B017DU9FHS</v>
      </c>
      <c r="E294" s="9" t="s">
        <v>1044</v>
      </c>
      <c r="F294" s="9" t="str">
        <f>_xlfn.XLOOKUP($E294,'Copy of Raw Data'!$E:$E,'Copy of Raw Data'!F:F,"ERROR",0,1)</f>
        <v>TRESemmé Flawless Curls Mousse, Extra Hold - 10.5 oz (Pack of 4)</v>
      </c>
      <c r="G294" s="9">
        <f>_xlfn.XLOOKUP($E294,'Copy of Raw Data'!$E:$E,'Copy of Raw Data'!G:G,"ERROR",0,1)</f>
        <v>18</v>
      </c>
      <c r="H294" s="9">
        <f>_xlfn.XLOOKUP($E294,'Copy of Raw Data'!$E:$E,'Copy of Raw Data'!H:H,"ERROR",0,1)</f>
        <v>491.97</v>
      </c>
      <c r="I294" s="9">
        <f>_xlfn.XLOOKUP($E294,'Copy of Raw Data'!$E:$E,'Copy of Raw Data'!I:I,"ERROR",0,1)</f>
        <v>2.03963554996971e-5</v>
      </c>
      <c r="J294" s="9" t="str">
        <f>_xlfn.XLOOKUP($E294,'Copy of Raw Data'!$E:$E,'Copy of 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20 to 30</v>
      </c>
      <c r="L294" s="9">
        <f>_xlfn.XLOOKUP($E294,'Copy of Raw Data'!$E:$E,'Copy of Raw Data'!L:L,"ERROR",0,1)</f>
        <v>27.92</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20 to 30</v>
      </c>
      <c r="N294" s="9">
        <f>_xlfn.XLOOKUP($E294,'Copy of Raw Data'!$E:$E,'Copy of Raw Data'!N:N,"ERROR",0,1)</f>
        <v>27.92</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No Discount</v>
      </c>
      <c r="P294" s="16">
        <f t="shared" si="20"/>
        <v>0</v>
      </c>
      <c r="Q294" s="9">
        <f>_xlfn.XLOOKUP($E294,'Copy of Raw Data'!$E:$E,'Copy of Raw Data'!Q:Q,"ERROR",0,1)</f>
        <v>42</v>
      </c>
      <c r="R294" s="9" t="str">
        <f>_xlfn.XLOOKUP($E294,'Copy of Raw Data'!$E:$E,'Copy of Raw Data'!R:R,"ERROR",0,1)</f>
        <v>oz</v>
      </c>
      <c r="S294" s="17">
        <f t="shared" si="19"/>
        <v>0.664761904761905</v>
      </c>
      <c r="T294" s="9" t="str">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0.5 to 0.75</v>
      </c>
      <c r="U294" s="17"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 to 0.05</v>
      </c>
      <c r="V294" s="17">
        <f t="shared" si="21"/>
        <v>0.0224809572121036</v>
      </c>
      <c r="W294" s="17"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 to 0.05</v>
      </c>
      <c r="X294" s="17">
        <f t="shared" si="22"/>
        <v>0.0224809572121036</v>
      </c>
      <c r="Y294" s="9"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40 to 50</v>
      </c>
      <c r="Z294" s="17">
        <f t="array" ref="Z294">_xlfn.IFS(AA294="oz",_xlfn.IFS(R294="oz",Q294,R294="fl oz",Q294*1.04,R294="ml",Q294*0.0338),AA294="fl oz",_xlfn.IFS(R294="oz",Q294/1.04,R294="fl oz",Q294,R294="ml",Q294*0.0338/1.04),AA294="ml",_xlfn.IFS(R294="oz",Q294/0.0338,R294="fl oz",Q294*1.04/0.0338,R294="ml",Q294))</f>
        <v>42</v>
      </c>
      <c r="AA294" s="9" t="str">
        <f>_xlfn.XLOOKUP($E294,'Copy of Raw Data'!$E:$E,'Copy of Raw Data'!AA:AA,"ERROR",0,1)</f>
        <v>oz</v>
      </c>
      <c r="AB294" s="9"/>
      <c r="AC294" s="9"/>
      <c r="AD294" s="9"/>
      <c r="AE294" s="9"/>
      <c r="AF294" s="9"/>
      <c r="AG294">
        <f>IF(SUMIF('Claims Backend'!$AG$1:$AZ$1,AG$3,'Claims Backend'!$AG293:$AZ293)&gt;=1,1,0)*$H294</f>
        <v>0</v>
      </c>
    </row>
    <row r="295" hidden="1" spans="1:33">
      <c r="A295" s="9" t="str">
        <f>_xlfn.XLOOKUP($E295,'Copy of Raw Data'!$E:$E,'Copy of Raw Data'!A:A,"ERROR",0,1)</f>
        <v>US</v>
      </c>
      <c r="B295" s="9" t="str">
        <f>_xlfn.XLOOKUP($E295,'Copy of Raw Data'!$E:$E,'Copy of Raw Data'!B:B,"ERROR",0,1)</f>
        <v>Hair Mousses</v>
      </c>
      <c r="C295" s="9" t="str">
        <f>_xlfn.XLOOKUP($E295,'Copy of Raw Data'!$E:$E,'Copy of Raw Data'!C:C,"ERROR",0,1)</f>
        <v>ampro</v>
      </c>
      <c r="D295" s="9" t="str">
        <f>_xlfn.XLOOKUP($E295,'Copy of Raw Data'!$E:$E,'Copy of Raw Data'!D:D,"ERROR",0,1)</f>
        <v>www.amazon.com/dp/B08MBDDQVW</v>
      </c>
      <c r="E295" s="9" t="s">
        <v>1048</v>
      </c>
      <c r="F295" s="9" t="str">
        <f>_xlfn.XLOOKUP($E295,'Copy of Raw Data'!$E:$E,'Copy of Raw Data'!F:F,"ERROR",0,1)</f>
        <v>Ampro Shine-N-Jam Magic Fingers Setting Mousse For Braiders</v>
      </c>
      <c r="G295" s="9">
        <f>_xlfn.XLOOKUP($E295,'Copy of Raw Data'!$E:$E,'Copy of Raw Data'!G:G,"ERROR",0,1)</f>
        <v>33</v>
      </c>
      <c r="H295" s="9">
        <f>_xlfn.XLOOKUP($E295,'Copy of Raw Data'!$E:$E,'Copy of Raw Data'!H:H,"ERROR",0,1)</f>
        <v>479.75</v>
      </c>
      <c r="I295" s="9">
        <f>_xlfn.XLOOKUP($E295,'Copy of Raw Data'!$E:$E,'Copy of Raw Data'!I:I,"ERROR",0,1)</f>
        <v>1.89695671920997e-5</v>
      </c>
      <c r="J295" s="9" t="str">
        <f>_xlfn.XLOOKUP($E295,'Copy of Raw Data'!$E:$E,'Copy of 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_xlfn.XLOOKUP($E295,'Copy of Raw Data'!$E:$E,'Copy of Raw Data'!L:L,"ERROR",0,1)</f>
        <v>14.73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_xlfn.XLOOKUP($E295,'Copy of Raw Data'!$E:$E,'Copy of Raw Data'!N:N,"ERROR",0,1)</f>
        <v>14.95</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0% to 2%</v>
      </c>
      <c r="P295" s="16">
        <f t="shared" si="20"/>
        <v>0.0147157190635451</v>
      </c>
      <c r="Q295" s="9">
        <f>_xlfn.XLOOKUP($E295,'Copy of Raw Data'!$E:$E,'Copy of Raw Data'!Q:Q,"ERROR",0,1)</f>
        <v>0</v>
      </c>
      <c r="R295" s="9">
        <f>_xlfn.XLOOKUP($E295,'Copy of Raw Data'!$E:$E,'Copy of Raw Data'!R:R,"ERROR",0,1)</f>
        <v>0</v>
      </c>
      <c r="S295" s="17" t="e">
        <f t="shared" si="19"/>
        <v>#N/A</v>
      </c>
      <c r="T295" s="9" t="e">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#N/A</v>
      </c>
      <c r="U295" s="17" t="e">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#N/A</v>
      </c>
      <c r="V295" s="17" t="e">
        <f t="shared" si="21"/>
        <v>#N/A</v>
      </c>
      <c r="W295" s="17" t="e">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#N/A</v>
      </c>
      <c r="X295" s="17" t="e">
        <f t="shared" si="22"/>
        <v>#N/A</v>
      </c>
      <c r="Y295" s="9" t="e">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#N/A</v>
      </c>
      <c r="Z295" s="17" t="e">
        <f t="array" ref="Z295">_xlfn.IFS(AA295="oz",_xlfn.IFS(R295="oz",Q295,R295="fl oz",Q295*1.04,R295="ml",Q295*0.0338),AA295="fl oz",_xlfn.IFS(R295="oz",Q295/1.04,R295="fl oz",Q295,R295="ml",Q295*0.0338/1.04),AA295="ml",_xlfn.IFS(R295="oz",Q295/0.0338,R295="fl oz",Q295*1.04/0.0338,R295="ml",Q295))</f>
        <v>#N/A</v>
      </c>
      <c r="AA295" s="9" t="str">
        <f>_xlfn.XLOOKUP($E295,'Copy of Raw Data'!$E:$E,'Copy of Raw Data'!AA:AA,"ERROR",0,1)</f>
        <v>oz</v>
      </c>
      <c r="AB295" s="9"/>
      <c r="AC295" s="9"/>
      <c r="AD295" s="9"/>
      <c r="AE295" s="9"/>
      <c r="AF295" s="9"/>
      <c r="AG295">
        <f>IF(SUMIF('Claims Backend'!$AG$1:$AZ$1,AG$3,'Claims Backend'!$AG294:$AZ294)&gt;=1,1,0)*$H295</f>
        <v>0</v>
      </c>
    </row>
    <row r="296" hidden="1" spans="1:33">
      <c r="A296" s="9" t="str">
        <f>_xlfn.XLOOKUP($E296,'Copy of Raw Data'!$E:$E,'Copy of Raw Data'!A:A,"ERROR",0,1)</f>
        <v>US</v>
      </c>
      <c r="B296" s="9" t="str">
        <f>_xlfn.XLOOKUP($E296,'Copy of Raw Data'!$E:$E,'Copy of Raw Data'!B:B,"ERROR",0,1)</f>
        <v>Hair Mousses</v>
      </c>
      <c r="C296" s="9" t="str">
        <f>_xlfn.XLOOKUP($E296,'Copy of Raw Data'!$E:$E,'Copy of Raw Data'!C:C,"ERROR",0,1)</f>
        <v>Tresemma </v>
      </c>
      <c r="D296" s="9" t="str">
        <f>_xlfn.XLOOKUP($E296,'Copy of Raw Data'!$E:$E,'Copy of Raw Data'!D:D,"ERROR",0,1)</f>
        <v>www.amazon.com/dp/B003N7210E</v>
      </c>
      <c r="E296" s="9" t="s">
        <v>1052</v>
      </c>
      <c r="F296" s="9" t="str">
        <f>_xlfn.XLOOKUP($E296,'Copy of Raw Data'!$E:$E,'Copy of Raw Data'!F:F,"ERROR",0,1)</f>
        <v>TRESemmé Tres Mousse Tres Extra Hold, Extra Firm Control Mousse, Frizz Control with Flexible Feel, Hair Styling Mousse, Styling Foam for All Hair Types, Humidity Resistant, 10.5 oz</v>
      </c>
      <c r="G296" s="9">
        <f>_xlfn.XLOOKUP($E296,'Copy of Raw Data'!$E:$E,'Copy of Raw Data'!G:G,"ERROR",0,1)</f>
        <v>34</v>
      </c>
      <c r="H296" s="9">
        <f>_xlfn.XLOOKUP($E296,'Copy of Raw Data'!$E:$E,'Copy of Raw Data'!H:H,"ERROR",0,1)</f>
        <v>446.19</v>
      </c>
      <c r="I296" s="9">
        <f>_xlfn.XLOOKUP($E296,'Copy of Raw Data'!$E:$E,'Copy of Raw Data'!I:I,"ERROR",0,1)</f>
        <v>1.85903374035488e-5</v>
      </c>
      <c r="J296" s="9" t="str">
        <f>_xlfn.XLOOKUP($E296,'Copy of Raw Data'!$E:$E,'Copy of 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_xlfn.XLOOKUP($E296,'Copy of Raw Data'!$E:$E,'Copy of Raw Data'!L:L,"ERROR",0,1)</f>
        <v>13.13</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_xlfn.XLOOKUP($E296,'Copy of Raw Data'!$E:$E,'Copy of Raw Data'!N:N,"ERROR",0,1)</f>
        <v>13.13</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20"/>
        <v>0</v>
      </c>
      <c r="Q296" s="9">
        <f>_xlfn.XLOOKUP($E296,'Copy of Raw Data'!$E:$E,'Copy of Raw Data'!Q:Q,"ERROR",0,1)</f>
        <v>10.5</v>
      </c>
      <c r="R296" s="9" t="str">
        <f>_xlfn.XLOOKUP($E296,'Copy of Raw Data'!$E:$E,'Copy of Raw Data'!R:R,"ERROR",0,1)</f>
        <v>oz</v>
      </c>
      <c r="S296" s="17">
        <f t="shared" si="19"/>
        <v>1.25047619047619</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1 to 2</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21"/>
        <v>0.0422886773918225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22"/>
        <v>0.0422886773918225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10 to 15</v>
      </c>
      <c r="Z296" s="17">
        <f t="array" ref="Z296">_xlfn.IFS(AA296="oz",_xlfn.IFS(R296="oz",Q296,R296="fl oz",Q296*1.04,R296="ml",Q296*0.0338),AA296="fl oz",_xlfn.IFS(R296="oz",Q296/1.04,R296="fl oz",Q296,R296="ml",Q296*0.0338/1.04),AA296="ml",_xlfn.IFS(R296="oz",Q296/0.0338,R296="fl oz",Q296*1.04/0.0338,R296="ml",Q296))</f>
        <v>10.5</v>
      </c>
      <c r="AA296" s="9" t="str">
        <f>_xlfn.XLOOKUP($E296,'Copy of Raw Data'!$E:$E,'Copy of Raw Data'!AA:AA,"ERROR",0,1)</f>
        <v>oz</v>
      </c>
      <c r="AB296" s="9"/>
      <c r="AC296" s="9"/>
      <c r="AD296" s="9"/>
      <c r="AE296" s="9"/>
      <c r="AF296" s="9"/>
      <c r="AG296">
        <f>IF(SUMIF('Claims Backend'!$AG$1:$AZ$1,AG$3,'Claims Backend'!$AG295:$AZ295)&gt;=1,1,0)*$H296</f>
        <v>0</v>
      </c>
    </row>
    <row r="297" hidden="1" spans="1:33">
      <c r="A297" s="9" t="str">
        <f>_xlfn.XLOOKUP($E297,'Copy of Raw Data'!$E:$E,'Copy of Raw Data'!A:A,"ERROR",0,1)</f>
        <v>US</v>
      </c>
      <c r="B297" s="9" t="str">
        <f>_xlfn.XLOOKUP($E297,'Copy of Raw Data'!$E:$E,'Copy of Raw Data'!B:B,"ERROR",0,1)</f>
        <v>Hair Mousses</v>
      </c>
      <c r="C297" s="9" t="str">
        <f>_xlfn.XLOOKUP($E297,'Copy of Raw Data'!$E:$E,'Copy of Raw Data'!C:C,"ERROR",0,1)</f>
        <v>aunt jackie's</v>
      </c>
      <c r="D297" s="9" t="str">
        <f>_xlfn.XLOOKUP($E297,'Copy of Raw Data'!$E:$E,'Copy of Raw Data'!D:D,"ERROR",0,1)</f>
        <v>www.amazon.com/dp/B08WHZSP8J</v>
      </c>
      <c r="E297" s="9" t="s">
        <v>1055</v>
      </c>
      <c r="F297" s="9" t="str">
        <f>_xlfn.XLOOKUP($E297,'Copy of Raw Data'!$E:$E,'Copy of Raw Data'!F:F,"ERROR",0,1)</f>
        <v>Aunt Jackie's Grapeseed Style and Shine Recipes Rescued Thirst Quenching Hair Recovery Conditioner Repair Treatment, Seals in Moisture, 18 oz</v>
      </c>
      <c r="G297" s="9">
        <f>_xlfn.XLOOKUP($E297,'Copy of Raw Data'!$E:$E,'Copy of Raw Data'!G:G,"ERROR",0,1)</f>
        <v>37</v>
      </c>
      <c r="H297" s="9">
        <f>_xlfn.XLOOKUP($E297,'Copy of Raw Data'!$E:$E,'Copy of Raw Data'!H:H,"ERROR",0,1)</f>
        <v>437.27</v>
      </c>
      <c r="I297" s="9">
        <f>_xlfn.XLOOKUP($E297,'Copy of Raw Data'!$E:$E,'Copy of Raw Data'!I:I,"ERROR",0,1)</f>
        <v>1.69105875217499e-5</v>
      </c>
      <c r="J297" s="9" t="str">
        <f>_xlfn.XLOOKUP($E297,'Copy of Raw Data'!$E:$E,'Copy of 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10 to 15</v>
      </c>
      <c r="L297" s="9">
        <f>_xlfn.XLOOKUP($E297,'Copy of Raw Data'!$E:$E,'Copy of Raw Data'!L:L,"ERROR",0,1)</f>
        <v>11.98</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_xlfn.XLOOKUP($E297,'Copy of Raw Data'!$E:$E,'Copy of Raw Data'!N:N,"ERROR",0,1)</f>
        <v>11.98</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6">
        <f t="shared" si="20"/>
        <v>0</v>
      </c>
      <c r="Q297" s="9">
        <f>_xlfn.XLOOKUP($E297,'Copy of Raw Data'!$E:$E,'Copy of Raw Data'!Q:Q,"ERROR",0,1)</f>
        <v>18</v>
      </c>
      <c r="R297" s="9" t="str">
        <f>_xlfn.XLOOKUP($E297,'Copy of Raw Data'!$E:$E,'Copy of Raw Data'!R:R,"ERROR",0,1)</f>
        <v>oz</v>
      </c>
      <c r="S297" s="17">
        <f t="shared" si="19"/>
        <v>0.665555555555556</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0.5 to 0.75</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 to 0.05</v>
      </c>
      <c r="V297" s="17">
        <f t="shared" si="21"/>
        <v>0.0225077969413445</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22"/>
        <v>0.0225077969413445</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15 to 20</v>
      </c>
      <c r="Z297" s="17">
        <f t="array" ref="Z297">_xlfn.IFS(AA297="oz",_xlfn.IFS(R297="oz",Q297,R297="fl oz",Q297*1.04,R297="ml",Q297*0.0338),AA297="fl oz",_xlfn.IFS(R297="oz",Q297/1.04,R297="fl oz",Q297,R297="ml",Q297*0.0338/1.04),AA297="ml",_xlfn.IFS(R297="oz",Q297/0.0338,R297="fl oz",Q297*1.04/0.0338,R297="ml",Q297))</f>
        <v>18</v>
      </c>
      <c r="AA297" s="9" t="str">
        <f>_xlfn.XLOOKUP($E297,'Copy of Raw Data'!$E:$E,'Copy of Raw Data'!AA:AA,"ERROR",0,1)</f>
        <v>oz</v>
      </c>
      <c r="AB297" s="9"/>
      <c r="AC297" s="9"/>
      <c r="AD297" s="9"/>
      <c r="AE297" s="9"/>
      <c r="AF297" s="9"/>
      <c r="AG297">
        <f>IF(SUMIF('Claims Backend'!$AG$1:$AZ$1,AG$3,'Claims Backend'!$AG296:$AZ296)&gt;=1,1,0)*$H297</f>
        <v>0</v>
      </c>
    </row>
    <row r="298" hidden="1" spans="1:33">
      <c r="A298" s="9" t="str">
        <f>_xlfn.XLOOKUP($E298,'Copy of Raw Data'!$E:$E,'Copy of Raw Data'!A:A,"ERROR",0,1)</f>
        <v>US</v>
      </c>
      <c r="B298" s="9" t="str">
        <f>_xlfn.XLOOKUP($E298,'Copy of Raw Data'!$E:$E,'Copy of Raw Data'!B:B,"ERROR",0,1)</f>
        <v>Hair Mousses</v>
      </c>
      <c r="C298" s="9" t="str">
        <f>_xlfn.XLOOKUP($E298,'Copy of Raw Data'!$E:$E,'Copy of Raw Data'!C:C,"ERROR",0,1)</f>
        <v>sheamoisture</v>
      </c>
      <c r="D298" s="9" t="str">
        <f>_xlfn.XLOOKUP($E298,'Copy of Raw Data'!$E:$E,'Copy of Raw Data'!D:D,"ERROR",0,1)</f>
        <v>www.amazon.com/dp/B00F9H0IKQ</v>
      </c>
      <c r="E298" s="9" t="s">
        <v>1058</v>
      </c>
      <c r="F298" s="9" t="str">
        <f>_xlfn.XLOOKUP($E298,'Copy of Raw Data'!$E:$E,'Copy of Raw Data'!F:F,"ERROR",0,1)</f>
        <v>SHEA MOISTURE Sheamoisture Coconut &amp; Hibiscus Frizz-free Curl Mousse - 7.5 Fl Oz, 7.5 Oz (290612 )</v>
      </c>
      <c r="G298" s="9">
        <f>_xlfn.XLOOKUP($E298,'Copy of Raw Data'!$E:$E,'Copy of Raw Data'!G:G,"ERROR",0,1)</f>
        <v>49</v>
      </c>
      <c r="H298" s="9">
        <f>_xlfn.XLOOKUP($E298,'Copy of Raw Data'!$E:$E,'Copy of Raw Data'!H:H,"ERROR",0,1)</f>
        <v>397.76</v>
      </c>
      <c r="I298" s="9">
        <f>_xlfn.XLOOKUP($E298,'Copy of Raw Data'!$E:$E,'Copy of Raw Data'!I:I,"ERROR",0,1)</f>
        <v>1.64735379448101e-5</v>
      </c>
      <c r="J298" s="9" t="str">
        <f>_xlfn.XLOOKUP($E298,'Copy of Raw Data'!$E:$E,'Copy of 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5 to 10</v>
      </c>
      <c r="L298" s="9">
        <f>_xlfn.XLOOKUP($E298,'Copy of Raw Data'!$E:$E,'Copy of Raw Data'!L:L,"ERROR",0,1)</f>
        <v>8.1</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 to 15</v>
      </c>
      <c r="N298" s="9">
        <f>_xlfn.XLOOKUP($E298,'Copy of Raw Data'!$E:$E,'Copy of Raw Data'!N:N,"ERROR",0,1)</f>
        <v>14.99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40% to 50%</v>
      </c>
      <c r="P298" s="16">
        <f t="shared" si="20"/>
        <v>0.459639759839893</v>
      </c>
      <c r="Q298" s="9">
        <f>_xlfn.XLOOKUP($E298,'Copy of Raw Data'!$E:$E,'Copy of Raw Data'!Q:Q,"ERROR",0,1)</f>
        <v>7.5</v>
      </c>
      <c r="R298" s="9" t="str">
        <f>_xlfn.XLOOKUP($E298,'Copy of Raw Data'!$E:$E,'Copy of Raw Data'!R:R,"ERROR",0,1)</f>
        <v>oz</v>
      </c>
      <c r="S298" s="17">
        <f t="shared" si="19"/>
        <v>1.08</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1 to 2</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21"/>
        <v>0.0675910269417202</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 to 0.05</v>
      </c>
      <c r="X298" s="17">
        <f t="shared" si="22"/>
        <v>0.0365235035508962</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6 to 8</v>
      </c>
      <c r="Z298" s="17">
        <f t="array" ref="Z298">_xlfn.IFS(AA298="oz",_xlfn.IFS(R298="oz",Q298,R298="fl oz",Q298*1.04,R298="ml",Q298*0.0338),AA298="fl oz",_xlfn.IFS(R298="oz",Q298/1.04,R298="fl oz",Q298,R298="ml",Q298*0.0338/1.04),AA298="ml",_xlfn.IFS(R298="oz",Q298/0.0338,R298="fl oz",Q298*1.04/0.0338,R298="ml",Q298))</f>
        <v>7.5</v>
      </c>
      <c r="AA298" s="9" t="str">
        <f>_xlfn.XLOOKUP($E298,'Copy of Raw Data'!$E:$E,'Copy of Raw Data'!AA:AA,"ERROR",0,1)</f>
        <v>oz</v>
      </c>
      <c r="AB298" s="9"/>
      <c r="AC298" s="9"/>
      <c r="AD298" s="9"/>
      <c r="AE298" s="9"/>
      <c r="AF298" s="9"/>
      <c r="AG298">
        <f>IF(SUMIF('Claims Backend'!$AG$1:$AZ$1,AG$3,'Claims Backend'!$AG297:$AZ297)&gt;=1,1,0)*$H298</f>
        <v>0</v>
      </c>
    </row>
    <row r="299" hidden="1" spans="1:33">
      <c r="A299" s="9" t="str">
        <f>_xlfn.XLOOKUP($E299,'Copy of Raw Data'!$E:$E,'Copy of Raw Data'!A:A,"ERROR",0,1)</f>
        <v>US</v>
      </c>
      <c r="B299" s="9" t="str">
        <f>_xlfn.XLOOKUP($E299,'Copy of Raw Data'!$E:$E,'Copy of Raw Data'!B:B,"ERROR",0,1)</f>
        <v>Hair Mousses</v>
      </c>
      <c r="C299" s="9" t="str">
        <f>_xlfn.XLOOKUP($E299,'Copy of Raw Data'!$E:$E,'Copy of Raw Data'!C:C,"ERROR",0,1)</f>
        <v>goldwell</v>
      </c>
      <c r="D299" s="9" t="str">
        <f>_xlfn.XLOOKUP($E299,'Copy of Raw Data'!$E:$E,'Copy of Raw Data'!D:D,"ERROR",0,1)</f>
        <v>www.amazon.com/dp/B01L4S9138</v>
      </c>
      <c r="E299" s="9" t="s">
        <v>1061</v>
      </c>
      <c r="F299" s="9" t="str">
        <f>_xlfn.XLOOKUP($E299,'Copy of Raw Data'!$E:$E,'Copy of Raw Data'!F:F,"ERROR",0,1)</f>
        <v>GOLDWELL Ultra Volume Glamour Whip 300ml</v>
      </c>
      <c r="G299" s="9">
        <f>_xlfn.XLOOKUP($E299,'Copy of Raw Data'!$E:$E,'Copy of Raw Data'!G:G,"ERROR",0,1)</f>
        <v>18</v>
      </c>
      <c r="H299" s="9">
        <f>_xlfn.XLOOKUP($E299,'Copy of Raw Data'!$E:$E,'Copy of Raw Data'!H:H,"ERROR",0,1)</f>
        <v>387.48</v>
      </c>
      <c r="I299" s="9">
        <f>_xlfn.XLOOKUP($E299,'Copy of Raw Data'!$E:$E,'Copy of Raw Data'!I:I,"ERROR",0,1)</f>
        <v>1.55122839628442e-5</v>
      </c>
      <c r="J299" s="9" t="str">
        <f>_xlfn.XLOOKUP($E299,'Copy of Raw Data'!$E:$E,'Copy of 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_xlfn.XLOOKUP($E299,'Copy of Raw Data'!$E:$E,'Copy of Raw Data'!L:L,"ERROR",0,1)</f>
        <v>21.99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_xlfn.XLOOKUP($E299,'Copy of Raw Data'!$E:$E,'Copy of Raw Data'!N:N,"ERROR",0,1)</f>
        <v>21.99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20"/>
        <v>0</v>
      </c>
      <c r="Q299" s="9">
        <f>_xlfn.XLOOKUP($E299,'Copy of Raw Data'!$E:$E,'Copy of Raw Data'!Q:Q,"ERROR",0,1)</f>
        <v>300</v>
      </c>
      <c r="R299" s="9" t="str">
        <f>_xlfn.XLOOKUP($E299,'Copy of Raw Data'!$E:$E,'Copy of Raw Data'!R:R,"ERROR",0,1)</f>
        <v>ml</v>
      </c>
      <c r="S299" s="17">
        <f t="shared" si="19"/>
        <v>2.16863905325444</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2 to 3</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0.05 to 0.1</v>
      </c>
      <c r="V299" s="17">
        <f t="shared" si="21"/>
        <v>0.0733391631131024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0.05 to 0.1</v>
      </c>
      <c r="X299" s="17">
        <f t="shared" si="22"/>
        <v>0.0733391631131024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10 to 15</v>
      </c>
      <c r="Z299" s="17">
        <f t="array" ref="Z299">_xlfn.IFS(AA299="oz",_xlfn.IFS(R299="oz",Q299,R299="fl oz",Q299*1.04,R299="ml",Q299*0.0338),AA299="fl oz",_xlfn.IFS(R299="oz",Q299/1.04,R299="fl oz",Q299,R299="ml",Q299*0.0338/1.04),AA299="ml",_xlfn.IFS(R299="oz",Q299/0.0338,R299="fl oz",Q299*1.04/0.0338,R299="ml",Q299))</f>
        <v>10.14</v>
      </c>
      <c r="AA299" s="9" t="str">
        <f>_xlfn.XLOOKUP($E299,'Copy of Raw Data'!$E:$E,'Copy of Raw Data'!AA:AA,"ERROR",0,1)</f>
        <v>oz</v>
      </c>
      <c r="AB299" s="9"/>
      <c r="AC299" s="9"/>
      <c r="AD299" s="9"/>
      <c r="AE299" s="9"/>
      <c r="AF299" s="9"/>
      <c r="AG299">
        <f>IF(SUMIF('Claims Backend'!$AG$1:$AZ$1,AG$3,'Claims Backend'!$AG298:$AZ298)&gt;=1,1,0)*$H299</f>
        <v>0</v>
      </c>
    </row>
    <row r="300" hidden="1" spans="1:33">
      <c r="A300" s="9" t="str">
        <f>_xlfn.XLOOKUP($E300,'Copy of Raw Data'!$E:$E,'Copy of Raw Data'!A:A,"ERROR",0,1)</f>
        <v>US</v>
      </c>
      <c r="B300" s="9" t="str">
        <f>_xlfn.XLOOKUP($E300,'Copy of Raw Data'!$E:$E,'Copy of Raw Data'!B:B,"ERROR",0,1)</f>
        <v>Hair Mousses</v>
      </c>
      <c r="C300" s="9" t="str">
        <f>_xlfn.XLOOKUP($E300,'Copy of Raw Data'!$E:$E,'Copy of Raw Data'!C:C,"ERROR",0,1)</f>
        <v>Herbal Essences</v>
      </c>
      <c r="D300" s="9" t="str">
        <f>_xlfn.XLOOKUP($E300,'Copy of Raw Data'!$E:$E,'Copy of Raw Data'!D:D,"ERROR",0,1)</f>
        <v>www.amazon.com/dp/B07KKNPMQ2</v>
      </c>
      <c r="E300" s="9" t="s">
        <v>1064</v>
      </c>
      <c r="F300" s="9" t="str">
        <f>_xlfn.XLOOKUP($E300,'Copy of Raw Data'!$E:$E,'Copy of Raw Data'!F:F,"ERROR",0,1)</f>
        <v>Herbal Essences Mousse 6.8 Ounce Tousle Me Softly Tousling (201ml) (Pack of 6)</v>
      </c>
      <c r="G300" s="9">
        <f>_xlfn.XLOOKUP($E300,'Copy of Raw Data'!$E:$E,'Copy of Raw Data'!G:G,"ERROR",0,1)</f>
        <v>13</v>
      </c>
      <c r="H300" s="9">
        <f>_xlfn.XLOOKUP($E300,'Copy of Raw Data'!$E:$E,'Copy of Raw Data'!H:H,"ERROR",0,1)</f>
        <v>364.87</v>
      </c>
      <c r="I300" s="9">
        <f>_xlfn.XLOOKUP($E300,'Copy of Raw Data'!$E:$E,'Copy of Raw Data'!I:I,"ERROR",0,1)</f>
        <v>1.53039626664429e-5</v>
      </c>
      <c r="J300" s="9" t="str">
        <f>_xlfn.XLOOKUP($E300,'Copy of Raw Data'!$E:$E,'Copy of 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_xlfn.XLOOKUP($E300,'Copy of Raw Data'!$E:$E,'Copy of Raw Data'!L:L,"ERROR",0,1)</f>
        <v>28.99</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_xlfn.XLOOKUP($E300,'Copy of Raw Data'!$E:$E,'Copy of Raw Data'!N:N,"ERROR",0,1)</f>
        <v>28.99</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20"/>
        <v>0</v>
      </c>
      <c r="Q300" s="9">
        <f>_xlfn.XLOOKUP($E300,'Copy of Raw Data'!$E:$E,'Copy of Raw Data'!Q:Q,"ERROR",0,1)</f>
        <v>27.2</v>
      </c>
      <c r="R300" s="9" t="str">
        <f>_xlfn.XLOOKUP($E300,'Copy of Raw Data'!$E:$E,'Copy of Raw Data'!R:R,"ERROR",0,1)</f>
        <v>oz</v>
      </c>
      <c r="S300" s="17">
        <f t="shared" si="19"/>
        <v>1.06580882352941</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1 to 2</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 to 0.05</v>
      </c>
      <c r="V300" s="17">
        <f t="shared" si="21"/>
        <v>0.0360435855099564</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 to 0.05</v>
      </c>
      <c r="X300" s="17">
        <f t="shared" si="22"/>
        <v>0.0360435855099564</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25 to 30</v>
      </c>
      <c r="Z300" s="17">
        <f t="array" ref="Z300">_xlfn.IFS(AA300="oz",_xlfn.IFS(R300="oz",Q300,R300="fl oz",Q300*1.04,R300="ml",Q300*0.0338),AA300="fl oz",_xlfn.IFS(R300="oz",Q300/1.04,R300="fl oz",Q300,R300="ml",Q300*0.0338/1.04),AA300="ml",_xlfn.IFS(R300="oz",Q300/0.0338,R300="fl oz",Q300*1.04/0.0338,R300="ml",Q300))</f>
        <v>27.2</v>
      </c>
      <c r="AA300" s="9" t="str">
        <f>_xlfn.XLOOKUP($E300,'Copy of Raw Data'!$E:$E,'Copy of Raw Data'!AA:AA,"ERROR",0,1)</f>
        <v>oz</v>
      </c>
      <c r="AB300" s="9"/>
      <c r="AC300" s="9"/>
      <c r="AD300" s="9"/>
      <c r="AE300" s="9"/>
      <c r="AF300" s="9"/>
      <c r="AG300">
        <f>IF(SUMIF('Claims Backend'!$AG$1:$AZ$1,AG$3,'Claims Backend'!$AG299:$AZ299)&gt;=1,1,0)*$H300</f>
        <v>0</v>
      </c>
    </row>
    <row r="301" hidden="1" spans="1:33">
      <c r="A301" s="9" t="str">
        <f>_xlfn.XLOOKUP($E301,'Copy of Raw Data'!$E:$E,'Copy of Raw Data'!A:A,"ERROR",0,1)</f>
        <v>US</v>
      </c>
      <c r="B301" s="9" t="str">
        <f>_xlfn.XLOOKUP($E301,'Copy of Raw Data'!$E:$E,'Copy of Raw Data'!B:B,"ERROR",0,1)</f>
        <v>Hair Mousses</v>
      </c>
      <c r="C301" s="9" t="str">
        <f>_xlfn.XLOOKUP($E301,'Copy of Raw Data'!$E:$E,'Copy of Raw Data'!C:C,"ERROR",0,1)</f>
        <v>matrix</v>
      </c>
      <c r="D301" s="9" t="str">
        <f>_xlfn.XLOOKUP($E301,'Copy of Raw Data'!$E:$E,'Copy of Raw Data'!D:D,"ERROR",0,1)</f>
        <v>www.amazon.com/dp/B0BKTRVYRC</v>
      </c>
      <c r="E301" s="9" t="s">
        <v>1067</v>
      </c>
      <c r="F301" s="9" t="str">
        <f>_xlfn.XLOOKUP($E301,'Copy of Raw Data'!$E:$E,'Copy of Raw Data'!F:F,"ERROR",0,1)</f>
        <v>Matrix Setter Mousse | Provides Volumizing Lift and Shine | Weightless Foam | Humidity Resistant | Control Frizz | For All Hair Types | Professional Hair Styling and Salon Styling Mousse | 8.2 oz.</v>
      </c>
      <c r="G301" s="9">
        <f>_xlfn.XLOOKUP($E301,'Copy of Raw Data'!$E:$E,'Copy of Raw Data'!G:G,"ERROR",0,1)</f>
        <v>16</v>
      </c>
      <c r="H301" s="9">
        <f>_xlfn.XLOOKUP($E301,'Copy of Raw Data'!$E:$E,'Copy of Raw Data'!H:H,"ERROR",0,1)</f>
        <v>359.97</v>
      </c>
      <c r="I301" s="9">
        <f>_xlfn.XLOOKUP($E301,'Copy of Raw Data'!$E:$E,'Copy of Raw Data'!I:I,"ERROR",0,1)</f>
        <v>1.40837950732354e-5</v>
      </c>
      <c r="J301" s="9" t="str">
        <f>_xlfn.XLOOKUP($E301,'Copy of Raw Data'!$E:$E,'Copy of 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20 to 30</v>
      </c>
      <c r="L301" s="9">
        <f>_xlfn.XLOOKUP($E301,'Copy of Raw Data'!$E:$E,'Copy of Raw Data'!L:L,"ERROR",0,1)</f>
        <v>22</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20 to 30</v>
      </c>
      <c r="N301" s="9">
        <f>_xlfn.XLOOKUP($E301,'Copy of Raw Data'!$E:$E,'Copy of Raw Data'!N:N,"ERROR",0,1)</f>
        <v>22</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20"/>
        <v>0</v>
      </c>
      <c r="Q301" s="9">
        <f>_xlfn.XLOOKUP($E301,'Copy of Raw Data'!$E:$E,'Copy of Raw Data'!Q:Q,"ERROR",0,1)</f>
        <v>8.2</v>
      </c>
      <c r="R301" s="9" t="str">
        <f>_xlfn.XLOOKUP($E301,'Copy of Raw Data'!$E:$E,'Copy of Raw Data'!R:R,"ERROR",0,1)</f>
        <v>oz</v>
      </c>
      <c r="S301" s="17">
        <f t="shared" si="19"/>
        <v>2.68292682926829</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21"/>
        <v>0.0907313773847918</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22"/>
        <v>0.0907313773847918</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8 to 10</v>
      </c>
      <c r="Z301" s="17">
        <f t="array" ref="Z301">_xlfn.IFS(AA301="oz",_xlfn.IFS(R301="oz",Q301,R301="fl oz",Q301*1.04,R301="ml",Q301*0.0338),AA301="fl oz",_xlfn.IFS(R301="oz",Q301/1.04,R301="fl oz",Q301,R301="ml",Q301*0.0338/1.04),AA301="ml",_xlfn.IFS(R301="oz",Q301/0.0338,R301="fl oz",Q301*1.04/0.0338,R301="ml",Q301))</f>
        <v>8.2</v>
      </c>
      <c r="AA301" s="9" t="str">
        <f>_xlfn.XLOOKUP($E301,'Copy of Raw Data'!$E:$E,'Copy of Raw Data'!AA:AA,"ERROR",0,1)</f>
        <v>oz</v>
      </c>
      <c r="AB301" s="9"/>
      <c r="AC301" s="9"/>
      <c r="AD301" s="9"/>
      <c r="AE301" s="9"/>
      <c r="AF301" s="9"/>
      <c r="AG301">
        <f>IF(SUMIF('Claims Backend'!$AG$1:$AZ$1,AG$3,'Claims Backend'!$AG300:$AZ300)&gt;=1,1,0)*$H301</f>
        <v>0</v>
      </c>
    </row>
    <row r="302" hidden="1" spans="1:33">
      <c r="A302" s="9" t="str">
        <f>_xlfn.XLOOKUP($E302,'Copy of Raw Data'!$E:$E,'Copy of Raw Data'!A:A,"ERROR",0,1)</f>
        <v>US</v>
      </c>
      <c r="B302" s="9" t="str">
        <f>_xlfn.XLOOKUP($E302,'Copy of Raw Data'!$E:$E,'Copy of Raw Data'!B:B,"ERROR",0,1)</f>
        <v>Hair Mousses</v>
      </c>
      <c r="C302" s="9" t="str">
        <f>_xlfn.XLOOKUP($E302,'Copy of Raw Data'!$E:$E,'Copy of Raw Data'!C:C,"ERROR",0,1)</f>
        <v>herbal essences</v>
      </c>
      <c r="D302" s="9" t="str">
        <f>_xlfn.XLOOKUP($E302,'Copy of Raw Data'!$E:$E,'Copy of Raw Data'!D:D,"ERROR",0,1)</f>
        <v>www.amazon.com/dp/B01MF75F1B</v>
      </c>
      <c r="E302" s="9" t="s">
        <v>1070</v>
      </c>
      <c r="F302" s="9" t="str">
        <f>_xlfn.XLOOKUP($E302,'Copy of Raw Data'!$E:$E,'Copy of Raw Data'!F:F,"ERROR",0,1)</f>
        <v>Herbal Essences Biorenew Curl Define Mousse, 6.6 FL OZ</v>
      </c>
      <c r="G302" s="9">
        <f>_xlfn.XLOOKUP($E302,'Copy of Raw Data'!$E:$E,'Copy of Raw Data'!G:G,"ERROR",0,1)</f>
        <v>18</v>
      </c>
      <c r="H302" s="9">
        <f>_xlfn.XLOOKUP($E302,'Copy of Raw Data'!$E:$E,'Copy of Raw Data'!H:H,"ERROR",0,1)</f>
        <v>331.27</v>
      </c>
      <c r="I302" s="9">
        <f>_xlfn.XLOOKUP($E302,'Copy of Raw Data'!$E:$E,'Copy of Raw Data'!I:I,"ERROR",0,1)</f>
        <v>1.36901103375872e-5</v>
      </c>
      <c r="J302" s="9" t="str">
        <f>_xlfn.XLOOKUP($E302,'Copy of Raw Data'!$E:$E,'Copy of 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_xlfn.XLOOKUP($E302,'Copy of Raw Data'!$E:$E,'Copy of Raw Data'!L:L,"ERROR",0,1)</f>
        <v>18.8</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_xlfn.XLOOKUP($E302,'Copy of Raw Data'!$E:$E,'Copy of Raw Data'!N:N,"ERROR",0,1)</f>
        <v>18.8</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20"/>
        <v>0</v>
      </c>
      <c r="Q302" s="9">
        <f>_xlfn.XLOOKUP($E302,'Copy of Raw Data'!$E:$E,'Copy of Raw Data'!Q:Q,"ERROR",0,1)</f>
        <v>6.6</v>
      </c>
      <c r="R302" s="9" t="str">
        <f>_xlfn.XLOOKUP($E302,'Copy of Raw Data'!$E:$E,'Copy of Raw Data'!R:R,"ERROR",0,1)</f>
        <v>fl oz</v>
      </c>
      <c r="S302" s="17">
        <f t="shared" si="19"/>
        <v>2.73892773892774</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2 to 3</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21"/>
        <v>0.0926252194429401</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22"/>
        <v>0.0926252194429401</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6 to 8</v>
      </c>
      <c r="Z302" s="17">
        <f t="array" ref="Z302">_xlfn.IFS(AA302="oz",_xlfn.IFS(R302="oz",Q302,R302="fl oz",Q302*1.04,R302="ml",Q302*0.0338),AA302="fl oz",_xlfn.IFS(R302="oz",Q302/1.04,R302="fl oz",Q302,R302="ml",Q302*0.0338/1.04),AA302="ml",_xlfn.IFS(R302="oz",Q302/0.0338,R302="fl oz",Q302*1.04/0.0338,R302="ml",Q302))</f>
        <v>6.864</v>
      </c>
      <c r="AA302" s="9" t="str">
        <f>_xlfn.XLOOKUP($E302,'Copy of Raw Data'!$E:$E,'Copy of Raw Data'!AA:AA,"ERROR",0,1)</f>
        <v>oz</v>
      </c>
      <c r="AB302" s="9"/>
      <c r="AC302" s="9"/>
      <c r="AD302" s="9"/>
      <c r="AE302" s="9"/>
      <c r="AF302" s="9"/>
      <c r="AG302">
        <f>IF(SUMIF('Claims Backend'!$AG$1:$AZ$1,AG$3,'Claims Backend'!$AG301:$AZ301)&gt;=1,1,0)*$H302</f>
        <v>0</v>
      </c>
    </row>
    <row r="303" hidden="1" spans="1:33">
      <c r="A303" s="9" t="str">
        <f>_xlfn.XLOOKUP($E303,'Copy of Raw Data'!$E:$E,'Copy of Raw Data'!A:A,"ERROR",0,1)</f>
        <v>US</v>
      </c>
      <c r="B303" s="9" t="str">
        <f>_xlfn.XLOOKUP($E303,'Copy of Raw Data'!$E:$E,'Copy of Raw Data'!B:B,"ERROR",0,1)</f>
        <v>Hair Mousses</v>
      </c>
      <c r="C303" s="9" t="str">
        <f>_xlfn.XLOOKUP($E303,'Copy of Raw Data'!$E:$E,'Copy of Raw Data'!C:C,"ERROR",0,1)</f>
        <v>designline</v>
      </c>
      <c r="D303" s="9" t="str">
        <f>_xlfn.XLOOKUP($E303,'Copy of Raw Data'!$E:$E,'Copy of Raw Data'!D:D,"ERROR",0,1)</f>
        <v>www.amazon.com/dp/B08KGZRSSV</v>
      </c>
      <c r="E303" s="9" t="s">
        <v>1074</v>
      </c>
      <c r="F303" s="9" t="str">
        <f>_xlfn.XLOOKUP($E303,'Copy of Raw Data'!$E:$E,'Copy of Raw Data'!F:F,"ERROR",0,1)</f>
        <v>DESIGNLINE Root Boost Volumizing Foam, 9 oz - Regis Lightweight Mousse that Provides Firm Hold with No Stickiness (9 oz)</v>
      </c>
      <c r="G303" s="9">
        <f>_xlfn.XLOOKUP($E303,'Copy of Raw Data'!$E:$E,'Copy of Raw Data'!G:G,"ERROR",0,1)</f>
        <v>20</v>
      </c>
      <c r="H303" s="9">
        <f>_xlfn.XLOOKUP($E303,'Copy of Raw Data'!$E:$E,'Copy of Raw Data'!H:H,"ERROR",0,1)</f>
        <v>322.01</v>
      </c>
      <c r="I303" s="9">
        <f>_xlfn.XLOOKUP($E303,'Copy of Raw Data'!$E:$E,'Copy of Raw Data'!I:I,"ERROR",0,1)</f>
        <v>1.34618072025515e-5</v>
      </c>
      <c r="J303" s="9" t="str">
        <f>_xlfn.XLOOKUP($E303,'Copy of Raw Data'!$E:$E,'Copy of 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15 to 20</v>
      </c>
      <c r="L303" s="9">
        <f>_xlfn.XLOOKUP($E303,'Copy of Raw Data'!$E:$E,'Copy of Raw Data'!L:L,"ERROR",0,1)</f>
        <v>15.99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15 to 20</v>
      </c>
      <c r="N303" s="9">
        <f>_xlfn.XLOOKUP($E303,'Copy of Raw Data'!$E:$E,'Copy of Raw Data'!N:N,"ERROR",0,1)</f>
        <v>15.99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6">
        <f t="shared" si="20"/>
        <v>0</v>
      </c>
      <c r="Q303" s="9">
        <f>_xlfn.XLOOKUP($E303,'Copy of Raw Data'!$E:$E,'Copy of Raw Data'!Q:Q,"ERROR",0,1)</f>
        <v>9</v>
      </c>
      <c r="R303" s="9" t="str">
        <f>_xlfn.XLOOKUP($E303,'Copy of Raw Data'!$E:$E,'Copy of Raw Data'!R:R,"ERROR",0,1)</f>
        <v>oz</v>
      </c>
      <c r="S303" s="17">
        <f t="shared" si="19"/>
        <v>1.77666666666667</v>
      </c>
      <c r="T303" s="9" t="str">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1 to 2</v>
      </c>
      <c r="U303" s="17" t="str">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0.05 to 0.1</v>
      </c>
      <c r="V303" s="17">
        <f t="shared" si="21"/>
        <v>0.0600834178784804</v>
      </c>
      <c r="W303" s="17" t="str">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0.05 to 0.1</v>
      </c>
      <c r="X303" s="17">
        <f t="shared" si="22"/>
        <v>0.0600834178784804</v>
      </c>
      <c r="Y303" s="9" t="str">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8 to 10</v>
      </c>
      <c r="Z303" s="17">
        <f t="array" ref="Z303">_xlfn.IFS(AA303="oz",_xlfn.IFS(R303="oz",Q303,R303="fl oz",Q303*1.04,R303="ml",Q303*0.0338),AA303="fl oz",_xlfn.IFS(R303="oz",Q303/1.04,R303="fl oz",Q303,R303="ml",Q303*0.0338/1.04),AA303="ml",_xlfn.IFS(R303="oz",Q303/0.0338,R303="fl oz",Q303*1.04/0.0338,R303="ml",Q303))</f>
        <v>9</v>
      </c>
      <c r="AA303" s="9" t="str">
        <f>_xlfn.XLOOKUP($E303,'Copy of Raw Data'!$E:$E,'Copy of Raw Data'!AA:AA,"ERROR",0,1)</f>
        <v>oz</v>
      </c>
      <c r="AB303" s="9"/>
      <c r="AC303" s="9"/>
      <c r="AD303" s="9"/>
      <c r="AE303" s="9"/>
      <c r="AF303" s="9"/>
      <c r="AG303">
        <f>IF(SUMIF('Claims Backend'!$AG$1:$AZ$1,AG$3,'Claims Backend'!$AG302:$AZ302)&gt;=1,1,0)*$H303</f>
        <v>0</v>
      </c>
    </row>
    <row r="304" hidden="1" spans="1:33">
      <c r="A304" s="9" t="str">
        <f>_xlfn.XLOOKUP($E304,'Copy of Raw Data'!$E:$E,'Copy of Raw Data'!A:A,"ERROR",0,1)</f>
        <v>US</v>
      </c>
      <c r="B304" s="9" t="str">
        <f>_xlfn.XLOOKUP($E304,'Copy of Raw Data'!$E:$E,'Copy of Raw Data'!B:B,"ERROR",0,1)</f>
        <v>Hair Mousses</v>
      </c>
      <c r="C304" s="9" t="str">
        <f>_xlfn.XLOOKUP($E304,'Copy of Raw Data'!$E:$E,'Copy of Raw Data'!C:C,"ERROR",0,1)</f>
        <v>WOZUTUNT</v>
      </c>
      <c r="D304" s="9" t="str">
        <f>_xlfn.XLOOKUP($E304,'Copy of Raw Data'!$E:$E,'Copy of Raw Data'!D:D,"ERROR",0,1)</f>
        <v>www.amazon.com/dp/B0CGMYC1XY</v>
      </c>
      <c r="E304" s="9" t="s">
        <v>1077</v>
      </c>
      <c r="F304" s="9" t="str">
        <f>_xlfn.XLOOKUP($E304,'Copy of Raw Data'!$E:$E,'Copy of Raw Data'!F:F,"ERROR",0,1)</f>
        <v>WOZUTUNT Edge Control Wax for Black Women Strong Hold Non-greasy Edge Smoother Edge Control for Black Hair No Flaking, No White Residue, Shine, Hair Gel for Women Edge Control Wax(Citrus Scent)</v>
      </c>
      <c r="G304" s="9">
        <f>_xlfn.XLOOKUP($E304,'Copy of Raw Data'!$E:$E,'Copy of Raw Data'!G:G,"ERROR",0,1)</f>
        <v>53</v>
      </c>
      <c r="H304" s="9">
        <f>_xlfn.XLOOKUP($E304,'Copy of Raw Data'!$E:$E,'Copy of Raw Data'!H:H,"ERROR",0,1)</f>
        <v>316.64</v>
      </c>
      <c r="I304" s="9">
        <f>_xlfn.XLOOKUP($E304,'Copy of Raw Data'!$E:$E,'Copy of Raw Data'!I:I,"ERROR",0,1)</f>
        <v>1.33640237368938e-5</v>
      </c>
      <c r="J304" s="9" t="str">
        <f>_xlfn.XLOOKUP($E304,'Copy of Raw Data'!$E:$E,'Copy of 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_xlfn.XLOOKUP($E304,'Copy of Raw Data'!$E:$E,'Copy of Raw Data'!L:L,"ERROR",0,1)</f>
        <v>5.99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_xlfn.XLOOKUP($E304,'Copy of Raw Data'!$E:$E,'Copy of Raw Data'!N:N,"ERROR",0,1)</f>
        <v>6.99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10% to 15%</v>
      </c>
      <c r="P304" s="16">
        <f t="shared" si="20"/>
        <v>0.143061516452074</v>
      </c>
      <c r="Q304" s="9">
        <f>_xlfn.XLOOKUP($E304,'Copy of Raw Data'!$E:$E,'Copy of Raw Data'!Q:Q,"ERROR",0,1)</f>
        <v>0</v>
      </c>
      <c r="R304" s="9">
        <f>_xlfn.XLOOKUP($E304,'Copy of Raw Data'!$E:$E,'Copy of Raw Data'!R:R,"ERROR",0,1)</f>
        <v>0</v>
      </c>
      <c r="S304" s="17" t="e">
        <f t="shared" si="19"/>
        <v>#N/A</v>
      </c>
      <c r="T304" s="9" t="e">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#N/A</v>
      </c>
      <c r="U304" s="17" t="e">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#N/A</v>
      </c>
      <c r="V304" s="17" t="e">
        <f t="shared" si="21"/>
        <v>#N/A</v>
      </c>
      <c r="W304" s="17" t="e">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#N/A</v>
      </c>
      <c r="X304" s="17" t="e">
        <f t="shared" si="22"/>
        <v>#N/A</v>
      </c>
      <c r="Y304" s="9" t="e">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#N/A</v>
      </c>
      <c r="Z304" s="17" t="e">
        <f t="array" ref="Z304">_xlfn.IFS(AA304="oz",_xlfn.IFS(R304="oz",Q304,R304="fl oz",Q304*1.04,R304="ml",Q304*0.0338),AA304="fl oz",_xlfn.IFS(R304="oz",Q304/1.04,R304="fl oz",Q304,R304="ml",Q304*0.0338/1.04),AA304="ml",_xlfn.IFS(R304="oz",Q304/0.0338,R304="fl oz",Q304*1.04/0.0338,R304="ml",Q304))</f>
        <v>#N/A</v>
      </c>
      <c r="AA304" s="9" t="str">
        <f>_xlfn.XLOOKUP($E304,'Copy of Raw Data'!$E:$E,'Copy of Raw Data'!AA:AA,"ERROR",0,1)</f>
        <v>oz</v>
      </c>
      <c r="AB304" s="9"/>
      <c r="AC304" s="9"/>
      <c r="AD304" s="9"/>
      <c r="AE304" s="9"/>
      <c r="AF304" s="9"/>
      <c r="AG304">
        <f>IF(SUMIF('Claims Backend'!$AG$1:$AZ$1,AG$3,'Claims Backend'!$AG303:$AZ303)&gt;=1,1,0)*$H304</f>
        <v>0</v>
      </c>
    </row>
    <row r="305" hidden="1" spans="1:33">
      <c r="A305" s="9" t="str">
        <f>_xlfn.XLOOKUP($E305,'Copy of Raw Data'!$E:$E,'Copy of Raw Data'!A:A,"ERROR",0,1)</f>
        <v>US</v>
      </c>
      <c r="B305" s="9" t="str">
        <f>_xlfn.XLOOKUP($E305,'Copy of Raw Data'!$E:$E,'Copy of Raw Data'!B:B,"ERROR",0,1)</f>
        <v>Hair Mousses</v>
      </c>
      <c r="C305" s="9" t="str">
        <f>_xlfn.XLOOKUP($E305,'Copy of Raw Data'!$E:$E,'Copy of Raw Data'!C:C,"ERROR",0,1)</f>
        <v>WOZUTUNT</v>
      </c>
      <c r="D305" s="9" t="str">
        <f>_xlfn.XLOOKUP($E305,'Copy of Raw Data'!$E:$E,'Copy of Raw Data'!D:D,"ERROR",0,1)</f>
        <v>www.amazon.com/dp/B0C4T1Q9R8</v>
      </c>
      <c r="E305" s="9" t="s">
        <v>1080</v>
      </c>
      <c r="F305" s="9" t="str">
        <f>_xlfn.XLOOKUP($E305,'Copy of Raw Data'!$E:$E,'Copy of Raw Data'!F:F,"ERROR",0,1)</f>
        <v>Lace Tint Hair Mousse, 3.4 fl oz Lace Tint Mousse for Women Wigs Lace Wigs Toupees Hairpieces Natural Finishing Lace Color, Lace Tint for Wigs Melts Lace Foam Tint with Hair Wax Stick(Light Brown)</v>
      </c>
      <c r="G305" s="9">
        <f>_xlfn.XLOOKUP($E305,'Copy of Raw Data'!$E:$E,'Copy of Raw Data'!G:G,"ERROR",0,1)</f>
        <v>31</v>
      </c>
      <c r="H305" s="9">
        <f>_xlfn.XLOOKUP($E305,'Copy of Raw Data'!$E:$E,'Copy of Raw Data'!H:H,"ERROR",0,1)</f>
        <v>314.34</v>
      </c>
      <c r="I305" s="9">
        <f>_xlfn.XLOOKUP($E305,'Copy of Raw Data'!$E:$E,'Copy of Raw Data'!I:I,"ERROR",0,1)</f>
        <v>1.26187436703806e-5</v>
      </c>
      <c r="J305" s="9" t="str">
        <f>_xlfn.XLOOKUP($E305,'Copy of Raw Data'!$E:$E,'Copy of 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5 to 10</v>
      </c>
      <c r="L305" s="9">
        <f>_xlfn.XLOOKUP($E305,'Copy of Raw Data'!$E:$E,'Copy of Raw Data'!L:L,"ERROR",0,1)</f>
        <v>9.99</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5 to 10</v>
      </c>
      <c r="N305" s="9">
        <f>_xlfn.XLOOKUP($E305,'Copy of Raw Data'!$E:$E,'Copy of Raw Data'!N:N,"ERROR",0,1)</f>
        <v>9.99</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20"/>
        <v>0</v>
      </c>
      <c r="Q305" s="9">
        <f>_xlfn.XLOOKUP($E305,'Copy of Raw Data'!$E:$E,'Copy of Raw Data'!Q:Q,"ERROR",0,1)</f>
        <v>3.4</v>
      </c>
      <c r="R305" s="9" t="str">
        <f>_xlfn.XLOOKUP($E305,'Copy of Raw Data'!$E:$E,'Copy of Raw Data'!R:R,"ERROR",0,1)</f>
        <v>fl oz</v>
      </c>
      <c r="S305" s="17">
        <f t="shared" si="19"/>
        <v>2.82522624434389</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2 to 3</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0.05 to 0.1</v>
      </c>
      <c r="V305" s="17">
        <f t="shared" si="21"/>
        <v>0.0955436673772029</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0.05 to 0.1</v>
      </c>
      <c r="X305" s="17">
        <f t="shared" si="22"/>
        <v>0.0955436673772029</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 to 4</v>
      </c>
      <c r="Z305" s="17">
        <f t="array" ref="Z305">_xlfn.IFS(AA305="oz",_xlfn.IFS(R305="oz",Q305,R305="fl oz",Q305*1.04,R305="ml",Q305*0.0338),AA305="fl oz",_xlfn.IFS(R305="oz",Q305/1.04,R305="fl oz",Q305,R305="ml",Q305*0.0338/1.04),AA305="ml",_xlfn.IFS(R305="oz",Q305/0.0338,R305="fl oz",Q305*1.04/0.0338,R305="ml",Q305))</f>
        <v>3.536</v>
      </c>
      <c r="AA305" s="9" t="str">
        <f>_xlfn.XLOOKUP($E305,'Copy of Raw Data'!$E:$E,'Copy of Raw Data'!AA:AA,"ERROR",0,1)</f>
        <v>oz</v>
      </c>
      <c r="AB305" s="9"/>
      <c r="AC305" s="9"/>
      <c r="AD305" s="9"/>
      <c r="AE305" s="9"/>
      <c r="AF305" s="9"/>
      <c r="AG305">
        <f>IF(SUMIF('Claims Backend'!$AG$1:$AZ$1,AG$3,'Claims Backend'!$AG304:$AZ304)&gt;=1,1,0)*$H305</f>
        <v>0</v>
      </c>
    </row>
    <row r="306" hidden="1" spans="1:33">
      <c r="A306" s="9" t="str">
        <f>_xlfn.XLOOKUP($E306,'Copy of Raw Data'!$E:$E,'Copy of Raw Data'!A:A,"ERROR",0,1)</f>
        <v>US</v>
      </c>
      <c r="B306" s="9" t="str">
        <f>_xlfn.XLOOKUP($E306,'Copy of Raw Data'!$E:$E,'Copy of Raw Data'!B:B,"ERROR",0,1)</f>
        <v>Hair Mousses</v>
      </c>
      <c r="C306" s="9" t="str">
        <f>_xlfn.XLOOKUP($E306,'Copy of Raw Data'!$E:$E,'Copy of Raw Data'!C:C,"ERROR",0,1)</f>
        <v>Herbal Essences</v>
      </c>
      <c r="D306" s="9" t="str">
        <f>_xlfn.XLOOKUP($E306,'Copy of Raw Data'!$E:$E,'Copy of Raw Data'!D:D,"ERROR",0,1)</f>
        <v>www.amazon.com/dp/B07NKPNT5S</v>
      </c>
      <c r="E306" s="9" t="s">
        <v>1083</v>
      </c>
      <c r="F306" s="9" t="str">
        <f>_xlfn.XLOOKUP($E306,'Copy of Raw Data'!$E:$E,'Copy of Raw Data'!F:F,"ERROR",0,1)</f>
        <v>Herbal Essences Hair Mousse - Tousle Me Softly - Medium Hold (2) - Net Wt. 6.8 OZ (192 g) Per Can - Pack of 4 Cans</v>
      </c>
      <c r="G306" s="9">
        <f>_xlfn.XLOOKUP($E306,'Copy of Raw Data'!$E:$E,'Copy of Raw Data'!G:G,"ERROR",0,1)</f>
        <v>16</v>
      </c>
      <c r="H306" s="9">
        <f>_xlfn.XLOOKUP($E306,'Copy of Raw Data'!$E:$E,'Copy of Raw Data'!H:H,"ERROR",0,1)</f>
        <v>296.81</v>
      </c>
      <c r="I306" s="9">
        <f>_xlfn.XLOOKUP($E306,'Copy of Raw Data'!$E:$E,'Copy of Raw Data'!I:I,"ERROR",0,1)</f>
        <v>1.24155241200136e-5</v>
      </c>
      <c r="J306" s="9" t="str">
        <f>_xlfn.XLOOKUP($E306,'Copy of Raw Data'!$E:$E,'Copy of 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15 to 20</v>
      </c>
      <c r="L306" s="9">
        <f>_xlfn.XLOOKUP($E306,'Copy of Raw Data'!$E:$E,'Copy of Raw Data'!L:L,"ERROR",0,1)</f>
        <v>18.14</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15 to 20</v>
      </c>
      <c r="N306" s="9">
        <f>_xlfn.XLOOKUP($E306,'Copy of Raw Data'!$E:$E,'Copy of Raw Data'!N:N,"ERROR",0,1)</f>
        <v>18.14</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20"/>
        <v>0</v>
      </c>
      <c r="Q306" s="9">
        <f>_xlfn.XLOOKUP($E306,'Copy of Raw Data'!$E:$E,'Copy of Raw Data'!Q:Q,"ERROR",0,1)</f>
        <v>27.2</v>
      </c>
      <c r="R306" s="9" t="str">
        <f>_xlfn.XLOOKUP($E306,'Copy of Raw Data'!$E:$E,'Copy of Raw Data'!R:R,"ERROR",0,1)</f>
        <v>oz</v>
      </c>
      <c r="S306" s="17">
        <f t="shared" si="19"/>
        <v>0.666911764705882</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0.5 to 0.75</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21"/>
        <v>0.0225536613021942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22"/>
        <v>0.0225536613021942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25 to 30</v>
      </c>
      <c r="Z306" s="17">
        <f t="array" ref="Z306">_xlfn.IFS(AA306="oz",_xlfn.IFS(R306="oz",Q306,R306="fl oz",Q306*1.04,R306="ml",Q306*0.0338),AA306="fl oz",_xlfn.IFS(R306="oz",Q306/1.04,R306="fl oz",Q306,R306="ml",Q306*0.0338/1.04),AA306="ml",_xlfn.IFS(R306="oz",Q306/0.0338,R306="fl oz",Q306*1.04/0.0338,R306="ml",Q306))</f>
        <v>27.2</v>
      </c>
      <c r="AA306" s="9" t="str">
        <f>_xlfn.XLOOKUP($E306,'Copy of Raw Data'!$E:$E,'Copy of Raw Data'!AA:AA,"ERROR",0,1)</f>
        <v>oz</v>
      </c>
      <c r="AB306" s="9"/>
      <c r="AC306" s="9"/>
      <c r="AD306" s="9"/>
      <c r="AE306" s="9"/>
      <c r="AF306" s="9"/>
      <c r="AG306">
        <f>IF(SUMIF('Claims Backend'!$AG$1:$AZ$1,AG$3,'Claims Backend'!$AG305:$AZ305)&gt;=1,1,0)*$H306</f>
        <v>0</v>
      </c>
    </row>
    <row r="307" hidden="1" spans="1:33">
      <c r="A307" s="9" t="str">
        <f>_xlfn.XLOOKUP($E307,'Copy of Raw Data'!$E:$E,'Copy of Raw Data'!A:A,"ERROR",0,1)</f>
        <v>US</v>
      </c>
      <c r="B307" s="9" t="str">
        <f>_xlfn.XLOOKUP($E307,'Copy of Raw Data'!$E:$E,'Copy of Raw Data'!B:B,"ERROR",0,1)</f>
        <v>Hair Mousses</v>
      </c>
      <c r="C307" s="9" t="str">
        <f>_xlfn.XLOOKUP($E307,'Copy of Raw Data'!$E:$E,'Copy of Raw Data'!C:C,"ERROR",0,1)</f>
        <v>hask</v>
      </c>
      <c r="D307" s="9" t="str">
        <f>_xlfn.XLOOKUP($E307,'Copy of Raw Data'!$E:$E,'Copy of Raw Data'!D:D,"ERROR",0,1)</f>
        <v>www.amazon.com/dp/B004OT39F6</v>
      </c>
      <c r="E307" s="9" t="s">
        <v>1087</v>
      </c>
      <c r="F307" s="9" t="str">
        <f>_xlfn.XLOOKUP($E307,'Copy of Raw Data'!$E:$E,'Copy of Raw Data'!F:F,"ERROR",0,1)</f>
        <v>Vigorol Olive Oil Mega Moisture Mousse, 12 Ounce</v>
      </c>
      <c r="G307" s="9">
        <f>_xlfn.XLOOKUP($E307,'Copy of Raw Data'!$E:$E,'Copy of Raw Data'!G:G,"ERROR",0,1)</f>
        <v>23</v>
      </c>
      <c r="H307" s="9">
        <f>_xlfn.XLOOKUP($E307,'Copy of Raw Data'!$E:$E,'Copy of Raw Data'!H:H,"ERROR",0,1)</f>
        <v>292.03</v>
      </c>
      <c r="I307" s="9">
        <f>_xlfn.XLOOKUP($E307,'Copy of Raw Data'!$E:$E,'Copy of Raw Data'!I:I,"ERROR",0,1)</f>
        <v>1.16863995826092e-5</v>
      </c>
      <c r="J307" s="9" t="str">
        <f>_xlfn.XLOOKUP($E307,'Copy of Raw Data'!$E:$E,'Copy of 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10 to 15</v>
      </c>
      <c r="L307" s="9">
        <f>_xlfn.XLOOKUP($E307,'Copy of Raw Data'!$E:$E,'Copy of Raw Data'!L:L,"ERROR",0,1)</f>
        <v>12.89</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10 to 15</v>
      </c>
      <c r="N307" s="9">
        <f>_xlfn.XLOOKUP($E307,'Copy of Raw Data'!$E:$E,'Copy of Raw Data'!N:N,"ERROR",0,1)</f>
        <v>12.89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No Discount</v>
      </c>
      <c r="P307" s="16">
        <f t="shared" si="20"/>
        <v>0</v>
      </c>
      <c r="Q307" s="9">
        <f>_xlfn.XLOOKUP($E307,'Copy of Raw Data'!$E:$E,'Copy of Raw Data'!Q:Q,"ERROR",0,1)</f>
        <v>12</v>
      </c>
      <c r="R307" s="9" t="str">
        <f>_xlfn.XLOOKUP($E307,'Copy of Raw Data'!$E:$E,'Copy of Raw Data'!R:R,"ERROR",0,1)</f>
        <v>oz</v>
      </c>
      <c r="S307" s="17">
        <f t="shared" si="19"/>
        <v>1.07416666666667</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 to 0.05</v>
      </c>
      <c r="V307" s="17">
        <f t="shared" si="21"/>
        <v>0.0363262315409762</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 to 0.05</v>
      </c>
      <c r="X307" s="17">
        <f t="shared" si="22"/>
        <v>0.0363262315409762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10 to 15</v>
      </c>
      <c r="Z307" s="17">
        <f t="array" ref="Z307">_xlfn.IFS(AA307="oz",_xlfn.IFS(R307="oz",Q307,R307="fl oz",Q307*1.04,R307="ml",Q307*0.0338),AA307="fl oz",_xlfn.IFS(R307="oz",Q307/1.04,R307="fl oz",Q307,R307="ml",Q307*0.0338/1.04),AA307="ml",_xlfn.IFS(R307="oz",Q307/0.0338,R307="fl oz",Q307*1.04/0.0338,R307="ml",Q307))</f>
        <v>12</v>
      </c>
      <c r="AA307" s="9" t="str">
        <f>_xlfn.XLOOKUP($E307,'Copy of Raw Data'!$E:$E,'Copy of Raw Data'!AA:AA,"ERROR",0,1)</f>
        <v>oz</v>
      </c>
      <c r="AB307" s="9"/>
      <c r="AC307" s="9"/>
      <c r="AD307" s="9"/>
      <c r="AE307" s="9"/>
      <c r="AF307" s="9"/>
      <c r="AG307">
        <f>IF(SUMIF('Claims Backend'!$AG$1:$AZ$1,AG$3,'Claims Backend'!$AG306:$AZ306)&gt;=1,1,0)*$H307</f>
        <v>0</v>
      </c>
    </row>
    <row r="308" hidden="1" spans="1:33">
      <c r="A308" s="9" t="str">
        <f>_xlfn.XLOOKUP($E308,'Copy of Raw Data'!$E:$E,'Copy of Raw Data'!A:A,"ERROR",0,1)</f>
        <v>US</v>
      </c>
      <c r="B308" s="9" t="str">
        <f>_xlfn.XLOOKUP($E308,'Copy of Raw Data'!$E:$E,'Copy of Raw Data'!B:B,"ERROR",0,1)</f>
        <v>Hair Mousses</v>
      </c>
      <c r="C308" s="9" t="str">
        <f>_xlfn.XLOOKUP($E308,'Copy of Raw Data'!$E:$E,'Copy of Raw Data'!C:C,"ERROR",0,1)</f>
        <v>gk hair</v>
      </c>
      <c r="D308" s="9" t="str">
        <f>_xlfn.XLOOKUP($E308,'Copy of Raw Data'!$E:$E,'Copy of Raw Data'!D:D,"ERROR",0,1)</f>
        <v>www.amazon.com/dp/B01M2ZXXL6</v>
      </c>
      <c r="E308" s="9" t="s">
        <v>1091</v>
      </c>
      <c r="F308" s="9" t="str">
        <f>_xlfn.XLOOKUP($E308,'Copy of Raw Data'!$E:$E,'Copy of Raw Data'!F:F,"ERROR",0,1)</f>
        <v>GK HAIR Global Keratin Volumizing Hair Styling Mousse (8.5 Fl Oz/250ml) -Enhances Curls Added Volume with Medium Hold &amp; Boost Shine Moisturizing Blow Dry Frizz Control Foam for All Hair Types -Unisex</v>
      </c>
      <c r="G308" s="9">
        <f>_xlfn.XLOOKUP($E308,'Copy of Raw Data'!$E:$E,'Copy of Raw Data'!G:G,"ERROR",0,1)</f>
        <v>16</v>
      </c>
      <c r="H308" s="9">
        <f>_xlfn.XLOOKUP($E308,'Copy of Raw Data'!$E:$E,'Copy of Raw Data'!H:H,"ERROR",0,1)</f>
        <v>274.88</v>
      </c>
      <c r="I308" s="9">
        <f>_xlfn.XLOOKUP($E308,'Copy of Raw Data'!$E:$E,'Copy of Raw Data'!I:I,"ERROR",0,1)</f>
        <v>1.11770752701832e-5</v>
      </c>
      <c r="J308" s="9" t="str">
        <f>_xlfn.XLOOKUP($E308,'Copy of Raw Data'!$E:$E,'Copy of 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15 to 20</v>
      </c>
      <c r="L308" s="9">
        <f>_xlfn.XLOOKUP($E308,'Copy of Raw Data'!$E:$E,'Copy of Raw Data'!L:L,"ERROR",0,1)</f>
        <v>16.8</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20 to 30</v>
      </c>
      <c r="N308" s="9">
        <f>_xlfn.XLOOKUP($E308,'Copy of Raw Data'!$E:$E,'Copy of Raw Data'!N:N,"ERROR",0,1)</f>
        <v>25.9</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30% to 40%</v>
      </c>
      <c r="P308" s="16">
        <f t="shared" si="20"/>
        <v>0.351351351351351</v>
      </c>
      <c r="Q308" s="9">
        <f>_xlfn.XLOOKUP($E308,'Copy of Raw Data'!$E:$E,'Copy of Raw Data'!Q:Q,"ERROR",0,1)</f>
        <v>8.5</v>
      </c>
      <c r="R308" s="9" t="str">
        <f>_xlfn.XLOOKUP($E308,'Copy of Raw Data'!$E:$E,'Copy of Raw Data'!R:R,"ERROR",0,1)</f>
        <v>fl oz</v>
      </c>
      <c r="S308" s="17">
        <f t="shared" si="19"/>
        <v>1.90045248868778</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0.05 to 0.1</v>
      </c>
      <c r="V308" s="17">
        <f t="shared" si="21"/>
        <v>0.0990823217245068</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0.05 to 0.1</v>
      </c>
      <c r="X308" s="17">
        <f t="shared" si="22"/>
        <v>0.064269614091572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8 to 10</v>
      </c>
      <c r="Z308" s="17">
        <f t="array" ref="Z308">_xlfn.IFS(AA308="oz",_xlfn.IFS(R308="oz",Q308,R308="fl oz",Q308*1.04,R308="ml",Q308*0.0338),AA308="fl oz",_xlfn.IFS(R308="oz",Q308/1.04,R308="fl oz",Q308,R308="ml",Q308*0.0338/1.04),AA308="ml",_xlfn.IFS(R308="oz",Q308/0.0338,R308="fl oz",Q308*1.04/0.0338,R308="ml",Q308))</f>
        <v>8.84</v>
      </c>
      <c r="AA308" s="9" t="str">
        <f>_xlfn.XLOOKUP($E308,'Copy of Raw Data'!$E:$E,'Copy of Raw Data'!AA:AA,"ERROR",0,1)</f>
        <v>oz</v>
      </c>
      <c r="AB308" s="9"/>
      <c r="AC308" s="9"/>
      <c r="AD308" s="9"/>
      <c r="AE308" s="9"/>
      <c r="AF308" s="9"/>
      <c r="AG308">
        <f>IF(SUMIF('Claims Backend'!$AG$1:$AZ$1,AG$3,'Claims Backend'!$AG307:$AZ307)&gt;=1,1,0)*$H308</f>
        <v>0</v>
      </c>
    </row>
    <row r="309" hidden="1" spans="1:33">
      <c r="A309" s="9" t="str">
        <f>_xlfn.XLOOKUP($E309,'Copy of Raw Data'!$E:$E,'Copy of Raw Data'!A:A,"ERROR",0,1)</f>
        <v>US</v>
      </c>
      <c r="B309" s="9" t="str">
        <f>_xlfn.XLOOKUP($E309,'Copy of Raw Data'!$E:$E,'Copy of Raw Data'!B:B,"ERROR",0,1)</f>
        <v>Hair Mousses</v>
      </c>
      <c r="C309" s="9" t="str">
        <f>_xlfn.XLOOKUP($E309,'Copy of Raw Data'!$E:$E,'Copy of Raw Data'!C:C,"ERROR",0,1)</f>
        <v>Aussie</v>
      </c>
      <c r="D309" s="9" t="str">
        <f>_xlfn.XLOOKUP($E309,'Copy of Raw Data'!$E:$E,'Copy of Raw Data'!D:D,"ERROR",0,1)</f>
        <v>www.amazon.com/dp/B0010NJOVW</v>
      </c>
      <c r="E309" s="9" t="s">
        <v>1094</v>
      </c>
      <c r="F309" s="9" t="str">
        <f>_xlfn.XLOOKUP($E309,'Copy of Raw Data'!$E:$E,'Copy of Raw Data'!F:F,"ERROR",0,1)</f>
        <v>Aussie Instant Freeze Sculpting Mousse 24 Hour Maximum Hold 6 oz ( Pack of 1)</v>
      </c>
      <c r="G309" s="9">
        <f>_xlfn.XLOOKUP($E309,'Copy of Raw Data'!$E:$E,'Copy of Raw Data'!G:G,"ERROR",0,1)</f>
        <v>35</v>
      </c>
      <c r="H309" s="9">
        <f>_xlfn.XLOOKUP($E309,'Copy of Raw Data'!$E:$E,'Copy of Raw Data'!H:H,"ERROR",0,1)</f>
        <v>262.9</v>
      </c>
      <c r="I309" s="9">
        <f>_xlfn.XLOOKUP($E309,'Copy of Raw Data'!$E:$E,'Copy of Raw Data'!I:I,"ERROR",0,1)</f>
        <v>7.64028983189279e-6</v>
      </c>
      <c r="J309" s="9" t="str">
        <f>_xlfn.XLOOKUP($E309,'Copy of Raw Data'!$E:$E,'Copy of 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5 to 10</v>
      </c>
      <c r="L309" s="9">
        <f>_xlfn.XLOOKUP($E309,'Copy of Raw Data'!$E:$E,'Copy of Raw Data'!L:L,"ERROR",0,1)</f>
        <v>7.46</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5 to 10</v>
      </c>
      <c r="N309" s="9">
        <f>_xlfn.XLOOKUP($E309,'Copy of Raw Data'!$E:$E,'Copy of Raw Data'!N:N,"ERROR",0,1)</f>
        <v>7.46</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20"/>
        <v>0</v>
      </c>
      <c r="Q309" s="9">
        <f>_xlfn.XLOOKUP($E309,'Copy of Raw Data'!$E:$E,'Copy of Raw Data'!Q:Q,"ERROR",0,1)</f>
        <v>6</v>
      </c>
      <c r="R309" s="9" t="str">
        <f>_xlfn.XLOOKUP($E309,'Copy of Raw Data'!$E:$E,'Copy of Raw Data'!R:R,"ERROR",0,1)</f>
        <v>oz</v>
      </c>
      <c r="S309" s="17">
        <f t="shared" si="19"/>
        <v>1.24333333333333</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 to 0.05</v>
      </c>
      <c r="V309" s="17">
        <f t="shared" si="21"/>
        <v>0.0420471198286552</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 to 0.05</v>
      </c>
      <c r="X309" s="17">
        <f t="shared" si="22"/>
        <v>0.0420471198286552</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4 to 6</v>
      </c>
      <c r="Z309" s="17">
        <f t="array" ref="Z309">_xlfn.IFS(AA309="oz",_xlfn.IFS(R309="oz",Q309,R309="fl oz",Q309*1.04,R309="ml",Q309*0.0338),AA309="fl oz",_xlfn.IFS(R309="oz",Q309/1.04,R309="fl oz",Q309,R309="ml",Q309*0.0338/1.04),AA309="ml",_xlfn.IFS(R309="oz",Q309/0.0338,R309="fl oz",Q309*1.04/0.0338,R309="ml",Q309))</f>
        <v>6</v>
      </c>
      <c r="AA309" s="9" t="str">
        <f>_xlfn.XLOOKUP($E309,'Copy of Raw Data'!$E:$E,'Copy of Raw Data'!AA:AA,"ERROR",0,1)</f>
        <v>oz</v>
      </c>
      <c r="AB309" s="9"/>
      <c r="AC309" s="9"/>
      <c r="AD309" s="9"/>
      <c r="AE309" s="9"/>
      <c r="AF309" s="9"/>
      <c r="AG309">
        <f>IF(SUMIF('Claims Backend'!$AG$1:$AZ$1,AG$3,'Claims Backend'!$AG308:$AZ308)&gt;=1,1,0)*$H309</f>
        <v>0</v>
      </c>
    </row>
    <row r="310" hidden="1" spans="1:33">
      <c r="A310" s="9" t="str">
        <f>_xlfn.XLOOKUP($E310,'Copy of Raw Data'!$E:$E,'Copy of Raw Data'!A:A,"ERROR",0,1)</f>
        <v>US</v>
      </c>
      <c r="B310" s="9" t="str">
        <f>_xlfn.XLOOKUP($E310,'Copy of Raw Data'!$E:$E,'Copy of Raw Data'!B:B,"ERROR",0,1)</f>
        <v>Hair Mousses</v>
      </c>
      <c r="C310" s="9" t="str">
        <f>_xlfn.XLOOKUP($E310,'Copy of Raw Data'!$E:$E,'Copy of Raw Data'!C:C,"ERROR",0,1)</f>
        <v>Mupoo</v>
      </c>
      <c r="D310" s="9" t="str">
        <f>_xlfn.XLOOKUP($E310,'Copy of Raw Data'!$E:$E,'Copy of Raw Data'!D:D,"ERROR",0,1)</f>
        <v>www.amazon.com/dp/B07XR9LRNX</v>
      </c>
      <c r="E310" s="9" t="s">
        <v>1098</v>
      </c>
      <c r="F310" s="9" t="str">
        <f>_xlfn.XLOOKUP($E310,'Copy of Raw Data'!$E:$E,'Copy of Raw Data'!F:F,"ERROR",0,1)</f>
        <v>Lotta Body Wrap Me Foaming Mousse with Coconut and Shea Oil, 7 Ounce (Including Double Sided Edge Control Hair Brush &amp; 3 pc Rat Tail Comb Set) Lottabody Foam Mousse &amp; Hair Styling Tools Kit</v>
      </c>
      <c r="G310" s="9">
        <f>_xlfn.XLOOKUP($E310,'Copy of Raw Data'!$E:$E,'Copy of Raw Data'!G:G,"ERROR",0,1)</f>
        <v>14</v>
      </c>
      <c r="H310" s="9">
        <f>_xlfn.XLOOKUP($E310,'Copy of Raw Data'!$E:$E,'Copy of Raw Data'!H:H,"ERROR",0,1)</f>
        <v>179.71</v>
      </c>
      <c r="I310" s="9">
        <f>_xlfn.XLOOKUP($E310,'Copy of Raw Data'!$E:$E,'Copy of Raw Data'!I:I,"ERROR",0,1)</f>
        <v>5.23949317724371e-6</v>
      </c>
      <c r="J310" s="9" t="str">
        <f>_xlfn.XLOOKUP($E310,'Copy of Raw Data'!$E:$E,'Copy of 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10 to 15</v>
      </c>
      <c r="L310" s="9">
        <f>_xlfn.XLOOKUP($E310,'Copy of Raw Data'!$E:$E,'Copy of Raw Data'!L:L,"ERROR",0,1)</f>
        <v>12.98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10 to 15</v>
      </c>
      <c r="N310" s="9">
        <f>_xlfn.XLOOKUP($E310,'Copy of Raw Data'!$E:$E,'Copy of Raw Data'!N:N,"ERROR",0,1)</f>
        <v>12.98</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No Discount</v>
      </c>
      <c r="P310" s="16">
        <f t="shared" si="20"/>
        <v>0</v>
      </c>
      <c r="Q310" s="9">
        <f>_xlfn.XLOOKUP($E310,'Copy of Raw Data'!$E:$E,'Copy of Raw Data'!Q:Q,"ERROR",0,1)</f>
        <v>7</v>
      </c>
      <c r="R310" s="9" t="str">
        <f>_xlfn.XLOOKUP($E310,'Copy of Raw Data'!$E:$E,'Copy of Raw Data'!R:R,"ERROR",0,1)</f>
        <v>oz</v>
      </c>
      <c r="S310" s="17">
        <f t="shared" si="19"/>
        <v>1.85428571428571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1 to 2</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0.05 to 0.1</v>
      </c>
      <c r="V310" s="17">
        <f t="shared" si="21"/>
        <v>0.0627083433982318</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0.05 to 0.1</v>
      </c>
      <c r="X310" s="17">
        <f t="shared" si="22"/>
        <v>0.0627083433982318</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6 to 8</v>
      </c>
      <c r="Z310" s="17">
        <f t="array" ref="Z310">_xlfn.IFS(AA310="oz",_xlfn.IFS(R310="oz",Q310,R310="fl oz",Q310*1.04,R310="ml",Q310*0.0338),AA310="fl oz",_xlfn.IFS(R310="oz",Q310/1.04,R310="fl oz",Q310,R310="ml",Q310*0.0338/1.04),AA310="ml",_xlfn.IFS(R310="oz",Q310/0.0338,R310="fl oz",Q310*1.04/0.0338,R310="ml",Q310))</f>
        <v>7</v>
      </c>
      <c r="AA310" s="9" t="str">
        <f>_xlfn.XLOOKUP($E310,'Copy of Raw Data'!$E:$E,'Copy of Raw Data'!AA:AA,"ERROR",0,1)</f>
        <v>oz</v>
      </c>
      <c r="AB310" s="9"/>
      <c r="AC310" s="9"/>
      <c r="AD310" s="9"/>
      <c r="AE310" s="9"/>
      <c r="AF310" s="9"/>
      <c r="AG310">
        <f>IF(SUMIF('Claims Backend'!$AG$1:$AZ$1,AG$3,'Claims Backend'!$AG309:$AZ309)&gt;=1,1,0)*$H310</f>
        <v>0</v>
      </c>
    </row>
    <row r="311" hidden="1" spans="1:33">
      <c r="A311" s="9" t="str">
        <f>_xlfn.XLOOKUP($E311,'Copy of Raw Data'!$E:$E,'Copy of Raw Data'!A:A,"ERROR",0,1)</f>
        <v>US</v>
      </c>
      <c r="B311" s="9" t="str">
        <f>_xlfn.XLOOKUP($E311,'Copy of Raw Data'!$E:$E,'Copy of Raw Data'!B:B,"ERROR",0,1)</f>
        <v>Hair Mousses</v>
      </c>
      <c r="C311" s="9" t="str">
        <f>_xlfn.XLOOKUP($E311,'Copy of Raw Data'!$E:$E,'Copy of Raw Data'!C:C,"ERROR",0,1)</f>
        <v>l'anza</v>
      </c>
      <c r="D311" s="9" t="str">
        <f>_xlfn.XLOOKUP($E311,'Copy of Raw Data'!$E:$E,'Copy of Raw Data'!D:D,"ERROR",0,1)</f>
        <v>www.amazon.com/dp/B01MS84I7L</v>
      </c>
      <c r="E311" s="9" t="s">
        <v>1102</v>
      </c>
      <c r="F311" s="9" t="str">
        <f>_xlfn.XLOOKUP($E311,'Copy of Raw Data'!$E:$E,'Copy of Raw Data'!F:F,"ERROR",0,1)</f>
        <v>L'ANZA Healing Style Foundation Mousse with Medium Hold Effect, Refreshes and Moisturises Hair and Scalp, With Advanced Control Technology, Non-drying Formula, and Natural Ingredients (5 Fl Oz)</v>
      </c>
      <c r="G311" s="9">
        <f>_xlfn.XLOOKUP($E311,'Copy of Raw Data'!$E:$E,'Copy of Raw Data'!G:G,"ERROR",0,1)</f>
        <v>5</v>
      </c>
      <c r="H311" s="9">
        <f>_xlfn.XLOOKUP($E311,'Copy of Raw Data'!$E:$E,'Copy of Raw Data'!H:H,"ERROR",0,1)</f>
        <v>123.24</v>
      </c>
      <c r="I311" s="9">
        <f>_xlfn.XLOOKUP($E311,'Copy of Raw Data'!$E:$E,'Copy of Raw Data'!I:I,"ERROR",0,1)</f>
        <v>5.2365171587237e-6</v>
      </c>
      <c r="J311" s="9" t="str">
        <f>_xlfn.XLOOKUP($E311,'Copy of Raw Data'!$E:$E,'Copy of 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20 to 30</v>
      </c>
      <c r="L311" s="9">
        <f>_xlfn.XLOOKUP($E311,'Copy of Raw Data'!$E:$E,'Copy of Raw Data'!L:L,"ERROR",0,1)</f>
        <v>24.48</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20 to 30</v>
      </c>
      <c r="N311" s="9">
        <f>_xlfn.XLOOKUP($E311,'Copy of Raw Data'!$E:$E,'Copy of Raw Data'!N:N,"ERROR",0,1)</f>
        <v>30</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15% to 20%</v>
      </c>
      <c r="P311" s="16">
        <f t="shared" si="20"/>
        <v>0.184</v>
      </c>
      <c r="Q311" s="9">
        <f>_xlfn.XLOOKUP($E311,'Copy of Raw Data'!$E:$E,'Copy of Raw Data'!Q:Q,"ERROR",0,1)</f>
        <v>5</v>
      </c>
      <c r="R311" s="9" t="str">
        <f>_xlfn.XLOOKUP($E311,'Copy of Raw Data'!$E:$E,'Copy of Raw Data'!R:R,"ERROR",0,1)</f>
        <v>fl oz</v>
      </c>
      <c r="S311" s="17">
        <f t="shared" si="19"/>
        <v>4.70769230769231</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4 to 5</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0.1 to 0.2</v>
      </c>
      <c r="V311" s="17">
        <f t="shared" si="21"/>
        <v>0.195104185635129</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0.1 to 0.2</v>
      </c>
      <c r="X311" s="17">
        <f t="shared" si="22"/>
        <v>0.159205015478265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4 to 6</v>
      </c>
      <c r="Z311" s="17">
        <f t="array" ref="Z311">_xlfn.IFS(AA311="oz",_xlfn.IFS(R311="oz",Q311,R311="fl oz",Q311*1.04,R311="ml",Q311*0.0338),AA311="fl oz",_xlfn.IFS(R311="oz",Q311/1.04,R311="fl oz",Q311,R311="ml",Q311*0.0338/1.04),AA311="ml",_xlfn.IFS(R311="oz",Q311/0.0338,R311="fl oz",Q311*1.04/0.0338,R311="ml",Q311))</f>
        <v>5.2</v>
      </c>
      <c r="AA311" s="9" t="str">
        <f>_xlfn.XLOOKUP($E311,'Copy of Raw Data'!$E:$E,'Copy of Raw Data'!AA:AA,"ERROR",0,1)</f>
        <v>oz</v>
      </c>
      <c r="AB311" s="9"/>
      <c r="AC311" s="9"/>
      <c r="AD311" s="9"/>
      <c r="AE311" s="9"/>
      <c r="AF311" s="9"/>
      <c r="AG311">
        <f>IF(SUMIF('Claims Backend'!$AG$1:$AZ$1,AG$3,'Claims Backend'!$AG310:$AZ310)&gt;=1,1,0)*$H311</f>
        <v>0</v>
      </c>
    </row>
    <row r="312" hidden="1" spans="1:33">
      <c r="A312" s="9" t="str">
        <f>_xlfn.XLOOKUP($E312,'Copy of Raw Data'!$E:$E,'Copy of Raw Data'!A:A,"ERROR",0,1)</f>
        <v>US</v>
      </c>
      <c r="B312" s="9" t="str">
        <f>_xlfn.XLOOKUP($E312,'Copy of Raw Data'!$E:$E,'Copy of Raw Data'!B:B,"ERROR",0,1)</f>
        <v>Hair Mousses</v>
      </c>
      <c r="C312" s="9" t="str">
        <f>_xlfn.XLOOKUP($E312,'Copy of Raw Data'!$E:$E,'Copy of Raw Data'!C:C,"ERROR",0,1)</f>
        <v>Goiple</v>
      </c>
      <c r="D312" s="9" t="str">
        <f>_xlfn.XLOOKUP($E312,'Copy of Raw Data'!$E:$E,'Copy of Raw Data'!D:D,"ERROR",0,1)</f>
        <v>www.amazon.com/dp/B0BVQT1GNY</v>
      </c>
      <c r="E312" s="9" t="s">
        <v>1105</v>
      </c>
      <c r="F312" s="9" t="str">
        <f>_xlfn.XLOOKUP($E312,'Copy of Raw Data'!$E:$E,'Copy of Raw Data'!F:F,"ERROR",0,1)</f>
        <v>Lace Tint Melting Hair Mousse, 6.8 fl oz Lace Tint Mousse for Women Hair Wig Lace Wigs Toupees and Hairpieces Natural Finishing Lace Color, Lace Tint Mousse for Wigs Melts Lace Foam Tint(Light Brown)</v>
      </c>
      <c r="G312" s="9">
        <f>_xlfn.XLOOKUP($E312,'Copy of Raw Data'!$E:$E,'Copy of Raw Data'!G:G,"ERROR",0,1)</f>
        <v>18</v>
      </c>
      <c r="H312" s="9">
        <f>_xlfn.XLOOKUP($E312,'Copy of Raw Data'!$E:$E,'Copy of Raw Data'!H:H,"ERROR",0,1)</f>
        <v>123.17</v>
      </c>
      <c r="I312" s="9">
        <f>_xlfn.XLOOKUP($E312,'Copy of Raw Data'!$E:$E,'Copy of Raw Data'!I:I,"ERROR",0,1)</f>
        <v>4.80286874580674e-6</v>
      </c>
      <c r="J312" s="9" t="str">
        <f>_xlfn.XLOOKUP($E312,'Copy of Raw Data'!$E:$E,'Copy of 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_xlfn.XLOOKUP($E312,'Copy of Raw Data'!$E:$E,'Copy of Raw Data'!L:L,"ERROR",0,1)</f>
        <v>6.99</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_xlfn.XLOOKUP($E312,'Copy of Raw Data'!$E:$E,'Copy of Raw Data'!N:N,"ERROR",0,1)</f>
        <v>6.99</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No Discount</v>
      </c>
      <c r="P312" s="16">
        <f t="shared" si="20"/>
        <v>0</v>
      </c>
      <c r="Q312" s="9">
        <f>_xlfn.XLOOKUP($E312,'Copy of Raw Data'!$E:$E,'Copy of Raw Data'!Q:Q,"ERROR",0,1)</f>
        <v>6.8</v>
      </c>
      <c r="R312" s="9" t="str">
        <f>_xlfn.XLOOKUP($E312,'Copy of Raw Data'!$E:$E,'Copy of Raw Data'!R:R,"ERROR",0,1)</f>
        <v>fl oz</v>
      </c>
      <c r="S312" s="17">
        <f t="shared" si="19"/>
        <v>0.988404977375566</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0.75 to 1</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21"/>
        <v>0.0334259376860185</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22"/>
        <v>0.0334259376860185</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7.072</v>
      </c>
      <c r="AA312" s="9" t="str">
        <f>_xlfn.XLOOKUP($E312,'Copy of Raw Data'!$E:$E,'Copy of Raw Data'!AA:AA,"ERROR",0,1)</f>
        <v>oz</v>
      </c>
      <c r="AB312" s="9"/>
      <c r="AC312" s="9"/>
      <c r="AD312" s="9"/>
      <c r="AE312" s="9"/>
      <c r="AF312" s="9"/>
      <c r="AG312">
        <f>IF(SUMIF('Claims Backend'!$AG$1:$AZ$1,AG$3,'Claims Backend'!$AG311:$AZ311)&gt;=1,1,0)*$H312</f>
        <v>0</v>
      </c>
    </row>
    <row r="313" hidden="1" spans="1:33">
      <c r="A313" s="9" t="str">
        <f>_xlfn.XLOOKUP($E313,'Copy of Raw Data'!$E:$E,'Copy of Raw Data'!A:A,"ERROR",0,1)</f>
        <v>US</v>
      </c>
      <c r="B313" s="9" t="str">
        <f>_xlfn.XLOOKUP($E313,'Copy of Raw Data'!$E:$E,'Copy of Raw Data'!B:B,"ERROR",0,1)</f>
        <v>Hair Mousses</v>
      </c>
      <c r="C313" s="9" t="str">
        <f>_xlfn.XLOOKUP($E313,'Copy of Raw Data'!$E:$E,'Copy of Raw Data'!C:C,"ERROR",0,1)</f>
        <v>creme of nature</v>
      </c>
      <c r="D313" s="9" t="str">
        <f>_xlfn.XLOOKUP($E313,'Copy of Raw Data'!$E:$E,'Copy of Raw Data'!D:D,"ERROR",0,1)</f>
        <v>www.amazon.com/dp/B077715N7V</v>
      </c>
      <c r="E313" s="9" t="s">
        <v>1109</v>
      </c>
      <c r="F313" s="9" t="str">
        <f>_xlfn.XLOOKUP($E313,'Copy of Raw Data'!$E:$E,'Copy of Raw Data'!F:F,"ERROR",0,1)</f>
        <v>Creme Of Nature Creme Of Nature Coconut Milk Curl Quench Foaming Mousse, 7 Oz, 7 Ounce</v>
      </c>
      <c r="G313" s="9">
        <f>_xlfn.XLOOKUP($E313,'Copy of Raw Data'!$E:$E,'Copy of Raw Data'!G:G,"ERROR",0,1)</f>
        <v>15</v>
      </c>
      <c r="H313" s="9">
        <f>_xlfn.XLOOKUP($E313,'Copy of Raw Data'!$E:$E,'Copy of Raw Data'!H:H,"ERROR",0,1)</f>
        <v>112.97</v>
      </c>
      <c r="I313" s="9">
        <f>_xlfn.XLOOKUP($E313,'Copy of Raw Data'!$E:$E,'Copy of Raw Data'!I:I,"ERROR",0,1)</f>
        <v>4.11668390419108e-6</v>
      </c>
      <c r="J313" s="9" t="str">
        <f>_xlfn.XLOOKUP($E313,'Copy of Raw Data'!$E:$E,'Copy of 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5 to 10</v>
      </c>
      <c r="L313" s="9">
        <f>_xlfn.XLOOKUP($E313,'Copy of Raw Data'!$E:$E,'Copy of Raw Data'!L:L,"ERROR",0,1)</f>
        <v>7.48</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5 to 10</v>
      </c>
      <c r="N313" s="9">
        <f>_xlfn.XLOOKUP($E313,'Copy of Raw Data'!$E:$E,'Copy of Raw Data'!N:N,"ERROR",0,1)</f>
        <v>8.46</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10% to 15%</v>
      </c>
      <c r="P313" s="16">
        <f t="shared" si="20"/>
        <v>0.115839243498818</v>
      </c>
      <c r="Q313" s="9">
        <f>_xlfn.XLOOKUP($E313,'Copy of Raw Data'!$E:$E,'Copy of Raw Data'!Q:Q,"ERROR",0,1)</f>
        <v>207</v>
      </c>
      <c r="R313" s="9" t="str">
        <f>_xlfn.XLOOKUP($E313,'Copy of Raw Data'!$E:$E,'Copy of Raw Data'!R:R,"ERROR",0,1)</f>
        <v>ml</v>
      </c>
      <c r="S313" s="17">
        <f t="shared" ref="S313:S367" si="23">L313/Z313</f>
        <v>1.06909070119772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 to 0.05</v>
      </c>
      <c r="V313" s="17">
        <f t="shared" si="21"/>
        <v>0.0408914012256458</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 to 0.05</v>
      </c>
      <c r="X313" s="17">
        <f t="shared" si="22"/>
        <v>0.0361545722420604</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6.9966</v>
      </c>
      <c r="AA313" s="9" t="str">
        <f>_xlfn.XLOOKUP($E313,'Copy of Raw Data'!$E:$E,'Copy of Raw Data'!AA:AA,"ERROR",0,1)</f>
        <v>oz</v>
      </c>
      <c r="AB313" s="9"/>
      <c r="AC313" s="9"/>
      <c r="AD313" s="9"/>
      <c r="AE313" s="9"/>
      <c r="AF313" s="9"/>
      <c r="AG313">
        <f>IF(SUMIF('Claims Backend'!$AG$1:$AZ$1,AG$3,'Claims Backend'!$AG312:$AZ312)&gt;=1,1,0)*$H313</f>
        <v>0</v>
      </c>
    </row>
    <row r="314" hidden="1" spans="1:33">
      <c r="A314" s="9" t="str">
        <f>_xlfn.XLOOKUP($E314,'Copy of Raw Data'!$E:$E,'Copy of Raw Data'!A:A,"ERROR",0,1)</f>
        <v>US</v>
      </c>
      <c r="B314" s="9" t="str">
        <f>_xlfn.XLOOKUP($E314,'Copy of Raw Data'!$E:$E,'Copy of Raw Data'!B:B,"ERROR",0,1)</f>
        <v>Hair Mousses</v>
      </c>
      <c r="C314" s="9" t="str">
        <f>_xlfn.XLOOKUP($E314,'Copy of Raw Data'!$E:$E,'Copy of Raw Data'!C:C,"ERROR",0,1)</f>
        <v>pantene</v>
      </c>
      <c r="D314" s="9" t="str">
        <f>_xlfn.XLOOKUP($E314,'Copy of Raw Data'!$E:$E,'Copy of Raw Data'!D:D,"ERROR",0,1)</f>
        <v>www.amazon.com/dp/B00AFCOZPY</v>
      </c>
      <c r="E314" s="9" t="s">
        <v>1112</v>
      </c>
      <c r="F314" s="9" t="str">
        <f>_xlfn.XLOOKUP($E314,'Copy of Raw Data'!$E:$E,'Copy of Raw Data'!F:F,"ERROR",0,1)</f>
        <v>Pantene Pro-V Stylers Mousse, 5 Maximum Hold 6.6 oz</v>
      </c>
      <c r="G314" s="9">
        <f>_xlfn.XLOOKUP($E314,'Copy of Raw Data'!$E:$E,'Copy of Raw Data'!G:G,"ERROR",0,1)</f>
        <v>9</v>
      </c>
      <c r="H314" s="9">
        <f>_xlfn.XLOOKUP($E314,'Copy of Raw Data'!$E:$E,'Copy of Raw Data'!H:H,"ERROR",0,1)</f>
        <v>96.83</v>
      </c>
      <c r="I314" s="9">
        <f>_xlfn.XLOOKUP($E314,'Copy of Raw Data'!$E:$E,'Copy of Raw Data'!I:I,"ERROR",0,1)</f>
        <v>2.35233006732307e-6</v>
      </c>
      <c r="J314" s="9" t="str">
        <f>_xlfn.XLOOKUP($E314,'Copy of Raw Data'!$E:$E,'Copy of 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_xlfn.XLOOKUP($E314,'Copy of Raw Data'!$E:$E,'Copy of 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_xlfn.XLOOKUP($E314,'Copy of Raw Data'!$E:$E,'Copy of Raw Data'!N:N,"ERROR",0,1)</f>
        <v>14</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20% to 25%</v>
      </c>
      <c r="P314" s="16">
        <f t="shared" si="20"/>
        <v>0.215</v>
      </c>
      <c r="Q314" s="9">
        <f>_xlfn.XLOOKUP($E314,'Copy of Raw Data'!$E:$E,'Copy of Raw Data'!Q:Q,"ERROR",0,1)</f>
        <v>6.6</v>
      </c>
      <c r="R314" s="9" t="str">
        <f>_xlfn.XLOOKUP($E314,'Copy of Raw Data'!$E:$E,'Copy of Raw Data'!R:R,"ERROR",0,1)</f>
        <v>oz</v>
      </c>
      <c r="S314" s="17">
        <f t="shared" si="23"/>
        <v>1.66515151515152</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21"/>
        <v>0.0717352763345323</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22"/>
        <v>0.0563121919226079</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6.6</v>
      </c>
      <c r="AA314" s="9" t="str">
        <f>_xlfn.XLOOKUP($E314,'Copy of Raw Data'!$E:$E,'Copy of Raw Data'!AA:AA,"ERROR",0,1)</f>
        <v>oz</v>
      </c>
      <c r="AB314" s="9"/>
      <c r="AC314" s="9"/>
      <c r="AD314" s="9"/>
      <c r="AE314" s="9"/>
      <c r="AF314" s="9"/>
      <c r="AG314">
        <f>IF(SUMIF('Claims Backend'!$AG$1:$AZ$1,AG$3,'Claims Backend'!$AG313:$AZ313)&gt;=1,1,0)*$H314</f>
        <v>0</v>
      </c>
    </row>
    <row r="315" hidden="1" spans="1:33">
      <c r="A315" s="9" t="str">
        <f>_xlfn.XLOOKUP($E315,'Copy of Raw Data'!$E:$E,'Copy of Raw Data'!A:A,"ERROR",0,1)</f>
        <v>US</v>
      </c>
      <c r="B315" s="9" t="str">
        <f>_xlfn.XLOOKUP($E315,'Copy of Raw Data'!$E:$E,'Copy of Raw Data'!B:B,"ERROR",0,1)</f>
        <v>Hair Mousses</v>
      </c>
      <c r="C315" s="9" t="str">
        <f>_xlfn.XLOOKUP($E315,'Copy of Raw Data'!$E:$E,'Copy of Raw Data'!C:C,"ERROR",0,1)</f>
        <v>umberto giannini</v>
      </c>
      <c r="D315" s="9" t="str">
        <f>_xlfn.XLOOKUP($E315,'Copy of Raw Data'!$E:$E,'Copy of Raw Data'!D:D,"ERROR",0,1)</f>
        <v>www.amazon.com/dp/B06VSMMF7D</v>
      </c>
      <c r="E315" s="9" t="s">
        <v>1116</v>
      </c>
      <c r="F315" s="9" t="str">
        <f>_xlfn.XLOOKUP($E315,'Copy of Raw Data'!$E:$E,'Copy of Raw Data'!F:F,"ERROR",0,1)</f>
        <v>Umberto Giannini Curl Whip Curl Activating Mousse, Vegan &amp; Cruelty Free Frizz Solution Mousse for Curly or Wavy Hair</v>
      </c>
      <c r="G315" s="9">
        <f>_xlfn.XLOOKUP($E315,'Copy of Raw Data'!$E:$E,'Copy of Raw Data'!G:G,"ERROR",0,1)</f>
        <v>5</v>
      </c>
      <c r="H315" s="9">
        <f>_xlfn.XLOOKUP($E315,'Copy of Raw Data'!$E:$E,'Copy of Raw Data'!H:H,"ERROR",0,1)</f>
        <v>55.33</v>
      </c>
      <c r="I315" s="9">
        <f>_xlfn.XLOOKUP($E315,'Copy of Raw Data'!$E:$E,'Copy of Raw Data'!I:I,"ERROR",0,1)</f>
        <v>0</v>
      </c>
      <c r="J315" s="9" t="str">
        <f>_xlfn.XLOOKUP($E315,'Copy of Raw Data'!$E:$E,'Copy of Raw Data'!J:J,"ERROR",0,1)</f>
        <v>No</v>
      </c>
      <c r="K315" s="15" t="str">
        <f t="array" ref="K315">_xlfn.IFS(AND(L315&gt;0,L315&lt;=5),"0 to 5",AND(L315&gt;5,L315&lt;=10),"5 to 10",AND(L315&gt;10,L315&lt;=15),"10 to 15",AND(L315&gt;15,L315&lt;=20),"15 to 20",AND(L315&gt;20,L315&lt;=30),"20 to 30",AND(L315&gt;30,L315&lt;=40),"30 to 40",AND(L315&gt;40,L315&lt;=50),"40 to 50",AND(L315&gt;50,L315&lt;=75),"50 to 75",AND(L315&gt;75,L315&lt;=100),"75 to 100",AND(L315&gt;100,L315&lt;=150),"100 to 150",AND(L315&gt;150,L315&lt;=200),"150 to 200",AND(L315&gt;200,L315&lt;=250),"200 to 250",AND(L315&gt;250,L315&lt;=300),"250 to 300",AND(L315&gt;300,L315&lt;=400),"300 to 400",AND(L315&gt;400,L315&lt;=500),"400 to 500",L315&gt;500,"500+")</f>
        <v>10 to 15</v>
      </c>
      <c r="L315" s="9">
        <f>_xlfn.XLOOKUP($E315,'Copy of Raw Data'!$E:$E,'Copy of Raw Data'!L:L,"ERROR",0,1)</f>
        <v>10.99</v>
      </c>
      <c r="M315" s="15" t="str">
        <f t="array" ref="M315">_xlfn.IFS(AND(N315&gt;0,N315&lt;=5),"0 to 5",AND(N315&gt;5,N315&lt;=10),"5 to 10",AND(N315&gt;10,N315&lt;=15),"10 to 15",AND(N315&gt;15,N315&lt;=20),"15 to 20",AND(N315&gt;20,N315&lt;=30),"20 to 30",AND(N315&gt;30,N315&lt;=40),"30 to 40",AND(N315&gt;40,N315&lt;=50),"40 to 50",AND(N315&gt;50,N315&lt;=75),"50 to 75",AND(N315&gt;75,N315&lt;=100),"75 to 100",AND(N315&gt;100,N315&lt;=150),"100 to 150",AND(N315&gt;150,N315&lt;=200),"150 to 200",AND(N315&gt;200,N315&lt;=250),"200 to 250",AND(N315&gt;250,N315&lt;=300),"250 to 300",AND(N315&gt;300,N315&lt;=400),"300 to 400",AND(N315&gt;400,N315&lt;=500),"400 to 500",N315&gt;500,"500+")</f>
        <v>10 to 15</v>
      </c>
      <c r="N315" s="9">
        <f>_xlfn.XLOOKUP($E315,'Copy of Raw Data'!$E:$E,'Copy of Raw Data'!N:N,"ERROR",0,1)</f>
        <v>10.99</v>
      </c>
      <c r="O315" s="15" t="str">
        <f t="array" ref="O315">_xlfn.IFS(P315=0,"No Discount",AND(P315&gt;0,P315&lt;=0.02),"0% to 2%",AND(P315&gt;0.02,P315&lt;=0.04),"2% to 4%",AND(P315&gt;0.04,P315&lt;=0.06),"4% to 6%",AND(P315&gt;0.06,P315&lt;=0.08),"6% to 8%",AND(P315&gt;0.08,P315&lt;=0.1),"8% to 10%",AND(P315&gt;0.1,P315&lt;=0.15),"10% to 15%",AND(P315&gt;0.15,P315&lt;=0.2),"15% to 20%",AND(P315&gt;0.2,P315&lt;=0.25),"20% to 25%",AND(P315&gt;0.25,P315&lt;=0.3),"25% to 30%",AND(P315&gt;0.3,P315&lt;=0.4),"30% to 40%",AND(P315&gt;0.4,P315&lt;=0.5),"40% to 50%",AND(P315&gt;0.5,P315&lt;=0.75),"50% to 75%",AND(P315&gt;0.75,P315&lt;=1),"75% to 100%")</f>
        <v>No Discount</v>
      </c>
      <c r="P315" s="16">
        <f t="shared" si="20"/>
        <v>0</v>
      </c>
      <c r="Q315" s="9">
        <f>_xlfn.XLOOKUP($E315,'Copy of Raw Data'!$E:$E,'Copy of Raw Data'!Q:Q,"ERROR",0,1)</f>
        <v>6.7</v>
      </c>
      <c r="R315" s="9" t="str">
        <f>_xlfn.XLOOKUP($E315,'Copy of Raw Data'!$E:$E,'Copy of Raw Data'!R:R,"ERROR",0,1)</f>
        <v>fl oz</v>
      </c>
      <c r="S315" s="17">
        <f t="shared" si="23"/>
        <v>1.57721010332951</v>
      </c>
      <c r="T315" s="9" t="str">
        <f t="array" ref="T315">_xlfn.IFS(AND(S315&gt;0,S315&lt;=0.05),"0 to 0.05",AND(S315&gt;0.05,S315&lt;=0.1),"0.05 to 0.1",AND(S315&gt;0.1,S315&lt;=0.2),"0.1 to 0.2",AND(S315&gt;0.2,S315&lt;=0.3),"0.2 to 0.3",AND(S315&gt;0.3,S315&lt;=0.4),"0.3 to 0.4",AND(S315&gt;0.4,S315&lt;=0.5),"0.4 to 0.5",AND(S315&gt;0.5,S315&lt;=0.75),"0.5 to 0.75",AND(S315&gt;0.75,S315&lt;=1),"0.75 to 1",AND(S315&gt;1,S315&lt;=2),"1 to 2",AND(S315&gt;2,S315&lt;=3),"2 to 3",AND(S315&gt;3,S315&lt;=4),"3 to 4",AND(S315&gt;4,S315&lt;=5),"4 to 5",AND(S315&gt;5,S315&lt;=10),"5 to 10",S315&gt;10,"10+")</f>
        <v>1 to 2</v>
      </c>
      <c r="U315" s="17" t="str">
        <f t="array" ref="U315">_xlfn.IFS(AND(V315&gt;0,V315&lt;=0.05),"0 to 0.05",AND(V315&gt;0.05,V315&lt;=0.1),"0.05 to 0.1",AND(V315&gt;0.1,V315&lt;=0.2),"0.1 to 0.2",AND(V315&gt;0.2,V315&lt;=0.3),"0.2 to 0.3",AND(V315&gt;0.3,V315&lt;=0.4),"0.3 to 0.4",AND(V315&gt;0.4,V315&lt;=0.5),"0.4 to 0.5",AND(V315&gt;0.5,V315&lt;=0.75),"0.5 to 0.75",AND(V315&gt;0.75,V315&lt;=1),"0.75 to 1",AND(V315&gt;1,V315&lt;=2),"1 to 2",AND(V315&gt;2,V315&lt;=3),"2 to 3",AND(V315&gt;3,V315&lt;=4),"3 to 4",AND(V315&gt;4,V315&lt;=5),"4 to 5",AND(V315&gt;5,V315&lt;=10),"5 to 10",V315&gt;10,"10+")</f>
        <v>0.05 to 0.1</v>
      </c>
      <c r="V315" s="17">
        <f t="shared" si="21"/>
        <v>0.0533381840828375</v>
      </c>
      <c r="W315" s="17" t="str">
        <f t="array" ref="W315">_xlfn.IFS(AND(X315&gt;0,X315&lt;=0.05),"0 to 0.05",AND(X315&gt;0.05,X315&lt;=0.1),"0.05 to 0.1",AND(X315&gt;0.1,X315&lt;=0.2),"0.1 to 0.2",AND(X315&gt;0.2,X315&lt;=0.3),"0.2 to 0.3",AND(X315&gt;0.3,X315&lt;=0.4),"0.3 to 0.4",AND(X315&gt;0.4,X315&lt;=0.5),"0.4 to 0.5",AND(X315&gt;0.5,X315&lt;=0.75),"0.5 to 0.75",AND(X315&gt;0.75,X315&lt;=1),"0.75 to 1",AND(X315&gt;1,X315&lt;=2),"1 to 2",AND(X315&gt;2,X315&lt;=3),"2 to 3",AND(X315&gt;3,X315&lt;=4),"3 to 4",AND(X315&gt;4,X315&lt;=5),"4 to 5",AND(X315&gt;5,X315&lt;=10),"5 to 10",X315&gt;10,"10+")</f>
        <v>0.05 to 0.1</v>
      </c>
      <c r="X315" s="17">
        <f t="shared" si="22"/>
        <v>0.0533381840828375</v>
      </c>
      <c r="Y315" s="9" t="str">
        <f t="array" ref="Y315">_xlfn.IFS(AND(Z315&gt;0,Z315&lt;=1),"0 to 1",AND(Z315&gt;1,Z315&lt;=2),"1 to 2",AND(Z315&gt;2,Z315&lt;=4),"2 to 4",AND(Z315&gt;4,Z315&lt;=6),"4 to 6",AND(Z315&gt;6,Z315&lt;=8),"6 to 8",AND(Z315&gt;8,Z315&lt;=10),"8 to 10",AND(Z315&gt;10,Z315&lt;=15),"10 to 15",AND(Z315&gt;15,Z315&lt;=20),"15 to 20",AND(Z315&gt;20,Z315&lt;=25),"20 to 25",AND(Z315&gt;25,Z315&lt;=30),"25 to 30",AND(Z315&gt;30,Z315&lt;=40),"30 to 40",AND(Z315&gt;40,Z315&lt;=50),"40 to 50",Z315&gt;50,"50+")</f>
        <v>6 to 8</v>
      </c>
      <c r="Z315" s="17">
        <f t="array" ref="Z315">_xlfn.IFS(AA315="oz",_xlfn.IFS(R315="oz",Q315,R315="fl oz",Q315*1.04,R315="ml",Q315*0.0338),AA315="fl oz",_xlfn.IFS(R315="oz",Q315/1.04,R315="fl oz",Q315,R315="ml",Q315*0.0338/1.04),AA315="ml",_xlfn.IFS(R315="oz",Q315/0.0338,R315="fl oz",Q315*1.04/0.0338,R315="ml",Q315))</f>
        <v>6.968</v>
      </c>
      <c r="AA315" s="9" t="str">
        <f>_xlfn.XLOOKUP($E315,'Copy of Raw Data'!$E:$E,'Copy of Raw Data'!AA:AA,"ERROR",0,1)</f>
        <v>oz</v>
      </c>
      <c r="AB315" s="9"/>
      <c r="AC315" s="9"/>
      <c r="AD315" s="9"/>
      <c r="AE315" s="9"/>
      <c r="AF315" s="9"/>
      <c r="AG315">
        <f>IF(SUMIF('Claims Backend'!$AG$1:$AZ$1,AG$3,'Claims Backend'!$AG314:$AZ314)&gt;=1,1,0)*$H315</f>
        <v>0</v>
      </c>
    </row>
  </sheetData>
  <autoFilter ref="A3:AF315">
    <sortState ref="A3:AF315">
      <sortCondition ref="H3" descending="1"/>
    </sortState>
    <extLst/>
  </autoFilter>
  <conditionalFormatting sqref="H3:J3">
    <cfRule type="colorScale" priority="2">
      <colorScale>
        <cfvo type="min"/>
        <cfvo type="percentile" val="50"/>
        <cfvo type="max"/>
        <color rgb="FFF8696B"/>
        <color rgb="FFFFEB84"/>
        <color rgb="FF63BE7B"/>
      </colorScale>
    </cfRule>
  </conditionalFormatting>
  <conditionalFormatting sqref="H4:H31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F112"/>
  <sheetViews>
    <sheetView topLeftCell="A96" workbookViewId="0">
      <selection activeCell="F85" sqref="F85"/>
    </sheetView>
  </sheetViews>
  <sheetFormatPr defaultColWidth="9" defaultRowHeight="14.4" outlineLevelCol="5"/>
  <cols>
    <col min="1" max="1" width="27.5740740740741" customWidth="1"/>
  </cols>
  <sheetData>
    <row r="1" spans="1:6">
      <c r="A1" t="s">
        <v>1501</v>
      </c>
      <c r="B1" t="s">
        <v>1502</v>
      </c>
      <c r="F1" t="s">
        <v>1503</v>
      </c>
    </row>
    <row r="2" spans="1:6">
      <c r="A2" t="s">
        <v>1543</v>
      </c>
      <c r="B2" t="s">
        <v>1432</v>
      </c>
      <c r="F2" t="s">
        <v>1432</v>
      </c>
    </row>
    <row r="3" spans="1:6">
      <c r="A3" t="s">
        <v>1395</v>
      </c>
      <c r="B3" t="s">
        <v>1395</v>
      </c>
      <c r="F3" t="s">
        <v>1395</v>
      </c>
    </row>
    <row r="4" spans="1:6">
      <c r="A4" t="s">
        <v>1415</v>
      </c>
      <c r="B4" t="s">
        <v>1415</v>
      </c>
      <c r="F4" t="s">
        <v>1415</v>
      </c>
    </row>
    <row r="5" spans="1:6">
      <c r="A5" t="s">
        <v>1421</v>
      </c>
      <c r="B5" t="s">
        <v>1421</v>
      </c>
      <c r="F5" t="s">
        <v>1421</v>
      </c>
    </row>
    <row r="6" spans="1:6">
      <c r="A6" t="s">
        <v>1544</v>
      </c>
      <c r="B6" t="s">
        <v>1421</v>
      </c>
      <c r="F6" t="s">
        <v>1416</v>
      </c>
    </row>
    <row r="7" spans="1:6">
      <c r="A7" t="s">
        <v>1545</v>
      </c>
      <c r="B7" t="s">
        <v>1421</v>
      </c>
      <c r="F7" t="s">
        <v>1444</v>
      </c>
    </row>
    <row r="8" spans="1:6">
      <c r="A8" t="s">
        <v>1546</v>
      </c>
      <c r="B8" t="s">
        <v>1416</v>
      </c>
      <c r="F8" t="s">
        <v>1146</v>
      </c>
    </row>
    <row r="9" spans="1:6">
      <c r="A9" t="s">
        <v>1416</v>
      </c>
      <c r="B9" t="s">
        <v>1416</v>
      </c>
      <c r="F9" t="s">
        <v>1448</v>
      </c>
    </row>
    <row r="10" spans="1:6">
      <c r="A10" t="s">
        <v>1444</v>
      </c>
      <c r="B10" t="s">
        <v>1444</v>
      </c>
      <c r="F10" t="s">
        <v>1413</v>
      </c>
    </row>
    <row r="11" spans="1:6">
      <c r="A11" t="s">
        <v>1146</v>
      </c>
      <c r="B11" t="s">
        <v>1146</v>
      </c>
      <c r="F11" t="s">
        <v>1433</v>
      </c>
    </row>
    <row r="12" spans="1:6">
      <c r="A12" t="s">
        <v>1547</v>
      </c>
      <c r="B12" t="s">
        <v>1146</v>
      </c>
      <c r="F12" t="s">
        <v>1453</v>
      </c>
    </row>
    <row r="13" spans="1:6">
      <c r="A13" t="s">
        <v>1548</v>
      </c>
      <c r="B13" t="s">
        <v>1146</v>
      </c>
      <c r="F13" t="s">
        <v>1423</v>
      </c>
    </row>
    <row r="14" spans="1:6">
      <c r="A14" t="s">
        <v>1448</v>
      </c>
      <c r="B14" t="s">
        <v>1448</v>
      </c>
      <c r="F14" t="s">
        <v>1425</v>
      </c>
    </row>
    <row r="15" spans="1:6">
      <c r="A15" t="s">
        <v>1549</v>
      </c>
      <c r="B15" t="s">
        <v>1413</v>
      </c>
      <c r="F15" t="s">
        <v>1392</v>
      </c>
    </row>
    <row r="16" spans="1:6">
      <c r="A16" t="s">
        <v>1433</v>
      </c>
      <c r="B16" t="s">
        <v>1433</v>
      </c>
      <c r="F16" t="s">
        <v>1422</v>
      </c>
    </row>
    <row r="17" spans="1:6">
      <c r="A17" t="s">
        <v>1453</v>
      </c>
      <c r="B17" t="s">
        <v>1453</v>
      </c>
      <c r="F17" t="s">
        <v>1394</v>
      </c>
    </row>
    <row r="18" spans="1:6">
      <c r="A18" t="s">
        <v>1423</v>
      </c>
      <c r="B18" t="s">
        <v>1423</v>
      </c>
      <c r="F18" t="s">
        <v>1439</v>
      </c>
    </row>
    <row r="19" spans="1:6">
      <c r="A19" t="s">
        <v>1425</v>
      </c>
      <c r="B19" t="s">
        <v>1425</v>
      </c>
      <c r="F19" t="s">
        <v>1400</v>
      </c>
    </row>
    <row r="20" spans="1:6">
      <c r="A20" t="s">
        <v>1392</v>
      </c>
      <c r="B20" t="s">
        <v>1392</v>
      </c>
      <c r="F20" t="s">
        <v>1398</v>
      </c>
    </row>
    <row r="21" spans="1:6">
      <c r="A21" t="s">
        <v>1550</v>
      </c>
      <c r="B21" t="s">
        <v>1392</v>
      </c>
      <c r="F21" t="s">
        <v>1141</v>
      </c>
    </row>
    <row r="22" spans="1:6">
      <c r="A22" t="s">
        <v>1422</v>
      </c>
      <c r="B22" t="s">
        <v>1422</v>
      </c>
      <c r="F22" t="s">
        <v>1450</v>
      </c>
    </row>
    <row r="23" spans="1:6">
      <c r="A23" t="s">
        <v>1394</v>
      </c>
      <c r="B23" t="s">
        <v>1394</v>
      </c>
      <c r="F23" t="s">
        <v>1426</v>
      </c>
    </row>
    <row r="24" spans="1:6">
      <c r="A24" t="s">
        <v>1551</v>
      </c>
      <c r="B24" t="s">
        <v>1394</v>
      </c>
      <c r="F24" t="s">
        <v>1397</v>
      </c>
    </row>
    <row r="25" spans="1:6">
      <c r="A25" t="s">
        <v>1439</v>
      </c>
      <c r="B25" t="s">
        <v>1439</v>
      </c>
      <c r="F25" t="s">
        <v>1147</v>
      </c>
    </row>
    <row r="26" spans="1:6">
      <c r="A26" t="s">
        <v>1400</v>
      </c>
      <c r="B26" t="s">
        <v>1400</v>
      </c>
      <c r="F26" t="s">
        <v>1393</v>
      </c>
    </row>
    <row r="27" spans="1:6">
      <c r="A27" t="s">
        <v>1398</v>
      </c>
      <c r="B27" t="s">
        <v>1398</v>
      </c>
      <c r="F27" t="s">
        <v>1454</v>
      </c>
    </row>
    <row r="28" spans="1:6">
      <c r="A28" t="s">
        <v>1552</v>
      </c>
      <c r="B28" t="s">
        <v>1141</v>
      </c>
      <c r="F28" t="s">
        <v>1455</v>
      </c>
    </row>
    <row r="29" spans="1:6">
      <c r="A29" t="s">
        <v>1553</v>
      </c>
      <c r="B29" t="s">
        <v>1141</v>
      </c>
      <c r="F29" t="s">
        <v>1440</v>
      </c>
    </row>
    <row r="30" spans="1:6">
      <c r="A30" t="s">
        <v>1450</v>
      </c>
      <c r="B30" t="s">
        <v>1450</v>
      </c>
      <c r="F30" t="s">
        <v>1396</v>
      </c>
    </row>
    <row r="31" spans="1:6">
      <c r="A31" t="s">
        <v>1554</v>
      </c>
      <c r="B31" t="s">
        <v>1157</v>
      </c>
      <c r="F31" t="s">
        <v>1405</v>
      </c>
    </row>
    <row r="32" spans="1:6">
      <c r="A32" t="s">
        <v>1426</v>
      </c>
      <c r="B32" t="s">
        <v>1426</v>
      </c>
      <c r="F32" t="s">
        <v>1142</v>
      </c>
    </row>
    <row r="33" spans="1:6">
      <c r="A33" t="s">
        <v>1555</v>
      </c>
      <c r="B33" t="s">
        <v>1426</v>
      </c>
      <c r="F33" t="s">
        <v>1434</v>
      </c>
    </row>
    <row r="34" spans="1:6">
      <c r="A34" t="s">
        <v>1397</v>
      </c>
      <c r="B34" t="s">
        <v>1397</v>
      </c>
      <c r="F34" t="s">
        <v>1429</v>
      </c>
    </row>
    <row r="35" spans="1:6">
      <c r="A35" t="s">
        <v>1147</v>
      </c>
      <c r="B35" t="s">
        <v>1147</v>
      </c>
      <c r="F35" t="s">
        <v>1148</v>
      </c>
    </row>
    <row r="36" spans="1:6">
      <c r="A36" t="s">
        <v>1556</v>
      </c>
      <c r="B36" t="s">
        <v>1144</v>
      </c>
      <c r="F36" t="s">
        <v>1409</v>
      </c>
    </row>
    <row r="37" spans="1:6">
      <c r="A37" t="s">
        <v>1557</v>
      </c>
      <c r="B37" t="s">
        <v>1147</v>
      </c>
      <c r="F37" s="20" t="s">
        <v>1418</v>
      </c>
    </row>
    <row r="38" spans="1:6">
      <c r="A38" t="s">
        <v>1393</v>
      </c>
      <c r="B38" t="s">
        <v>1393</v>
      </c>
      <c r="F38" t="s">
        <v>1417</v>
      </c>
    </row>
    <row r="39" spans="1:6">
      <c r="A39" t="s">
        <v>1558</v>
      </c>
      <c r="B39" t="s">
        <v>1393</v>
      </c>
      <c r="F39" t="s">
        <v>1435</v>
      </c>
    </row>
    <row r="40" spans="1:6">
      <c r="A40" t="s">
        <v>1559</v>
      </c>
      <c r="B40" t="s">
        <v>1454</v>
      </c>
      <c r="F40" t="s">
        <v>1442</v>
      </c>
    </row>
    <row r="41" spans="1:6">
      <c r="A41" t="s">
        <v>1455</v>
      </c>
      <c r="B41" t="s">
        <v>1455</v>
      </c>
      <c r="F41" t="s">
        <v>1404</v>
      </c>
    </row>
    <row r="42" spans="1:6">
      <c r="A42" t="s">
        <v>1440</v>
      </c>
      <c r="B42" t="s">
        <v>1440</v>
      </c>
      <c r="F42" t="s">
        <v>1451</v>
      </c>
    </row>
    <row r="43" spans="1:6">
      <c r="A43" t="s">
        <v>1560</v>
      </c>
      <c r="B43" t="s">
        <v>1396</v>
      </c>
      <c r="F43" t="s">
        <v>1431</v>
      </c>
    </row>
    <row r="44" spans="1:6">
      <c r="A44" t="s">
        <v>1405</v>
      </c>
      <c r="B44" t="s">
        <v>1405</v>
      </c>
      <c r="F44" t="s">
        <v>1414</v>
      </c>
    </row>
    <row r="45" spans="1:6">
      <c r="A45" t="s">
        <v>1142</v>
      </c>
      <c r="B45" t="s">
        <v>1142</v>
      </c>
      <c r="F45" t="s">
        <v>1430</v>
      </c>
    </row>
    <row r="46" spans="1:6">
      <c r="A46" t="s">
        <v>1434</v>
      </c>
      <c r="B46" t="s">
        <v>1434</v>
      </c>
      <c r="F46" t="s">
        <v>1424</v>
      </c>
    </row>
    <row r="47" spans="1:6">
      <c r="A47" t="s">
        <v>1561</v>
      </c>
      <c r="B47" t="s">
        <v>1429</v>
      </c>
      <c r="F47" t="s">
        <v>1445</v>
      </c>
    </row>
    <row r="48" spans="1:6">
      <c r="A48" t="s">
        <v>1562</v>
      </c>
      <c r="B48" t="s">
        <v>1148</v>
      </c>
      <c r="F48" t="s">
        <v>1406</v>
      </c>
    </row>
    <row r="49" spans="1:6">
      <c r="A49" t="s">
        <v>1563</v>
      </c>
      <c r="B49" t="s">
        <v>1148</v>
      </c>
      <c r="F49" t="s">
        <v>1443</v>
      </c>
    </row>
    <row r="50" spans="1:6">
      <c r="A50" t="s">
        <v>1409</v>
      </c>
      <c r="B50" t="s">
        <v>1409</v>
      </c>
      <c r="F50" t="s">
        <v>1456</v>
      </c>
    </row>
    <row r="51" spans="1:6">
      <c r="A51" t="s">
        <v>1564</v>
      </c>
      <c r="B51" t="s">
        <v>1149</v>
      </c>
      <c r="F51" t="s">
        <v>1157</v>
      </c>
    </row>
    <row r="52" spans="1:6">
      <c r="A52" t="s">
        <v>1565</v>
      </c>
      <c r="B52" t="s">
        <v>1149</v>
      </c>
      <c r="F52" t="s">
        <v>1457</v>
      </c>
    </row>
    <row r="53" spans="1:6">
      <c r="A53" t="s">
        <v>1566</v>
      </c>
      <c r="B53" t="s">
        <v>1149</v>
      </c>
      <c r="F53" t="s">
        <v>1419</v>
      </c>
    </row>
    <row r="54" spans="1:6">
      <c r="A54" t="s">
        <v>1418</v>
      </c>
      <c r="B54" s="20" t="s">
        <v>1418</v>
      </c>
      <c r="F54" t="s">
        <v>1458</v>
      </c>
    </row>
    <row r="55" spans="1:6">
      <c r="A55" t="s">
        <v>1567</v>
      </c>
      <c r="B55" t="s">
        <v>1417</v>
      </c>
      <c r="F55" t="s">
        <v>1399</v>
      </c>
    </row>
    <row r="56" spans="1:6">
      <c r="A56" t="s">
        <v>1568</v>
      </c>
      <c r="B56" t="s">
        <v>1417</v>
      </c>
      <c r="F56" t="s">
        <v>1143</v>
      </c>
    </row>
    <row r="57" spans="1:6">
      <c r="A57" t="s">
        <v>1435</v>
      </c>
      <c r="B57" t="s">
        <v>1435</v>
      </c>
      <c r="F57" t="s">
        <v>1459</v>
      </c>
    </row>
    <row r="58" spans="1:6">
      <c r="A58" t="s">
        <v>1442</v>
      </c>
      <c r="B58" t="s">
        <v>1442</v>
      </c>
      <c r="F58" t="s">
        <v>1410</v>
      </c>
    </row>
    <row r="59" spans="1:6">
      <c r="A59" t="s">
        <v>1404</v>
      </c>
      <c r="B59" t="s">
        <v>1404</v>
      </c>
      <c r="F59" t="s">
        <v>1407</v>
      </c>
    </row>
    <row r="60" spans="1:6">
      <c r="A60" t="s">
        <v>1451</v>
      </c>
      <c r="B60" t="s">
        <v>1451</v>
      </c>
      <c r="F60" t="s">
        <v>1446</v>
      </c>
    </row>
    <row r="61" spans="1:6">
      <c r="A61" t="s">
        <v>1431</v>
      </c>
      <c r="B61" t="s">
        <v>1431</v>
      </c>
      <c r="F61" t="s">
        <v>1427</v>
      </c>
    </row>
    <row r="62" spans="1:6">
      <c r="A62" t="s">
        <v>1414</v>
      </c>
      <c r="B62" t="s">
        <v>1414</v>
      </c>
      <c r="F62" t="s">
        <v>1438</v>
      </c>
    </row>
    <row r="63" spans="1:6">
      <c r="A63" t="s">
        <v>1569</v>
      </c>
      <c r="B63" t="s">
        <v>1430</v>
      </c>
      <c r="F63" t="s">
        <v>1420</v>
      </c>
    </row>
    <row r="64" spans="1:6">
      <c r="A64" t="s">
        <v>1570</v>
      </c>
      <c r="B64" t="s">
        <v>1424</v>
      </c>
      <c r="F64" t="s">
        <v>1452</v>
      </c>
    </row>
    <row r="65" spans="1:6">
      <c r="A65" t="s">
        <v>1445</v>
      </c>
      <c r="B65" t="s">
        <v>1445</v>
      </c>
      <c r="F65" t="s">
        <v>1460</v>
      </c>
    </row>
    <row r="66" spans="1:6">
      <c r="A66" t="s">
        <v>1406</v>
      </c>
      <c r="B66" t="s">
        <v>1406</v>
      </c>
      <c r="F66" t="s">
        <v>1436</v>
      </c>
    </row>
    <row r="67" spans="1:6">
      <c r="A67" t="s">
        <v>1571</v>
      </c>
      <c r="B67" t="s">
        <v>1456</v>
      </c>
      <c r="F67" t="s">
        <v>1408</v>
      </c>
    </row>
    <row r="68" spans="1:6">
      <c r="A68" t="s">
        <v>1157</v>
      </c>
      <c r="B68" t="s">
        <v>1157</v>
      </c>
      <c r="F68" t="s">
        <v>1145</v>
      </c>
    </row>
    <row r="69" spans="1:6">
      <c r="A69" t="s">
        <v>1457</v>
      </c>
      <c r="B69" t="s">
        <v>1457</v>
      </c>
      <c r="F69" t="s">
        <v>1449</v>
      </c>
    </row>
    <row r="70" spans="1:6">
      <c r="A70" t="s">
        <v>1419</v>
      </c>
      <c r="B70" t="s">
        <v>1419</v>
      </c>
      <c r="F70" t="s">
        <v>1461</v>
      </c>
    </row>
    <row r="71" spans="1:6">
      <c r="A71" t="s">
        <v>1572</v>
      </c>
      <c r="B71" t="s">
        <v>1458</v>
      </c>
      <c r="F71" t="s">
        <v>1411</v>
      </c>
    </row>
    <row r="72" spans="1:6">
      <c r="A72" t="s">
        <v>1399</v>
      </c>
      <c r="B72" t="s">
        <v>1399</v>
      </c>
      <c r="F72" t="s">
        <v>1144</v>
      </c>
    </row>
    <row r="73" spans="1:6">
      <c r="A73" t="s">
        <v>1573</v>
      </c>
      <c r="B73" t="s">
        <v>1399</v>
      </c>
      <c r="F73" t="s">
        <v>1403</v>
      </c>
    </row>
    <row r="74" spans="1:6">
      <c r="A74" t="s">
        <v>1574</v>
      </c>
      <c r="B74" t="s">
        <v>1143</v>
      </c>
      <c r="F74" t="s">
        <v>1402</v>
      </c>
    </row>
    <row r="75" spans="1:6">
      <c r="A75" t="s">
        <v>1143</v>
      </c>
      <c r="B75" t="s">
        <v>1143</v>
      </c>
      <c r="F75" t="s">
        <v>1412</v>
      </c>
    </row>
    <row r="76" spans="1:6">
      <c r="A76" t="s">
        <v>1459</v>
      </c>
      <c r="B76" t="s">
        <v>1459</v>
      </c>
      <c r="F76" t="s">
        <v>1401</v>
      </c>
    </row>
    <row r="77" spans="1:6">
      <c r="A77" t="s">
        <v>1575</v>
      </c>
      <c r="B77" t="s">
        <v>1443</v>
      </c>
      <c r="F77" t="s">
        <v>1441</v>
      </c>
    </row>
    <row r="78" spans="1:6">
      <c r="A78" t="s">
        <v>1576</v>
      </c>
      <c r="B78" t="s">
        <v>1443</v>
      </c>
      <c r="F78" t="s">
        <v>1447</v>
      </c>
    </row>
    <row r="79" spans="1:6">
      <c r="A79" t="s">
        <v>1577</v>
      </c>
      <c r="B79" t="s">
        <v>1410</v>
      </c>
      <c r="F79" t="s">
        <v>1462</v>
      </c>
    </row>
    <row r="80" spans="1:6">
      <c r="A80" t="s">
        <v>1407</v>
      </c>
      <c r="B80" t="s">
        <v>1407</v>
      </c>
      <c r="F80" t="s">
        <v>1428</v>
      </c>
    </row>
    <row r="81" spans="1:6">
      <c r="A81" t="s">
        <v>1578</v>
      </c>
      <c r="B81" t="s">
        <v>1157</v>
      </c>
      <c r="F81" t="s">
        <v>1437</v>
      </c>
    </row>
    <row r="82" spans="1:6">
      <c r="A82" t="s">
        <v>1446</v>
      </c>
      <c r="B82" t="s">
        <v>1446</v>
      </c>
      <c r="F82" t="s">
        <v>1140</v>
      </c>
    </row>
    <row r="83" spans="1:6">
      <c r="A83" t="s">
        <v>1579</v>
      </c>
      <c r="B83" t="s">
        <v>1428</v>
      </c>
      <c r="F83" t="s">
        <v>1149</v>
      </c>
    </row>
    <row r="84" spans="1:6">
      <c r="A84" t="s">
        <v>1427</v>
      </c>
      <c r="B84" t="s">
        <v>1427</v>
      </c>
      <c r="F84" t="s">
        <v>1463</v>
      </c>
    </row>
    <row r="85" spans="1:6">
      <c r="A85" t="s">
        <v>1438</v>
      </c>
      <c r="B85" t="s">
        <v>1438</v>
      </c>
      <c r="F85" t="s">
        <v>1464</v>
      </c>
    </row>
    <row r="86" spans="1:2">
      <c r="A86" t="s">
        <v>1420</v>
      </c>
      <c r="B86" t="s">
        <v>1420</v>
      </c>
    </row>
    <row r="87" spans="1:2">
      <c r="A87" t="s">
        <v>1452</v>
      </c>
      <c r="B87" t="s">
        <v>1452</v>
      </c>
    </row>
    <row r="88" spans="1:2">
      <c r="A88" t="s">
        <v>1460</v>
      </c>
      <c r="B88" t="s">
        <v>1460</v>
      </c>
    </row>
    <row r="89" spans="1:2">
      <c r="A89" t="s">
        <v>1436</v>
      </c>
      <c r="B89" t="s">
        <v>1436</v>
      </c>
    </row>
    <row r="90" spans="1:2">
      <c r="A90" t="s">
        <v>1408</v>
      </c>
      <c r="B90" t="s">
        <v>1408</v>
      </c>
    </row>
    <row r="91" spans="1:2">
      <c r="A91" t="s">
        <v>1580</v>
      </c>
      <c r="B91" t="s">
        <v>1145</v>
      </c>
    </row>
    <row r="92" spans="1:2">
      <c r="A92" t="s">
        <v>1449</v>
      </c>
      <c r="B92" t="s">
        <v>1449</v>
      </c>
    </row>
    <row r="93" spans="1:2">
      <c r="A93" t="s">
        <v>1461</v>
      </c>
      <c r="B93" t="s">
        <v>1461</v>
      </c>
    </row>
    <row r="94" spans="1:2">
      <c r="A94" t="s">
        <v>1411</v>
      </c>
      <c r="B94" t="s">
        <v>1411</v>
      </c>
    </row>
    <row r="95" spans="1:2">
      <c r="A95" t="s">
        <v>1403</v>
      </c>
      <c r="B95" t="s">
        <v>1403</v>
      </c>
    </row>
    <row r="96" spans="1:2">
      <c r="A96" t="s">
        <v>1402</v>
      </c>
      <c r="B96" t="s">
        <v>1402</v>
      </c>
    </row>
    <row r="97" spans="1:2">
      <c r="A97" t="s">
        <v>1581</v>
      </c>
      <c r="B97" t="s">
        <v>1402</v>
      </c>
    </row>
    <row r="98" spans="1:2">
      <c r="A98" t="s">
        <v>1412</v>
      </c>
      <c r="B98" t="s">
        <v>1412</v>
      </c>
    </row>
    <row r="99" spans="1:2">
      <c r="A99" t="s">
        <v>1582</v>
      </c>
      <c r="B99" t="s">
        <v>1144</v>
      </c>
    </row>
    <row r="100" spans="1:2">
      <c r="A100" t="s">
        <v>1401</v>
      </c>
      <c r="B100" t="s">
        <v>1401</v>
      </c>
    </row>
    <row r="101" spans="1:2">
      <c r="A101" t="s">
        <v>1441</v>
      </c>
      <c r="B101" t="s">
        <v>1441</v>
      </c>
    </row>
    <row r="102" spans="1:2">
      <c r="A102" t="s">
        <v>1447</v>
      </c>
      <c r="B102" t="s">
        <v>1447</v>
      </c>
    </row>
    <row r="103" spans="1:2">
      <c r="A103" t="s">
        <v>1583</v>
      </c>
      <c r="B103" t="s">
        <v>1415</v>
      </c>
    </row>
    <row r="104" spans="1:2">
      <c r="A104" t="s">
        <v>1584</v>
      </c>
      <c r="B104" t="s">
        <v>1462</v>
      </c>
    </row>
    <row r="105" spans="1:2">
      <c r="A105" t="s">
        <v>1428</v>
      </c>
      <c r="B105" t="s">
        <v>1428</v>
      </c>
    </row>
    <row r="106" spans="1:2">
      <c r="A106" t="s">
        <v>1437</v>
      </c>
      <c r="B106" t="s">
        <v>1437</v>
      </c>
    </row>
    <row r="107" spans="1:2">
      <c r="A107" t="s">
        <v>1585</v>
      </c>
      <c r="B107" t="s">
        <v>1157</v>
      </c>
    </row>
    <row r="108" spans="1:2">
      <c r="A108" t="s">
        <v>1140</v>
      </c>
      <c r="B108" t="s">
        <v>1140</v>
      </c>
    </row>
    <row r="109" spans="1:2">
      <c r="A109" t="s">
        <v>1149</v>
      </c>
      <c r="B109" t="s">
        <v>1149</v>
      </c>
    </row>
    <row r="110" spans="1:2">
      <c r="A110" t="s">
        <v>1463</v>
      </c>
      <c r="B110" t="s">
        <v>1463</v>
      </c>
    </row>
    <row r="111" spans="1:2">
      <c r="A111" t="s">
        <v>1464</v>
      </c>
      <c r="B111" t="s">
        <v>1464</v>
      </c>
    </row>
    <row r="112" spans="1:2">
      <c r="A112" t="s">
        <v>1586</v>
      </c>
      <c r="B112" t="s">
        <v>1157</v>
      </c>
    </row>
  </sheetData>
  <autoFilter ref="A1:B112">
    <sortState ref="A1:B112">
      <sortCondition ref="A1:A112"/>
    </sortState>
    <extLst/>
  </autoFilter>
  <sortState ref="F2:F86">
    <sortCondition ref="F2:F86"/>
  </sortState>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EM314"/>
  <sheetViews>
    <sheetView zoomScale="80" zoomScaleNormal="80" topLeftCell="AE1" workbookViewId="0">
      <selection activeCell="AG3" sqref="AG3"/>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9" width="9.13888888888889"/>
    <col min="30" max="31" width="44.8518518518519" customWidth="1"/>
    <col min="32" max="32" width="55.287037037037" customWidth="1"/>
  </cols>
  <sheetData>
    <row r="1" spans="33:143">
      <c r="AG1" t="s">
        <v>1432</v>
      </c>
      <c r="AH1" t="s">
        <v>1395</v>
      </c>
      <c r="AI1" t="s">
        <v>1415</v>
      </c>
      <c r="AJ1" t="s">
        <v>1421</v>
      </c>
      <c r="AK1" t="s">
        <v>1421</v>
      </c>
      <c r="AL1" t="s">
        <v>1421</v>
      </c>
      <c r="AM1" t="s">
        <v>1416</v>
      </c>
      <c r="AN1" t="s">
        <v>1416</v>
      </c>
      <c r="AO1" t="s">
        <v>1444</v>
      </c>
      <c r="AP1" t="s">
        <v>1146</v>
      </c>
      <c r="AQ1" t="s">
        <v>1146</v>
      </c>
      <c r="AR1" t="s">
        <v>1146</v>
      </c>
      <c r="AS1" t="s">
        <v>1448</v>
      </c>
      <c r="AT1" t="s">
        <v>1413</v>
      </c>
      <c r="AU1" t="s">
        <v>1433</v>
      </c>
      <c r="AV1" t="s">
        <v>1453</v>
      </c>
      <c r="AW1" t="s">
        <v>1423</v>
      </c>
      <c r="AX1" t="s">
        <v>1425</v>
      </c>
      <c r="AY1" t="s">
        <v>1392</v>
      </c>
      <c r="AZ1" t="s">
        <v>1392</v>
      </c>
      <c r="BA1" t="s">
        <v>1422</v>
      </c>
      <c r="BB1" t="s">
        <v>1394</v>
      </c>
      <c r="BC1" t="s">
        <v>1394</v>
      </c>
      <c r="BD1" t="s">
        <v>1439</v>
      </c>
      <c r="BE1" t="s">
        <v>1400</v>
      </c>
      <c r="BF1" t="s">
        <v>1398</v>
      </c>
      <c r="BG1" t="s">
        <v>1141</v>
      </c>
      <c r="BH1" t="s">
        <v>1141</v>
      </c>
      <c r="BI1" t="s">
        <v>1450</v>
      </c>
      <c r="BJ1" t="s">
        <v>1157</v>
      </c>
      <c r="BK1" t="s">
        <v>1426</v>
      </c>
      <c r="BL1" t="s">
        <v>1426</v>
      </c>
      <c r="BM1" t="s">
        <v>1397</v>
      </c>
      <c r="BN1" t="s">
        <v>1147</v>
      </c>
      <c r="BO1" t="s">
        <v>1144</v>
      </c>
      <c r="BP1" t="s">
        <v>1147</v>
      </c>
      <c r="BQ1" t="s">
        <v>1393</v>
      </c>
      <c r="BR1" t="s">
        <v>1393</v>
      </c>
      <c r="BS1" t="s">
        <v>1454</v>
      </c>
      <c r="BT1" t="s">
        <v>1455</v>
      </c>
      <c r="BU1" t="s">
        <v>1440</v>
      </c>
      <c r="BV1" t="s">
        <v>1396</v>
      </c>
      <c r="BW1" t="s">
        <v>1405</v>
      </c>
      <c r="BX1" t="s">
        <v>1142</v>
      </c>
      <c r="BY1" t="s">
        <v>1434</v>
      </c>
      <c r="BZ1" t="s">
        <v>1429</v>
      </c>
      <c r="CA1" t="s">
        <v>1148</v>
      </c>
      <c r="CB1" t="s">
        <v>1148</v>
      </c>
      <c r="CC1" t="s">
        <v>1409</v>
      </c>
      <c r="CD1" t="s">
        <v>1149</v>
      </c>
      <c r="CE1" t="s">
        <v>1149</v>
      </c>
      <c r="CF1" t="s">
        <v>1149</v>
      </c>
      <c r="CG1" s="20" t="s">
        <v>1418</v>
      </c>
      <c r="CH1" t="s">
        <v>1417</v>
      </c>
      <c r="CI1" t="s">
        <v>1417</v>
      </c>
      <c r="CJ1" t="s">
        <v>1435</v>
      </c>
      <c r="CK1" t="s">
        <v>1442</v>
      </c>
      <c r="CL1" t="s">
        <v>1404</v>
      </c>
      <c r="CM1" t="s">
        <v>1451</v>
      </c>
      <c r="CN1" t="s">
        <v>1431</v>
      </c>
      <c r="CO1" t="s">
        <v>1414</v>
      </c>
      <c r="CP1" t="s">
        <v>1430</v>
      </c>
      <c r="CQ1" t="s">
        <v>1424</v>
      </c>
      <c r="CR1" t="s">
        <v>1445</v>
      </c>
      <c r="CS1" t="s">
        <v>1406</v>
      </c>
      <c r="CT1" t="s">
        <v>1456</v>
      </c>
      <c r="CU1" t="s">
        <v>1157</v>
      </c>
      <c r="CV1" t="s">
        <v>1457</v>
      </c>
      <c r="CW1" t="s">
        <v>1419</v>
      </c>
      <c r="CX1" t="s">
        <v>1458</v>
      </c>
      <c r="CY1" t="s">
        <v>1399</v>
      </c>
      <c r="CZ1" t="s">
        <v>1399</v>
      </c>
      <c r="DA1" t="s">
        <v>1143</v>
      </c>
      <c r="DB1" t="s">
        <v>1143</v>
      </c>
      <c r="DC1" t="s">
        <v>1459</v>
      </c>
      <c r="DD1" t="s">
        <v>1443</v>
      </c>
      <c r="DE1" t="s">
        <v>1443</v>
      </c>
      <c r="DF1" t="s">
        <v>1410</v>
      </c>
      <c r="DG1" t="s">
        <v>1407</v>
      </c>
      <c r="DH1" t="s">
        <v>1157</v>
      </c>
      <c r="DI1" t="s">
        <v>1446</v>
      </c>
      <c r="DJ1" t="s">
        <v>1428</v>
      </c>
      <c r="DK1" t="s">
        <v>1427</v>
      </c>
      <c r="DL1" t="s">
        <v>1438</v>
      </c>
      <c r="DM1" t="s">
        <v>1420</v>
      </c>
      <c r="DN1" t="s">
        <v>1452</v>
      </c>
      <c r="DO1" t="s">
        <v>1460</v>
      </c>
      <c r="DP1" t="s">
        <v>1436</v>
      </c>
      <c r="DQ1" t="s">
        <v>1408</v>
      </c>
      <c r="DR1" t="s">
        <v>1145</v>
      </c>
      <c r="DS1" t="s">
        <v>1449</v>
      </c>
      <c r="DT1" t="s">
        <v>1461</v>
      </c>
      <c r="DU1" t="s">
        <v>1411</v>
      </c>
      <c r="DV1" t="s">
        <v>1403</v>
      </c>
      <c r="DW1" t="s">
        <v>1402</v>
      </c>
      <c r="DX1" t="s">
        <v>1402</v>
      </c>
      <c r="DY1" t="s">
        <v>1412</v>
      </c>
      <c r="DZ1" t="s">
        <v>1144</v>
      </c>
      <c r="EA1" t="s">
        <v>1401</v>
      </c>
      <c r="EB1" t="s">
        <v>1441</v>
      </c>
      <c r="EC1" t="s">
        <v>1447</v>
      </c>
      <c r="ED1" t="s">
        <v>1415</v>
      </c>
      <c r="EE1" t="s">
        <v>1462</v>
      </c>
      <c r="EF1" t="s">
        <v>1428</v>
      </c>
      <c r="EG1" t="s">
        <v>1437</v>
      </c>
      <c r="EH1" t="s">
        <v>1157</v>
      </c>
      <c r="EI1" t="s">
        <v>1140</v>
      </c>
      <c r="EJ1" t="s">
        <v>1149</v>
      </c>
      <c r="EK1" t="s">
        <v>1463</v>
      </c>
      <c r="EL1" t="s">
        <v>1464</v>
      </c>
      <c r="EM1" t="s">
        <v>1157</v>
      </c>
    </row>
    <row r="2" spans="1:143">
      <c r="A2" s="6" t="s">
        <v>0</v>
      </c>
      <c r="B2" s="6" t="s">
        <v>1</v>
      </c>
      <c r="C2" s="6" t="s">
        <v>2</v>
      </c>
      <c r="D2" s="6" t="s">
        <v>3</v>
      </c>
      <c r="E2" s="6" t="s">
        <v>4</v>
      </c>
      <c r="F2" s="6" t="s">
        <v>5</v>
      </c>
      <c r="G2" s="7" t="s">
        <v>6</v>
      </c>
      <c r="H2" s="8" t="s">
        <v>7</v>
      </c>
      <c r="I2" s="10" t="s">
        <v>8</v>
      </c>
      <c r="J2" s="8" t="s">
        <v>9</v>
      </c>
      <c r="K2" s="11" t="s">
        <v>10</v>
      </c>
      <c r="L2" s="12" t="s">
        <v>11</v>
      </c>
      <c r="M2" s="11" t="s">
        <v>12</v>
      </c>
      <c r="N2" s="12" t="s">
        <v>13</v>
      </c>
      <c r="O2" s="13" t="s">
        <v>14</v>
      </c>
      <c r="P2" s="14" t="s">
        <v>15</v>
      </c>
      <c r="Q2" s="6" t="s">
        <v>16</v>
      </c>
      <c r="R2" s="6" t="s">
        <v>17</v>
      </c>
      <c r="S2" s="6" t="s">
        <v>18</v>
      </c>
      <c r="T2" s="6" t="s">
        <v>19</v>
      </c>
      <c r="U2" s="6" t="s">
        <v>20</v>
      </c>
      <c r="V2" s="6" t="s">
        <v>21</v>
      </c>
      <c r="W2" s="6" t="s">
        <v>22</v>
      </c>
      <c r="X2" s="6" t="s">
        <v>23</v>
      </c>
      <c r="Y2" s="6" t="s">
        <v>24</v>
      </c>
      <c r="Z2" s="8" t="s">
        <v>25</v>
      </c>
      <c r="AA2" s="6" t="s">
        <v>26</v>
      </c>
      <c r="AB2" s="6" t="s">
        <v>1118</v>
      </c>
      <c r="AC2" s="6" t="s">
        <v>1119</v>
      </c>
      <c r="AD2" s="6" t="s">
        <v>27</v>
      </c>
      <c r="AE2" s="6" t="s">
        <v>28</v>
      </c>
      <c r="AF2" s="6" t="s">
        <v>29</v>
      </c>
      <c r="AG2" t="s">
        <v>1543</v>
      </c>
      <c r="AH2" t="s">
        <v>1395</v>
      </c>
      <c r="AI2" t="s">
        <v>1415</v>
      </c>
      <c r="AJ2" t="s">
        <v>1421</v>
      </c>
      <c r="AK2" t="s">
        <v>1544</v>
      </c>
      <c r="AL2" t="s">
        <v>1545</v>
      </c>
      <c r="AM2" t="s">
        <v>1546</v>
      </c>
      <c r="AN2" t="s">
        <v>1416</v>
      </c>
      <c r="AO2" t="s">
        <v>1444</v>
      </c>
      <c r="AP2" t="s">
        <v>1146</v>
      </c>
      <c r="AQ2" t="s">
        <v>1547</v>
      </c>
      <c r="AR2" t="s">
        <v>1548</v>
      </c>
      <c r="AS2" t="s">
        <v>1448</v>
      </c>
      <c r="AT2" t="s">
        <v>1549</v>
      </c>
      <c r="AU2" t="s">
        <v>1433</v>
      </c>
      <c r="AV2" t="s">
        <v>1453</v>
      </c>
      <c r="AW2" t="s">
        <v>1423</v>
      </c>
      <c r="AX2" t="s">
        <v>1425</v>
      </c>
      <c r="AY2" t="s">
        <v>1392</v>
      </c>
      <c r="AZ2" t="s">
        <v>1550</v>
      </c>
      <c r="BA2" t="s">
        <v>1422</v>
      </c>
      <c r="BB2" t="s">
        <v>1394</v>
      </c>
      <c r="BC2" t="s">
        <v>1551</v>
      </c>
      <c r="BD2" t="s">
        <v>1439</v>
      </c>
      <c r="BE2" t="s">
        <v>1400</v>
      </c>
      <c r="BF2" t="s">
        <v>1398</v>
      </c>
      <c r="BG2" t="s">
        <v>1552</v>
      </c>
      <c r="BH2" t="s">
        <v>1553</v>
      </c>
      <c r="BI2" t="s">
        <v>1450</v>
      </c>
      <c r="BJ2" t="s">
        <v>1554</v>
      </c>
      <c r="BK2" t="s">
        <v>1426</v>
      </c>
      <c r="BL2" t="s">
        <v>1555</v>
      </c>
      <c r="BM2" t="s">
        <v>1397</v>
      </c>
      <c r="BN2" t="s">
        <v>1147</v>
      </c>
      <c r="BO2" t="s">
        <v>1556</v>
      </c>
      <c r="BP2" t="s">
        <v>1557</v>
      </c>
      <c r="BQ2" t="s">
        <v>1393</v>
      </c>
      <c r="BR2" t="s">
        <v>1558</v>
      </c>
      <c r="BS2" t="s">
        <v>1559</v>
      </c>
      <c r="BT2" t="s">
        <v>1455</v>
      </c>
      <c r="BU2" t="s">
        <v>1440</v>
      </c>
      <c r="BV2" t="s">
        <v>1560</v>
      </c>
      <c r="BW2" t="s">
        <v>1405</v>
      </c>
      <c r="BX2" t="s">
        <v>1142</v>
      </c>
      <c r="BY2" t="s">
        <v>1434</v>
      </c>
      <c r="BZ2" t="s">
        <v>1561</v>
      </c>
      <c r="CA2" t="s">
        <v>1562</v>
      </c>
      <c r="CB2" t="s">
        <v>1563</v>
      </c>
      <c r="CC2" t="s">
        <v>1409</v>
      </c>
      <c r="CD2" t="s">
        <v>1564</v>
      </c>
      <c r="CE2" t="s">
        <v>1565</v>
      </c>
      <c r="CF2" t="s">
        <v>1566</v>
      </c>
      <c r="CG2" t="s">
        <v>1418</v>
      </c>
      <c r="CH2" t="s">
        <v>1567</v>
      </c>
      <c r="CI2" t="s">
        <v>1568</v>
      </c>
      <c r="CJ2" t="s">
        <v>1435</v>
      </c>
      <c r="CK2" t="s">
        <v>1442</v>
      </c>
      <c r="CL2" t="s">
        <v>1404</v>
      </c>
      <c r="CM2" t="s">
        <v>1451</v>
      </c>
      <c r="CN2" t="s">
        <v>1431</v>
      </c>
      <c r="CO2" t="s">
        <v>1414</v>
      </c>
      <c r="CP2" t="s">
        <v>1569</v>
      </c>
      <c r="CQ2" t="s">
        <v>1570</v>
      </c>
      <c r="CR2" t="s">
        <v>1445</v>
      </c>
      <c r="CS2" t="s">
        <v>1406</v>
      </c>
      <c r="CT2" t="s">
        <v>1571</v>
      </c>
      <c r="CU2" t="s">
        <v>1157</v>
      </c>
      <c r="CV2" t="s">
        <v>1457</v>
      </c>
      <c r="CW2" t="s">
        <v>1419</v>
      </c>
      <c r="CX2" t="s">
        <v>1572</v>
      </c>
      <c r="CY2" t="s">
        <v>1399</v>
      </c>
      <c r="CZ2" t="s">
        <v>1573</v>
      </c>
      <c r="DA2" t="s">
        <v>1574</v>
      </c>
      <c r="DB2" t="s">
        <v>1143</v>
      </c>
      <c r="DC2" t="s">
        <v>1459</v>
      </c>
      <c r="DD2" t="s">
        <v>1575</v>
      </c>
      <c r="DE2" t="s">
        <v>1576</v>
      </c>
      <c r="DF2" t="s">
        <v>1577</v>
      </c>
      <c r="DG2" t="s">
        <v>1407</v>
      </c>
      <c r="DH2" t="s">
        <v>1578</v>
      </c>
      <c r="DI2" t="s">
        <v>1446</v>
      </c>
      <c r="DJ2" t="s">
        <v>1579</v>
      </c>
      <c r="DK2" t="s">
        <v>1427</v>
      </c>
      <c r="DL2" t="s">
        <v>1438</v>
      </c>
      <c r="DM2" t="s">
        <v>1420</v>
      </c>
      <c r="DN2" t="s">
        <v>1452</v>
      </c>
      <c r="DO2" t="s">
        <v>1460</v>
      </c>
      <c r="DP2" t="s">
        <v>1436</v>
      </c>
      <c r="DQ2" t="s">
        <v>1408</v>
      </c>
      <c r="DR2" t="s">
        <v>1580</v>
      </c>
      <c r="DS2" t="s">
        <v>1449</v>
      </c>
      <c r="DT2" t="s">
        <v>1461</v>
      </c>
      <c r="DU2" t="s">
        <v>1411</v>
      </c>
      <c r="DV2" t="s">
        <v>1403</v>
      </c>
      <c r="DW2" t="s">
        <v>1402</v>
      </c>
      <c r="DX2" t="s">
        <v>1581</v>
      </c>
      <c r="DY2" t="s">
        <v>1412</v>
      </c>
      <c r="DZ2" t="s">
        <v>1582</v>
      </c>
      <c r="EA2" t="s">
        <v>1401</v>
      </c>
      <c r="EB2" t="s">
        <v>1441</v>
      </c>
      <c r="EC2" t="s">
        <v>1447</v>
      </c>
      <c r="ED2" t="s">
        <v>1583</v>
      </c>
      <c r="EE2" t="s">
        <v>1584</v>
      </c>
      <c r="EF2" t="s">
        <v>1428</v>
      </c>
      <c r="EG2" t="s">
        <v>1437</v>
      </c>
      <c r="EH2" t="s">
        <v>1585</v>
      </c>
      <c r="EI2" t="s">
        <v>1140</v>
      </c>
      <c r="EJ2" t="s">
        <v>1149</v>
      </c>
      <c r="EK2" t="s">
        <v>1463</v>
      </c>
      <c r="EL2" t="s">
        <v>1464</v>
      </c>
      <c r="EM2" t="s">
        <v>1586</v>
      </c>
    </row>
    <row r="3" spans="1:143">
      <c r="A3" s="9" t="str">
        <f>_xlfn.XLOOKUP($E3,'Copy of Raw Data'!$E:$E,'Copy of Raw Data'!A:A,"ERROR",0,1)</f>
        <v>US</v>
      </c>
      <c r="B3" s="9" t="str">
        <f>_xlfn.XLOOKUP($E3,'Copy of Raw Data'!$E:$E,'Copy of Raw Data'!B:B,"ERROR",0,1)</f>
        <v>Hair Mousses</v>
      </c>
      <c r="C3" s="9" t="str">
        <f>_xlfn.XLOOKUP($E3,'Copy of Raw Data'!$E:$E,'Copy of Raw Data'!C:C,"ERROR",0,1)</f>
        <v>SheaMoisture</v>
      </c>
      <c r="D3" s="9" t="str">
        <f>_xlfn.XLOOKUP($E3,'Copy of Raw Data'!$E:$E,'Copy of Raw Data'!D:D,"ERROR",0,1)</f>
        <v>www.amazon.com/dp/B07NQCBRK3</v>
      </c>
      <c r="E3" s="9" t="s">
        <v>34</v>
      </c>
      <c r="F3" s="9" t="str">
        <f>_xlfn.XLOOKUP($E3,'Copy of Raw Data'!$E:$E,'Copy of Raw Data'!F:F,"ERROR",0,1)</f>
        <v>SheaMoisture Curl Mousse Coconut and Hibiscus for Frizz Control Styling Mousse with Shea Butter 7.5 oz</v>
      </c>
      <c r="G3" s="9">
        <f>_xlfn.XLOOKUP($E3,'Copy of Raw Data'!$E:$E,'Copy of Raw Data'!G:G,"ERROR",0,1)</f>
        <v>245011</v>
      </c>
      <c r="H3" s="9">
        <f>_xlfn.XLOOKUP($E3,'Copy of Raw Data'!$E:$E,'Copy of Raw Data'!H:H,"ERROR",0,1)</f>
        <v>2387397.7</v>
      </c>
      <c r="I3" s="9">
        <f>_xlfn.XLOOKUP($E3,'Copy of Raw Data'!$E:$E,'Copy of Raw Data'!I:I,"ERROR",0,1)</f>
        <v>0.0706550382569307</v>
      </c>
      <c r="J3" s="9" t="str">
        <f>_xlfn.XLOOKUP($E3,'Copy of Raw Data'!$E:$E,'Copy of Raw Data'!J:J,"ERROR",0,1)</f>
        <v>Yes</v>
      </c>
      <c r="K3" s="15"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5 to 10</v>
      </c>
      <c r="L3" s="9">
        <f>_xlfn.XLOOKUP($E3,'Copy of Raw Data'!$E:$E,'Copy of Raw Data'!L:L,"ERROR",0,1)</f>
        <v>9.7</v>
      </c>
      <c r="M3" s="15"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10 to 15</v>
      </c>
      <c r="N3" s="9">
        <f>_xlfn.XLOOKUP($E3,'Copy of Raw Data'!$E:$E,'Copy of Raw Data'!N:N,"ERROR",0,1)</f>
        <v>11.05</v>
      </c>
      <c r="O3" s="15"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10% to 15%</v>
      </c>
      <c r="P3" s="16">
        <f>(N3-L3)/N3</f>
        <v>0.122171945701358</v>
      </c>
      <c r="Q3" s="9">
        <f>_xlfn.XLOOKUP($E3,'Copy of Raw Data'!$E:$E,'Copy of Raw Data'!Q:Q,"ERROR",0,1)</f>
        <v>7.5</v>
      </c>
      <c r="R3" s="9" t="str">
        <f>_xlfn.XLOOKUP($E3,'Copy of Raw Data'!$E:$E,'Copy of Raw Data'!R:R,"ERROR",0,1)</f>
        <v>fl oz</v>
      </c>
      <c r="S3" s="17">
        <f>L3/Z3</f>
        <v>1.24358974358974</v>
      </c>
      <c r="T3" s="9" t="str">
        <f t="array" ref="T3">_xlfn.IFS(AND(S3&gt;0,S3&lt;=0.05),"0 to 0.05",AND(S3&gt;0.05,S3&lt;=0.1),"0.05 to 0.1",AND(S3&gt;0.1,S3&lt;=0.2),"0.1 to 0.2",AND(S3&gt;0.2,S3&lt;=0.3),"0.2 to 0.3",AND(S3&gt;0.3,S3&lt;=0.4),"0.3 to 0.4",AND(S3&gt;0.4,S3&lt;=0.5),"0.4 to 0.5",AND(S3&gt;0.5,S3&lt;=0.75),"0.5 to 0.75",AND(S3&gt;0.75,S3&lt;=1),"0.75 to 1",AND(S3&gt;1,S3&lt;=2),"1 to 2",AND(S3&gt;2,S3&lt;=3),"2 to 3",AND(S3&gt;3,S3&lt;=4),"3 to 4",AND(S3&gt;4,S3&lt;=5),"4 to 5",AND(S3&gt;5,S3&lt;=10),"5 to 10",S3&gt;10,"10+")</f>
        <v>1 to 2</v>
      </c>
      <c r="U3" s="17"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 to 0.05</v>
      </c>
      <c r="V3" s="17">
        <f>N3/($Z3*29.57)</f>
        <v>0.0479089166948484</v>
      </c>
      <c r="W3" s="17"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 to 0.05</v>
      </c>
      <c r="X3" s="17">
        <f>L3/($Z3*29.57)</f>
        <v>0.0420557911257945</v>
      </c>
      <c r="Y3" s="9"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17">
        <f t="array" ref="Z3">_xlfn.IFS(AA3="oz",_xlfn.IFS(R3="oz",Q3,R3="fl oz",Q3*1.04,R3="ml",Q3*0.0338),AA3="fl oz",_xlfn.IFS(R3="oz",Q3/1.04,R3="fl oz",Q3,R3="ml",Q3*0.0338/1.04),AA3="ml",_xlfn.IFS(R3="oz",Q3/0.0338,R3="fl oz",Q3*1.04/0.0338,R3="ml",Q3))</f>
        <v>7.8</v>
      </c>
      <c r="AA3" s="9" t="str">
        <f>_xlfn.XLOOKUP($E3,'Copy of Raw Data'!$E:$E,'Copy of Raw Data'!AA:AA,"ERROR",0,1)</f>
        <v>oz</v>
      </c>
      <c r="AB3" s="9" t="str">
        <f>_xlfn.XLOOKUP($E3,'Copy of Raw Data'!$E:$E,'Copy of Raw Data'!AB:AB,"ERROR",0,1)</f>
        <v>Pump Bottle</v>
      </c>
      <c r="AC3" s="9" t="str">
        <f>_xlfn.XLOOKUP($E3,'Copy of Raw Data'!$E:$E,'Copy of Raw Data'!AC:AC,"ERROR",0,1)</f>
        <v>Pack of 1</v>
      </c>
      <c r="AD3" s="9" t="str">
        <f>_xlfn.XLOOKUP($E3,'Copy of Raw Data'!$E:$E,'Copy of Raw Data'!AD:AD,"ERROR",0,1)</f>
        <v>Frizz Control, Moisturising, Curl Enhancing, Volumizing</v>
      </c>
      <c r="AE3" s="9" t="str">
        <f>_xlfn.XLOOKUP($E3,'Copy of Raw Data'!$E:$E,'Copy of Raw Data'!AO:AO,"ERROR",0,1)</f>
        <v>Residue free, Silicone Free, Sulfate Free, Paraben free, Phthalate Free, Mineral Oil Free, Petrolatum Free, Cruelty Free, Sustainably Produced</v>
      </c>
      <c r="AF3" s="9" t="str">
        <f>_xlfn.XLOOKUP($E3,'Copy of Raw Data'!$E:$E,'Copy of Raw Data'!AZ:AZ,"ERROR",0,1)</f>
        <v>Coconut oil, Hibiscus Flower, Shea butter</v>
      </c>
      <c r="AG3">
        <f>IF(IFERROR(SEARCH(AG$2,$AF3,1),0)=0,0,1)</f>
        <v>0</v>
      </c>
      <c r="AH3">
        <f t="shared" ref="AH3:CS6" si="0">IF(IFERROR(SEARCH(AH$2,$AF3,1),0)=0,0,1)</f>
        <v>0</v>
      </c>
      <c r="AI3">
        <f t="shared" si="0"/>
        <v>0</v>
      </c>
      <c r="AJ3">
        <f t="shared" si="0"/>
        <v>0</v>
      </c>
      <c r="AK3">
        <f t="shared" si="0"/>
        <v>0</v>
      </c>
      <c r="AL3">
        <f t="shared" si="0"/>
        <v>0</v>
      </c>
      <c r="AM3">
        <f t="shared" si="0"/>
        <v>0</v>
      </c>
      <c r="AN3">
        <f t="shared" si="0"/>
        <v>0</v>
      </c>
      <c r="AO3">
        <f t="shared" si="0"/>
        <v>0</v>
      </c>
      <c r="AP3">
        <f t="shared" si="0"/>
        <v>0</v>
      </c>
      <c r="AQ3">
        <f t="shared" si="0"/>
        <v>0</v>
      </c>
      <c r="AR3">
        <f t="shared" si="0"/>
        <v>0</v>
      </c>
      <c r="AS3">
        <f t="shared" si="0"/>
        <v>0</v>
      </c>
      <c r="AT3">
        <f t="shared" si="0"/>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1</v>
      </c>
      <c r="BH3">
        <f t="shared" si="0"/>
        <v>1</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1</v>
      </c>
      <c r="CB3">
        <f t="shared" si="0"/>
        <v>0</v>
      </c>
      <c r="CC3">
        <f t="shared" si="0"/>
        <v>0</v>
      </c>
      <c r="CD3">
        <f t="shared" si="0"/>
        <v>0</v>
      </c>
      <c r="CE3">
        <f t="shared" si="0"/>
        <v>0</v>
      </c>
      <c r="CF3">
        <f t="shared" si="0"/>
        <v>0</v>
      </c>
      <c r="CG3">
        <f t="shared" si="0"/>
        <v>0</v>
      </c>
      <c r="CH3">
        <f t="shared" si="0"/>
        <v>0</v>
      </c>
      <c r="CI3">
        <f t="shared" si="0"/>
        <v>0</v>
      </c>
      <c r="CJ3">
        <f t="shared" si="0"/>
        <v>0</v>
      </c>
      <c r="CK3">
        <f t="shared" si="0"/>
        <v>0</v>
      </c>
      <c r="CL3">
        <f t="shared" si="0"/>
        <v>0</v>
      </c>
      <c r="CM3">
        <f t="shared" si="0"/>
        <v>0</v>
      </c>
      <c r="CN3">
        <f t="shared" si="0"/>
        <v>0</v>
      </c>
      <c r="CO3">
        <f t="shared" si="0"/>
        <v>0</v>
      </c>
      <c r="CP3">
        <f t="shared" si="0"/>
        <v>0</v>
      </c>
      <c r="CQ3">
        <f t="shared" si="0"/>
        <v>0</v>
      </c>
      <c r="CR3">
        <f t="shared" si="0"/>
        <v>0</v>
      </c>
      <c r="CS3">
        <f t="shared" si="0"/>
        <v>0</v>
      </c>
      <c r="CT3">
        <f t="shared" ref="CT3:EM8" si="1">IF(IFERROR(SEARCH(CT$2,$AF3,1),0)=0,0,1)</f>
        <v>0</v>
      </c>
      <c r="CU3">
        <f t="shared" si="1"/>
        <v>0</v>
      </c>
      <c r="CV3">
        <f t="shared" si="1"/>
        <v>0</v>
      </c>
      <c r="CW3">
        <f t="shared" si="1"/>
        <v>0</v>
      </c>
      <c r="CX3">
        <f t="shared" si="1"/>
        <v>0</v>
      </c>
      <c r="CY3">
        <f t="shared" si="1"/>
        <v>0</v>
      </c>
      <c r="CZ3">
        <f t="shared" si="1"/>
        <v>0</v>
      </c>
      <c r="DA3">
        <f t="shared" si="1"/>
        <v>0</v>
      </c>
      <c r="DB3">
        <f t="shared" si="1"/>
        <v>0</v>
      </c>
      <c r="DC3">
        <f t="shared" si="1"/>
        <v>0</v>
      </c>
      <c r="DD3">
        <f t="shared" si="1"/>
        <v>0</v>
      </c>
      <c r="DE3">
        <f t="shared" si="1"/>
        <v>0</v>
      </c>
      <c r="DF3">
        <f t="shared" si="1"/>
        <v>0</v>
      </c>
      <c r="DG3">
        <f t="shared" si="1"/>
        <v>0</v>
      </c>
      <c r="DH3">
        <f t="shared" si="1"/>
        <v>0</v>
      </c>
      <c r="DI3">
        <f t="shared" si="1"/>
        <v>0</v>
      </c>
      <c r="DJ3">
        <f t="shared" si="1"/>
        <v>0</v>
      </c>
      <c r="DK3">
        <f t="shared" si="1"/>
        <v>0</v>
      </c>
      <c r="DL3">
        <f t="shared" si="1"/>
        <v>0</v>
      </c>
      <c r="DM3">
        <f t="shared" si="1"/>
        <v>0</v>
      </c>
      <c r="DN3">
        <f t="shared" si="1"/>
        <v>0</v>
      </c>
      <c r="DO3">
        <f t="shared" si="1"/>
        <v>0</v>
      </c>
      <c r="DP3">
        <f t="shared" si="1"/>
        <v>0</v>
      </c>
      <c r="DQ3">
        <f t="shared" si="1"/>
        <v>0</v>
      </c>
      <c r="DR3">
        <f t="shared" si="1"/>
        <v>1</v>
      </c>
      <c r="DS3">
        <f t="shared" si="1"/>
        <v>0</v>
      </c>
      <c r="DT3">
        <f t="shared" si="1"/>
        <v>0</v>
      </c>
      <c r="DU3">
        <f t="shared" si="1"/>
        <v>0</v>
      </c>
      <c r="DV3">
        <f t="shared" si="1"/>
        <v>0</v>
      </c>
      <c r="DW3">
        <f t="shared" si="1"/>
        <v>0</v>
      </c>
      <c r="DX3">
        <f t="shared" si="1"/>
        <v>0</v>
      </c>
      <c r="DY3">
        <f t="shared" si="1"/>
        <v>0</v>
      </c>
      <c r="DZ3">
        <f t="shared" si="1"/>
        <v>0</v>
      </c>
      <c r="EA3">
        <f t="shared" si="1"/>
        <v>0</v>
      </c>
      <c r="EB3">
        <f t="shared" si="1"/>
        <v>0</v>
      </c>
      <c r="EC3">
        <f t="shared" si="1"/>
        <v>0</v>
      </c>
      <c r="ED3">
        <f t="shared" si="1"/>
        <v>0</v>
      </c>
      <c r="EE3">
        <f t="shared" si="1"/>
        <v>0</v>
      </c>
      <c r="EF3">
        <f t="shared" si="1"/>
        <v>0</v>
      </c>
      <c r="EG3">
        <f t="shared" si="1"/>
        <v>0</v>
      </c>
      <c r="EH3">
        <f t="shared" si="1"/>
        <v>0</v>
      </c>
      <c r="EI3">
        <f t="shared" si="1"/>
        <v>0</v>
      </c>
      <c r="EJ3">
        <f t="shared" si="1"/>
        <v>0</v>
      </c>
      <c r="EK3">
        <f t="shared" si="1"/>
        <v>0</v>
      </c>
      <c r="EL3">
        <f t="shared" si="1"/>
        <v>0</v>
      </c>
      <c r="EM3">
        <f t="shared" si="1"/>
        <v>0</v>
      </c>
    </row>
    <row r="4" spans="1:143">
      <c r="A4" s="9" t="str">
        <f>_xlfn.XLOOKUP($E4,'Copy of Raw Data'!$E:$E,'Copy of Raw Data'!A:A,"ERROR",0,1)</f>
        <v>US</v>
      </c>
      <c r="B4" s="9" t="str">
        <f>_xlfn.XLOOKUP($E4,'Copy of Raw Data'!$E:$E,'Copy of Raw Data'!B:B,"ERROR",0,1)</f>
        <v>Hair Mousses</v>
      </c>
      <c r="C4" s="9" t="str">
        <f>_xlfn.XLOOKUP($E4,'Copy of Raw Data'!$E:$E,'Copy of Raw Data'!C:C,"ERROR",0,1)</f>
        <v>Lottabody</v>
      </c>
      <c r="D4" s="9" t="str">
        <f>_xlfn.XLOOKUP($E4,'Copy of Raw Data'!$E:$E,'Copy of Raw Data'!D:D,"ERROR",0,1)</f>
        <v>www.amazon.com/dp/B000TG63EW</v>
      </c>
      <c r="E4" s="9" t="s">
        <v>41</v>
      </c>
      <c r="F4" s="9" t="str">
        <f>_xlfn.XLOOKUP($E4,'Copy of Raw Data'!$E:$E,'Copy of Raw Data'!F:F,"ERROR",0,1)</f>
        <v>Lottabody Coconut Oil and Shea Wrap Me Foaming Curl Mousse , Creates Soft Wraps, Hair Mousse for Curly Hair, Defines Curls, Anti Frizz, 7 Fl Oz</v>
      </c>
      <c r="G4" s="9">
        <f>_xlfn.XLOOKUP($E4,'Copy of Raw Data'!$E:$E,'Copy of Raw Data'!G:G,"ERROR",0,1)</f>
        <v>415461</v>
      </c>
      <c r="H4" s="9">
        <f>_xlfn.XLOOKUP($E4,'Copy of Raw Data'!$E:$E,'Copy of Raw Data'!H:H,"ERROR",0,1)</f>
        <v>1661902.52</v>
      </c>
      <c r="I4" s="9">
        <f>_xlfn.XLOOKUP($E4,'Copy of Raw Data'!$E:$E,'Copy of Raw Data'!I:I,"ERROR",0,1)</f>
        <v>0.0422119899619746</v>
      </c>
      <c r="J4" s="9" t="str">
        <f>_xlfn.XLOOKUP($E4,'Copy of Raw Data'!$E:$E,'Copy of 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0 to 5</v>
      </c>
      <c r="L4" s="9">
        <f>_xlfn.XLOOKUP($E4,'Copy of Raw Data'!$E:$E,'Copy of Raw Data'!L:L,"ERROR",0,1)</f>
        <v>4.04</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 to 10</v>
      </c>
      <c r="N4" s="9">
        <f>_xlfn.XLOOKUP($E4,'Copy of Raw Data'!$E:$E,'Copy of Raw Data'!N:N,"ERROR",0,1)</f>
        <v>7.99</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40% to 50%</v>
      </c>
      <c r="P4" s="16">
        <f t="shared" ref="P4:P67" si="2">(N4-L4)/N4</f>
        <v>0.494367959949937</v>
      </c>
      <c r="Q4" s="9">
        <f>_xlfn.XLOOKUP($E4,'Copy of Raw Data'!$E:$E,'Copy of Raw Data'!Q:Q,"ERROR",0,1)</f>
        <v>7</v>
      </c>
      <c r="R4" s="9" t="str">
        <f>_xlfn.XLOOKUP($E4,'Copy of Raw Data'!$E:$E,'Copy of Raw Data'!R:R,"ERROR",0,1)</f>
        <v>fl oz</v>
      </c>
      <c r="S4" s="17">
        <f t="shared" ref="S4:S67" si="3">L4/Z4</f>
        <v>0.554945054945055</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0.5 to 0.75</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 t="shared" ref="V4:V67" si="4">N4/($Z4*29.57)</f>
        <v>0.0371162486482067</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 t="shared" ref="X4:X67" si="5">L4/($Z4*29.57)</f>
        <v>0.0187671645229981</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7.28</v>
      </c>
      <c r="AA4" s="9" t="str">
        <f>_xlfn.XLOOKUP($E4,'Copy of Raw Data'!$E:$E,'Copy of Raw Data'!AA:AA,"ERROR",0,1)</f>
        <v>oz</v>
      </c>
      <c r="AB4" s="9" t="str">
        <f>_xlfn.XLOOKUP($E4,'Copy of Raw Data'!$E:$E,'Copy of Raw Data'!AB:AB,"ERROR",0,1)</f>
        <v>Pump Bottle</v>
      </c>
      <c r="AC4" s="9" t="str">
        <f>_xlfn.XLOOKUP($E4,'Copy of Raw Data'!$E:$E,'Copy of Raw Data'!AC:AC,"ERROR",0,1)</f>
        <v>Pack of 1</v>
      </c>
      <c r="AD4" s="9" t="str">
        <f>_xlfn.XLOOKUP($E4,'Copy of Raw Data'!$E:$E,'Copy of Raw Data'!AD:AD,"ERROR",0,1)</f>
        <v>Frizz Control, Moisturising, Curl Enhancing, Shine, Fast Drying</v>
      </c>
      <c r="AE4" s="9" t="str">
        <f>_xlfn.XLOOKUP($E4,'Copy of Raw Data'!$E:$E,'Copy of Raw Data'!AO:AO,"ERROR",0,1)</f>
        <v>NA</v>
      </c>
      <c r="AF4" s="9" t="str">
        <f>_xlfn.XLOOKUP($E4,'Copy of Raw Data'!$E:$E,'Copy of Raw Data'!AZ:AZ,"ERROR",0,1)</f>
        <v>Coconut Oil, Shea Oil</v>
      </c>
      <c r="AG4">
        <f t="shared" ref="AG4:AV35" si="6">IF(IFERROR(SEARCH(AG$2,$AF4,1),0)=0,0,1)</f>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1</v>
      </c>
      <c r="BH4">
        <f t="shared" si="0"/>
        <v>1</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c r="CD4">
        <f t="shared" si="0"/>
        <v>0</v>
      </c>
      <c r="CE4">
        <f t="shared" si="0"/>
        <v>0</v>
      </c>
      <c r="CF4">
        <f t="shared" si="0"/>
        <v>0</v>
      </c>
      <c r="CG4">
        <f t="shared" si="0"/>
        <v>0</v>
      </c>
      <c r="CH4">
        <f t="shared" si="0"/>
        <v>0</v>
      </c>
      <c r="CI4">
        <f t="shared" si="0"/>
        <v>0</v>
      </c>
      <c r="CJ4">
        <f t="shared" si="0"/>
        <v>0</v>
      </c>
      <c r="CK4">
        <f t="shared" si="0"/>
        <v>0</v>
      </c>
      <c r="CL4">
        <f t="shared" si="0"/>
        <v>0</v>
      </c>
      <c r="CM4">
        <f t="shared" si="0"/>
        <v>0</v>
      </c>
      <c r="CN4">
        <f t="shared" si="0"/>
        <v>0</v>
      </c>
      <c r="CO4">
        <f t="shared" si="0"/>
        <v>0</v>
      </c>
      <c r="CP4">
        <f t="shared" si="0"/>
        <v>0</v>
      </c>
      <c r="CQ4">
        <f t="shared" si="0"/>
        <v>0</v>
      </c>
      <c r="CR4">
        <f t="shared" si="0"/>
        <v>0</v>
      </c>
      <c r="CS4">
        <f t="shared" si="0"/>
        <v>0</v>
      </c>
      <c r="CT4">
        <f t="shared" si="1"/>
        <v>0</v>
      </c>
      <c r="CU4">
        <f t="shared" si="1"/>
        <v>0</v>
      </c>
      <c r="CV4">
        <f t="shared" si="1"/>
        <v>0</v>
      </c>
      <c r="CW4">
        <f t="shared" si="1"/>
        <v>0</v>
      </c>
      <c r="CX4">
        <f t="shared" si="1"/>
        <v>0</v>
      </c>
      <c r="CY4">
        <f t="shared" si="1"/>
        <v>0</v>
      </c>
      <c r="CZ4">
        <f t="shared" si="1"/>
        <v>0</v>
      </c>
      <c r="DA4">
        <f t="shared" si="1"/>
        <v>0</v>
      </c>
      <c r="DB4">
        <f t="shared" si="1"/>
        <v>0</v>
      </c>
      <c r="DC4">
        <f t="shared" si="1"/>
        <v>0</v>
      </c>
      <c r="DD4">
        <f t="shared" si="1"/>
        <v>0</v>
      </c>
      <c r="DE4">
        <f t="shared" si="1"/>
        <v>0</v>
      </c>
      <c r="DF4">
        <f t="shared" si="1"/>
        <v>0</v>
      </c>
      <c r="DG4">
        <f t="shared" si="1"/>
        <v>0</v>
      </c>
      <c r="DH4">
        <f t="shared" si="1"/>
        <v>0</v>
      </c>
      <c r="DI4">
        <f t="shared" si="1"/>
        <v>0</v>
      </c>
      <c r="DJ4">
        <f t="shared" si="1"/>
        <v>0</v>
      </c>
      <c r="DK4">
        <f t="shared" si="1"/>
        <v>0</v>
      </c>
      <c r="DL4">
        <f t="shared" si="1"/>
        <v>0</v>
      </c>
      <c r="DM4">
        <f t="shared" si="1"/>
        <v>0</v>
      </c>
      <c r="DN4">
        <f t="shared" si="1"/>
        <v>0</v>
      </c>
      <c r="DO4">
        <f t="shared" si="1"/>
        <v>0</v>
      </c>
      <c r="DP4">
        <f t="shared" si="1"/>
        <v>0</v>
      </c>
      <c r="DQ4">
        <f t="shared" si="1"/>
        <v>0</v>
      </c>
      <c r="DR4">
        <f t="shared" si="1"/>
        <v>0</v>
      </c>
      <c r="DS4">
        <f t="shared" si="1"/>
        <v>1</v>
      </c>
      <c r="DT4">
        <f t="shared" si="1"/>
        <v>0</v>
      </c>
      <c r="DU4">
        <f t="shared" si="1"/>
        <v>0</v>
      </c>
      <c r="DV4">
        <f t="shared" si="1"/>
        <v>0</v>
      </c>
      <c r="DW4">
        <f t="shared" si="1"/>
        <v>0</v>
      </c>
      <c r="DX4">
        <f t="shared" si="1"/>
        <v>0</v>
      </c>
      <c r="DY4">
        <f t="shared" si="1"/>
        <v>0</v>
      </c>
      <c r="DZ4">
        <f t="shared" si="1"/>
        <v>0</v>
      </c>
      <c r="EA4">
        <f t="shared" si="1"/>
        <v>0</v>
      </c>
      <c r="EB4">
        <f t="shared" si="1"/>
        <v>0</v>
      </c>
      <c r="EC4">
        <f t="shared" si="1"/>
        <v>0</v>
      </c>
      <c r="ED4">
        <f t="shared" si="1"/>
        <v>0</v>
      </c>
      <c r="EE4">
        <f t="shared" si="1"/>
        <v>0</v>
      </c>
      <c r="EF4">
        <f t="shared" si="1"/>
        <v>0</v>
      </c>
      <c r="EG4">
        <f t="shared" si="1"/>
        <v>0</v>
      </c>
      <c r="EH4">
        <f t="shared" si="1"/>
        <v>0</v>
      </c>
      <c r="EI4">
        <f t="shared" si="1"/>
        <v>0</v>
      </c>
      <c r="EJ4">
        <f t="shared" si="1"/>
        <v>0</v>
      </c>
      <c r="EK4">
        <f t="shared" si="1"/>
        <v>0</v>
      </c>
      <c r="EL4">
        <f t="shared" si="1"/>
        <v>0</v>
      </c>
      <c r="EM4">
        <f t="shared" si="1"/>
        <v>0</v>
      </c>
    </row>
    <row r="5" spans="1:143">
      <c r="A5" s="9" t="str">
        <f>_xlfn.XLOOKUP($E5,'Copy of Raw Data'!$E:$E,'Copy of Raw Data'!A:A,"ERROR",0,1)</f>
        <v>US</v>
      </c>
      <c r="B5" s="9" t="str">
        <f>_xlfn.XLOOKUP($E5,'Copy of Raw Data'!$E:$E,'Copy of Raw Data'!B:B,"ERROR",0,1)</f>
        <v>Hair Mousses</v>
      </c>
      <c r="C5" s="9" t="str">
        <f>_xlfn.XLOOKUP($E5,'Copy of Raw Data'!$E:$E,'Copy of Raw Data'!C:C,"ERROR",0,1)</f>
        <v>kenra</v>
      </c>
      <c r="D5" s="9" t="str">
        <f>_xlfn.XLOOKUP($E5,'Copy of Raw Data'!$E:$E,'Copy of Raw Data'!D:D,"ERROR",0,1)</f>
        <v>www.amazon.com/dp/B00147QL8S</v>
      </c>
      <c r="E5" s="9" t="s">
        <v>45</v>
      </c>
      <c r="F5" s="9" t="str">
        <f>_xlfn.XLOOKUP($E5,'Copy of Raw Data'!$E:$E,'Copy of Raw Data'!F:F,"ERROR",0,1)</f>
        <v>Kenra Volume Mousse Extra 17 | Firm Hold Mousse | All Hair Types Kenra Volume Mousse Extra 17 | Firm Hold Mousse | All Hair Types</v>
      </c>
      <c r="G5" s="9">
        <f>_xlfn.XLOOKUP($E5,'Copy of Raw Data'!$E:$E,'Copy of Raw Data'!G:G,"ERROR",0,1)</f>
        <v>55621</v>
      </c>
      <c r="H5" s="9">
        <f>_xlfn.XLOOKUP($E5,'Copy of Raw Data'!$E:$E,'Copy of Raw Data'!H:H,"ERROR",0,1)</f>
        <v>992883.37</v>
      </c>
      <c r="I5" s="9">
        <f>_xlfn.XLOOKUP($E5,'Copy of Raw Data'!$E:$E,'Copy of Raw Data'!I:I,"ERROR",0,1)</f>
        <v>0.0389796831041948</v>
      </c>
      <c r="J5" s="9" t="str">
        <f>_xlfn.XLOOKUP($E5,'Copy of Raw Data'!$E:$E,'Copy of 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15 to 20</v>
      </c>
      <c r="L5" s="9">
        <f>_xlfn.XLOOKUP($E5,'Copy of Raw Data'!$E:$E,'Copy of Raw Data'!L:L,"ERROR",0,1)</f>
        <v>18.07</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15 to 20</v>
      </c>
      <c r="N5" s="9">
        <f>_xlfn.XLOOKUP($E5,'Copy of Raw Data'!$E:$E,'Copy of Raw Data'!N:N,"ERROR",0,1)</f>
        <v>19.99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8% to 10%</v>
      </c>
      <c r="P5" s="16">
        <f t="shared" si="2"/>
        <v>0.0960480240120059</v>
      </c>
      <c r="Q5" s="9">
        <f>_xlfn.XLOOKUP($E5,'Copy of Raw Data'!$E:$E,'Copy of Raw Data'!Q:Q,"ERROR",0,1)</f>
        <v>8</v>
      </c>
      <c r="R5" s="9" t="str">
        <f>_xlfn.XLOOKUP($E5,'Copy of Raw Data'!$E:$E,'Copy of Raw Data'!R:R,"ERROR",0,1)</f>
        <v>fl oz</v>
      </c>
      <c r="S5" s="17">
        <f t="shared" si="3"/>
        <v>2.171875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2 to 3</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7">
        <f t="shared" si="4"/>
        <v>0.0812527639759632</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7">
        <f t="shared" si="5"/>
        <v>0.073448596550558</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17">
        <f t="array" ref="Z5">_xlfn.IFS(AA5="oz",_xlfn.IFS(R5="oz",Q5,R5="fl oz",Q5*1.04,R5="ml",Q5*0.0338),AA5="fl oz",_xlfn.IFS(R5="oz",Q5/1.04,R5="fl oz",Q5,R5="ml",Q5*0.0338/1.04),AA5="ml",_xlfn.IFS(R5="oz",Q5/0.0338,R5="fl oz",Q5*1.04/0.0338,R5="ml",Q5))</f>
        <v>8.32</v>
      </c>
      <c r="AA5" s="9" t="str">
        <f>_xlfn.XLOOKUP($E5,'Copy of Raw Data'!$E:$E,'Copy of Raw Data'!AA:AA,"ERROR",0,1)</f>
        <v>oz</v>
      </c>
      <c r="AB5" s="9" t="str">
        <f>_xlfn.XLOOKUP($E5,'Copy of Raw Data'!$E:$E,'Copy of Raw Data'!AB:AB,"ERROR",0,1)</f>
        <v>Spray Can</v>
      </c>
      <c r="AC5" s="9" t="str">
        <f>_xlfn.XLOOKUP($E5,'Copy of Raw Data'!$E:$E,'Copy of Raw Data'!AC:AC,"ERROR",0,1)</f>
        <v>Pack of 1</v>
      </c>
      <c r="AD5" s="9" t="str">
        <f>_xlfn.XLOOKUP($E5,'Copy of Raw Data'!$E:$E,'Copy of Raw Data'!AD:AD,"ERROR",0,1)</f>
        <v>Heat Protection, Humidity Resistant, Shine, Anti Drying, Volumizing</v>
      </c>
      <c r="AE5" s="9" t="str">
        <f>_xlfn.XLOOKUP($E5,'Copy of Raw Data'!$E:$E,'Copy of Raw Data'!AO:AO,"ERROR",0,1)</f>
        <v>Alcohol Free</v>
      </c>
      <c r="AF5" s="9" t="str">
        <f>_xlfn.XLOOKUP($E5,'Copy of Raw Data'!$E:$E,'Copy of Raw Data'!AZ:AZ,"ERROR",0,1)</f>
        <v>Cocamidopropyl Betaine, Water, Hydrolyzed Wheat Protein</v>
      </c>
      <c r="AG5">
        <f t="shared" si="6"/>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1</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c r="CD5">
        <f t="shared" si="0"/>
        <v>0</v>
      </c>
      <c r="CE5">
        <f t="shared" si="0"/>
        <v>0</v>
      </c>
      <c r="CF5">
        <f t="shared" si="0"/>
        <v>1</v>
      </c>
      <c r="CG5">
        <f t="shared" si="0"/>
        <v>0</v>
      </c>
      <c r="CH5">
        <f t="shared" si="0"/>
        <v>0</v>
      </c>
      <c r="CI5">
        <f t="shared" si="0"/>
        <v>0</v>
      </c>
      <c r="CJ5">
        <f t="shared" si="0"/>
        <v>0</v>
      </c>
      <c r="CK5">
        <f t="shared" si="0"/>
        <v>0</v>
      </c>
      <c r="CL5">
        <f t="shared" si="0"/>
        <v>0</v>
      </c>
      <c r="CM5">
        <f t="shared" si="0"/>
        <v>0</v>
      </c>
      <c r="CN5">
        <f t="shared" si="0"/>
        <v>0</v>
      </c>
      <c r="CO5">
        <f t="shared" si="0"/>
        <v>0</v>
      </c>
      <c r="CP5">
        <f t="shared" si="0"/>
        <v>0</v>
      </c>
      <c r="CQ5">
        <f t="shared" si="0"/>
        <v>0</v>
      </c>
      <c r="CR5">
        <f t="shared" si="0"/>
        <v>0</v>
      </c>
      <c r="CS5">
        <f t="shared" si="0"/>
        <v>0</v>
      </c>
      <c r="CT5">
        <f t="shared" si="1"/>
        <v>0</v>
      </c>
      <c r="CU5">
        <f t="shared" si="1"/>
        <v>0</v>
      </c>
      <c r="CV5">
        <f t="shared" si="1"/>
        <v>0</v>
      </c>
      <c r="CW5">
        <f t="shared" si="1"/>
        <v>0</v>
      </c>
      <c r="CX5">
        <f t="shared" si="1"/>
        <v>0</v>
      </c>
      <c r="CY5">
        <f t="shared" si="1"/>
        <v>0</v>
      </c>
      <c r="CZ5">
        <f t="shared" si="1"/>
        <v>0</v>
      </c>
      <c r="DA5">
        <f t="shared" si="1"/>
        <v>0</v>
      </c>
      <c r="DB5">
        <f t="shared" si="1"/>
        <v>0</v>
      </c>
      <c r="DC5">
        <f t="shared" si="1"/>
        <v>0</v>
      </c>
      <c r="DD5">
        <f t="shared" si="1"/>
        <v>0</v>
      </c>
      <c r="DE5">
        <f t="shared" si="1"/>
        <v>0</v>
      </c>
      <c r="DF5">
        <f t="shared" si="1"/>
        <v>0</v>
      </c>
      <c r="DG5">
        <f t="shared" si="1"/>
        <v>0</v>
      </c>
      <c r="DH5">
        <f t="shared" si="1"/>
        <v>0</v>
      </c>
      <c r="DI5">
        <f t="shared" si="1"/>
        <v>0</v>
      </c>
      <c r="DJ5">
        <f t="shared" si="1"/>
        <v>0</v>
      </c>
      <c r="DK5">
        <f t="shared" si="1"/>
        <v>0</v>
      </c>
      <c r="DL5">
        <f t="shared" si="1"/>
        <v>0</v>
      </c>
      <c r="DM5">
        <f t="shared" si="1"/>
        <v>0</v>
      </c>
      <c r="DN5">
        <f t="shared" si="1"/>
        <v>0</v>
      </c>
      <c r="DO5">
        <f t="shared" si="1"/>
        <v>0</v>
      </c>
      <c r="DP5">
        <f t="shared" si="1"/>
        <v>0</v>
      </c>
      <c r="DQ5">
        <f t="shared" si="1"/>
        <v>0</v>
      </c>
      <c r="DR5">
        <f t="shared" si="1"/>
        <v>0</v>
      </c>
      <c r="DS5">
        <f t="shared" si="1"/>
        <v>0</v>
      </c>
      <c r="DT5">
        <f t="shared" si="1"/>
        <v>0</v>
      </c>
      <c r="DU5">
        <f t="shared" si="1"/>
        <v>0</v>
      </c>
      <c r="DV5">
        <f t="shared" si="1"/>
        <v>0</v>
      </c>
      <c r="DW5">
        <f t="shared" si="1"/>
        <v>0</v>
      </c>
      <c r="DX5">
        <f t="shared" si="1"/>
        <v>0</v>
      </c>
      <c r="DY5">
        <f t="shared" si="1"/>
        <v>0</v>
      </c>
      <c r="DZ5">
        <f t="shared" si="1"/>
        <v>0</v>
      </c>
      <c r="EA5">
        <f t="shared" si="1"/>
        <v>0</v>
      </c>
      <c r="EB5">
        <f t="shared" si="1"/>
        <v>0</v>
      </c>
      <c r="EC5">
        <f t="shared" si="1"/>
        <v>0</v>
      </c>
      <c r="ED5">
        <f t="shared" si="1"/>
        <v>0</v>
      </c>
      <c r="EE5">
        <f t="shared" si="1"/>
        <v>0</v>
      </c>
      <c r="EF5">
        <f t="shared" si="1"/>
        <v>0</v>
      </c>
      <c r="EG5">
        <f t="shared" si="1"/>
        <v>0</v>
      </c>
      <c r="EH5">
        <f t="shared" si="1"/>
        <v>0</v>
      </c>
      <c r="EI5">
        <f t="shared" si="1"/>
        <v>1</v>
      </c>
      <c r="EJ5">
        <f t="shared" si="1"/>
        <v>1</v>
      </c>
      <c r="EK5">
        <f t="shared" si="1"/>
        <v>0</v>
      </c>
      <c r="EL5">
        <f t="shared" si="1"/>
        <v>0</v>
      </c>
      <c r="EM5">
        <f t="shared" si="1"/>
        <v>0</v>
      </c>
    </row>
    <row r="6" spans="1:143">
      <c r="A6" s="9" t="str">
        <f>_xlfn.XLOOKUP($E6,'Copy of Raw Data'!$E:$E,'Copy of Raw Data'!A:A,"ERROR",0,1)</f>
        <v>US</v>
      </c>
      <c r="B6" s="9" t="str">
        <f>_xlfn.XLOOKUP($E6,'Copy of Raw Data'!$E:$E,'Copy of Raw Data'!B:B,"ERROR",0,1)</f>
        <v>Hair Mousses</v>
      </c>
      <c r="C6" s="9" t="str">
        <f>_xlfn.XLOOKUP($E6,'Copy of Raw Data'!$E:$E,'Copy of Raw Data'!C:C,"ERROR",0,1)</f>
        <v>sexyhair</v>
      </c>
      <c r="D6" s="9" t="str">
        <f>_xlfn.XLOOKUP($E6,'Copy of Raw Data'!$E:$E,'Copy of Raw Data'!D:D,"ERROR",0,1)</f>
        <v>www.amazon.com/dp/B08735MT2B</v>
      </c>
      <c r="E6" s="9" t="s">
        <v>49</v>
      </c>
      <c r="F6" s="9" t="str">
        <f>_xlfn.XLOOKUP($E6,'Copy of Raw Data'!$E:$E,'Copy of Raw Data'!F:F,"ERROR",0,1)</f>
        <v>SexyHair Big Spray &amp; Play Volumizing Hairspray | Hold and Shine | Up to 72 Hour Humidity Resistance | All Hair Types</v>
      </c>
      <c r="G6" s="9">
        <f>_xlfn.XLOOKUP($E6,'Copy of Raw Data'!$E:$E,'Copy of Raw Data'!G:G,"ERROR",0,1)</f>
        <v>44748</v>
      </c>
      <c r="H6" s="9">
        <f>_xlfn.XLOOKUP($E6,'Copy of Raw Data'!$E:$E,'Copy of Raw Data'!H:H,"ERROR",0,1)</f>
        <v>916855.12</v>
      </c>
      <c r="I6" s="9">
        <f>_xlfn.XLOOKUP($E6,'Copy of Raw Data'!$E:$E,'Copy of Raw Data'!I:I,"ERROR",0,1)</f>
        <v>0.0323442391232582</v>
      </c>
      <c r="J6" s="9" t="str">
        <f>_xlfn.XLOOKUP($E6,'Copy of Raw Data'!$E:$E,'Copy of 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_xlfn.XLOOKUP($E6,'Copy of Raw Data'!$E:$E,'Copy of Raw Data'!L:L,"ERROR",0,1)</f>
        <v>20.85</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_xlfn.XLOOKUP($E6,'Copy of Raw Data'!$E:$E,'Copy of Raw Data'!N:N,"ERROR",0,1)</f>
        <v>21.15</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6">
        <f t="shared" si="2"/>
        <v>0.0141843971631204</v>
      </c>
      <c r="Q6" s="9">
        <f>_xlfn.XLOOKUP($E6,'Copy of Raw Data'!$E:$E,'Copy of Raw Data'!Q:Q,"ERROR",0,1)</f>
        <v>10</v>
      </c>
      <c r="R6" s="9" t="str">
        <f>_xlfn.XLOOKUP($E6,'Copy of Raw Data'!$E:$E,'Copy of Raw Data'!R:R,"ERROR",0,1)</f>
        <v>fl oz</v>
      </c>
      <c r="S6" s="17">
        <f t="shared" si="3"/>
        <v>2.00480769230769</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4"/>
        <v>0.068774225436383</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5"/>
        <v>0.0677987045082074</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10 to 15</v>
      </c>
      <c r="Z6" s="17">
        <f t="array" ref="Z6">_xlfn.IFS(AA6="oz",_xlfn.IFS(R6="oz",Q6,R6="fl oz",Q6*1.04,R6="ml",Q6*0.0338),AA6="fl oz",_xlfn.IFS(R6="oz",Q6/1.04,R6="fl oz",Q6,R6="ml",Q6*0.0338/1.04),AA6="ml",_xlfn.IFS(R6="oz",Q6/0.0338,R6="fl oz",Q6*1.04/0.0338,R6="ml",Q6))</f>
        <v>10.4</v>
      </c>
      <c r="AA6" s="9" t="str">
        <f>_xlfn.XLOOKUP($E6,'Copy of Raw Data'!$E:$E,'Copy of Raw Data'!AA:AA,"ERROR",0,1)</f>
        <v>oz</v>
      </c>
      <c r="AB6" s="9" t="str">
        <f>_xlfn.XLOOKUP($E6,'Copy of Raw Data'!$E:$E,'Copy of Raw Data'!AB:AB,"ERROR",0,1)</f>
        <v>Spray Can</v>
      </c>
      <c r="AC6" s="9" t="str">
        <f>_xlfn.XLOOKUP($E6,'Copy of Raw Data'!$E:$E,'Copy of Raw Data'!AC:AC,"ERROR",0,1)</f>
        <v>Pack of 1</v>
      </c>
      <c r="AD6" s="9" t="str">
        <f>_xlfn.XLOOKUP($E6,'Copy of Raw Data'!$E:$E,'Copy of Raw Data'!AD:AD,"ERROR",0,1)</f>
        <v>Hold, Heat Protection, Humidity Protection, Shine, Volumizing, Lifting</v>
      </c>
      <c r="AE6" s="9" t="str">
        <f>_xlfn.XLOOKUP($E6,'Copy of Raw Data'!$E:$E,'Copy of Raw Data'!AO:AO,"ERROR",0,1)</f>
        <v>Cruelty Free</v>
      </c>
      <c r="AF6" s="9" t="str">
        <f>_xlfn.XLOOKUP($E6,'Copy of Raw Data'!$E:$E,'Copy of Raw Data'!AZ:AZ,"ERROR",0,1)</f>
        <v>Water, Dimethicone, Diazolidinyl Urea</v>
      </c>
      <c r="AG6">
        <f t="shared" si="6"/>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1</v>
      </c>
      <c r="BN6">
        <f t="shared" si="0"/>
        <v>1</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c r="CD6">
        <f t="shared" si="0"/>
        <v>0</v>
      </c>
      <c r="CE6">
        <f t="shared" si="0"/>
        <v>0</v>
      </c>
      <c r="CF6">
        <f t="shared" si="0"/>
        <v>0</v>
      </c>
      <c r="CG6">
        <f t="shared" si="0"/>
        <v>0</v>
      </c>
      <c r="CH6">
        <f t="shared" si="0"/>
        <v>0</v>
      </c>
      <c r="CI6">
        <f t="shared" si="0"/>
        <v>0</v>
      </c>
      <c r="CJ6">
        <f t="shared" si="0"/>
        <v>0</v>
      </c>
      <c r="CK6">
        <f t="shared" si="0"/>
        <v>0</v>
      </c>
      <c r="CL6">
        <f t="shared" si="0"/>
        <v>0</v>
      </c>
      <c r="CM6">
        <f t="shared" si="0"/>
        <v>0</v>
      </c>
      <c r="CN6">
        <f t="shared" si="0"/>
        <v>0</v>
      </c>
      <c r="CO6">
        <f t="shared" si="0"/>
        <v>0</v>
      </c>
      <c r="CP6">
        <f t="shared" si="0"/>
        <v>0</v>
      </c>
      <c r="CQ6">
        <f t="shared" si="0"/>
        <v>0</v>
      </c>
      <c r="CR6">
        <f t="shared" si="0"/>
        <v>0</v>
      </c>
      <c r="CS6">
        <f t="shared" ref="AH6:CS58" si="7">IF(IFERROR(SEARCH(CS$2,$AF6,1),0)=0,0,1)</f>
        <v>0</v>
      </c>
      <c r="CT6">
        <f t="shared" si="1"/>
        <v>0</v>
      </c>
      <c r="CU6">
        <f t="shared" si="1"/>
        <v>0</v>
      </c>
      <c r="CV6">
        <f t="shared" si="1"/>
        <v>0</v>
      </c>
      <c r="CW6">
        <f t="shared" si="1"/>
        <v>0</v>
      </c>
      <c r="CX6">
        <f t="shared" si="1"/>
        <v>0</v>
      </c>
      <c r="CY6">
        <f t="shared" si="1"/>
        <v>0</v>
      </c>
      <c r="CZ6">
        <f t="shared" si="1"/>
        <v>0</v>
      </c>
      <c r="DA6">
        <f t="shared" si="1"/>
        <v>0</v>
      </c>
      <c r="DB6">
        <f t="shared" si="1"/>
        <v>0</v>
      </c>
      <c r="DC6">
        <f t="shared" si="1"/>
        <v>0</v>
      </c>
      <c r="DD6">
        <f t="shared" si="1"/>
        <v>0</v>
      </c>
      <c r="DE6">
        <f t="shared" si="1"/>
        <v>0</v>
      </c>
      <c r="DF6">
        <f t="shared" si="1"/>
        <v>0</v>
      </c>
      <c r="DG6">
        <f t="shared" si="1"/>
        <v>0</v>
      </c>
      <c r="DH6">
        <f t="shared" si="1"/>
        <v>0</v>
      </c>
      <c r="DI6">
        <f t="shared" si="1"/>
        <v>0</v>
      </c>
      <c r="DJ6">
        <f t="shared" si="1"/>
        <v>0</v>
      </c>
      <c r="DK6">
        <f t="shared" si="1"/>
        <v>0</v>
      </c>
      <c r="DL6">
        <f t="shared" si="1"/>
        <v>0</v>
      </c>
      <c r="DM6">
        <f t="shared" si="1"/>
        <v>0</v>
      </c>
      <c r="DN6">
        <f t="shared" si="1"/>
        <v>0</v>
      </c>
      <c r="DO6">
        <f t="shared" si="1"/>
        <v>0</v>
      </c>
      <c r="DP6">
        <f t="shared" si="1"/>
        <v>0</v>
      </c>
      <c r="DQ6">
        <f t="shared" si="1"/>
        <v>0</v>
      </c>
      <c r="DR6">
        <f t="shared" si="1"/>
        <v>0</v>
      </c>
      <c r="DS6">
        <f t="shared" si="1"/>
        <v>0</v>
      </c>
      <c r="DT6">
        <f t="shared" si="1"/>
        <v>0</v>
      </c>
      <c r="DU6">
        <f t="shared" si="1"/>
        <v>0</v>
      </c>
      <c r="DV6">
        <f t="shared" si="1"/>
        <v>0</v>
      </c>
      <c r="DW6">
        <f t="shared" si="1"/>
        <v>0</v>
      </c>
      <c r="DX6">
        <f t="shared" si="1"/>
        <v>0</v>
      </c>
      <c r="DY6">
        <f t="shared" si="1"/>
        <v>0</v>
      </c>
      <c r="DZ6">
        <f t="shared" si="1"/>
        <v>0</v>
      </c>
      <c r="EA6">
        <f t="shared" si="1"/>
        <v>0</v>
      </c>
      <c r="EB6">
        <f t="shared" si="1"/>
        <v>0</v>
      </c>
      <c r="EC6">
        <f t="shared" si="1"/>
        <v>0</v>
      </c>
      <c r="ED6">
        <f t="shared" si="1"/>
        <v>0</v>
      </c>
      <c r="EE6">
        <f t="shared" si="1"/>
        <v>0</v>
      </c>
      <c r="EF6">
        <f t="shared" si="1"/>
        <v>0</v>
      </c>
      <c r="EG6">
        <f t="shared" si="1"/>
        <v>0</v>
      </c>
      <c r="EH6">
        <f t="shared" si="1"/>
        <v>0</v>
      </c>
      <c r="EI6">
        <f t="shared" si="1"/>
        <v>1</v>
      </c>
      <c r="EJ6">
        <f t="shared" si="1"/>
        <v>0</v>
      </c>
      <c r="EK6">
        <f t="shared" si="1"/>
        <v>0</v>
      </c>
      <c r="EL6">
        <f t="shared" si="1"/>
        <v>0</v>
      </c>
      <c r="EM6">
        <f t="shared" si="1"/>
        <v>0</v>
      </c>
    </row>
    <row r="7" spans="1:143">
      <c r="A7" s="9" t="str">
        <f>_xlfn.XLOOKUP($E7,'Copy of Raw Data'!$E:$E,'Copy of Raw Data'!A:A,"ERROR",0,1)</f>
        <v>US</v>
      </c>
      <c r="B7" s="9" t="str">
        <f>_xlfn.XLOOKUP($E7,'Copy of Raw Data'!$E:$E,'Copy of Raw Data'!B:B,"ERROR",0,1)</f>
        <v>Hair Mousses</v>
      </c>
      <c r="C7" s="9" t="str">
        <f>_xlfn.XLOOKUP($E7,'Copy of Raw Data'!$E:$E,'Copy of Raw Data'!C:C,"ERROR",0,1)</f>
        <v>amika</v>
      </c>
      <c r="D7" s="9" t="str">
        <f>_xlfn.XLOOKUP($E7,'Copy of Raw Data'!$E:$E,'Copy of Raw Data'!D:D,"ERROR",0,1)</f>
        <v>www.amazon.com/dp/B07H3GBS31</v>
      </c>
      <c r="E7" s="9" t="s">
        <v>53</v>
      </c>
      <c r="F7" s="9" t="str">
        <f>_xlfn.XLOOKUP($E7,'Copy of Raw Data'!$E:$E,'Copy of Raw Data'!F:F,"ERROR",0,1)</f>
        <v>amika plus size perfect body mousse</v>
      </c>
      <c r="G7" s="9">
        <f>_xlfn.XLOOKUP($E7,'Copy of Raw Data'!$E:$E,'Copy of Raw Data'!G:G,"ERROR",0,1)</f>
        <v>25539</v>
      </c>
      <c r="H7" s="9">
        <f>_xlfn.XLOOKUP($E7,'Copy of Raw Data'!$E:$E,'Copy of Raw Data'!H:H,"ERROR",0,1)</f>
        <v>760780.46</v>
      </c>
      <c r="I7" s="9">
        <f>_xlfn.XLOOKUP($E7,'Copy of Raw Data'!$E:$E,'Copy of Raw Data'!I:I,"ERROR",0,1)</f>
        <v>0.02836982250898</v>
      </c>
      <c r="J7" s="9" t="str">
        <f>_xlfn.XLOOKUP($E7,'Copy of Raw Data'!$E:$E,'Copy of 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_xlfn.XLOOKUP($E7,'Copy of Raw Data'!$E:$E,'Copy of Raw Data'!L:L,"ERROR",0,1)</f>
        <v>29.88</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_xlfn.XLOOKUP($E7,'Copy of Raw Data'!$E:$E,'Copy of Raw Data'!N:N,"ERROR",0,1)</f>
        <v>29.94</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2"/>
        <v>0.00200400801603214</v>
      </c>
      <c r="Q7" s="9">
        <f>_xlfn.XLOOKUP($E7,'Copy of Raw Data'!$E:$E,'Copy of Raw Data'!Q:Q,"ERROR",0,1)</f>
        <v>8.5</v>
      </c>
      <c r="R7" s="9" t="str">
        <f>_xlfn.XLOOKUP($E7,'Copy of Raw Data'!$E:$E,'Copy of Raw Data'!R:R,"ERROR",0,1)</f>
        <v>fl oz</v>
      </c>
      <c r="S7" s="17">
        <f t="shared" si="3"/>
        <v>3.38009049773756</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3 to 4</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0.1 to 0.2</v>
      </c>
      <c r="V7" s="17">
        <f t="shared" si="4"/>
        <v>0.114537633684623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0.1 to 0.2</v>
      </c>
      <c r="X7" s="17">
        <f t="shared" si="5"/>
        <v>0.114308099348582</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17">
        <f t="array" ref="Z7">_xlfn.IFS(AA7="oz",_xlfn.IFS(R7="oz",Q7,R7="fl oz",Q7*1.04,R7="ml",Q7*0.0338),AA7="fl oz",_xlfn.IFS(R7="oz",Q7/1.04,R7="fl oz",Q7,R7="ml",Q7*0.0338/1.04),AA7="ml",_xlfn.IFS(R7="oz",Q7/0.0338,R7="fl oz",Q7*1.04/0.0338,R7="ml",Q7))</f>
        <v>8.84</v>
      </c>
      <c r="AA7" s="9" t="str">
        <f>_xlfn.XLOOKUP($E7,'Copy of Raw Data'!$E:$E,'Copy of Raw Data'!AA:AA,"ERROR",0,1)</f>
        <v>oz</v>
      </c>
      <c r="AB7" s="9" t="str">
        <f>_xlfn.XLOOKUP($E7,'Copy of Raw Data'!$E:$E,'Copy of Raw Data'!AB:AB,"ERROR",0,1)</f>
        <v>Spray Can</v>
      </c>
      <c r="AC7" s="9" t="str">
        <f>_xlfn.XLOOKUP($E7,'Copy of Raw Data'!$E:$E,'Copy of Raw Data'!AC:AC,"ERROR",0,1)</f>
        <v>Pack of 1</v>
      </c>
      <c r="AD7" s="9" t="str">
        <f>_xlfn.XLOOKUP($E7,'Copy of Raw Data'!$E:$E,'Copy of Raw Data'!AD:AD,"ERROR",0,1)</f>
        <v>Hold, Volumizing, Frizz Control, Heat Protection, Humidity Protection, Bounce</v>
      </c>
      <c r="AE7" s="9" t="str">
        <f>_xlfn.XLOOKUP($E7,'Copy of Raw Data'!$E:$E,'Copy of Raw Data'!AO:AO,"ERROR",0,1)</f>
        <v>Artificial Colorant Free, Formaldehyde Free, Mineral Oil Free, Oxybenzone Free, Triclosan Free, Aluminium Free, Talcum Free, Vegetarian, Cruelty Free, Gluten Free</v>
      </c>
      <c r="AF7" s="9" t="str">
        <f>_xlfn.XLOOKUP($E7,'Copy of Raw Data'!$E:$E,'Copy of Raw Data'!AZ:AZ,"ERROR",0,1)</f>
        <v>Berry, Acrylate Copolymer, Fatty Acids</v>
      </c>
      <c r="AG7">
        <f t="shared" si="6"/>
        <v>0</v>
      </c>
      <c r="AH7">
        <f t="shared" si="7"/>
        <v>1</v>
      </c>
      <c r="AI7">
        <f t="shared" si="7"/>
        <v>0</v>
      </c>
      <c r="AJ7">
        <f t="shared" si="7"/>
        <v>0</v>
      </c>
      <c r="AK7">
        <f t="shared" si="7"/>
        <v>0</v>
      </c>
      <c r="AL7">
        <f t="shared" si="7"/>
        <v>0</v>
      </c>
      <c r="AM7">
        <f t="shared" si="7"/>
        <v>0</v>
      </c>
      <c r="AN7">
        <f t="shared" si="7"/>
        <v>0</v>
      </c>
      <c r="AO7">
        <f t="shared" si="7"/>
        <v>0</v>
      </c>
      <c r="AP7">
        <f t="shared" si="7"/>
        <v>0</v>
      </c>
      <c r="AQ7">
        <f t="shared" si="7"/>
        <v>0</v>
      </c>
      <c r="AR7">
        <f t="shared" si="7"/>
        <v>0</v>
      </c>
      <c r="AS7">
        <f t="shared" si="7"/>
        <v>0</v>
      </c>
      <c r="AT7">
        <f t="shared" si="7"/>
        <v>0</v>
      </c>
      <c r="AU7">
        <f t="shared" si="7"/>
        <v>0</v>
      </c>
      <c r="AV7">
        <f t="shared" si="7"/>
        <v>1</v>
      </c>
      <c r="AW7">
        <f t="shared" si="7"/>
        <v>0</v>
      </c>
      <c r="AX7">
        <f t="shared" si="7"/>
        <v>0</v>
      </c>
      <c r="AY7">
        <f t="shared" si="7"/>
        <v>0</v>
      </c>
      <c r="AZ7">
        <f t="shared" si="7"/>
        <v>0</v>
      </c>
      <c r="BA7">
        <f t="shared" si="7"/>
        <v>0</v>
      </c>
      <c r="BB7">
        <f t="shared" si="7"/>
        <v>0</v>
      </c>
      <c r="BC7">
        <f t="shared" si="7"/>
        <v>0</v>
      </c>
      <c r="BD7">
        <f t="shared" si="7"/>
        <v>0</v>
      </c>
      <c r="BE7">
        <f t="shared" si="7"/>
        <v>0</v>
      </c>
      <c r="BF7">
        <f t="shared" si="7"/>
        <v>0</v>
      </c>
      <c r="BG7">
        <f t="shared" si="7"/>
        <v>0</v>
      </c>
      <c r="BH7">
        <f t="shared" si="7"/>
        <v>0</v>
      </c>
      <c r="BI7">
        <f t="shared" si="7"/>
        <v>0</v>
      </c>
      <c r="BJ7">
        <f t="shared" si="7"/>
        <v>1</v>
      </c>
      <c r="BK7">
        <f t="shared" si="7"/>
        <v>0</v>
      </c>
      <c r="BL7">
        <f t="shared" si="7"/>
        <v>0</v>
      </c>
      <c r="BM7">
        <f t="shared" si="7"/>
        <v>0</v>
      </c>
      <c r="BN7">
        <f t="shared" si="7"/>
        <v>0</v>
      </c>
      <c r="BO7">
        <f t="shared" si="7"/>
        <v>0</v>
      </c>
      <c r="BP7">
        <f t="shared" si="7"/>
        <v>0</v>
      </c>
      <c r="BQ7">
        <f t="shared" si="7"/>
        <v>0</v>
      </c>
      <c r="BR7">
        <f t="shared" si="7"/>
        <v>0</v>
      </c>
      <c r="BS7">
        <f t="shared" si="7"/>
        <v>0</v>
      </c>
      <c r="BT7">
        <f t="shared" si="7"/>
        <v>1</v>
      </c>
      <c r="BU7">
        <f t="shared" si="7"/>
        <v>0</v>
      </c>
      <c r="BV7">
        <f t="shared" si="7"/>
        <v>0</v>
      </c>
      <c r="BW7">
        <f t="shared" si="7"/>
        <v>0</v>
      </c>
      <c r="BX7">
        <f t="shared" si="7"/>
        <v>0</v>
      </c>
      <c r="BY7">
        <f t="shared" si="7"/>
        <v>0</v>
      </c>
      <c r="BZ7">
        <f t="shared" si="7"/>
        <v>0</v>
      </c>
      <c r="CA7">
        <f t="shared" si="7"/>
        <v>0</v>
      </c>
      <c r="CB7">
        <f t="shared" si="7"/>
        <v>0</v>
      </c>
      <c r="CC7">
        <f t="shared" si="7"/>
        <v>0</v>
      </c>
      <c r="CD7">
        <f t="shared" si="7"/>
        <v>0</v>
      </c>
      <c r="CE7">
        <f t="shared" si="7"/>
        <v>0</v>
      </c>
      <c r="CF7">
        <f t="shared" si="7"/>
        <v>0</v>
      </c>
      <c r="CG7">
        <f t="shared" si="7"/>
        <v>0</v>
      </c>
      <c r="CH7">
        <f t="shared" si="7"/>
        <v>0</v>
      </c>
      <c r="CI7">
        <f t="shared" si="7"/>
        <v>0</v>
      </c>
      <c r="CJ7">
        <f t="shared" si="7"/>
        <v>0</v>
      </c>
      <c r="CK7">
        <f t="shared" si="7"/>
        <v>0</v>
      </c>
      <c r="CL7">
        <f t="shared" si="7"/>
        <v>0</v>
      </c>
      <c r="CM7">
        <f t="shared" si="7"/>
        <v>0</v>
      </c>
      <c r="CN7">
        <f t="shared" si="7"/>
        <v>0</v>
      </c>
      <c r="CO7">
        <f t="shared" si="7"/>
        <v>0</v>
      </c>
      <c r="CP7">
        <f t="shared" si="7"/>
        <v>0</v>
      </c>
      <c r="CQ7">
        <f t="shared" si="7"/>
        <v>0</v>
      </c>
      <c r="CR7">
        <f t="shared" si="7"/>
        <v>0</v>
      </c>
      <c r="CS7">
        <f t="shared" si="7"/>
        <v>0</v>
      </c>
      <c r="CT7">
        <f t="shared" si="1"/>
        <v>0</v>
      </c>
      <c r="CU7">
        <f t="shared" si="1"/>
        <v>0</v>
      </c>
      <c r="CV7">
        <f t="shared" si="1"/>
        <v>0</v>
      </c>
      <c r="CW7">
        <f t="shared" si="1"/>
        <v>0</v>
      </c>
      <c r="CX7">
        <f t="shared" si="1"/>
        <v>0</v>
      </c>
      <c r="CY7">
        <f t="shared" si="1"/>
        <v>0</v>
      </c>
      <c r="CZ7">
        <f t="shared" si="1"/>
        <v>0</v>
      </c>
      <c r="DA7">
        <f t="shared" si="1"/>
        <v>0</v>
      </c>
      <c r="DB7">
        <f t="shared" si="1"/>
        <v>0</v>
      </c>
      <c r="DC7">
        <f t="shared" si="1"/>
        <v>0</v>
      </c>
      <c r="DD7">
        <f t="shared" si="1"/>
        <v>0</v>
      </c>
      <c r="DE7">
        <f t="shared" si="1"/>
        <v>0</v>
      </c>
      <c r="DF7">
        <f t="shared" si="1"/>
        <v>0</v>
      </c>
      <c r="DG7">
        <f t="shared" si="1"/>
        <v>0</v>
      </c>
      <c r="DH7">
        <f t="shared" si="1"/>
        <v>0</v>
      </c>
      <c r="DI7">
        <f t="shared" si="1"/>
        <v>0</v>
      </c>
      <c r="DJ7">
        <f t="shared" si="1"/>
        <v>0</v>
      </c>
      <c r="DK7">
        <f t="shared" si="1"/>
        <v>0</v>
      </c>
      <c r="DL7">
        <f t="shared" si="1"/>
        <v>0</v>
      </c>
      <c r="DM7">
        <f t="shared" si="1"/>
        <v>0</v>
      </c>
      <c r="DN7">
        <f t="shared" si="1"/>
        <v>0</v>
      </c>
      <c r="DO7">
        <f t="shared" si="1"/>
        <v>0</v>
      </c>
      <c r="DP7">
        <f t="shared" si="1"/>
        <v>0</v>
      </c>
      <c r="DQ7">
        <f t="shared" si="1"/>
        <v>0</v>
      </c>
      <c r="DR7">
        <f t="shared" si="1"/>
        <v>0</v>
      </c>
      <c r="DS7">
        <f t="shared" si="1"/>
        <v>0</v>
      </c>
      <c r="DT7">
        <f t="shared" si="1"/>
        <v>0</v>
      </c>
      <c r="DU7">
        <f t="shared" si="1"/>
        <v>0</v>
      </c>
      <c r="DV7">
        <f t="shared" si="1"/>
        <v>0</v>
      </c>
      <c r="DW7">
        <f t="shared" si="1"/>
        <v>0</v>
      </c>
      <c r="DX7">
        <f t="shared" si="1"/>
        <v>0</v>
      </c>
      <c r="DY7">
        <f t="shared" si="1"/>
        <v>0</v>
      </c>
      <c r="DZ7">
        <f t="shared" si="1"/>
        <v>0</v>
      </c>
      <c r="EA7">
        <f t="shared" si="1"/>
        <v>0</v>
      </c>
      <c r="EB7">
        <f t="shared" si="1"/>
        <v>0</v>
      </c>
      <c r="EC7">
        <f t="shared" si="1"/>
        <v>0</v>
      </c>
      <c r="ED7">
        <f t="shared" si="1"/>
        <v>0</v>
      </c>
      <c r="EE7">
        <f t="shared" si="1"/>
        <v>0</v>
      </c>
      <c r="EF7">
        <f t="shared" si="1"/>
        <v>0</v>
      </c>
      <c r="EG7">
        <f t="shared" si="1"/>
        <v>0</v>
      </c>
      <c r="EH7">
        <f t="shared" si="1"/>
        <v>0</v>
      </c>
      <c r="EI7">
        <f t="shared" si="1"/>
        <v>0</v>
      </c>
      <c r="EJ7">
        <f t="shared" si="1"/>
        <v>0</v>
      </c>
      <c r="EK7">
        <f t="shared" si="1"/>
        <v>0</v>
      </c>
      <c r="EL7">
        <f t="shared" si="1"/>
        <v>0</v>
      </c>
      <c r="EM7">
        <f t="shared" si="1"/>
        <v>0</v>
      </c>
    </row>
    <row r="8" spans="1:143">
      <c r="A8" s="9" t="str">
        <f>_xlfn.XLOOKUP($E8,'Copy of Raw Data'!$E:$E,'Copy of Raw Data'!A:A,"ERROR",0,1)</f>
        <v>US</v>
      </c>
      <c r="B8" s="9" t="str">
        <f>_xlfn.XLOOKUP($E8,'Copy of Raw Data'!$E:$E,'Copy of Raw Data'!B:B,"ERROR",0,1)</f>
        <v>Hair Mousses</v>
      </c>
      <c r="C8" s="9" t="str">
        <f>_xlfn.XLOOKUP($E8,'Copy of Raw Data'!$E:$E,'Copy of Raw Data'!C:C,"ERROR",0,1)</f>
        <v>Moroccanoil</v>
      </c>
      <c r="D8" s="9" t="str">
        <f>_xlfn.XLOOKUP($E8,'Copy of Raw Data'!$E:$E,'Copy of Raw Data'!D:D,"ERROR",0,1)</f>
        <v>www.amazon.com/dp/B00ALI4BYM</v>
      </c>
      <c r="E8" s="9" t="s">
        <v>57</v>
      </c>
      <c r="F8" s="9" t="str">
        <f>_xlfn.XLOOKUP($E8,'Copy of Raw Data'!$E:$E,'Copy of Raw Data'!F:F,"ERROR",0,1)</f>
        <v>Moroccanoil Volumizing Mousse, 8.5 Fl. Oz</v>
      </c>
      <c r="G8" s="9">
        <f>_xlfn.XLOOKUP($E8,'Copy of Raw Data'!$E:$E,'Copy of Raw Data'!G:G,"ERROR",0,1)</f>
        <v>22244</v>
      </c>
      <c r="H8" s="9">
        <f>_xlfn.XLOOKUP($E8,'Copy of Raw Data'!$E:$E,'Copy of Raw Data'!H:H,"ERROR",0,1)</f>
        <v>667296.78</v>
      </c>
      <c r="I8" s="9">
        <f>_xlfn.XLOOKUP($E8,'Copy of Raw Data'!$E:$E,'Copy of Raw Data'!I:I,"ERROR",0,1)</f>
        <v>0.0260150214959944</v>
      </c>
      <c r="J8" s="9" t="str">
        <f>_xlfn.XLOOKUP($E8,'Copy of Raw Data'!$E:$E,'Copy of 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_xlfn.XLOOKUP($E8,'Copy of Raw Data'!$E:$E,'Copy of Raw Data'!L:L,"ERROR",0,1)</f>
        <v>30</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_xlfn.XLOOKUP($E8,'Copy of Raw Data'!$E:$E,'Copy of Raw Data'!N:N,"ERROR",0,1)</f>
        <v>30</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No Discount</v>
      </c>
      <c r="P8" s="16">
        <f t="shared" si="2"/>
        <v>0</v>
      </c>
      <c r="Q8" s="9">
        <f>_xlfn.XLOOKUP($E8,'Copy of Raw Data'!$E:$E,'Copy of Raw Data'!Q:Q,"ERROR",0,1)</f>
        <v>8.5</v>
      </c>
      <c r="R8" s="9" t="str">
        <f>_xlfn.XLOOKUP($E8,'Copy of Raw Data'!$E:$E,'Copy of Raw Data'!R:R,"ERROR",0,1)</f>
        <v>fl oz</v>
      </c>
      <c r="S8" s="17">
        <f t="shared" si="3"/>
        <v>3.39366515837104</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4"/>
        <v>0.114767168020664</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5"/>
        <v>0.114767168020664</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tr">
        <f>_xlfn.XLOOKUP($E8,'Copy of Raw Data'!$E:$E,'Copy of Raw Data'!AA:AA,"ERROR",0,1)</f>
        <v>oz</v>
      </c>
      <c r="AB8" s="9" t="str">
        <f>_xlfn.XLOOKUP($E8,'Copy of Raw Data'!$E:$E,'Copy of Raw Data'!AB:AB,"ERROR",0,1)</f>
        <v>Spray Can</v>
      </c>
      <c r="AC8" s="9" t="str">
        <f>_xlfn.XLOOKUP($E8,'Copy of Raw Data'!$E:$E,'Copy of Raw Data'!AC:AC,"ERROR",0,1)</f>
        <v>Pack of 1</v>
      </c>
      <c r="AD8" s="9" t="str">
        <f>_xlfn.XLOOKUP($E8,'Copy of Raw Data'!$E:$E,'Copy of Raw Data'!AD:AD,"ERROR",0,1)</f>
        <v>Volumizing, Flake Control, Lift, Frizz control</v>
      </c>
      <c r="AE8" s="9" t="str">
        <f>_xlfn.XLOOKUP($E8,'Copy of Raw Data'!$E:$E,'Copy of Raw Data'!AO:AO,"ERROR",0,1)</f>
        <v>Residue free, Cruelty Free</v>
      </c>
      <c r="AF8" s="9" t="str">
        <f>_xlfn.XLOOKUP($E8,'Copy of Raw Data'!$E:$E,'Copy of Raw Data'!AZ:AZ,"ERROR",0,1)</f>
        <v>Argan oil, Water</v>
      </c>
      <c r="AG8">
        <f t="shared" si="6"/>
        <v>0</v>
      </c>
      <c r="AH8">
        <f t="shared" si="7"/>
        <v>0</v>
      </c>
      <c r="AI8">
        <f t="shared" si="7"/>
        <v>0</v>
      </c>
      <c r="AJ8">
        <f t="shared" si="7"/>
        <v>0</v>
      </c>
      <c r="AK8">
        <f t="shared" si="7"/>
        <v>0</v>
      </c>
      <c r="AL8">
        <f t="shared" si="7"/>
        <v>0</v>
      </c>
      <c r="AM8">
        <f t="shared" si="7"/>
        <v>0</v>
      </c>
      <c r="AN8">
        <f t="shared" si="7"/>
        <v>0</v>
      </c>
      <c r="AO8">
        <f t="shared" si="7"/>
        <v>0</v>
      </c>
      <c r="AP8">
        <f t="shared" si="7"/>
        <v>1</v>
      </c>
      <c r="AQ8">
        <f t="shared" si="7"/>
        <v>1</v>
      </c>
      <c r="AR8">
        <f t="shared" si="7"/>
        <v>0</v>
      </c>
      <c r="AS8">
        <f t="shared" si="7"/>
        <v>0</v>
      </c>
      <c r="AT8">
        <f t="shared" si="7"/>
        <v>0</v>
      </c>
      <c r="AU8">
        <f t="shared" si="7"/>
        <v>0</v>
      </c>
      <c r="AV8">
        <f t="shared" si="7"/>
        <v>0</v>
      </c>
      <c r="AW8">
        <f t="shared" si="7"/>
        <v>0</v>
      </c>
      <c r="AX8">
        <f t="shared" si="7"/>
        <v>0</v>
      </c>
      <c r="AY8">
        <f t="shared" si="7"/>
        <v>0</v>
      </c>
      <c r="AZ8">
        <f t="shared" si="7"/>
        <v>0</v>
      </c>
      <c r="BA8">
        <f t="shared" si="7"/>
        <v>0</v>
      </c>
      <c r="BB8">
        <f t="shared" si="7"/>
        <v>0</v>
      </c>
      <c r="BC8">
        <f t="shared" si="7"/>
        <v>0</v>
      </c>
      <c r="BD8">
        <f t="shared" si="7"/>
        <v>0</v>
      </c>
      <c r="BE8">
        <f t="shared" si="7"/>
        <v>0</v>
      </c>
      <c r="BF8">
        <f t="shared" si="7"/>
        <v>0</v>
      </c>
      <c r="BG8">
        <f t="shared" si="7"/>
        <v>0</v>
      </c>
      <c r="BH8">
        <f t="shared" si="7"/>
        <v>0</v>
      </c>
      <c r="BI8">
        <f t="shared" si="7"/>
        <v>0</v>
      </c>
      <c r="BJ8">
        <f t="shared" si="7"/>
        <v>0</v>
      </c>
      <c r="BK8">
        <f t="shared" si="7"/>
        <v>0</v>
      </c>
      <c r="BL8">
        <f t="shared" si="7"/>
        <v>0</v>
      </c>
      <c r="BM8">
        <f t="shared" si="7"/>
        <v>0</v>
      </c>
      <c r="BN8">
        <f t="shared" si="7"/>
        <v>0</v>
      </c>
      <c r="BO8">
        <f t="shared" si="7"/>
        <v>0</v>
      </c>
      <c r="BP8">
        <f t="shared" si="7"/>
        <v>0</v>
      </c>
      <c r="BQ8">
        <f t="shared" si="7"/>
        <v>0</v>
      </c>
      <c r="BR8">
        <f t="shared" si="7"/>
        <v>0</v>
      </c>
      <c r="BS8">
        <f t="shared" si="7"/>
        <v>0</v>
      </c>
      <c r="BT8">
        <f t="shared" si="7"/>
        <v>0</v>
      </c>
      <c r="BU8">
        <f t="shared" si="7"/>
        <v>0</v>
      </c>
      <c r="BV8">
        <f t="shared" si="7"/>
        <v>0</v>
      </c>
      <c r="BW8">
        <f t="shared" si="7"/>
        <v>0</v>
      </c>
      <c r="BX8">
        <f t="shared" si="7"/>
        <v>0</v>
      </c>
      <c r="BY8">
        <f t="shared" si="7"/>
        <v>0</v>
      </c>
      <c r="BZ8">
        <f t="shared" si="7"/>
        <v>0</v>
      </c>
      <c r="CA8">
        <f t="shared" si="7"/>
        <v>0</v>
      </c>
      <c r="CB8">
        <f t="shared" si="7"/>
        <v>0</v>
      </c>
      <c r="CC8">
        <f t="shared" si="7"/>
        <v>0</v>
      </c>
      <c r="CD8">
        <f t="shared" si="7"/>
        <v>0</v>
      </c>
      <c r="CE8">
        <f t="shared" si="7"/>
        <v>0</v>
      </c>
      <c r="CF8">
        <f t="shared" si="7"/>
        <v>0</v>
      </c>
      <c r="CG8">
        <f t="shared" si="7"/>
        <v>0</v>
      </c>
      <c r="CH8">
        <f t="shared" si="7"/>
        <v>0</v>
      </c>
      <c r="CI8">
        <f t="shared" si="7"/>
        <v>0</v>
      </c>
      <c r="CJ8">
        <f t="shared" si="7"/>
        <v>0</v>
      </c>
      <c r="CK8">
        <f t="shared" si="7"/>
        <v>0</v>
      </c>
      <c r="CL8">
        <f t="shared" si="7"/>
        <v>0</v>
      </c>
      <c r="CM8">
        <f t="shared" si="7"/>
        <v>0</v>
      </c>
      <c r="CN8">
        <f t="shared" si="7"/>
        <v>0</v>
      </c>
      <c r="CO8">
        <f t="shared" si="7"/>
        <v>0</v>
      </c>
      <c r="CP8">
        <f t="shared" si="7"/>
        <v>0</v>
      </c>
      <c r="CQ8">
        <f t="shared" si="7"/>
        <v>0</v>
      </c>
      <c r="CR8">
        <f t="shared" si="7"/>
        <v>0</v>
      </c>
      <c r="CS8">
        <f t="shared" si="7"/>
        <v>0</v>
      </c>
      <c r="CT8">
        <f t="shared" si="1"/>
        <v>0</v>
      </c>
      <c r="CU8">
        <f t="shared" si="1"/>
        <v>0</v>
      </c>
      <c r="CV8">
        <f t="shared" si="1"/>
        <v>0</v>
      </c>
      <c r="CW8">
        <f t="shared" si="1"/>
        <v>0</v>
      </c>
      <c r="CX8">
        <f t="shared" si="1"/>
        <v>0</v>
      </c>
      <c r="CY8">
        <f t="shared" si="1"/>
        <v>0</v>
      </c>
      <c r="CZ8">
        <f t="shared" si="1"/>
        <v>0</v>
      </c>
      <c r="DA8">
        <f t="shared" si="1"/>
        <v>0</v>
      </c>
      <c r="DB8">
        <f t="shared" si="1"/>
        <v>0</v>
      </c>
      <c r="DC8">
        <f t="shared" si="1"/>
        <v>0</v>
      </c>
      <c r="DD8">
        <f t="shared" si="1"/>
        <v>0</v>
      </c>
      <c r="DE8">
        <f t="shared" si="1"/>
        <v>0</v>
      </c>
      <c r="DF8">
        <f t="shared" si="1"/>
        <v>0</v>
      </c>
      <c r="DG8">
        <f t="shared" si="1"/>
        <v>0</v>
      </c>
      <c r="DH8">
        <f t="shared" si="1"/>
        <v>0</v>
      </c>
      <c r="DI8">
        <f t="shared" si="1"/>
        <v>0</v>
      </c>
      <c r="DJ8">
        <f t="shared" si="1"/>
        <v>0</v>
      </c>
      <c r="DK8">
        <f t="shared" si="1"/>
        <v>0</v>
      </c>
      <c r="DL8">
        <f t="shared" si="1"/>
        <v>0</v>
      </c>
      <c r="DM8">
        <f t="shared" si="1"/>
        <v>0</v>
      </c>
      <c r="DN8">
        <f t="shared" si="1"/>
        <v>0</v>
      </c>
      <c r="DO8">
        <f t="shared" si="1"/>
        <v>0</v>
      </c>
      <c r="DP8">
        <f t="shared" si="1"/>
        <v>0</v>
      </c>
      <c r="DQ8">
        <f t="shared" si="1"/>
        <v>0</v>
      </c>
      <c r="DR8">
        <f t="shared" si="1"/>
        <v>0</v>
      </c>
      <c r="DS8">
        <f t="shared" ref="DS8:EH58" si="8">IF(IFERROR(SEARCH(DS$2,$AF8,1),0)=0,0,1)</f>
        <v>0</v>
      </c>
      <c r="DT8">
        <f t="shared" si="8"/>
        <v>0</v>
      </c>
      <c r="DU8">
        <f t="shared" si="8"/>
        <v>0</v>
      </c>
      <c r="DV8">
        <f t="shared" si="8"/>
        <v>0</v>
      </c>
      <c r="DW8">
        <f t="shared" si="8"/>
        <v>0</v>
      </c>
      <c r="DX8">
        <f t="shared" si="8"/>
        <v>0</v>
      </c>
      <c r="DY8">
        <f t="shared" si="8"/>
        <v>0</v>
      </c>
      <c r="DZ8">
        <f t="shared" si="8"/>
        <v>0</v>
      </c>
      <c r="EA8">
        <f t="shared" si="8"/>
        <v>0</v>
      </c>
      <c r="EB8">
        <f t="shared" si="8"/>
        <v>0</v>
      </c>
      <c r="EC8">
        <f t="shared" si="8"/>
        <v>0</v>
      </c>
      <c r="ED8">
        <f t="shared" si="8"/>
        <v>0</v>
      </c>
      <c r="EE8">
        <f t="shared" si="8"/>
        <v>0</v>
      </c>
      <c r="EF8">
        <f t="shared" si="8"/>
        <v>0</v>
      </c>
      <c r="EG8">
        <f t="shared" si="8"/>
        <v>0</v>
      </c>
      <c r="EH8">
        <f t="shared" si="8"/>
        <v>0</v>
      </c>
      <c r="EI8">
        <f t="shared" ref="EI8:EM58" si="9">IF(IFERROR(SEARCH(EI$2,$AF8,1),0)=0,0,1)</f>
        <v>1</v>
      </c>
      <c r="EJ8">
        <f t="shared" si="9"/>
        <v>0</v>
      </c>
      <c r="EK8">
        <f t="shared" si="9"/>
        <v>0</v>
      </c>
      <c r="EL8">
        <f t="shared" si="9"/>
        <v>0</v>
      </c>
      <c r="EM8">
        <f t="shared" si="9"/>
        <v>0</v>
      </c>
    </row>
    <row r="9" spans="1:143">
      <c r="A9" s="9" t="str">
        <f>_xlfn.XLOOKUP($E9,'Copy of Raw Data'!$E:$E,'Copy of Raw Data'!A:A,"ERROR",0,1)</f>
        <v>US</v>
      </c>
      <c r="B9" s="9" t="str">
        <f>_xlfn.XLOOKUP($E9,'Copy of Raw Data'!$E:$E,'Copy of Raw Data'!B:B,"ERROR",0,1)</f>
        <v>Hair Mousses</v>
      </c>
      <c r="C9" s="9" t="str">
        <f>_xlfn.XLOOKUP($E9,'Copy of Raw Data'!$E:$E,'Copy of Raw Data'!C:C,"ERROR",0,1)</f>
        <v>ORIBE</v>
      </c>
      <c r="D9" s="9" t="str">
        <f>_xlfn.XLOOKUP($E9,'Copy of Raw Data'!$E:$E,'Copy of Raw Data'!D:D,"ERROR",0,1)</f>
        <v>www.amazon.com/dp/B00DHOROQ4</v>
      </c>
      <c r="E9" s="9" t="s">
        <v>61</v>
      </c>
      <c r="F9" s="9" t="str">
        <f>_xlfn.XLOOKUP($E9,'Copy of Raw Data'!$E:$E,'Copy of Raw Data'!F:F,"ERROR",0,1)</f>
        <v>Oribe Grandiose Hair Plumping Mousse, 5.8 Ounce</v>
      </c>
      <c r="G9" s="9">
        <f>_xlfn.XLOOKUP($E9,'Copy of Raw Data'!$E:$E,'Copy of Raw Data'!G:G,"ERROR",0,1)</f>
        <v>15690</v>
      </c>
      <c r="H9" s="9">
        <f>_xlfn.XLOOKUP($E9,'Copy of Raw Data'!$E:$E,'Copy of Raw Data'!H:H,"ERROR",0,1)</f>
        <v>611908.66</v>
      </c>
      <c r="I9" s="9">
        <f>_xlfn.XLOOKUP($E9,'Copy of Raw Data'!$E:$E,'Copy of Raw Data'!I:I,"ERROR",0,1)</f>
        <v>0.0238831850659649</v>
      </c>
      <c r="J9" s="9" t="str">
        <f>_xlfn.XLOOKUP($E9,'Copy of Raw Data'!$E:$E,'Copy of 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30 to 40</v>
      </c>
      <c r="L9" s="9">
        <f>_xlfn.XLOOKUP($E9,'Copy of Raw Data'!$E:$E,'Copy of Raw Data'!L:L,"ERROR",0,1)</f>
        <v>39</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_xlfn.XLOOKUP($E9,'Copy of Raw Data'!$E:$E,'Copy of Raw Data'!N:N,"ERROR",0,1)</f>
        <v>39</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2"/>
        <v>0</v>
      </c>
      <c r="Q9" s="9">
        <f>_xlfn.XLOOKUP($E9,'Copy of Raw Data'!$E:$E,'Copy of Raw Data'!Q:Q,"ERROR",0,1)</f>
        <v>5.8</v>
      </c>
      <c r="R9" s="9" t="str">
        <f>_xlfn.XLOOKUP($E9,'Copy of Raw Data'!$E:$E,'Copy of Raw Data'!R:R,"ERROR",0,1)</f>
        <v>fl oz</v>
      </c>
      <c r="S9" s="17">
        <f t="shared" si="3"/>
        <v>6.46551724137931</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5 to 10</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0.2 to 0.3</v>
      </c>
      <c r="V9" s="17">
        <f t="shared" si="4"/>
        <v>0.218651242522128</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0.2 to 0.3</v>
      </c>
      <c r="X9" s="17">
        <f t="shared" si="5"/>
        <v>0.218651242522128</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17">
        <f t="array" ref="Z9">_xlfn.IFS(AA9="oz",_xlfn.IFS(R9="oz",Q9,R9="fl oz",Q9*1.04,R9="ml",Q9*0.0338),AA9="fl oz",_xlfn.IFS(R9="oz",Q9/1.04,R9="fl oz",Q9,R9="ml",Q9*0.0338/1.04),AA9="ml",_xlfn.IFS(R9="oz",Q9/0.0338,R9="fl oz",Q9*1.04/0.0338,R9="ml",Q9))</f>
        <v>6.032</v>
      </c>
      <c r="AA9" s="9" t="str">
        <f>_xlfn.XLOOKUP($E9,'Copy of Raw Data'!$E:$E,'Copy of Raw Data'!AA:AA,"ERROR",0,1)</f>
        <v>oz</v>
      </c>
      <c r="AB9" s="9" t="str">
        <f>_xlfn.XLOOKUP($E9,'Copy of Raw Data'!$E:$E,'Copy of Raw Data'!AB:AB,"ERROR",0,1)</f>
        <v>Spray Can</v>
      </c>
      <c r="AC9" s="9" t="str">
        <f>_xlfn.XLOOKUP($E9,'Copy of Raw Data'!$E:$E,'Copy of Raw Data'!AC:AC,"ERROR",0,1)</f>
        <v>Pack of 1</v>
      </c>
      <c r="AD9" s="9" t="str">
        <f>_xlfn.XLOOKUP($E9,'Copy of Raw Data'!$E:$E,'Copy of Raw Data'!AD:AD,"ERROR",0,1)</f>
        <v>Plumping, UV protection, Softening, Heat protection, Repair, Strengthening, Volumizing</v>
      </c>
      <c r="AE9" s="9" t="str">
        <f>_xlfn.XLOOKUP($E9,'Copy of Raw Data'!$E:$E,'Copy of Raw Data'!AO:AO,"ERROR",0,1)</f>
        <v>Paraben free</v>
      </c>
      <c r="AF9" s="9" t="str">
        <f>_xlfn.XLOOKUP($E9,'Copy of Raw Data'!$E:$E,'Copy of Raw Data'!AZ:AZ,"ERROR",0,1)</f>
        <v>Panthenol, Sunflower Seed Oil, Vitamin E, Water, Glycerin</v>
      </c>
      <c r="AG9">
        <f t="shared" si="6"/>
        <v>0</v>
      </c>
      <c r="AH9">
        <f t="shared" si="7"/>
        <v>0</v>
      </c>
      <c r="AI9">
        <f t="shared" si="7"/>
        <v>0</v>
      </c>
      <c r="AJ9">
        <f t="shared" si="7"/>
        <v>0</v>
      </c>
      <c r="AK9">
        <f t="shared" si="7"/>
        <v>0</v>
      </c>
      <c r="AL9">
        <f t="shared" si="7"/>
        <v>0</v>
      </c>
      <c r="AM9">
        <f t="shared" si="7"/>
        <v>0</v>
      </c>
      <c r="AN9">
        <f t="shared" si="7"/>
        <v>0</v>
      </c>
      <c r="AO9">
        <f t="shared" si="7"/>
        <v>0</v>
      </c>
      <c r="AP9">
        <f t="shared" si="7"/>
        <v>0</v>
      </c>
      <c r="AQ9">
        <f t="shared" si="7"/>
        <v>0</v>
      </c>
      <c r="AR9">
        <f t="shared" si="7"/>
        <v>0</v>
      </c>
      <c r="AS9">
        <f t="shared" si="7"/>
        <v>0</v>
      </c>
      <c r="AT9">
        <f t="shared" si="7"/>
        <v>0</v>
      </c>
      <c r="AU9">
        <f t="shared" si="7"/>
        <v>0</v>
      </c>
      <c r="AV9">
        <f t="shared" si="7"/>
        <v>0</v>
      </c>
      <c r="AW9">
        <f t="shared" si="7"/>
        <v>0</v>
      </c>
      <c r="AX9">
        <f t="shared" si="7"/>
        <v>0</v>
      </c>
      <c r="AY9">
        <f t="shared" si="7"/>
        <v>0</v>
      </c>
      <c r="AZ9">
        <f t="shared" si="7"/>
        <v>0</v>
      </c>
      <c r="BA9">
        <f t="shared" si="7"/>
        <v>0</v>
      </c>
      <c r="BB9">
        <f t="shared" si="7"/>
        <v>0</v>
      </c>
      <c r="BC9">
        <f t="shared" si="7"/>
        <v>0</v>
      </c>
      <c r="BD9">
        <f t="shared" si="7"/>
        <v>0</v>
      </c>
      <c r="BE9">
        <f t="shared" si="7"/>
        <v>0</v>
      </c>
      <c r="BF9">
        <f t="shared" si="7"/>
        <v>0</v>
      </c>
      <c r="BG9">
        <f t="shared" si="7"/>
        <v>0</v>
      </c>
      <c r="BH9">
        <f t="shared" si="7"/>
        <v>0</v>
      </c>
      <c r="BI9">
        <f t="shared" si="7"/>
        <v>0</v>
      </c>
      <c r="BJ9">
        <f t="shared" si="7"/>
        <v>0</v>
      </c>
      <c r="BK9">
        <f t="shared" si="7"/>
        <v>0</v>
      </c>
      <c r="BL9">
        <f t="shared" si="7"/>
        <v>0</v>
      </c>
      <c r="BM9">
        <f t="shared" si="7"/>
        <v>0</v>
      </c>
      <c r="BN9">
        <f t="shared" si="7"/>
        <v>0</v>
      </c>
      <c r="BO9">
        <f t="shared" si="7"/>
        <v>0</v>
      </c>
      <c r="BP9">
        <f t="shared" si="7"/>
        <v>0</v>
      </c>
      <c r="BQ9">
        <f t="shared" si="7"/>
        <v>0</v>
      </c>
      <c r="BR9">
        <f t="shared" si="7"/>
        <v>0</v>
      </c>
      <c r="BS9">
        <f t="shared" si="7"/>
        <v>0</v>
      </c>
      <c r="BT9">
        <f t="shared" si="7"/>
        <v>0</v>
      </c>
      <c r="BU9">
        <f t="shared" si="7"/>
        <v>0</v>
      </c>
      <c r="BV9">
        <f t="shared" si="7"/>
        <v>0</v>
      </c>
      <c r="BW9">
        <f t="shared" si="7"/>
        <v>0</v>
      </c>
      <c r="BX9">
        <f t="shared" si="7"/>
        <v>1</v>
      </c>
      <c r="BY9">
        <f t="shared" si="7"/>
        <v>0</v>
      </c>
      <c r="BZ9">
        <f t="shared" si="7"/>
        <v>0</v>
      </c>
      <c r="CA9">
        <f t="shared" si="7"/>
        <v>0</v>
      </c>
      <c r="CB9">
        <f t="shared" si="7"/>
        <v>0</v>
      </c>
      <c r="CC9">
        <f t="shared" si="7"/>
        <v>0</v>
      </c>
      <c r="CD9">
        <f t="shared" si="7"/>
        <v>0</v>
      </c>
      <c r="CE9">
        <f t="shared" si="7"/>
        <v>0</v>
      </c>
      <c r="CF9">
        <f t="shared" si="7"/>
        <v>0</v>
      </c>
      <c r="CG9">
        <f t="shared" si="7"/>
        <v>0</v>
      </c>
      <c r="CH9">
        <f t="shared" si="7"/>
        <v>0</v>
      </c>
      <c r="CI9">
        <f t="shared" si="7"/>
        <v>0</v>
      </c>
      <c r="CJ9">
        <f t="shared" si="7"/>
        <v>0</v>
      </c>
      <c r="CK9">
        <f t="shared" si="7"/>
        <v>0</v>
      </c>
      <c r="CL9">
        <f t="shared" si="7"/>
        <v>0</v>
      </c>
      <c r="CM9">
        <f t="shared" si="7"/>
        <v>0</v>
      </c>
      <c r="CN9">
        <f t="shared" si="7"/>
        <v>0</v>
      </c>
      <c r="CO9">
        <f t="shared" si="7"/>
        <v>0</v>
      </c>
      <c r="CP9">
        <f t="shared" si="7"/>
        <v>0</v>
      </c>
      <c r="CQ9">
        <f t="shared" si="7"/>
        <v>0</v>
      </c>
      <c r="CR9">
        <f t="shared" si="7"/>
        <v>0</v>
      </c>
      <c r="CS9">
        <f t="shared" si="7"/>
        <v>0</v>
      </c>
      <c r="CT9">
        <f t="shared" ref="CT9:DI58" si="10">IF(IFERROR(SEARCH(CT$2,$AF9,1),0)=0,0,1)</f>
        <v>0</v>
      </c>
      <c r="CU9">
        <f t="shared" si="10"/>
        <v>0</v>
      </c>
      <c r="CV9">
        <f t="shared" si="10"/>
        <v>0</v>
      </c>
      <c r="CW9">
        <f t="shared" si="10"/>
        <v>0</v>
      </c>
      <c r="CX9">
        <f t="shared" si="10"/>
        <v>0</v>
      </c>
      <c r="CY9">
        <f t="shared" si="10"/>
        <v>0</v>
      </c>
      <c r="CZ9">
        <f t="shared" si="10"/>
        <v>0</v>
      </c>
      <c r="DA9">
        <f t="shared" si="10"/>
        <v>0</v>
      </c>
      <c r="DB9">
        <f t="shared" si="10"/>
        <v>1</v>
      </c>
      <c r="DC9">
        <f t="shared" si="10"/>
        <v>0</v>
      </c>
      <c r="DD9">
        <f t="shared" si="10"/>
        <v>0</v>
      </c>
      <c r="DE9">
        <f t="shared" si="10"/>
        <v>0</v>
      </c>
      <c r="DF9">
        <f t="shared" si="10"/>
        <v>0</v>
      </c>
      <c r="DG9">
        <f t="shared" si="10"/>
        <v>0</v>
      </c>
      <c r="DH9">
        <f t="shared" si="10"/>
        <v>0</v>
      </c>
      <c r="DI9">
        <f t="shared" si="10"/>
        <v>0</v>
      </c>
      <c r="DJ9">
        <f t="shared" ref="DJ9:DY58" si="11">IF(IFERROR(SEARCH(DJ$2,$AF9,1),0)=0,0,1)</f>
        <v>0</v>
      </c>
      <c r="DK9">
        <f t="shared" si="11"/>
        <v>0</v>
      </c>
      <c r="DL9">
        <f t="shared" si="11"/>
        <v>0</v>
      </c>
      <c r="DM9">
        <f t="shared" si="11"/>
        <v>0</v>
      </c>
      <c r="DN9">
        <f t="shared" si="11"/>
        <v>0</v>
      </c>
      <c r="DO9">
        <f t="shared" si="11"/>
        <v>0</v>
      </c>
      <c r="DP9">
        <f t="shared" si="11"/>
        <v>0</v>
      </c>
      <c r="DQ9">
        <f t="shared" si="11"/>
        <v>0</v>
      </c>
      <c r="DR9">
        <f t="shared" si="11"/>
        <v>0</v>
      </c>
      <c r="DS9">
        <f t="shared" si="11"/>
        <v>0</v>
      </c>
      <c r="DT9">
        <f t="shared" si="11"/>
        <v>0</v>
      </c>
      <c r="DU9">
        <f t="shared" si="11"/>
        <v>0</v>
      </c>
      <c r="DV9">
        <f t="shared" si="11"/>
        <v>0</v>
      </c>
      <c r="DW9">
        <f t="shared" si="11"/>
        <v>1</v>
      </c>
      <c r="DX9">
        <f t="shared" si="11"/>
        <v>1</v>
      </c>
      <c r="DY9">
        <f t="shared" si="11"/>
        <v>0</v>
      </c>
      <c r="DZ9">
        <f t="shared" si="8"/>
        <v>0</v>
      </c>
      <c r="EA9">
        <f t="shared" si="8"/>
        <v>0</v>
      </c>
      <c r="EB9">
        <f t="shared" si="8"/>
        <v>0</v>
      </c>
      <c r="EC9">
        <f t="shared" si="8"/>
        <v>0</v>
      </c>
      <c r="ED9">
        <f t="shared" si="8"/>
        <v>0</v>
      </c>
      <c r="EE9">
        <f t="shared" si="8"/>
        <v>0</v>
      </c>
      <c r="EF9">
        <f t="shared" si="8"/>
        <v>0</v>
      </c>
      <c r="EG9">
        <f t="shared" si="8"/>
        <v>1</v>
      </c>
      <c r="EH9">
        <f t="shared" si="8"/>
        <v>0</v>
      </c>
      <c r="EI9">
        <f t="shared" si="9"/>
        <v>1</v>
      </c>
      <c r="EJ9">
        <f t="shared" si="9"/>
        <v>0</v>
      </c>
      <c r="EK9">
        <f t="shared" si="9"/>
        <v>0</v>
      </c>
      <c r="EL9">
        <f t="shared" si="9"/>
        <v>0</v>
      </c>
      <c r="EM9">
        <f t="shared" si="9"/>
        <v>0</v>
      </c>
    </row>
    <row r="10" spans="1:143">
      <c r="A10" s="9" t="str">
        <f>_xlfn.XLOOKUP($E10,'Copy of Raw Data'!$E:$E,'Copy of Raw Data'!A:A,"ERROR",0,1)</f>
        <v>US</v>
      </c>
      <c r="B10" s="9" t="str">
        <f>_xlfn.XLOOKUP($E10,'Copy of Raw Data'!$E:$E,'Copy of Raw Data'!B:B,"ERROR",0,1)</f>
        <v>Hair Mousses</v>
      </c>
      <c r="C10" s="9" t="str">
        <f>_xlfn.XLOOKUP($E10,'Copy of Raw Data'!$E:$E,'Copy of Raw Data'!C:C,"ERROR",0,1)</f>
        <v>moroccanoil</v>
      </c>
      <c r="D10" s="9" t="str">
        <f>_xlfn.XLOOKUP($E10,'Copy of Raw Data'!$E:$E,'Copy of Raw Data'!D:D,"ERROR",0,1)</f>
        <v>www.amazon.com/dp/B004JWR9PO</v>
      </c>
      <c r="E10" s="9" t="s">
        <v>65</v>
      </c>
      <c r="F10" s="9" t="str">
        <f>_xlfn.XLOOKUP($E10,'Copy of Raw Data'!$E:$E,'Copy of Raw Data'!F:F,"ERROR",0,1)</f>
        <v>Moroccanoil Curl Control Mousse, 5.1 Fl Oz Moroccanoil Curl Control Mousse, 5.1 Fl Oz</v>
      </c>
      <c r="G10" s="9">
        <f>_xlfn.XLOOKUP($E10,'Copy of Raw Data'!$E:$E,'Copy of Raw Data'!G:G,"ERROR",0,1)</f>
        <v>18728</v>
      </c>
      <c r="H10" s="9">
        <f>_xlfn.XLOOKUP($E10,'Copy of Raw Data'!$E:$E,'Copy of Raw Data'!H:H,"ERROR",0,1)</f>
        <v>561764.97</v>
      </c>
      <c r="I10" s="9">
        <f>_xlfn.XLOOKUP($E10,'Copy of Raw Data'!$E:$E,'Copy of Raw Data'!I:I,"ERROR",0,1)</f>
        <v>0.0223656881390229</v>
      </c>
      <c r="J10" s="9" t="str">
        <f>_xlfn.XLOOKUP($E10,'Copy of Raw Data'!$E:$E,'Copy of 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_xlfn.XLOOKUP($E10,'Copy of Raw Data'!$E:$E,'Copy of Raw Data'!L:L,"ERROR",0,1)</f>
        <v>30</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20 to 30</v>
      </c>
      <c r="N10" s="9">
        <f>_xlfn.XLOOKUP($E10,'Copy of Raw Data'!$E:$E,'Copy of Raw Data'!N:N,"ERROR",0,1)</f>
        <v>30</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2"/>
        <v>0</v>
      </c>
      <c r="Q10" s="9">
        <f>_xlfn.XLOOKUP($E10,'Copy of Raw Data'!$E:$E,'Copy of Raw Data'!Q:Q,"ERROR",0,1)</f>
        <v>5.1</v>
      </c>
      <c r="R10" s="9" t="str">
        <f>_xlfn.XLOOKUP($E10,'Copy of Raw Data'!$E:$E,'Copy of Raw Data'!R:R,"ERROR",0,1)</f>
        <v>fl oz</v>
      </c>
      <c r="S10" s="17">
        <f t="shared" si="3"/>
        <v>5.65610859728507</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0.1 to 0.2</v>
      </c>
      <c r="V10" s="17">
        <f t="shared" si="4"/>
        <v>0.191278613367774</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0.1 to 0.2</v>
      </c>
      <c r="X10" s="17">
        <f t="shared" si="5"/>
        <v>0.191278613367774</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4 to 6</v>
      </c>
      <c r="Z10" s="17">
        <f t="array" ref="Z10">_xlfn.IFS(AA10="oz",_xlfn.IFS(R10="oz",Q10,R10="fl oz",Q10*1.04,R10="ml",Q10*0.0338),AA10="fl oz",_xlfn.IFS(R10="oz",Q10/1.04,R10="fl oz",Q10,R10="ml",Q10*0.0338/1.04),AA10="ml",_xlfn.IFS(R10="oz",Q10/0.0338,R10="fl oz",Q10*1.04/0.0338,R10="ml",Q10))</f>
        <v>5.304</v>
      </c>
      <c r="AA10" s="9" t="str">
        <f>_xlfn.XLOOKUP($E10,'Copy of Raw Data'!$E:$E,'Copy of Raw Data'!AA:AA,"ERROR",0,1)</f>
        <v>oz</v>
      </c>
      <c r="AB10" s="9" t="str">
        <f>_xlfn.XLOOKUP($E10,'Copy of Raw Data'!$E:$E,'Copy of Raw Data'!AB:AB,"ERROR",0,1)</f>
        <v>Pump Bottle</v>
      </c>
      <c r="AC10" s="9" t="str">
        <f>_xlfn.XLOOKUP($E10,'Copy of Raw Data'!$E:$E,'Copy of Raw Data'!AC:AC,"ERROR",0,1)</f>
        <v>Pack of 1</v>
      </c>
      <c r="AD10" s="9" t="str">
        <f>_xlfn.XLOOKUP($E10,'Copy of Raw Data'!$E:$E,'Copy of Raw Data'!AD:AD,"ERROR",0,1)</f>
        <v>Curl Protection, Smoothening, Frizz Control</v>
      </c>
      <c r="AE10" s="9" t="str">
        <f>_xlfn.XLOOKUP($E10,'Copy of Raw Data'!$E:$E,'Copy of Raw Data'!AO:AO,"ERROR",0,1)</f>
        <v>Paraben free, Residue free, Cruelty Free</v>
      </c>
      <c r="AF10" s="9" t="str">
        <f>_xlfn.XLOOKUP($E10,'Copy of Raw Data'!$E:$E,'Copy of Raw Data'!AZ:AZ,"ERROR",0,1)</f>
        <v>Argan oil, Water, Castor Oil, Citric Acid</v>
      </c>
      <c r="AG10">
        <f t="shared" si="6"/>
        <v>0</v>
      </c>
      <c r="AH10">
        <f t="shared" si="7"/>
        <v>0</v>
      </c>
      <c r="AI10">
        <f t="shared" si="7"/>
        <v>0</v>
      </c>
      <c r="AJ10">
        <f t="shared" si="7"/>
        <v>0</v>
      </c>
      <c r="AK10">
        <f t="shared" si="7"/>
        <v>0</v>
      </c>
      <c r="AL10">
        <f t="shared" si="7"/>
        <v>0</v>
      </c>
      <c r="AM10">
        <f t="shared" si="7"/>
        <v>0</v>
      </c>
      <c r="AN10">
        <f t="shared" si="7"/>
        <v>0</v>
      </c>
      <c r="AO10">
        <f t="shared" si="7"/>
        <v>0</v>
      </c>
      <c r="AP10">
        <f t="shared" si="7"/>
        <v>1</v>
      </c>
      <c r="AQ10">
        <f t="shared" si="7"/>
        <v>1</v>
      </c>
      <c r="AR10">
        <f t="shared" si="7"/>
        <v>0</v>
      </c>
      <c r="AS10">
        <f t="shared" si="7"/>
        <v>0</v>
      </c>
      <c r="AT10">
        <f t="shared" si="7"/>
        <v>0</v>
      </c>
      <c r="AU10">
        <f t="shared" si="7"/>
        <v>0</v>
      </c>
      <c r="AV10">
        <f t="shared" si="7"/>
        <v>0</v>
      </c>
      <c r="AW10">
        <f t="shared" si="7"/>
        <v>0</v>
      </c>
      <c r="AX10">
        <f t="shared" si="7"/>
        <v>0</v>
      </c>
      <c r="AY10">
        <f t="shared" si="7"/>
        <v>0</v>
      </c>
      <c r="AZ10">
        <f t="shared" si="7"/>
        <v>1</v>
      </c>
      <c r="BA10">
        <f t="shared" si="7"/>
        <v>0</v>
      </c>
      <c r="BB10">
        <f t="shared" si="7"/>
        <v>0</v>
      </c>
      <c r="BC10">
        <f t="shared" si="7"/>
        <v>0</v>
      </c>
      <c r="BD10">
        <f t="shared" si="7"/>
        <v>0</v>
      </c>
      <c r="BE10">
        <f t="shared" si="7"/>
        <v>1</v>
      </c>
      <c r="BF10">
        <f t="shared" si="7"/>
        <v>0</v>
      </c>
      <c r="BG10">
        <f t="shared" si="7"/>
        <v>0</v>
      </c>
      <c r="BH10">
        <f t="shared" si="7"/>
        <v>0</v>
      </c>
      <c r="BI10">
        <f t="shared" si="7"/>
        <v>0</v>
      </c>
      <c r="BJ10">
        <f t="shared" si="7"/>
        <v>0</v>
      </c>
      <c r="BK10">
        <f t="shared" si="7"/>
        <v>0</v>
      </c>
      <c r="BL10">
        <f t="shared" si="7"/>
        <v>0</v>
      </c>
      <c r="BM10">
        <f t="shared" si="7"/>
        <v>0</v>
      </c>
      <c r="BN10">
        <f t="shared" si="7"/>
        <v>0</v>
      </c>
      <c r="BO10">
        <f t="shared" si="7"/>
        <v>0</v>
      </c>
      <c r="BP10">
        <f t="shared" si="7"/>
        <v>0</v>
      </c>
      <c r="BQ10">
        <f t="shared" si="7"/>
        <v>0</v>
      </c>
      <c r="BR10">
        <f t="shared" si="7"/>
        <v>0</v>
      </c>
      <c r="BS10">
        <f t="shared" si="7"/>
        <v>0</v>
      </c>
      <c r="BT10">
        <f t="shared" si="7"/>
        <v>0</v>
      </c>
      <c r="BU10">
        <f t="shared" si="7"/>
        <v>0</v>
      </c>
      <c r="BV10">
        <f t="shared" si="7"/>
        <v>0</v>
      </c>
      <c r="BW10">
        <f t="shared" si="7"/>
        <v>0</v>
      </c>
      <c r="BX10">
        <f t="shared" si="7"/>
        <v>0</v>
      </c>
      <c r="BY10">
        <f t="shared" si="7"/>
        <v>0</v>
      </c>
      <c r="BZ10">
        <f t="shared" si="7"/>
        <v>0</v>
      </c>
      <c r="CA10">
        <f t="shared" si="7"/>
        <v>0</v>
      </c>
      <c r="CB10">
        <f t="shared" si="7"/>
        <v>0</v>
      </c>
      <c r="CC10">
        <f t="shared" si="7"/>
        <v>0</v>
      </c>
      <c r="CD10">
        <f t="shared" si="7"/>
        <v>0</v>
      </c>
      <c r="CE10">
        <f t="shared" si="7"/>
        <v>0</v>
      </c>
      <c r="CF10">
        <f t="shared" si="7"/>
        <v>0</v>
      </c>
      <c r="CG10">
        <f t="shared" si="7"/>
        <v>0</v>
      </c>
      <c r="CH10">
        <f t="shared" si="7"/>
        <v>0</v>
      </c>
      <c r="CI10">
        <f t="shared" si="7"/>
        <v>0</v>
      </c>
      <c r="CJ10">
        <f t="shared" si="7"/>
        <v>0</v>
      </c>
      <c r="CK10">
        <f t="shared" si="7"/>
        <v>0</v>
      </c>
      <c r="CL10">
        <f t="shared" si="7"/>
        <v>0</v>
      </c>
      <c r="CM10">
        <f t="shared" si="7"/>
        <v>0</v>
      </c>
      <c r="CN10">
        <f t="shared" si="7"/>
        <v>0</v>
      </c>
      <c r="CO10">
        <f t="shared" si="7"/>
        <v>0</v>
      </c>
      <c r="CP10">
        <f t="shared" si="7"/>
        <v>0</v>
      </c>
      <c r="CQ10">
        <f t="shared" si="7"/>
        <v>0</v>
      </c>
      <c r="CR10">
        <f t="shared" ref="CR10:DG58" si="12">IF(IFERROR(SEARCH(CR$2,$AF10,1),0)=0,0,1)</f>
        <v>0</v>
      </c>
      <c r="CS10">
        <f t="shared" si="12"/>
        <v>0</v>
      </c>
      <c r="CT10">
        <f t="shared" si="10"/>
        <v>0</v>
      </c>
      <c r="CU10">
        <f t="shared" si="10"/>
        <v>0</v>
      </c>
      <c r="CV10">
        <f t="shared" si="10"/>
        <v>0</v>
      </c>
      <c r="CW10">
        <f t="shared" si="10"/>
        <v>0</v>
      </c>
      <c r="CX10">
        <f t="shared" si="10"/>
        <v>0</v>
      </c>
      <c r="CY10">
        <f t="shared" si="10"/>
        <v>0</v>
      </c>
      <c r="CZ10">
        <f t="shared" si="10"/>
        <v>0</v>
      </c>
      <c r="DA10">
        <f t="shared" si="10"/>
        <v>0</v>
      </c>
      <c r="DB10">
        <f t="shared" si="10"/>
        <v>0</v>
      </c>
      <c r="DC10">
        <f t="shared" si="10"/>
        <v>0</v>
      </c>
      <c r="DD10">
        <f t="shared" si="10"/>
        <v>0</v>
      </c>
      <c r="DE10">
        <f t="shared" si="10"/>
        <v>0</v>
      </c>
      <c r="DF10">
        <f t="shared" si="10"/>
        <v>0</v>
      </c>
      <c r="DG10">
        <f t="shared" si="10"/>
        <v>0</v>
      </c>
      <c r="DH10">
        <f t="shared" si="10"/>
        <v>0</v>
      </c>
      <c r="DI10">
        <f t="shared" si="10"/>
        <v>0</v>
      </c>
      <c r="DJ10">
        <f t="shared" si="11"/>
        <v>0</v>
      </c>
      <c r="DK10">
        <f t="shared" si="11"/>
        <v>0</v>
      </c>
      <c r="DL10">
        <f t="shared" si="11"/>
        <v>0</v>
      </c>
      <c r="DM10">
        <f t="shared" si="11"/>
        <v>0</v>
      </c>
      <c r="DN10">
        <f t="shared" si="11"/>
        <v>0</v>
      </c>
      <c r="DO10">
        <f t="shared" si="11"/>
        <v>0</v>
      </c>
      <c r="DP10">
        <f t="shared" si="11"/>
        <v>0</v>
      </c>
      <c r="DQ10">
        <f t="shared" si="11"/>
        <v>0</v>
      </c>
      <c r="DR10">
        <f t="shared" si="11"/>
        <v>0</v>
      </c>
      <c r="DS10">
        <f t="shared" si="11"/>
        <v>0</v>
      </c>
      <c r="DT10">
        <f t="shared" si="11"/>
        <v>0</v>
      </c>
      <c r="DU10">
        <f t="shared" si="11"/>
        <v>0</v>
      </c>
      <c r="DV10">
        <f t="shared" si="11"/>
        <v>0</v>
      </c>
      <c r="DW10">
        <f t="shared" si="11"/>
        <v>0</v>
      </c>
      <c r="DX10">
        <f t="shared" si="11"/>
        <v>0</v>
      </c>
      <c r="DY10">
        <f t="shared" si="11"/>
        <v>0</v>
      </c>
      <c r="DZ10">
        <f t="shared" si="8"/>
        <v>0</v>
      </c>
      <c r="EA10">
        <f t="shared" si="8"/>
        <v>0</v>
      </c>
      <c r="EB10">
        <f t="shared" si="8"/>
        <v>0</v>
      </c>
      <c r="EC10">
        <f t="shared" si="8"/>
        <v>0</v>
      </c>
      <c r="ED10">
        <f t="shared" si="8"/>
        <v>0</v>
      </c>
      <c r="EE10">
        <f t="shared" si="8"/>
        <v>0</v>
      </c>
      <c r="EF10">
        <f t="shared" si="8"/>
        <v>0</v>
      </c>
      <c r="EG10">
        <f t="shared" si="8"/>
        <v>0</v>
      </c>
      <c r="EH10">
        <f t="shared" si="8"/>
        <v>0</v>
      </c>
      <c r="EI10">
        <f t="shared" si="9"/>
        <v>1</v>
      </c>
      <c r="EJ10">
        <f t="shared" si="9"/>
        <v>0</v>
      </c>
      <c r="EK10">
        <f t="shared" si="9"/>
        <v>0</v>
      </c>
      <c r="EL10">
        <f t="shared" si="9"/>
        <v>0</v>
      </c>
      <c r="EM10">
        <f t="shared" si="9"/>
        <v>0</v>
      </c>
    </row>
    <row r="11" spans="1:143">
      <c r="A11" s="9" t="str">
        <f>_xlfn.XLOOKUP($E11,'Copy of Raw Data'!$E:$E,'Copy of Raw Data'!A:A,"ERROR",0,1)</f>
        <v>US</v>
      </c>
      <c r="B11" s="9" t="str">
        <f>_xlfn.XLOOKUP($E11,'Copy of Raw Data'!$E:$E,'Copy of Raw Data'!B:B,"ERROR",0,1)</f>
        <v>Hair Mousses</v>
      </c>
      <c r="C11" s="9" t="str">
        <f>_xlfn.XLOOKUP($E11,'Copy of Raw Data'!$E:$E,'Copy of Raw Data'!C:C,"ERROR",0,1)</f>
        <v>Keranique</v>
      </c>
      <c r="D11" s="9" t="str">
        <f>_xlfn.XLOOKUP($E11,'Copy of Raw Data'!$E:$E,'Copy of Raw Data'!D:D,"ERROR",0,1)</f>
        <v>www.amazon.com/dp/B00CRJWIIE</v>
      </c>
      <c r="E11" s="9" t="s">
        <v>69</v>
      </c>
      <c r="F11" s="9" t="str">
        <f>_xlfn.XLOOKUP($E11,'Copy of Raw Data'!$E:$E,'Copy of Raw Data'!F:F,"ERROR",0,1)</f>
        <v>Volumizing Hair Mousse for Women - Thickening and Styling Anti-Frizz Foam Spray - Fine, Straight, Wavy, and Curly Hair Mousse for All Hair Types - Travel Size Mousse for Hair Volume by Keranique</v>
      </c>
      <c r="G11" s="9">
        <f>_xlfn.XLOOKUP($E11,'Copy of Raw Data'!$E:$E,'Copy of Raw Data'!G:G,"ERROR",0,1)</f>
        <v>22777</v>
      </c>
      <c r="H11" s="9">
        <f>_xlfn.XLOOKUP($E11,'Copy of Raw Data'!$E:$E,'Copy of Raw Data'!H:H,"ERROR",0,1)</f>
        <v>526071.38</v>
      </c>
      <c r="I11" s="9">
        <f>_xlfn.XLOOKUP($E11,'Copy of Raw Data'!$E:$E,'Copy of Raw Data'!I:I,"ERROR",0,1)</f>
        <v>0.0218454771257052</v>
      </c>
      <c r="J11" s="9" t="str">
        <f>_xlfn.XLOOKUP($E11,'Copy of Raw Data'!$E:$E,'Copy of 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_xlfn.XLOOKUP($E11,'Copy of Raw Data'!$E:$E,'Copy of Raw Data'!L:L,"ERROR",0,1)</f>
        <v>23.15</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_xlfn.XLOOKUP($E11,'Copy of Raw Data'!$E:$E,'Copy of Raw Data'!N:N,"ERROR",0,1)</f>
        <v>23.7</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2% to 4%</v>
      </c>
      <c r="P11" s="16">
        <f t="shared" si="2"/>
        <v>0.0232067510548524</v>
      </c>
      <c r="Q11" s="9">
        <f>_xlfn.XLOOKUP($E11,'Copy of Raw Data'!$E:$E,'Copy of Raw Data'!Q:Q,"ERROR",0,1)</f>
        <v>3.4</v>
      </c>
      <c r="R11" s="9" t="str">
        <f>_xlfn.XLOOKUP($E11,'Copy of Raw Data'!$E:$E,'Copy of Raw Data'!R:R,"ERROR",0,1)</f>
        <v>fl oz</v>
      </c>
      <c r="S11" s="17">
        <f t="shared" si="3"/>
        <v>6.54694570135747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0.2 to 0.3</v>
      </c>
      <c r="V11" s="17">
        <f t="shared" si="4"/>
        <v>0.226665156840812</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0.2 to 0.3</v>
      </c>
      <c r="X11" s="17">
        <f t="shared" si="5"/>
        <v>0.221404994973198</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2 to 4</v>
      </c>
      <c r="Z11" s="17">
        <f t="array" ref="Z11">_xlfn.IFS(AA11="oz",_xlfn.IFS(R11="oz",Q11,R11="fl oz",Q11*1.04,R11="ml",Q11*0.0338),AA11="fl oz",_xlfn.IFS(R11="oz",Q11/1.04,R11="fl oz",Q11,R11="ml",Q11*0.0338/1.04),AA11="ml",_xlfn.IFS(R11="oz",Q11/0.0338,R11="fl oz",Q11*1.04/0.0338,R11="ml",Q11))</f>
        <v>3.536</v>
      </c>
      <c r="AA11" s="9" t="str">
        <f>_xlfn.XLOOKUP($E11,'Copy of Raw Data'!$E:$E,'Copy of Raw Data'!AA:AA,"ERROR",0,1)</f>
        <v>oz</v>
      </c>
      <c r="AB11" s="9" t="str">
        <f>_xlfn.XLOOKUP($E11,'Copy of Raw Data'!$E:$E,'Copy of Raw Data'!AB:AB,"ERROR",0,1)</f>
        <v>Pump Bottle</v>
      </c>
      <c r="AC11" s="9" t="str">
        <f>_xlfn.XLOOKUP($E11,'Copy of Raw Data'!$E:$E,'Copy of Raw Data'!AC:AC,"ERROR",0,1)</f>
        <v>Pack of 1</v>
      </c>
      <c r="AD11" s="9" t="str">
        <f>_xlfn.XLOOKUP($E11,'Copy of Raw Data'!$E:$E,'Copy of Raw Data'!AD:AD,"ERROR",0,1)</f>
        <v>Volumizing, Anti-Frizz, Lightweight, Moisturising, Heat Protection, Flake Control, Shine</v>
      </c>
      <c r="AE11" s="9" t="str">
        <f>_xlfn.XLOOKUP($E11,'Copy of Raw Data'!$E:$E,'Copy of Raw Data'!AO:AO,"ERROR",0,1)</f>
        <v>Paraffin Free, Sulfate Free, Phthalate Free, Alcohol Free, Formaldehyde Free, Residue free</v>
      </c>
      <c r="AF11" s="9" t="str">
        <f>_xlfn.XLOOKUP($E11,'Copy of Raw Data'!$E:$E,'Copy of Raw Data'!AZ:AZ,"ERROR",0,1)</f>
        <v>Keratin, Amino Acids, Water, Glycerin, Menthol, Peppermint Oil</v>
      </c>
      <c r="AG11">
        <f t="shared" si="6"/>
        <v>0</v>
      </c>
      <c r="AH11">
        <f t="shared" si="6"/>
        <v>0</v>
      </c>
      <c r="AI11">
        <f t="shared" si="6"/>
        <v>0</v>
      </c>
      <c r="AJ11">
        <f t="shared" si="6"/>
        <v>0</v>
      </c>
      <c r="AK11">
        <f t="shared" si="6"/>
        <v>0</v>
      </c>
      <c r="AL11">
        <f t="shared" si="6"/>
        <v>0</v>
      </c>
      <c r="AM11">
        <f t="shared" si="6"/>
        <v>0</v>
      </c>
      <c r="AN11">
        <f t="shared" si="6"/>
        <v>0</v>
      </c>
      <c r="AO11">
        <f t="shared" si="6"/>
        <v>1</v>
      </c>
      <c r="AP11">
        <f t="shared" si="6"/>
        <v>0</v>
      </c>
      <c r="AQ11">
        <f t="shared" si="6"/>
        <v>0</v>
      </c>
      <c r="AR11">
        <f t="shared" si="6"/>
        <v>0</v>
      </c>
      <c r="AS11">
        <f t="shared" si="6"/>
        <v>0</v>
      </c>
      <c r="AT11">
        <f t="shared" si="6"/>
        <v>0</v>
      </c>
      <c r="AU11">
        <f t="shared" si="6"/>
        <v>0</v>
      </c>
      <c r="AV11">
        <f t="shared" si="6"/>
        <v>0</v>
      </c>
      <c r="AW11">
        <f t="shared" ref="AW11:BL58" si="13">IF(IFERROR(SEARCH(AW$2,$AF11,1),0)=0,0,1)</f>
        <v>0</v>
      </c>
      <c r="AX11">
        <f t="shared" si="13"/>
        <v>0</v>
      </c>
      <c r="AY11">
        <f t="shared" si="13"/>
        <v>0</v>
      </c>
      <c r="AZ11">
        <f t="shared" si="13"/>
        <v>0</v>
      </c>
      <c r="BA11">
        <f t="shared" si="13"/>
        <v>0</v>
      </c>
      <c r="BB11">
        <f t="shared" si="13"/>
        <v>0</v>
      </c>
      <c r="BC11">
        <f t="shared" si="13"/>
        <v>0</v>
      </c>
      <c r="BD11">
        <f t="shared" si="13"/>
        <v>0</v>
      </c>
      <c r="BE11">
        <f t="shared" si="13"/>
        <v>0</v>
      </c>
      <c r="BF11">
        <f t="shared" si="13"/>
        <v>0</v>
      </c>
      <c r="BG11">
        <f t="shared" si="13"/>
        <v>0</v>
      </c>
      <c r="BH11">
        <f t="shared" si="13"/>
        <v>0</v>
      </c>
      <c r="BI11">
        <f t="shared" si="13"/>
        <v>0</v>
      </c>
      <c r="BJ11">
        <f t="shared" si="13"/>
        <v>0</v>
      </c>
      <c r="BK11">
        <f t="shared" si="13"/>
        <v>0</v>
      </c>
      <c r="BL11">
        <f t="shared" si="13"/>
        <v>0</v>
      </c>
      <c r="BM11">
        <f t="shared" ref="BM11:CB58" si="14">IF(IFERROR(SEARCH(BM$2,$AF11,1),0)=0,0,1)</f>
        <v>0</v>
      </c>
      <c r="BN11">
        <f t="shared" si="14"/>
        <v>0</v>
      </c>
      <c r="BO11">
        <f t="shared" si="14"/>
        <v>0</v>
      </c>
      <c r="BP11">
        <f t="shared" si="14"/>
        <v>0</v>
      </c>
      <c r="BQ11">
        <f t="shared" si="14"/>
        <v>0</v>
      </c>
      <c r="BR11">
        <f t="shared" si="14"/>
        <v>0</v>
      </c>
      <c r="BS11">
        <f t="shared" si="14"/>
        <v>0</v>
      </c>
      <c r="BT11">
        <f t="shared" si="14"/>
        <v>0</v>
      </c>
      <c r="BU11">
        <f t="shared" si="14"/>
        <v>0</v>
      </c>
      <c r="BV11">
        <f t="shared" si="14"/>
        <v>0</v>
      </c>
      <c r="BW11">
        <f t="shared" si="14"/>
        <v>0</v>
      </c>
      <c r="BX11">
        <f t="shared" si="14"/>
        <v>1</v>
      </c>
      <c r="BY11">
        <f t="shared" si="14"/>
        <v>0</v>
      </c>
      <c r="BZ11">
        <f t="shared" si="14"/>
        <v>0</v>
      </c>
      <c r="CA11">
        <f t="shared" si="14"/>
        <v>0</v>
      </c>
      <c r="CB11">
        <f t="shared" si="14"/>
        <v>0</v>
      </c>
      <c r="CC11">
        <f t="shared" ref="CC11:CR58" si="15">IF(IFERROR(SEARCH(CC$2,$AF11,1),0)=0,0,1)</f>
        <v>0</v>
      </c>
      <c r="CD11">
        <f t="shared" si="15"/>
        <v>0</v>
      </c>
      <c r="CE11">
        <f t="shared" si="15"/>
        <v>0</v>
      </c>
      <c r="CF11">
        <f t="shared" si="15"/>
        <v>0</v>
      </c>
      <c r="CG11">
        <f t="shared" si="15"/>
        <v>0</v>
      </c>
      <c r="CH11">
        <f t="shared" si="15"/>
        <v>0</v>
      </c>
      <c r="CI11">
        <f t="shared" si="15"/>
        <v>0</v>
      </c>
      <c r="CJ11">
        <f t="shared" si="15"/>
        <v>0</v>
      </c>
      <c r="CK11">
        <f t="shared" si="15"/>
        <v>0</v>
      </c>
      <c r="CL11">
        <f t="shared" si="15"/>
        <v>1</v>
      </c>
      <c r="CM11">
        <f t="shared" si="15"/>
        <v>0</v>
      </c>
      <c r="CN11">
        <f t="shared" si="15"/>
        <v>0</v>
      </c>
      <c r="CO11">
        <f t="shared" si="15"/>
        <v>0</v>
      </c>
      <c r="CP11">
        <f t="shared" si="15"/>
        <v>0</v>
      </c>
      <c r="CQ11">
        <f t="shared" si="15"/>
        <v>0</v>
      </c>
      <c r="CR11">
        <f t="shared" si="15"/>
        <v>1</v>
      </c>
      <c r="CS11">
        <f t="shared" si="12"/>
        <v>0</v>
      </c>
      <c r="CT11">
        <f t="shared" si="10"/>
        <v>0</v>
      </c>
      <c r="CU11">
        <f t="shared" si="10"/>
        <v>0</v>
      </c>
      <c r="CV11">
        <f t="shared" si="10"/>
        <v>0</v>
      </c>
      <c r="CW11">
        <f t="shared" si="10"/>
        <v>0</v>
      </c>
      <c r="CX11">
        <f t="shared" si="10"/>
        <v>0</v>
      </c>
      <c r="CY11">
        <f t="shared" si="10"/>
        <v>0</v>
      </c>
      <c r="CZ11">
        <f t="shared" si="10"/>
        <v>0</v>
      </c>
      <c r="DA11">
        <f t="shared" si="10"/>
        <v>0</v>
      </c>
      <c r="DB11">
        <f t="shared" si="10"/>
        <v>0</v>
      </c>
      <c r="DC11">
        <f t="shared" si="10"/>
        <v>0</v>
      </c>
      <c r="DD11">
        <f t="shared" si="10"/>
        <v>1</v>
      </c>
      <c r="DE11">
        <f t="shared" si="10"/>
        <v>1</v>
      </c>
      <c r="DF11">
        <f t="shared" si="10"/>
        <v>0</v>
      </c>
      <c r="DG11">
        <f t="shared" si="10"/>
        <v>0</v>
      </c>
      <c r="DH11">
        <f t="shared" si="10"/>
        <v>0</v>
      </c>
      <c r="DI11">
        <f t="shared" si="10"/>
        <v>0</v>
      </c>
      <c r="DJ11">
        <f t="shared" si="11"/>
        <v>0</v>
      </c>
      <c r="DK11">
        <f t="shared" si="11"/>
        <v>0</v>
      </c>
      <c r="DL11">
        <f t="shared" si="11"/>
        <v>0</v>
      </c>
      <c r="DM11">
        <f t="shared" si="11"/>
        <v>0</v>
      </c>
      <c r="DN11">
        <f t="shared" si="11"/>
        <v>0</v>
      </c>
      <c r="DO11">
        <f t="shared" si="11"/>
        <v>0</v>
      </c>
      <c r="DP11">
        <f t="shared" si="11"/>
        <v>0</v>
      </c>
      <c r="DQ11">
        <f t="shared" si="11"/>
        <v>0</v>
      </c>
      <c r="DR11">
        <f t="shared" si="11"/>
        <v>0</v>
      </c>
      <c r="DS11">
        <f t="shared" si="11"/>
        <v>0</v>
      </c>
      <c r="DT11">
        <f t="shared" si="11"/>
        <v>0</v>
      </c>
      <c r="DU11">
        <f t="shared" si="11"/>
        <v>0</v>
      </c>
      <c r="DV11">
        <f t="shared" si="11"/>
        <v>0</v>
      </c>
      <c r="DW11">
        <f t="shared" si="11"/>
        <v>0</v>
      </c>
      <c r="DX11">
        <f t="shared" si="11"/>
        <v>0</v>
      </c>
      <c r="DY11">
        <f t="shared" si="11"/>
        <v>0</v>
      </c>
      <c r="DZ11">
        <f t="shared" si="8"/>
        <v>0</v>
      </c>
      <c r="EA11">
        <f t="shared" si="8"/>
        <v>0</v>
      </c>
      <c r="EB11">
        <f t="shared" si="8"/>
        <v>0</v>
      </c>
      <c r="EC11">
        <f t="shared" si="8"/>
        <v>0</v>
      </c>
      <c r="ED11">
        <f t="shared" si="8"/>
        <v>0</v>
      </c>
      <c r="EE11">
        <f t="shared" si="8"/>
        <v>0</v>
      </c>
      <c r="EF11">
        <f t="shared" si="8"/>
        <v>0</v>
      </c>
      <c r="EG11">
        <f t="shared" si="8"/>
        <v>0</v>
      </c>
      <c r="EH11">
        <f t="shared" si="8"/>
        <v>0</v>
      </c>
      <c r="EI11">
        <f t="shared" si="9"/>
        <v>1</v>
      </c>
      <c r="EJ11">
        <f t="shared" si="9"/>
        <v>0</v>
      </c>
      <c r="EK11">
        <f t="shared" si="9"/>
        <v>0</v>
      </c>
      <c r="EL11">
        <f t="shared" si="9"/>
        <v>0</v>
      </c>
      <c r="EM11">
        <f t="shared" si="9"/>
        <v>0</v>
      </c>
    </row>
    <row r="12" spans="1:143">
      <c r="A12" s="9" t="str">
        <f>_xlfn.XLOOKUP($E12,'Copy of Raw Data'!$E:$E,'Copy of Raw Data'!A:A,"ERROR",0,1)</f>
        <v>US</v>
      </c>
      <c r="B12" s="9" t="str">
        <f>_xlfn.XLOOKUP($E12,'Copy of Raw Data'!$E:$E,'Copy of Raw Data'!B:B,"ERROR",0,1)</f>
        <v>Hair Mousses</v>
      </c>
      <c r="C12" s="9" t="str">
        <f>_xlfn.XLOOKUP($E12,'Copy of Raw Data'!$E:$E,'Copy of Raw Data'!C:C,"ERROR",0,1)</f>
        <v>kenra</v>
      </c>
      <c r="D12" s="9" t="str">
        <f>_xlfn.XLOOKUP($E12,'Copy of Raw Data'!$E:$E,'Copy of Raw Data'!D:D,"ERROR",0,1)</f>
        <v>www.amazon.com/dp/B00J0T3LXK</v>
      </c>
      <c r="E12" s="9" t="s">
        <v>72</v>
      </c>
      <c r="F12" s="9" t="str">
        <f>_xlfn.XLOOKUP($E12,'Copy of Raw Data'!$E:$E,'Copy of Raw Data'!F:F,"ERROR",0,1)</f>
        <v>Kenra Platinum Thickening Mousse 12 | Volumizing Styler | Adds Fullness &amp; Body | Humidity Protection Up To 48 hours | Desity Plumping up tp 150% | Thermal Protection | All Hair Types</v>
      </c>
      <c r="G12" s="9">
        <f>_xlfn.XLOOKUP($E12,'Copy of Raw Data'!$E:$E,'Copy of Raw Data'!G:G,"ERROR",0,1)</f>
        <v>24306</v>
      </c>
      <c r="H12" s="9">
        <f>_xlfn.XLOOKUP($E12,'Copy of Raw Data'!$E:$E,'Copy of Raw Data'!H:H,"ERROR",0,1)</f>
        <v>513835.31</v>
      </c>
      <c r="I12" s="9">
        <f>_xlfn.XLOOKUP($E12,'Copy of Raw Data'!$E:$E,'Copy of Raw Data'!I:I,"ERROR",0,1)</f>
        <v>0.0172530396734304</v>
      </c>
      <c r="J12" s="9" t="str">
        <f>_xlfn.XLOOKUP($E12,'Copy of Raw Data'!$E:$E,'Copy of 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_xlfn.XLOOKUP($E12,'Copy of Raw Data'!$E:$E,'Copy of Raw Data'!L:L,"ERROR",0,1)</f>
        <v>21.49</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_xlfn.XLOOKUP($E12,'Copy of Raw Data'!$E:$E,'Copy of Raw Data'!N:N,"ERROR",0,1)</f>
        <v>23.99</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10% to 15%</v>
      </c>
      <c r="P12" s="16">
        <f t="shared" si="2"/>
        <v>0.104210087536474</v>
      </c>
      <c r="Q12" s="9">
        <f>_xlfn.XLOOKUP($E12,'Copy of Raw Data'!$E:$E,'Copy of Raw Data'!Q:Q,"ERROR",0,1)</f>
        <v>6.7</v>
      </c>
      <c r="R12" s="9" t="str">
        <f>_xlfn.XLOOKUP($E12,'Copy of Raw Data'!$E:$E,'Copy of Raw Data'!R:R,"ERROR",0,1)</f>
        <v>oz</v>
      </c>
      <c r="S12" s="17">
        <f t="shared" si="3"/>
        <v>3.20746268656716</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3 to 4</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0.1 to 0.2</v>
      </c>
      <c r="V12" s="17">
        <f t="shared" si="4"/>
        <v>0.121088840545329</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0.1 to 0.2</v>
      </c>
      <c r="X12" s="17">
        <f t="shared" si="5"/>
        <v>0.10847016187241</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17">
        <f t="array" ref="Z12">_xlfn.IFS(AA12="oz",_xlfn.IFS(R12="oz",Q12,R12="fl oz",Q12*1.04,R12="ml",Q12*0.0338),AA12="fl oz",_xlfn.IFS(R12="oz",Q12/1.04,R12="fl oz",Q12,R12="ml",Q12*0.0338/1.04),AA12="ml",_xlfn.IFS(R12="oz",Q12/0.0338,R12="fl oz",Q12*1.04/0.0338,R12="ml",Q12))</f>
        <v>6.7</v>
      </c>
      <c r="AA12" s="9" t="str">
        <f>_xlfn.XLOOKUP($E12,'Copy of Raw Data'!$E:$E,'Copy of Raw Data'!AA:AA,"ERROR",0,1)</f>
        <v>oz</v>
      </c>
      <c r="AB12" s="9" t="str">
        <f>_xlfn.XLOOKUP($E12,'Copy of Raw Data'!$E:$E,'Copy of Raw Data'!AB:AB,"ERROR",0,1)</f>
        <v>Spray Can</v>
      </c>
      <c r="AC12" s="9" t="str">
        <f>_xlfn.XLOOKUP($E12,'Copy of Raw Data'!$E:$E,'Copy of Raw Data'!AC:AC,"ERROR",0,1)</f>
        <v>Pack of 1</v>
      </c>
      <c r="AD12" s="9" t="str">
        <f>_xlfn.XLOOKUP($E12,'Copy of Raw Data'!$E:$E,'Copy of Raw Data'!AD:AD,"ERROR",0,1)</f>
        <v>Volumizing, Humidity Protection, Plumping, Heat Protection</v>
      </c>
      <c r="AE12" s="9" t="str">
        <f>_xlfn.XLOOKUP($E12,'Copy of Raw Data'!$E:$E,'Copy of Raw Data'!AO:AO,"ERROR",0,1)</f>
        <v>NA</v>
      </c>
      <c r="AF12" s="9" t="str">
        <f>_xlfn.XLOOKUP($E12,'Copy of Raw Data'!$E:$E,'Copy of Raw Data'!AZ:AZ,"ERROR",0,1)</f>
        <v>Water, Acrylate Copolymer</v>
      </c>
      <c r="AG12">
        <f t="shared" si="6"/>
        <v>0</v>
      </c>
      <c r="AH12">
        <f t="shared" si="6"/>
        <v>1</v>
      </c>
      <c r="AI12">
        <f t="shared" si="6"/>
        <v>0</v>
      </c>
      <c r="AJ12">
        <f t="shared" si="6"/>
        <v>0</v>
      </c>
      <c r="AK12">
        <f t="shared" si="6"/>
        <v>0</v>
      </c>
      <c r="AL12">
        <f t="shared" si="6"/>
        <v>0</v>
      </c>
      <c r="AM12">
        <f t="shared" si="6"/>
        <v>0</v>
      </c>
      <c r="AN12">
        <f t="shared" si="6"/>
        <v>0</v>
      </c>
      <c r="AO12">
        <f t="shared" si="6"/>
        <v>0</v>
      </c>
      <c r="AP12">
        <f t="shared" si="6"/>
        <v>0</v>
      </c>
      <c r="AQ12">
        <f t="shared" si="6"/>
        <v>0</v>
      </c>
      <c r="AR12">
        <f t="shared" si="6"/>
        <v>0</v>
      </c>
      <c r="AS12">
        <f t="shared" si="6"/>
        <v>0</v>
      </c>
      <c r="AT12">
        <f t="shared" si="6"/>
        <v>0</v>
      </c>
      <c r="AU12">
        <f t="shared" si="6"/>
        <v>0</v>
      </c>
      <c r="AV12">
        <f t="shared" si="6"/>
        <v>0</v>
      </c>
      <c r="AW12">
        <f t="shared" si="13"/>
        <v>0</v>
      </c>
      <c r="AX12">
        <f t="shared" si="13"/>
        <v>0</v>
      </c>
      <c r="AY12">
        <f t="shared" si="13"/>
        <v>0</v>
      </c>
      <c r="AZ12">
        <f t="shared" si="13"/>
        <v>0</v>
      </c>
      <c r="BA12">
        <f t="shared" si="13"/>
        <v>0</v>
      </c>
      <c r="BB12">
        <f t="shared" si="13"/>
        <v>0</v>
      </c>
      <c r="BC12">
        <f t="shared" si="13"/>
        <v>0</v>
      </c>
      <c r="BD12">
        <f t="shared" si="13"/>
        <v>0</v>
      </c>
      <c r="BE12">
        <f t="shared" si="13"/>
        <v>0</v>
      </c>
      <c r="BF12">
        <f t="shared" si="13"/>
        <v>0</v>
      </c>
      <c r="BG12">
        <f t="shared" si="13"/>
        <v>0</v>
      </c>
      <c r="BH12">
        <f t="shared" si="13"/>
        <v>0</v>
      </c>
      <c r="BI12">
        <f t="shared" si="13"/>
        <v>0</v>
      </c>
      <c r="BJ12">
        <f t="shared" si="13"/>
        <v>1</v>
      </c>
      <c r="BK12">
        <f t="shared" si="13"/>
        <v>0</v>
      </c>
      <c r="BL12">
        <f t="shared" si="13"/>
        <v>0</v>
      </c>
      <c r="BM12">
        <f t="shared" si="14"/>
        <v>0</v>
      </c>
      <c r="BN12">
        <f t="shared" si="14"/>
        <v>0</v>
      </c>
      <c r="BO12">
        <f t="shared" si="14"/>
        <v>0</v>
      </c>
      <c r="BP12">
        <f t="shared" si="14"/>
        <v>0</v>
      </c>
      <c r="BQ12">
        <f t="shared" si="14"/>
        <v>0</v>
      </c>
      <c r="BR12">
        <f t="shared" si="14"/>
        <v>0</v>
      </c>
      <c r="BS12">
        <f t="shared" si="14"/>
        <v>0</v>
      </c>
      <c r="BT12">
        <f t="shared" si="14"/>
        <v>0</v>
      </c>
      <c r="BU12">
        <f t="shared" si="14"/>
        <v>0</v>
      </c>
      <c r="BV12">
        <f t="shared" si="14"/>
        <v>0</v>
      </c>
      <c r="BW12">
        <f t="shared" si="14"/>
        <v>0</v>
      </c>
      <c r="BX12">
        <f t="shared" si="14"/>
        <v>0</v>
      </c>
      <c r="BY12">
        <f t="shared" si="14"/>
        <v>0</v>
      </c>
      <c r="BZ12">
        <f t="shared" si="14"/>
        <v>0</v>
      </c>
      <c r="CA12">
        <f t="shared" si="14"/>
        <v>0</v>
      </c>
      <c r="CB12">
        <f t="shared" si="14"/>
        <v>0</v>
      </c>
      <c r="CC12">
        <f t="shared" si="15"/>
        <v>0</v>
      </c>
      <c r="CD12">
        <f t="shared" si="15"/>
        <v>0</v>
      </c>
      <c r="CE12">
        <f t="shared" si="15"/>
        <v>0</v>
      </c>
      <c r="CF12">
        <f t="shared" si="15"/>
        <v>0</v>
      </c>
      <c r="CG12">
        <f t="shared" si="15"/>
        <v>0</v>
      </c>
      <c r="CH12">
        <f t="shared" si="15"/>
        <v>0</v>
      </c>
      <c r="CI12">
        <f t="shared" si="15"/>
        <v>0</v>
      </c>
      <c r="CJ12">
        <f t="shared" si="15"/>
        <v>0</v>
      </c>
      <c r="CK12">
        <f t="shared" si="15"/>
        <v>0</v>
      </c>
      <c r="CL12">
        <f t="shared" si="15"/>
        <v>0</v>
      </c>
      <c r="CM12">
        <f t="shared" si="15"/>
        <v>0</v>
      </c>
      <c r="CN12">
        <f t="shared" si="15"/>
        <v>0</v>
      </c>
      <c r="CO12">
        <f t="shared" si="15"/>
        <v>0</v>
      </c>
      <c r="CP12">
        <f t="shared" si="15"/>
        <v>0</v>
      </c>
      <c r="CQ12">
        <f t="shared" si="15"/>
        <v>0</v>
      </c>
      <c r="CR12">
        <f t="shared" si="15"/>
        <v>0</v>
      </c>
      <c r="CS12">
        <f t="shared" si="12"/>
        <v>0</v>
      </c>
      <c r="CT12">
        <f t="shared" si="10"/>
        <v>0</v>
      </c>
      <c r="CU12">
        <f t="shared" si="10"/>
        <v>0</v>
      </c>
      <c r="CV12">
        <f t="shared" si="10"/>
        <v>0</v>
      </c>
      <c r="CW12">
        <f t="shared" si="10"/>
        <v>0</v>
      </c>
      <c r="CX12">
        <f t="shared" si="10"/>
        <v>0</v>
      </c>
      <c r="CY12">
        <f t="shared" si="10"/>
        <v>0</v>
      </c>
      <c r="CZ12">
        <f t="shared" si="10"/>
        <v>0</v>
      </c>
      <c r="DA12">
        <f t="shared" si="10"/>
        <v>0</v>
      </c>
      <c r="DB12">
        <f t="shared" si="10"/>
        <v>0</v>
      </c>
      <c r="DC12">
        <f t="shared" si="10"/>
        <v>0</v>
      </c>
      <c r="DD12">
        <f t="shared" si="10"/>
        <v>0</v>
      </c>
      <c r="DE12">
        <f t="shared" si="10"/>
        <v>0</v>
      </c>
      <c r="DF12">
        <f t="shared" si="10"/>
        <v>0</v>
      </c>
      <c r="DG12">
        <f t="shared" si="10"/>
        <v>0</v>
      </c>
      <c r="DH12">
        <f t="shared" si="10"/>
        <v>0</v>
      </c>
      <c r="DI12">
        <f t="shared" si="10"/>
        <v>0</v>
      </c>
      <c r="DJ12">
        <f t="shared" si="11"/>
        <v>0</v>
      </c>
      <c r="DK12">
        <f t="shared" si="11"/>
        <v>0</v>
      </c>
      <c r="DL12">
        <f t="shared" si="11"/>
        <v>0</v>
      </c>
      <c r="DM12">
        <f t="shared" si="11"/>
        <v>0</v>
      </c>
      <c r="DN12">
        <f t="shared" si="11"/>
        <v>0</v>
      </c>
      <c r="DO12">
        <f t="shared" si="11"/>
        <v>0</v>
      </c>
      <c r="DP12">
        <f t="shared" si="11"/>
        <v>0</v>
      </c>
      <c r="DQ12">
        <f t="shared" si="11"/>
        <v>0</v>
      </c>
      <c r="DR12">
        <f t="shared" si="11"/>
        <v>0</v>
      </c>
      <c r="DS12">
        <f t="shared" si="11"/>
        <v>0</v>
      </c>
      <c r="DT12">
        <f t="shared" si="11"/>
        <v>0</v>
      </c>
      <c r="DU12">
        <f t="shared" si="11"/>
        <v>0</v>
      </c>
      <c r="DV12">
        <f t="shared" si="11"/>
        <v>0</v>
      </c>
      <c r="DW12">
        <f t="shared" si="11"/>
        <v>0</v>
      </c>
      <c r="DX12">
        <f t="shared" si="11"/>
        <v>0</v>
      </c>
      <c r="DY12">
        <f t="shared" si="11"/>
        <v>0</v>
      </c>
      <c r="DZ12">
        <f t="shared" si="8"/>
        <v>0</v>
      </c>
      <c r="EA12">
        <f t="shared" si="8"/>
        <v>0</v>
      </c>
      <c r="EB12">
        <f t="shared" si="8"/>
        <v>0</v>
      </c>
      <c r="EC12">
        <f t="shared" si="8"/>
        <v>0</v>
      </c>
      <c r="ED12">
        <f t="shared" si="8"/>
        <v>0</v>
      </c>
      <c r="EE12">
        <f t="shared" si="8"/>
        <v>0</v>
      </c>
      <c r="EF12">
        <f t="shared" si="8"/>
        <v>0</v>
      </c>
      <c r="EG12">
        <f t="shared" si="8"/>
        <v>0</v>
      </c>
      <c r="EH12">
        <f t="shared" si="8"/>
        <v>0</v>
      </c>
      <c r="EI12">
        <f t="shared" si="9"/>
        <v>1</v>
      </c>
      <c r="EJ12">
        <f t="shared" si="9"/>
        <v>0</v>
      </c>
      <c r="EK12">
        <f t="shared" si="9"/>
        <v>0</v>
      </c>
      <c r="EL12">
        <f t="shared" si="9"/>
        <v>0</v>
      </c>
      <c r="EM12">
        <f t="shared" si="9"/>
        <v>0</v>
      </c>
    </row>
    <row r="13" spans="1:143">
      <c r="A13" s="9" t="str">
        <f>_xlfn.XLOOKUP($E13,'Copy of Raw Data'!$E:$E,'Copy of Raw Data'!A:A,"ERROR",0,1)</f>
        <v>US</v>
      </c>
      <c r="B13" s="9" t="str">
        <f>_xlfn.XLOOKUP($E13,'Copy of Raw Data'!$E:$E,'Copy of Raw Data'!B:B,"ERROR",0,1)</f>
        <v>Hair Mousses</v>
      </c>
      <c r="C13" s="9" t="str">
        <f>_xlfn.XLOOKUP($E13,'Copy of Raw Data'!$E:$E,'Copy of Raw Data'!C:C,"ERROR",0,1)</f>
        <v>KERASTASE</v>
      </c>
      <c r="D13" s="9" t="str">
        <f>_xlfn.XLOOKUP($E13,'Copy of Raw Data'!$E:$E,'Copy of Raw Data'!D:D,"ERROR",0,1)</f>
        <v>www.amazon.com/dp/B00K0LUFIQ</v>
      </c>
      <c r="E13" s="9" t="s">
        <v>76</v>
      </c>
      <c r="F13" s="9" t="str">
        <f>_xlfn.XLOOKUP($E13,'Copy of Raw Data'!$E:$E,'Copy of Raw Data'!F:F,"ERROR",0,1)</f>
        <v>KERASTASE Densifique Densimorphose  Hair   Mousse  | Volumizing &amp; Thickening Styling  Mousse  | Adds Shine | With Hyaluronic Acid | For Fine, Thin &amp; Thinning  Hair  | 5.1 Fl Oz</v>
      </c>
      <c r="G13" s="9">
        <f>_xlfn.XLOOKUP($E13,'Copy of Raw Data'!$E:$E,'Copy of Raw Data'!G:G,"ERROR",0,1)</f>
        <v>9568</v>
      </c>
      <c r="H13" s="9">
        <f>_xlfn.XLOOKUP($E13,'Copy of Raw Data'!$E:$E,'Copy of Raw Data'!H:H,"ERROR",0,1)</f>
        <v>405814.94</v>
      </c>
      <c r="I13" s="9">
        <f>_xlfn.XLOOKUP($E13,'Copy of Raw Data'!$E:$E,'Copy of Raw Data'!I:I,"ERROR",0,1)</f>
        <v>0.0167881366888707</v>
      </c>
      <c r="J13" s="9" t="str">
        <f>_xlfn.XLOOKUP($E13,'Copy of Raw Data'!$E:$E,'Copy of 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40 to 50</v>
      </c>
      <c r="L13" s="9">
        <f>_xlfn.XLOOKUP($E13,'Copy of Raw Data'!$E:$E,'Copy of Raw Data'!L:L,"ERROR",0,1)</f>
        <v>40.81</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40 to 50</v>
      </c>
      <c r="N13" s="9">
        <f>_xlfn.XLOOKUP($E13,'Copy of Raw Data'!$E:$E,'Copy of Raw Data'!N:N,"ERROR",0,1)</f>
        <v>43.83</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6% to 8%</v>
      </c>
      <c r="P13" s="16">
        <f t="shared" si="2"/>
        <v>0.0689025781428245</v>
      </c>
      <c r="Q13" s="9">
        <f>_xlfn.XLOOKUP($E13,'Copy of Raw Data'!$E:$E,'Copy of Raw Data'!Q:Q,"ERROR",0,1)</f>
        <v>5.1</v>
      </c>
      <c r="R13" s="9" t="str">
        <f>_xlfn.XLOOKUP($E13,'Copy of Raw Data'!$E:$E,'Copy of Raw Data'!R:R,"ERROR",0,1)</f>
        <v>fl oz</v>
      </c>
      <c r="S13" s="17">
        <f t="shared" si="3"/>
        <v>7.69419306184012</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5 to 10</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0.2 to 0.3</v>
      </c>
      <c r="V13" s="17">
        <f t="shared" si="4"/>
        <v>0.279458054130317</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0.2 to 0.3</v>
      </c>
      <c r="X13" s="17">
        <f t="shared" si="5"/>
        <v>0.260202673717962</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4 to 6</v>
      </c>
      <c r="Z13" s="17">
        <f t="array" ref="Z13">_xlfn.IFS(AA13="oz",_xlfn.IFS(R13="oz",Q13,R13="fl oz",Q13*1.04,R13="ml",Q13*0.0338),AA13="fl oz",_xlfn.IFS(R13="oz",Q13/1.04,R13="fl oz",Q13,R13="ml",Q13*0.0338/1.04),AA13="ml",_xlfn.IFS(R13="oz",Q13/0.0338,R13="fl oz",Q13*1.04/0.0338,R13="ml",Q13))</f>
        <v>5.304</v>
      </c>
      <c r="AA13" s="9" t="str">
        <f>_xlfn.XLOOKUP($E13,'Copy of Raw Data'!$E:$E,'Copy of Raw Data'!AA:AA,"ERROR",0,1)</f>
        <v>oz</v>
      </c>
      <c r="AB13" s="9" t="str">
        <f>_xlfn.XLOOKUP($E13,'Copy of Raw Data'!$E:$E,'Copy of Raw Data'!AB:AB,"ERROR",0,1)</f>
        <v>Spray Can</v>
      </c>
      <c r="AC13" s="9" t="str">
        <f>_xlfn.XLOOKUP($E13,'Copy of Raw Data'!$E:$E,'Copy of Raw Data'!AC:AC,"ERROR",0,1)</f>
        <v>Pack of 1</v>
      </c>
      <c r="AD13" s="9" t="str">
        <f>_xlfn.XLOOKUP($E13,'Copy of Raw Data'!$E:$E,'Copy of Raw Data'!AD:AD,"ERROR",0,1)</f>
        <v>Volumizing, Shine, Softening</v>
      </c>
      <c r="AE13" s="9" t="str">
        <f>_xlfn.XLOOKUP($E13,'Copy of Raw Data'!$E:$E,'Copy of Raw Data'!AO:AO,"ERROR",0,1)</f>
        <v>Mineral Oil Free</v>
      </c>
      <c r="AF13" s="9" t="str">
        <f>_xlfn.XLOOKUP($E13,'Copy of Raw Data'!$E:$E,'Copy of Raw Data'!AZ:AZ,"ERROR",0,1)</f>
        <v>Hyalurnoic Acid, Peptides, Water, Arginine, Cetrimonium Chloride, Hydrolised Wheat Protein, Sodium Hyaluronate</v>
      </c>
      <c r="AG13">
        <f t="shared" si="6"/>
        <v>0</v>
      </c>
      <c r="AH13">
        <f t="shared" si="6"/>
        <v>0</v>
      </c>
      <c r="AI13">
        <f t="shared" si="6"/>
        <v>0</v>
      </c>
      <c r="AJ13">
        <f t="shared" si="6"/>
        <v>0</v>
      </c>
      <c r="AK13">
        <f t="shared" si="6"/>
        <v>0</v>
      </c>
      <c r="AL13">
        <f t="shared" si="6"/>
        <v>0</v>
      </c>
      <c r="AM13">
        <f t="shared" si="6"/>
        <v>0</v>
      </c>
      <c r="AN13">
        <f t="shared" si="6"/>
        <v>0</v>
      </c>
      <c r="AO13">
        <f t="shared" si="6"/>
        <v>0</v>
      </c>
      <c r="AP13">
        <f t="shared" si="6"/>
        <v>0</v>
      </c>
      <c r="AQ13">
        <f t="shared" si="6"/>
        <v>0</v>
      </c>
      <c r="AR13">
        <f t="shared" si="6"/>
        <v>1</v>
      </c>
      <c r="AS13">
        <f t="shared" si="6"/>
        <v>0</v>
      </c>
      <c r="AT13">
        <f t="shared" si="6"/>
        <v>0</v>
      </c>
      <c r="AU13">
        <f t="shared" si="6"/>
        <v>0</v>
      </c>
      <c r="AV13">
        <f t="shared" si="6"/>
        <v>0</v>
      </c>
      <c r="AW13">
        <f t="shared" si="13"/>
        <v>0</v>
      </c>
      <c r="AX13">
        <f t="shared" si="13"/>
        <v>0</v>
      </c>
      <c r="AY13">
        <f t="shared" si="13"/>
        <v>0</v>
      </c>
      <c r="AZ13">
        <f t="shared" si="13"/>
        <v>0</v>
      </c>
      <c r="BA13">
        <f t="shared" si="13"/>
        <v>0</v>
      </c>
      <c r="BB13">
        <f t="shared" si="13"/>
        <v>1</v>
      </c>
      <c r="BC13">
        <f t="shared" si="13"/>
        <v>0</v>
      </c>
      <c r="BD13">
        <f t="shared" si="13"/>
        <v>0</v>
      </c>
      <c r="BE13">
        <f t="shared" si="13"/>
        <v>0</v>
      </c>
      <c r="BF13">
        <f t="shared" si="13"/>
        <v>0</v>
      </c>
      <c r="BG13">
        <f t="shared" si="13"/>
        <v>0</v>
      </c>
      <c r="BH13">
        <f t="shared" si="13"/>
        <v>0</v>
      </c>
      <c r="BI13">
        <f t="shared" si="13"/>
        <v>0</v>
      </c>
      <c r="BJ13">
        <f t="shared" si="13"/>
        <v>0</v>
      </c>
      <c r="BK13">
        <f t="shared" si="13"/>
        <v>0</v>
      </c>
      <c r="BL13">
        <f t="shared" si="13"/>
        <v>0</v>
      </c>
      <c r="BM13">
        <f t="shared" si="14"/>
        <v>0</v>
      </c>
      <c r="BN13">
        <f t="shared" si="14"/>
        <v>0</v>
      </c>
      <c r="BO13">
        <f t="shared" si="14"/>
        <v>0</v>
      </c>
      <c r="BP13">
        <f t="shared" si="14"/>
        <v>0</v>
      </c>
      <c r="BQ13">
        <f t="shared" si="14"/>
        <v>0</v>
      </c>
      <c r="BR13">
        <f t="shared" si="14"/>
        <v>0</v>
      </c>
      <c r="BS13">
        <f t="shared" si="14"/>
        <v>0</v>
      </c>
      <c r="BT13">
        <f t="shared" si="14"/>
        <v>0</v>
      </c>
      <c r="BU13">
        <f t="shared" si="14"/>
        <v>0</v>
      </c>
      <c r="BV13">
        <f t="shared" si="14"/>
        <v>0</v>
      </c>
      <c r="BW13">
        <f t="shared" si="14"/>
        <v>0</v>
      </c>
      <c r="BX13">
        <f t="shared" si="14"/>
        <v>0</v>
      </c>
      <c r="BY13">
        <f t="shared" si="14"/>
        <v>0</v>
      </c>
      <c r="BZ13">
        <f t="shared" si="14"/>
        <v>0</v>
      </c>
      <c r="CA13">
        <f t="shared" si="14"/>
        <v>0</v>
      </c>
      <c r="CB13">
        <f t="shared" si="14"/>
        <v>0</v>
      </c>
      <c r="CC13">
        <f t="shared" si="15"/>
        <v>1</v>
      </c>
      <c r="CD13">
        <f t="shared" si="15"/>
        <v>1</v>
      </c>
      <c r="CE13">
        <f t="shared" si="15"/>
        <v>0</v>
      </c>
      <c r="CF13">
        <f t="shared" si="15"/>
        <v>0</v>
      </c>
      <c r="CG13">
        <f t="shared" si="15"/>
        <v>0</v>
      </c>
      <c r="CH13">
        <f t="shared" si="15"/>
        <v>0</v>
      </c>
      <c r="CI13">
        <f t="shared" si="15"/>
        <v>0</v>
      </c>
      <c r="CJ13">
        <f t="shared" si="15"/>
        <v>0</v>
      </c>
      <c r="CK13">
        <f t="shared" si="15"/>
        <v>0</v>
      </c>
      <c r="CL13">
        <f t="shared" si="15"/>
        <v>0</v>
      </c>
      <c r="CM13">
        <f t="shared" si="15"/>
        <v>0</v>
      </c>
      <c r="CN13">
        <f t="shared" si="15"/>
        <v>0</v>
      </c>
      <c r="CO13">
        <f t="shared" si="15"/>
        <v>0</v>
      </c>
      <c r="CP13">
        <f t="shared" si="15"/>
        <v>0</v>
      </c>
      <c r="CQ13">
        <f t="shared" si="15"/>
        <v>0</v>
      </c>
      <c r="CR13">
        <f t="shared" si="15"/>
        <v>0</v>
      </c>
      <c r="CS13">
        <f t="shared" si="12"/>
        <v>0</v>
      </c>
      <c r="CT13">
        <f t="shared" si="10"/>
        <v>0</v>
      </c>
      <c r="CU13">
        <f t="shared" si="10"/>
        <v>1</v>
      </c>
      <c r="CV13">
        <f t="shared" si="10"/>
        <v>0</v>
      </c>
      <c r="CW13">
        <f t="shared" si="10"/>
        <v>0</v>
      </c>
      <c r="CX13">
        <f t="shared" si="10"/>
        <v>0</v>
      </c>
      <c r="CY13">
        <f t="shared" si="10"/>
        <v>0</v>
      </c>
      <c r="CZ13">
        <f t="shared" si="10"/>
        <v>0</v>
      </c>
      <c r="DA13">
        <f t="shared" si="10"/>
        <v>0</v>
      </c>
      <c r="DB13">
        <f t="shared" si="10"/>
        <v>0</v>
      </c>
      <c r="DC13">
        <f t="shared" si="10"/>
        <v>0</v>
      </c>
      <c r="DD13">
        <f t="shared" si="10"/>
        <v>0</v>
      </c>
      <c r="DE13">
        <f t="shared" si="10"/>
        <v>0</v>
      </c>
      <c r="DF13">
        <f t="shared" si="10"/>
        <v>1</v>
      </c>
      <c r="DG13">
        <f t="shared" si="10"/>
        <v>0</v>
      </c>
      <c r="DH13">
        <f t="shared" si="10"/>
        <v>0</v>
      </c>
      <c r="DI13">
        <f t="shared" si="10"/>
        <v>0</v>
      </c>
      <c r="DJ13">
        <f t="shared" si="11"/>
        <v>0</v>
      </c>
      <c r="DK13">
        <f t="shared" si="11"/>
        <v>0</v>
      </c>
      <c r="DL13">
        <f t="shared" si="11"/>
        <v>0</v>
      </c>
      <c r="DM13">
        <f t="shared" si="11"/>
        <v>0</v>
      </c>
      <c r="DN13">
        <f t="shared" si="11"/>
        <v>0</v>
      </c>
      <c r="DO13">
        <f t="shared" si="11"/>
        <v>0</v>
      </c>
      <c r="DP13">
        <f t="shared" si="11"/>
        <v>0</v>
      </c>
      <c r="DQ13">
        <f t="shared" si="11"/>
        <v>0</v>
      </c>
      <c r="DR13">
        <f t="shared" si="11"/>
        <v>0</v>
      </c>
      <c r="DS13">
        <f t="shared" si="11"/>
        <v>0</v>
      </c>
      <c r="DT13">
        <f t="shared" si="11"/>
        <v>0</v>
      </c>
      <c r="DU13">
        <f t="shared" si="11"/>
        <v>1</v>
      </c>
      <c r="DV13">
        <f t="shared" si="11"/>
        <v>0</v>
      </c>
      <c r="DW13">
        <f t="shared" si="11"/>
        <v>0</v>
      </c>
      <c r="DX13">
        <f t="shared" si="11"/>
        <v>0</v>
      </c>
      <c r="DY13">
        <f t="shared" si="11"/>
        <v>0</v>
      </c>
      <c r="DZ13">
        <f t="shared" si="8"/>
        <v>0</v>
      </c>
      <c r="EA13">
        <f t="shared" si="8"/>
        <v>0</v>
      </c>
      <c r="EB13">
        <f t="shared" si="8"/>
        <v>0</v>
      </c>
      <c r="EC13">
        <f t="shared" si="8"/>
        <v>0</v>
      </c>
      <c r="ED13">
        <f t="shared" si="8"/>
        <v>0</v>
      </c>
      <c r="EE13">
        <f t="shared" si="8"/>
        <v>0</v>
      </c>
      <c r="EF13">
        <f t="shared" si="8"/>
        <v>0</v>
      </c>
      <c r="EG13">
        <f t="shared" si="8"/>
        <v>0</v>
      </c>
      <c r="EH13">
        <f t="shared" si="8"/>
        <v>0</v>
      </c>
      <c r="EI13">
        <f t="shared" si="9"/>
        <v>1</v>
      </c>
      <c r="EJ13">
        <f t="shared" si="9"/>
        <v>1</v>
      </c>
      <c r="EK13">
        <f t="shared" si="9"/>
        <v>0</v>
      </c>
      <c r="EL13">
        <f t="shared" si="9"/>
        <v>0</v>
      </c>
      <c r="EM13">
        <f t="shared" si="9"/>
        <v>0</v>
      </c>
    </row>
    <row r="14" spans="1:143">
      <c r="A14" s="9" t="str">
        <f>_xlfn.XLOOKUP($E14,'Copy of Raw Data'!$E:$E,'Copy of Raw Data'!A:A,"ERROR",0,1)</f>
        <v>US</v>
      </c>
      <c r="B14" s="9" t="str">
        <f>_xlfn.XLOOKUP($E14,'Copy of Raw Data'!$E:$E,'Copy of Raw Data'!B:B,"ERROR",0,1)</f>
        <v>Hair Mousses</v>
      </c>
      <c r="C14" s="9" t="str">
        <f>_xlfn.XLOOKUP($E14,'Copy of Raw Data'!$E:$E,'Copy of Raw Data'!C:C,"ERROR",0,1)</f>
        <v>aussie</v>
      </c>
      <c r="D14" s="9" t="str">
        <f>_xlfn.XLOOKUP($E14,'Copy of Raw Data'!$E:$E,'Copy of Raw Data'!D:D,"ERROR",0,1)</f>
        <v>www.amazon.com/dp/B07K3NC8J9</v>
      </c>
      <c r="E14" s="9" t="s">
        <v>80</v>
      </c>
      <c r="F14" s="9" t="str">
        <f>_xlfn.XLOOKUP($E14,'Copy of Raw Data'!$E:$E,'Copy of Raw Data'!F:F,"ERROR",0,1)</f>
        <v>Aussie Instant Freeze Sculpting Maximum Hold Hair Gel with Jojoba Oil, Sea Kelp and Australian Aloe, 7 Oz (Triple Pack)</v>
      </c>
      <c r="G14" s="9">
        <f>_xlfn.XLOOKUP($E14,'Copy of Raw Data'!$E:$E,'Copy of Raw Data'!G:G,"ERROR",0,1)</f>
        <v>27000</v>
      </c>
      <c r="H14" s="9">
        <f>_xlfn.XLOOKUP($E14,'Copy of Raw Data'!$E:$E,'Copy of Raw Data'!H:H,"ERROR",0,1)</f>
        <v>394879.79</v>
      </c>
      <c r="I14" s="9">
        <f>_xlfn.XLOOKUP($E14,'Copy of Raw Data'!$E:$E,'Copy of Raw Data'!I:I,"ERROR",0,1)</f>
        <v>0.0145391701219305</v>
      </c>
      <c r="J14" s="9" t="str">
        <f>_xlfn.XLOOKUP($E14,'Copy of Raw Data'!$E:$E,'Copy of 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_xlfn.XLOOKUP($E14,'Copy of Raw Data'!$E:$E,'Copy of Raw Data'!L:L,"ERROR",0,1)</f>
        <v>15.06</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_xlfn.XLOOKUP($E14,'Copy of Raw Data'!$E:$E,'Copy of Raw Data'!N:N,"ERROR",0,1)</f>
        <v>15.34</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0% to 2%</v>
      </c>
      <c r="P14" s="16">
        <f t="shared" si="2"/>
        <v>0.0182529335071708</v>
      </c>
      <c r="Q14" s="9">
        <f>_xlfn.XLOOKUP($E14,'Copy of Raw Data'!$E:$E,'Copy of Raw Data'!Q:Q,"ERROR",0,1)</f>
        <v>21</v>
      </c>
      <c r="R14" s="9" t="str">
        <f>_xlfn.XLOOKUP($E14,'Copy of Raw Data'!$E:$E,'Copy of Raw Data'!R:R,"ERROR",0,1)</f>
        <v>oz</v>
      </c>
      <c r="S14" s="17">
        <f t="shared" si="3"/>
        <v>0.717142857142857</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0.5 to 0.75</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7">
        <f t="shared" si="4"/>
        <v>0.0247032867932428</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7">
        <f t="shared" si="5"/>
        <v>0.0242523793419972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20 to 25</v>
      </c>
      <c r="Z14" s="17">
        <f t="array" ref="Z14">_xlfn.IFS(AA14="oz",_xlfn.IFS(R14="oz",Q14,R14="fl oz",Q14*1.04,R14="ml",Q14*0.0338),AA14="fl oz",_xlfn.IFS(R14="oz",Q14/1.04,R14="fl oz",Q14,R14="ml",Q14*0.0338/1.04),AA14="ml",_xlfn.IFS(R14="oz",Q14/0.0338,R14="fl oz",Q14*1.04/0.0338,R14="ml",Q14))</f>
        <v>21</v>
      </c>
      <c r="AA14" s="9" t="str">
        <f>_xlfn.XLOOKUP($E14,'Copy of Raw Data'!$E:$E,'Copy of Raw Data'!AA:AA,"ERROR",0,1)</f>
        <v>oz</v>
      </c>
      <c r="AB14" s="9" t="str">
        <f>_xlfn.XLOOKUP($E14,'Copy of Raw Data'!$E:$E,'Copy of Raw Data'!AB:AB,"ERROR",0,1)</f>
        <v>Tube</v>
      </c>
      <c r="AC14" s="9" t="str">
        <f>_xlfn.XLOOKUP($E14,'Copy of Raw Data'!$E:$E,'Copy of Raw Data'!AC:AC,"ERROR",0,1)</f>
        <v>Pack of 3</v>
      </c>
      <c r="AD14" s="9" t="str">
        <f>_xlfn.XLOOKUP($E14,'Copy of Raw Data'!$E:$E,'Copy of Raw Data'!AD:AD,"ERROR",0,1)</f>
        <v>Hold, Flake Control</v>
      </c>
      <c r="AE14" s="9" t="str">
        <f>_xlfn.XLOOKUP($E14,'Copy of Raw Data'!$E:$E,'Copy of Raw Data'!AO:AO,"ERROR",0,1)</f>
        <v>NA</v>
      </c>
      <c r="AF14" s="9" t="str">
        <f>_xlfn.XLOOKUP($E14,'Copy of Raw Data'!$E:$E,'Copy of Raw Data'!AZ:AZ,"ERROR",0,1)</f>
        <v>Jojoba Oil, Sea Kelp, Aloe, water, Disodium Edta, Acrylate Copolymer</v>
      </c>
      <c r="AG14">
        <f t="shared" si="6"/>
        <v>0</v>
      </c>
      <c r="AH14">
        <f t="shared" si="6"/>
        <v>1</v>
      </c>
      <c r="AI14">
        <f t="shared" si="6"/>
        <v>0</v>
      </c>
      <c r="AJ14">
        <f t="shared" si="6"/>
        <v>0</v>
      </c>
      <c r="AK14">
        <f t="shared" si="6"/>
        <v>0</v>
      </c>
      <c r="AL14">
        <f t="shared" si="6"/>
        <v>0</v>
      </c>
      <c r="AM14">
        <f t="shared" si="6"/>
        <v>1</v>
      </c>
      <c r="AN14">
        <f t="shared" si="6"/>
        <v>0</v>
      </c>
      <c r="AO14">
        <f t="shared" si="6"/>
        <v>0</v>
      </c>
      <c r="AP14">
        <f t="shared" si="6"/>
        <v>0</v>
      </c>
      <c r="AQ14">
        <f t="shared" si="6"/>
        <v>0</v>
      </c>
      <c r="AR14">
        <f t="shared" si="6"/>
        <v>0</v>
      </c>
      <c r="AS14">
        <f t="shared" si="6"/>
        <v>0</v>
      </c>
      <c r="AT14">
        <f t="shared" si="6"/>
        <v>0</v>
      </c>
      <c r="AU14">
        <f t="shared" si="6"/>
        <v>0</v>
      </c>
      <c r="AV14">
        <f t="shared" si="6"/>
        <v>0</v>
      </c>
      <c r="AW14">
        <f t="shared" si="13"/>
        <v>0</v>
      </c>
      <c r="AX14">
        <f t="shared" si="13"/>
        <v>0</v>
      </c>
      <c r="AY14">
        <f t="shared" si="13"/>
        <v>0</v>
      </c>
      <c r="AZ14">
        <f t="shared" si="13"/>
        <v>0</v>
      </c>
      <c r="BA14">
        <f t="shared" si="13"/>
        <v>0</v>
      </c>
      <c r="BB14">
        <f t="shared" si="13"/>
        <v>0</v>
      </c>
      <c r="BC14">
        <f t="shared" si="13"/>
        <v>0</v>
      </c>
      <c r="BD14">
        <f t="shared" si="13"/>
        <v>0</v>
      </c>
      <c r="BE14">
        <f t="shared" si="13"/>
        <v>0</v>
      </c>
      <c r="BF14">
        <f t="shared" si="13"/>
        <v>0</v>
      </c>
      <c r="BG14">
        <f t="shared" si="13"/>
        <v>0</v>
      </c>
      <c r="BH14">
        <f t="shared" si="13"/>
        <v>0</v>
      </c>
      <c r="BI14">
        <f t="shared" si="13"/>
        <v>0</v>
      </c>
      <c r="BJ14">
        <f t="shared" si="13"/>
        <v>1</v>
      </c>
      <c r="BK14">
        <f t="shared" si="13"/>
        <v>0</v>
      </c>
      <c r="BL14">
        <f t="shared" si="13"/>
        <v>0</v>
      </c>
      <c r="BM14">
        <f t="shared" si="14"/>
        <v>0</v>
      </c>
      <c r="BN14">
        <f t="shared" si="14"/>
        <v>0</v>
      </c>
      <c r="BO14">
        <f t="shared" si="14"/>
        <v>1</v>
      </c>
      <c r="BP14">
        <f t="shared" si="14"/>
        <v>0</v>
      </c>
      <c r="BQ14">
        <f t="shared" si="14"/>
        <v>0</v>
      </c>
      <c r="BR14">
        <f t="shared" si="14"/>
        <v>0</v>
      </c>
      <c r="BS14">
        <f t="shared" si="14"/>
        <v>0</v>
      </c>
      <c r="BT14">
        <f t="shared" si="14"/>
        <v>0</v>
      </c>
      <c r="BU14">
        <f t="shared" si="14"/>
        <v>0</v>
      </c>
      <c r="BV14">
        <f t="shared" si="14"/>
        <v>0</v>
      </c>
      <c r="BW14">
        <f t="shared" si="14"/>
        <v>0</v>
      </c>
      <c r="BX14">
        <f t="shared" si="14"/>
        <v>0</v>
      </c>
      <c r="BY14">
        <f t="shared" si="14"/>
        <v>0</v>
      </c>
      <c r="BZ14">
        <f t="shared" si="14"/>
        <v>0</v>
      </c>
      <c r="CA14">
        <f t="shared" si="14"/>
        <v>0</v>
      </c>
      <c r="CB14">
        <f t="shared" si="14"/>
        <v>0</v>
      </c>
      <c r="CC14">
        <f t="shared" si="15"/>
        <v>0</v>
      </c>
      <c r="CD14">
        <f t="shared" si="15"/>
        <v>0</v>
      </c>
      <c r="CE14">
        <f t="shared" si="15"/>
        <v>0</v>
      </c>
      <c r="CF14">
        <f t="shared" si="15"/>
        <v>0</v>
      </c>
      <c r="CG14">
        <f t="shared" si="15"/>
        <v>0</v>
      </c>
      <c r="CH14">
        <f t="shared" si="15"/>
        <v>1</v>
      </c>
      <c r="CI14">
        <f t="shared" si="15"/>
        <v>0</v>
      </c>
      <c r="CJ14">
        <f t="shared" si="15"/>
        <v>0</v>
      </c>
      <c r="CK14">
        <f t="shared" si="15"/>
        <v>0</v>
      </c>
      <c r="CL14">
        <f t="shared" si="15"/>
        <v>0</v>
      </c>
      <c r="CM14">
        <f t="shared" si="15"/>
        <v>0</v>
      </c>
      <c r="CN14">
        <f t="shared" si="15"/>
        <v>0</v>
      </c>
      <c r="CO14">
        <f t="shared" si="15"/>
        <v>0</v>
      </c>
      <c r="CP14">
        <f t="shared" si="15"/>
        <v>0</v>
      </c>
      <c r="CQ14">
        <f t="shared" si="15"/>
        <v>0</v>
      </c>
      <c r="CR14">
        <f t="shared" si="15"/>
        <v>0</v>
      </c>
      <c r="CS14">
        <f t="shared" si="12"/>
        <v>0</v>
      </c>
      <c r="CT14">
        <f t="shared" si="10"/>
        <v>0</v>
      </c>
      <c r="CU14">
        <f t="shared" si="10"/>
        <v>0</v>
      </c>
      <c r="CV14">
        <f t="shared" si="10"/>
        <v>0</v>
      </c>
      <c r="CW14">
        <f t="shared" si="10"/>
        <v>0</v>
      </c>
      <c r="CX14">
        <f t="shared" si="10"/>
        <v>0</v>
      </c>
      <c r="CY14">
        <f t="shared" si="10"/>
        <v>0</v>
      </c>
      <c r="CZ14">
        <f t="shared" si="10"/>
        <v>0</v>
      </c>
      <c r="DA14">
        <f t="shared" si="10"/>
        <v>0</v>
      </c>
      <c r="DB14">
        <f t="shared" si="10"/>
        <v>0</v>
      </c>
      <c r="DC14">
        <f t="shared" si="10"/>
        <v>0</v>
      </c>
      <c r="DD14">
        <f t="shared" si="10"/>
        <v>0</v>
      </c>
      <c r="DE14">
        <f t="shared" si="10"/>
        <v>0</v>
      </c>
      <c r="DF14">
        <f t="shared" si="10"/>
        <v>0</v>
      </c>
      <c r="DG14">
        <f t="shared" si="10"/>
        <v>0</v>
      </c>
      <c r="DH14">
        <f t="shared" si="10"/>
        <v>0</v>
      </c>
      <c r="DI14">
        <f t="shared" si="10"/>
        <v>0</v>
      </c>
      <c r="DJ14">
        <f t="shared" si="11"/>
        <v>0</v>
      </c>
      <c r="DK14">
        <f t="shared" si="11"/>
        <v>0</v>
      </c>
      <c r="DL14">
        <f t="shared" si="11"/>
        <v>0</v>
      </c>
      <c r="DM14">
        <f t="shared" si="11"/>
        <v>0</v>
      </c>
      <c r="DN14">
        <f t="shared" si="11"/>
        <v>0</v>
      </c>
      <c r="DO14">
        <f t="shared" si="11"/>
        <v>0</v>
      </c>
      <c r="DP14">
        <f t="shared" si="11"/>
        <v>1</v>
      </c>
      <c r="DQ14">
        <f t="shared" si="11"/>
        <v>0</v>
      </c>
      <c r="DR14">
        <f t="shared" si="11"/>
        <v>0</v>
      </c>
      <c r="DS14">
        <f t="shared" si="11"/>
        <v>0</v>
      </c>
      <c r="DT14">
        <f t="shared" si="11"/>
        <v>0</v>
      </c>
      <c r="DU14">
        <f t="shared" si="11"/>
        <v>0</v>
      </c>
      <c r="DV14">
        <f t="shared" si="11"/>
        <v>0</v>
      </c>
      <c r="DW14">
        <f t="shared" si="11"/>
        <v>0</v>
      </c>
      <c r="DX14">
        <f t="shared" si="11"/>
        <v>0</v>
      </c>
      <c r="DY14">
        <f t="shared" si="11"/>
        <v>0</v>
      </c>
      <c r="DZ14">
        <f t="shared" si="8"/>
        <v>0</v>
      </c>
      <c r="EA14">
        <f t="shared" si="8"/>
        <v>0</v>
      </c>
      <c r="EB14">
        <f t="shared" si="8"/>
        <v>0</v>
      </c>
      <c r="EC14">
        <f t="shared" si="8"/>
        <v>0</v>
      </c>
      <c r="ED14">
        <f t="shared" si="8"/>
        <v>0</v>
      </c>
      <c r="EE14">
        <f t="shared" si="8"/>
        <v>0</v>
      </c>
      <c r="EF14">
        <f t="shared" si="8"/>
        <v>0</v>
      </c>
      <c r="EG14">
        <f t="shared" si="8"/>
        <v>0</v>
      </c>
      <c r="EH14">
        <f t="shared" si="8"/>
        <v>0</v>
      </c>
      <c r="EI14">
        <f t="shared" si="9"/>
        <v>1</v>
      </c>
      <c r="EJ14">
        <f t="shared" si="9"/>
        <v>0</v>
      </c>
      <c r="EK14">
        <f t="shared" si="9"/>
        <v>0</v>
      </c>
      <c r="EL14">
        <f t="shared" si="9"/>
        <v>0</v>
      </c>
      <c r="EM14">
        <f t="shared" si="9"/>
        <v>0</v>
      </c>
    </row>
    <row r="15" spans="1:143">
      <c r="A15" s="9" t="str">
        <f>_xlfn.XLOOKUP($E15,'Copy of Raw Data'!$E:$E,'Copy of Raw Data'!A:A,"ERROR",0,1)</f>
        <v>US</v>
      </c>
      <c r="B15" s="9" t="str">
        <f>_xlfn.XLOOKUP($E15,'Copy of Raw Data'!$E:$E,'Copy of Raw Data'!B:B,"ERROR",0,1)</f>
        <v>Hair Mousses</v>
      </c>
      <c r="C15" s="9" t="str">
        <f>_xlfn.XLOOKUP($E15,'Copy of Raw Data'!$E:$E,'Copy of Raw Data'!C:C,"ERROR",0,1)</f>
        <v>living proof</v>
      </c>
      <c r="D15" s="9" t="str">
        <f>_xlfn.XLOOKUP($E15,'Copy of Raw Data'!$E:$E,'Copy of Raw Data'!D:D,"ERROR",0,1)</f>
        <v>www.amazon.com/dp/B00ER4SYYY</v>
      </c>
      <c r="E15" s="9" t="s">
        <v>84</v>
      </c>
      <c r="F15" s="9" t="str">
        <f>_xlfn.XLOOKUP($E15,'Copy of Raw Data'!$E:$E,'Copy of Raw Data'!F:F,"ERROR",0,1)</f>
        <v>Living proof Full Thickening Mousse</v>
      </c>
      <c r="G15" s="9">
        <f>_xlfn.XLOOKUP($E15,'Copy of Raw Data'!$E:$E,'Copy of Raw Data'!G:G,"ERROR",0,1)</f>
        <v>11481</v>
      </c>
      <c r="H15" s="9">
        <f>_xlfn.XLOOKUP($E15,'Copy of Raw Data'!$E:$E,'Copy of Raw Data'!H:H,"ERROR",0,1)</f>
        <v>341981.04</v>
      </c>
      <c r="I15" s="9">
        <f>_xlfn.XLOOKUP($E15,'Copy of Raw Data'!$E:$E,'Copy of Raw Data'!I:I,"ERROR",0,1)</f>
        <v>0.0132472575245333</v>
      </c>
      <c r="J15" s="9" t="str">
        <f>_xlfn.XLOOKUP($E15,'Copy of Raw Data'!$E:$E,'Copy of 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20 to 30</v>
      </c>
      <c r="L15" s="9">
        <f>_xlfn.XLOOKUP($E15,'Copy of Raw Data'!$E:$E,'Copy of Raw Data'!L:L,"ERROR",0,1)</f>
        <v>29.92</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20 to 30</v>
      </c>
      <c r="N15" s="9">
        <f>_xlfn.XLOOKUP($E15,'Copy of Raw Data'!$E:$E,'Copy of Raw Data'!N:N,"ERROR",0,1)</f>
        <v>30</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2"/>
        <v>0.00266666666666661</v>
      </c>
      <c r="Q15" s="9">
        <f>_xlfn.XLOOKUP($E15,'Copy of Raw Data'!$E:$E,'Copy of Raw Data'!Q:Q,"ERROR",0,1)</f>
        <v>149</v>
      </c>
      <c r="R15" s="9" t="str">
        <f>_xlfn.XLOOKUP($E15,'Copy of Raw Data'!$E:$E,'Copy of Raw Data'!R:R,"ERROR",0,1)</f>
        <v>ml</v>
      </c>
      <c r="S15" s="17">
        <f t="shared" si="3"/>
        <v>5.9409872522934</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5 to 10</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0.2 to 0.3</v>
      </c>
      <c r="V15" s="17">
        <f t="shared" si="4"/>
        <v>0.201449856102353</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0.2 to 0.3</v>
      </c>
      <c r="X15" s="17">
        <f t="shared" si="5"/>
        <v>0.20091265648608</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4 to 6</v>
      </c>
      <c r="Z15" s="17">
        <f t="array" ref="Z15">_xlfn.IFS(AA15="oz",_xlfn.IFS(R15="oz",Q15,R15="fl oz",Q15*1.04,R15="ml",Q15*0.0338),AA15="fl oz",_xlfn.IFS(R15="oz",Q15/1.04,R15="fl oz",Q15,R15="ml",Q15*0.0338/1.04),AA15="ml",_xlfn.IFS(R15="oz",Q15/0.0338,R15="fl oz",Q15*1.04/0.0338,R15="ml",Q15))</f>
        <v>5.0362</v>
      </c>
      <c r="AA15" s="9" t="str">
        <f>_xlfn.XLOOKUP($E15,'Copy of Raw Data'!$E:$E,'Copy of Raw Data'!AA:AA,"ERROR",0,1)</f>
        <v>oz</v>
      </c>
      <c r="AB15" s="9" t="str">
        <f>_xlfn.XLOOKUP($E15,'Copy of Raw Data'!$E:$E,'Copy of Raw Data'!AB:AB,"ERROR",0,1)</f>
        <v>Spray Can</v>
      </c>
      <c r="AC15" s="9" t="str">
        <f>_xlfn.XLOOKUP($E15,'Copy of Raw Data'!$E:$E,'Copy of Raw Data'!AC:AC,"ERROR",0,1)</f>
        <v>Pack of 1</v>
      </c>
      <c r="AD15" s="9" t="str">
        <f>_xlfn.XLOOKUP($E15,'Copy of Raw Data'!$E:$E,'Copy of Raw Data'!AD:AD,"ERROR",0,1)</f>
        <v>Lightweight, Thickening, Hold</v>
      </c>
      <c r="AE15" s="9" t="str">
        <f>_xlfn.XLOOKUP($E15,'Copy of Raw Data'!$E:$E,'Copy of Raw Data'!AO:AO,"ERROR",0,1)</f>
        <v>Cruelty free, Vegan, Gluten free, Silicone free, Phthalate Free, Parabens Free</v>
      </c>
      <c r="AF15" s="9" t="str">
        <f>_xlfn.XLOOKUP($E15,'Copy of Raw Data'!$E:$E,'Copy of Raw Data'!AZ:AZ,"ERROR",0,1)</f>
        <v>Water, Panthenol, geraniol</v>
      </c>
      <c r="AG15">
        <f t="shared" si="6"/>
        <v>0</v>
      </c>
      <c r="AH15">
        <f t="shared" si="6"/>
        <v>0</v>
      </c>
      <c r="AI15">
        <f t="shared" si="6"/>
        <v>0</v>
      </c>
      <c r="AJ15">
        <f t="shared" si="6"/>
        <v>0</v>
      </c>
      <c r="AK15">
        <f t="shared" si="6"/>
        <v>0</v>
      </c>
      <c r="AL15">
        <f t="shared" si="6"/>
        <v>0</v>
      </c>
      <c r="AM15">
        <f t="shared" si="6"/>
        <v>0</v>
      </c>
      <c r="AN15">
        <f t="shared" si="6"/>
        <v>0</v>
      </c>
      <c r="AO15">
        <f t="shared" si="6"/>
        <v>0</v>
      </c>
      <c r="AP15">
        <f t="shared" si="6"/>
        <v>0</v>
      </c>
      <c r="AQ15">
        <f t="shared" si="6"/>
        <v>0</v>
      </c>
      <c r="AR15">
        <f t="shared" si="6"/>
        <v>0</v>
      </c>
      <c r="AS15">
        <f t="shared" si="6"/>
        <v>0</v>
      </c>
      <c r="AT15">
        <f t="shared" si="6"/>
        <v>0</v>
      </c>
      <c r="AU15">
        <f t="shared" si="6"/>
        <v>0</v>
      </c>
      <c r="AV15">
        <f t="shared" si="6"/>
        <v>0</v>
      </c>
      <c r="AW15">
        <f t="shared" si="13"/>
        <v>0</v>
      </c>
      <c r="AX15">
        <f t="shared" si="13"/>
        <v>0</v>
      </c>
      <c r="AY15">
        <f t="shared" si="13"/>
        <v>0</v>
      </c>
      <c r="AZ15">
        <f t="shared" si="13"/>
        <v>0</v>
      </c>
      <c r="BA15">
        <f t="shared" si="13"/>
        <v>0</v>
      </c>
      <c r="BB15">
        <f t="shared" si="13"/>
        <v>0</v>
      </c>
      <c r="BC15">
        <f t="shared" si="13"/>
        <v>0</v>
      </c>
      <c r="BD15">
        <f t="shared" si="13"/>
        <v>0</v>
      </c>
      <c r="BE15">
        <f t="shared" si="13"/>
        <v>0</v>
      </c>
      <c r="BF15">
        <f t="shared" si="13"/>
        <v>0</v>
      </c>
      <c r="BG15">
        <f t="shared" si="13"/>
        <v>0</v>
      </c>
      <c r="BH15">
        <f t="shared" si="13"/>
        <v>0</v>
      </c>
      <c r="BI15">
        <f t="shared" si="13"/>
        <v>0</v>
      </c>
      <c r="BJ15">
        <f t="shared" si="13"/>
        <v>0</v>
      </c>
      <c r="BK15">
        <f t="shared" si="13"/>
        <v>0</v>
      </c>
      <c r="BL15">
        <f t="shared" si="13"/>
        <v>0</v>
      </c>
      <c r="BM15">
        <f t="shared" si="14"/>
        <v>0</v>
      </c>
      <c r="BN15">
        <f t="shared" si="14"/>
        <v>0</v>
      </c>
      <c r="BO15">
        <f t="shared" si="14"/>
        <v>0</v>
      </c>
      <c r="BP15">
        <f t="shared" si="14"/>
        <v>0</v>
      </c>
      <c r="BQ15">
        <f t="shared" si="14"/>
        <v>0</v>
      </c>
      <c r="BR15">
        <f t="shared" si="14"/>
        <v>0</v>
      </c>
      <c r="BS15">
        <f t="shared" si="14"/>
        <v>0</v>
      </c>
      <c r="BT15">
        <f t="shared" si="14"/>
        <v>0</v>
      </c>
      <c r="BU15">
        <f t="shared" si="14"/>
        <v>0</v>
      </c>
      <c r="BV15">
        <f t="shared" si="14"/>
        <v>1</v>
      </c>
      <c r="BW15">
        <f t="shared" si="14"/>
        <v>0</v>
      </c>
      <c r="BX15">
        <f t="shared" si="14"/>
        <v>0</v>
      </c>
      <c r="BY15">
        <f t="shared" si="14"/>
        <v>0</v>
      </c>
      <c r="BZ15">
        <f t="shared" si="14"/>
        <v>0</v>
      </c>
      <c r="CA15">
        <f t="shared" si="14"/>
        <v>0</v>
      </c>
      <c r="CB15">
        <f t="shared" si="14"/>
        <v>0</v>
      </c>
      <c r="CC15">
        <f t="shared" si="15"/>
        <v>0</v>
      </c>
      <c r="CD15">
        <f t="shared" si="15"/>
        <v>0</v>
      </c>
      <c r="CE15">
        <f t="shared" si="15"/>
        <v>0</v>
      </c>
      <c r="CF15">
        <f t="shared" si="15"/>
        <v>0</v>
      </c>
      <c r="CG15">
        <f t="shared" si="15"/>
        <v>0</v>
      </c>
      <c r="CH15">
        <f t="shared" si="15"/>
        <v>0</v>
      </c>
      <c r="CI15">
        <f t="shared" si="15"/>
        <v>0</v>
      </c>
      <c r="CJ15">
        <f t="shared" si="15"/>
        <v>0</v>
      </c>
      <c r="CK15">
        <f t="shared" si="15"/>
        <v>0</v>
      </c>
      <c r="CL15">
        <f t="shared" si="15"/>
        <v>0</v>
      </c>
      <c r="CM15">
        <f t="shared" si="15"/>
        <v>0</v>
      </c>
      <c r="CN15">
        <f t="shared" si="15"/>
        <v>0</v>
      </c>
      <c r="CO15">
        <f t="shared" si="15"/>
        <v>0</v>
      </c>
      <c r="CP15">
        <f t="shared" si="15"/>
        <v>0</v>
      </c>
      <c r="CQ15">
        <f t="shared" si="15"/>
        <v>0</v>
      </c>
      <c r="CR15">
        <f t="shared" si="15"/>
        <v>0</v>
      </c>
      <c r="CS15">
        <f t="shared" si="12"/>
        <v>0</v>
      </c>
      <c r="CT15">
        <f t="shared" si="10"/>
        <v>0</v>
      </c>
      <c r="CU15">
        <f t="shared" si="10"/>
        <v>0</v>
      </c>
      <c r="CV15">
        <f t="shared" si="10"/>
        <v>0</v>
      </c>
      <c r="CW15">
        <f t="shared" si="10"/>
        <v>0</v>
      </c>
      <c r="CX15">
        <f t="shared" si="10"/>
        <v>0</v>
      </c>
      <c r="CY15">
        <f t="shared" si="10"/>
        <v>0</v>
      </c>
      <c r="CZ15">
        <f t="shared" si="10"/>
        <v>0</v>
      </c>
      <c r="DA15">
        <f t="shared" si="10"/>
        <v>0</v>
      </c>
      <c r="DB15">
        <f t="shared" si="10"/>
        <v>1</v>
      </c>
      <c r="DC15">
        <f t="shared" si="10"/>
        <v>0</v>
      </c>
      <c r="DD15">
        <f t="shared" si="10"/>
        <v>0</v>
      </c>
      <c r="DE15">
        <f t="shared" si="10"/>
        <v>0</v>
      </c>
      <c r="DF15">
        <f t="shared" si="10"/>
        <v>0</v>
      </c>
      <c r="DG15">
        <f t="shared" si="10"/>
        <v>0</v>
      </c>
      <c r="DH15">
        <f t="shared" si="10"/>
        <v>0</v>
      </c>
      <c r="DI15">
        <f t="shared" si="10"/>
        <v>0</v>
      </c>
      <c r="DJ15">
        <f t="shared" si="11"/>
        <v>0</v>
      </c>
      <c r="DK15">
        <f t="shared" si="11"/>
        <v>0</v>
      </c>
      <c r="DL15">
        <f t="shared" si="11"/>
        <v>0</v>
      </c>
      <c r="DM15">
        <f t="shared" si="11"/>
        <v>0</v>
      </c>
      <c r="DN15">
        <f t="shared" si="11"/>
        <v>0</v>
      </c>
      <c r="DO15">
        <f t="shared" si="11"/>
        <v>0</v>
      </c>
      <c r="DP15">
        <f t="shared" si="11"/>
        <v>0</v>
      </c>
      <c r="DQ15">
        <f t="shared" si="11"/>
        <v>0</v>
      </c>
      <c r="DR15">
        <f t="shared" si="11"/>
        <v>0</v>
      </c>
      <c r="DS15">
        <f t="shared" si="11"/>
        <v>0</v>
      </c>
      <c r="DT15">
        <f t="shared" si="11"/>
        <v>0</v>
      </c>
      <c r="DU15">
        <f t="shared" si="11"/>
        <v>0</v>
      </c>
      <c r="DV15">
        <f t="shared" si="11"/>
        <v>0</v>
      </c>
      <c r="DW15">
        <f t="shared" si="11"/>
        <v>0</v>
      </c>
      <c r="DX15">
        <f t="shared" si="11"/>
        <v>0</v>
      </c>
      <c r="DY15">
        <f t="shared" si="11"/>
        <v>0</v>
      </c>
      <c r="DZ15">
        <f t="shared" si="8"/>
        <v>0</v>
      </c>
      <c r="EA15">
        <f t="shared" si="8"/>
        <v>0</v>
      </c>
      <c r="EB15">
        <f t="shared" si="8"/>
        <v>0</v>
      </c>
      <c r="EC15">
        <f t="shared" si="8"/>
        <v>0</v>
      </c>
      <c r="ED15">
        <f t="shared" si="8"/>
        <v>0</v>
      </c>
      <c r="EE15">
        <f t="shared" si="8"/>
        <v>0</v>
      </c>
      <c r="EF15">
        <f t="shared" si="8"/>
        <v>0</v>
      </c>
      <c r="EG15">
        <f t="shared" si="8"/>
        <v>0</v>
      </c>
      <c r="EH15">
        <f t="shared" si="8"/>
        <v>0</v>
      </c>
      <c r="EI15">
        <f t="shared" si="9"/>
        <v>1</v>
      </c>
      <c r="EJ15">
        <f t="shared" si="9"/>
        <v>0</v>
      </c>
      <c r="EK15">
        <f t="shared" si="9"/>
        <v>0</v>
      </c>
      <c r="EL15">
        <f t="shared" si="9"/>
        <v>0</v>
      </c>
      <c r="EM15">
        <f t="shared" si="9"/>
        <v>0</v>
      </c>
    </row>
    <row r="16" spans="1:143">
      <c r="A16" s="9" t="str">
        <f>_xlfn.XLOOKUP($E16,'Copy of Raw Data'!$E:$E,'Copy of Raw Data'!A:A,"ERROR",0,1)</f>
        <v>US</v>
      </c>
      <c r="B16" s="9" t="str">
        <f>_xlfn.XLOOKUP($E16,'Copy of Raw Data'!$E:$E,'Copy of Raw Data'!B:B,"ERROR",0,1)</f>
        <v>Hair Mousses</v>
      </c>
      <c r="C16" s="9" t="str">
        <f>_xlfn.XLOOKUP($E16,'Copy of Raw Data'!$E:$E,'Copy of Raw Data'!C:C,"ERROR",0,1)</f>
        <v>KEVIN MURPHY</v>
      </c>
      <c r="D16" s="9" t="str">
        <f>_xlfn.XLOOKUP($E16,'Copy of Raw Data'!$E:$E,'Copy of Raw Data'!D:D,"ERROR",0,1)</f>
        <v>www.amazon.com/dp/B004K033ZK</v>
      </c>
      <c r="E16" s="9" t="s">
        <v>88</v>
      </c>
      <c r="F16" s="9" t="str">
        <f>_xlfn.XLOOKUP($E16,'Copy of Raw Data'!$E:$E,'Copy of Raw Data'!F:F,"ERROR",0,1)</f>
        <v>KEVIN MURPHY Body Builder Volumising Mousse, 12 Ounce</v>
      </c>
      <c r="G16" s="9">
        <f>_xlfn.XLOOKUP($E16,'Copy of Raw Data'!$E:$E,'Copy of Raw Data'!G:G,"ERROR",0,1)</f>
        <v>9235</v>
      </c>
      <c r="H16" s="9">
        <f>_xlfn.XLOOKUP($E16,'Copy of Raw Data'!$E:$E,'Copy of Raw Data'!H:H,"ERROR",0,1)</f>
        <v>311593.5</v>
      </c>
      <c r="I16" s="9">
        <f>_xlfn.XLOOKUP($E16,'Copy of Raw Data'!$E:$E,'Copy of Raw Data'!I:I,"ERROR",0,1)</f>
        <v>0.012889737791086</v>
      </c>
      <c r="J16" s="9" t="str">
        <f>_xlfn.XLOOKUP($E16,'Copy of Raw Data'!$E:$E,'Copy of 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30 to 40</v>
      </c>
      <c r="L16" s="9">
        <f>_xlfn.XLOOKUP($E16,'Copy of Raw Data'!$E:$E,'Copy of Raw Data'!L:L,"ERROR",0,1)</f>
        <v>33.84</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30 to 40</v>
      </c>
      <c r="N16" s="9">
        <f>_xlfn.XLOOKUP($E16,'Copy of Raw Data'!$E:$E,'Copy of Raw Data'!N:N,"ERROR",0,1)</f>
        <v>34.9</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2% to 4%</v>
      </c>
      <c r="P16" s="16">
        <f t="shared" si="2"/>
        <v>0.0303724928366761</v>
      </c>
      <c r="Q16" s="9">
        <f>_xlfn.XLOOKUP($E16,'Copy of Raw Data'!$E:$E,'Copy of Raw Data'!Q:Q,"ERROR",0,1)</f>
        <v>12</v>
      </c>
      <c r="R16" s="9" t="str">
        <f>_xlfn.XLOOKUP($E16,'Copy of Raw Data'!$E:$E,'Copy of Raw Data'!R:R,"ERROR",0,1)</f>
        <v>oz</v>
      </c>
      <c r="S16" s="17">
        <f t="shared" si="3"/>
        <v>2.82</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2 to 3</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7">
        <f t="shared" si="4"/>
        <v>0.0983541878029534</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7">
        <f t="shared" si="5"/>
        <v>0.0953669259384511</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10 to 15</v>
      </c>
      <c r="Z16" s="17">
        <f t="array" ref="Z16">_xlfn.IFS(AA16="oz",_xlfn.IFS(R16="oz",Q16,R16="fl oz",Q16*1.04,R16="ml",Q16*0.0338),AA16="fl oz",_xlfn.IFS(R16="oz",Q16/1.04,R16="fl oz",Q16,R16="ml",Q16*0.0338/1.04),AA16="ml",_xlfn.IFS(R16="oz",Q16/0.0338,R16="fl oz",Q16*1.04/0.0338,R16="ml",Q16))</f>
        <v>12</v>
      </c>
      <c r="AA16" s="9" t="str">
        <f>_xlfn.XLOOKUP($E16,'Copy of Raw Data'!$E:$E,'Copy of Raw Data'!AA:AA,"ERROR",0,1)</f>
        <v>oz</v>
      </c>
      <c r="AB16" s="9" t="str">
        <f>_xlfn.XLOOKUP($E16,'Copy of Raw Data'!$E:$E,'Copy of Raw Data'!AB:AB,"ERROR",0,1)</f>
        <v>Spray Can</v>
      </c>
      <c r="AC16" s="9" t="str">
        <f>_xlfn.XLOOKUP($E16,'Copy of Raw Data'!$E:$E,'Copy of Raw Data'!AC:AC,"ERROR",0,1)</f>
        <v>Pack of 1</v>
      </c>
      <c r="AD16" s="9" t="str">
        <f>_xlfn.XLOOKUP($E16,'Copy of Raw Data'!$E:$E,'Copy of Raw Data'!AD:AD,"ERROR",0,1)</f>
        <v>Volumizing, Hold, Long Lasting</v>
      </c>
      <c r="AE16" s="9" t="str">
        <f>_xlfn.XLOOKUP($E16,'Copy of Raw Data'!$E:$E,'Copy of Raw Data'!AO:AO,"ERROR",0,1)</f>
        <v>Dairy Free</v>
      </c>
      <c r="AF16" s="9" t="str">
        <f>_xlfn.XLOOKUP($E16,'Copy of Raw Data'!$E:$E,'Copy of Raw Data'!AZ:AZ,"ERROR",0,1)</f>
        <v>Water, Almond Glycerides, Phenoxyethanol, geraniol, Panthenol</v>
      </c>
      <c r="AG16">
        <f t="shared" si="6"/>
        <v>0</v>
      </c>
      <c r="AH16">
        <f t="shared" si="6"/>
        <v>0</v>
      </c>
      <c r="AI16">
        <f t="shared" si="6"/>
        <v>0</v>
      </c>
      <c r="AJ16">
        <f t="shared" si="6"/>
        <v>1</v>
      </c>
      <c r="AK16">
        <f t="shared" si="6"/>
        <v>1</v>
      </c>
      <c r="AL16">
        <f t="shared" si="6"/>
        <v>0</v>
      </c>
      <c r="AM16">
        <f t="shared" si="6"/>
        <v>0</v>
      </c>
      <c r="AN16">
        <f t="shared" si="6"/>
        <v>0</v>
      </c>
      <c r="AO16">
        <f t="shared" si="6"/>
        <v>0</v>
      </c>
      <c r="AP16">
        <f t="shared" si="6"/>
        <v>0</v>
      </c>
      <c r="AQ16">
        <f t="shared" si="6"/>
        <v>0</v>
      </c>
      <c r="AR16">
        <f t="shared" si="6"/>
        <v>0</v>
      </c>
      <c r="AS16">
        <f t="shared" si="6"/>
        <v>0</v>
      </c>
      <c r="AT16">
        <f t="shared" si="6"/>
        <v>0</v>
      </c>
      <c r="AU16">
        <f t="shared" si="6"/>
        <v>0</v>
      </c>
      <c r="AV16">
        <f t="shared" si="6"/>
        <v>0</v>
      </c>
      <c r="AW16">
        <f t="shared" si="13"/>
        <v>0</v>
      </c>
      <c r="AX16">
        <f t="shared" si="13"/>
        <v>0</v>
      </c>
      <c r="AY16">
        <f t="shared" si="13"/>
        <v>0</v>
      </c>
      <c r="AZ16">
        <f t="shared" si="13"/>
        <v>0</v>
      </c>
      <c r="BA16">
        <f t="shared" si="13"/>
        <v>0</v>
      </c>
      <c r="BB16">
        <f t="shared" si="13"/>
        <v>0</v>
      </c>
      <c r="BC16">
        <f t="shared" si="13"/>
        <v>0</v>
      </c>
      <c r="BD16">
        <f t="shared" si="13"/>
        <v>0</v>
      </c>
      <c r="BE16">
        <f t="shared" si="13"/>
        <v>0</v>
      </c>
      <c r="BF16">
        <f t="shared" si="13"/>
        <v>0</v>
      </c>
      <c r="BG16">
        <f t="shared" si="13"/>
        <v>0</v>
      </c>
      <c r="BH16">
        <f t="shared" si="13"/>
        <v>0</v>
      </c>
      <c r="BI16">
        <f t="shared" si="13"/>
        <v>0</v>
      </c>
      <c r="BJ16">
        <f t="shared" si="13"/>
        <v>0</v>
      </c>
      <c r="BK16">
        <f t="shared" si="13"/>
        <v>0</v>
      </c>
      <c r="BL16">
        <f t="shared" si="13"/>
        <v>0</v>
      </c>
      <c r="BM16">
        <f t="shared" si="14"/>
        <v>0</v>
      </c>
      <c r="BN16">
        <f t="shared" si="14"/>
        <v>0</v>
      </c>
      <c r="BO16">
        <f t="shared" si="14"/>
        <v>0</v>
      </c>
      <c r="BP16">
        <f t="shared" si="14"/>
        <v>0</v>
      </c>
      <c r="BQ16">
        <f t="shared" si="14"/>
        <v>0</v>
      </c>
      <c r="BR16">
        <f t="shared" si="14"/>
        <v>0</v>
      </c>
      <c r="BS16">
        <f t="shared" si="14"/>
        <v>0</v>
      </c>
      <c r="BT16">
        <f t="shared" si="14"/>
        <v>0</v>
      </c>
      <c r="BU16">
        <f t="shared" si="14"/>
        <v>0</v>
      </c>
      <c r="BV16">
        <f t="shared" si="14"/>
        <v>1</v>
      </c>
      <c r="BW16">
        <f t="shared" si="14"/>
        <v>0</v>
      </c>
      <c r="BX16">
        <f t="shared" si="14"/>
        <v>0</v>
      </c>
      <c r="BY16">
        <f t="shared" si="14"/>
        <v>0</v>
      </c>
      <c r="BZ16">
        <f t="shared" si="14"/>
        <v>0</v>
      </c>
      <c r="CA16">
        <f t="shared" si="14"/>
        <v>0</v>
      </c>
      <c r="CB16">
        <f t="shared" si="14"/>
        <v>0</v>
      </c>
      <c r="CC16">
        <f t="shared" si="15"/>
        <v>0</v>
      </c>
      <c r="CD16">
        <f t="shared" si="15"/>
        <v>0</v>
      </c>
      <c r="CE16">
        <f t="shared" si="15"/>
        <v>0</v>
      </c>
      <c r="CF16">
        <f t="shared" si="15"/>
        <v>0</v>
      </c>
      <c r="CG16">
        <f t="shared" si="15"/>
        <v>0</v>
      </c>
      <c r="CH16">
        <f t="shared" si="15"/>
        <v>0</v>
      </c>
      <c r="CI16">
        <f t="shared" si="15"/>
        <v>0</v>
      </c>
      <c r="CJ16">
        <f t="shared" si="15"/>
        <v>0</v>
      </c>
      <c r="CK16">
        <f t="shared" si="15"/>
        <v>0</v>
      </c>
      <c r="CL16">
        <f t="shared" si="15"/>
        <v>0</v>
      </c>
      <c r="CM16">
        <f t="shared" si="15"/>
        <v>0</v>
      </c>
      <c r="CN16">
        <f t="shared" si="15"/>
        <v>0</v>
      </c>
      <c r="CO16">
        <f t="shared" si="15"/>
        <v>0</v>
      </c>
      <c r="CP16">
        <f t="shared" si="15"/>
        <v>0</v>
      </c>
      <c r="CQ16">
        <f t="shared" si="15"/>
        <v>0</v>
      </c>
      <c r="CR16">
        <f t="shared" si="15"/>
        <v>0</v>
      </c>
      <c r="CS16">
        <f t="shared" si="12"/>
        <v>0</v>
      </c>
      <c r="CT16">
        <f t="shared" si="10"/>
        <v>0</v>
      </c>
      <c r="CU16">
        <f t="shared" si="10"/>
        <v>0</v>
      </c>
      <c r="CV16">
        <f t="shared" si="10"/>
        <v>0</v>
      </c>
      <c r="CW16">
        <f t="shared" si="10"/>
        <v>0</v>
      </c>
      <c r="CX16">
        <f t="shared" si="10"/>
        <v>0</v>
      </c>
      <c r="CY16">
        <f t="shared" si="10"/>
        <v>0</v>
      </c>
      <c r="CZ16">
        <f t="shared" si="10"/>
        <v>0</v>
      </c>
      <c r="DA16">
        <f t="shared" si="10"/>
        <v>0</v>
      </c>
      <c r="DB16">
        <f t="shared" si="10"/>
        <v>1</v>
      </c>
      <c r="DC16">
        <f t="shared" si="10"/>
        <v>0</v>
      </c>
      <c r="DD16">
        <f t="shared" si="10"/>
        <v>0</v>
      </c>
      <c r="DE16">
        <f t="shared" si="10"/>
        <v>0</v>
      </c>
      <c r="DF16">
        <f t="shared" si="10"/>
        <v>0</v>
      </c>
      <c r="DG16">
        <f t="shared" si="10"/>
        <v>0</v>
      </c>
      <c r="DH16">
        <f t="shared" si="10"/>
        <v>1</v>
      </c>
      <c r="DI16">
        <f t="shared" si="10"/>
        <v>0</v>
      </c>
      <c r="DJ16">
        <f t="shared" si="11"/>
        <v>0</v>
      </c>
      <c r="DK16">
        <f t="shared" si="11"/>
        <v>0</v>
      </c>
      <c r="DL16">
        <f t="shared" si="11"/>
        <v>0</v>
      </c>
      <c r="DM16">
        <f t="shared" si="11"/>
        <v>0</v>
      </c>
      <c r="DN16">
        <f t="shared" si="11"/>
        <v>0</v>
      </c>
      <c r="DO16">
        <f t="shared" si="11"/>
        <v>0</v>
      </c>
      <c r="DP16">
        <f t="shared" si="11"/>
        <v>0</v>
      </c>
      <c r="DQ16">
        <f t="shared" si="11"/>
        <v>0</v>
      </c>
      <c r="DR16">
        <f t="shared" si="11"/>
        <v>0</v>
      </c>
      <c r="DS16">
        <f t="shared" si="11"/>
        <v>0</v>
      </c>
      <c r="DT16">
        <f t="shared" si="11"/>
        <v>0</v>
      </c>
      <c r="DU16">
        <f t="shared" si="11"/>
        <v>0</v>
      </c>
      <c r="DV16">
        <f t="shared" si="11"/>
        <v>0</v>
      </c>
      <c r="DW16">
        <f t="shared" si="11"/>
        <v>0</v>
      </c>
      <c r="DX16">
        <f t="shared" si="11"/>
        <v>0</v>
      </c>
      <c r="DY16">
        <f t="shared" si="11"/>
        <v>0</v>
      </c>
      <c r="DZ16">
        <f t="shared" si="8"/>
        <v>0</v>
      </c>
      <c r="EA16">
        <f t="shared" si="8"/>
        <v>0</v>
      </c>
      <c r="EB16">
        <f t="shared" si="8"/>
        <v>0</v>
      </c>
      <c r="EC16">
        <f t="shared" si="8"/>
        <v>0</v>
      </c>
      <c r="ED16">
        <f t="shared" si="8"/>
        <v>0</v>
      </c>
      <c r="EE16">
        <f t="shared" si="8"/>
        <v>0</v>
      </c>
      <c r="EF16">
        <f t="shared" si="8"/>
        <v>0</v>
      </c>
      <c r="EG16">
        <f t="shared" si="8"/>
        <v>0</v>
      </c>
      <c r="EH16">
        <f t="shared" si="8"/>
        <v>0</v>
      </c>
      <c r="EI16">
        <f t="shared" si="9"/>
        <v>1</v>
      </c>
      <c r="EJ16">
        <f t="shared" si="9"/>
        <v>0</v>
      </c>
      <c r="EK16">
        <f t="shared" si="9"/>
        <v>0</v>
      </c>
      <c r="EL16">
        <f t="shared" si="9"/>
        <v>0</v>
      </c>
      <c r="EM16">
        <f t="shared" si="9"/>
        <v>0</v>
      </c>
    </row>
    <row r="17" spans="1:143">
      <c r="A17" s="9" t="str">
        <f>_xlfn.XLOOKUP($E17,'Copy of Raw Data'!$E:$E,'Copy of Raw Data'!A:A,"ERROR",0,1)</f>
        <v>US</v>
      </c>
      <c r="B17" s="9" t="str">
        <f>_xlfn.XLOOKUP($E17,'Copy of Raw Data'!$E:$E,'Copy of Raw Data'!B:B,"ERROR",0,1)</f>
        <v>Hair Mousses</v>
      </c>
      <c r="C17" s="9" t="str">
        <f>_xlfn.XLOOKUP($E17,'Copy of Raw Data'!$E:$E,'Copy of Raw Data'!C:C,"ERROR",0,1)</f>
        <v>Aussie</v>
      </c>
      <c r="D17" s="9" t="str">
        <f>_xlfn.XLOOKUP($E17,'Copy of Raw Data'!$E:$E,'Copy of Raw Data'!D:D,"ERROR",0,1)</f>
        <v>www.amazon.com/dp/B07NFRMCFX</v>
      </c>
      <c r="E17" s="9" t="s">
        <v>91</v>
      </c>
      <c r="F17" s="9" t="str">
        <f>_xlfn.XLOOKUP($E17,'Copy of Raw Data'!$E:$E,'Copy of Raw Data'!F:F,"ERROR",0,1)</f>
        <v>Aussie Mousse, with Bamboo &amp; Kakadu Plum, Headstrong Volume, For Fine Hair, 6 fl oz, Triple Pack</v>
      </c>
      <c r="G17" s="9">
        <f>_xlfn.XLOOKUP($E17,'Copy of Raw Data'!$E:$E,'Copy of Raw Data'!G:G,"ERROR",0,1)</f>
        <v>18643</v>
      </c>
      <c r="H17" s="9">
        <f>_xlfn.XLOOKUP($E17,'Copy of Raw Data'!$E:$E,'Copy of Raw Data'!H:H,"ERROR",0,1)</f>
        <v>303184.15</v>
      </c>
      <c r="I17" s="9">
        <f>_xlfn.XLOOKUP($E17,'Copy of Raw Data'!$E:$E,'Copy of Raw Data'!I:I,"ERROR",0,1)</f>
        <v>0.0128669895306645</v>
      </c>
      <c r="J17" s="9" t="str">
        <f>_xlfn.XLOOKUP($E17,'Copy of Raw Data'!$E:$E,'Copy of 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15 to 20</v>
      </c>
      <c r="L17" s="9">
        <f>_xlfn.XLOOKUP($E17,'Copy of Raw Data'!$E:$E,'Copy of Raw Data'!L:L,"ERROR",0,1)</f>
        <v>17.02</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15 to 20</v>
      </c>
      <c r="N17" s="9">
        <f>_xlfn.XLOOKUP($E17,'Copy of Raw Data'!$E:$E,'Copy of Raw Data'!N:N,"ERROR",0,1)</f>
        <v>18.87</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8% to 10%</v>
      </c>
      <c r="P17" s="16">
        <f t="shared" si="2"/>
        <v>0.0980392156862746</v>
      </c>
      <c r="Q17" s="9">
        <f>_xlfn.XLOOKUP($E17,'Copy of Raw Data'!$E:$E,'Copy of Raw Data'!Q:Q,"ERROR",0,1)</f>
        <v>18</v>
      </c>
      <c r="R17" s="9" t="str">
        <f>_xlfn.XLOOKUP($E17,'Copy of Raw Data'!$E:$E,'Copy of Raw Data'!R:R,"ERROR",0,1)</f>
        <v>fl oz</v>
      </c>
      <c r="S17" s="17">
        <f t="shared" si="3"/>
        <v>0.909188034188034</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0.75 to 1</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7">
        <f t="shared" si="4"/>
        <v>0.0340890368790267</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7">
        <f t="shared" si="5"/>
        <v>0.0307469744399065</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15 to 20</v>
      </c>
      <c r="Z17" s="17">
        <f t="array" ref="Z17">_xlfn.IFS(AA17="oz",_xlfn.IFS(R17="oz",Q17,R17="fl oz",Q17*1.04,R17="ml",Q17*0.0338),AA17="fl oz",_xlfn.IFS(R17="oz",Q17/1.04,R17="fl oz",Q17,R17="ml",Q17*0.0338/1.04),AA17="ml",_xlfn.IFS(R17="oz",Q17/0.0338,R17="fl oz",Q17*1.04/0.0338,R17="ml",Q17))</f>
        <v>18.72</v>
      </c>
      <c r="AA17" s="9" t="str">
        <f>_xlfn.XLOOKUP($E17,'Copy of Raw Data'!$E:$E,'Copy of Raw Data'!AA:AA,"ERROR",0,1)</f>
        <v>oz</v>
      </c>
      <c r="AB17" s="9" t="str">
        <f>_xlfn.XLOOKUP($E17,'Copy of Raw Data'!$E:$E,'Copy of Raw Data'!AB:AB,"ERROR",0,1)</f>
        <v>Spray Can</v>
      </c>
      <c r="AC17" s="9" t="str">
        <f>_xlfn.XLOOKUP($E17,'Copy of Raw Data'!$E:$E,'Copy of Raw Data'!AC:AC,"ERROR",0,1)</f>
        <v>Pack of 3</v>
      </c>
      <c r="AD17" s="9" t="str">
        <f>_xlfn.XLOOKUP($E17,'Copy of Raw Data'!$E:$E,'Copy of Raw Data'!AD:AD,"ERROR",0,1)</f>
        <v>Volumizing, Humidity Protection, Shine</v>
      </c>
      <c r="AE17" s="9" t="str">
        <f>_xlfn.XLOOKUP($E17,'Copy of Raw Data'!$E:$E,'Copy of Raw Data'!AO:AO,"ERROR",0,1)</f>
        <v>NA</v>
      </c>
      <c r="AF17" s="9" t="str">
        <f>_xlfn.XLOOKUP($E17,'Copy of Raw Data'!$E:$E,'Copy of Raw Data'!AZ:AZ,"ERROR",0,1)</f>
        <v>Bamboo, Kakadu Plum, Water, Grape, Disodium edta, citric acid</v>
      </c>
      <c r="AG17">
        <f t="shared" si="6"/>
        <v>0</v>
      </c>
      <c r="AH17">
        <f t="shared" si="6"/>
        <v>0</v>
      </c>
      <c r="AI17">
        <f t="shared" si="6"/>
        <v>0</v>
      </c>
      <c r="AJ17">
        <f t="shared" si="6"/>
        <v>0</v>
      </c>
      <c r="AK17">
        <f t="shared" si="6"/>
        <v>0</v>
      </c>
      <c r="AL17">
        <f t="shared" si="6"/>
        <v>0</v>
      </c>
      <c r="AM17">
        <f t="shared" si="6"/>
        <v>0</v>
      </c>
      <c r="AN17">
        <f t="shared" si="6"/>
        <v>0</v>
      </c>
      <c r="AO17">
        <f t="shared" si="6"/>
        <v>0</v>
      </c>
      <c r="AP17">
        <f t="shared" si="6"/>
        <v>0</v>
      </c>
      <c r="AQ17">
        <f t="shared" si="6"/>
        <v>0</v>
      </c>
      <c r="AR17">
        <f t="shared" si="6"/>
        <v>0</v>
      </c>
      <c r="AS17">
        <f t="shared" si="6"/>
        <v>0</v>
      </c>
      <c r="AT17">
        <f t="shared" si="6"/>
        <v>0</v>
      </c>
      <c r="AU17">
        <f t="shared" si="6"/>
        <v>1</v>
      </c>
      <c r="AV17">
        <f t="shared" si="6"/>
        <v>0</v>
      </c>
      <c r="AW17">
        <f t="shared" si="13"/>
        <v>0</v>
      </c>
      <c r="AX17">
        <f t="shared" si="13"/>
        <v>0</v>
      </c>
      <c r="AY17">
        <f t="shared" si="13"/>
        <v>0</v>
      </c>
      <c r="AZ17">
        <f t="shared" si="13"/>
        <v>0</v>
      </c>
      <c r="BA17">
        <f t="shared" si="13"/>
        <v>0</v>
      </c>
      <c r="BB17">
        <f t="shared" si="13"/>
        <v>0</v>
      </c>
      <c r="BC17">
        <f t="shared" si="13"/>
        <v>0</v>
      </c>
      <c r="BD17">
        <f t="shared" si="13"/>
        <v>0</v>
      </c>
      <c r="BE17">
        <f t="shared" si="13"/>
        <v>1</v>
      </c>
      <c r="BF17">
        <f t="shared" si="13"/>
        <v>0</v>
      </c>
      <c r="BG17">
        <f t="shared" si="13"/>
        <v>0</v>
      </c>
      <c r="BH17">
        <f t="shared" si="13"/>
        <v>0</v>
      </c>
      <c r="BI17">
        <f t="shared" si="13"/>
        <v>0</v>
      </c>
      <c r="BJ17">
        <f t="shared" si="13"/>
        <v>0</v>
      </c>
      <c r="BK17">
        <f t="shared" si="13"/>
        <v>0</v>
      </c>
      <c r="BL17">
        <f t="shared" si="13"/>
        <v>0</v>
      </c>
      <c r="BM17">
        <f t="shared" si="14"/>
        <v>0</v>
      </c>
      <c r="BN17">
        <f t="shared" si="14"/>
        <v>0</v>
      </c>
      <c r="BO17">
        <f t="shared" si="14"/>
        <v>1</v>
      </c>
      <c r="BP17">
        <f t="shared" si="14"/>
        <v>0</v>
      </c>
      <c r="BQ17">
        <f t="shared" si="14"/>
        <v>0</v>
      </c>
      <c r="BR17">
        <f t="shared" si="14"/>
        <v>0</v>
      </c>
      <c r="BS17">
        <f t="shared" si="14"/>
        <v>0</v>
      </c>
      <c r="BT17">
        <f t="shared" si="14"/>
        <v>0</v>
      </c>
      <c r="BU17">
        <f t="shared" si="14"/>
        <v>0</v>
      </c>
      <c r="BV17">
        <f t="shared" si="14"/>
        <v>0</v>
      </c>
      <c r="BW17">
        <f t="shared" si="14"/>
        <v>0</v>
      </c>
      <c r="BX17">
        <f t="shared" si="14"/>
        <v>0</v>
      </c>
      <c r="BY17">
        <f t="shared" si="14"/>
        <v>1</v>
      </c>
      <c r="BZ17">
        <f t="shared" si="14"/>
        <v>0</v>
      </c>
      <c r="CA17">
        <f t="shared" si="14"/>
        <v>0</v>
      </c>
      <c r="CB17">
        <f t="shared" si="14"/>
        <v>0</v>
      </c>
      <c r="CC17">
        <f t="shared" si="15"/>
        <v>0</v>
      </c>
      <c r="CD17">
        <f t="shared" si="15"/>
        <v>0</v>
      </c>
      <c r="CE17">
        <f t="shared" si="15"/>
        <v>0</v>
      </c>
      <c r="CF17">
        <f t="shared" si="15"/>
        <v>0</v>
      </c>
      <c r="CG17">
        <f t="shared" si="15"/>
        <v>0</v>
      </c>
      <c r="CH17">
        <f t="shared" si="15"/>
        <v>0</v>
      </c>
      <c r="CI17">
        <f t="shared" si="15"/>
        <v>0</v>
      </c>
      <c r="CJ17">
        <f t="shared" si="15"/>
        <v>1</v>
      </c>
      <c r="CK17">
        <f t="shared" si="15"/>
        <v>0</v>
      </c>
      <c r="CL17">
        <f t="shared" si="15"/>
        <v>0</v>
      </c>
      <c r="CM17">
        <f t="shared" si="15"/>
        <v>0</v>
      </c>
      <c r="CN17">
        <f t="shared" si="15"/>
        <v>0</v>
      </c>
      <c r="CO17">
        <f t="shared" si="15"/>
        <v>0</v>
      </c>
      <c r="CP17">
        <f t="shared" si="15"/>
        <v>0</v>
      </c>
      <c r="CQ17">
        <f t="shared" si="15"/>
        <v>0</v>
      </c>
      <c r="CR17">
        <f t="shared" si="15"/>
        <v>0</v>
      </c>
      <c r="CS17">
        <f t="shared" si="12"/>
        <v>0</v>
      </c>
      <c r="CT17">
        <f t="shared" si="10"/>
        <v>0</v>
      </c>
      <c r="CU17">
        <f t="shared" si="10"/>
        <v>0</v>
      </c>
      <c r="CV17">
        <f t="shared" si="10"/>
        <v>0</v>
      </c>
      <c r="CW17">
        <f t="shared" si="10"/>
        <v>0</v>
      </c>
      <c r="CX17">
        <f t="shared" si="10"/>
        <v>0</v>
      </c>
      <c r="CY17">
        <f t="shared" si="10"/>
        <v>0</v>
      </c>
      <c r="CZ17">
        <f t="shared" si="10"/>
        <v>0</v>
      </c>
      <c r="DA17">
        <f t="shared" si="10"/>
        <v>0</v>
      </c>
      <c r="DB17">
        <f t="shared" si="10"/>
        <v>0</v>
      </c>
      <c r="DC17">
        <f t="shared" si="10"/>
        <v>0</v>
      </c>
      <c r="DD17">
        <f t="shared" si="10"/>
        <v>0</v>
      </c>
      <c r="DE17">
        <f t="shared" si="10"/>
        <v>0</v>
      </c>
      <c r="DF17">
        <f t="shared" si="10"/>
        <v>0</v>
      </c>
      <c r="DG17">
        <f t="shared" si="10"/>
        <v>0</v>
      </c>
      <c r="DH17">
        <f t="shared" si="10"/>
        <v>0</v>
      </c>
      <c r="DI17">
        <f t="shared" si="10"/>
        <v>0</v>
      </c>
      <c r="DJ17">
        <f t="shared" si="11"/>
        <v>0</v>
      </c>
      <c r="DK17">
        <f t="shared" si="11"/>
        <v>0</v>
      </c>
      <c r="DL17">
        <f t="shared" si="11"/>
        <v>0</v>
      </c>
      <c r="DM17">
        <f t="shared" si="11"/>
        <v>0</v>
      </c>
      <c r="DN17">
        <f t="shared" si="11"/>
        <v>0</v>
      </c>
      <c r="DO17">
        <f t="shared" si="11"/>
        <v>0</v>
      </c>
      <c r="DP17">
        <f t="shared" si="11"/>
        <v>0</v>
      </c>
      <c r="DQ17">
        <f t="shared" si="11"/>
        <v>0</v>
      </c>
      <c r="DR17">
        <f t="shared" si="11"/>
        <v>0</v>
      </c>
      <c r="DS17">
        <f t="shared" si="11"/>
        <v>0</v>
      </c>
      <c r="DT17">
        <f t="shared" si="11"/>
        <v>0</v>
      </c>
      <c r="DU17">
        <f t="shared" si="11"/>
        <v>0</v>
      </c>
      <c r="DV17">
        <f t="shared" si="11"/>
        <v>0</v>
      </c>
      <c r="DW17">
        <f t="shared" si="11"/>
        <v>0</v>
      </c>
      <c r="DX17">
        <f t="shared" si="11"/>
        <v>0</v>
      </c>
      <c r="DY17">
        <f t="shared" si="11"/>
        <v>0</v>
      </c>
      <c r="DZ17">
        <f t="shared" si="8"/>
        <v>0</v>
      </c>
      <c r="EA17">
        <f t="shared" si="8"/>
        <v>0</v>
      </c>
      <c r="EB17">
        <f t="shared" si="8"/>
        <v>0</v>
      </c>
      <c r="EC17">
        <f t="shared" si="8"/>
        <v>0</v>
      </c>
      <c r="ED17">
        <f t="shared" si="8"/>
        <v>0</v>
      </c>
      <c r="EE17">
        <f t="shared" si="8"/>
        <v>0</v>
      </c>
      <c r="EF17">
        <f t="shared" si="8"/>
        <v>0</v>
      </c>
      <c r="EG17">
        <f t="shared" si="8"/>
        <v>0</v>
      </c>
      <c r="EH17">
        <f t="shared" si="8"/>
        <v>0</v>
      </c>
      <c r="EI17">
        <f t="shared" si="9"/>
        <v>1</v>
      </c>
      <c r="EJ17">
        <f t="shared" si="9"/>
        <v>0</v>
      </c>
      <c r="EK17">
        <f t="shared" si="9"/>
        <v>0</v>
      </c>
      <c r="EL17">
        <f t="shared" si="9"/>
        <v>0</v>
      </c>
      <c r="EM17">
        <f t="shared" si="9"/>
        <v>0</v>
      </c>
    </row>
    <row r="18" spans="1:143">
      <c r="A18" s="9" t="str">
        <f>_xlfn.XLOOKUP($E18,'Copy of Raw Data'!$E:$E,'Copy of Raw Data'!A:A,"ERROR",0,1)</f>
        <v>US</v>
      </c>
      <c r="B18" s="9" t="str">
        <f>_xlfn.XLOOKUP($E18,'Copy of Raw Data'!$E:$E,'Copy of Raw Data'!B:B,"ERROR",0,1)</f>
        <v>Hair Mousses</v>
      </c>
      <c r="C18" s="9" t="str">
        <f>_xlfn.XLOOKUP($E18,'Copy of Raw Data'!$E:$E,'Copy of Raw Data'!C:C,"ERROR",0,1)</f>
        <v>Maui Moisture</v>
      </c>
      <c r="D18" s="9" t="str">
        <f>_xlfn.XLOOKUP($E18,'Copy of Raw Data'!$E:$E,'Copy of Raw Data'!D:D,"ERROR",0,1)</f>
        <v>www.amazon.com/dp/B08LZ2R5MM</v>
      </c>
      <c r="E18" s="9" t="s">
        <v>95</v>
      </c>
      <c r="F18" s="9" t="str">
        <f>_xlfn.XLOOKUP($E18,'Copy of Raw Data'!$E:$E,'Copy of Raw Data'!F:F,"ERROR",0,1)</f>
        <v>Maui Moisture Flexible Hold + Coconut Milk Curl Foam Mousse, for Curly Hair Styling, No Drying Alcohols, Parabens or Silicone, 8.5oz</v>
      </c>
      <c r="G18" s="9">
        <f>_xlfn.XLOOKUP($E18,'Copy of Raw Data'!$E:$E,'Copy of Raw Data'!G:G,"ERROR",0,1)</f>
        <v>38583</v>
      </c>
      <c r="H18" s="9">
        <f>_xlfn.XLOOKUP($E18,'Copy of Raw Data'!$E:$E,'Copy of Raw Data'!H:H,"ERROR",0,1)</f>
        <v>302649.08</v>
      </c>
      <c r="I18" s="9">
        <f>_xlfn.XLOOKUP($E18,'Copy of Raw Data'!$E:$E,'Copy of Raw Data'!I:I,"ERROR",0,1)</f>
        <v>0.0121113533448471</v>
      </c>
      <c r="J18" s="9" t="str">
        <f>_xlfn.XLOOKUP($E18,'Copy of Raw Data'!$E:$E,'Copy of 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 to 10</v>
      </c>
      <c r="L18" s="9">
        <f>_xlfn.XLOOKUP($E18,'Copy of Raw Data'!$E:$E,'Copy of Raw Data'!L:L,"ERROR",0,1)</f>
        <v>7.8</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 to 10</v>
      </c>
      <c r="N18" s="9">
        <f>_xlfn.XLOOKUP($E18,'Copy of Raw Data'!$E:$E,'Copy of Raw Data'!N:N,"ERROR",0,1)</f>
        <v>10</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20% to 25%</v>
      </c>
      <c r="P18" s="16">
        <f t="shared" si="2"/>
        <v>0.22</v>
      </c>
      <c r="Q18" s="9">
        <f>_xlfn.XLOOKUP($E18,'Copy of Raw Data'!$E:$E,'Copy of Raw Data'!Q:Q,"ERROR",0,1)</f>
        <v>8.5</v>
      </c>
      <c r="R18" s="9" t="str">
        <f>_xlfn.XLOOKUP($E18,'Copy of Raw Data'!$E:$E,'Copy of Raw Data'!R:R,"ERROR",0,1)</f>
        <v>oz</v>
      </c>
      <c r="S18" s="17">
        <f t="shared" si="3"/>
        <v>0.917647058823529</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4"/>
        <v>0.0397859515804969</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5"/>
        <v>0.0310330422327876</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17">
        <f t="array" ref="Z18">_xlfn.IFS(AA18="oz",_xlfn.IFS(R18="oz",Q18,R18="fl oz",Q18*1.04,R18="ml",Q18*0.0338),AA18="fl oz",_xlfn.IFS(R18="oz",Q18/1.04,R18="fl oz",Q18,R18="ml",Q18*0.0338/1.04),AA18="ml",_xlfn.IFS(R18="oz",Q18/0.0338,R18="fl oz",Q18*1.04/0.0338,R18="ml",Q18))</f>
        <v>8.5</v>
      </c>
      <c r="AA18" s="9" t="str">
        <f>_xlfn.XLOOKUP($E18,'Copy of Raw Data'!$E:$E,'Copy of Raw Data'!AA:AA,"ERROR",0,1)</f>
        <v>oz</v>
      </c>
      <c r="AB18" s="9" t="str">
        <f>_xlfn.XLOOKUP($E18,'Copy of Raw Data'!$E:$E,'Copy of Raw Data'!AB:AB,"ERROR",0,1)</f>
        <v>Pump Bottle</v>
      </c>
      <c r="AC18" s="9" t="str">
        <f>_xlfn.XLOOKUP($E18,'Copy of Raw Data'!$E:$E,'Copy of Raw Data'!AC:AC,"ERROR",0,1)</f>
        <v>Pack of 1</v>
      </c>
      <c r="AD18" s="9" t="str">
        <f>_xlfn.XLOOKUP($E18,'Copy of Raw Data'!$E:$E,'Copy of Raw Data'!AD:AD,"ERROR",0,1)</f>
        <v>Hold, Volumizing, Nourishment, Softening, Shine, Hydration</v>
      </c>
      <c r="AE18" s="9" t="str">
        <f>_xlfn.XLOOKUP($E18,'Copy of Raw Data'!$E:$E,'Copy of Raw Data'!AO:AO,"ERROR",0,1)</f>
        <v>Alcohol Free, Paraben Free, Silicone Free, Vegan, Lightweight</v>
      </c>
      <c r="AF18" s="9" t="str">
        <f>_xlfn.XLOOKUP($E18,'Copy of Raw Data'!$E:$E,'Copy of Raw Data'!AZ:AZ,"ERROR",0,1)</f>
        <v>Aloe Vera, coconut, mango, water, guava, Glycerin, Disodium edta</v>
      </c>
      <c r="AG18">
        <f t="shared" si="6"/>
        <v>0</v>
      </c>
      <c r="AH18">
        <f t="shared" si="6"/>
        <v>0</v>
      </c>
      <c r="AI18">
        <f t="shared" si="6"/>
        <v>0</v>
      </c>
      <c r="AJ18">
        <f t="shared" si="6"/>
        <v>0</v>
      </c>
      <c r="AK18">
        <f t="shared" si="6"/>
        <v>0</v>
      </c>
      <c r="AL18">
        <f t="shared" si="6"/>
        <v>0</v>
      </c>
      <c r="AM18">
        <f t="shared" si="6"/>
        <v>1</v>
      </c>
      <c r="AN18">
        <f t="shared" si="6"/>
        <v>1</v>
      </c>
      <c r="AO18">
        <f t="shared" si="6"/>
        <v>0</v>
      </c>
      <c r="AP18">
        <f t="shared" si="6"/>
        <v>0</v>
      </c>
      <c r="AQ18">
        <f t="shared" si="6"/>
        <v>0</v>
      </c>
      <c r="AR18">
        <f t="shared" si="6"/>
        <v>0</v>
      </c>
      <c r="AS18">
        <f t="shared" si="6"/>
        <v>0</v>
      </c>
      <c r="AT18">
        <f t="shared" si="6"/>
        <v>0</v>
      </c>
      <c r="AU18">
        <f t="shared" si="6"/>
        <v>0</v>
      </c>
      <c r="AV18">
        <f t="shared" si="6"/>
        <v>0</v>
      </c>
      <c r="AW18">
        <f t="shared" si="13"/>
        <v>0</v>
      </c>
      <c r="AX18">
        <f t="shared" si="13"/>
        <v>0</v>
      </c>
      <c r="AY18">
        <f t="shared" si="13"/>
        <v>0</v>
      </c>
      <c r="AZ18">
        <f t="shared" si="13"/>
        <v>0</v>
      </c>
      <c r="BA18">
        <f t="shared" si="13"/>
        <v>0</v>
      </c>
      <c r="BB18">
        <f t="shared" si="13"/>
        <v>0</v>
      </c>
      <c r="BC18">
        <f t="shared" si="13"/>
        <v>0</v>
      </c>
      <c r="BD18">
        <f t="shared" si="13"/>
        <v>0</v>
      </c>
      <c r="BE18">
        <f t="shared" si="13"/>
        <v>0</v>
      </c>
      <c r="BF18">
        <f t="shared" si="13"/>
        <v>0</v>
      </c>
      <c r="BG18">
        <f t="shared" si="13"/>
        <v>1</v>
      </c>
      <c r="BH18">
        <f t="shared" si="13"/>
        <v>0</v>
      </c>
      <c r="BI18">
        <f t="shared" si="13"/>
        <v>0</v>
      </c>
      <c r="BJ18">
        <f t="shared" si="13"/>
        <v>0</v>
      </c>
      <c r="BK18">
        <f t="shared" si="13"/>
        <v>0</v>
      </c>
      <c r="BL18">
        <f t="shared" si="13"/>
        <v>0</v>
      </c>
      <c r="BM18">
        <f t="shared" si="14"/>
        <v>0</v>
      </c>
      <c r="BN18">
        <f t="shared" si="14"/>
        <v>0</v>
      </c>
      <c r="BO18">
        <f t="shared" si="14"/>
        <v>1</v>
      </c>
      <c r="BP18">
        <f t="shared" si="14"/>
        <v>0</v>
      </c>
      <c r="BQ18">
        <f t="shared" si="14"/>
        <v>0</v>
      </c>
      <c r="BR18">
        <f t="shared" si="14"/>
        <v>0</v>
      </c>
      <c r="BS18">
        <f t="shared" si="14"/>
        <v>0</v>
      </c>
      <c r="BT18">
        <f t="shared" si="14"/>
        <v>0</v>
      </c>
      <c r="BU18">
        <f t="shared" si="14"/>
        <v>0</v>
      </c>
      <c r="BV18">
        <f t="shared" si="14"/>
        <v>0</v>
      </c>
      <c r="BW18">
        <f t="shared" si="14"/>
        <v>0</v>
      </c>
      <c r="BX18">
        <f t="shared" si="14"/>
        <v>1</v>
      </c>
      <c r="BY18">
        <f t="shared" si="14"/>
        <v>0</v>
      </c>
      <c r="BZ18">
        <f t="shared" si="14"/>
        <v>1</v>
      </c>
      <c r="CA18">
        <f t="shared" si="14"/>
        <v>0</v>
      </c>
      <c r="CB18">
        <f t="shared" si="14"/>
        <v>0</v>
      </c>
      <c r="CC18">
        <f t="shared" si="15"/>
        <v>0</v>
      </c>
      <c r="CD18">
        <f t="shared" si="15"/>
        <v>0</v>
      </c>
      <c r="CE18">
        <f t="shared" si="15"/>
        <v>0</v>
      </c>
      <c r="CF18">
        <f t="shared" si="15"/>
        <v>0</v>
      </c>
      <c r="CG18">
        <f t="shared" si="15"/>
        <v>0</v>
      </c>
      <c r="CH18">
        <f t="shared" si="15"/>
        <v>0</v>
      </c>
      <c r="CI18">
        <f t="shared" si="15"/>
        <v>0</v>
      </c>
      <c r="CJ18">
        <f t="shared" si="15"/>
        <v>0</v>
      </c>
      <c r="CK18">
        <f t="shared" si="15"/>
        <v>0</v>
      </c>
      <c r="CL18">
        <f t="shared" si="15"/>
        <v>0</v>
      </c>
      <c r="CM18">
        <f t="shared" si="15"/>
        <v>0</v>
      </c>
      <c r="CN18">
        <f t="shared" si="15"/>
        <v>0</v>
      </c>
      <c r="CO18">
        <f t="shared" si="15"/>
        <v>0</v>
      </c>
      <c r="CP18">
        <f t="shared" si="15"/>
        <v>1</v>
      </c>
      <c r="CQ18">
        <f t="shared" si="15"/>
        <v>0</v>
      </c>
      <c r="CR18">
        <f t="shared" si="15"/>
        <v>0</v>
      </c>
      <c r="CS18">
        <f t="shared" si="12"/>
        <v>0</v>
      </c>
      <c r="CT18">
        <f t="shared" si="10"/>
        <v>0</v>
      </c>
      <c r="CU18">
        <f t="shared" si="10"/>
        <v>0</v>
      </c>
      <c r="CV18">
        <f t="shared" si="10"/>
        <v>0</v>
      </c>
      <c r="CW18">
        <f t="shared" si="10"/>
        <v>0</v>
      </c>
      <c r="CX18">
        <f t="shared" si="10"/>
        <v>0</v>
      </c>
      <c r="CY18">
        <f t="shared" si="10"/>
        <v>0</v>
      </c>
      <c r="CZ18">
        <f t="shared" si="10"/>
        <v>0</v>
      </c>
      <c r="DA18">
        <f t="shared" si="10"/>
        <v>0</v>
      </c>
      <c r="DB18">
        <f t="shared" si="10"/>
        <v>0</v>
      </c>
      <c r="DC18">
        <f t="shared" si="10"/>
        <v>0</v>
      </c>
      <c r="DD18">
        <f t="shared" si="10"/>
        <v>0</v>
      </c>
      <c r="DE18">
        <f t="shared" si="10"/>
        <v>0</v>
      </c>
      <c r="DF18">
        <f t="shared" si="10"/>
        <v>0</v>
      </c>
      <c r="DG18">
        <f t="shared" si="10"/>
        <v>0</v>
      </c>
      <c r="DH18">
        <f t="shared" si="10"/>
        <v>0</v>
      </c>
      <c r="DI18">
        <f t="shared" si="10"/>
        <v>0</v>
      </c>
      <c r="DJ18">
        <f t="shared" si="11"/>
        <v>0</v>
      </c>
      <c r="DK18">
        <f t="shared" si="11"/>
        <v>0</v>
      </c>
      <c r="DL18">
        <f t="shared" si="11"/>
        <v>0</v>
      </c>
      <c r="DM18">
        <f t="shared" si="11"/>
        <v>0</v>
      </c>
      <c r="DN18">
        <f t="shared" si="11"/>
        <v>0</v>
      </c>
      <c r="DO18">
        <f t="shared" si="11"/>
        <v>0</v>
      </c>
      <c r="DP18">
        <f t="shared" si="11"/>
        <v>0</v>
      </c>
      <c r="DQ18">
        <f t="shared" si="11"/>
        <v>0</v>
      </c>
      <c r="DR18">
        <f t="shared" si="11"/>
        <v>0</v>
      </c>
      <c r="DS18">
        <f t="shared" si="11"/>
        <v>0</v>
      </c>
      <c r="DT18">
        <f t="shared" si="11"/>
        <v>0</v>
      </c>
      <c r="DU18">
        <f t="shared" si="11"/>
        <v>0</v>
      </c>
      <c r="DV18">
        <f t="shared" si="11"/>
        <v>0</v>
      </c>
      <c r="DW18">
        <f t="shared" si="11"/>
        <v>0</v>
      </c>
      <c r="DX18">
        <f t="shared" si="11"/>
        <v>0</v>
      </c>
      <c r="DY18">
        <f t="shared" si="11"/>
        <v>0</v>
      </c>
      <c r="DZ18">
        <f t="shared" si="8"/>
        <v>0</v>
      </c>
      <c r="EA18">
        <f t="shared" si="8"/>
        <v>0</v>
      </c>
      <c r="EB18">
        <f t="shared" si="8"/>
        <v>0</v>
      </c>
      <c r="EC18">
        <f t="shared" si="8"/>
        <v>0</v>
      </c>
      <c r="ED18">
        <f t="shared" si="8"/>
        <v>0</v>
      </c>
      <c r="EE18">
        <f t="shared" si="8"/>
        <v>0</v>
      </c>
      <c r="EF18">
        <f t="shared" si="8"/>
        <v>0</v>
      </c>
      <c r="EG18">
        <f t="shared" si="8"/>
        <v>0</v>
      </c>
      <c r="EH18">
        <f t="shared" si="8"/>
        <v>0</v>
      </c>
      <c r="EI18">
        <f t="shared" si="9"/>
        <v>1</v>
      </c>
      <c r="EJ18">
        <f t="shared" si="9"/>
        <v>0</v>
      </c>
      <c r="EK18">
        <f t="shared" si="9"/>
        <v>0</v>
      </c>
      <c r="EL18">
        <f t="shared" si="9"/>
        <v>0</v>
      </c>
      <c r="EM18">
        <f t="shared" si="9"/>
        <v>0</v>
      </c>
    </row>
    <row r="19" spans="1:143">
      <c r="A19" s="9" t="str">
        <f>_xlfn.XLOOKUP($E19,'Copy of Raw Data'!$E:$E,'Copy of Raw Data'!A:A,"ERROR",0,1)</f>
        <v>US</v>
      </c>
      <c r="B19" s="9" t="str">
        <f>_xlfn.XLOOKUP($E19,'Copy of Raw Data'!$E:$E,'Copy of Raw Data'!B:B,"ERROR",0,1)</f>
        <v>Hair Mousses</v>
      </c>
      <c r="C19" s="9" t="str">
        <f>_xlfn.XLOOKUP($E19,'Copy of Raw Data'!$E:$E,'Copy of Raw Data'!C:C,"ERROR",0,1)</f>
        <v>Design Essentials</v>
      </c>
      <c r="D19" s="9" t="str">
        <f>_xlfn.XLOOKUP($E19,'Copy of Raw Data'!$E:$E,'Copy of Raw Data'!D:D,"ERROR",0,1)</f>
        <v>www.amazon.com/dp/B09V4W1P9F</v>
      </c>
      <c r="E19" s="9" t="s">
        <v>99</v>
      </c>
      <c r="F19" s="9" t="str">
        <f>_xlfn.XLOOKUP($E19,'Copy of Raw Data'!$E:$E,'Copy of Raw Data'!F:F,"ERROR",0,1)</f>
        <v>Design Essentials Curl Enhancing Mousse, Almond and Avocado Collection,10 Ounce</v>
      </c>
      <c r="G19" s="9">
        <f>_xlfn.XLOOKUP($E19,'Copy of Raw Data'!$E:$E,'Copy of Raw Data'!G:G,"ERROR",0,1)</f>
        <v>18220</v>
      </c>
      <c r="H19" s="9">
        <f>_xlfn.XLOOKUP($E19,'Copy of Raw Data'!$E:$E,'Copy of Raw Data'!H:H,"ERROR",0,1)</f>
        <v>284875.49</v>
      </c>
      <c r="I19" s="9">
        <f>_xlfn.XLOOKUP($E19,'Copy of Raw Data'!$E:$E,'Copy of Raw Data'!I:I,"ERROR",0,1)</f>
        <v>0.0114593132140026</v>
      </c>
      <c r="J19" s="9" t="str">
        <f>_xlfn.XLOOKUP($E19,'Copy of Raw Data'!$E:$E,'Copy of 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15 to 20</v>
      </c>
      <c r="L19" s="9">
        <f>_xlfn.XLOOKUP($E19,'Copy of Raw Data'!$E:$E,'Copy of Raw Data'!L:L,"ERROR",0,1)</f>
        <v>15.79</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15 to 20</v>
      </c>
      <c r="N19" s="9">
        <f>_xlfn.XLOOKUP($E19,'Copy of Raw Data'!$E:$E,'Copy of Raw Data'!N:N,"ERROR",0,1)</f>
        <v>16.99</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6% to 8%</v>
      </c>
      <c r="P19" s="16">
        <f t="shared" si="2"/>
        <v>0.0706297822248381</v>
      </c>
      <c r="Q19" s="9">
        <f>_xlfn.XLOOKUP($E19,'Copy of Raw Data'!$E:$E,'Copy of Raw Data'!Q:Q,"ERROR",0,1)</f>
        <v>10</v>
      </c>
      <c r="R19" s="9" t="str">
        <f>_xlfn.XLOOKUP($E19,'Copy of Raw Data'!$E:$E,'Copy of Raw Data'!R:R,"ERROR",0,1)</f>
        <v>oz</v>
      </c>
      <c r="S19" s="17">
        <f t="shared" si="3"/>
        <v>1.579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1 to 2</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7">
        <f t="shared" si="4"/>
        <v>0.0574568819749746</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7">
        <f t="shared" si="5"/>
        <v>0.0533987149137639</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10</v>
      </c>
      <c r="AA19" s="9" t="str">
        <f>_xlfn.XLOOKUP($E19,'Copy of Raw Data'!$E:$E,'Copy of Raw Data'!AA:AA,"ERROR",0,1)</f>
        <v>oz</v>
      </c>
      <c r="AB19" s="9" t="str">
        <f>_xlfn.XLOOKUP($E19,'Copy of Raw Data'!$E:$E,'Copy of Raw Data'!AB:AB,"ERROR",0,1)</f>
        <v>Pump Bottle</v>
      </c>
      <c r="AC19" s="9" t="str">
        <f>_xlfn.XLOOKUP($E19,'Copy of Raw Data'!$E:$E,'Copy of Raw Data'!AC:AC,"ERROR",0,1)</f>
        <v>Pack of 1</v>
      </c>
      <c r="AD19" s="9" t="str">
        <f>_xlfn.XLOOKUP($E19,'Copy of Raw Data'!$E:$E,'Copy of Raw Data'!AD:AD,"ERROR",0,1)</f>
        <v>Curl Enhancing, Moisturizing, Fast Drying, Frizz Control, Shine</v>
      </c>
      <c r="AE19" s="9" t="str">
        <f>_xlfn.XLOOKUP($E19,'Copy of Raw Data'!$E:$E,'Copy of Raw Data'!AO:AO,"ERROR",0,1)</f>
        <v>Paraben Free, Residue free, Paraffin free, Petrolatum free, Mineral Oil Free</v>
      </c>
      <c r="AF19" s="9" t="str">
        <f>_xlfn.XLOOKUP($E19,'Copy of Raw Data'!$E:$E,'Copy of Raw Data'!AZ:AZ,"ERROR",0,1)</f>
        <v>Almond, Avocado, Olive Oil, Vitamin B, Citric Acid</v>
      </c>
      <c r="AG19">
        <f t="shared" si="6"/>
        <v>0</v>
      </c>
      <c r="AH19">
        <f t="shared" si="6"/>
        <v>0</v>
      </c>
      <c r="AI19">
        <f t="shared" si="6"/>
        <v>0</v>
      </c>
      <c r="AJ19">
        <f t="shared" si="6"/>
        <v>1</v>
      </c>
      <c r="AK19">
        <f t="shared" si="6"/>
        <v>0</v>
      </c>
      <c r="AL19">
        <f t="shared" si="6"/>
        <v>0</v>
      </c>
      <c r="AM19">
        <f t="shared" si="6"/>
        <v>0</v>
      </c>
      <c r="AN19">
        <f t="shared" si="6"/>
        <v>0</v>
      </c>
      <c r="AO19">
        <f t="shared" si="6"/>
        <v>0</v>
      </c>
      <c r="AP19">
        <f t="shared" si="6"/>
        <v>0</v>
      </c>
      <c r="AQ19">
        <f t="shared" si="6"/>
        <v>0</v>
      </c>
      <c r="AR19">
        <f t="shared" si="6"/>
        <v>0</v>
      </c>
      <c r="AS19">
        <f t="shared" si="6"/>
        <v>1</v>
      </c>
      <c r="AT19">
        <f t="shared" si="6"/>
        <v>0</v>
      </c>
      <c r="AU19">
        <f t="shared" si="6"/>
        <v>0</v>
      </c>
      <c r="AV19">
        <f t="shared" si="6"/>
        <v>0</v>
      </c>
      <c r="AW19">
        <f t="shared" si="13"/>
        <v>0</v>
      </c>
      <c r="AX19">
        <f t="shared" si="13"/>
        <v>0</v>
      </c>
      <c r="AY19">
        <f t="shared" si="13"/>
        <v>0</v>
      </c>
      <c r="AZ19">
        <f t="shared" si="13"/>
        <v>0</v>
      </c>
      <c r="BA19">
        <f t="shared" si="13"/>
        <v>0</v>
      </c>
      <c r="BB19">
        <f t="shared" si="13"/>
        <v>0</v>
      </c>
      <c r="BC19">
        <f t="shared" si="13"/>
        <v>0</v>
      </c>
      <c r="BD19">
        <f t="shared" si="13"/>
        <v>0</v>
      </c>
      <c r="BE19">
        <f t="shared" si="13"/>
        <v>1</v>
      </c>
      <c r="BF19">
        <f t="shared" si="13"/>
        <v>0</v>
      </c>
      <c r="BG19">
        <f t="shared" si="13"/>
        <v>0</v>
      </c>
      <c r="BH19">
        <f t="shared" si="13"/>
        <v>0</v>
      </c>
      <c r="BI19">
        <f t="shared" si="13"/>
        <v>0</v>
      </c>
      <c r="BJ19">
        <f t="shared" si="13"/>
        <v>0</v>
      </c>
      <c r="BK19">
        <f t="shared" si="13"/>
        <v>0</v>
      </c>
      <c r="BL19">
        <f t="shared" si="13"/>
        <v>0</v>
      </c>
      <c r="BM19">
        <f t="shared" si="14"/>
        <v>0</v>
      </c>
      <c r="BN19">
        <f t="shared" si="14"/>
        <v>0</v>
      </c>
      <c r="BO19">
        <f t="shared" si="14"/>
        <v>0</v>
      </c>
      <c r="BP19">
        <f t="shared" si="14"/>
        <v>0</v>
      </c>
      <c r="BQ19">
        <f t="shared" si="14"/>
        <v>0</v>
      </c>
      <c r="BR19">
        <f t="shared" si="14"/>
        <v>0</v>
      </c>
      <c r="BS19">
        <f t="shared" si="14"/>
        <v>0</v>
      </c>
      <c r="BT19">
        <f t="shared" si="14"/>
        <v>0</v>
      </c>
      <c r="BU19">
        <f t="shared" si="14"/>
        <v>0</v>
      </c>
      <c r="BV19">
        <f t="shared" si="14"/>
        <v>0</v>
      </c>
      <c r="BW19">
        <f t="shared" si="14"/>
        <v>0</v>
      </c>
      <c r="BX19">
        <f t="shared" si="14"/>
        <v>0</v>
      </c>
      <c r="BY19">
        <f t="shared" si="14"/>
        <v>0</v>
      </c>
      <c r="BZ19">
        <f t="shared" si="14"/>
        <v>0</v>
      </c>
      <c r="CA19">
        <f t="shared" si="14"/>
        <v>0</v>
      </c>
      <c r="CB19">
        <f t="shared" si="14"/>
        <v>0</v>
      </c>
      <c r="CC19">
        <f t="shared" si="15"/>
        <v>0</v>
      </c>
      <c r="CD19">
        <f t="shared" si="15"/>
        <v>0</v>
      </c>
      <c r="CE19">
        <f t="shared" si="15"/>
        <v>0</v>
      </c>
      <c r="CF19">
        <f t="shared" si="15"/>
        <v>0</v>
      </c>
      <c r="CG19">
        <f t="shared" si="15"/>
        <v>0</v>
      </c>
      <c r="CH19">
        <f t="shared" si="15"/>
        <v>0</v>
      </c>
      <c r="CI19">
        <f t="shared" si="15"/>
        <v>0</v>
      </c>
      <c r="CJ19">
        <f t="shared" si="15"/>
        <v>0</v>
      </c>
      <c r="CK19">
        <f t="shared" si="15"/>
        <v>0</v>
      </c>
      <c r="CL19">
        <f t="shared" si="15"/>
        <v>0</v>
      </c>
      <c r="CM19">
        <f t="shared" si="15"/>
        <v>0</v>
      </c>
      <c r="CN19">
        <f t="shared" si="15"/>
        <v>0</v>
      </c>
      <c r="CO19">
        <f t="shared" si="15"/>
        <v>0</v>
      </c>
      <c r="CP19">
        <f t="shared" si="15"/>
        <v>0</v>
      </c>
      <c r="CQ19">
        <f t="shared" si="15"/>
        <v>0</v>
      </c>
      <c r="CR19">
        <f t="shared" si="15"/>
        <v>0</v>
      </c>
      <c r="CS19">
        <f t="shared" si="12"/>
        <v>0</v>
      </c>
      <c r="CT19">
        <f t="shared" si="10"/>
        <v>0</v>
      </c>
      <c r="CU19">
        <f t="shared" si="10"/>
        <v>0</v>
      </c>
      <c r="CV19">
        <f t="shared" si="10"/>
        <v>0</v>
      </c>
      <c r="CW19">
        <f t="shared" si="10"/>
        <v>0</v>
      </c>
      <c r="CX19">
        <f t="shared" si="10"/>
        <v>1</v>
      </c>
      <c r="CY19">
        <f t="shared" si="10"/>
        <v>0</v>
      </c>
      <c r="CZ19">
        <f t="shared" si="10"/>
        <v>0</v>
      </c>
      <c r="DA19">
        <f t="shared" si="10"/>
        <v>0</v>
      </c>
      <c r="DB19">
        <f t="shared" si="10"/>
        <v>0</v>
      </c>
      <c r="DC19">
        <f t="shared" si="10"/>
        <v>0</v>
      </c>
      <c r="DD19">
        <f t="shared" si="10"/>
        <v>0</v>
      </c>
      <c r="DE19">
        <f t="shared" si="10"/>
        <v>0</v>
      </c>
      <c r="DF19">
        <f t="shared" si="10"/>
        <v>0</v>
      </c>
      <c r="DG19">
        <f t="shared" si="10"/>
        <v>0</v>
      </c>
      <c r="DH19">
        <f t="shared" si="10"/>
        <v>0</v>
      </c>
      <c r="DI19">
        <f t="shared" si="10"/>
        <v>0</v>
      </c>
      <c r="DJ19">
        <f t="shared" si="11"/>
        <v>0</v>
      </c>
      <c r="DK19">
        <f t="shared" si="11"/>
        <v>0</v>
      </c>
      <c r="DL19">
        <f t="shared" si="11"/>
        <v>0</v>
      </c>
      <c r="DM19">
        <f t="shared" si="11"/>
        <v>0</v>
      </c>
      <c r="DN19">
        <f t="shared" si="11"/>
        <v>0</v>
      </c>
      <c r="DO19">
        <f t="shared" si="11"/>
        <v>0</v>
      </c>
      <c r="DP19">
        <f t="shared" si="11"/>
        <v>0</v>
      </c>
      <c r="DQ19">
        <f t="shared" si="11"/>
        <v>0</v>
      </c>
      <c r="DR19">
        <f t="shared" si="11"/>
        <v>0</v>
      </c>
      <c r="DS19">
        <f t="shared" si="11"/>
        <v>0</v>
      </c>
      <c r="DT19">
        <f t="shared" si="11"/>
        <v>0</v>
      </c>
      <c r="DU19">
        <f t="shared" si="11"/>
        <v>0</v>
      </c>
      <c r="DV19">
        <f t="shared" si="11"/>
        <v>0</v>
      </c>
      <c r="DW19">
        <f t="shared" si="11"/>
        <v>0</v>
      </c>
      <c r="DX19">
        <f t="shared" si="11"/>
        <v>0</v>
      </c>
      <c r="DY19">
        <f t="shared" si="11"/>
        <v>0</v>
      </c>
      <c r="DZ19">
        <f t="shared" si="8"/>
        <v>0</v>
      </c>
      <c r="EA19">
        <f t="shared" si="8"/>
        <v>0</v>
      </c>
      <c r="EB19">
        <f t="shared" si="8"/>
        <v>0</v>
      </c>
      <c r="EC19">
        <f t="shared" si="8"/>
        <v>0</v>
      </c>
      <c r="ED19">
        <f t="shared" si="8"/>
        <v>0</v>
      </c>
      <c r="EE19">
        <f t="shared" si="8"/>
        <v>0</v>
      </c>
      <c r="EF19">
        <f t="shared" si="8"/>
        <v>1</v>
      </c>
      <c r="EG19">
        <f t="shared" si="8"/>
        <v>0</v>
      </c>
      <c r="EH19">
        <f t="shared" si="8"/>
        <v>0</v>
      </c>
      <c r="EI19">
        <f t="shared" si="9"/>
        <v>0</v>
      </c>
      <c r="EJ19">
        <f t="shared" si="9"/>
        <v>0</v>
      </c>
      <c r="EK19">
        <f t="shared" si="9"/>
        <v>0</v>
      </c>
      <c r="EL19">
        <f t="shared" si="9"/>
        <v>0</v>
      </c>
      <c r="EM19">
        <f t="shared" si="9"/>
        <v>0</v>
      </c>
    </row>
    <row r="20" spans="1:143">
      <c r="A20" s="9" t="str">
        <f>_xlfn.XLOOKUP($E20,'Copy of Raw Data'!$E:$E,'Copy of Raw Data'!A:A,"ERROR",0,1)</f>
        <v>US</v>
      </c>
      <c r="B20" s="9" t="str">
        <f>_xlfn.XLOOKUP($E20,'Copy of Raw Data'!$E:$E,'Copy of Raw Data'!B:B,"ERROR",0,1)</f>
        <v>Hair Mousses</v>
      </c>
      <c r="C20" s="9" t="str">
        <f>_xlfn.XLOOKUP($E20,'Copy of Raw Data'!$E:$E,'Copy of Raw Data'!C:C,"ERROR",0,1)</f>
        <v>l'oreal</v>
      </c>
      <c r="D20" s="9" t="str">
        <f>_xlfn.XLOOKUP($E20,'Copy of Raw Data'!$E:$E,'Copy of Raw Data'!D:D,"ERROR",0,1)</f>
        <v>www.amazon.com/dp/B00ID13Z2S</v>
      </c>
      <c r="E20" s="9" t="s">
        <v>103</v>
      </c>
      <c r="F20" s="9" t="str">
        <f>_xlfn.XLOOKUP($E20,'Copy of Raw Data'!$E:$E,'Copy of Raw Data'!F:F,"ERROR",0,1)</f>
        <v>L'Oreal Paris Hair Care Advanced Hairstyle Boost It Volume Inject Mousse, 8.3 Ounce</v>
      </c>
      <c r="G20" s="9">
        <f>_xlfn.XLOOKUP($E20,'Copy of Raw Data'!$E:$E,'Copy of Raw Data'!G:G,"ERROR",0,1)</f>
        <v>50469</v>
      </c>
      <c r="H20" s="9">
        <f>_xlfn.XLOOKUP($E20,'Copy of Raw Data'!$E:$E,'Copy of Raw Data'!H:H,"ERROR",0,1)</f>
        <v>269538.62</v>
      </c>
      <c r="I20" s="9">
        <f>_xlfn.XLOOKUP($E20,'Copy of Raw Data'!$E:$E,'Copy of Raw Data'!I:I,"ERROR",0,1)</f>
        <v>0.0107711323142511</v>
      </c>
      <c r="J20" s="9" t="str">
        <f>_xlfn.XLOOKUP($E20,'Copy of Raw Data'!$E:$E,'Copy of 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 to 10</v>
      </c>
      <c r="L20" s="9">
        <f>_xlfn.XLOOKUP($E20,'Copy of Raw Data'!$E:$E,'Copy of Raw Data'!L:L,"ERROR",0,1)</f>
        <v>5.5</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 to 10</v>
      </c>
      <c r="N20" s="9">
        <f>_xlfn.XLOOKUP($E20,'Copy of Raw Data'!$E:$E,'Copy of Raw Data'!N:N,"ERROR",0,1)</f>
        <v>6.95</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20% to 25%</v>
      </c>
      <c r="P20" s="16">
        <f t="shared" si="2"/>
        <v>0.20863309352518</v>
      </c>
      <c r="Q20" s="9">
        <f>_xlfn.XLOOKUP($E20,'Copy of Raw Data'!$E:$E,'Copy of Raw Data'!Q:Q,"ERROR",0,1)</f>
        <v>8.3</v>
      </c>
      <c r="R20" s="9" t="str">
        <f>_xlfn.XLOOKUP($E20,'Copy of Raw Data'!$E:$E,'Copy of Raw Data'!R:R,"ERROR",0,1)</f>
        <v>oz</v>
      </c>
      <c r="S20" s="17">
        <f t="shared" si="3"/>
        <v>0.662650602409638</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0.5 to 0.75</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7">
        <f t="shared" si="4"/>
        <v>0.0283175312002151</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7">
        <f t="shared" si="5"/>
        <v>0.0224095570649184</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8.3</v>
      </c>
      <c r="AA20" s="9" t="str">
        <f>_xlfn.XLOOKUP($E20,'Copy of Raw Data'!$E:$E,'Copy of Raw Data'!AA:AA,"ERROR",0,1)</f>
        <v>oz</v>
      </c>
      <c r="AB20" s="9" t="str">
        <f>_xlfn.XLOOKUP($E20,'Copy of Raw Data'!$E:$E,'Copy of Raw Data'!AB:AB,"ERROR",0,1)</f>
        <v>Spray Can</v>
      </c>
      <c r="AC20" s="9" t="str">
        <f>_xlfn.XLOOKUP($E20,'Copy of Raw Data'!$E:$E,'Copy of Raw Data'!AC:AC,"ERROR",0,1)</f>
        <v>Pack of 1</v>
      </c>
      <c r="AD20" s="9" t="str">
        <f>_xlfn.XLOOKUP($E20,'Copy of Raw Data'!$E:$E,'Copy of Raw Data'!AD:AD,"ERROR",0,1)</f>
        <v>Volumizing, Lightweight, Hold, Heat Protection</v>
      </c>
      <c r="AE20" s="9" t="str">
        <f>_xlfn.XLOOKUP($E20,'Copy of Raw Data'!$E:$E,'Copy of Raw Data'!AO:AO,"ERROR",0,1)</f>
        <v>Dairy Free</v>
      </c>
      <c r="AF20" s="9" t="str">
        <f>_xlfn.XLOOKUP($E20,'Copy of Raw Data'!$E:$E,'Copy of Raw Data'!AZ:AZ,"ERROR",0,1)</f>
        <v>Water, Arginine</v>
      </c>
      <c r="AG20">
        <f t="shared" si="6"/>
        <v>0</v>
      </c>
      <c r="AH20">
        <f t="shared" si="6"/>
        <v>0</v>
      </c>
      <c r="AI20">
        <f t="shared" si="6"/>
        <v>0</v>
      </c>
      <c r="AJ20">
        <f t="shared" si="6"/>
        <v>0</v>
      </c>
      <c r="AK20">
        <f t="shared" si="6"/>
        <v>0</v>
      </c>
      <c r="AL20">
        <f t="shared" si="6"/>
        <v>0</v>
      </c>
      <c r="AM20">
        <f t="shared" si="6"/>
        <v>0</v>
      </c>
      <c r="AN20">
        <f t="shared" si="6"/>
        <v>0</v>
      </c>
      <c r="AO20">
        <f t="shared" si="6"/>
        <v>0</v>
      </c>
      <c r="AP20">
        <f t="shared" si="6"/>
        <v>0</v>
      </c>
      <c r="AQ20">
        <f t="shared" si="6"/>
        <v>0</v>
      </c>
      <c r="AR20">
        <f t="shared" si="6"/>
        <v>1</v>
      </c>
      <c r="AS20">
        <f t="shared" si="6"/>
        <v>0</v>
      </c>
      <c r="AT20">
        <f t="shared" si="6"/>
        <v>0</v>
      </c>
      <c r="AU20">
        <f t="shared" si="6"/>
        <v>0</v>
      </c>
      <c r="AV20">
        <f t="shared" si="6"/>
        <v>0</v>
      </c>
      <c r="AW20">
        <f t="shared" si="13"/>
        <v>0</v>
      </c>
      <c r="AX20">
        <f t="shared" si="13"/>
        <v>0</v>
      </c>
      <c r="AY20">
        <f t="shared" si="13"/>
        <v>0</v>
      </c>
      <c r="AZ20">
        <f t="shared" si="13"/>
        <v>0</v>
      </c>
      <c r="BA20">
        <f t="shared" si="13"/>
        <v>0</v>
      </c>
      <c r="BB20">
        <f t="shared" si="13"/>
        <v>0</v>
      </c>
      <c r="BC20">
        <f t="shared" si="13"/>
        <v>0</v>
      </c>
      <c r="BD20">
        <f t="shared" si="13"/>
        <v>0</v>
      </c>
      <c r="BE20">
        <f t="shared" si="13"/>
        <v>0</v>
      </c>
      <c r="BF20">
        <f t="shared" si="13"/>
        <v>0</v>
      </c>
      <c r="BG20">
        <f t="shared" si="13"/>
        <v>0</v>
      </c>
      <c r="BH20">
        <f t="shared" si="13"/>
        <v>0</v>
      </c>
      <c r="BI20">
        <f t="shared" si="13"/>
        <v>0</v>
      </c>
      <c r="BJ20">
        <f t="shared" si="13"/>
        <v>0</v>
      </c>
      <c r="BK20">
        <f t="shared" si="13"/>
        <v>0</v>
      </c>
      <c r="BL20">
        <f t="shared" si="13"/>
        <v>0</v>
      </c>
      <c r="BM20">
        <f t="shared" si="14"/>
        <v>0</v>
      </c>
      <c r="BN20">
        <f t="shared" si="14"/>
        <v>0</v>
      </c>
      <c r="BO20">
        <f t="shared" si="14"/>
        <v>0</v>
      </c>
      <c r="BP20">
        <f t="shared" si="14"/>
        <v>0</v>
      </c>
      <c r="BQ20">
        <f t="shared" si="14"/>
        <v>0</v>
      </c>
      <c r="BR20">
        <f t="shared" si="14"/>
        <v>0</v>
      </c>
      <c r="BS20">
        <f t="shared" si="14"/>
        <v>0</v>
      </c>
      <c r="BT20">
        <f t="shared" si="14"/>
        <v>0</v>
      </c>
      <c r="BU20">
        <f t="shared" si="14"/>
        <v>0</v>
      </c>
      <c r="BV20">
        <f t="shared" si="14"/>
        <v>0</v>
      </c>
      <c r="BW20">
        <f t="shared" si="14"/>
        <v>0</v>
      </c>
      <c r="BX20">
        <f t="shared" si="14"/>
        <v>0</v>
      </c>
      <c r="BY20">
        <f t="shared" si="14"/>
        <v>0</v>
      </c>
      <c r="BZ20">
        <f t="shared" si="14"/>
        <v>0</v>
      </c>
      <c r="CA20">
        <f t="shared" si="14"/>
        <v>0</v>
      </c>
      <c r="CB20">
        <f t="shared" si="14"/>
        <v>0</v>
      </c>
      <c r="CC20">
        <f t="shared" si="15"/>
        <v>0</v>
      </c>
      <c r="CD20">
        <f t="shared" si="15"/>
        <v>0</v>
      </c>
      <c r="CE20">
        <f t="shared" si="15"/>
        <v>0</v>
      </c>
      <c r="CF20">
        <f t="shared" si="15"/>
        <v>0</v>
      </c>
      <c r="CG20">
        <f t="shared" si="15"/>
        <v>0</v>
      </c>
      <c r="CH20">
        <f t="shared" si="15"/>
        <v>0</v>
      </c>
      <c r="CI20">
        <f t="shared" si="15"/>
        <v>0</v>
      </c>
      <c r="CJ20">
        <f t="shared" si="15"/>
        <v>0</v>
      </c>
      <c r="CK20">
        <f t="shared" si="15"/>
        <v>0</v>
      </c>
      <c r="CL20">
        <f t="shared" si="15"/>
        <v>0</v>
      </c>
      <c r="CM20">
        <f t="shared" si="15"/>
        <v>0</v>
      </c>
      <c r="CN20">
        <f t="shared" si="15"/>
        <v>0</v>
      </c>
      <c r="CO20">
        <f t="shared" si="15"/>
        <v>0</v>
      </c>
      <c r="CP20">
        <f t="shared" si="15"/>
        <v>0</v>
      </c>
      <c r="CQ20">
        <f t="shared" si="15"/>
        <v>0</v>
      </c>
      <c r="CR20">
        <f t="shared" si="15"/>
        <v>0</v>
      </c>
      <c r="CS20">
        <f t="shared" si="12"/>
        <v>0</v>
      </c>
      <c r="CT20">
        <f t="shared" si="10"/>
        <v>0</v>
      </c>
      <c r="CU20">
        <f t="shared" si="10"/>
        <v>0</v>
      </c>
      <c r="CV20">
        <f t="shared" si="10"/>
        <v>0</v>
      </c>
      <c r="CW20">
        <f t="shared" si="10"/>
        <v>0</v>
      </c>
      <c r="CX20">
        <f t="shared" si="10"/>
        <v>0</v>
      </c>
      <c r="CY20">
        <f t="shared" si="10"/>
        <v>0</v>
      </c>
      <c r="CZ20">
        <f t="shared" si="10"/>
        <v>0</v>
      </c>
      <c r="DA20">
        <f t="shared" si="10"/>
        <v>0</v>
      </c>
      <c r="DB20">
        <f t="shared" si="10"/>
        <v>0</v>
      </c>
      <c r="DC20">
        <f t="shared" si="10"/>
        <v>0</v>
      </c>
      <c r="DD20">
        <f t="shared" si="10"/>
        <v>0</v>
      </c>
      <c r="DE20">
        <f t="shared" si="10"/>
        <v>0</v>
      </c>
      <c r="DF20">
        <f t="shared" si="10"/>
        <v>0</v>
      </c>
      <c r="DG20">
        <f t="shared" si="10"/>
        <v>0</v>
      </c>
      <c r="DH20">
        <f t="shared" si="10"/>
        <v>0</v>
      </c>
      <c r="DI20">
        <f t="shared" si="10"/>
        <v>0</v>
      </c>
      <c r="DJ20">
        <f t="shared" si="11"/>
        <v>0</v>
      </c>
      <c r="DK20">
        <f t="shared" si="11"/>
        <v>0</v>
      </c>
      <c r="DL20">
        <f t="shared" si="11"/>
        <v>0</v>
      </c>
      <c r="DM20">
        <f t="shared" si="11"/>
        <v>0</v>
      </c>
      <c r="DN20">
        <f t="shared" si="11"/>
        <v>0</v>
      </c>
      <c r="DO20">
        <f t="shared" si="11"/>
        <v>0</v>
      </c>
      <c r="DP20">
        <f t="shared" si="11"/>
        <v>0</v>
      </c>
      <c r="DQ20">
        <f t="shared" si="11"/>
        <v>0</v>
      </c>
      <c r="DR20">
        <f t="shared" si="11"/>
        <v>0</v>
      </c>
      <c r="DS20">
        <f t="shared" si="11"/>
        <v>0</v>
      </c>
      <c r="DT20">
        <f t="shared" si="11"/>
        <v>0</v>
      </c>
      <c r="DU20">
        <f t="shared" si="11"/>
        <v>0</v>
      </c>
      <c r="DV20">
        <f t="shared" si="11"/>
        <v>0</v>
      </c>
      <c r="DW20">
        <f t="shared" si="11"/>
        <v>0</v>
      </c>
      <c r="DX20">
        <f t="shared" si="11"/>
        <v>0</v>
      </c>
      <c r="DY20">
        <f t="shared" si="11"/>
        <v>0</v>
      </c>
      <c r="DZ20">
        <f t="shared" si="8"/>
        <v>0</v>
      </c>
      <c r="EA20">
        <f t="shared" si="8"/>
        <v>0</v>
      </c>
      <c r="EB20">
        <f t="shared" si="8"/>
        <v>0</v>
      </c>
      <c r="EC20">
        <f t="shared" si="8"/>
        <v>0</v>
      </c>
      <c r="ED20">
        <f t="shared" si="8"/>
        <v>0</v>
      </c>
      <c r="EE20">
        <f t="shared" si="8"/>
        <v>0</v>
      </c>
      <c r="EF20">
        <f t="shared" si="8"/>
        <v>0</v>
      </c>
      <c r="EG20">
        <f t="shared" si="8"/>
        <v>0</v>
      </c>
      <c r="EH20">
        <f t="shared" si="8"/>
        <v>0</v>
      </c>
      <c r="EI20">
        <f t="shared" si="9"/>
        <v>1</v>
      </c>
      <c r="EJ20">
        <f t="shared" si="9"/>
        <v>0</v>
      </c>
      <c r="EK20">
        <f t="shared" si="9"/>
        <v>0</v>
      </c>
      <c r="EL20">
        <f t="shared" si="9"/>
        <v>0</v>
      </c>
      <c r="EM20">
        <f t="shared" si="9"/>
        <v>0</v>
      </c>
    </row>
    <row r="21" spans="1:143">
      <c r="A21" s="9" t="str">
        <f>_xlfn.XLOOKUP($E21,'Copy of Raw Data'!$E:$E,'Copy of Raw Data'!A:A,"ERROR",0,1)</f>
        <v>US</v>
      </c>
      <c r="B21" s="9" t="str">
        <f>_xlfn.XLOOKUP($E21,'Copy of Raw Data'!$E:$E,'Copy of Raw Data'!B:B,"ERROR",0,1)</f>
        <v>Hair Mousses</v>
      </c>
      <c r="C21" s="9" t="str">
        <f>_xlfn.XLOOKUP($E21,'Copy of Raw Data'!$E:$E,'Copy of Raw Data'!C:C,"ERROR",0,1)</f>
        <v>OUAI</v>
      </c>
      <c r="D21" s="9" t="str">
        <f>_xlfn.XLOOKUP($E21,'Copy of Raw Data'!$E:$E,'Copy of Raw Data'!D:D,"ERROR",0,1)</f>
        <v>www.amazon.com/dp/B07CJD1GT7</v>
      </c>
      <c r="E21" s="9" t="s">
        <v>107</v>
      </c>
      <c r="F21" s="9" t="str">
        <f>_xlfn.XLOOKUP($E21,'Copy of Raw Data'!$E:$E,'Copy of Raw Data'!F:F,"ERROR",0,1)</f>
        <v>OUAI Air Dry Foam - Hair Mousse for Perfect Beach Waves - With Kale and Carrot Extract to Condition, Detangle and Protect Hair - Paraben, Phthalate and Sulfate Free Hair Styling Products (4 Oz)</v>
      </c>
      <c r="G21" s="9">
        <f>_xlfn.XLOOKUP($E21,'Copy of Raw Data'!$E:$E,'Copy of Raw Data'!G:G,"ERROR",0,1)</f>
        <v>9209</v>
      </c>
      <c r="H21" s="9">
        <f>_xlfn.XLOOKUP($E21,'Copy of Raw Data'!$E:$E,'Copy of Raw Data'!H:H,"ERROR",0,1)</f>
        <v>253351.67</v>
      </c>
      <c r="I21" s="9">
        <f>_xlfn.XLOOKUP($E21,'Copy of Raw Data'!$E:$E,'Copy of Raw Data'!I:I,"ERROR",0,1)</f>
        <v>0.010448142048255</v>
      </c>
      <c r="J21" s="9" t="str">
        <f>_xlfn.XLOOKUP($E21,'Copy of Raw Data'!$E:$E,'Copy of 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20 to 30</v>
      </c>
      <c r="L21" s="9">
        <f>_xlfn.XLOOKUP($E21,'Copy of Raw Data'!$E:$E,'Copy of Raw Data'!L:L,"ERROR",0,1)</f>
        <v>27.67</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20 to 30</v>
      </c>
      <c r="N21" s="9">
        <f>_xlfn.XLOOKUP($E21,'Copy of Raw Data'!$E:$E,'Copy of Raw Data'!N:N,"ERROR",0,1)</f>
        <v>28.1</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0% to 2%</v>
      </c>
      <c r="P21" s="16">
        <f t="shared" si="2"/>
        <v>0.0153024911032028</v>
      </c>
      <c r="Q21" s="9">
        <f>_xlfn.XLOOKUP($E21,'Copy of Raw Data'!$E:$E,'Copy of Raw Data'!Q:Q,"ERROR",0,1)</f>
        <v>120</v>
      </c>
      <c r="R21" s="9" t="str">
        <f>_xlfn.XLOOKUP($E21,'Copy of Raw Data'!$E:$E,'Copy of Raw Data'!R:R,"ERROR",0,1)</f>
        <v>ml</v>
      </c>
      <c r="S21" s="17">
        <f t="shared" si="3"/>
        <v>6.82199211045365</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5 to 10</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0.2 to 0.3</v>
      </c>
      <c r="V21" s="17">
        <f t="shared" si="4"/>
        <v>0.234291778476373</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0.2 to 0.3</v>
      </c>
      <c r="X21" s="17">
        <f t="shared" si="5"/>
        <v>0.230706530620685</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4 to 6</v>
      </c>
      <c r="Z21" s="17">
        <f t="array" ref="Z21">_xlfn.IFS(AA21="oz",_xlfn.IFS(R21="oz",Q21,R21="fl oz",Q21*1.04,R21="ml",Q21*0.0338),AA21="fl oz",_xlfn.IFS(R21="oz",Q21/1.04,R21="fl oz",Q21,R21="ml",Q21*0.0338/1.04),AA21="ml",_xlfn.IFS(R21="oz",Q21/0.0338,R21="fl oz",Q21*1.04/0.0338,R21="ml",Q21))</f>
        <v>4.056</v>
      </c>
      <c r="AA21" s="9" t="str">
        <f>_xlfn.XLOOKUP($E21,'Copy of Raw Data'!$E:$E,'Copy of Raw Data'!AA:AA,"ERROR",0,1)</f>
        <v>oz</v>
      </c>
      <c r="AB21" s="9" t="str">
        <f>_xlfn.XLOOKUP($E21,'Copy of Raw Data'!$E:$E,'Copy of Raw Data'!AB:AB,"ERROR",0,1)</f>
        <v>Pump Bottle</v>
      </c>
      <c r="AC21" s="9" t="str">
        <f>_xlfn.XLOOKUP($E21,'Copy of Raw Data'!$E:$E,'Copy of Raw Data'!AC:AC,"ERROR",0,1)</f>
        <v>Pack of 1</v>
      </c>
      <c r="AD21" s="9" t="str">
        <f>_xlfn.XLOOKUP($E21,'Copy of Raw Data'!$E:$E,'Copy of Raw Data'!AD:AD,"ERROR",0,1)</f>
        <v>Protection, Strengthening, Shine, smoothening</v>
      </c>
      <c r="AE21" s="9" t="str">
        <f>_xlfn.XLOOKUP($E21,'Copy of Raw Data'!$E:$E,'Copy of Raw Data'!AO:AO,"ERROR",0,1)</f>
        <v>Paraben Free, Phthalate Free, Sulfate Free, Cruelty Free</v>
      </c>
      <c r="AF21" s="9" t="str">
        <f>_xlfn.XLOOKUP($E21,'Copy of Raw Data'!$E:$E,'Copy of Raw Data'!AZ:AZ,"ERROR",0,1)</f>
        <v>Kale, Carrot, Panthenol, Lemon, Ethylhexylglycerin, Glycerin, Geraniol</v>
      </c>
      <c r="AG21">
        <f t="shared" si="6"/>
        <v>0</v>
      </c>
      <c r="AH21">
        <f t="shared" si="6"/>
        <v>0</v>
      </c>
      <c r="AI21">
        <f t="shared" si="6"/>
        <v>0</v>
      </c>
      <c r="AJ21">
        <f t="shared" si="6"/>
        <v>0</v>
      </c>
      <c r="AK21">
        <f t="shared" si="6"/>
        <v>0</v>
      </c>
      <c r="AL21">
        <f t="shared" si="6"/>
        <v>0</v>
      </c>
      <c r="AM21">
        <f t="shared" si="6"/>
        <v>0</v>
      </c>
      <c r="AN21">
        <f t="shared" si="6"/>
        <v>0</v>
      </c>
      <c r="AO21">
        <f t="shared" si="6"/>
        <v>0</v>
      </c>
      <c r="AP21">
        <f t="shared" si="6"/>
        <v>0</v>
      </c>
      <c r="AQ21">
        <f t="shared" si="6"/>
        <v>0</v>
      </c>
      <c r="AR21">
        <f t="shared" si="6"/>
        <v>0</v>
      </c>
      <c r="AS21">
        <f t="shared" si="6"/>
        <v>0</v>
      </c>
      <c r="AT21">
        <f t="shared" si="6"/>
        <v>0</v>
      </c>
      <c r="AU21">
        <f t="shared" si="6"/>
        <v>0</v>
      </c>
      <c r="AV21">
        <f t="shared" si="6"/>
        <v>0</v>
      </c>
      <c r="AW21">
        <f t="shared" si="13"/>
        <v>0</v>
      </c>
      <c r="AX21">
        <f t="shared" si="13"/>
        <v>0</v>
      </c>
      <c r="AY21">
        <f t="shared" si="13"/>
        <v>1</v>
      </c>
      <c r="AZ21">
        <f t="shared" si="13"/>
        <v>0</v>
      </c>
      <c r="BA21">
        <f t="shared" si="13"/>
        <v>0</v>
      </c>
      <c r="BB21">
        <f t="shared" si="13"/>
        <v>0</v>
      </c>
      <c r="BC21">
        <f t="shared" si="13"/>
        <v>0</v>
      </c>
      <c r="BD21">
        <f t="shared" si="13"/>
        <v>0</v>
      </c>
      <c r="BE21">
        <f t="shared" si="13"/>
        <v>0</v>
      </c>
      <c r="BF21">
        <f t="shared" si="13"/>
        <v>0</v>
      </c>
      <c r="BG21">
        <f t="shared" si="13"/>
        <v>0</v>
      </c>
      <c r="BH21">
        <f t="shared" si="13"/>
        <v>0</v>
      </c>
      <c r="BI21">
        <f t="shared" si="13"/>
        <v>0</v>
      </c>
      <c r="BJ21">
        <f t="shared" si="13"/>
        <v>0</v>
      </c>
      <c r="BK21">
        <f t="shared" si="13"/>
        <v>0</v>
      </c>
      <c r="BL21">
        <f t="shared" si="13"/>
        <v>0</v>
      </c>
      <c r="BM21">
        <f t="shared" si="14"/>
        <v>0</v>
      </c>
      <c r="BN21">
        <f t="shared" si="14"/>
        <v>0</v>
      </c>
      <c r="BO21">
        <f t="shared" si="14"/>
        <v>0</v>
      </c>
      <c r="BP21">
        <f t="shared" si="14"/>
        <v>0</v>
      </c>
      <c r="BQ21">
        <f t="shared" si="14"/>
        <v>1</v>
      </c>
      <c r="BR21">
        <f t="shared" si="14"/>
        <v>0</v>
      </c>
      <c r="BS21">
        <f t="shared" si="14"/>
        <v>0</v>
      </c>
      <c r="BT21">
        <f t="shared" si="14"/>
        <v>0</v>
      </c>
      <c r="BU21">
        <f t="shared" si="14"/>
        <v>0</v>
      </c>
      <c r="BV21">
        <f t="shared" si="14"/>
        <v>1</v>
      </c>
      <c r="BW21">
        <f t="shared" si="14"/>
        <v>0</v>
      </c>
      <c r="BX21">
        <f t="shared" si="14"/>
        <v>1</v>
      </c>
      <c r="BY21">
        <f t="shared" si="14"/>
        <v>0</v>
      </c>
      <c r="BZ21">
        <f t="shared" si="14"/>
        <v>0</v>
      </c>
      <c r="CA21">
        <f t="shared" si="14"/>
        <v>0</v>
      </c>
      <c r="CB21">
        <f t="shared" si="14"/>
        <v>0</v>
      </c>
      <c r="CC21">
        <f t="shared" si="15"/>
        <v>0</v>
      </c>
      <c r="CD21">
        <f t="shared" si="15"/>
        <v>0</v>
      </c>
      <c r="CE21">
        <f t="shared" si="15"/>
        <v>0</v>
      </c>
      <c r="CF21">
        <f t="shared" si="15"/>
        <v>0</v>
      </c>
      <c r="CG21">
        <f t="shared" si="15"/>
        <v>0</v>
      </c>
      <c r="CH21">
        <f t="shared" si="15"/>
        <v>0</v>
      </c>
      <c r="CI21">
        <f t="shared" si="15"/>
        <v>0</v>
      </c>
      <c r="CJ21">
        <f t="shared" si="15"/>
        <v>0</v>
      </c>
      <c r="CK21">
        <f t="shared" si="15"/>
        <v>1</v>
      </c>
      <c r="CL21">
        <f t="shared" si="15"/>
        <v>0</v>
      </c>
      <c r="CM21">
        <f t="shared" si="15"/>
        <v>0</v>
      </c>
      <c r="CN21">
        <f t="shared" si="15"/>
        <v>0</v>
      </c>
      <c r="CO21">
        <f t="shared" si="15"/>
        <v>1</v>
      </c>
      <c r="CP21">
        <f t="shared" si="15"/>
        <v>0</v>
      </c>
      <c r="CQ21">
        <f t="shared" si="15"/>
        <v>0</v>
      </c>
      <c r="CR21">
        <f t="shared" si="15"/>
        <v>0</v>
      </c>
      <c r="CS21">
        <f t="shared" si="12"/>
        <v>0</v>
      </c>
      <c r="CT21">
        <f t="shared" si="10"/>
        <v>0</v>
      </c>
      <c r="CU21">
        <f t="shared" si="10"/>
        <v>0</v>
      </c>
      <c r="CV21">
        <f t="shared" si="10"/>
        <v>0</v>
      </c>
      <c r="CW21">
        <f t="shared" si="10"/>
        <v>0</v>
      </c>
      <c r="CX21">
        <f t="shared" si="10"/>
        <v>0</v>
      </c>
      <c r="CY21">
        <f t="shared" si="10"/>
        <v>0</v>
      </c>
      <c r="CZ21">
        <f t="shared" si="10"/>
        <v>0</v>
      </c>
      <c r="DA21">
        <f t="shared" si="10"/>
        <v>0</v>
      </c>
      <c r="DB21">
        <f t="shared" si="10"/>
        <v>1</v>
      </c>
      <c r="DC21">
        <f t="shared" si="10"/>
        <v>0</v>
      </c>
      <c r="DD21">
        <f t="shared" si="10"/>
        <v>0</v>
      </c>
      <c r="DE21">
        <f t="shared" si="10"/>
        <v>0</v>
      </c>
      <c r="DF21">
        <f t="shared" si="10"/>
        <v>0</v>
      </c>
      <c r="DG21">
        <f t="shared" si="10"/>
        <v>0</v>
      </c>
      <c r="DH21">
        <f t="shared" si="10"/>
        <v>0</v>
      </c>
      <c r="DI21">
        <f t="shared" si="10"/>
        <v>0</v>
      </c>
      <c r="DJ21">
        <f t="shared" si="11"/>
        <v>0</v>
      </c>
      <c r="DK21">
        <f t="shared" si="11"/>
        <v>0</v>
      </c>
      <c r="DL21">
        <f t="shared" si="11"/>
        <v>0</v>
      </c>
      <c r="DM21">
        <f t="shared" si="11"/>
        <v>0</v>
      </c>
      <c r="DN21">
        <f t="shared" si="11"/>
        <v>0</v>
      </c>
      <c r="DO21">
        <f t="shared" si="11"/>
        <v>0</v>
      </c>
      <c r="DP21">
        <f t="shared" si="11"/>
        <v>0</v>
      </c>
      <c r="DQ21">
        <f t="shared" si="11"/>
        <v>0</v>
      </c>
      <c r="DR21">
        <f t="shared" si="11"/>
        <v>0</v>
      </c>
      <c r="DS21">
        <f t="shared" si="11"/>
        <v>0</v>
      </c>
      <c r="DT21">
        <f t="shared" si="11"/>
        <v>0</v>
      </c>
      <c r="DU21">
        <f t="shared" si="11"/>
        <v>0</v>
      </c>
      <c r="DV21">
        <f t="shared" si="11"/>
        <v>0</v>
      </c>
      <c r="DW21">
        <f t="shared" si="11"/>
        <v>0</v>
      </c>
      <c r="DX21">
        <f t="shared" si="11"/>
        <v>0</v>
      </c>
      <c r="DY21">
        <f t="shared" si="11"/>
        <v>0</v>
      </c>
      <c r="DZ21">
        <f t="shared" si="8"/>
        <v>0</v>
      </c>
      <c r="EA21">
        <f t="shared" si="8"/>
        <v>0</v>
      </c>
      <c r="EB21">
        <f t="shared" si="8"/>
        <v>0</v>
      </c>
      <c r="EC21">
        <f t="shared" si="8"/>
        <v>0</v>
      </c>
      <c r="ED21">
        <f t="shared" si="8"/>
        <v>0</v>
      </c>
      <c r="EE21">
        <f t="shared" si="8"/>
        <v>0</v>
      </c>
      <c r="EF21">
        <f t="shared" si="8"/>
        <v>0</v>
      </c>
      <c r="EG21">
        <f t="shared" si="8"/>
        <v>0</v>
      </c>
      <c r="EH21">
        <f t="shared" si="8"/>
        <v>0</v>
      </c>
      <c r="EI21">
        <f t="shared" si="9"/>
        <v>0</v>
      </c>
      <c r="EJ21">
        <f t="shared" si="9"/>
        <v>0</v>
      </c>
      <c r="EK21">
        <f t="shared" si="9"/>
        <v>0</v>
      </c>
      <c r="EL21">
        <f t="shared" si="9"/>
        <v>0</v>
      </c>
      <c r="EM21">
        <f t="shared" si="9"/>
        <v>0</v>
      </c>
    </row>
    <row r="22" spans="1:143">
      <c r="A22" s="9" t="str">
        <f>_xlfn.XLOOKUP($E22,'Copy of Raw Data'!$E:$E,'Copy of Raw Data'!A:A,"ERROR",0,1)</f>
        <v>US</v>
      </c>
      <c r="B22" s="9" t="str">
        <f>_xlfn.XLOOKUP($E22,'Copy of Raw Data'!$E:$E,'Copy of Raw Data'!B:B,"ERROR",0,1)</f>
        <v>Hair Mousses</v>
      </c>
      <c r="C22" s="9" t="str">
        <f>_xlfn.XLOOKUP($E22,'Copy of Raw Data'!$E:$E,'Copy of Raw Data'!C:C,"ERROR",0,1)</f>
        <v>davines</v>
      </c>
      <c r="D22" s="9" t="str">
        <f>_xlfn.XLOOKUP($E22,'Copy of Raw Data'!$E:$E,'Copy of Raw Data'!D:D,"ERROR",0,1)</f>
        <v>www.amazon.com/dp/B00GNJBHPO</v>
      </c>
      <c r="E22" s="9" t="s">
        <v>112</v>
      </c>
      <c r="F22" s="9" t="str">
        <f>_xlfn.XLOOKUP($E22,'Copy of Raw Data'!$E:$E,'Copy of Raw Data'!F:F,"ERROR",0,1)</f>
        <v>Davines This Is A Volume Boosting Mousse , Add Natural Looking And Airy Volume And Body, For All Hair Types, 8.3 OZ.</v>
      </c>
      <c r="G22" s="9">
        <f>_xlfn.XLOOKUP($E22,'Copy of Raw Data'!$E:$E,'Copy of Raw Data'!G:G,"ERROR",0,1)</f>
        <v>7180</v>
      </c>
      <c r="H22" s="9">
        <f>_xlfn.XLOOKUP($E22,'Copy of Raw Data'!$E:$E,'Copy of Raw Data'!H:H,"ERROR",0,1)</f>
        <v>245754.5</v>
      </c>
      <c r="I22" s="9">
        <f>_xlfn.XLOOKUP($E22,'Copy of Raw Data'!$E:$E,'Copy of Raw Data'!I:I,"ERROR",0,1)</f>
        <v>0.0103575167574289</v>
      </c>
      <c r="J22" s="9" t="str">
        <f>_xlfn.XLOOKUP($E22,'Copy of Raw Data'!$E:$E,'Copy of 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_xlfn.XLOOKUP($E22,'Copy of Raw Data'!$E:$E,'Copy of Raw Data'!L:L,"ERROR",0,1)</f>
        <v>34.01</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_xlfn.XLOOKUP($E22,'Copy of Raw Data'!$E:$E,'Copy of Raw Data'!N:N,"ERROR",0,1)</f>
        <v>34.57</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2"/>
        <v>0.0161990164882847</v>
      </c>
      <c r="Q22" s="9">
        <f>_xlfn.XLOOKUP($E22,'Copy of Raw Data'!$E:$E,'Copy of Raw Data'!Q:Q,"ERROR",0,1)</f>
        <v>8.3</v>
      </c>
      <c r="R22" s="9" t="str">
        <f>_xlfn.XLOOKUP($E22,'Copy of Raw Data'!$E:$E,'Copy of Raw Data'!R:R,"ERROR",0,1)</f>
        <v>oz</v>
      </c>
      <c r="S22" s="17">
        <f t="shared" si="3"/>
        <v>4.09759036144578</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4 to 5</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0.1 to 0.2</v>
      </c>
      <c r="V22" s="17">
        <f t="shared" si="4"/>
        <v>0.140854252315315</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0.1 to 0.2</v>
      </c>
      <c r="X22" s="17">
        <f t="shared" si="5"/>
        <v>0.138572551959614</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8 to 10</v>
      </c>
      <c r="Z22" s="17">
        <f t="array" ref="Z22">_xlfn.IFS(AA22="oz",_xlfn.IFS(R22="oz",Q22,R22="fl oz",Q22*1.04,R22="ml",Q22*0.0338),AA22="fl oz",_xlfn.IFS(R22="oz",Q22/1.04,R22="fl oz",Q22,R22="ml",Q22*0.0338/1.04),AA22="ml",_xlfn.IFS(R22="oz",Q22/0.0338,R22="fl oz",Q22*1.04/0.0338,R22="ml",Q22))</f>
        <v>8.3</v>
      </c>
      <c r="AA22" s="9" t="str">
        <f>_xlfn.XLOOKUP($E22,'Copy of Raw Data'!$E:$E,'Copy of Raw Data'!AA:AA,"ERROR",0,1)</f>
        <v>oz</v>
      </c>
      <c r="AB22" s="9" t="str">
        <f>_xlfn.XLOOKUP($E22,'Copy of Raw Data'!$E:$E,'Copy of Raw Data'!AB:AB,"ERROR",0,1)</f>
        <v>Spray Can</v>
      </c>
      <c r="AC22" s="9" t="str">
        <f>_xlfn.XLOOKUP($E22,'Copy of Raw Data'!$E:$E,'Copy of Raw Data'!AC:AC,"ERROR",0,1)</f>
        <v>Pack of 1</v>
      </c>
      <c r="AD22" s="9" t="str">
        <f>_xlfn.XLOOKUP($E22,'Copy of Raw Data'!$E:$E,'Copy of Raw Data'!AD:AD,"ERROR",0,1)</f>
        <v>Volumizing, Long Lasting</v>
      </c>
      <c r="AE22" s="9" t="str">
        <f>_xlfn.XLOOKUP($E22,'Copy of Raw Data'!$E:$E,'Copy of Raw Data'!AO:AO,"ERROR",0,1)</f>
        <v>Vegetarian, Harsh Chemical Free</v>
      </c>
      <c r="AF22" s="9" t="str">
        <f>_xlfn.XLOOKUP($E22,'Copy of Raw Data'!$E:$E,'Copy of Raw Data'!AZ:AZ,"ERROR",0,1)</f>
        <v>water, glycerin, panthenol</v>
      </c>
      <c r="AG22">
        <f t="shared" si="6"/>
        <v>0</v>
      </c>
      <c r="AH22">
        <f t="shared" si="6"/>
        <v>0</v>
      </c>
      <c r="AI22">
        <f t="shared" si="6"/>
        <v>0</v>
      </c>
      <c r="AJ22">
        <f t="shared" si="6"/>
        <v>0</v>
      </c>
      <c r="AK22">
        <f t="shared" si="6"/>
        <v>0</v>
      </c>
      <c r="AL22">
        <f t="shared" si="6"/>
        <v>0</v>
      </c>
      <c r="AM22">
        <f t="shared" si="6"/>
        <v>0</v>
      </c>
      <c r="AN22">
        <f t="shared" si="6"/>
        <v>0</v>
      </c>
      <c r="AO22">
        <f t="shared" si="6"/>
        <v>0</v>
      </c>
      <c r="AP22">
        <f t="shared" si="6"/>
        <v>0</v>
      </c>
      <c r="AQ22">
        <f t="shared" si="6"/>
        <v>0</v>
      </c>
      <c r="AR22">
        <f t="shared" si="6"/>
        <v>0</v>
      </c>
      <c r="AS22">
        <f t="shared" si="6"/>
        <v>0</v>
      </c>
      <c r="AT22">
        <f t="shared" si="6"/>
        <v>0</v>
      </c>
      <c r="AU22">
        <f t="shared" si="6"/>
        <v>0</v>
      </c>
      <c r="AV22">
        <f t="shared" si="6"/>
        <v>0</v>
      </c>
      <c r="AW22">
        <f t="shared" si="13"/>
        <v>0</v>
      </c>
      <c r="AX22">
        <f t="shared" si="13"/>
        <v>0</v>
      </c>
      <c r="AY22">
        <f t="shared" si="13"/>
        <v>0</v>
      </c>
      <c r="AZ22">
        <f t="shared" si="13"/>
        <v>0</v>
      </c>
      <c r="BA22">
        <f t="shared" si="13"/>
        <v>0</v>
      </c>
      <c r="BB22">
        <f t="shared" si="13"/>
        <v>0</v>
      </c>
      <c r="BC22">
        <f t="shared" si="13"/>
        <v>0</v>
      </c>
      <c r="BD22">
        <f t="shared" si="13"/>
        <v>0</v>
      </c>
      <c r="BE22">
        <f t="shared" si="13"/>
        <v>0</v>
      </c>
      <c r="BF22">
        <f t="shared" si="13"/>
        <v>0</v>
      </c>
      <c r="BG22">
        <f t="shared" si="13"/>
        <v>0</v>
      </c>
      <c r="BH22">
        <f t="shared" si="13"/>
        <v>0</v>
      </c>
      <c r="BI22">
        <f t="shared" si="13"/>
        <v>0</v>
      </c>
      <c r="BJ22">
        <f t="shared" si="13"/>
        <v>0</v>
      </c>
      <c r="BK22">
        <f t="shared" si="13"/>
        <v>0</v>
      </c>
      <c r="BL22">
        <f t="shared" si="13"/>
        <v>0</v>
      </c>
      <c r="BM22">
        <f t="shared" si="14"/>
        <v>0</v>
      </c>
      <c r="BN22">
        <f t="shared" si="14"/>
        <v>0</v>
      </c>
      <c r="BO22">
        <f t="shared" si="14"/>
        <v>0</v>
      </c>
      <c r="BP22">
        <f t="shared" si="14"/>
        <v>0</v>
      </c>
      <c r="BQ22">
        <f t="shared" si="14"/>
        <v>0</v>
      </c>
      <c r="BR22">
        <f t="shared" si="14"/>
        <v>0</v>
      </c>
      <c r="BS22">
        <f t="shared" si="14"/>
        <v>0</v>
      </c>
      <c r="BT22">
        <f t="shared" si="14"/>
        <v>0</v>
      </c>
      <c r="BU22">
        <f t="shared" si="14"/>
        <v>0</v>
      </c>
      <c r="BV22">
        <f t="shared" si="14"/>
        <v>0</v>
      </c>
      <c r="BW22">
        <f t="shared" si="14"/>
        <v>0</v>
      </c>
      <c r="BX22">
        <f t="shared" si="14"/>
        <v>1</v>
      </c>
      <c r="BY22">
        <f t="shared" si="14"/>
        <v>0</v>
      </c>
      <c r="BZ22">
        <f t="shared" si="14"/>
        <v>0</v>
      </c>
      <c r="CA22">
        <f t="shared" si="14"/>
        <v>0</v>
      </c>
      <c r="CB22">
        <f t="shared" si="14"/>
        <v>0</v>
      </c>
      <c r="CC22">
        <f t="shared" si="15"/>
        <v>0</v>
      </c>
      <c r="CD22">
        <f t="shared" si="15"/>
        <v>0</v>
      </c>
      <c r="CE22">
        <f t="shared" si="15"/>
        <v>0</v>
      </c>
      <c r="CF22">
        <f t="shared" si="15"/>
        <v>0</v>
      </c>
      <c r="CG22">
        <f t="shared" si="15"/>
        <v>0</v>
      </c>
      <c r="CH22">
        <f t="shared" si="15"/>
        <v>0</v>
      </c>
      <c r="CI22">
        <f t="shared" si="15"/>
        <v>0</v>
      </c>
      <c r="CJ22">
        <f t="shared" si="15"/>
        <v>0</v>
      </c>
      <c r="CK22">
        <f t="shared" si="15"/>
        <v>0</v>
      </c>
      <c r="CL22">
        <f t="shared" si="15"/>
        <v>0</v>
      </c>
      <c r="CM22">
        <f t="shared" si="15"/>
        <v>0</v>
      </c>
      <c r="CN22">
        <f t="shared" si="15"/>
        <v>0</v>
      </c>
      <c r="CO22">
        <f t="shared" si="15"/>
        <v>0</v>
      </c>
      <c r="CP22">
        <f t="shared" si="15"/>
        <v>0</v>
      </c>
      <c r="CQ22">
        <f t="shared" si="15"/>
        <v>0</v>
      </c>
      <c r="CR22">
        <f t="shared" si="15"/>
        <v>0</v>
      </c>
      <c r="CS22">
        <f t="shared" si="12"/>
        <v>0</v>
      </c>
      <c r="CT22">
        <f t="shared" si="10"/>
        <v>0</v>
      </c>
      <c r="CU22">
        <f t="shared" si="10"/>
        <v>0</v>
      </c>
      <c r="CV22">
        <f t="shared" si="10"/>
        <v>0</v>
      </c>
      <c r="CW22">
        <f t="shared" si="10"/>
        <v>0</v>
      </c>
      <c r="CX22">
        <f t="shared" si="10"/>
        <v>0</v>
      </c>
      <c r="CY22">
        <f t="shared" si="10"/>
        <v>0</v>
      </c>
      <c r="CZ22">
        <f t="shared" si="10"/>
        <v>0</v>
      </c>
      <c r="DA22">
        <f t="shared" si="10"/>
        <v>0</v>
      </c>
      <c r="DB22">
        <f t="shared" si="10"/>
        <v>1</v>
      </c>
      <c r="DC22">
        <f t="shared" si="10"/>
        <v>0</v>
      </c>
      <c r="DD22">
        <f t="shared" si="10"/>
        <v>0</v>
      </c>
      <c r="DE22">
        <f t="shared" si="10"/>
        <v>0</v>
      </c>
      <c r="DF22">
        <f t="shared" si="10"/>
        <v>0</v>
      </c>
      <c r="DG22">
        <f t="shared" si="10"/>
        <v>0</v>
      </c>
      <c r="DH22">
        <f t="shared" si="10"/>
        <v>0</v>
      </c>
      <c r="DI22">
        <f t="shared" si="10"/>
        <v>0</v>
      </c>
      <c r="DJ22">
        <f t="shared" si="11"/>
        <v>0</v>
      </c>
      <c r="DK22">
        <f t="shared" si="11"/>
        <v>0</v>
      </c>
      <c r="DL22">
        <f t="shared" si="11"/>
        <v>0</v>
      </c>
      <c r="DM22">
        <f t="shared" si="11"/>
        <v>0</v>
      </c>
      <c r="DN22">
        <f t="shared" si="11"/>
        <v>0</v>
      </c>
      <c r="DO22">
        <f t="shared" si="11"/>
        <v>0</v>
      </c>
      <c r="DP22">
        <f t="shared" si="11"/>
        <v>0</v>
      </c>
      <c r="DQ22">
        <f t="shared" si="11"/>
        <v>0</v>
      </c>
      <c r="DR22">
        <f t="shared" si="11"/>
        <v>0</v>
      </c>
      <c r="DS22">
        <f t="shared" si="11"/>
        <v>0</v>
      </c>
      <c r="DT22">
        <f t="shared" si="11"/>
        <v>0</v>
      </c>
      <c r="DU22">
        <f t="shared" si="11"/>
        <v>0</v>
      </c>
      <c r="DV22">
        <f t="shared" si="11"/>
        <v>0</v>
      </c>
      <c r="DW22">
        <f t="shared" si="11"/>
        <v>0</v>
      </c>
      <c r="DX22">
        <f t="shared" si="11"/>
        <v>0</v>
      </c>
      <c r="DY22">
        <f t="shared" si="11"/>
        <v>0</v>
      </c>
      <c r="DZ22">
        <f t="shared" si="8"/>
        <v>0</v>
      </c>
      <c r="EA22">
        <f t="shared" si="8"/>
        <v>0</v>
      </c>
      <c r="EB22">
        <f t="shared" si="8"/>
        <v>0</v>
      </c>
      <c r="EC22">
        <f t="shared" si="8"/>
        <v>0</v>
      </c>
      <c r="ED22">
        <f t="shared" si="8"/>
        <v>0</v>
      </c>
      <c r="EE22">
        <f t="shared" si="8"/>
        <v>0</v>
      </c>
      <c r="EF22">
        <f t="shared" si="8"/>
        <v>0</v>
      </c>
      <c r="EG22">
        <f t="shared" si="8"/>
        <v>0</v>
      </c>
      <c r="EH22">
        <f t="shared" si="8"/>
        <v>0</v>
      </c>
      <c r="EI22">
        <f t="shared" si="9"/>
        <v>1</v>
      </c>
      <c r="EJ22">
        <f t="shared" si="9"/>
        <v>0</v>
      </c>
      <c r="EK22">
        <f t="shared" si="9"/>
        <v>0</v>
      </c>
      <c r="EL22">
        <f t="shared" si="9"/>
        <v>0</v>
      </c>
      <c r="EM22">
        <f t="shared" si="9"/>
        <v>0</v>
      </c>
    </row>
    <row r="23" spans="1:143">
      <c r="A23" s="9" t="str">
        <f>_xlfn.XLOOKUP($E23,'Copy of Raw Data'!$E:$E,'Copy of Raw Data'!A:A,"ERROR",0,1)</f>
        <v>US</v>
      </c>
      <c r="B23" s="9" t="str">
        <f>_xlfn.XLOOKUP($E23,'Copy of Raw Data'!$E:$E,'Copy of Raw Data'!B:B,"ERROR",0,1)</f>
        <v>Hair Mousses</v>
      </c>
      <c r="C23" s="9" t="str">
        <f>_xlfn.XLOOKUP($E23,'Copy of Raw Data'!$E:$E,'Copy of Raw Data'!C:C,"ERROR",0,1)</f>
        <v>TRESemmé</v>
      </c>
      <c r="D23" s="9" t="str">
        <f>_xlfn.XLOOKUP($E23,'Copy of Raw Data'!$E:$E,'Copy of Raw Data'!D:D,"ERROR",0,1)</f>
        <v>www.amazon.com/dp/B09HKXBTWB</v>
      </c>
      <c r="E23" s="9" t="s">
        <v>116</v>
      </c>
      <c r="F23" s="9" t="str">
        <f>_xlfn.XLOOKUP($E23,'Copy of Raw Data'!$E:$E,'Copy of Raw Data'!F:F,"ERROR",0,1)</f>
        <v>TRESemmé Flawless Curls Mousse with Coconut and Avocado Oil, Provides Extra Hold in a Lightweight Formula, Paraben Free and Alcohol Free, Leaves Curls Soft &amp; Bouncy, 2 pk - 15 oz each</v>
      </c>
      <c r="G23" s="9">
        <f>_xlfn.XLOOKUP($E23,'Copy of Raw Data'!$E:$E,'Copy of Raw Data'!G:G,"ERROR",0,1)</f>
        <v>12882</v>
      </c>
      <c r="H23" s="9">
        <f>_xlfn.XLOOKUP($E23,'Copy of Raw Data'!$E:$E,'Copy of Raw Data'!H:H,"ERROR",0,1)</f>
        <v>243622.87</v>
      </c>
      <c r="I23" s="9">
        <f>_xlfn.XLOOKUP($E23,'Copy of Raw Data'!$E:$E,'Copy of Raw Data'!I:I,"ERROR",0,1)</f>
        <v>0.0102982612526768</v>
      </c>
      <c r="J23" s="9" t="str">
        <f>_xlfn.XLOOKUP($E23,'Copy of Raw Data'!$E:$E,'Copy of 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15 to 20</v>
      </c>
      <c r="L23" s="9">
        <f>_xlfn.XLOOKUP($E23,'Copy of Raw Data'!$E:$E,'Copy of Raw Data'!L:L,"ERROR",0,1)</f>
        <v>19.63</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_xlfn.XLOOKUP($E23,'Copy of Raw Data'!$E:$E,'Copy of Raw Data'!N:N,"ERROR",0,1)</f>
        <v>21.43</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8% to 10%</v>
      </c>
      <c r="P23" s="16">
        <f t="shared" si="2"/>
        <v>0.0839944003733085</v>
      </c>
      <c r="Q23" s="9">
        <f>_xlfn.XLOOKUP($E23,'Copy of Raw Data'!$E:$E,'Copy of Raw Data'!Q:Q,"ERROR",0,1)</f>
        <v>30</v>
      </c>
      <c r="R23" s="9" t="str">
        <f>_xlfn.XLOOKUP($E23,'Copy of Raw Data'!$E:$E,'Copy of Raw Data'!R:R,"ERROR",0,1)</f>
        <v>oz</v>
      </c>
      <c r="S23" s="17">
        <f t="shared" si="3"/>
        <v>0.654333333333333</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0.5 to 0.75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7">
        <f t="shared" si="4"/>
        <v>0.0241573667004847</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7">
        <f t="shared" si="5"/>
        <v>0.0221282831698794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25 to 30</v>
      </c>
      <c r="Z23" s="17">
        <f t="array" ref="Z23">_xlfn.IFS(AA23="oz",_xlfn.IFS(R23="oz",Q23,R23="fl oz",Q23*1.04,R23="ml",Q23*0.0338),AA23="fl oz",_xlfn.IFS(R23="oz",Q23/1.04,R23="fl oz",Q23,R23="ml",Q23*0.0338/1.04),AA23="ml",_xlfn.IFS(R23="oz",Q23/0.0338,R23="fl oz",Q23*1.04/0.0338,R23="ml",Q23))</f>
        <v>30</v>
      </c>
      <c r="AA23" s="9" t="str">
        <f>_xlfn.XLOOKUP($E23,'Copy of Raw Data'!$E:$E,'Copy of Raw Data'!AA:AA,"ERROR",0,1)</f>
        <v>oz</v>
      </c>
      <c r="AB23" s="9" t="str">
        <f>_xlfn.XLOOKUP($E23,'Copy of Raw Data'!$E:$E,'Copy of Raw Data'!AB:AB,"ERROR",0,1)</f>
        <v>Spray Can</v>
      </c>
      <c r="AC23" s="9" t="str">
        <f>_xlfn.XLOOKUP($E23,'Copy of Raw Data'!$E:$E,'Copy of Raw Data'!AC:AC,"ERROR",0,1)</f>
        <v>Pack of 2</v>
      </c>
      <c r="AD23" s="9" t="str">
        <f>_xlfn.XLOOKUP($E23,'Copy of Raw Data'!$E:$E,'Copy of Raw Data'!AD:AD,"ERROR",0,1)</f>
        <v>Curl Protection, Moisturizing, Hold, Softening</v>
      </c>
      <c r="AE23" s="9" t="str">
        <f>_xlfn.XLOOKUP($E23,'Copy of Raw Data'!$E:$E,'Copy of Raw Data'!AO:AO,"ERROR",0,1)</f>
        <v>Paraben Free, Alcohol Free</v>
      </c>
      <c r="AF23" s="9" t="str">
        <f>_xlfn.XLOOKUP($E23,'Copy of Raw Data'!$E:$E,'Copy of Raw Data'!AZ:AZ,"ERROR",0,1)</f>
        <v>Coconut, Avocado, Cocamidopropyl Betaine, Geraniol</v>
      </c>
      <c r="AG23">
        <f t="shared" si="6"/>
        <v>0</v>
      </c>
      <c r="AH23">
        <f t="shared" si="6"/>
        <v>0</v>
      </c>
      <c r="AI23">
        <f t="shared" si="6"/>
        <v>0</v>
      </c>
      <c r="AJ23">
        <f t="shared" si="6"/>
        <v>0</v>
      </c>
      <c r="AK23">
        <f t="shared" si="6"/>
        <v>0</v>
      </c>
      <c r="AL23">
        <f t="shared" si="6"/>
        <v>0</v>
      </c>
      <c r="AM23">
        <f t="shared" si="6"/>
        <v>0</v>
      </c>
      <c r="AN23">
        <f t="shared" si="6"/>
        <v>0</v>
      </c>
      <c r="AO23">
        <f t="shared" si="6"/>
        <v>0</v>
      </c>
      <c r="AP23">
        <f t="shared" si="6"/>
        <v>0</v>
      </c>
      <c r="AQ23">
        <f t="shared" si="6"/>
        <v>0</v>
      </c>
      <c r="AR23">
        <f t="shared" si="6"/>
        <v>0</v>
      </c>
      <c r="AS23">
        <f t="shared" si="6"/>
        <v>1</v>
      </c>
      <c r="AT23">
        <f t="shared" si="6"/>
        <v>0</v>
      </c>
      <c r="AU23">
        <f t="shared" si="6"/>
        <v>0</v>
      </c>
      <c r="AV23">
        <f t="shared" si="6"/>
        <v>0</v>
      </c>
      <c r="AW23">
        <f t="shared" si="13"/>
        <v>0</v>
      </c>
      <c r="AX23">
        <f t="shared" si="13"/>
        <v>0</v>
      </c>
      <c r="AY23">
        <f t="shared" si="13"/>
        <v>0</v>
      </c>
      <c r="AZ23">
        <f t="shared" si="13"/>
        <v>0</v>
      </c>
      <c r="BA23">
        <f t="shared" si="13"/>
        <v>0</v>
      </c>
      <c r="BB23">
        <f t="shared" si="13"/>
        <v>0</v>
      </c>
      <c r="BC23">
        <f t="shared" si="13"/>
        <v>0</v>
      </c>
      <c r="BD23">
        <f t="shared" si="13"/>
        <v>0</v>
      </c>
      <c r="BE23">
        <f t="shared" si="13"/>
        <v>0</v>
      </c>
      <c r="BF23">
        <f t="shared" si="13"/>
        <v>1</v>
      </c>
      <c r="BG23">
        <f t="shared" si="13"/>
        <v>1</v>
      </c>
      <c r="BH23">
        <f t="shared" si="13"/>
        <v>0</v>
      </c>
      <c r="BI23">
        <f t="shared" si="13"/>
        <v>0</v>
      </c>
      <c r="BJ23">
        <f t="shared" si="13"/>
        <v>0</v>
      </c>
      <c r="BK23">
        <f t="shared" si="13"/>
        <v>0</v>
      </c>
      <c r="BL23">
        <f t="shared" si="13"/>
        <v>0</v>
      </c>
      <c r="BM23">
        <f t="shared" si="14"/>
        <v>0</v>
      </c>
      <c r="BN23">
        <f t="shared" si="14"/>
        <v>0</v>
      </c>
      <c r="BO23">
        <f t="shared" si="14"/>
        <v>0</v>
      </c>
      <c r="BP23">
        <f t="shared" si="14"/>
        <v>0</v>
      </c>
      <c r="BQ23">
        <f t="shared" si="14"/>
        <v>0</v>
      </c>
      <c r="BR23">
        <f t="shared" si="14"/>
        <v>0</v>
      </c>
      <c r="BS23">
        <f t="shared" si="14"/>
        <v>0</v>
      </c>
      <c r="BT23">
        <f t="shared" si="14"/>
        <v>0</v>
      </c>
      <c r="BU23">
        <f t="shared" si="14"/>
        <v>0</v>
      </c>
      <c r="BV23">
        <f t="shared" si="14"/>
        <v>1</v>
      </c>
      <c r="BW23">
        <f t="shared" si="14"/>
        <v>0</v>
      </c>
      <c r="BX23">
        <f t="shared" si="14"/>
        <v>0</v>
      </c>
      <c r="BY23">
        <f t="shared" si="14"/>
        <v>0</v>
      </c>
      <c r="BZ23">
        <f t="shared" si="14"/>
        <v>0</v>
      </c>
      <c r="CA23">
        <f t="shared" si="14"/>
        <v>0</v>
      </c>
      <c r="CB23">
        <f t="shared" si="14"/>
        <v>0</v>
      </c>
      <c r="CC23">
        <f t="shared" si="15"/>
        <v>0</v>
      </c>
      <c r="CD23">
        <f t="shared" si="15"/>
        <v>0</v>
      </c>
      <c r="CE23">
        <f t="shared" si="15"/>
        <v>0</v>
      </c>
      <c r="CF23">
        <f t="shared" si="15"/>
        <v>0</v>
      </c>
      <c r="CG23">
        <f t="shared" si="15"/>
        <v>0</v>
      </c>
      <c r="CH23">
        <f t="shared" si="15"/>
        <v>0</v>
      </c>
      <c r="CI23">
        <f t="shared" si="15"/>
        <v>0</v>
      </c>
      <c r="CJ23">
        <f t="shared" si="15"/>
        <v>0</v>
      </c>
      <c r="CK23">
        <f t="shared" si="15"/>
        <v>0</v>
      </c>
      <c r="CL23">
        <f t="shared" si="15"/>
        <v>0</v>
      </c>
      <c r="CM23">
        <f t="shared" si="15"/>
        <v>0</v>
      </c>
      <c r="CN23">
        <f t="shared" si="15"/>
        <v>0</v>
      </c>
      <c r="CO23">
        <f t="shared" si="15"/>
        <v>0</v>
      </c>
      <c r="CP23">
        <f t="shared" si="15"/>
        <v>0</v>
      </c>
      <c r="CQ23">
        <f t="shared" si="15"/>
        <v>0</v>
      </c>
      <c r="CR23">
        <f t="shared" si="15"/>
        <v>0</v>
      </c>
      <c r="CS23">
        <f t="shared" si="12"/>
        <v>0</v>
      </c>
      <c r="CT23">
        <f t="shared" si="10"/>
        <v>0</v>
      </c>
      <c r="CU23">
        <f t="shared" si="10"/>
        <v>0</v>
      </c>
      <c r="CV23">
        <f t="shared" si="10"/>
        <v>0</v>
      </c>
      <c r="CW23">
        <f t="shared" si="10"/>
        <v>0</v>
      </c>
      <c r="CX23">
        <f t="shared" si="10"/>
        <v>0</v>
      </c>
      <c r="CY23">
        <f t="shared" si="10"/>
        <v>0</v>
      </c>
      <c r="CZ23">
        <f t="shared" si="10"/>
        <v>0</v>
      </c>
      <c r="DA23">
        <f t="shared" si="10"/>
        <v>0</v>
      </c>
      <c r="DB23">
        <f t="shared" si="10"/>
        <v>0</v>
      </c>
      <c r="DC23">
        <f t="shared" si="10"/>
        <v>0</v>
      </c>
      <c r="DD23">
        <f t="shared" si="10"/>
        <v>0</v>
      </c>
      <c r="DE23">
        <f t="shared" si="10"/>
        <v>0</v>
      </c>
      <c r="DF23">
        <f t="shared" si="10"/>
        <v>0</v>
      </c>
      <c r="DG23">
        <f t="shared" si="10"/>
        <v>0</v>
      </c>
      <c r="DH23">
        <f t="shared" si="10"/>
        <v>0</v>
      </c>
      <c r="DI23">
        <f t="shared" si="10"/>
        <v>0</v>
      </c>
      <c r="DJ23">
        <f t="shared" si="11"/>
        <v>0</v>
      </c>
      <c r="DK23">
        <f t="shared" si="11"/>
        <v>0</v>
      </c>
      <c r="DL23">
        <f t="shared" si="11"/>
        <v>0</v>
      </c>
      <c r="DM23">
        <f t="shared" si="11"/>
        <v>0</v>
      </c>
      <c r="DN23">
        <f t="shared" si="11"/>
        <v>0</v>
      </c>
      <c r="DO23">
        <f t="shared" si="11"/>
        <v>0</v>
      </c>
      <c r="DP23">
        <f t="shared" si="11"/>
        <v>0</v>
      </c>
      <c r="DQ23">
        <f t="shared" si="11"/>
        <v>0</v>
      </c>
      <c r="DR23">
        <f t="shared" si="11"/>
        <v>0</v>
      </c>
      <c r="DS23">
        <f t="shared" si="11"/>
        <v>0</v>
      </c>
      <c r="DT23">
        <f t="shared" si="11"/>
        <v>0</v>
      </c>
      <c r="DU23">
        <f t="shared" si="11"/>
        <v>0</v>
      </c>
      <c r="DV23">
        <f t="shared" si="11"/>
        <v>0</v>
      </c>
      <c r="DW23">
        <f t="shared" si="11"/>
        <v>0</v>
      </c>
      <c r="DX23">
        <f t="shared" si="11"/>
        <v>0</v>
      </c>
      <c r="DY23">
        <f t="shared" si="11"/>
        <v>0</v>
      </c>
      <c r="DZ23">
        <f t="shared" si="8"/>
        <v>0</v>
      </c>
      <c r="EA23">
        <f t="shared" si="8"/>
        <v>0</v>
      </c>
      <c r="EB23">
        <f t="shared" si="8"/>
        <v>0</v>
      </c>
      <c r="EC23">
        <f t="shared" si="8"/>
        <v>0</v>
      </c>
      <c r="ED23">
        <f t="shared" si="8"/>
        <v>0</v>
      </c>
      <c r="EE23">
        <f t="shared" si="8"/>
        <v>0</v>
      </c>
      <c r="EF23">
        <f t="shared" si="8"/>
        <v>0</v>
      </c>
      <c r="EG23">
        <f t="shared" si="8"/>
        <v>0</v>
      </c>
      <c r="EH23">
        <f t="shared" si="8"/>
        <v>0</v>
      </c>
      <c r="EI23">
        <f t="shared" si="9"/>
        <v>0</v>
      </c>
      <c r="EJ23">
        <f t="shared" si="9"/>
        <v>0</v>
      </c>
      <c r="EK23">
        <f t="shared" si="9"/>
        <v>0</v>
      </c>
      <c r="EL23">
        <f t="shared" si="9"/>
        <v>0</v>
      </c>
      <c r="EM23">
        <f t="shared" si="9"/>
        <v>0</v>
      </c>
    </row>
    <row r="24" spans="1:143">
      <c r="A24" s="9" t="str">
        <f>_xlfn.XLOOKUP($E24,'Copy of Raw Data'!$E:$E,'Copy of Raw Data'!A:A,"ERROR",0,1)</f>
        <v>US</v>
      </c>
      <c r="B24" s="9" t="str">
        <f>_xlfn.XLOOKUP($E24,'Copy of Raw Data'!$E:$E,'Copy of Raw Data'!B:B,"ERROR",0,1)</f>
        <v>Hair Mousses</v>
      </c>
      <c r="C24" s="9" t="str">
        <f>_xlfn.XLOOKUP($E24,'Copy of Raw Data'!$E:$E,'Copy of Raw Data'!C:C,"ERROR",0,1)</f>
        <v>biolage</v>
      </c>
      <c r="D24" s="9" t="str">
        <f>_xlfn.XLOOKUP($E24,'Copy of Raw Data'!$E:$E,'Copy of Raw Data'!D:D,"ERROR",0,1)</f>
        <v>www.amazon.com/dp/B07DNJHCKT</v>
      </c>
      <c r="E24" s="9" t="s">
        <v>120</v>
      </c>
      <c r="F24" s="9" t="str">
        <f>_xlfn.XLOOKUP($E24,'Copy of Raw Data'!$E:$E,'Copy of Raw Data'!F:F,"ERROR",0,1)</f>
        <v>Biolage Styling Whipped Volume Mousse | Provides Body, Control &amp; Shine Leaving Hair With Natural Softness | Medium Hold | Paraben-Free | Vegan | 8.5 Oz. | 8.5 Fl. Oz</v>
      </c>
      <c r="G24" s="9">
        <f>_xlfn.XLOOKUP($E24,'Copy of Raw Data'!$E:$E,'Copy of Raw Data'!G:G,"ERROR",0,1)</f>
        <v>11010</v>
      </c>
      <c r="H24" s="9">
        <f>_xlfn.XLOOKUP($E24,'Copy of Raw Data'!$E:$E,'Copy of Raw Data'!H:H,"ERROR",0,1)</f>
        <v>242229.1</v>
      </c>
      <c r="I24" s="9">
        <f>_xlfn.XLOOKUP($E24,'Copy of Raw Data'!$E:$E,'Copy of Raw Data'!I:I,"ERROR",0,1)</f>
        <v>0.0101743542964503</v>
      </c>
      <c r="J24" s="9" t="str">
        <f>_xlfn.XLOOKUP($E24,'Copy of Raw Data'!$E:$E,'Copy of 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20 to 30</v>
      </c>
      <c r="L24" s="9">
        <f>_xlfn.XLOOKUP($E24,'Copy of Raw Data'!$E:$E,'Copy of Raw Data'!L:L,"ERROR",0,1)</f>
        <v>22</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_xlfn.XLOOKUP($E24,'Copy of Raw Data'!$E:$E,'Copy of Raw Data'!N:N,"ERROR",0,1)</f>
        <v>22</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No Discount</v>
      </c>
      <c r="P24" s="16">
        <f t="shared" si="2"/>
        <v>0</v>
      </c>
      <c r="Q24" s="9">
        <f>_xlfn.XLOOKUP($E24,'Copy of Raw Data'!$E:$E,'Copy of Raw Data'!Q:Q,"ERROR",0,1)</f>
        <v>8.5</v>
      </c>
      <c r="R24" s="9" t="str">
        <f>_xlfn.XLOOKUP($E24,'Copy of Raw Data'!$E:$E,'Copy of Raw Data'!R:R,"ERROR",0,1)</f>
        <v>oz</v>
      </c>
      <c r="S24" s="17">
        <f t="shared" si="3"/>
        <v>2.58823529411765</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2 to 3</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0.05 to 0.1</v>
      </c>
      <c r="V24" s="17">
        <f t="shared" si="4"/>
        <v>0.0875290934770932</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7">
        <f t="shared" si="5"/>
        <v>0.0875290934770932</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8 to 10</v>
      </c>
      <c r="Z24" s="17">
        <f t="array" ref="Z24">_xlfn.IFS(AA24="oz",_xlfn.IFS(R24="oz",Q24,R24="fl oz",Q24*1.04,R24="ml",Q24*0.0338),AA24="fl oz",_xlfn.IFS(R24="oz",Q24/1.04,R24="fl oz",Q24,R24="ml",Q24*0.0338/1.04),AA24="ml",_xlfn.IFS(R24="oz",Q24/0.0338,R24="fl oz",Q24*1.04/0.0338,R24="ml",Q24))</f>
        <v>8.5</v>
      </c>
      <c r="AA24" s="9" t="str">
        <f>_xlfn.XLOOKUP($E24,'Copy of Raw Data'!$E:$E,'Copy of Raw Data'!AA:AA,"ERROR",0,1)</f>
        <v>oz</v>
      </c>
      <c r="AB24" s="9" t="str">
        <f>_xlfn.XLOOKUP($E24,'Copy of Raw Data'!$E:$E,'Copy of Raw Data'!AB:AB,"ERROR",0,1)</f>
        <v>Spray Can</v>
      </c>
      <c r="AC24" s="9" t="str">
        <f>_xlfn.XLOOKUP($E24,'Copy of Raw Data'!$E:$E,'Copy of Raw Data'!AC:AC,"ERROR",0,1)</f>
        <v>Pack of 1</v>
      </c>
      <c r="AD24" s="9" t="str">
        <f>_xlfn.XLOOKUP($E24,'Copy of Raw Data'!$E:$E,'Copy of Raw Data'!AD:AD,"ERROR",0,1)</f>
        <v>Volumizing, Shine, Softening, Hold, Lightweight</v>
      </c>
      <c r="AE24" s="9" t="str">
        <f>_xlfn.XLOOKUP($E24,'Copy of Raw Data'!$E:$E,'Copy of Raw Data'!AO:AO,"ERROR",0,1)</f>
        <v>Paraben Free, Vegan, Cruelty Free, Recycled Packaging</v>
      </c>
      <c r="AF24" s="9" t="str">
        <f>_xlfn.XLOOKUP($E24,'Copy of Raw Data'!$E:$E,'Copy of Raw Data'!AZ:AZ,"ERROR",0,1)</f>
        <v>Cocamidopropyl Betaine, Water, Geraniol, Agave, Lactic Acid</v>
      </c>
      <c r="AG24">
        <f t="shared" si="6"/>
        <v>0</v>
      </c>
      <c r="AH24">
        <f t="shared" si="6"/>
        <v>0</v>
      </c>
      <c r="AI24">
        <f t="shared" si="6"/>
        <v>1</v>
      </c>
      <c r="AJ24">
        <f t="shared" si="6"/>
        <v>0</v>
      </c>
      <c r="AK24">
        <f t="shared" si="6"/>
        <v>0</v>
      </c>
      <c r="AL24">
        <f t="shared" si="6"/>
        <v>0</v>
      </c>
      <c r="AM24">
        <f t="shared" si="6"/>
        <v>0</v>
      </c>
      <c r="AN24">
        <f t="shared" si="6"/>
        <v>0</v>
      </c>
      <c r="AO24">
        <f t="shared" si="6"/>
        <v>0</v>
      </c>
      <c r="AP24">
        <f t="shared" si="6"/>
        <v>0</v>
      </c>
      <c r="AQ24">
        <f t="shared" si="6"/>
        <v>0</v>
      </c>
      <c r="AR24">
        <f t="shared" si="6"/>
        <v>0</v>
      </c>
      <c r="AS24">
        <f t="shared" si="6"/>
        <v>0</v>
      </c>
      <c r="AT24">
        <f t="shared" si="6"/>
        <v>0</v>
      </c>
      <c r="AU24">
        <f t="shared" si="6"/>
        <v>0</v>
      </c>
      <c r="AV24">
        <f t="shared" si="6"/>
        <v>0</v>
      </c>
      <c r="AW24">
        <f t="shared" si="13"/>
        <v>0</v>
      </c>
      <c r="AX24">
        <f t="shared" si="13"/>
        <v>0</v>
      </c>
      <c r="AY24">
        <f t="shared" si="13"/>
        <v>0</v>
      </c>
      <c r="AZ24">
        <f t="shared" si="13"/>
        <v>0</v>
      </c>
      <c r="BA24">
        <f t="shared" si="13"/>
        <v>0</v>
      </c>
      <c r="BB24">
        <f t="shared" si="13"/>
        <v>0</v>
      </c>
      <c r="BC24">
        <f t="shared" si="13"/>
        <v>0</v>
      </c>
      <c r="BD24">
        <f t="shared" si="13"/>
        <v>0</v>
      </c>
      <c r="BE24">
        <f t="shared" si="13"/>
        <v>0</v>
      </c>
      <c r="BF24">
        <f t="shared" si="13"/>
        <v>1</v>
      </c>
      <c r="BG24">
        <f t="shared" si="13"/>
        <v>0</v>
      </c>
      <c r="BH24">
        <f t="shared" si="13"/>
        <v>0</v>
      </c>
      <c r="BI24">
        <f t="shared" si="13"/>
        <v>0</v>
      </c>
      <c r="BJ24">
        <f t="shared" si="13"/>
        <v>0</v>
      </c>
      <c r="BK24">
        <f t="shared" si="13"/>
        <v>0</v>
      </c>
      <c r="BL24">
        <f t="shared" si="13"/>
        <v>0</v>
      </c>
      <c r="BM24">
        <f t="shared" si="14"/>
        <v>0</v>
      </c>
      <c r="BN24">
        <f t="shared" si="14"/>
        <v>0</v>
      </c>
      <c r="BO24">
        <f t="shared" si="14"/>
        <v>0</v>
      </c>
      <c r="BP24">
        <f t="shared" si="14"/>
        <v>0</v>
      </c>
      <c r="BQ24">
        <f t="shared" si="14"/>
        <v>0</v>
      </c>
      <c r="BR24">
        <f t="shared" si="14"/>
        <v>0</v>
      </c>
      <c r="BS24">
        <f t="shared" si="14"/>
        <v>0</v>
      </c>
      <c r="BT24">
        <f t="shared" si="14"/>
        <v>0</v>
      </c>
      <c r="BU24">
        <f t="shared" si="14"/>
        <v>0</v>
      </c>
      <c r="BV24">
        <f t="shared" si="14"/>
        <v>1</v>
      </c>
      <c r="BW24">
        <f t="shared" si="14"/>
        <v>0</v>
      </c>
      <c r="BX24">
        <f t="shared" si="14"/>
        <v>0</v>
      </c>
      <c r="BY24">
        <f t="shared" si="14"/>
        <v>0</v>
      </c>
      <c r="BZ24">
        <f t="shared" si="14"/>
        <v>0</v>
      </c>
      <c r="CA24">
        <f t="shared" si="14"/>
        <v>0</v>
      </c>
      <c r="CB24">
        <f t="shared" si="14"/>
        <v>0</v>
      </c>
      <c r="CC24">
        <f t="shared" si="15"/>
        <v>0</v>
      </c>
      <c r="CD24">
        <f t="shared" si="15"/>
        <v>0</v>
      </c>
      <c r="CE24">
        <f t="shared" si="15"/>
        <v>0</v>
      </c>
      <c r="CF24">
        <f t="shared" si="15"/>
        <v>0</v>
      </c>
      <c r="CG24">
        <f t="shared" si="15"/>
        <v>0</v>
      </c>
      <c r="CH24">
        <f t="shared" si="15"/>
        <v>0</v>
      </c>
      <c r="CI24">
        <f t="shared" si="15"/>
        <v>0</v>
      </c>
      <c r="CJ24">
        <f t="shared" si="15"/>
        <v>0</v>
      </c>
      <c r="CK24">
        <f t="shared" si="15"/>
        <v>0</v>
      </c>
      <c r="CL24">
        <f t="shared" si="15"/>
        <v>0</v>
      </c>
      <c r="CM24">
        <f t="shared" si="15"/>
        <v>1</v>
      </c>
      <c r="CN24">
        <f t="shared" si="15"/>
        <v>0</v>
      </c>
      <c r="CO24">
        <f t="shared" si="15"/>
        <v>0</v>
      </c>
      <c r="CP24">
        <f t="shared" si="15"/>
        <v>0</v>
      </c>
      <c r="CQ24">
        <f t="shared" si="15"/>
        <v>0</v>
      </c>
      <c r="CR24">
        <f t="shared" si="15"/>
        <v>0</v>
      </c>
      <c r="CS24">
        <f t="shared" si="12"/>
        <v>0</v>
      </c>
      <c r="CT24">
        <f t="shared" si="10"/>
        <v>0</v>
      </c>
      <c r="CU24">
        <f t="shared" si="10"/>
        <v>0</v>
      </c>
      <c r="CV24">
        <f t="shared" si="10"/>
        <v>0</v>
      </c>
      <c r="CW24">
        <f t="shared" si="10"/>
        <v>0</v>
      </c>
      <c r="CX24">
        <f t="shared" si="10"/>
        <v>0</v>
      </c>
      <c r="CY24">
        <f t="shared" si="10"/>
        <v>0</v>
      </c>
      <c r="CZ24">
        <f t="shared" si="10"/>
        <v>0</v>
      </c>
      <c r="DA24">
        <f t="shared" si="10"/>
        <v>0</v>
      </c>
      <c r="DB24">
        <f t="shared" si="10"/>
        <v>0</v>
      </c>
      <c r="DC24">
        <f t="shared" si="10"/>
        <v>0</v>
      </c>
      <c r="DD24">
        <f t="shared" si="10"/>
        <v>0</v>
      </c>
      <c r="DE24">
        <f t="shared" si="10"/>
        <v>0</v>
      </c>
      <c r="DF24">
        <f t="shared" si="10"/>
        <v>0</v>
      </c>
      <c r="DG24">
        <f t="shared" si="10"/>
        <v>0</v>
      </c>
      <c r="DH24">
        <f t="shared" si="10"/>
        <v>0</v>
      </c>
      <c r="DI24">
        <f t="shared" ref="DI24:DX58" si="16">IF(IFERROR(SEARCH(DI$2,$AF24,1),0)=0,0,1)</f>
        <v>0</v>
      </c>
      <c r="DJ24">
        <f t="shared" si="16"/>
        <v>0</v>
      </c>
      <c r="DK24">
        <f t="shared" si="16"/>
        <v>0</v>
      </c>
      <c r="DL24">
        <f t="shared" si="16"/>
        <v>0</v>
      </c>
      <c r="DM24">
        <f t="shared" si="16"/>
        <v>0</v>
      </c>
      <c r="DN24">
        <f t="shared" si="16"/>
        <v>0</v>
      </c>
      <c r="DO24">
        <f t="shared" si="16"/>
        <v>0</v>
      </c>
      <c r="DP24">
        <f t="shared" si="16"/>
        <v>0</v>
      </c>
      <c r="DQ24">
        <f t="shared" si="16"/>
        <v>0</v>
      </c>
      <c r="DR24">
        <f t="shared" si="16"/>
        <v>0</v>
      </c>
      <c r="DS24">
        <f t="shared" si="16"/>
        <v>0</v>
      </c>
      <c r="DT24">
        <f t="shared" si="16"/>
        <v>0</v>
      </c>
      <c r="DU24">
        <f t="shared" si="16"/>
        <v>0</v>
      </c>
      <c r="DV24">
        <f t="shared" si="16"/>
        <v>0</v>
      </c>
      <c r="DW24">
        <f t="shared" si="16"/>
        <v>0</v>
      </c>
      <c r="DX24">
        <f t="shared" si="16"/>
        <v>0</v>
      </c>
      <c r="DY24">
        <f t="shared" si="11"/>
        <v>0</v>
      </c>
      <c r="DZ24">
        <f t="shared" si="8"/>
        <v>0</v>
      </c>
      <c r="EA24">
        <f t="shared" si="8"/>
        <v>0</v>
      </c>
      <c r="EB24">
        <f t="shared" si="8"/>
        <v>0</v>
      </c>
      <c r="EC24">
        <f t="shared" si="8"/>
        <v>0</v>
      </c>
      <c r="ED24">
        <f t="shared" si="8"/>
        <v>0</v>
      </c>
      <c r="EE24">
        <f t="shared" si="8"/>
        <v>0</v>
      </c>
      <c r="EF24">
        <f t="shared" si="8"/>
        <v>0</v>
      </c>
      <c r="EG24">
        <f t="shared" si="8"/>
        <v>0</v>
      </c>
      <c r="EH24">
        <f t="shared" si="8"/>
        <v>0</v>
      </c>
      <c r="EI24">
        <f t="shared" si="9"/>
        <v>1</v>
      </c>
      <c r="EJ24">
        <f t="shared" si="9"/>
        <v>0</v>
      </c>
      <c r="EK24">
        <f t="shared" si="9"/>
        <v>0</v>
      </c>
      <c r="EL24">
        <f t="shared" si="9"/>
        <v>0</v>
      </c>
      <c r="EM24">
        <f t="shared" si="9"/>
        <v>0</v>
      </c>
    </row>
    <row r="25" spans="1:143">
      <c r="A25" s="9" t="str">
        <f>_xlfn.XLOOKUP($E25,'Copy of Raw Data'!$E:$E,'Copy of Raw Data'!A:A,"ERROR",0,1)</f>
        <v>US</v>
      </c>
      <c r="B25" s="9" t="str">
        <f>_xlfn.XLOOKUP($E25,'Copy of Raw Data'!$E:$E,'Copy of Raw Data'!B:B,"ERROR",0,1)</f>
        <v>Hair Mousses</v>
      </c>
      <c r="C25" s="9" t="str">
        <f>_xlfn.XLOOKUP($E25,'Copy of Raw Data'!$E:$E,'Copy of Raw Data'!C:C,"ERROR",0,1)</f>
        <v>Cake</v>
      </c>
      <c r="D25" s="9" t="str">
        <f>_xlfn.XLOOKUP($E25,'Copy of Raw Data'!$E:$E,'Copy of Raw Data'!D:D,"ERROR",0,1)</f>
        <v>www.amazon.com/dp/B07PFY5KNL</v>
      </c>
      <c r="E25" s="9" t="s">
        <v>124</v>
      </c>
      <c r="F25" s="9" t="str">
        <f>_xlfn.XLOOKUP($E25,'Copy of Raw Data'!$E:$E,'Copy of Raw Data'!F:F,"ERROR",0,1)</f>
        <v>Cake Beauty Whipped Curl Defining &amp; Volumizing Mousse – Aloe Vera &amp; Vitamin E for Flexible Hold - Vegan No Heat Curls Mousse for Wavy &amp; Curly Hair - Sulfate &amp; Cruelty Free Hair Products For Women</v>
      </c>
      <c r="G25" s="9">
        <f>_xlfn.XLOOKUP($E25,'Copy of Raw Data'!$E:$E,'Copy of Raw Data'!G:G,"ERROR",0,1)</f>
        <v>25665</v>
      </c>
      <c r="H25" s="9">
        <f>_xlfn.XLOOKUP($E25,'Copy of Raw Data'!$E:$E,'Copy of Raw Data'!H:H,"ERROR",0,1)</f>
        <v>239314.64</v>
      </c>
      <c r="I25" s="9">
        <f>_xlfn.XLOOKUP($E25,'Copy of Raw Data'!$E:$E,'Copy of Raw Data'!I:I,"ERROR",0,1)</f>
        <v>0.010103700215621</v>
      </c>
      <c r="J25" s="9" t="str">
        <f>_xlfn.XLOOKUP($E25,'Copy of Raw Data'!$E:$E,'Copy of 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 to 10</v>
      </c>
      <c r="L25" s="9">
        <f>_xlfn.XLOOKUP($E25,'Copy of Raw Data'!$E:$E,'Copy of Raw Data'!L:L,"ERROR",0,1)</f>
        <v>9.37</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10 to 15</v>
      </c>
      <c r="N25" s="9">
        <f>_xlfn.XLOOKUP($E25,'Copy of Raw Data'!$E:$E,'Copy of Raw Data'!N:N,"ERROR",0,1)</f>
        <v>10.65</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6">
        <f t="shared" si="2"/>
        <v>0.12018779342723</v>
      </c>
      <c r="Q25" s="9">
        <f>_xlfn.XLOOKUP($E25,'Copy of Raw Data'!$E:$E,'Copy of Raw Data'!Q:Q,"ERROR",0,1)</f>
        <v>250</v>
      </c>
      <c r="R25" s="9" t="str">
        <f>_xlfn.XLOOKUP($E25,'Copy of Raw Data'!$E:$E,'Copy of Raw Data'!R:R,"ERROR",0,1)</f>
        <v>ml</v>
      </c>
      <c r="S25" s="17">
        <f t="shared" si="3"/>
        <v>1.10887573964497</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1 to 2</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 to 0.05</v>
      </c>
      <c r="V25" s="17">
        <f t="shared" si="4"/>
        <v>0.0426227605541359</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 to 0.05</v>
      </c>
      <c r="X25" s="17">
        <f t="shared" si="5"/>
        <v>0.0375000250133571</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8.45</v>
      </c>
      <c r="AA25" s="9" t="str">
        <f>_xlfn.XLOOKUP($E25,'Copy of Raw Data'!$E:$E,'Copy of Raw Data'!AA:AA,"ERROR",0,1)</f>
        <v>oz</v>
      </c>
      <c r="AB25" s="9" t="str">
        <f>_xlfn.XLOOKUP($E25,'Copy of Raw Data'!$E:$E,'Copy of Raw Data'!AB:AB,"ERROR",0,1)</f>
        <v>Spray Can</v>
      </c>
      <c r="AC25" s="9" t="str">
        <f>_xlfn.XLOOKUP($E25,'Copy of Raw Data'!$E:$E,'Copy of Raw Data'!AC:AC,"ERROR",0,1)</f>
        <v>Pack of 1</v>
      </c>
      <c r="AD25" s="9" t="str">
        <f>_xlfn.XLOOKUP($E25,'Copy of Raw Data'!$E:$E,'Copy of Raw Data'!AD:AD,"ERROR",0,1)</f>
        <v>Volumizing, Defining, Humidity Protection, Curl Boosting, Softening</v>
      </c>
      <c r="AE25" s="9" t="str">
        <f>_xlfn.XLOOKUP($E25,'Copy of Raw Data'!$E:$E,'Copy of Raw Data'!AO:AO,"ERROR",0,1)</f>
        <v>Vegan, Phthalate Free, Sulfate Free, Paraben Free, Talcum Free, Cruelty Free, Mineral Oil Free</v>
      </c>
      <c r="AF25" s="9" t="str">
        <f>_xlfn.XLOOKUP($E25,'Copy of Raw Data'!$E:$E,'Copy of Raw Data'!AZ:AZ,"ERROR",0,1)</f>
        <v>Aloe Vera, Vitamin E, Citric Acid, Acrylate Copolymer</v>
      </c>
      <c r="AG25">
        <f t="shared" si="6"/>
        <v>0</v>
      </c>
      <c r="AH25">
        <f t="shared" si="6"/>
        <v>1</v>
      </c>
      <c r="AI25">
        <f t="shared" si="6"/>
        <v>0</v>
      </c>
      <c r="AJ25">
        <f t="shared" si="6"/>
        <v>0</v>
      </c>
      <c r="AK25">
        <f t="shared" si="6"/>
        <v>0</v>
      </c>
      <c r="AL25">
        <f t="shared" si="6"/>
        <v>0</v>
      </c>
      <c r="AM25">
        <f t="shared" si="6"/>
        <v>1</v>
      </c>
      <c r="AN25">
        <f t="shared" si="6"/>
        <v>1</v>
      </c>
      <c r="AO25">
        <f t="shared" si="6"/>
        <v>0</v>
      </c>
      <c r="AP25">
        <f t="shared" si="6"/>
        <v>0</v>
      </c>
      <c r="AQ25">
        <f t="shared" si="6"/>
        <v>0</v>
      </c>
      <c r="AR25">
        <f t="shared" si="6"/>
        <v>0</v>
      </c>
      <c r="AS25">
        <f t="shared" si="6"/>
        <v>0</v>
      </c>
      <c r="AT25">
        <f t="shared" si="6"/>
        <v>0</v>
      </c>
      <c r="AU25">
        <f t="shared" si="6"/>
        <v>0</v>
      </c>
      <c r="AV25">
        <f t="shared" si="6"/>
        <v>0</v>
      </c>
      <c r="AW25">
        <f t="shared" si="13"/>
        <v>0</v>
      </c>
      <c r="AX25">
        <f t="shared" si="13"/>
        <v>0</v>
      </c>
      <c r="AY25">
        <f t="shared" si="13"/>
        <v>0</v>
      </c>
      <c r="AZ25">
        <f t="shared" si="13"/>
        <v>0</v>
      </c>
      <c r="BA25">
        <f t="shared" si="13"/>
        <v>0</v>
      </c>
      <c r="BB25">
        <f t="shared" si="13"/>
        <v>0</v>
      </c>
      <c r="BC25">
        <f t="shared" si="13"/>
        <v>0</v>
      </c>
      <c r="BD25">
        <f t="shared" si="13"/>
        <v>0</v>
      </c>
      <c r="BE25">
        <f t="shared" si="13"/>
        <v>1</v>
      </c>
      <c r="BF25">
        <f t="shared" si="13"/>
        <v>0</v>
      </c>
      <c r="BG25">
        <f t="shared" si="13"/>
        <v>0</v>
      </c>
      <c r="BH25">
        <f t="shared" si="13"/>
        <v>0</v>
      </c>
      <c r="BI25">
        <f t="shared" si="13"/>
        <v>0</v>
      </c>
      <c r="BJ25">
        <f t="shared" si="13"/>
        <v>1</v>
      </c>
      <c r="BK25">
        <f t="shared" si="13"/>
        <v>0</v>
      </c>
      <c r="BL25">
        <f t="shared" si="13"/>
        <v>0</v>
      </c>
      <c r="BM25">
        <f t="shared" si="14"/>
        <v>0</v>
      </c>
      <c r="BN25">
        <f t="shared" si="14"/>
        <v>0</v>
      </c>
      <c r="BO25">
        <f t="shared" si="14"/>
        <v>0</v>
      </c>
      <c r="BP25">
        <f t="shared" si="14"/>
        <v>0</v>
      </c>
      <c r="BQ25">
        <f t="shared" si="14"/>
        <v>0</v>
      </c>
      <c r="BR25">
        <f t="shared" si="14"/>
        <v>0</v>
      </c>
      <c r="BS25">
        <f t="shared" si="14"/>
        <v>0</v>
      </c>
      <c r="BT25">
        <f t="shared" si="14"/>
        <v>0</v>
      </c>
      <c r="BU25">
        <f t="shared" si="14"/>
        <v>0</v>
      </c>
      <c r="BV25">
        <f t="shared" si="14"/>
        <v>0</v>
      </c>
      <c r="BW25">
        <f t="shared" si="14"/>
        <v>0</v>
      </c>
      <c r="BX25">
        <f t="shared" si="14"/>
        <v>0</v>
      </c>
      <c r="BY25">
        <f t="shared" si="14"/>
        <v>0</v>
      </c>
      <c r="BZ25">
        <f t="shared" si="14"/>
        <v>0</v>
      </c>
      <c r="CA25">
        <f t="shared" si="14"/>
        <v>0</v>
      </c>
      <c r="CB25">
        <f t="shared" si="14"/>
        <v>0</v>
      </c>
      <c r="CC25">
        <f t="shared" si="15"/>
        <v>0</v>
      </c>
      <c r="CD25">
        <f t="shared" si="15"/>
        <v>0</v>
      </c>
      <c r="CE25">
        <f t="shared" si="15"/>
        <v>0</v>
      </c>
      <c r="CF25">
        <f t="shared" si="15"/>
        <v>0</v>
      </c>
      <c r="CG25">
        <f t="shared" si="15"/>
        <v>0</v>
      </c>
      <c r="CH25">
        <f t="shared" si="15"/>
        <v>0</v>
      </c>
      <c r="CI25">
        <f t="shared" si="15"/>
        <v>0</v>
      </c>
      <c r="CJ25">
        <f t="shared" si="15"/>
        <v>0</v>
      </c>
      <c r="CK25">
        <f t="shared" si="15"/>
        <v>0</v>
      </c>
      <c r="CL25">
        <f t="shared" si="15"/>
        <v>0</v>
      </c>
      <c r="CM25">
        <f t="shared" si="15"/>
        <v>0</v>
      </c>
      <c r="CN25">
        <f t="shared" si="15"/>
        <v>0</v>
      </c>
      <c r="CO25">
        <f t="shared" si="15"/>
        <v>0</v>
      </c>
      <c r="CP25">
        <f t="shared" si="15"/>
        <v>0</v>
      </c>
      <c r="CQ25">
        <f t="shared" si="15"/>
        <v>0</v>
      </c>
      <c r="CR25">
        <f t="shared" si="15"/>
        <v>0</v>
      </c>
      <c r="CS25">
        <f t="shared" si="12"/>
        <v>0</v>
      </c>
      <c r="CT25">
        <f t="shared" si="12"/>
        <v>0</v>
      </c>
      <c r="CU25">
        <f t="shared" si="12"/>
        <v>0</v>
      </c>
      <c r="CV25">
        <f t="shared" si="12"/>
        <v>0</v>
      </c>
      <c r="CW25">
        <f t="shared" si="12"/>
        <v>0</v>
      </c>
      <c r="CX25">
        <f t="shared" si="12"/>
        <v>0</v>
      </c>
      <c r="CY25">
        <f t="shared" si="12"/>
        <v>0</v>
      </c>
      <c r="CZ25">
        <f t="shared" si="12"/>
        <v>0</v>
      </c>
      <c r="DA25">
        <f t="shared" si="12"/>
        <v>0</v>
      </c>
      <c r="DB25">
        <f t="shared" si="12"/>
        <v>0</v>
      </c>
      <c r="DC25">
        <f t="shared" si="12"/>
        <v>0</v>
      </c>
      <c r="DD25">
        <f t="shared" si="12"/>
        <v>0</v>
      </c>
      <c r="DE25">
        <f t="shared" si="12"/>
        <v>0</v>
      </c>
      <c r="DF25">
        <f t="shared" si="12"/>
        <v>0</v>
      </c>
      <c r="DG25">
        <f t="shared" si="12"/>
        <v>0</v>
      </c>
      <c r="DH25">
        <f t="shared" ref="DH25:DW58" si="17">IF(IFERROR(SEARCH(DH$2,$AF25,1),0)=0,0,1)</f>
        <v>0</v>
      </c>
      <c r="DI25">
        <f t="shared" si="17"/>
        <v>0</v>
      </c>
      <c r="DJ25">
        <f t="shared" si="17"/>
        <v>0</v>
      </c>
      <c r="DK25">
        <f t="shared" si="17"/>
        <v>0</v>
      </c>
      <c r="DL25">
        <f t="shared" si="17"/>
        <v>0</v>
      </c>
      <c r="DM25">
        <f t="shared" si="17"/>
        <v>0</v>
      </c>
      <c r="DN25">
        <f t="shared" si="17"/>
        <v>0</v>
      </c>
      <c r="DO25">
        <f t="shared" si="17"/>
        <v>0</v>
      </c>
      <c r="DP25">
        <f t="shared" si="17"/>
        <v>0</v>
      </c>
      <c r="DQ25">
        <f t="shared" si="17"/>
        <v>0</v>
      </c>
      <c r="DR25">
        <f t="shared" si="17"/>
        <v>0</v>
      </c>
      <c r="DS25">
        <f t="shared" si="17"/>
        <v>0</v>
      </c>
      <c r="DT25">
        <f t="shared" si="17"/>
        <v>0</v>
      </c>
      <c r="DU25">
        <f t="shared" si="17"/>
        <v>0</v>
      </c>
      <c r="DV25">
        <f t="shared" si="17"/>
        <v>0</v>
      </c>
      <c r="DW25">
        <f t="shared" si="17"/>
        <v>0</v>
      </c>
      <c r="DX25">
        <f t="shared" si="16"/>
        <v>0</v>
      </c>
      <c r="DY25">
        <f t="shared" si="11"/>
        <v>0</v>
      </c>
      <c r="DZ25">
        <f t="shared" si="8"/>
        <v>0</v>
      </c>
      <c r="EA25">
        <f t="shared" si="8"/>
        <v>0</v>
      </c>
      <c r="EB25">
        <f t="shared" si="8"/>
        <v>0</v>
      </c>
      <c r="EC25">
        <f t="shared" si="8"/>
        <v>0</v>
      </c>
      <c r="ED25">
        <f t="shared" si="8"/>
        <v>0</v>
      </c>
      <c r="EE25">
        <f t="shared" si="8"/>
        <v>0</v>
      </c>
      <c r="EF25">
        <f t="shared" si="8"/>
        <v>0</v>
      </c>
      <c r="EG25">
        <f t="shared" si="8"/>
        <v>1</v>
      </c>
      <c r="EH25">
        <f t="shared" si="8"/>
        <v>0</v>
      </c>
      <c r="EI25">
        <f t="shared" si="9"/>
        <v>0</v>
      </c>
      <c r="EJ25">
        <f t="shared" si="9"/>
        <v>0</v>
      </c>
      <c r="EK25">
        <f t="shared" si="9"/>
        <v>0</v>
      </c>
      <c r="EL25">
        <f t="shared" si="9"/>
        <v>0</v>
      </c>
      <c r="EM25">
        <f t="shared" si="9"/>
        <v>0</v>
      </c>
    </row>
    <row r="26" spans="1:143">
      <c r="A26" s="9" t="str">
        <f>_xlfn.XLOOKUP($E26,'Copy of Raw Data'!$E:$E,'Copy of Raw Data'!A:A,"ERROR",0,1)</f>
        <v>US</v>
      </c>
      <c r="B26" s="9" t="str">
        <f>_xlfn.XLOOKUP($E26,'Copy of Raw Data'!$E:$E,'Copy of Raw Data'!B:B,"ERROR",0,1)</f>
        <v>Hair Mousses</v>
      </c>
      <c r="C26" s="9" t="str">
        <f>_xlfn.XLOOKUP($E26,'Copy of Raw Data'!$E:$E,'Copy of Raw Data'!C:C,"ERROR",0,1)</f>
        <v>moroccanoil</v>
      </c>
      <c r="D26" s="9" t="str">
        <f>_xlfn.XLOOKUP($E26,'Copy of Raw Data'!$E:$E,'Copy of Raw Data'!D:D,"ERROR",0,1)</f>
        <v>www.amazon.com/dp/B00DSQZL9I</v>
      </c>
      <c r="E26" s="9" t="s">
        <v>127</v>
      </c>
      <c r="F26" s="9" t="str">
        <f>_xlfn.XLOOKUP($E26,'Copy of Raw Data'!$E:$E,'Copy of Raw Data'!F:F,"ERROR",0,1)</f>
        <v>Moroccanoil Root Boost Moroccanoil Root Boost</v>
      </c>
      <c r="G26" s="9">
        <f>_xlfn.XLOOKUP($E26,'Copy of Raw Data'!$E:$E,'Copy of Raw Data'!G:G,"ERROR",0,1)</f>
        <v>7922</v>
      </c>
      <c r="H26" s="9">
        <f>_xlfn.XLOOKUP($E26,'Copy of Raw Data'!$E:$E,'Copy of Raw Data'!H:H,"ERROR",0,1)</f>
        <v>237652.76</v>
      </c>
      <c r="I26" s="9">
        <f>_xlfn.XLOOKUP($E26,'Copy of Raw Data'!$E:$E,'Copy of Raw Data'!I:I,"ERROR",0,1)</f>
        <v>0.0100324653860349</v>
      </c>
      <c r="J26" s="9" t="str">
        <f>_xlfn.XLOOKUP($E26,'Copy of Raw Data'!$E:$E,'Copy of 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20 to 30</v>
      </c>
      <c r="L26" s="9">
        <f>_xlfn.XLOOKUP($E26,'Copy of Raw Data'!$E:$E,'Copy of Raw Data'!L:L,"ERROR",0,1)</f>
        <v>30</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20 to 30</v>
      </c>
      <c r="N26" s="9">
        <f>_xlfn.XLOOKUP($E26,'Copy of Raw Data'!$E:$E,'Copy of Raw Data'!N:N,"ERROR",0,1)</f>
        <v>30</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No Discount</v>
      </c>
      <c r="P26" s="16">
        <f t="shared" si="2"/>
        <v>0</v>
      </c>
      <c r="Q26" s="9">
        <f>_xlfn.XLOOKUP($E26,'Copy of Raw Data'!$E:$E,'Copy of Raw Data'!Q:Q,"ERROR",0,1)</f>
        <v>8.5</v>
      </c>
      <c r="R26" s="9" t="str">
        <f>_xlfn.XLOOKUP($E26,'Copy of Raw Data'!$E:$E,'Copy of Raw Data'!R:R,"ERROR",0,1)</f>
        <v>fl oz</v>
      </c>
      <c r="S26" s="17">
        <f t="shared" si="3"/>
        <v>3.39366515837104</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3 to 4</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0.1 to 0.2</v>
      </c>
      <c r="V26" s="17">
        <f t="shared" si="4"/>
        <v>0.114767168020664</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0.1 to 0.2</v>
      </c>
      <c r="X26" s="17">
        <f t="shared" si="5"/>
        <v>0.114767168020664</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8.84</v>
      </c>
      <c r="AA26" s="9" t="str">
        <f>_xlfn.XLOOKUP($E26,'Copy of Raw Data'!$E:$E,'Copy of Raw Data'!AA:AA,"ERROR",0,1)</f>
        <v>oz</v>
      </c>
      <c r="AB26" s="9" t="str">
        <f>_xlfn.XLOOKUP($E26,'Copy of Raw Data'!$E:$E,'Copy of Raw Data'!AB:AB,"ERROR",0,1)</f>
        <v>Spray Can</v>
      </c>
      <c r="AC26" s="9" t="str">
        <f>_xlfn.XLOOKUP($E26,'Copy of Raw Data'!$E:$E,'Copy of Raw Data'!AC:AC,"ERROR",0,1)</f>
        <v>Pack of 1</v>
      </c>
      <c r="AD26" s="9" t="str">
        <f>_xlfn.XLOOKUP($E26,'Copy of Raw Data'!$E:$E,'Copy of Raw Data'!AD:AD,"ERROR",0,1)</f>
        <v>Long Lasting, Lift, Volumizing</v>
      </c>
      <c r="AE26" s="9" t="str">
        <f>_xlfn.XLOOKUP($E26,'Copy of Raw Data'!$E:$E,'Copy of Raw Data'!AO:AO,"ERROR",0,1)</f>
        <v>Cruelty Free</v>
      </c>
      <c r="AF26" s="9" t="str">
        <f>_xlfn.XLOOKUP($E26,'Copy of Raw Data'!$E:$E,'Copy of Raw Data'!AZ:AZ,"ERROR",0,1)</f>
        <v>Argan, Water, Tetrasodium edta</v>
      </c>
      <c r="AG26">
        <f t="shared" si="6"/>
        <v>0</v>
      </c>
      <c r="AH26">
        <f t="shared" si="6"/>
        <v>0</v>
      </c>
      <c r="AI26">
        <f t="shared" si="6"/>
        <v>0</v>
      </c>
      <c r="AJ26">
        <f t="shared" si="6"/>
        <v>0</v>
      </c>
      <c r="AK26">
        <f t="shared" si="6"/>
        <v>0</v>
      </c>
      <c r="AL26">
        <f t="shared" si="6"/>
        <v>0</v>
      </c>
      <c r="AM26">
        <f t="shared" si="6"/>
        <v>0</v>
      </c>
      <c r="AN26">
        <f t="shared" si="6"/>
        <v>0</v>
      </c>
      <c r="AO26">
        <f t="shared" ref="AO26:BD58" si="18">IF(IFERROR(SEARCH(AO$2,$AF26,1),0)=0,0,1)</f>
        <v>0</v>
      </c>
      <c r="AP26">
        <f t="shared" si="18"/>
        <v>1</v>
      </c>
      <c r="AQ26">
        <f t="shared" si="18"/>
        <v>0</v>
      </c>
      <c r="AR26">
        <f t="shared" si="18"/>
        <v>0</v>
      </c>
      <c r="AS26">
        <f t="shared" si="18"/>
        <v>0</v>
      </c>
      <c r="AT26">
        <f t="shared" si="18"/>
        <v>0</v>
      </c>
      <c r="AU26">
        <f t="shared" si="18"/>
        <v>0</v>
      </c>
      <c r="AV26">
        <f t="shared" si="18"/>
        <v>0</v>
      </c>
      <c r="AW26">
        <f t="shared" si="18"/>
        <v>0</v>
      </c>
      <c r="AX26">
        <f t="shared" si="18"/>
        <v>0</v>
      </c>
      <c r="AY26">
        <f t="shared" si="18"/>
        <v>0</v>
      </c>
      <c r="AZ26">
        <f t="shared" si="18"/>
        <v>0</v>
      </c>
      <c r="BA26">
        <f t="shared" si="18"/>
        <v>0</v>
      </c>
      <c r="BB26">
        <f t="shared" si="18"/>
        <v>0</v>
      </c>
      <c r="BC26">
        <f t="shared" si="18"/>
        <v>0</v>
      </c>
      <c r="BD26">
        <f t="shared" si="18"/>
        <v>0</v>
      </c>
      <c r="BE26">
        <f t="shared" si="13"/>
        <v>0</v>
      </c>
      <c r="BF26">
        <f t="shared" si="13"/>
        <v>0</v>
      </c>
      <c r="BG26">
        <f t="shared" si="13"/>
        <v>0</v>
      </c>
      <c r="BH26">
        <f t="shared" si="13"/>
        <v>0</v>
      </c>
      <c r="BI26">
        <f t="shared" si="13"/>
        <v>0</v>
      </c>
      <c r="BJ26">
        <f t="shared" si="13"/>
        <v>0</v>
      </c>
      <c r="BK26">
        <f t="shared" si="13"/>
        <v>0</v>
      </c>
      <c r="BL26">
        <f t="shared" si="13"/>
        <v>0</v>
      </c>
      <c r="BM26">
        <f t="shared" si="14"/>
        <v>0</v>
      </c>
      <c r="BN26">
        <f t="shared" si="14"/>
        <v>0</v>
      </c>
      <c r="BO26">
        <f t="shared" si="14"/>
        <v>0</v>
      </c>
      <c r="BP26">
        <f t="shared" si="14"/>
        <v>0</v>
      </c>
      <c r="BQ26">
        <f t="shared" si="14"/>
        <v>0</v>
      </c>
      <c r="BR26">
        <f t="shared" si="14"/>
        <v>0</v>
      </c>
      <c r="BS26">
        <f t="shared" si="14"/>
        <v>0</v>
      </c>
      <c r="BT26">
        <f t="shared" si="14"/>
        <v>0</v>
      </c>
      <c r="BU26">
        <f t="shared" si="14"/>
        <v>0</v>
      </c>
      <c r="BV26">
        <f t="shared" si="14"/>
        <v>0</v>
      </c>
      <c r="BW26">
        <f t="shared" si="14"/>
        <v>0</v>
      </c>
      <c r="BX26">
        <f t="shared" si="14"/>
        <v>0</v>
      </c>
      <c r="BY26">
        <f t="shared" si="14"/>
        <v>0</v>
      </c>
      <c r="BZ26">
        <f t="shared" si="14"/>
        <v>0</v>
      </c>
      <c r="CA26">
        <f t="shared" si="14"/>
        <v>0</v>
      </c>
      <c r="CB26">
        <f t="shared" ref="CB26:CQ58" si="19">IF(IFERROR(SEARCH(CB$2,$AF26,1),0)=0,0,1)</f>
        <v>0</v>
      </c>
      <c r="CC26">
        <f t="shared" si="19"/>
        <v>0</v>
      </c>
      <c r="CD26">
        <f t="shared" si="19"/>
        <v>0</v>
      </c>
      <c r="CE26">
        <f t="shared" si="19"/>
        <v>0</v>
      </c>
      <c r="CF26">
        <f t="shared" si="19"/>
        <v>0</v>
      </c>
      <c r="CG26">
        <f t="shared" si="19"/>
        <v>0</v>
      </c>
      <c r="CH26">
        <f t="shared" si="19"/>
        <v>0</v>
      </c>
      <c r="CI26">
        <f t="shared" si="19"/>
        <v>0</v>
      </c>
      <c r="CJ26">
        <f t="shared" si="19"/>
        <v>0</v>
      </c>
      <c r="CK26">
        <f t="shared" si="19"/>
        <v>0</v>
      </c>
      <c r="CL26">
        <f t="shared" si="19"/>
        <v>0</v>
      </c>
      <c r="CM26">
        <f t="shared" si="19"/>
        <v>0</v>
      </c>
      <c r="CN26">
        <f t="shared" si="19"/>
        <v>0</v>
      </c>
      <c r="CO26">
        <f t="shared" si="19"/>
        <v>0</v>
      </c>
      <c r="CP26">
        <f t="shared" si="19"/>
        <v>0</v>
      </c>
      <c r="CQ26">
        <f t="shared" si="19"/>
        <v>0</v>
      </c>
      <c r="CR26">
        <f t="shared" si="15"/>
        <v>0</v>
      </c>
      <c r="CS26">
        <f t="shared" si="12"/>
        <v>0</v>
      </c>
      <c r="CT26">
        <f t="shared" si="12"/>
        <v>0</v>
      </c>
      <c r="CU26">
        <f t="shared" si="12"/>
        <v>0</v>
      </c>
      <c r="CV26">
        <f t="shared" si="12"/>
        <v>0</v>
      </c>
      <c r="CW26">
        <f t="shared" si="12"/>
        <v>0</v>
      </c>
      <c r="CX26">
        <f t="shared" si="12"/>
        <v>0</v>
      </c>
      <c r="CY26">
        <f t="shared" si="12"/>
        <v>0</v>
      </c>
      <c r="CZ26">
        <f t="shared" si="12"/>
        <v>0</v>
      </c>
      <c r="DA26">
        <f t="shared" si="12"/>
        <v>0</v>
      </c>
      <c r="DB26">
        <f t="shared" si="12"/>
        <v>0</v>
      </c>
      <c r="DC26">
        <f t="shared" si="12"/>
        <v>0</v>
      </c>
      <c r="DD26">
        <f t="shared" si="12"/>
        <v>0</v>
      </c>
      <c r="DE26">
        <f t="shared" si="12"/>
        <v>0</v>
      </c>
      <c r="DF26">
        <f t="shared" si="12"/>
        <v>0</v>
      </c>
      <c r="DG26">
        <f t="shared" si="12"/>
        <v>0</v>
      </c>
      <c r="DH26">
        <f t="shared" si="17"/>
        <v>0</v>
      </c>
      <c r="DI26">
        <f t="shared" si="17"/>
        <v>0</v>
      </c>
      <c r="DJ26">
        <f t="shared" si="17"/>
        <v>0</v>
      </c>
      <c r="DK26">
        <f t="shared" si="17"/>
        <v>0</v>
      </c>
      <c r="DL26">
        <f t="shared" si="17"/>
        <v>0</v>
      </c>
      <c r="DM26">
        <f t="shared" si="17"/>
        <v>0</v>
      </c>
      <c r="DN26">
        <f t="shared" si="17"/>
        <v>0</v>
      </c>
      <c r="DO26">
        <f t="shared" si="17"/>
        <v>0</v>
      </c>
      <c r="DP26">
        <f t="shared" si="17"/>
        <v>0</v>
      </c>
      <c r="DQ26">
        <f t="shared" si="17"/>
        <v>0</v>
      </c>
      <c r="DR26">
        <f t="shared" si="17"/>
        <v>0</v>
      </c>
      <c r="DS26">
        <f t="shared" si="17"/>
        <v>0</v>
      </c>
      <c r="DT26">
        <f t="shared" si="17"/>
        <v>0</v>
      </c>
      <c r="DU26">
        <f t="shared" si="17"/>
        <v>0</v>
      </c>
      <c r="DV26">
        <f t="shared" si="17"/>
        <v>0</v>
      </c>
      <c r="DW26">
        <f t="shared" si="17"/>
        <v>0</v>
      </c>
      <c r="DX26">
        <f t="shared" si="16"/>
        <v>0</v>
      </c>
      <c r="DY26">
        <f t="shared" si="11"/>
        <v>0</v>
      </c>
      <c r="DZ26">
        <f t="shared" si="8"/>
        <v>1</v>
      </c>
      <c r="EA26">
        <f t="shared" si="8"/>
        <v>0</v>
      </c>
      <c r="EB26">
        <f t="shared" si="8"/>
        <v>0</v>
      </c>
      <c r="EC26">
        <f t="shared" si="8"/>
        <v>0</v>
      </c>
      <c r="ED26">
        <f t="shared" si="8"/>
        <v>0</v>
      </c>
      <c r="EE26">
        <f t="shared" si="8"/>
        <v>0</v>
      </c>
      <c r="EF26">
        <f t="shared" si="8"/>
        <v>0</v>
      </c>
      <c r="EG26">
        <f t="shared" si="8"/>
        <v>0</v>
      </c>
      <c r="EH26">
        <f t="shared" si="8"/>
        <v>0</v>
      </c>
      <c r="EI26">
        <f t="shared" si="9"/>
        <v>1</v>
      </c>
      <c r="EJ26">
        <f t="shared" si="9"/>
        <v>0</v>
      </c>
      <c r="EK26">
        <f t="shared" si="9"/>
        <v>0</v>
      </c>
      <c r="EL26">
        <f t="shared" si="9"/>
        <v>0</v>
      </c>
      <c r="EM26">
        <f t="shared" si="9"/>
        <v>0</v>
      </c>
    </row>
    <row r="27" spans="1:143">
      <c r="A27" s="9" t="str">
        <f>_xlfn.XLOOKUP($E27,'Copy of Raw Data'!$E:$E,'Copy of Raw Data'!A:A,"ERROR",0,1)</f>
        <v>US</v>
      </c>
      <c r="B27" s="9" t="str">
        <f>_xlfn.XLOOKUP($E27,'Copy of Raw Data'!$E:$E,'Copy of Raw Data'!B:B,"ERROR",0,1)</f>
        <v>Hair Mousses</v>
      </c>
      <c r="C27" s="9" t="str">
        <f>_xlfn.XLOOKUP($E27,'Copy of Raw Data'!$E:$E,'Copy of Raw Data'!C:C,"ERROR",0,1)</f>
        <v>John Frieda</v>
      </c>
      <c r="D27" s="9" t="str">
        <f>_xlfn.XLOOKUP($E27,'Copy of Raw Data'!$E:$E,'Copy of Raw Data'!D:D,"ERROR",0,1)</f>
        <v>www.amazon.com/dp/B099P7RKBV</v>
      </c>
      <c r="E27" s="9" t="s">
        <v>131</v>
      </c>
      <c r="F27" s="9" t="str">
        <f>_xlfn.XLOOKUP($E27,'Copy of Raw Data'!$E:$E,'Copy of Raw Data'!F:F,"ERROR",0,1)</f>
        <v>John Frieda Frizz Ease Curly Hair Reviver Mousse Enhances Curls, a Soft Flexible Hold for Curly or Frizzy Hair, Alcohol-Free, 7.2 oz (Pack of 2)</v>
      </c>
      <c r="G27" s="9">
        <f>_xlfn.XLOOKUP($E27,'Copy of Raw Data'!$E:$E,'Copy of Raw Data'!G:G,"ERROR",0,1)</f>
        <v>14177</v>
      </c>
      <c r="H27" s="9">
        <f>_xlfn.XLOOKUP($E27,'Copy of Raw Data'!$E:$E,'Copy of Raw Data'!H:H,"ERROR",0,1)</f>
        <v>235977.22</v>
      </c>
      <c r="I27" s="9">
        <f>_xlfn.XLOOKUP($E27,'Copy of Raw Data'!$E:$E,'Copy of Raw Data'!I:I,"ERROR",0,1)</f>
        <v>0.00991425240352822</v>
      </c>
      <c r="J27" s="9" t="str">
        <f>_xlfn.XLOOKUP($E27,'Copy of Raw Data'!$E:$E,'Copy of 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15 to 20</v>
      </c>
      <c r="L27" s="9">
        <f>_xlfn.XLOOKUP($E27,'Copy of Raw Data'!$E:$E,'Copy of Raw Data'!L:L,"ERROR",0,1)</f>
        <v>16.64</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15 to 20</v>
      </c>
      <c r="N27" s="9">
        <f>_xlfn.XLOOKUP($E27,'Copy of Raw Data'!$E:$E,'Copy of Raw Data'!N:N,"ERROR",0,1)</f>
        <v>20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15% to 20%</v>
      </c>
      <c r="P27" s="16">
        <f t="shared" si="2"/>
        <v>0.168</v>
      </c>
      <c r="Q27" s="9">
        <f>_xlfn.XLOOKUP($E27,'Copy of Raw Data'!$E:$E,'Copy of Raw Data'!Q:Q,"ERROR",0,1)</f>
        <v>7.2</v>
      </c>
      <c r="R27" s="9" t="str">
        <f>_xlfn.XLOOKUP($E27,'Copy of Raw Data'!$E:$E,'Copy of Raw Data'!R:R,"ERROR",0,1)</f>
        <v>oz</v>
      </c>
      <c r="S27" s="17">
        <f t="shared" si="3"/>
        <v>2.31111111111111</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2 to 3</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0.05 to 0.1</v>
      </c>
      <c r="V27" s="17">
        <f t="shared" si="4"/>
        <v>0.09393905234284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0.05 to 0.1</v>
      </c>
      <c r="X27" s="17">
        <f t="shared" si="5"/>
        <v>0.0781572915492428</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6 to 8</v>
      </c>
      <c r="Z27" s="17">
        <f t="array" ref="Z27">_xlfn.IFS(AA27="oz",_xlfn.IFS(R27="oz",Q27,R27="fl oz",Q27*1.04,R27="ml",Q27*0.0338),AA27="fl oz",_xlfn.IFS(R27="oz",Q27/1.04,R27="fl oz",Q27,R27="ml",Q27*0.0338/1.04),AA27="ml",_xlfn.IFS(R27="oz",Q27/0.0338,R27="fl oz",Q27*1.04/0.0338,R27="ml",Q27))</f>
        <v>7.2</v>
      </c>
      <c r="AA27" s="9" t="str">
        <f>_xlfn.XLOOKUP($E27,'Copy of Raw Data'!$E:$E,'Copy of Raw Data'!AA:AA,"ERROR",0,1)</f>
        <v>oz</v>
      </c>
      <c r="AB27" s="9" t="str">
        <f>_xlfn.XLOOKUP($E27,'Copy of Raw Data'!$E:$E,'Copy of Raw Data'!AB:AB,"ERROR",0,1)</f>
        <v>Spray Can</v>
      </c>
      <c r="AC27" s="9" t="str">
        <f>_xlfn.XLOOKUP($E27,'Copy of Raw Data'!$E:$E,'Copy of Raw Data'!AC:AC,"ERROR",0,1)</f>
        <v>Pack of 2</v>
      </c>
      <c r="AD27" s="9" t="str">
        <f>_xlfn.XLOOKUP($E27,'Copy of Raw Data'!$E:$E,'Copy of Raw Data'!AD:AD,"ERROR",0,1)</f>
        <v>Frizz Control, Curl Enhancing, Softening, Hold, Nourishing</v>
      </c>
      <c r="AE27" s="9" t="str">
        <f>_xlfn.XLOOKUP($E27,'Copy of Raw Data'!$E:$E,'Copy of Raw Data'!AO:AO,"ERROR",0,1)</f>
        <v>Alcohol Free</v>
      </c>
      <c r="AF27" s="9" t="str">
        <f>_xlfn.XLOOKUP($E27,'Copy of Raw Data'!$E:$E,'Copy of Raw Data'!AZ:AZ,"ERROR",0,1)</f>
        <v>Abyssinian oil, Disodium EDTA, Rose, Water</v>
      </c>
      <c r="AG27">
        <f t="shared" ref="AG27:AV58" si="20">IF(IFERROR(SEARCH(AG$2,$AF27,1),0)=0,0,1)</f>
        <v>1</v>
      </c>
      <c r="AH27">
        <f t="shared" si="20"/>
        <v>0</v>
      </c>
      <c r="AI27">
        <f t="shared" si="20"/>
        <v>0</v>
      </c>
      <c r="AJ27">
        <f t="shared" si="20"/>
        <v>0</v>
      </c>
      <c r="AK27">
        <f t="shared" si="20"/>
        <v>0</v>
      </c>
      <c r="AL27">
        <f t="shared" si="20"/>
        <v>0</v>
      </c>
      <c r="AM27">
        <f t="shared" si="20"/>
        <v>0</v>
      </c>
      <c r="AN27">
        <f t="shared" si="20"/>
        <v>0</v>
      </c>
      <c r="AO27">
        <f t="shared" si="20"/>
        <v>0</v>
      </c>
      <c r="AP27">
        <f t="shared" si="20"/>
        <v>0</v>
      </c>
      <c r="AQ27">
        <f t="shared" si="20"/>
        <v>0</v>
      </c>
      <c r="AR27">
        <f t="shared" si="20"/>
        <v>0</v>
      </c>
      <c r="AS27">
        <f t="shared" si="20"/>
        <v>0</v>
      </c>
      <c r="AT27">
        <f t="shared" si="20"/>
        <v>0</v>
      </c>
      <c r="AU27">
        <f t="shared" si="20"/>
        <v>0</v>
      </c>
      <c r="AV27">
        <f t="shared" si="20"/>
        <v>0</v>
      </c>
      <c r="AW27">
        <f t="shared" si="18"/>
        <v>0</v>
      </c>
      <c r="AX27">
        <f t="shared" si="18"/>
        <v>0</v>
      </c>
      <c r="AY27">
        <f t="shared" si="18"/>
        <v>0</v>
      </c>
      <c r="AZ27">
        <f t="shared" si="18"/>
        <v>0</v>
      </c>
      <c r="BA27">
        <f t="shared" si="18"/>
        <v>0</v>
      </c>
      <c r="BB27">
        <f t="shared" si="18"/>
        <v>0</v>
      </c>
      <c r="BC27">
        <f t="shared" si="18"/>
        <v>0</v>
      </c>
      <c r="BD27">
        <f t="shared" si="18"/>
        <v>0</v>
      </c>
      <c r="BE27">
        <f t="shared" si="13"/>
        <v>0</v>
      </c>
      <c r="BF27">
        <f t="shared" si="13"/>
        <v>0</v>
      </c>
      <c r="BG27">
        <f t="shared" si="13"/>
        <v>0</v>
      </c>
      <c r="BH27">
        <f t="shared" si="13"/>
        <v>0</v>
      </c>
      <c r="BI27">
        <f t="shared" si="13"/>
        <v>0</v>
      </c>
      <c r="BJ27">
        <f t="shared" si="13"/>
        <v>0</v>
      </c>
      <c r="BK27">
        <f t="shared" si="13"/>
        <v>0</v>
      </c>
      <c r="BL27">
        <f t="shared" ref="BL27:CA58" si="21">IF(IFERROR(SEARCH(BL$2,$AF27,1),0)=0,0,1)</f>
        <v>0</v>
      </c>
      <c r="BM27">
        <f t="shared" si="21"/>
        <v>0</v>
      </c>
      <c r="BN27">
        <f t="shared" si="21"/>
        <v>0</v>
      </c>
      <c r="BO27">
        <f t="shared" si="21"/>
        <v>1</v>
      </c>
      <c r="BP27">
        <f t="shared" si="21"/>
        <v>0</v>
      </c>
      <c r="BQ27">
        <f t="shared" si="21"/>
        <v>0</v>
      </c>
      <c r="BR27">
        <f t="shared" si="21"/>
        <v>0</v>
      </c>
      <c r="BS27">
        <f t="shared" si="21"/>
        <v>0</v>
      </c>
      <c r="BT27">
        <f t="shared" si="21"/>
        <v>0</v>
      </c>
      <c r="BU27">
        <f t="shared" si="21"/>
        <v>0</v>
      </c>
      <c r="BV27">
        <f t="shared" si="21"/>
        <v>0</v>
      </c>
      <c r="BW27">
        <f t="shared" si="21"/>
        <v>0</v>
      </c>
      <c r="BX27">
        <f t="shared" si="21"/>
        <v>0</v>
      </c>
      <c r="BY27">
        <f t="shared" si="21"/>
        <v>0</v>
      </c>
      <c r="BZ27">
        <f t="shared" si="21"/>
        <v>0</v>
      </c>
      <c r="CA27">
        <f t="shared" si="21"/>
        <v>0</v>
      </c>
      <c r="CB27">
        <f t="shared" si="19"/>
        <v>0</v>
      </c>
      <c r="CC27">
        <f t="shared" si="19"/>
        <v>0</v>
      </c>
      <c r="CD27">
        <f t="shared" si="19"/>
        <v>0</v>
      </c>
      <c r="CE27">
        <f t="shared" si="19"/>
        <v>0</v>
      </c>
      <c r="CF27">
        <f t="shared" si="19"/>
        <v>0</v>
      </c>
      <c r="CG27">
        <f t="shared" si="19"/>
        <v>0</v>
      </c>
      <c r="CH27">
        <f t="shared" si="19"/>
        <v>0</v>
      </c>
      <c r="CI27">
        <f t="shared" si="19"/>
        <v>0</v>
      </c>
      <c r="CJ27">
        <f t="shared" si="19"/>
        <v>0</v>
      </c>
      <c r="CK27">
        <f t="shared" si="19"/>
        <v>0</v>
      </c>
      <c r="CL27">
        <f t="shared" si="19"/>
        <v>0</v>
      </c>
      <c r="CM27">
        <f t="shared" si="19"/>
        <v>0</v>
      </c>
      <c r="CN27">
        <f t="shared" si="19"/>
        <v>0</v>
      </c>
      <c r="CO27">
        <f t="shared" si="19"/>
        <v>0</v>
      </c>
      <c r="CP27">
        <f t="shared" si="19"/>
        <v>0</v>
      </c>
      <c r="CQ27">
        <f t="shared" si="19"/>
        <v>0</v>
      </c>
      <c r="CR27">
        <f t="shared" si="15"/>
        <v>0</v>
      </c>
      <c r="CS27">
        <f t="shared" si="12"/>
        <v>0</v>
      </c>
      <c r="CT27">
        <f t="shared" si="12"/>
        <v>0</v>
      </c>
      <c r="CU27">
        <f t="shared" si="12"/>
        <v>0</v>
      </c>
      <c r="CV27">
        <f t="shared" si="12"/>
        <v>0</v>
      </c>
      <c r="CW27">
        <f t="shared" si="12"/>
        <v>0</v>
      </c>
      <c r="CX27">
        <f t="shared" si="12"/>
        <v>0</v>
      </c>
      <c r="CY27">
        <f t="shared" si="12"/>
        <v>0</v>
      </c>
      <c r="CZ27">
        <f t="shared" si="12"/>
        <v>0</v>
      </c>
      <c r="DA27">
        <f t="shared" si="12"/>
        <v>0</v>
      </c>
      <c r="DB27">
        <f t="shared" si="12"/>
        <v>0</v>
      </c>
      <c r="DC27">
        <f t="shared" si="12"/>
        <v>0</v>
      </c>
      <c r="DD27">
        <f t="shared" si="12"/>
        <v>0</v>
      </c>
      <c r="DE27">
        <f t="shared" si="12"/>
        <v>0</v>
      </c>
      <c r="DF27">
        <f t="shared" si="12"/>
        <v>0</v>
      </c>
      <c r="DG27">
        <f t="shared" si="12"/>
        <v>0</v>
      </c>
      <c r="DH27">
        <f t="shared" si="17"/>
        <v>0</v>
      </c>
      <c r="DI27">
        <f t="shared" si="17"/>
        <v>0</v>
      </c>
      <c r="DJ27">
        <f t="shared" si="17"/>
        <v>0</v>
      </c>
      <c r="DK27">
        <f t="shared" si="17"/>
        <v>0</v>
      </c>
      <c r="DL27">
        <f t="shared" si="17"/>
        <v>0</v>
      </c>
      <c r="DM27">
        <f t="shared" si="17"/>
        <v>1</v>
      </c>
      <c r="DN27">
        <f t="shared" si="17"/>
        <v>0</v>
      </c>
      <c r="DO27">
        <f t="shared" si="17"/>
        <v>0</v>
      </c>
      <c r="DP27">
        <f t="shared" si="17"/>
        <v>0</v>
      </c>
      <c r="DQ27">
        <f t="shared" si="17"/>
        <v>0</v>
      </c>
      <c r="DR27">
        <f t="shared" si="17"/>
        <v>0</v>
      </c>
      <c r="DS27">
        <f t="shared" si="17"/>
        <v>0</v>
      </c>
      <c r="DT27">
        <f t="shared" si="17"/>
        <v>0</v>
      </c>
      <c r="DU27">
        <f t="shared" si="17"/>
        <v>0</v>
      </c>
      <c r="DV27">
        <f t="shared" si="17"/>
        <v>0</v>
      </c>
      <c r="DW27">
        <f t="shared" si="17"/>
        <v>0</v>
      </c>
      <c r="DX27">
        <f t="shared" si="16"/>
        <v>0</v>
      </c>
      <c r="DY27">
        <f t="shared" si="11"/>
        <v>0</v>
      </c>
      <c r="DZ27">
        <f t="shared" si="8"/>
        <v>0</v>
      </c>
      <c r="EA27">
        <f t="shared" si="8"/>
        <v>0</v>
      </c>
      <c r="EB27">
        <f t="shared" si="8"/>
        <v>0</v>
      </c>
      <c r="EC27">
        <f t="shared" si="8"/>
        <v>0</v>
      </c>
      <c r="ED27">
        <f t="shared" si="8"/>
        <v>0</v>
      </c>
      <c r="EE27">
        <f t="shared" si="8"/>
        <v>0</v>
      </c>
      <c r="EF27">
        <f t="shared" si="8"/>
        <v>0</v>
      </c>
      <c r="EG27">
        <f t="shared" si="8"/>
        <v>0</v>
      </c>
      <c r="EH27">
        <f t="shared" si="8"/>
        <v>0</v>
      </c>
      <c r="EI27">
        <f t="shared" si="9"/>
        <v>1</v>
      </c>
      <c r="EJ27">
        <f t="shared" si="9"/>
        <v>0</v>
      </c>
      <c r="EK27">
        <f t="shared" si="9"/>
        <v>0</v>
      </c>
      <c r="EL27">
        <f t="shared" si="9"/>
        <v>0</v>
      </c>
      <c r="EM27">
        <f t="shared" si="9"/>
        <v>0</v>
      </c>
    </row>
    <row r="28" spans="1:143">
      <c r="A28" s="9" t="str">
        <f>_xlfn.XLOOKUP($E28,'Copy of Raw Data'!$E:$E,'Copy of Raw Data'!A:A,"ERROR",0,1)</f>
        <v>US</v>
      </c>
      <c r="B28" s="9" t="str">
        <f>_xlfn.XLOOKUP($E28,'Copy of Raw Data'!$E:$E,'Copy of Raw Data'!B:B,"ERROR",0,1)</f>
        <v>Hair Mousses</v>
      </c>
      <c r="C28" s="9" t="str">
        <f>_xlfn.XLOOKUP($E28,'Copy of Raw Data'!$E:$E,'Copy of Raw Data'!C:C,"ERROR",0,1)</f>
        <v>sexyhair</v>
      </c>
      <c r="D28" s="9" t="str">
        <f>_xlfn.XLOOKUP($E28,'Copy of Raw Data'!$E:$E,'Copy of Raw Data'!D:D,"ERROR",0,1)</f>
        <v>www.amazon.com/dp/B084DCSBX2</v>
      </c>
      <c r="E28" s="9" t="s">
        <v>134</v>
      </c>
      <c r="F28" s="9" t="str">
        <f>_xlfn.XLOOKUP($E28,'Copy of Raw Data'!$E:$E,'Copy of Raw Data'!F:F,"ERROR",0,1)</f>
        <v>SexyHair Big Spray &amp; Play Volumizing Hairspray | Hold and Shine | Up to 72 Hour Humidity Resistance | All Hair Types</v>
      </c>
      <c r="G28" s="9">
        <f>_xlfn.XLOOKUP($E28,'Copy of Raw Data'!$E:$E,'Copy of Raw Data'!G:G,"ERROR",0,1)</f>
        <v>11117</v>
      </c>
      <c r="H28" s="9">
        <f>_xlfn.XLOOKUP($E28,'Copy of Raw Data'!$E:$E,'Copy of Raw Data'!H:H,"ERROR",0,1)</f>
        <v>233196.69</v>
      </c>
      <c r="I28" s="9">
        <f>_xlfn.XLOOKUP($E28,'Copy of Raw Data'!$E:$E,'Copy of Raw Data'!I:I,"ERROR",0,1)</f>
        <v>0.0095916617743048</v>
      </c>
      <c r="J28" s="9" t="str">
        <f>_xlfn.XLOOKUP($E28,'Copy of Raw Data'!$E:$E,'Copy of 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20 to 30</v>
      </c>
      <c r="L28" s="9">
        <f>_xlfn.XLOOKUP($E28,'Copy of Raw Data'!$E:$E,'Copy of Raw Data'!L:L,"ERROR",0,1)</f>
        <v>21.01</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20 to 30</v>
      </c>
      <c r="N28" s="9">
        <f>_xlfn.XLOOKUP($E28,'Copy of Raw Data'!$E:$E,'Copy of Raw Data'!N:N,"ERROR",0,1)</f>
        <v>21.13</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0% to 2%</v>
      </c>
      <c r="P28" s="16">
        <f t="shared" si="2"/>
        <v>0.00567912920018918</v>
      </c>
      <c r="Q28" s="9">
        <f>_xlfn.XLOOKUP($E28,'Copy of Raw Data'!$E:$E,'Copy of Raw Data'!Q:Q,"ERROR",0,1)</f>
        <v>10</v>
      </c>
      <c r="R28" s="9" t="str">
        <f>_xlfn.XLOOKUP($E28,'Copy of Raw Data'!$E:$E,'Copy of Raw Data'!R:R,"ERROR",0,1)</f>
        <v>oz</v>
      </c>
      <c r="S28" s="17">
        <f t="shared" si="3"/>
        <v>2.101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4"/>
        <v>0.0714575583361515</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5"/>
        <v>0.0710517416300304</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8 to 10</v>
      </c>
      <c r="Z28" s="17">
        <f t="array" ref="Z28">_xlfn.IFS(AA28="oz",_xlfn.IFS(R28="oz",Q28,R28="fl oz",Q28*1.04,R28="ml",Q28*0.0338),AA28="fl oz",_xlfn.IFS(R28="oz",Q28/1.04,R28="fl oz",Q28,R28="ml",Q28*0.0338/1.04),AA28="ml",_xlfn.IFS(R28="oz",Q28/0.0338,R28="fl oz",Q28*1.04/0.0338,R28="ml",Q28))</f>
        <v>10</v>
      </c>
      <c r="AA28" s="9" t="str">
        <f>_xlfn.XLOOKUP($E28,'Copy of Raw Data'!$E:$E,'Copy of Raw Data'!AA:AA,"ERROR",0,1)</f>
        <v>oz</v>
      </c>
      <c r="AB28" s="9" t="str">
        <f>_xlfn.XLOOKUP($E28,'Copy of Raw Data'!$E:$E,'Copy of Raw Data'!AB:AB,"ERROR",0,1)</f>
        <v>Spray Can</v>
      </c>
      <c r="AC28" s="9" t="str">
        <f>_xlfn.XLOOKUP($E28,'Copy of Raw Data'!$E:$E,'Copy of Raw Data'!AC:AC,"ERROR",0,1)</f>
        <v>Pack of 1</v>
      </c>
      <c r="AD28" s="9" t="str">
        <f>_xlfn.XLOOKUP($E28,'Copy of Raw Data'!$E:$E,'Copy of Raw Data'!AD:AD,"ERROR",0,1)</f>
        <v>Volumizing, Hold, Long Lasting, Lift, Heat Protection, Humidity Protection</v>
      </c>
      <c r="AE28" s="9" t="str">
        <f>_xlfn.XLOOKUP($E28,'Copy of Raw Data'!$E:$E,'Copy of Raw Data'!AO:AO,"ERROR",0,1)</f>
        <v>Cruelty Free</v>
      </c>
      <c r="AF28" s="9" t="str">
        <f>_xlfn.XLOOKUP($E28,'Copy of Raw Data'!$E:$E,'Copy of Raw Data'!AZ:AZ,"ERROR",0,1)</f>
        <v>NA</v>
      </c>
      <c r="AG28">
        <f t="shared" si="20"/>
        <v>0</v>
      </c>
      <c r="AH28">
        <f t="shared" si="20"/>
        <v>0</v>
      </c>
      <c r="AI28">
        <f t="shared" si="20"/>
        <v>0</v>
      </c>
      <c r="AJ28">
        <f t="shared" si="20"/>
        <v>0</v>
      </c>
      <c r="AK28">
        <f t="shared" si="20"/>
        <v>0</v>
      </c>
      <c r="AL28">
        <f t="shared" si="20"/>
        <v>0</v>
      </c>
      <c r="AM28">
        <f t="shared" si="20"/>
        <v>0</v>
      </c>
      <c r="AN28">
        <f t="shared" si="20"/>
        <v>0</v>
      </c>
      <c r="AO28">
        <f t="shared" si="20"/>
        <v>0</v>
      </c>
      <c r="AP28">
        <f t="shared" si="20"/>
        <v>0</v>
      </c>
      <c r="AQ28">
        <f t="shared" si="20"/>
        <v>0</v>
      </c>
      <c r="AR28">
        <f t="shared" si="20"/>
        <v>0</v>
      </c>
      <c r="AS28">
        <f t="shared" si="20"/>
        <v>0</v>
      </c>
      <c r="AT28">
        <f t="shared" si="20"/>
        <v>0</v>
      </c>
      <c r="AU28">
        <f t="shared" si="20"/>
        <v>0</v>
      </c>
      <c r="AV28">
        <f t="shared" si="20"/>
        <v>0</v>
      </c>
      <c r="AW28">
        <f t="shared" si="18"/>
        <v>0</v>
      </c>
      <c r="AX28">
        <f t="shared" si="18"/>
        <v>0</v>
      </c>
      <c r="AY28">
        <f t="shared" si="18"/>
        <v>0</v>
      </c>
      <c r="AZ28">
        <f t="shared" si="18"/>
        <v>0</v>
      </c>
      <c r="BA28">
        <f t="shared" si="18"/>
        <v>0</v>
      </c>
      <c r="BB28">
        <f t="shared" si="18"/>
        <v>0</v>
      </c>
      <c r="BC28">
        <f t="shared" si="18"/>
        <v>0</v>
      </c>
      <c r="BD28">
        <f t="shared" si="18"/>
        <v>0</v>
      </c>
      <c r="BE28">
        <f t="shared" ref="BE28:BT58" si="22">IF(IFERROR(SEARCH(BE$2,$AF28,1),0)=0,0,1)</f>
        <v>0</v>
      </c>
      <c r="BF28">
        <f t="shared" si="22"/>
        <v>0</v>
      </c>
      <c r="BG28">
        <f t="shared" si="22"/>
        <v>0</v>
      </c>
      <c r="BH28">
        <f t="shared" si="22"/>
        <v>0</v>
      </c>
      <c r="BI28">
        <f t="shared" si="22"/>
        <v>0</v>
      </c>
      <c r="BJ28">
        <f t="shared" si="22"/>
        <v>0</v>
      </c>
      <c r="BK28">
        <f t="shared" si="22"/>
        <v>0</v>
      </c>
      <c r="BL28">
        <f t="shared" si="22"/>
        <v>0</v>
      </c>
      <c r="BM28">
        <f t="shared" si="22"/>
        <v>0</v>
      </c>
      <c r="BN28">
        <f t="shared" si="22"/>
        <v>0</v>
      </c>
      <c r="BO28">
        <f t="shared" si="22"/>
        <v>0</v>
      </c>
      <c r="BP28">
        <f t="shared" si="22"/>
        <v>0</v>
      </c>
      <c r="BQ28">
        <f t="shared" si="22"/>
        <v>0</v>
      </c>
      <c r="BR28">
        <f t="shared" si="22"/>
        <v>0</v>
      </c>
      <c r="BS28">
        <f t="shared" si="22"/>
        <v>0</v>
      </c>
      <c r="BT28">
        <f t="shared" si="22"/>
        <v>0</v>
      </c>
      <c r="BU28">
        <f t="shared" si="21"/>
        <v>0</v>
      </c>
      <c r="BV28">
        <f t="shared" si="21"/>
        <v>0</v>
      </c>
      <c r="BW28">
        <f t="shared" si="21"/>
        <v>0</v>
      </c>
      <c r="BX28">
        <f t="shared" si="21"/>
        <v>0</v>
      </c>
      <c r="BY28">
        <f t="shared" si="21"/>
        <v>0</v>
      </c>
      <c r="BZ28">
        <f t="shared" si="21"/>
        <v>0</v>
      </c>
      <c r="CA28">
        <f t="shared" si="21"/>
        <v>0</v>
      </c>
      <c r="CB28">
        <f t="shared" si="19"/>
        <v>0</v>
      </c>
      <c r="CC28">
        <f t="shared" si="19"/>
        <v>0</v>
      </c>
      <c r="CD28">
        <f t="shared" si="19"/>
        <v>0</v>
      </c>
      <c r="CE28">
        <f t="shared" si="19"/>
        <v>0</v>
      </c>
      <c r="CF28">
        <f t="shared" si="19"/>
        <v>0</v>
      </c>
      <c r="CG28">
        <f t="shared" si="19"/>
        <v>0</v>
      </c>
      <c r="CH28">
        <f t="shared" si="19"/>
        <v>0</v>
      </c>
      <c r="CI28">
        <f t="shared" si="19"/>
        <v>0</v>
      </c>
      <c r="CJ28">
        <f t="shared" si="19"/>
        <v>0</v>
      </c>
      <c r="CK28">
        <f t="shared" si="19"/>
        <v>0</v>
      </c>
      <c r="CL28">
        <f t="shared" si="19"/>
        <v>0</v>
      </c>
      <c r="CM28">
        <f t="shared" si="19"/>
        <v>0</v>
      </c>
      <c r="CN28">
        <f t="shared" si="19"/>
        <v>0</v>
      </c>
      <c r="CO28">
        <f t="shared" si="19"/>
        <v>0</v>
      </c>
      <c r="CP28">
        <f t="shared" si="19"/>
        <v>0</v>
      </c>
      <c r="CQ28">
        <f t="shared" si="19"/>
        <v>0</v>
      </c>
      <c r="CR28">
        <f t="shared" si="15"/>
        <v>0</v>
      </c>
      <c r="CS28">
        <f t="shared" si="12"/>
        <v>0</v>
      </c>
      <c r="CT28">
        <f t="shared" si="12"/>
        <v>0</v>
      </c>
      <c r="CU28">
        <f t="shared" si="12"/>
        <v>1</v>
      </c>
      <c r="CV28">
        <f t="shared" si="12"/>
        <v>0</v>
      </c>
      <c r="CW28">
        <f t="shared" si="12"/>
        <v>0</v>
      </c>
      <c r="CX28">
        <f t="shared" si="12"/>
        <v>0</v>
      </c>
      <c r="CY28">
        <f t="shared" si="12"/>
        <v>0</v>
      </c>
      <c r="CZ28">
        <f t="shared" si="12"/>
        <v>0</v>
      </c>
      <c r="DA28">
        <f t="shared" si="12"/>
        <v>0</v>
      </c>
      <c r="DB28">
        <f t="shared" si="12"/>
        <v>0</v>
      </c>
      <c r="DC28">
        <f t="shared" si="12"/>
        <v>0</v>
      </c>
      <c r="DD28">
        <f t="shared" si="12"/>
        <v>0</v>
      </c>
      <c r="DE28">
        <f t="shared" si="12"/>
        <v>0</v>
      </c>
      <c r="DF28">
        <f t="shared" si="12"/>
        <v>0</v>
      </c>
      <c r="DG28">
        <f t="shared" si="12"/>
        <v>0</v>
      </c>
      <c r="DH28">
        <f t="shared" si="17"/>
        <v>0</v>
      </c>
      <c r="DI28">
        <f t="shared" si="17"/>
        <v>0</v>
      </c>
      <c r="DJ28">
        <f t="shared" si="17"/>
        <v>0</v>
      </c>
      <c r="DK28">
        <f t="shared" si="17"/>
        <v>0</v>
      </c>
      <c r="DL28">
        <f t="shared" si="17"/>
        <v>0</v>
      </c>
      <c r="DM28">
        <f t="shared" si="17"/>
        <v>0</v>
      </c>
      <c r="DN28">
        <f t="shared" si="17"/>
        <v>0</v>
      </c>
      <c r="DO28">
        <f t="shared" si="17"/>
        <v>0</v>
      </c>
      <c r="DP28">
        <f t="shared" si="17"/>
        <v>0</v>
      </c>
      <c r="DQ28">
        <f t="shared" si="17"/>
        <v>0</v>
      </c>
      <c r="DR28">
        <f t="shared" si="17"/>
        <v>0</v>
      </c>
      <c r="DS28">
        <f t="shared" si="17"/>
        <v>0</v>
      </c>
      <c r="DT28">
        <f t="shared" si="17"/>
        <v>0</v>
      </c>
      <c r="DU28">
        <f t="shared" si="17"/>
        <v>0</v>
      </c>
      <c r="DV28">
        <f t="shared" si="17"/>
        <v>0</v>
      </c>
      <c r="DW28">
        <f t="shared" si="17"/>
        <v>0</v>
      </c>
      <c r="DX28">
        <f t="shared" si="16"/>
        <v>0</v>
      </c>
      <c r="DY28">
        <f t="shared" si="11"/>
        <v>0</v>
      </c>
      <c r="DZ28">
        <f t="shared" si="8"/>
        <v>0</v>
      </c>
      <c r="EA28">
        <f t="shared" si="8"/>
        <v>0</v>
      </c>
      <c r="EB28">
        <f t="shared" si="8"/>
        <v>0</v>
      </c>
      <c r="EC28">
        <f t="shared" si="8"/>
        <v>0</v>
      </c>
      <c r="ED28">
        <f t="shared" si="8"/>
        <v>0</v>
      </c>
      <c r="EE28">
        <f t="shared" si="8"/>
        <v>0</v>
      </c>
      <c r="EF28">
        <f t="shared" si="8"/>
        <v>0</v>
      </c>
      <c r="EG28">
        <f t="shared" si="8"/>
        <v>0</v>
      </c>
      <c r="EH28">
        <f t="shared" si="8"/>
        <v>0</v>
      </c>
      <c r="EI28">
        <f t="shared" si="9"/>
        <v>0</v>
      </c>
      <c r="EJ28">
        <f t="shared" si="9"/>
        <v>0</v>
      </c>
      <c r="EK28">
        <f t="shared" si="9"/>
        <v>0</v>
      </c>
      <c r="EL28">
        <f t="shared" si="9"/>
        <v>0</v>
      </c>
      <c r="EM28">
        <f t="shared" si="9"/>
        <v>0</v>
      </c>
    </row>
    <row r="29" spans="1:143">
      <c r="A29" s="9" t="str">
        <f>_xlfn.XLOOKUP($E29,'Copy of Raw Data'!$E:$E,'Copy of Raw Data'!A:A,"ERROR",0,1)</f>
        <v>US</v>
      </c>
      <c r="B29" s="9" t="str">
        <f>_xlfn.XLOOKUP($E29,'Copy of Raw Data'!$E:$E,'Copy of Raw Data'!B:B,"ERROR",0,1)</f>
        <v>Hair Mousses</v>
      </c>
      <c r="C29" s="9" t="str">
        <f>_xlfn.XLOOKUP($E29,'Copy of Raw Data'!$E:$E,'Copy of Raw Data'!C:C,"ERROR",0,1)</f>
        <v>Garnier</v>
      </c>
      <c r="D29" s="9" t="str">
        <f>_xlfn.XLOOKUP($E29,'Copy of Raw Data'!$E:$E,'Copy of Raw Data'!D:D,"ERROR",0,1)</f>
        <v>www.amazon.com/dp/B07BYDC94S</v>
      </c>
      <c r="E29" s="9" t="s">
        <v>137</v>
      </c>
      <c r="F29" s="9" t="str">
        <f>_xlfn.XLOOKUP($E29,'Copy of Raw Data'!$E:$E,'Copy of Raw Data'!F:F,"ERROR",0,1)</f>
        <v>Garnier Fructis Style Sky-Hi Volume Mousse, Extreme Hold, 6.4 Oz, 3 Count (Packaging May Vary)</v>
      </c>
      <c r="G29" s="9">
        <f>_xlfn.XLOOKUP($E29,'Copy of Raw Data'!$E:$E,'Copy of Raw Data'!G:G,"ERROR",0,1)</f>
        <v>14012</v>
      </c>
      <c r="H29" s="9">
        <f>_xlfn.XLOOKUP($E29,'Copy of Raw Data'!$E:$E,'Copy of Raw Data'!H:H,"ERROR",0,1)</f>
        <v>225608.92</v>
      </c>
      <c r="I29" s="9">
        <f>_xlfn.XLOOKUP($E29,'Copy of Raw Data'!$E:$E,'Copy of Raw Data'!I:I,"ERROR",0,1)</f>
        <v>0.00946194435449075</v>
      </c>
      <c r="J29" s="9" t="str">
        <f>_xlfn.XLOOKUP($E29,'Copy of Raw Data'!$E:$E,'Copy of 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15 to 20</v>
      </c>
      <c r="L29" s="9">
        <f>_xlfn.XLOOKUP($E29,'Copy of Raw Data'!$E:$E,'Copy of Raw Data'!L:L,"ERROR",0,1)</f>
        <v>16.29</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15 to 20</v>
      </c>
      <c r="N29" s="9">
        <f>_xlfn.XLOOKUP($E29,'Copy of Raw Data'!$E:$E,'Copy of Raw Data'!N:N,"ERROR",0,1)</f>
        <v>18.67</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10% to 15%</v>
      </c>
      <c r="P29" s="16">
        <f t="shared" si="2"/>
        <v>0.12747723620782</v>
      </c>
      <c r="Q29" s="9">
        <f>_xlfn.XLOOKUP($E29,'Copy of Raw Data'!$E:$E,'Copy of Raw Data'!Q:Q,"ERROR",0,1)</f>
        <v>19.2</v>
      </c>
      <c r="R29" s="9" t="str">
        <f>_xlfn.XLOOKUP($E29,'Copy of Raw Data'!$E:$E,'Copy of Raw Data'!R:R,"ERROR",0,1)</f>
        <v>oz</v>
      </c>
      <c r="S29" s="17">
        <f t="shared" si="3"/>
        <v>0.8484375</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0.75 to 1</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7">
        <f t="shared" si="4"/>
        <v>0.0328845395107654</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7">
        <f t="shared" si="5"/>
        <v>0.0286925092999662</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15 to 20</v>
      </c>
      <c r="Z29" s="17">
        <f t="array" ref="Z29">_xlfn.IFS(AA29="oz",_xlfn.IFS(R29="oz",Q29,R29="fl oz",Q29*1.04,R29="ml",Q29*0.0338),AA29="fl oz",_xlfn.IFS(R29="oz",Q29/1.04,R29="fl oz",Q29,R29="ml",Q29*0.0338/1.04),AA29="ml",_xlfn.IFS(R29="oz",Q29/0.0338,R29="fl oz",Q29*1.04/0.0338,R29="ml",Q29))</f>
        <v>19.2</v>
      </c>
      <c r="AA29" s="9" t="str">
        <f>_xlfn.XLOOKUP($E29,'Copy of Raw Data'!$E:$E,'Copy of Raw Data'!AA:AA,"ERROR",0,1)</f>
        <v>oz</v>
      </c>
      <c r="AB29" s="9" t="str">
        <f>_xlfn.XLOOKUP($E29,'Copy of Raw Data'!$E:$E,'Copy of Raw Data'!AB:AB,"ERROR",0,1)</f>
        <v>Spray Can</v>
      </c>
      <c r="AC29" s="9" t="str">
        <f>_xlfn.XLOOKUP($E29,'Copy of Raw Data'!$E:$E,'Copy of Raw Data'!AC:AC,"ERROR",0,1)</f>
        <v>Pack of 3</v>
      </c>
      <c r="AD29" s="9" t="str">
        <f>_xlfn.XLOOKUP($E29,'Copy of Raw Data'!$E:$E,'Copy of Raw Data'!AD:AD,"ERROR",0,1)</f>
        <v>Frizz Control, Volumizing, Hold</v>
      </c>
      <c r="AE29" s="9" t="str">
        <f>_xlfn.XLOOKUP($E29,'Copy of Raw Data'!$E:$E,'Copy of Raw Data'!AO:AO,"ERROR",0,1)</f>
        <v>Paraben Free, Cruelty Free</v>
      </c>
      <c r="AF29" s="9" t="str">
        <f>_xlfn.XLOOKUP($E29,'Copy of Raw Data'!$E:$E,'Copy of Raw Data'!AZ:AZ,"ERROR",0,1)</f>
        <v>Water, Triethanolamine, Castor Oil, Cocamidopropyl Betaine, Ethylhexylglycerin, Glycerin, Pomegranate, Cotton Extract, Tocopherol</v>
      </c>
      <c r="AG29">
        <f t="shared" si="20"/>
        <v>0</v>
      </c>
      <c r="AH29">
        <f t="shared" si="20"/>
        <v>0</v>
      </c>
      <c r="AI29">
        <f t="shared" si="20"/>
        <v>0</v>
      </c>
      <c r="AJ29">
        <f t="shared" si="20"/>
        <v>0</v>
      </c>
      <c r="AK29">
        <f t="shared" si="20"/>
        <v>0</v>
      </c>
      <c r="AL29">
        <f t="shared" si="20"/>
        <v>0</v>
      </c>
      <c r="AM29">
        <f t="shared" si="20"/>
        <v>0</v>
      </c>
      <c r="AN29">
        <f t="shared" si="20"/>
        <v>0</v>
      </c>
      <c r="AO29">
        <f t="shared" si="20"/>
        <v>0</v>
      </c>
      <c r="AP29">
        <f t="shared" si="20"/>
        <v>0</v>
      </c>
      <c r="AQ29">
        <f t="shared" si="20"/>
        <v>0</v>
      </c>
      <c r="AR29">
        <f t="shared" si="20"/>
        <v>0</v>
      </c>
      <c r="AS29">
        <f t="shared" si="20"/>
        <v>0</v>
      </c>
      <c r="AT29">
        <f t="shared" si="20"/>
        <v>0</v>
      </c>
      <c r="AU29">
        <f t="shared" si="20"/>
        <v>0</v>
      </c>
      <c r="AV29">
        <f t="shared" si="20"/>
        <v>0</v>
      </c>
      <c r="AW29">
        <f t="shared" si="18"/>
        <v>0</v>
      </c>
      <c r="AX29">
        <f t="shared" si="18"/>
        <v>0</v>
      </c>
      <c r="AY29">
        <f t="shared" si="18"/>
        <v>0</v>
      </c>
      <c r="AZ29">
        <f t="shared" si="18"/>
        <v>1</v>
      </c>
      <c r="BA29">
        <f t="shared" si="18"/>
        <v>0</v>
      </c>
      <c r="BB29">
        <f t="shared" si="18"/>
        <v>0</v>
      </c>
      <c r="BC29">
        <f t="shared" si="18"/>
        <v>0</v>
      </c>
      <c r="BD29">
        <f t="shared" si="18"/>
        <v>0</v>
      </c>
      <c r="BE29">
        <f t="shared" si="22"/>
        <v>0</v>
      </c>
      <c r="BF29">
        <f t="shared" si="22"/>
        <v>1</v>
      </c>
      <c r="BG29">
        <f t="shared" si="22"/>
        <v>0</v>
      </c>
      <c r="BH29">
        <f t="shared" si="22"/>
        <v>0</v>
      </c>
      <c r="BI29">
        <f t="shared" si="22"/>
        <v>0</v>
      </c>
      <c r="BJ29">
        <f t="shared" si="22"/>
        <v>0</v>
      </c>
      <c r="BK29">
        <f t="shared" si="22"/>
        <v>1</v>
      </c>
      <c r="BL29">
        <f t="shared" si="22"/>
        <v>1</v>
      </c>
      <c r="BM29">
        <f t="shared" si="22"/>
        <v>0</v>
      </c>
      <c r="BN29">
        <f t="shared" si="22"/>
        <v>0</v>
      </c>
      <c r="BO29">
        <f t="shared" si="22"/>
        <v>0</v>
      </c>
      <c r="BP29">
        <f t="shared" si="22"/>
        <v>0</v>
      </c>
      <c r="BQ29">
        <f t="shared" si="22"/>
        <v>1</v>
      </c>
      <c r="BR29">
        <f t="shared" si="22"/>
        <v>0</v>
      </c>
      <c r="BS29">
        <f t="shared" si="22"/>
        <v>0</v>
      </c>
      <c r="BT29">
        <f t="shared" si="22"/>
        <v>0</v>
      </c>
      <c r="BU29">
        <f t="shared" si="21"/>
        <v>0</v>
      </c>
      <c r="BV29">
        <f t="shared" si="21"/>
        <v>0</v>
      </c>
      <c r="BW29">
        <f t="shared" si="21"/>
        <v>0</v>
      </c>
      <c r="BX29">
        <f t="shared" si="21"/>
        <v>1</v>
      </c>
      <c r="BY29">
        <f t="shared" si="21"/>
        <v>0</v>
      </c>
      <c r="BZ29">
        <f t="shared" si="21"/>
        <v>0</v>
      </c>
      <c r="CA29">
        <f t="shared" si="21"/>
        <v>0</v>
      </c>
      <c r="CB29">
        <f t="shared" si="19"/>
        <v>0</v>
      </c>
      <c r="CC29">
        <f t="shared" si="19"/>
        <v>0</v>
      </c>
      <c r="CD29">
        <f t="shared" si="19"/>
        <v>0</v>
      </c>
      <c r="CE29">
        <f t="shared" si="19"/>
        <v>0</v>
      </c>
      <c r="CF29">
        <f t="shared" si="19"/>
        <v>0</v>
      </c>
      <c r="CG29">
        <f t="shared" si="19"/>
        <v>0</v>
      </c>
      <c r="CH29">
        <f t="shared" si="19"/>
        <v>0</v>
      </c>
      <c r="CI29">
        <f t="shared" si="19"/>
        <v>0</v>
      </c>
      <c r="CJ29">
        <f t="shared" si="19"/>
        <v>0</v>
      </c>
      <c r="CK29">
        <f t="shared" si="19"/>
        <v>0</v>
      </c>
      <c r="CL29">
        <f t="shared" si="19"/>
        <v>0</v>
      </c>
      <c r="CM29">
        <f t="shared" si="19"/>
        <v>0</v>
      </c>
      <c r="CN29">
        <f t="shared" si="19"/>
        <v>0</v>
      </c>
      <c r="CO29">
        <f t="shared" si="19"/>
        <v>0</v>
      </c>
      <c r="CP29">
        <f t="shared" si="19"/>
        <v>0</v>
      </c>
      <c r="CQ29">
        <f t="shared" si="19"/>
        <v>0</v>
      </c>
      <c r="CR29">
        <f t="shared" si="15"/>
        <v>0</v>
      </c>
      <c r="CS29">
        <f t="shared" si="12"/>
        <v>0</v>
      </c>
      <c r="CT29">
        <f t="shared" si="12"/>
        <v>0</v>
      </c>
      <c r="CU29">
        <f t="shared" si="12"/>
        <v>1</v>
      </c>
      <c r="CV29">
        <f t="shared" si="12"/>
        <v>0</v>
      </c>
      <c r="CW29">
        <f t="shared" si="12"/>
        <v>0</v>
      </c>
      <c r="CX29">
        <f t="shared" si="12"/>
        <v>0</v>
      </c>
      <c r="CY29">
        <f t="shared" si="12"/>
        <v>0</v>
      </c>
      <c r="CZ29">
        <f t="shared" si="12"/>
        <v>0</v>
      </c>
      <c r="DA29">
        <f t="shared" si="12"/>
        <v>0</v>
      </c>
      <c r="DB29">
        <f t="shared" si="12"/>
        <v>0</v>
      </c>
      <c r="DC29">
        <f t="shared" si="12"/>
        <v>0</v>
      </c>
      <c r="DD29">
        <f t="shared" si="12"/>
        <v>0</v>
      </c>
      <c r="DE29">
        <f t="shared" si="12"/>
        <v>0</v>
      </c>
      <c r="DF29">
        <f t="shared" si="12"/>
        <v>0</v>
      </c>
      <c r="DG29">
        <f t="shared" si="12"/>
        <v>0</v>
      </c>
      <c r="DH29">
        <f t="shared" si="17"/>
        <v>0</v>
      </c>
      <c r="DI29">
        <f t="shared" si="17"/>
        <v>1</v>
      </c>
      <c r="DJ29">
        <f t="shared" si="17"/>
        <v>0</v>
      </c>
      <c r="DK29">
        <f t="shared" si="17"/>
        <v>0</v>
      </c>
      <c r="DL29">
        <f t="shared" si="17"/>
        <v>0</v>
      </c>
      <c r="DM29">
        <f t="shared" si="17"/>
        <v>0</v>
      </c>
      <c r="DN29">
        <f t="shared" si="17"/>
        <v>0</v>
      </c>
      <c r="DO29">
        <f t="shared" si="17"/>
        <v>0</v>
      </c>
      <c r="DP29">
        <f t="shared" si="17"/>
        <v>0</v>
      </c>
      <c r="DQ29">
        <f t="shared" si="17"/>
        <v>0</v>
      </c>
      <c r="DR29">
        <f t="shared" si="17"/>
        <v>0</v>
      </c>
      <c r="DS29">
        <f t="shared" si="17"/>
        <v>0</v>
      </c>
      <c r="DT29">
        <f t="shared" si="17"/>
        <v>0</v>
      </c>
      <c r="DU29">
        <f t="shared" si="17"/>
        <v>0</v>
      </c>
      <c r="DV29">
        <f t="shared" si="17"/>
        <v>0</v>
      </c>
      <c r="DW29">
        <f t="shared" si="17"/>
        <v>0</v>
      </c>
      <c r="DX29">
        <f t="shared" si="16"/>
        <v>0</v>
      </c>
      <c r="DY29">
        <f t="shared" si="11"/>
        <v>0</v>
      </c>
      <c r="DZ29">
        <f t="shared" si="8"/>
        <v>0</v>
      </c>
      <c r="EA29">
        <f t="shared" si="8"/>
        <v>1</v>
      </c>
      <c r="EB29">
        <f t="shared" si="8"/>
        <v>0</v>
      </c>
      <c r="EC29">
        <f t="shared" si="8"/>
        <v>1</v>
      </c>
      <c r="ED29">
        <f t="shared" si="8"/>
        <v>0</v>
      </c>
      <c r="EE29">
        <f t="shared" si="8"/>
        <v>0</v>
      </c>
      <c r="EF29">
        <f t="shared" si="8"/>
        <v>0</v>
      </c>
      <c r="EG29">
        <f t="shared" si="8"/>
        <v>0</v>
      </c>
      <c r="EH29">
        <f t="shared" si="8"/>
        <v>0</v>
      </c>
      <c r="EI29">
        <f t="shared" si="9"/>
        <v>1</v>
      </c>
      <c r="EJ29">
        <f t="shared" si="9"/>
        <v>0</v>
      </c>
      <c r="EK29">
        <f t="shared" si="9"/>
        <v>0</v>
      </c>
      <c r="EL29">
        <f t="shared" si="9"/>
        <v>0</v>
      </c>
      <c r="EM29">
        <f t="shared" si="9"/>
        <v>0</v>
      </c>
    </row>
    <row r="30" spans="1:143">
      <c r="A30" s="9" t="str">
        <f>_xlfn.XLOOKUP($E30,'Copy of Raw Data'!$E:$E,'Copy of Raw Data'!A:A,"ERROR",0,1)</f>
        <v>US</v>
      </c>
      <c r="B30" s="9" t="str">
        <f>_xlfn.XLOOKUP($E30,'Copy of Raw Data'!$E:$E,'Copy of Raw Data'!B:B,"ERROR",0,1)</f>
        <v>Hair Mousses</v>
      </c>
      <c r="C30" s="9" t="str">
        <f>_xlfn.XLOOKUP($E30,'Copy of Raw Data'!$E:$E,'Copy of Raw Data'!C:C,"ERROR",0,1)</f>
        <v>Mielle Organics</v>
      </c>
      <c r="D30" s="9" t="str">
        <f>_xlfn.XLOOKUP($E30,'Copy of Raw Data'!$E:$E,'Copy of Raw Data'!D:D,"ERROR",0,1)</f>
        <v>www.amazon.com/dp/B06XQ36YK3</v>
      </c>
      <c r="E30" s="9" t="s">
        <v>141</v>
      </c>
      <c r="F30" s="9" t="str">
        <f>_xlfn.XLOOKUP($E30,'Copy of Raw Data'!$E:$E,'Copy of Raw Data'!F:F,"ERROR",0,1)</f>
        <v>Mielle Organics Babassu Brazilian Curly Cocktail Curl Mousse for Dry &amp; Curly Hair Types, Mousse for Frizzy Hair, 7.5 Ounces</v>
      </c>
      <c r="G30" s="9">
        <f>_xlfn.XLOOKUP($E30,'Copy of Raw Data'!$E:$E,'Copy of Raw Data'!G:G,"ERROR",0,1)</f>
        <v>18387</v>
      </c>
      <c r="H30" s="9">
        <f>_xlfn.XLOOKUP($E30,'Copy of Raw Data'!$E:$E,'Copy of Raw Data'!H:H,"ERROR",0,1)</f>
        <v>222557.79</v>
      </c>
      <c r="I30" s="9">
        <f>_xlfn.XLOOKUP($E30,'Copy of Raw Data'!$E:$E,'Copy of Raw Data'!I:I,"ERROR",0,1)</f>
        <v>0.00909821707155611</v>
      </c>
      <c r="J30" s="9" t="str">
        <f>_xlfn.XLOOKUP($E30,'Copy of Raw Data'!$E:$E,'Copy of 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10 to 15</v>
      </c>
      <c r="L30" s="9">
        <f>_xlfn.XLOOKUP($E30,'Copy of Raw Data'!$E:$E,'Copy of Raw Data'!L:L,"ERROR",0,1)</f>
        <v>12.07</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10 to 15</v>
      </c>
      <c r="N30" s="9">
        <f>_xlfn.XLOOKUP($E30,'Copy of Raw Data'!$E:$E,'Copy of Raw Data'!N:N,"ERROR",0,1)</f>
        <v>15</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15% to 20%</v>
      </c>
      <c r="P30" s="16">
        <f t="shared" si="2"/>
        <v>0.195333333333333</v>
      </c>
      <c r="Q30" s="9">
        <f>_xlfn.XLOOKUP($E30,'Copy of Raw Data'!$E:$E,'Copy of Raw Data'!Q:Q,"ERROR",0,1)</f>
        <v>7.5</v>
      </c>
      <c r="R30" s="9" t="str">
        <f>_xlfn.XLOOKUP($E30,'Copy of Raw Data'!$E:$E,'Copy of Raw Data'!R:R,"ERROR",0,1)</f>
        <v>oz</v>
      </c>
      <c r="S30" s="17">
        <f t="shared" si="3"/>
        <v>1.60933333333333</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1 to 2</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0.05 to 0.1</v>
      </c>
      <c r="V30" s="17">
        <f t="shared" si="4"/>
        <v>0.0676361176868448</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0.05 to 0.1</v>
      </c>
      <c r="X30" s="17">
        <f t="shared" si="5"/>
        <v>0.0544245293653478</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17">
        <f t="array" ref="Z30">_xlfn.IFS(AA30="oz",_xlfn.IFS(R30="oz",Q30,R30="fl oz",Q30*1.04,R30="ml",Q30*0.0338),AA30="fl oz",_xlfn.IFS(R30="oz",Q30/1.04,R30="fl oz",Q30,R30="ml",Q30*0.0338/1.04),AA30="ml",_xlfn.IFS(R30="oz",Q30/0.0338,R30="fl oz",Q30*1.04/0.0338,R30="ml",Q30))</f>
        <v>7.5</v>
      </c>
      <c r="AA30" s="9" t="str">
        <f>_xlfn.XLOOKUP($E30,'Copy of Raw Data'!$E:$E,'Copy of Raw Data'!AA:AA,"ERROR",0,1)</f>
        <v>oz</v>
      </c>
      <c r="AB30" s="9" t="str">
        <f>_xlfn.XLOOKUP($E30,'Copy of Raw Data'!$E:$E,'Copy of Raw Data'!AB:AB,"ERROR",0,1)</f>
        <v>Pump Bottle</v>
      </c>
      <c r="AC30" s="9" t="str">
        <f>_xlfn.XLOOKUP($E30,'Copy of Raw Data'!$E:$E,'Copy of Raw Data'!AC:AC,"ERROR",0,1)</f>
        <v>Pack of 1</v>
      </c>
      <c r="AD30" s="9" t="str">
        <f>_xlfn.XLOOKUP($E30,'Copy of Raw Data'!$E:$E,'Copy of Raw Data'!AD:AD,"ERROR",0,1)</f>
        <v>Moisturizing, Curl Enhancing, Frizz Control</v>
      </c>
      <c r="AE30" s="9" t="str">
        <f>_xlfn.XLOOKUP($E30,'Copy of Raw Data'!$E:$E,'Copy of Raw Data'!AO:AO,"ERROR",0,1)</f>
        <v>Dairy Free</v>
      </c>
      <c r="AF30" s="9" t="str">
        <f>_xlfn.XLOOKUP($E30,'Copy of Raw Data'!$E:$E,'Copy of Raw Data'!AZ:AZ,"ERROR",0,1)</f>
        <v>Coconut Oil, Babassu Oil, Palm oil, Cocamidopropyl Betaine, Panthanol, Water, Cetrimonium Choride, Hydrolised Wheat Protein, Ethylhexylglycerine, Geraniol</v>
      </c>
      <c r="AG30">
        <f t="shared" si="20"/>
        <v>0</v>
      </c>
      <c r="AH30">
        <f t="shared" si="20"/>
        <v>0</v>
      </c>
      <c r="AI30">
        <f t="shared" si="20"/>
        <v>0</v>
      </c>
      <c r="AJ30">
        <f t="shared" si="20"/>
        <v>0</v>
      </c>
      <c r="AK30">
        <f t="shared" si="20"/>
        <v>0</v>
      </c>
      <c r="AL30">
        <f t="shared" si="20"/>
        <v>0</v>
      </c>
      <c r="AM30">
        <f t="shared" si="20"/>
        <v>0</v>
      </c>
      <c r="AN30">
        <f t="shared" si="20"/>
        <v>0</v>
      </c>
      <c r="AO30">
        <f t="shared" si="20"/>
        <v>0</v>
      </c>
      <c r="AP30">
        <f t="shared" si="20"/>
        <v>0</v>
      </c>
      <c r="AQ30">
        <f t="shared" si="20"/>
        <v>0</v>
      </c>
      <c r="AR30">
        <f t="shared" si="20"/>
        <v>0</v>
      </c>
      <c r="AS30">
        <f t="shared" si="20"/>
        <v>0</v>
      </c>
      <c r="AT30">
        <f t="shared" si="20"/>
        <v>1</v>
      </c>
      <c r="AU30">
        <f t="shared" si="20"/>
        <v>0</v>
      </c>
      <c r="AV30">
        <f t="shared" si="20"/>
        <v>0</v>
      </c>
      <c r="AW30">
        <f t="shared" si="18"/>
        <v>0</v>
      </c>
      <c r="AX30">
        <f t="shared" si="18"/>
        <v>0</v>
      </c>
      <c r="AY30">
        <f t="shared" si="18"/>
        <v>0</v>
      </c>
      <c r="AZ30">
        <f t="shared" si="18"/>
        <v>0</v>
      </c>
      <c r="BA30">
        <f t="shared" si="18"/>
        <v>0</v>
      </c>
      <c r="BB30">
        <f t="shared" si="18"/>
        <v>0</v>
      </c>
      <c r="BC30">
        <f t="shared" si="18"/>
        <v>1</v>
      </c>
      <c r="BD30">
        <f t="shared" si="18"/>
        <v>0</v>
      </c>
      <c r="BE30">
        <f t="shared" si="22"/>
        <v>0</v>
      </c>
      <c r="BF30">
        <f t="shared" si="22"/>
        <v>1</v>
      </c>
      <c r="BG30">
        <f t="shared" si="22"/>
        <v>1</v>
      </c>
      <c r="BH30">
        <f t="shared" si="22"/>
        <v>1</v>
      </c>
      <c r="BI30">
        <f t="shared" si="22"/>
        <v>0</v>
      </c>
      <c r="BJ30">
        <f t="shared" si="22"/>
        <v>0</v>
      </c>
      <c r="BK30">
        <f t="shared" si="22"/>
        <v>0</v>
      </c>
      <c r="BL30">
        <f t="shared" si="22"/>
        <v>0</v>
      </c>
      <c r="BM30">
        <f t="shared" si="22"/>
        <v>0</v>
      </c>
      <c r="BN30">
        <f t="shared" si="22"/>
        <v>0</v>
      </c>
      <c r="BO30">
        <f t="shared" si="22"/>
        <v>0</v>
      </c>
      <c r="BP30">
        <f t="shared" si="22"/>
        <v>0</v>
      </c>
      <c r="BQ30">
        <f t="shared" si="22"/>
        <v>1</v>
      </c>
      <c r="BR30">
        <f t="shared" si="22"/>
        <v>1</v>
      </c>
      <c r="BS30">
        <f t="shared" si="22"/>
        <v>0</v>
      </c>
      <c r="BT30">
        <f t="shared" si="22"/>
        <v>0</v>
      </c>
      <c r="BU30">
        <f t="shared" si="21"/>
        <v>0</v>
      </c>
      <c r="BV30">
        <f t="shared" si="21"/>
        <v>1</v>
      </c>
      <c r="BW30">
        <f t="shared" si="21"/>
        <v>0</v>
      </c>
      <c r="BX30">
        <f t="shared" si="21"/>
        <v>1</v>
      </c>
      <c r="BY30">
        <f t="shared" si="21"/>
        <v>0</v>
      </c>
      <c r="BZ30">
        <f t="shared" si="21"/>
        <v>0</v>
      </c>
      <c r="CA30">
        <f t="shared" si="21"/>
        <v>0</v>
      </c>
      <c r="CB30">
        <f t="shared" si="19"/>
        <v>0</v>
      </c>
      <c r="CC30">
        <f t="shared" si="19"/>
        <v>0</v>
      </c>
      <c r="CD30">
        <f t="shared" si="19"/>
        <v>1</v>
      </c>
      <c r="CE30">
        <f t="shared" si="19"/>
        <v>0</v>
      </c>
      <c r="CF30">
        <f t="shared" si="19"/>
        <v>0</v>
      </c>
      <c r="CG30">
        <f t="shared" si="19"/>
        <v>0</v>
      </c>
      <c r="CH30">
        <f t="shared" si="19"/>
        <v>0</v>
      </c>
      <c r="CI30">
        <f t="shared" si="19"/>
        <v>0</v>
      </c>
      <c r="CJ30">
        <f t="shared" si="19"/>
        <v>0</v>
      </c>
      <c r="CK30">
        <f t="shared" si="19"/>
        <v>0</v>
      </c>
      <c r="CL30">
        <f t="shared" si="19"/>
        <v>0</v>
      </c>
      <c r="CM30">
        <f t="shared" si="19"/>
        <v>0</v>
      </c>
      <c r="CN30">
        <f t="shared" si="19"/>
        <v>0</v>
      </c>
      <c r="CO30">
        <f t="shared" si="19"/>
        <v>0</v>
      </c>
      <c r="CP30">
        <f t="shared" si="19"/>
        <v>0</v>
      </c>
      <c r="CQ30">
        <f t="shared" si="19"/>
        <v>0</v>
      </c>
      <c r="CR30">
        <f t="shared" si="15"/>
        <v>0</v>
      </c>
      <c r="CS30">
        <f t="shared" si="12"/>
        <v>0</v>
      </c>
      <c r="CT30">
        <f t="shared" si="12"/>
        <v>0</v>
      </c>
      <c r="CU30">
        <f t="shared" si="12"/>
        <v>0</v>
      </c>
      <c r="CV30">
        <f t="shared" si="12"/>
        <v>0</v>
      </c>
      <c r="CW30">
        <f t="shared" si="12"/>
        <v>0</v>
      </c>
      <c r="CX30">
        <f t="shared" si="12"/>
        <v>0</v>
      </c>
      <c r="CY30">
        <f t="shared" si="12"/>
        <v>1</v>
      </c>
      <c r="CZ30">
        <f t="shared" si="12"/>
        <v>1</v>
      </c>
      <c r="DA30">
        <f t="shared" si="12"/>
        <v>1</v>
      </c>
      <c r="DB30">
        <f t="shared" si="12"/>
        <v>0</v>
      </c>
      <c r="DC30">
        <f t="shared" si="12"/>
        <v>0</v>
      </c>
      <c r="DD30">
        <f t="shared" si="12"/>
        <v>0</v>
      </c>
      <c r="DE30">
        <f t="shared" si="12"/>
        <v>0</v>
      </c>
      <c r="DF30">
        <f t="shared" si="12"/>
        <v>0</v>
      </c>
      <c r="DG30">
        <f t="shared" si="12"/>
        <v>0</v>
      </c>
      <c r="DH30">
        <f t="shared" si="17"/>
        <v>0</v>
      </c>
      <c r="DI30">
        <f t="shared" si="17"/>
        <v>0</v>
      </c>
      <c r="DJ30">
        <f t="shared" si="17"/>
        <v>0</v>
      </c>
      <c r="DK30">
        <f t="shared" si="17"/>
        <v>0</v>
      </c>
      <c r="DL30">
        <f t="shared" si="17"/>
        <v>0</v>
      </c>
      <c r="DM30">
        <f t="shared" si="17"/>
        <v>0</v>
      </c>
      <c r="DN30">
        <f t="shared" si="17"/>
        <v>0</v>
      </c>
      <c r="DO30">
        <f t="shared" si="17"/>
        <v>0</v>
      </c>
      <c r="DP30">
        <f t="shared" si="17"/>
        <v>0</v>
      </c>
      <c r="DQ30">
        <f t="shared" si="17"/>
        <v>0</v>
      </c>
      <c r="DR30">
        <f t="shared" si="17"/>
        <v>0</v>
      </c>
      <c r="DS30">
        <f t="shared" si="17"/>
        <v>0</v>
      </c>
      <c r="DT30">
        <f t="shared" si="17"/>
        <v>0</v>
      </c>
      <c r="DU30">
        <f t="shared" si="17"/>
        <v>0</v>
      </c>
      <c r="DV30">
        <f t="shared" si="17"/>
        <v>0</v>
      </c>
      <c r="DW30">
        <f t="shared" si="17"/>
        <v>0</v>
      </c>
      <c r="DX30">
        <f t="shared" si="16"/>
        <v>0</v>
      </c>
      <c r="DY30">
        <f t="shared" si="11"/>
        <v>0</v>
      </c>
      <c r="DZ30">
        <f t="shared" si="8"/>
        <v>0</v>
      </c>
      <c r="EA30">
        <f t="shared" si="8"/>
        <v>0</v>
      </c>
      <c r="EB30">
        <f t="shared" si="8"/>
        <v>0</v>
      </c>
      <c r="EC30">
        <f t="shared" si="8"/>
        <v>0</v>
      </c>
      <c r="ED30">
        <f t="shared" si="8"/>
        <v>0</v>
      </c>
      <c r="EE30">
        <f t="shared" si="8"/>
        <v>0</v>
      </c>
      <c r="EF30">
        <f t="shared" si="8"/>
        <v>0</v>
      </c>
      <c r="EG30">
        <f t="shared" si="8"/>
        <v>0</v>
      </c>
      <c r="EH30">
        <f t="shared" si="8"/>
        <v>0</v>
      </c>
      <c r="EI30">
        <f t="shared" si="9"/>
        <v>1</v>
      </c>
      <c r="EJ30">
        <f t="shared" si="9"/>
        <v>1</v>
      </c>
      <c r="EK30">
        <f t="shared" si="9"/>
        <v>0</v>
      </c>
      <c r="EL30">
        <f t="shared" si="9"/>
        <v>0</v>
      </c>
      <c r="EM30">
        <f t="shared" si="9"/>
        <v>0</v>
      </c>
    </row>
    <row r="31" spans="1:143">
      <c r="A31" s="9" t="str">
        <f>_xlfn.XLOOKUP($E31,'Copy of Raw Data'!$E:$E,'Copy of Raw Data'!A:A,"ERROR",0,1)</f>
        <v>US</v>
      </c>
      <c r="B31" s="9" t="str">
        <f>_xlfn.XLOOKUP($E31,'Copy of Raw Data'!$E:$E,'Copy of Raw Data'!B:B,"ERROR",0,1)</f>
        <v>Hair Mousses</v>
      </c>
      <c r="C31" s="9" t="str">
        <f>_xlfn.XLOOKUP($E31,'Copy of Raw Data'!$E:$E,'Copy of Raw Data'!C:C,"ERROR",0,1)</f>
        <v>sexyhair</v>
      </c>
      <c r="D31" s="9" t="str">
        <f>_xlfn.XLOOKUP($E31,'Copy of Raw Data'!$E:$E,'Copy of Raw Data'!D:D,"ERROR",0,1)</f>
        <v>www.amazon.com/dp/B00BVMA9H0</v>
      </c>
      <c r="E31" s="9" t="s">
        <v>144</v>
      </c>
      <c r="F31" s="9" t="str">
        <f>_xlfn.XLOOKUP($E31,'Copy of Raw Data'!$E:$E,'Copy of Raw Data'!F:F,"ERROR",0,1)</f>
        <v>SexyHair Big Altitude Bodifying Blow Dry  Mousse , 6.8 Oz | Volume with Hold | Up to 72 Hours Humidity Resistance | Thermal Protection</v>
      </c>
      <c r="G31" s="9">
        <f>_xlfn.XLOOKUP($E31,'Copy of Raw Data'!$E:$E,'Copy of Raw Data'!G:G,"ERROR",0,1)</f>
        <v>10083</v>
      </c>
      <c r="H31" s="9">
        <f>_xlfn.XLOOKUP($E31,'Copy of Raw Data'!$E:$E,'Copy of Raw Data'!H:H,"ERROR",0,1)</f>
        <v>214002.43</v>
      </c>
      <c r="I31" s="9">
        <f>_xlfn.XLOOKUP($E31,'Copy of Raw Data'!$E:$E,'Copy of Raw Data'!I:I,"ERROR",0,1)</f>
        <v>0.00903291429717135</v>
      </c>
      <c r="J31" s="9" t="str">
        <f>_xlfn.XLOOKUP($E31,'Copy of Raw Data'!$E:$E,'Copy of 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_xlfn.XLOOKUP($E31,'Copy of Raw Data'!$E:$E,'Copy of Raw Data'!L:L,"ERROR",0,1)</f>
        <v>21.15</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_xlfn.XLOOKUP($E31,'Copy of Raw Data'!$E:$E,'Copy of Raw Data'!N:N,"ERROR",0,1)</f>
        <v>21.2</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0% to 2%</v>
      </c>
      <c r="P31" s="16">
        <f t="shared" si="2"/>
        <v>0.00235849056603777</v>
      </c>
      <c r="Q31" s="9">
        <f>_xlfn.XLOOKUP($E31,'Copy of Raw Data'!$E:$E,'Copy of Raw Data'!Q:Q,"ERROR",0,1)</f>
        <v>6.8</v>
      </c>
      <c r="R31" s="9" t="str">
        <f>_xlfn.XLOOKUP($E31,'Copy of Raw Data'!$E:$E,'Copy of Raw Data'!R:R,"ERROR",0,1)</f>
        <v>oz</v>
      </c>
      <c r="S31" s="17">
        <f t="shared" si="3"/>
        <v>3.11029411764706</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3 to 4</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0.1 to 0.2</v>
      </c>
      <c r="V31" s="17">
        <f t="shared" si="4"/>
        <v>0.105432771688317</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0.1 to 0.2</v>
      </c>
      <c r="X31" s="17">
        <f t="shared" si="5"/>
        <v>0.105184109490939</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6.8</v>
      </c>
      <c r="AA31" s="9" t="str">
        <f>_xlfn.XLOOKUP($E31,'Copy of Raw Data'!$E:$E,'Copy of Raw Data'!AA:AA,"ERROR",0,1)</f>
        <v>oz</v>
      </c>
      <c r="AB31" s="9" t="str">
        <f>_xlfn.XLOOKUP($E31,'Copy of Raw Data'!$E:$E,'Copy of Raw Data'!AB:AB,"ERROR",0,1)</f>
        <v>Spray Can</v>
      </c>
      <c r="AC31" s="9" t="str">
        <f>_xlfn.XLOOKUP($E31,'Copy of Raw Data'!$E:$E,'Copy of Raw Data'!AC:AC,"ERROR",0,1)</f>
        <v>Pack of 1</v>
      </c>
      <c r="AD31" s="9" t="str">
        <f>_xlfn.XLOOKUP($E31,'Copy of Raw Data'!$E:$E,'Copy of Raw Data'!AD:AD,"ERROR",0,1)</f>
        <v>Volumizing, Hold, Humidity Protection, Heat Protection</v>
      </c>
      <c r="AE31" s="9" t="str">
        <f>_xlfn.XLOOKUP($E31,'Copy of Raw Data'!$E:$E,'Copy of Raw Data'!AO:AO,"ERROR",0,1)</f>
        <v>Dairy Free, Cruelty Free</v>
      </c>
      <c r="AF31" s="9" t="str">
        <f>_xlfn.XLOOKUP($E31,'Copy of Raw Data'!$E:$E,'Copy of Raw Data'!AZ:AZ,"ERROR",0,1)</f>
        <v>Dimethicone, Hydrolized Wheat Protein</v>
      </c>
      <c r="AG31">
        <f t="shared" si="20"/>
        <v>0</v>
      </c>
      <c r="AH31">
        <f t="shared" si="20"/>
        <v>0</v>
      </c>
      <c r="AI31">
        <f t="shared" si="20"/>
        <v>0</v>
      </c>
      <c r="AJ31">
        <f t="shared" si="20"/>
        <v>0</v>
      </c>
      <c r="AK31">
        <f t="shared" si="20"/>
        <v>0</v>
      </c>
      <c r="AL31">
        <f t="shared" si="20"/>
        <v>0</v>
      </c>
      <c r="AM31">
        <f t="shared" si="20"/>
        <v>0</v>
      </c>
      <c r="AN31">
        <f t="shared" si="20"/>
        <v>0</v>
      </c>
      <c r="AO31">
        <f t="shared" si="20"/>
        <v>0</v>
      </c>
      <c r="AP31">
        <f t="shared" si="20"/>
        <v>0</v>
      </c>
      <c r="AQ31">
        <f t="shared" si="20"/>
        <v>0</v>
      </c>
      <c r="AR31">
        <f t="shared" si="20"/>
        <v>0</v>
      </c>
      <c r="AS31">
        <f t="shared" si="20"/>
        <v>0</v>
      </c>
      <c r="AT31">
        <f t="shared" si="20"/>
        <v>0</v>
      </c>
      <c r="AU31">
        <f t="shared" si="20"/>
        <v>0</v>
      </c>
      <c r="AV31">
        <f t="shared" si="20"/>
        <v>0</v>
      </c>
      <c r="AW31">
        <f t="shared" si="18"/>
        <v>0</v>
      </c>
      <c r="AX31">
        <f t="shared" si="18"/>
        <v>0</v>
      </c>
      <c r="AY31">
        <f t="shared" si="18"/>
        <v>0</v>
      </c>
      <c r="AZ31">
        <f t="shared" si="18"/>
        <v>0</v>
      </c>
      <c r="BA31">
        <f t="shared" si="18"/>
        <v>0</v>
      </c>
      <c r="BB31">
        <f t="shared" si="18"/>
        <v>0</v>
      </c>
      <c r="BC31">
        <f t="shared" si="18"/>
        <v>0</v>
      </c>
      <c r="BD31">
        <f t="shared" si="18"/>
        <v>0</v>
      </c>
      <c r="BE31">
        <f t="shared" si="22"/>
        <v>0</v>
      </c>
      <c r="BF31">
        <f t="shared" si="22"/>
        <v>0</v>
      </c>
      <c r="BG31">
        <f t="shared" si="22"/>
        <v>0</v>
      </c>
      <c r="BH31">
        <f t="shared" si="22"/>
        <v>0</v>
      </c>
      <c r="BI31">
        <f t="shared" si="22"/>
        <v>0</v>
      </c>
      <c r="BJ31">
        <f t="shared" si="22"/>
        <v>0</v>
      </c>
      <c r="BK31">
        <f t="shared" si="22"/>
        <v>0</v>
      </c>
      <c r="BL31">
        <f t="shared" si="22"/>
        <v>0</v>
      </c>
      <c r="BM31">
        <f t="shared" si="22"/>
        <v>0</v>
      </c>
      <c r="BN31">
        <f t="shared" si="22"/>
        <v>1</v>
      </c>
      <c r="BO31">
        <f t="shared" si="22"/>
        <v>0</v>
      </c>
      <c r="BP31">
        <f t="shared" si="22"/>
        <v>0</v>
      </c>
      <c r="BQ31">
        <f t="shared" si="22"/>
        <v>0</v>
      </c>
      <c r="BR31">
        <f t="shared" si="22"/>
        <v>0</v>
      </c>
      <c r="BS31">
        <f t="shared" si="22"/>
        <v>0</v>
      </c>
      <c r="BT31">
        <f t="shared" si="22"/>
        <v>0</v>
      </c>
      <c r="BU31">
        <f t="shared" si="21"/>
        <v>0</v>
      </c>
      <c r="BV31">
        <f t="shared" si="21"/>
        <v>0</v>
      </c>
      <c r="BW31">
        <f t="shared" si="21"/>
        <v>0</v>
      </c>
      <c r="BX31">
        <f t="shared" si="21"/>
        <v>0</v>
      </c>
      <c r="BY31">
        <f t="shared" si="21"/>
        <v>0</v>
      </c>
      <c r="BZ31">
        <f t="shared" si="21"/>
        <v>0</v>
      </c>
      <c r="CA31">
        <f t="shared" si="21"/>
        <v>0</v>
      </c>
      <c r="CB31">
        <f t="shared" si="19"/>
        <v>0</v>
      </c>
      <c r="CC31">
        <f t="shared" si="19"/>
        <v>0</v>
      </c>
      <c r="CD31">
        <f t="shared" si="19"/>
        <v>0</v>
      </c>
      <c r="CE31">
        <f t="shared" si="19"/>
        <v>1</v>
      </c>
      <c r="CF31">
        <f t="shared" si="19"/>
        <v>0</v>
      </c>
      <c r="CG31">
        <f t="shared" si="19"/>
        <v>0</v>
      </c>
      <c r="CH31">
        <f t="shared" si="19"/>
        <v>0</v>
      </c>
      <c r="CI31">
        <f t="shared" si="19"/>
        <v>0</v>
      </c>
      <c r="CJ31">
        <f t="shared" si="19"/>
        <v>0</v>
      </c>
      <c r="CK31">
        <f t="shared" si="19"/>
        <v>0</v>
      </c>
      <c r="CL31">
        <f t="shared" si="19"/>
        <v>0</v>
      </c>
      <c r="CM31">
        <f t="shared" si="19"/>
        <v>0</v>
      </c>
      <c r="CN31">
        <f t="shared" si="19"/>
        <v>0</v>
      </c>
      <c r="CO31">
        <f t="shared" si="19"/>
        <v>0</v>
      </c>
      <c r="CP31">
        <f t="shared" si="19"/>
        <v>0</v>
      </c>
      <c r="CQ31">
        <f t="shared" si="19"/>
        <v>0</v>
      </c>
      <c r="CR31">
        <f t="shared" si="15"/>
        <v>0</v>
      </c>
      <c r="CS31">
        <f t="shared" si="12"/>
        <v>0</v>
      </c>
      <c r="CT31">
        <f t="shared" si="12"/>
        <v>0</v>
      </c>
      <c r="CU31">
        <f t="shared" si="12"/>
        <v>0</v>
      </c>
      <c r="CV31">
        <f t="shared" si="12"/>
        <v>0</v>
      </c>
      <c r="CW31">
        <f t="shared" si="12"/>
        <v>0</v>
      </c>
      <c r="CX31">
        <f t="shared" si="12"/>
        <v>0</v>
      </c>
      <c r="CY31">
        <f t="shared" si="12"/>
        <v>0</v>
      </c>
      <c r="CZ31">
        <f t="shared" si="12"/>
        <v>0</v>
      </c>
      <c r="DA31">
        <f t="shared" si="12"/>
        <v>0</v>
      </c>
      <c r="DB31">
        <f t="shared" si="12"/>
        <v>0</v>
      </c>
      <c r="DC31">
        <f t="shared" si="12"/>
        <v>0</v>
      </c>
      <c r="DD31">
        <f t="shared" si="12"/>
        <v>0</v>
      </c>
      <c r="DE31">
        <f t="shared" si="12"/>
        <v>0</v>
      </c>
      <c r="DF31">
        <f t="shared" si="12"/>
        <v>0</v>
      </c>
      <c r="DG31">
        <f t="shared" si="12"/>
        <v>0</v>
      </c>
      <c r="DH31">
        <f t="shared" si="17"/>
        <v>0</v>
      </c>
      <c r="DI31">
        <f t="shared" si="17"/>
        <v>0</v>
      </c>
      <c r="DJ31">
        <f t="shared" si="17"/>
        <v>0</v>
      </c>
      <c r="DK31">
        <f t="shared" si="17"/>
        <v>0</v>
      </c>
      <c r="DL31">
        <f t="shared" si="17"/>
        <v>0</v>
      </c>
      <c r="DM31">
        <f t="shared" si="17"/>
        <v>0</v>
      </c>
      <c r="DN31">
        <f t="shared" si="17"/>
        <v>0</v>
      </c>
      <c r="DO31">
        <f t="shared" si="17"/>
        <v>0</v>
      </c>
      <c r="DP31">
        <f t="shared" si="17"/>
        <v>0</v>
      </c>
      <c r="DQ31">
        <f t="shared" si="17"/>
        <v>0</v>
      </c>
      <c r="DR31">
        <f t="shared" si="17"/>
        <v>0</v>
      </c>
      <c r="DS31">
        <f t="shared" si="17"/>
        <v>0</v>
      </c>
      <c r="DT31">
        <f t="shared" si="17"/>
        <v>0</v>
      </c>
      <c r="DU31">
        <f t="shared" si="17"/>
        <v>0</v>
      </c>
      <c r="DV31">
        <f t="shared" si="17"/>
        <v>0</v>
      </c>
      <c r="DW31">
        <f t="shared" si="17"/>
        <v>0</v>
      </c>
      <c r="DX31">
        <f t="shared" si="16"/>
        <v>0</v>
      </c>
      <c r="DY31">
        <f t="shared" si="11"/>
        <v>0</v>
      </c>
      <c r="DZ31">
        <f t="shared" si="8"/>
        <v>0</v>
      </c>
      <c r="EA31">
        <f t="shared" si="8"/>
        <v>0</v>
      </c>
      <c r="EB31">
        <f t="shared" si="8"/>
        <v>0</v>
      </c>
      <c r="EC31">
        <f t="shared" si="8"/>
        <v>0</v>
      </c>
      <c r="ED31">
        <f t="shared" si="8"/>
        <v>0</v>
      </c>
      <c r="EE31">
        <f t="shared" si="8"/>
        <v>0</v>
      </c>
      <c r="EF31">
        <f t="shared" si="8"/>
        <v>0</v>
      </c>
      <c r="EG31">
        <f t="shared" si="8"/>
        <v>0</v>
      </c>
      <c r="EH31">
        <f t="shared" si="8"/>
        <v>0</v>
      </c>
      <c r="EI31">
        <f t="shared" si="9"/>
        <v>0</v>
      </c>
      <c r="EJ31">
        <f t="shared" si="9"/>
        <v>1</v>
      </c>
      <c r="EK31">
        <f t="shared" si="9"/>
        <v>0</v>
      </c>
      <c r="EL31">
        <f t="shared" si="9"/>
        <v>0</v>
      </c>
      <c r="EM31">
        <f t="shared" si="9"/>
        <v>0</v>
      </c>
    </row>
    <row r="32" spans="1:143">
      <c r="A32" s="9" t="str">
        <f>_xlfn.XLOOKUP($E32,'Copy of Raw Data'!$E:$E,'Copy of Raw Data'!A:A,"ERROR",0,1)</f>
        <v>US</v>
      </c>
      <c r="B32" s="9" t="str">
        <f>_xlfn.XLOOKUP($E32,'Copy of Raw Data'!$E:$E,'Copy of Raw Data'!B:B,"ERROR",0,1)</f>
        <v>Hair Mousses</v>
      </c>
      <c r="C32" s="9" t="str">
        <f>_xlfn.XLOOKUP($E32,'Copy of Raw Data'!$E:$E,'Copy of Raw Data'!C:C,"ERROR",0,1)</f>
        <v>kenra</v>
      </c>
      <c r="D32" s="9" t="str">
        <f>_xlfn.XLOOKUP($E32,'Copy of Raw Data'!$E:$E,'Copy of Raw Data'!D:D,"ERROR",0,1)</f>
        <v>www.amazon.com/dp/B00180ZWDQ</v>
      </c>
      <c r="E32" s="9" t="s">
        <v>147</v>
      </c>
      <c r="F32" s="9" t="str">
        <f>_xlfn.XLOOKUP($E32,'Copy of Raw Data'!$E:$E,'Copy of Raw Data'!F:F,"ERROR",0,1)</f>
        <v>Kenra Volume Mousse 12 | Medium Hold Mousse | Non-Drying, Non-Flaking Lightweight Formulation |Styling Control Without Stiffness Or Stickiness | Tames Frizz &amp; Conditions | All Hair Types | 8 oz</v>
      </c>
      <c r="G32" s="9">
        <f>_xlfn.XLOOKUP($E32,'Copy of Raw Data'!$E:$E,'Copy of Raw Data'!G:G,"ERROR",0,1)</f>
        <v>11801</v>
      </c>
      <c r="H32" s="9">
        <f>_xlfn.XLOOKUP($E32,'Copy of Raw Data'!$E:$E,'Copy of Raw Data'!H:H,"ERROR",0,1)</f>
        <v>212466.42</v>
      </c>
      <c r="I32" s="9">
        <f>_xlfn.XLOOKUP($E32,'Copy of Raw Data'!$E:$E,'Copy of Raw Data'!I:I,"ERROR",0,1)</f>
        <v>0.00879720767834886</v>
      </c>
      <c r="J32" s="9" t="str">
        <f>_xlfn.XLOOKUP($E32,'Copy of Raw Data'!$E:$E,'Copy of 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15 to 20</v>
      </c>
      <c r="L32" s="9">
        <f>_xlfn.XLOOKUP($E32,'Copy of Raw Data'!$E:$E,'Copy of Raw Data'!L:L,"ERROR",0,1)</f>
        <v>18.05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15 to 20</v>
      </c>
      <c r="N32" s="9">
        <f>_xlfn.XLOOKUP($E32,'Copy of Raw Data'!$E:$E,'Copy of Raw Data'!N:N,"ERROR",0,1)</f>
        <v>19.99</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8% to 10%</v>
      </c>
      <c r="P32" s="16">
        <f t="shared" si="2"/>
        <v>0.097048524262131</v>
      </c>
      <c r="Q32" s="9">
        <f>_xlfn.XLOOKUP($E32,'Copy of Raw Data'!$E:$E,'Copy of Raw Data'!Q:Q,"ERROR",0,1)</f>
        <v>8</v>
      </c>
      <c r="R32" s="9" t="str">
        <f>_xlfn.XLOOKUP($E32,'Copy of Raw Data'!$E:$E,'Copy of Raw Data'!R:R,"ERROR",0,1)</f>
        <v>oz</v>
      </c>
      <c r="S32" s="17">
        <f t="shared" si="3"/>
        <v>2.25625</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2 to 3</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7">
        <f t="shared" si="4"/>
        <v>0.0845028745350017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7">
        <f t="shared" si="5"/>
        <v>0.0763019952654718</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8</v>
      </c>
      <c r="AA32" s="9" t="str">
        <f>_xlfn.XLOOKUP($E32,'Copy of Raw Data'!$E:$E,'Copy of Raw Data'!AA:AA,"ERROR",0,1)</f>
        <v>oz</v>
      </c>
      <c r="AB32" s="9" t="str">
        <f>_xlfn.XLOOKUP($E32,'Copy of Raw Data'!$E:$E,'Copy of Raw Data'!AB:AB,"ERROR",0,1)</f>
        <v>Spray Can</v>
      </c>
      <c r="AC32" s="9" t="str">
        <f>_xlfn.XLOOKUP($E32,'Copy of Raw Data'!$E:$E,'Copy of Raw Data'!AC:AC,"ERROR",0,1)</f>
        <v>Pack of 1</v>
      </c>
      <c r="AD32" s="9" t="str">
        <f>_xlfn.XLOOKUP($E32,'Copy of Raw Data'!$E:$E,'Copy of Raw Data'!AD:AD,"ERROR",0,1)</f>
        <v>Flake Control, Non-Drying, Frizz Control, Hold, Heat Protection, Lightweight</v>
      </c>
      <c r="AE32" s="9" t="str">
        <f>_xlfn.XLOOKUP($E32,'Copy of Raw Data'!$E:$E,'Copy of Raw Data'!AO:AO,"ERROR",0,1)</f>
        <v>Alcohol Free</v>
      </c>
      <c r="AF32" s="9" t="str">
        <f>_xlfn.XLOOKUP($E32,'Copy of Raw Data'!$E:$E,'Copy of Raw Data'!AZ:AZ,"ERROR",0,1)</f>
        <v>Water, Dimethicone, Diazolidinyl Urea, Hydrolized Wheat Protein</v>
      </c>
      <c r="AG32">
        <f t="shared" si="20"/>
        <v>0</v>
      </c>
      <c r="AH32">
        <f t="shared" si="20"/>
        <v>0</v>
      </c>
      <c r="AI32">
        <f t="shared" si="20"/>
        <v>0</v>
      </c>
      <c r="AJ32">
        <f t="shared" si="20"/>
        <v>0</v>
      </c>
      <c r="AK32">
        <f t="shared" si="20"/>
        <v>0</v>
      </c>
      <c r="AL32">
        <f t="shared" si="20"/>
        <v>0</v>
      </c>
      <c r="AM32">
        <f t="shared" si="20"/>
        <v>0</v>
      </c>
      <c r="AN32">
        <f t="shared" si="20"/>
        <v>0</v>
      </c>
      <c r="AO32">
        <f t="shared" si="20"/>
        <v>0</v>
      </c>
      <c r="AP32">
        <f t="shared" si="20"/>
        <v>0</v>
      </c>
      <c r="AQ32">
        <f t="shared" si="20"/>
        <v>0</v>
      </c>
      <c r="AR32">
        <f t="shared" si="20"/>
        <v>0</v>
      </c>
      <c r="AS32">
        <f t="shared" si="20"/>
        <v>0</v>
      </c>
      <c r="AT32">
        <f t="shared" si="20"/>
        <v>0</v>
      </c>
      <c r="AU32">
        <f t="shared" si="20"/>
        <v>0</v>
      </c>
      <c r="AV32">
        <f t="shared" si="20"/>
        <v>0</v>
      </c>
      <c r="AW32">
        <f t="shared" si="18"/>
        <v>0</v>
      </c>
      <c r="AX32">
        <f t="shared" si="18"/>
        <v>0</v>
      </c>
      <c r="AY32">
        <f t="shared" si="18"/>
        <v>0</v>
      </c>
      <c r="AZ32">
        <f t="shared" si="18"/>
        <v>0</v>
      </c>
      <c r="BA32">
        <f t="shared" si="18"/>
        <v>0</v>
      </c>
      <c r="BB32">
        <f t="shared" si="18"/>
        <v>0</v>
      </c>
      <c r="BC32">
        <f t="shared" si="18"/>
        <v>0</v>
      </c>
      <c r="BD32">
        <f t="shared" si="18"/>
        <v>0</v>
      </c>
      <c r="BE32">
        <f t="shared" si="22"/>
        <v>0</v>
      </c>
      <c r="BF32">
        <f t="shared" si="22"/>
        <v>0</v>
      </c>
      <c r="BG32">
        <f t="shared" si="22"/>
        <v>0</v>
      </c>
      <c r="BH32">
        <f t="shared" si="22"/>
        <v>0</v>
      </c>
      <c r="BI32">
        <f t="shared" si="22"/>
        <v>0</v>
      </c>
      <c r="BJ32">
        <f t="shared" si="22"/>
        <v>0</v>
      </c>
      <c r="BK32">
        <f t="shared" si="22"/>
        <v>0</v>
      </c>
      <c r="BL32">
        <f t="shared" si="22"/>
        <v>0</v>
      </c>
      <c r="BM32">
        <f t="shared" si="22"/>
        <v>1</v>
      </c>
      <c r="BN32">
        <f t="shared" si="22"/>
        <v>1</v>
      </c>
      <c r="BO32">
        <f t="shared" si="22"/>
        <v>0</v>
      </c>
      <c r="BP32">
        <f t="shared" si="22"/>
        <v>0</v>
      </c>
      <c r="BQ32">
        <f t="shared" si="22"/>
        <v>0</v>
      </c>
      <c r="BR32">
        <f t="shared" si="22"/>
        <v>0</v>
      </c>
      <c r="BS32">
        <f t="shared" si="22"/>
        <v>0</v>
      </c>
      <c r="BT32">
        <f t="shared" si="22"/>
        <v>0</v>
      </c>
      <c r="BU32">
        <f t="shared" si="21"/>
        <v>0</v>
      </c>
      <c r="BV32">
        <f t="shared" si="21"/>
        <v>0</v>
      </c>
      <c r="BW32">
        <f t="shared" si="21"/>
        <v>0</v>
      </c>
      <c r="BX32">
        <f t="shared" si="21"/>
        <v>0</v>
      </c>
      <c r="BY32">
        <f t="shared" si="21"/>
        <v>0</v>
      </c>
      <c r="BZ32">
        <f t="shared" si="21"/>
        <v>0</v>
      </c>
      <c r="CA32">
        <f t="shared" si="21"/>
        <v>0</v>
      </c>
      <c r="CB32">
        <f t="shared" si="19"/>
        <v>0</v>
      </c>
      <c r="CC32">
        <f t="shared" si="19"/>
        <v>0</v>
      </c>
      <c r="CD32">
        <f t="shared" si="19"/>
        <v>0</v>
      </c>
      <c r="CE32">
        <f t="shared" si="19"/>
        <v>1</v>
      </c>
      <c r="CF32">
        <f t="shared" si="19"/>
        <v>0</v>
      </c>
      <c r="CG32">
        <f t="shared" si="19"/>
        <v>0</v>
      </c>
      <c r="CH32">
        <f t="shared" si="19"/>
        <v>0</v>
      </c>
      <c r="CI32">
        <f t="shared" si="19"/>
        <v>0</v>
      </c>
      <c r="CJ32">
        <f t="shared" si="19"/>
        <v>0</v>
      </c>
      <c r="CK32">
        <f t="shared" si="19"/>
        <v>0</v>
      </c>
      <c r="CL32">
        <f t="shared" si="19"/>
        <v>0</v>
      </c>
      <c r="CM32">
        <f t="shared" si="19"/>
        <v>0</v>
      </c>
      <c r="CN32">
        <f t="shared" si="19"/>
        <v>0</v>
      </c>
      <c r="CO32">
        <f t="shared" si="19"/>
        <v>0</v>
      </c>
      <c r="CP32">
        <f t="shared" si="19"/>
        <v>0</v>
      </c>
      <c r="CQ32">
        <f t="shared" si="19"/>
        <v>0</v>
      </c>
      <c r="CR32">
        <f t="shared" si="15"/>
        <v>0</v>
      </c>
      <c r="CS32">
        <f t="shared" si="12"/>
        <v>0</v>
      </c>
      <c r="CT32">
        <f t="shared" si="12"/>
        <v>0</v>
      </c>
      <c r="CU32">
        <f t="shared" si="12"/>
        <v>0</v>
      </c>
      <c r="CV32">
        <f t="shared" si="12"/>
        <v>0</v>
      </c>
      <c r="CW32">
        <f t="shared" si="12"/>
        <v>0</v>
      </c>
      <c r="CX32">
        <f t="shared" si="12"/>
        <v>0</v>
      </c>
      <c r="CY32">
        <f t="shared" si="12"/>
        <v>0</v>
      </c>
      <c r="CZ32">
        <f t="shared" si="12"/>
        <v>0</v>
      </c>
      <c r="DA32">
        <f t="shared" si="12"/>
        <v>0</v>
      </c>
      <c r="DB32">
        <f t="shared" si="12"/>
        <v>0</v>
      </c>
      <c r="DC32">
        <f t="shared" si="12"/>
        <v>0</v>
      </c>
      <c r="DD32">
        <f t="shared" si="12"/>
        <v>0</v>
      </c>
      <c r="DE32">
        <f t="shared" si="12"/>
        <v>0</v>
      </c>
      <c r="DF32">
        <f t="shared" si="12"/>
        <v>0</v>
      </c>
      <c r="DG32">
        <f t="shared" si="12"/>
        <v>0</v>
      </c>
      <c r="DH32">
        <f t="shared" si="17"/>
        <v>0</v>
      </c>
      <c r="DI32">
        <f t="shared" si="17"/>
        <v>0</v>
      </c>
      <c r="DJ32">
        <f t="shared" si="17"/>
        <v>0</v>
      </c>
      <c r="DK32">
        <f t="shared" si="17"/>
        <v>0</v>
      </c>
      <c r="DL32">
        <f t="shared" si="17"/>
        <v>0</v>
      </c>
      <c r="DM32">
        <f t="shared" si="17"/>
        <v>0</v>
      </c>
      <c r="DN32">
        <f t="shared" si="17"/>
        <v>0</v>
      </c>
      <c r="DO32">
        <f t="shared" si="17"/>
        <v>0</v>
      </c>
      <c r="DP32">
        <f t="shared" si="17"/>
        <v>0</v>
      </c>
      <c r="DQ32">
        <f t="shared" si="17"/>
        <v>0</v>
      </c>
      <c r="DR32">
        <f t="shared" si="17"/>
        <v>0</v>
      </c>
      <c r="DS32">
        <f t="shared" si="17"/>
        <v>0</v>
      </c>
      <c r="DT32">
        <f t="shared" si="17"/>
        <v>0</v>
      </c>
      <c r="DU32">
        <f t="shared" si="17"/>
        <v>0</v>
      </c>
      <c r="DV32">
        <f t="shared" si="17"/>
        <v>0</v>
      </c>
      <c r="DW32">
        <f t="shared" si="17"/>
        <v>0</v>
      </c>
      <c r="DX32">
        <f t="shared" si="16"/>
        <v>0</v>
      </c>
      <c r="DY32">
        <f t="shared" si="11"/>
        <v>0</v>
      </c>
      <c r="DZ32">
        <f t="shared" si="8"/>
        <v>0</v>
      </c>
      <c r="EA32">
        <f t="shared" si="8"/>
        <v>0</v>
      </c>
      <c r="EB32">
        <f t="shared" si="8"/>
        <v>0</v>
      </c>
      <c r="EC32">
        <f t="shared" si="8"/>
        <v>0</v>
      </c>
      <c r="ED32">
        <f t="shared" si="8"/>
        <v>0</v>
      </c>
      <c r="EE32">
        <f t="shared" si="8"/>
        <v>0</v>
      </c>
      <c r="EF32">
        <f t="shared" si="8"/>
        <v>0</v>
      </c>
      <c r="EG32">
        <f t="shared" si="8"/>
        <v>0</v>
      </c>
      <c r="EH32">
        <f t="shared" si="8"/>
        <v>0</v>
      </c>
      <c r="EI32">
        <f t="shared" si="9"/>
        <v>1</v>
      </c>
      <c r="EJ32">
        <f t="shared" si="9"/>
        <v>1</v>
      </c>
      <c r="EK32">
        <f t="shared" si="9"/>
        <v>0</v>
      </c>
      <c r="EL32">
        <f t="shared" si="9"/>
        <v>0</v>
      </c>
      <c r="EM32">
        <f t="shared" si="9"/>
        <v>0</v>
      </c>
    </row>
    <row r="33" spans="1:143">
      <c r="A33" s="9" t="str">
        <f>_xlfn.XLOOKUP($E33,'Copy of Raw Data'!$E:$E,'Copy of Raw Data'!A:A,"ERROR",0,1)</f>
        <v>US</v>
      </c>
      <c r="B33" s="9" t="str">
        <f>_xlfn.XLOOKUP($E33,'Copy of Raw Data'!$E:$E,'Copy of Raw Data'!B:B,"ERROR",0,1)</f>
        <v>Hair Mousses</v>
      </c>
      <c r="C33" s="9" t="str">
        <f>_xlfn.XLOOKUP($E33,'Copy of Raw Data'!$E:$E,'Copy of Raw Data'!C:C,"ERROR",0,1)</f>
        <v>biolage</v>
      </c>
      <c r="D33" s="9" t="str">
        <f>_xlfn.XLOOKUP($E33,'Copy of Raw Data'!$E:$E,'Copy of Raw Data'!D:D,"ERROR",0,1)</f>
        <v>www.amazon.com/dp/B07FKDLB89</v>
      </c>
      <c r="E33" s="9" t="s">
        <v>150</v>
      </c>
      <c r="F33" s="9" t="str">
        <f>_xlfn.XLOOKUP($E33,'Copy of Raw Data'!$E:$E,'Copy of 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3" s="9">
        <f>_xlfn.XLOOKUP($E33,'Copy of Raw Data'!$E:$E,'Copy of Raw Data'!G:G,"ERROR",0,1)</f>
        <v>9431</v>
      </c>
      <c r="H33" s="9">
        <f>_xlfn.XLOOKUP($E33,'Copy of Raw Data'!$E:$E,'Copy of Raw Data'!H:H,"ERROR",0,1)</f>
        <v>206922.28</v>
      </c>
      <c r="I33" s="9">
        <f>_xlfn.XLOOKUP($E33,'Copy of Raw Data'!$E:$E,'Copy of Raw Data'!I:I,"ERROR",0,1)</f>
        <v>0.00836871457979958</v>
      </c>
      <c r="J33" s="9" t="str">
        <f>_xlfn.XLOOKUP($E33,'Copy of Raw Data'!$E:$E,'Copy of 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20 to 30</v>
      </c>
      <c r="L33" s="9">
        <f>_xlfn.XLOOKUP($E33,'Copy of Raw Data'!$E:$E,'Copy of Raw Data'!L:L,"ERROR",0,1)</f>
        <v>21.93</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20 to 30</v>
      </c>
      <c r="N33" s="9">
        <f>_xlfn.XLOOKUP($E33,'Copy of Raw Data'!$E:$E,'Copy of Raw Data'!N:N,"ERROR",0,1)</f>
        <v>22</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0% to 2%</v>
      </c>
      <c r="P33" s="16">
        <f t="shared" si="2"/>
        <v>0.00318181818181819</v>
      </c>
      <c r="Q33" s="9">
        <f>_xlfn.XLOOKUP($E33,'Copy of Raw Data'!$E:$E,'Copy of Raw Data'!Q:Q,"ERROR",0,1)</f>
        <v>8.25</v>
      </c>
      <c r="R33" s="9" t="str">
        <f>_xlfn.XLOOKUP($E33,'Copy of Raw Data'!$E:$E,'Copy of Raw Data'!R:R,"ERROR",0,1)</f>
        <v>fl oz</v>
      </c>
      <c r="S33" s="17">
        <f t="shared" si="3"/>
        <v>2.55594405594406</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4"/>
        <v>0.0867129713933907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5"/>
        <v>0.0864370664844118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17">
        <f t="array" ref="Z33">_xlfn.IFS(AA33="oz",_xlfn.IFS(R33="oz",Q33,R33="fl oz",Q33*1.04,R33="ml",Q33*0.0338),AA33="fl oz",_xlfn.IFS(R33="oz",Q33/1.04,R33="fl oz",Q33,R33="ml",Q33*0.0338/1.04),AA33="ml",_xlfn.IFS(R33="oz",Q33/0.0338,R33="fl oz",Q33*1.04/0.0338,R33="ml",Q33))</f>
        <v>8.58</v>
      </c>
      <c r="AA33" s="9" t="str">
        <f>_xlfn.XLOOKUP($E33,'Copy of Raw Data'!$E:$E,'Copy of Raw Data'!AA:AA,"ERROR",0,1)</f>
        <v>oz</v>
      </c>
      <c r="AB33" s="9" t="str">
        <f>_xlfn.XLOOKUP($E33,'Copy of Raw Data'!$E:$E,'Copy of Raw Data'!AB:AB,"ERROR",0,1)</f>
        <v>Spray Can</v>
      </c>
      <c r="AC33" s="9" t="str">
        <f>_xlfn.XLOOKUP($E33,'Copy of Raw Data'!$E:$E,'Copy of Raw Data'!AC:AC,"ERROR",0,1)</f>
        <v>Pack of 1</v>
      </c>
      <c r="AD33" s="9" t="str">
        <f>_xlfn.XLOOKUP($E33,'Copy of Raw Data'!$E:$E,'Copy of Raw Data'!AD:AD,"ERROR",0,1)</f>
        <v>Hold, UV Protection, Moisturizing</v>
      </c>
      <c r="AE33" s="9" t="str">
        <f>_xlfn.XLOOKUP($E33,'Copy of Raw Data'!$E:$E,'Copy of Raw Data'!AO:AO,"ERROR",0,1)</f>
        <v>Paraben Free, Vegan, Cruelty Free, Recycled Packaging</v>
      </c>
      <c r="AF33" s="9" t="str">
        <f>_xlfn.XLOOKUP($E33,'Copy of Raw Data'!$E:$E,'Copy of Raw Data'!AZ:AZ,"ERROR",0,1)</f>
        <v>Water, Castor Oil, Tetrasodium edta, Dimethicone, Geraniol, Agave, Citric Acid</v>
      </c>
      <c r="AG33">
        <f t="shared" si="20"/>
        <v>0</v>
      </c>
      <c r="AH33">
        <f t="shared" si="20"/>
        <v>0</v>
      </c>
      <c r="AI33">
        <f t="shared" si="20"/>
        <v>1</v>
      </c>
      <c r="AJ33">
        <f t="shared" si="20"/>
        <v>0</v>
      </c>
      <c r="AK33">
        <f t="shared" si="20"/>
        <v>0</v>
      </c>
      <c r="AL33">
        <f t="shared" si="20"/>
        <v>0</v>
      </c>
      <c r="AM33">
        <f t="shared" si="20"/>
        <v>0</v>
      </c>
      <c r="AN33">
        <f t="shared" si="20"/>
        <v>0</v>
      </c>
      <c r="AO33">
        <f t="shared" si="20"/>
        <v>0</v>
      </c>
      <c r="AP33">
        <f t="shared" si="20"/>
        <v>0</v>
      </c>
      <c r="AQ33">
        <f t="shared" si="20"/>
        <v>0</v>
      </c>
      <c r="AR33">
        <f t="shared" si="20"/>
        <v>0</v>
      </c>
      <c r="AS33">
        <f t="shared" si="20"/>
        <v>0</v>
      </c>
      <c r="AT33">
        <f t="shared" si="20"/>
        <v>0</v>
      </c>
      <c r="AU33">
        <f t="shared" si="20"/>
        <v>0</v>
      </c>
      <c r="AV33">
        <f t="shared" si="20"/>
        <v>0</v>
      </c>
      <c r="AW33">
        <f t="shared" si="18"/>
        <v>0</v>
      </c>
      <c r="AX33">
        <f t="shared" si="18"/>
        <v>0</v>
      </c>
      <c r="AY33">
        <f t="shared" si="18"/>
        <v>0</v>
      </c>
      <c r="AZ33">
        <f t="shared" si="18"/>
        <v>1</v>
      </c>
      <c r="BA33">
        <f t="shared" si="18"/>
        <v>0</v>
      </c>
      <c r="BB33">
        <f t="shared" si="18"/>
        <v>0</v>
      </c>
      <c r="BC33">
        <f t="shared" si="18"/>
        <v>0</v>
      </c>
      <c r="BD33">
        <f t="shared" si="18"/>
        <v>0</v>
      </c>
      <c r="BE33">
        <f t="shared" si="22"/>
        <v>1</v>
      </c>
      <c r="BF33">
        <f t="shared" si="22"/>
        <v>0</v>
      </c>
      <c r="BG33">
        <f t="shared" si="22"/>
        <v>0</v>
      </c>
      <c r="BH33">
        <f t="shared" si="22"/>
        <v>0</v>
      </c>
      <c r="BI33">
        <f t="shared" si="22"/>
        <v>0</v>
      </c>
      <c r="BJ33">
        <f t="shared" si="22"/>
        <v>0</v>
      </c>
      <c r="BK33">
        <f t="shared" si="22"/>
        <v>0</v>
      </c>
      <c r="BL33">
        <f t="shared" si="22"/>
        <v>0</v>
      </c>
      <c r="BM33">
        <f t="shared" si="22"/>
        <v>0</v>
      </c>
      <c r="BN33">
        <f t="shared" si="22"/>
        <v>1</v>
      </c>
      <c r="BO33">
        <f t="shared" si="22"/>
        <v>0</v>
      </c>
      <c r="BP33">
        <f t="shared" si="22"/>
        <v>0</v>
      </c>
      <c r="BQ33">
        <f t="shared" si="22"/>
        <v>0</v>
      </c>
      <c r="BR33">
        <f t="shared" si="22"/>
        <v>0</v>
      </c>
      <c r="BS33">
        <f t="shared" si="22"/>
        <v>0</v>
      </c>
      <c r="BT33">
        <f t="shared" si="22"/>
        <v>0</v>
      </c>
      <c r="BU33">
        <f t="shared" si="21"/>
        <v>0</v>
      </c>
      <c r="BV33">
        <f t="shared" si="21"/>
        <v>1</v>
      </c>
      <c r="BW33">
        <f t="shared" si="21"/>
        <v>0</v>
      </c>
      <c r="BX33">
        <f t="shared" si="21"/>
        <v>0</v>
      </c>
      <c r="BY33">
        <f t="shared" si="21"/>
        <v>0</v>
      </c>
      <c r="BZ33">
        <f t="shared" si="21"/>
        <v>0</v>
      </c>
      <c r="CA33">
        <f t="shared" si="21"/>
        <v>0</v>
      </c>
      <c r="CB33">
        <f t="shared" si="19"/>
        <v>0</v>
      </c>
      <c r="CC33">
        <f t="shared" si="19"/>
        <v>0</v>
      </c>
      <c r="CD33">
        <f t="shared" si="19"/>
        <v>0</v>
      </c>
      <c r="CE33">
        <f t="shared" si="19"/>
        <v>0</v>
      </c>
      <c r="CF33">
        <f t="shared" si="19"/>
        <v>0</v>
      </c>
      <c r="CG33">
        <f t="shared" si="19"/>
        <v>0</v>
      </c>
      <c r="CH33">
        <f t="shared" si="19"/>
        <v>0</v>
      </c>
      <c r="CI33">
        <f t="shared" si="19"/>
        <v>0</v>
      </c>
      <c r="CJ33">
        <f t="shared" si="19"/>
        <v>0</v>
      </c>
      <c r="CK33">
        <f t="shared" si="19"/>
        <v>0</v>
      </c>
      <c r="CL33">
        <f t="shared" si="19"/>
        <v>0</v>
      </c>
      <c r="CM33">
        <f t="shared" si="19"/>
        <v>0</v>
      </c>
      <c r="CN33">
        <f t="shared" si="19"/>
        <v>0</v>
      </c>
      <c r="CO33">
        <f t="shared" si="19"/>
        <v>0</v>
      </c>
      <c r="CP33">
        <f t="shared" si="19"/>
        <v>0</v>
      </c>
      <c r="CQ33">
        <f t="shared" si="19"/>
        <v>0</v>
      </c>
      <c r="CR33">
        <f t="shared" si="15"/>
        <v>0</v>
      </c>
      <c r="CS33">
        <f t="shared" si="12"/>
        <v>0</v>
      </c>
      <c r="CT33">
        <f t="shared" si="12"/>
        <v>0</v>
      </c>
      <c r="CU33">
        <f t="shared" si="12"/>
        <v>0</v>
      </c>
      <c r="CV33">
        <f t="shared" si="12"/>
        <v>0</v>
      </c>
      <c r="CW33">
        <f t="shared" si="12"/>
        <v>0</v>
      </c>
      <c r="CX33">
        <f t="shared" si="12"/>
        <v>0</v>
      </c>
      <c r="CY33">
        <f t="shared" si="12"/>
        <v>0</v>
      </c>
      <c r="CZ33">
        <f t="shared" si="12"/>
        <v>0</v>
      </c>
      <c r="DA33">
        <f t="shared" si="12"/>
        <v>0</v>
      </c>
      <c r="DB33">
        <f t="shared" si="12"/>
        <v>0</v>
      </c>
      <c r="DC33">
        <f t="shared" si="12"/>
        <v>0</v>
      </c>
      <c r="DD33">
        <f t="shared" si="12"/>
        <v>0</v>
      </c>
      <c r="DE33">
        <f t="shared" si="12"/>
        <v>0</v>
      </c>
      <c r="DF33">
        <f t="shared" si="12"/>
        <v>0</v>
      </c>
      <c r="DG33">
        <f t="shared" si="12"/>
        <v>0</v>
      </c>
      <c r="DH33">
        <f t="shared" si="17"/>
        <v>0</v>
      </c>
      <c r="DI33">
        <f t="shared" si="17"/>
        <v>0</v>
      </c>
      <c r="DJ33">
        <f t="shared" si="17"/>
        <v>0</v>
      </c>
      <c r="DK33">
        <f t="shared" si="17"/>
        <v>0</v>
      </c>
      <c r="DL33">
        <f t="shared" si="17"/>
        <v>0</v>
      </c>
      <c r="DM33">
        <f t="shared" si="17"/>
        <v>0</v>
      </c>
      <c r="DN33">
        <f t="shared" si="17"/>
        <v>0</v>
      </c>
      <c r="DO33">
        <f t="shared" si="17"/>
        <v>0</v>
      </c>
      <c r="DP33">
        <f t="shared" si="17"/>
        <v>0</v>
      </c>
      <c r="DQ33">
        <f t="shared" si="17"/>
        <v>0</v>
      </c>
      <c r="DR33">
        <f t="shared" si="17"/>
        <v>0</v>
      </c>
      <c r="DS33">
        <f t="shared" si="17"/>
        <v>0</v>
      </c>
      <c r="DT33">
        <f t="shared" si="17"/>
        <v>0</v>
      </c>
      <c r="DU33">
        <f t="shared" si="17"/>
        <v>0</v>
      </c>
      <c r="DV33">
        <f t="shared" si="17"/>
        <v>0</v>
      </c>
      <c r="DW33">
        <f t="shared" si="17"/>
        <v>0</v>
      </c>
      <c r="DX33">
        <f t="shared" si="16"/>
        <v>0</v>
      </c>
      <c r="DY33">
        <f t="shared" si="11"/>
        <v>0</v>
      </c>
      <c r="DZ33">
        <f t="shared" si="8"/>
        <v>1</v>
      </c>
      <c r="EA33">
        <f t="shared" si="8"/>
        <v>0</v>
      </c>
      <c r="EB33">
        <f t="shared" si="8"/>
        <v>0</v>
      </c>
      <c r="EC33">
        <f t="shared" si="8"/>
        <v>0</v>
      </c>
      <c r="ED33">
        <f t="shared" si="8"/>
        <v>0</v>
      </c>
      <c r="EE33">
        <f t="shared" si="8"/>
        <v>0</v>
      </c>
      <c r="EF33">
        <f t="shared" si="8"/>
        <v>0</v>
      </c>
      <c r="EG33">
        <f t="shared" si="8"/>
        <v>0</v>
      </c>
      <c r="EH33">
        <f t="shared" si="8"/>
        <v>0</v>
      </c>
      <c r="EI33">
        <f t="shared" si="9"/>
        <v>1</v>
      </c>
      <c r="EJ33">
        <f t="shared" si="9"/>
        <v>0</v>
      </c>
      <c r="EK33">
        <f t="shared" si="9"/>
        <v>0</v>
      </c>
      <c r="EL33">
        <f t="shared" si="9"/>
        <v>0</v>
      </c>
      <c r="EM33">
        <f t="shared" si="9"/>
        <v>0</v>
      </c>
    </row>
    <row r="34" spans="1:143">
      <c r="A34" s="9" t="str">
        <f>_xlfn.XLOOKUP($E34,'Copy of Raw Data'!$E:$E,'Copy of Raw Data'!A:A,"ERROR",0,1)</f>
        <v>US</v>
      </c>
      <c r="B34" s="9" t="str">
        <f>_xlfn.XLOOKUP($E34,'Copy of Raw Data'!$E:$E,'Copy of Raw Data'!B:B,"ERROR",0,1)</f>
        <v>Hair Mousses</v>
      </c>
      <c r="C34" s="9" t="str">
        <f>_xlfn.XLOOKUP($E34,'Copy of Raw Data'!$E:$E,'Copy of Raw Data'!C:C,"ERROR",0,1)</f>
        <v>OGX</v>
      </c>
      <c r="D34" s="9" t="str">
        <f>_xlfn.XLOOKUP($E34,'Copy of Raw Data'!$E:$E,'Copy of Raw Data'!D:D,"ERROR",0,1)</f>
        <v>www.amazon.com/dp/B076RW5LKG</v>
      </c>
      <c r="E34" s="9" t="s">
        <v>154</v>
      </c>
      <c r="F34" s="9" t="str">
        <f>_xlfn.XLOOKUP($E34,'Copy of Raw Data'!$E:$E,'Copy of Raw Data'!F:F,"ERROR",0,1)</f>
        <v>OGX Locking + Coconut Curls Decadent Creamy Mousse, 7.9 Ounce</v>
      </c>
      <c r="G34" s="9">
        <f>_xlfn.XLOOKUP($E34,'Copy of Raw Data'!$E:$E,'Copy of Raw Data'!G:G,"ERROR",0,1)</f>
        <v>24086</v>
      </c>
      <c r="H34" s="9">
        <f>_xlfn.XLOOKUP($E34,'Copy of Raw Data'!$E:$E,'Copy of Raw Data'!H:H,"ERROR",0,1)</f>
        <v>196843.54</v>
      </c>
      <c r="I34" s="9">
        <f>_xlfn.XLOOKUP($E34,'Copy of Raw Data'!$E:$E,'Copy of Raw Data'!I:I,"ERROR",0,1)</f>
        <v>0.00790481663920865</v>
      </c>
      <c r="J34" s="9" t="str">
        <f>_xlfn.XLOOKUP($E34,'Copy of Raw Data'!$E:$E,'Copy of 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 to 10</v>
      </c>
      <c r="L34" s="9">
        <f>_xlfn.XLOOKUP($E34,'Copy of Raw Data'!$E:$E,'Copy of Raw Data'!L:L,"ERROR",0,1)</f>
        <v>8.66</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 to 15</v>
      </c>
      <c r="N34" s="9">
        <f>_xlfn.XLOOKUP($E34,'Copy of Raw Data'!$E:$E,'Copy of Raw Data'!N:N,"ERROR",0,1)</f>
        <v>11.36</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20% to 25%</v>
      </c>
      <c r="P34" s="16">
        <f t="shared" si="2"/>
        <v>0.237676056338028</v>
      </c>
      <c r="Q34" s="9">
        <f>_xlfn.XLOOKUP($E34,'Copy of Raw Data'!$E:$E,'Copy of Raw Data'!Q:Q,"ERROR",0,1)</f>
        <v>7.9</v>
      </c>
      <c r="R34" s="9" t="str">
        <f>_xlfn.XLOOKUP($E34,'Copy of Raw Data'!$E:$E,'Copy of Raw Data'!R:R,"ERROR",0,1)</f>
        <v>oz</v>
      </c>
      <c r="S34" s="17">
        <f t="shared" si="3"/>
        <v>1.09620253164557</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1 to 2</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 to 0.05</v>
      </c>
      <c r="V34" s="17">
        <f t="shared" si="4"/>
        <v>0.0486295124634529</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 to 0.05</v>
      </c>
      <c r="X34" s="17">
        <f t="shared" si="5"/>
        <v>0.0370714417194985</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6 to 8</v>
      </c>
      <c r="Z34" s="17">
        <f t="array" ref="Z34">_xlfn.IFS(AA34="oz",_xlfn.IFS(R34="oz",Q34,R34="fl oz",Q34*1.04,R34="ml",Q34*0.0338),AA34="fl oz",_xlfn.IFS(R34="oz",Q34/1.04,R34="fl oz",Q34,R34="ml",Q34*0.0338/1.04),AA34="ml",_xlfn.IFS(R34="oz",Q34/0.0338,R34="fl oz",Q34*1.04/0.0338,R34="ml",Q34))</f>
        <v>7.9</v>
      </c>
      <c r="AA34" s="9" t="str">
        <f>_xlfn.XLOOKUP($E34,'Copy of Raw Data'!$E:$E,'Copy of Raw Data'!AA:AA,"ERROR",0,1)</f>
        <v>oz</v>
      </c>
      <c r="AB34" s="9" t="str">
        <f>_xlfn.XLOOKUP($E34,'Copy of Raw Data'!$E:$E,'Copy of Raw Data'!AB:AB,"ERROR",0,1)</f>
        <v>Spray Can</v>
      </c>
      <c r="AC34" s="9" t="str">
        <f>_xlfn.XLOOKUP($E34,'Copy of Raw Data'!$E:$E,'Copy of Raw Data'!AC:AC,"ERROR",0,1)</f>
        <v>Pack of 1</v>
      </c>
      <c r="AD34" s="9" t="str">
        <f>_xlfn.XLOOKUP($E34,'Copy of Raw Data'!$E:$E,'Copy of Raw Data'!AD:AD,"ERROR",0,1)</f>
        <v>Color Protection, Curl Enhancing, Frizz Control, Hold, Shine, Moisturization
</v>
      </c>
      <c r="AE34" s="9" t="str">
        <f>_xlfn.XLOOKUP($E34,'Copy of Raw Data'!$E:$E,'Copy of Raw Data'!AO:AO,"ERROR",0,1)</f>
        <v>Dairy Free</v>
      </c>
      <c r="AF34" s="9" t="str">
        <f>_xlfn.XLOOKUP($E34,'Copy of Raw Data'!$E:$E,'Copy of Raw Data'!AZ:AZ,"ERROR",0,1)</f>
        <v>Shea Butter, Coconut Oil, Panthenol, Water, Dimethicone, Castor Oil, Diazolidinyl Urea</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c r="AR34">
        <f t="shared" si="20"/>
        <v>0</v>
      </c>
      <c r="AS34">
        <f t="shared" si="20"/>
        <v>0</v>
      </c>
      <c r="AT34">
        <f t="shared" si="20"/>
        <v>0</v>
      </c>
      <c r="AU34">
        <f t="shared" si="20"/>
        <v>0</v>
      </c>
      <c r="AV34">
        <f t="shared" si="20"/>
        <v>0</v>
      </c>
      <c r="AW34">
        <f t="shared" si="18"/>
        <v>0</v>
      </c>
      <c r="AX34">
        <f t="shared" si="18"/>
        <v>0</v>
      </c>
      <c r="AY34">
        <f t="shared" si="18"/>
        <v>0</v>
      </c>
      <c r="AZ34">
        <f t="shared" si="18"/>
        <v>1</v>
      </c>
      <c r="BA34">
        <f t="shared" si="18"/>
        <v>0</v>
      </c>
      <c r="BB34">
        <f t="shared" si="18"/>
        <v>0</v>
      </c>
      <c r="BC34">
        <f t="shared" si="18"/>
        <v>0</v>
      </c>
      <c r="BD34">
        <f t="shared" si="18"/>
        <v>0</v>
      </c>
      <c r="BE34">
        <f t="shared" si="22"/>
        <v>0</v>
      </c>
      <c r="BF34">
        <f t="shared" si="22"/>
        <v>0</v>
      </c>
      <c r="BG34">
        <f t="shared" si="22"/>
        <v>1</v>
      </c>
      <c r="BH34">
        <f t="shared" si="22"/>
        <v>1</v>
      </c>
      <c r="BI34">
        <f t="shared" si="22"/>
        <v>0</v>
      </c>
      <c r="BJ34">
        <f t="shared" si="22"/>
        <v>0</v>
      </c>
      <c r="BK34">
        <f t="shared" si="22"/>
        <v>0</v>
      </c>
      <c r="BL34">
        <f t="shared" si="22"/>
        <v>0</v>
      </c>
      <c r="BM34">
        <f t="shared" si="22"/>
        <v>1</v>
      </c>
      <c r="BN34">
        <f t="shared" si="22"/>
        <v>1</v>
      </c>
      <c r="BO34">
        <f t="shared" si="22"/>
        <v>0</v>
      </c>
      <c r="BP34">
        <f t="shared" si="22"/>
        <v>0</v>
      </c>
      <c r="BQ34">
        <f t="shared" si="22"/>
        <v>0</v>
      </c>
      <c r="BR34">
        <f t="shared" si="22"/>
        <v>0</v>
      </c>
      <c r="BS34">
        <f t="shared" si="22"/>
        <v>0</v>
      </c>
      <c r="BT34">
        <f t="shared" si="22"/>
        <v>0</v>
      </c>
      <c r="BU34">
        <f t="shared" si="21"/>
        <v>0</v>
      </c>
      <c r="BV34">
        <f t="shared" si="21"/>
        <v>0</v>
      </c>
      <c r="BW34">
        <f t="shared" si="21"/>
        <v>0</v>
      </c>
      <c r="BX34">
        <f t="shared" si="21"/>
        <v>0</v>
      </c>
      <c r="BY34">
        <f t="shared" si="21"/>
        <v>0</v>
      </c>
      <c r="BZ34">
        <f t="shared" si="21"/>
        <v>0</v>
      </c>
      <c r="CA34">
        <f t="shared" si="21"/>
        <v>0</v>
      </c>
      <c r="CB34">
        <f t="shared" si="19"/>
        <v>0</v>
      </c>
      <c r="CC34">
        <f t="shared" si="19"/>
        <v>0</v>
      </c>
      <c r="CD34">
        <f t="shared" si="19"/>
        <v>0</v>
      </c>
      <c r="CE34">
        <f t="shared" si="19"/>
        <v>0</v>
      </c>
      <c r="CF34">
        <f t="shared" si="19"/>
        <v>0</v>
      </c>
      <c r="CG34">
        <f t="shared" si="19"/>
        <v>0</v>
      </c>
      <c r="CH34">
        <f t="shared" si="19"/>
        <v>0</v>
      </c>
      <c r="CI34">
        <f t="shared" si="19"/>
        <v>0</v>
      </c>
      <c r="CJ34">
        <f t="shared" si="19"/>
        <v>0</v>
      </c>
      <c r="CK34">
        <f t="shared" si="19"/>
        <v>0</v>
      </c>
      <c r="CL34">
        <f t="shared" si="19"/>
        <v>0</v>
      </c>
      <c r="CM34">
        <f t="shared" si="19"/>
        <v>0</v>
      </c>
      <c r="CN34">
        <f t="shared" si="19"/>
        <v>0</v>
      </c>
      <c r="CO34">
        <f t="shared" si="19"/>
        <v>0</v>
      </c>
      <c r="CP34">
        <f t="shared" si="19"/>
        <v>0</v>
      </c>
      <c r="CQ34">
        <f t="shared" si="19"/>
        <v>0</v>
      </c>
      <c r="CR34">
        <f t="shared" si="15"/>
        <v>0</v>
      </c>
      <c r="CS34">
        <f t="shared" si="12"/>
        <v>0</v>
      </c>
      <c r="CT34">
        <f t="shared" si="12"/>
        <v>0</v>
      </c>
      <c r="CU34">
        <f t="shared" si="12"/>
        <v>0</v>
      </c>
      <c r="CV34">
        <f t="shared" si="12"/>
        <v>0</v>
      </c>
      <c r="CW34">
        <f t="shared" si="12"/>
        <v>0</v>
      </c>
      <c r="CX34">
        <f t="shared" si="12"/>
        <v>0</v>
      </c>
      <c r="CY34">
        <f t="shared" si="12"/>
        <v>0</v>
      </c>
      <c r="CZ34">
        <f t="shared" si="12"/>
        <v>0</v>
      </c>
      <c r="DA34">
        <f t="shared" si="12"/>
        <v>0</v>
      </c>
      <c r="DB34">
        <f t="shared" si="12"/>
        <v>1</v>
      </c>
      <c r="DC34">
        <f t="shared" si="12"/>
        <v>0</v>
      </c>
      <c r="DD34">
        <f t="shared" si="12"/>
        <v>0</v>
      </c>
      <c r="DE34">
        <f t="shared" si="12"/>
        <v>0</v>
      </c>
      <c r="DF34">
        <f t="shared" si="12"/>
        <v>0</v>
      </c>
      <c r="DG34">
        <f t="shared" si="12"/>
        <v>0</v>
      </c>
      <c r="DH34">
        <f t="shared" si="17"/>
        <v>0</v>
      </c>
      <c r="DI34">
        <f t="shared" si="17"/>
        <v>0</v>
      </c>
      <c r="DJ34">
        <f t="shared" si="17"/>
        <v>0</v>
      </c>
      <c r="DK34">
        <f t="shared" si="17"/>
        <v>0</v>
      </c>
      <c r="DL34">
        <f t="shared" si="17"/>
        <v>0</v>
      </c>
      <c r="DM34">
        <f t="shared" si="17"/>
        <v>0</v>
      </c>
      <c r="DN34">
        <f t="shared" si="17"/>
        <v>0</v>
      </c>
      <c r="DO34">
        <f t="shared" si="17"/>
        <v>0</v>
      </c>
      <c r="DP34">
        <f t="shared" si="17"/>
        <v>0</v>
      </c>
      <c r="DQ34">
        <f t="shared" si="17"/>
        <v>0</v>
      </c>
      <c r="DR34">
        <f t="shared" si="17"/>
        <v>1</v>
      </c>
      <c r="DS34">
        <f t="shared" si="17"/>
        <v>0</v>
      </c>
      <c r="DT34">
        <f t="shared" si="17"/>
        <v>0</v>
      </c>
      <c r="DU34">
        <f t="shared" si="17"/>
        <v>0</v>
      </c>
      <c r="DV34">
        <f t="shared" si="17"/>
        <v>0</v>
      </c>
      <c r="DW34">
        <f t="shared" si="17"/>
        <v>0</v>
      </c>
      <c r="DX34">
        <f t="shared" si="16"/>
        <v>0</v>
      </c>
      <c r="DY34">
        <f t="shared" si="11"/>
        <v>0</v>
      </c>
      <c r="DZ34">
        <f t="shared" si="8"/>
        <v>0</v>
      </c>
      <c r="EA34">
        <f t="shared" si="8"/>
        <v>0</v>
      </c>
      <c r="EB34">
        <f t="shared" si="8"/>
        <v>0</v>
      </c>
      <c r="EC34">
        <f t="shared" si="8"/>
        <v>0</v>
      </c>
      <c r="ED34">
        <f t="shared" si="8"/>
        <v>0</v>
      </c>
      <c r="EE34">
        <f t="shared" si="8"/>
        <v>0</v>
      </c>
      <c r="EF34">
        <f t="shared" si="8"/>
        <v>0</v>
      </c>
      <c r="EG34">
        <f t="shared" si="8"/>
        <v>0</v>
      </c>
      <c r="EH34">
        <f t="shared" si="8"/>
        <v>0</v>
      </c>
      <c r="EI34">
        <f t="shared" si="9"/>
        <v>1</v>
      </c>
      <c r="EJ34">
        <f t="shared" si="9"/>
        <v>0</v>
      </c>
      <c r="EK34">
        <f t="shared" si="9"/>
        <v>0</v>
      </c>
      <c r="EL34">
        <f t="shared" si="9"/>
        <v>0</v>
      </c>
      <c r="EM34">
        <f t="shared" si="9"/>
        <v>0</v>
      </c>
    </row>
    <row r="35" spans="1:143">
      <c r="A35" s="9" t="str">
        <f>_xlfn.XLOOKUP($E35,'Copy of Raw Data'!$E:$E,'Copy of Raw Data'!A:A,"ERROR",0,1)</f>
        <v>US</v>
      </c>
      <c r="B35" s="9" t="str">
        <f>_xlfn.XLOOKUP($E35,'Copy of Raw Data'!$E:$E,'Copy of Raw Data'!B:B,"ERROR",0,1)</f>
        <v>Hair Mousses</v>
      </c>
      <c r="C35" s="9" t="str">
        <f>_xlfn.XLOOKUP($E35,'Copy of Raw Data'!$E:$E,'Copy of Raw Data'!C:C,"ERROR",0,1)</f>
        <v>Awapuhi Wild Ginger</v>
      </c>
      <c r="D35" s="9" t="str">
        <f>_xlfn.XLOOKUP($E35,'Copy of Raw Data'!$E:$E,'Copy of Raw Data'!D:D,"ERROR",0,1)</f>
        <v>www.amazon.com/dp/B004ZLZR8A</v>
      </c>
      <c r="E35" s="9" t="s">
        <v>158</v>
      </c>
      <c r="F35" s="9" t="str">
        <f>_xlfn.XLOOKUP($E35,'Copy of Raw Data'!$E:$E,'Copy of Raw Data'!F:F,"ERROR",0,1)</f>
        <v>Awapuhi Wild Ginger by Paul Mitchell HydroCream Whip Mousse, Frizz Control, Touchable Hold, For All Hair Types, 6.7 oz.</v>
      </c>
      <c r="G35" s="9">
        <f>_xlfn.XLOOKUP($E35,'Copy of Raw Data'!$E:$E,'Copy of Raw Data'!G:G,"ERROR",0,1)</f>
        <v>6453</v>
      </c>
      <c r="H35" s="9">
        <f>_xlfn.XLOOKUP($E35,'Copy of Raw Data'!$E:$E,'Copy of Raw Data'!H:H,"ERROR",0,1)</f>
        <v>185932.03</v>
      </c>
      <c r="I35" s="9">
        <f>_xlfn.XLOOKUP($E35,'Copy of Raw Data'!$E:$E,'Copy of Raw Data'!I:I,"ERROR",0,1)</f>
        <v>0.00778527252613253</v>
      </c>
      <c r="J35" s="9" t="str">
        <f>_xlfn.XLOOKUP($E35,'Copy of Raw Data'!$E:$E,'Copy of 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20 to 30</v>
      </c>
      <c r="L35" s="9">
        <f>_xlfn.XLOOKUP($E35,'Copy of Raw Data'!$E:$E,'Copy of Raw Data'!L:L,"ERROR",0,1)</f>
        <v>28.71</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20 to 30</v>
      </c>
      <c r="N35" s="9">
        <f>_xlfn.XLOOKUP($E35,'Copy of Raw Data'!$E:$E,'Copy of Raw Data'!N:N,"ERROR",0,1)</f>
        <v>29.41</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 to 4%</v>
      </c>
      <c r="P35" s="16">
        <f t="shared" si="2"/>
        <v>0.0238014280856851</v>
      </c>
      <c r="Q35" s="9">
        <f>_xlfn.XLOOKUP($E35,'Copy of Raw Data'!$E:$E,'Copy of Raw Data'!Q:Q,"ERROR",0,1)</f>
        <v>6.7</v>
      </c>
      <c r="R35" s="9" t="str">
        <f>_xlfn.XLOOKUP($E35,'Copy of Raw Data'!$E:$E,'Copy of Raw Data'!R:R,"ERROR",0,1)</f>
        <v>oz</v>
      </c>
      <c r="S35" s="17">
        <f t="shared" si="3"/>
        <v>4.28507462686567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4 to 5</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7">
        <f t="shared" si="4"/>
        <v>0.148446135908217</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7">
        <f t="shared" si="5"/>
        <v>0.1449129058798</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6.7</v>
      </c>
      <c r="AA35" s="9" t="str">
        <f>_xlfn.XLOOKUP($E35,'Copy of Raw Data'!$E:$E,'Copy of Raw Data'!AA:AA,"ERROR",0,1)</f>
        <v>oz</v>
      </c>
      <c r="AB35" s="9" t="str">
        <f>_xlfn.XLOOKUP($E35,'Copy of Raw Data'!$E:$E,'Copy of Raw Data'!AB:AB,"ERROR",0,1)</f>
        <v>Spray Can</v>
      </c>
      <c r="AC35" s="9" t="str">
        <f>_xlfn.XLOOKUP($E35,'Copy of Raw Data'!$E:$E,'Copy of Raw Data'!AC:AC,"ERROR",0,1)</f>
        <v>Pack of 1</v>
      </c>
      <c r="AD35" s="9" t="str">
        <f>_xlfn.XLOOKUP($E35,'Copy of Raw Data'!$E:$E,'Copy of Raw Data'!AD:AD,"ERROR",0,1)</f>
        <v>Color Safe, Moisturizing, Smoothening, Frizz Control, Lightweight, Long Lasting</v>
      </c>
      <c r="AE35" s="9" t="str">
        <f>_xlfn.XLOOKUP($E35,'Copy of Raw Data'!$E:$E,'Copy of Raw Data'!AO:AO,"ERROR",0,1)</f>
        <v>Paraben Free</v>
      </c>
      <c r="AF35" s="9" t="str">
        <f>_xlfn.XLOOKUP($E35,'Copy of Raw Data'!$E:$E,'Copy of Raw Data'!AZ:AZ,"ERROR",0,1)</f>
        <v>Water, Mineral Oil, Petrolatum, Glycerin, Hydrolized Wheat Protein, Cetrimonium Choride, Argan, Ginger, Dimethicone, Keratin, Sea Salt, Citric Acid, Tetrasodium edta, Diazolidinyl Urea</v>
      </c>
      <c r="AG35">
        <f t="shared" si="20"/>
        <v>0</v>
      </c>
      <c r="AH35">
        <f t="shared" si="20"/>
        <v>0</v>
      </c>
      <c r="AI35">
        <f t="shared" si="20"/>
        <v>0</v>
      </c>
      <c r="AJ35">
        <f t="shared" si="20"/>
        <v>0</v>
      </c>
      <c r="AK35">
        <f t="shared" si="20"/>
        <v>0</v>
      </c>
      <c r="AL35">
        <f t="shared" si="20"/>
        <v>0</v>
      </c>
      <c r="AM35">
        <f t="shared" si="20"/>
        <v>0</v>
      </c>
      <c r="AN35">
        <f t="shared" si="20"/>
        <v>0</v>
      </c>
      <c r="AO35">
        <f t="shared" si="20"/>
        <v>0</v>
      </c>
      <c r="AP35">
        <f t="shared" si="20"/>
        <v>1</v>
      </c>
      <c r="AQ35">
        <f t="shared" si="20"/>
        <v>0</v>
      </c>
      <c r="AR35">
        <f t="shared" si="20"/>
        <v>0</v>
      </c>
      <c r="AS35">
        <f t="shared" si="20"/>
        <v>0</v>
      </c>
      <c r="AT35">
        <f t="shared" si="20"/>
        <v>0</v>
      </c>
      <c r="AU35">
        <f t="shared" si="20"/>
        <v>0</v>
      </c>
      <c r="AV35">
        <f t="shared" si="20"/>
        <v>0</v>
      </c>
      <c r="AW35">
        <f t="shared" si="18"/>
        <v>0</v>
      </c>
      <c r="AX35">
        <f t="shared" si="18"/>
        <v>0</v>
      </c>
      <c r="AY35">
        <f t="shared" si="18"/>
        <v>0</v>
      </c>
      <c r="AZ35">
        <f t="shared" si="18"/>
        <v>0</v>
      </c>
      <c r="BA35">
        <f t="shared" si="18"/>
        <v>0</v>
      </c>
      <c r="BB35">
        <f t="shared" si="18"/>
        <v>0</v>
      </c>
      <c r="BC35">
        <f t="shared" si="18"/>
        <v>1</v>
      </c>
      <c r="BD35">
        <f t="shared" si="18"/>
        <v>0</v>
      </c>
      <c r="BE35">
        <f t="shared" si="22"/>
        <v>1</v>
      </c>
      <c r="BF35">
        <f t="shared" si="22"/>
        <v>0</v>
      </c>
      <c r="BG35">
        <f t="shared" si="22"/>
        <v>0</v>
      </c>
      <c r="BH35">
        <f t="shared" si="22"/>
        <v>0</v>
      </c>
      <c r="BI35">
        <f t="shared" si="22"/>
        <v>0</v>
      </c>
      <c r="BJ35">
        <f t="shared" si="22"/>
        <v>0</v>
      </c>
      <c r="BK35">
        <f t="shared" si="22"/>
        <v>0</v>
      </c>
      <c r="BL35">
        <f t="shared" si="22"/>
        <v>0</v>
      </c>
      <c r="BM35">
        <f t="shared" si="22"/>
        <v>1</v>
      </c>
      <c r="BN35">
        <f t="shared" si="22"/>
        <v>1</v>
      </c>
      <c r="BO35">
        <f t="shared" si="22"/>
        <v>0</v>
      </c>
      <c r="BP35">
        <f t="shared" si="22"/>
        <v>0</v>
      </c>
      <c r="BQ35">
        <f t="shared" si="22"/>
        <v>0</v>
      </c>
      <c r="BR35">
        <f t="shared" si="22"/>
        <v>0</v>
      </c>
      <c r="BS35">
        <f t="shared" si="22"/>
        <v>0</v>
      </c>
      <c r="BT35">
        <f t="shared" si="22"/>
        <v>0</v>
      </c>
      <c r="BU35">
        <f t="shared" si="21"/>
        <v>0</v>
      </c>
      <c r="BV35">
        <f t="shared" si="21"/>
        <v>0</v>
      </c>
      <c r="BW35">
        <f t="shared" si="21"/>
        <v>1</v>
      </c>
      <c r="BX35">
        <f t="shared" si="21"/>
        <v>1</v>
      </c>
      <c r="BY35">
        <f t="shared" si="21"/>
        <v>0</v>
      </c>
      <c r="BZ35">
        <f t="shared" si="21"/>
        <v>0</v>
      </c>
      <c r="CA35">
        <f t="shared" si="21"/>
        <v>0</v>
      </c>
      <c r="CB35">
        <f t="shared" si="19"/>
        <v>0</v>
      </c>
      <c r="CC35">
        <f t="shared" si="19"/>
        <v>0</v>
      </c>
      <c r="CD35">
        <f t="shared" si="19"/>
        <v>0</v>
      </c>
      <c r="CE35">
        <f t="shared" si="19"/>
        <v>1</v>
      </c>
      <c r="CF35">
        <f t="shared" si="19"/>
        <v>0</v>
      </c>
      <c r="CG35">
        <f t="shared" si="19"/>
        <v>0</v>
      </c>
      <c r="CH35">
        <f t="shared" si="19"/>
        <v>0</v>
      </c>
      <c r="CI35">
        <f t="shared" si="19"/>
        <v>0</v>
      </c>
      <c r="CJ35">
        <f t="shared" si="19"/>
        <v>0</v>
      </c>
      <c r="CK35">
        <f t="shared" si="19"/>
        <v>0</v>
      </c>
      <c r="CL35">
        <f t="shared" si="19"/>
        <v>1</v>
      </c>
      <c r="CM35">
        <f t="shared" si="19"/>
        <v>0</v>
      </c>
      <c r="CN35">
        <f t="shared" si="19"/>
        <v>0</v>
      </c>
      <c r="CO35">
        <f t="shared" si="19"/>
        <v>0</v>
      </c>
      <c r="CP35">
        <f t="shared" si="19"/>
        <v>0</v>
      </c>
      <c r="CQ35">
        <f t="shared" si="19"/>
        <v>0</v>
      </c>
      <c r="CR35">
        <f t="shared" si="15"/>
        <v>0</v>
      </c>
      <c r="CS35">
        <f t="shared" si="12"/>
        <v>1</v>
      </c>
      <c r="CT35">
        <f t="shared" si="12"/>
        <v>0</v>
      </c>
      <c r="CU35">
        <f t="shared" si="12"/>
        <v>0</v>
      </c>
      <c r="CV35">
        <f t="shared" si="12"/>
        <v>0</v>
      </c>
      <c r="CW35">
        <f t="shared" si="12"/>
        <v>0</v>
      </c>
      <c r="CX35">
        <f t="shared" si="12"/>
        <v>0</v>
      </c>
      <c r="CY35">
        <f t="shared" si="12"/>
        <v>0</v>
      </c>
      <c r="CZ35">
        <f t="shared" si="12"/>
        <v>0</v>
      </c>
      <c r="DA35">
        <f t="shared" si="12"/>
        <v>0</v>
      </c>
      <c r="DB35">
        <f t="shared" si="12"/>
        <v>0</v>
      </c>
      <c r="DC35">
        <f t="shared" si="12"/>
        <v>0</v>
      </c>
      <c r="DD35">
        <f t="shared" si="12"/>
        <v>0</v>
      </c>
      <c r="DE35">
        <f t="shared" si="12"/>
        <v>0</v>
      </c>
      <c r="DF35">
        <f t="shared" si="12"/>
        <v>0</v>
      </c>
      <c r="DG35">
        <f t="shared" si="12"/>
        <v>1</v>
      </c>
      <c r="DH35">
        <f t="shared" si="17"/>
        <v>0</v>
      </c>
      <c r="DI35">
        <f t="shared" si="17"/>
        <v>0</v>
      </c>
      <c r="DJ35">
        <f t="shared" si="17"/>
        <v>0</v>
      </c>
      <c r="DK35">
        <f t="shared" si="17"/>
        <v>0</v>
      </c>
      <c r="DL35">
        <f t="shared" si="17"/>
        <v>0</v>
      </c>
      <c r="DM35">
        <f t="shared" si="17"/>
        <v>0</v>
      </c>
      <c r="DN35">
        <f t="shared" si="17"/>
        <v>0</v>
      </c>
      <c r="DO35">
        <f t="shared" si="17"/>
        <v>0</v>
      </c>
      <c r="DP35">
        <f t="shared" si="17"/>
        <v>0</v>
      </c>
      <c r="DQ35">
        <f t="shared" si="17"/>
        <v>1</v>
      </c>
      <c r="DR35">
        <f t="shared" si="17"/>
        <v>0</v>
      </c>
      <c r="DS35">
        <f t="shared" si="17"/>
        <v>0</v>
      </c>
      <c r="DT35">
        <f t="shared" si="17"/>
        <v>0</v>
      </c>
      <c r="DU35">
        <f t="shared" si="17"/>
        <v>0</v>
      </c>
      <c r="DV35">
        <f t="shared" si="17"/>
        <v>0</v>
      </c>
      <c r="DW35">
        <f t="shared" si="17"/>
        <v>0</v>
      </c>
      <c r="DX35">
        <f t="shared" si="16"/>
        <v>0</v>
      </c>
      <c r="DY35">
        <f t="shared" si="11"/>
        <v>0</v>
      </c>
      <c r="DZ35">
        <f t="shared" si="8"/>
        <v>1</v>
      </c>
      <c r="EA35">
        <f t="shared" si="8"/>
        <v>0</v>
      </c>
      <c r="EB35">
        <f t="shared" si="8"/>
        <v>0</v>
      </c>
      <c r="EC35">
        <f t="shared" si="8"/>
        <v>0</v>
      </c>
      <c r="ED35">
        <f t="shared" si="8"/>
        <v>0</v>
      </c>
      <c r="EE35">
        <f t="shared" ref="EE35:EM58" si="23">IF(IFERROR(SEARCH(EE$2,$AF35,1),0)=0,0,1)</f>
        <v>0</v>
      </c>
      <c r="EF35">
        <f t="shared" si="23"/>
        <v>0</v>
      </c>
      <c r="EG35">
        <f t="shared" si="23"/>
        <v>0</v>
      </c>
      <c r="EH35">
        <f t="shared" si="23"/>
        <v>0</v>
      </c>
      <c r="EI35">
        <f t="shared" si="23"/>
        <v>1</v>
      </c>
      <c r="EJ35">
        <f t="shared" si="23"/>
        <v>1</v>
      </c>
      <c r="EK35">
        <f t="shared" si="23"/>
        <v>0</v>
      </c>
      <c r="EL35">
        <f t="shared" si="23"/>
        <v>0</v>
      </c>
      <c r="EM35">
        <f t="shared" si="23"/>
        <v>0</v>
      </c>
    </row>
    <row r="36" spans="1:143">
      <c r="A36" s="9" t="str">
        <f>_xlfn.XLOOKUP($E36,'Copy of Raw Data'!$E:$E,'Copy of Raw Data'!A:A,"ERROR",0,1)</f>
        <v>US</v>
      </c>
      <c r="B36" s="9" t="str">
        <f>_xlfn.XLOOKUP($E36,'Copy of Raw Data'!$E:$E,'Copy of Raw Data'!B:B,"ERROR",0,1)</f>
        <v>Hair Mousses</v>
      </c>
      <c r="C36" s="9" t="str">
        <f>_xlfn.XLOOKUP($E36,'Copy of Raw Data'!$E:$E,'Copy of Raw Data'!C:C,"ERROR",0,1)</f>
        <v>KERASTASE</v>
      </c>
      <c r="D36" s="9" t="str">
        <f>_xlfn.XLOOKUP($E36,'Copy of Raw Data'!$E:$E,'Copy of Raw Data'!D:D,"ERROR",0,1)</f>
        <v>www.amazon.com/dp/B00JQNCIYI</v>
      </c>
      <c r="E36" s="9" t="s">
        <v>162</v>
      </c>
      <c r="F36" s="9" t="str">
        <f>_xlfn.XLOOKUP($E36,'Copy of Raw Data'!$E:$E,'Copy of Raw Data'!F:F,"ERROR",0,1)</f>
        <v>KERASTASE Mousse Bouffante Hair Mousse | Volumizing and Bodying Styling Product | Strong Hold | Heat Protectant | With Vitamins | For All Hair Types | 150ml</v>
      </c>
      <c r="G36" s="9">
        <f>_xlfn.XLOOKUP($E36,'Copy of Raw Data'!$E:$E,'Copy of Raw Data'!G:G,"ERROR",0,1)</f>
        <v>5752</v>
      </c>
      <c r="H36" s="9">
        <f>_xlfn.XLOOKUP($E36,'Copy of Raw Data'!$E:$E,'Copy of Raw Data'!H:H,"ERROR",0,1)</f>
        <v>183120.19</v>
      </c>
      <c r="I36" s="9">
        <f>_xlfn.XLOOKUP($E36,'Copy of Raw Data'!$E:$E,'Copy of Raw Data'!I:I,"ERROR",0,1)</f>
        <v>0.00761678353703968</v>
      </c>
      <c r="J36" s="9" t="str">
        <f>_xlfn.XLOOKUP($E36,'Copy of Raw Data'!$E:$E,'Copy of 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30 to 40</v>
      </c>
      <c r="L36" s="9">
        <f>_xlfn.XLOOKUP($E36,'Copy of Raw Data'!$E:$E,'Copy of Raw Data'!L:L,"ERROR",0,1)</f>
        <v>31.59</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30 to 40</v>
      </c>
      <c r="N36" s="9">
        <f>_xlfn.XLOOKUP($E36,'Copy of Raw Data'!$E:$E,'Copy of Raw Data'!N:N,"ERROR",0,1)</f>
        <v>33.46</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4% to 6%</v>
      </c>
      <c r="P36" s="16">
        <f t="shared" si="2"/>
        <v>0.0558876270173342</v>
      </c>
      <c r="Q36" s="9">
        <f>_xlfn.XLOOKUP($E36,'Copy of Raw Data'!$E:$E,'Copy of Raw Data'!Q:Q,"ERROR",0,1)</f>
        <v>150</v>
      </c>
      <c r="R36" s="9" t="str">
        <f>_xlfn.XLOOKUP($E36,'Copy of Raw Data'!$E:$E,'Copy of Raw Data'!R:R,"ERROR",0,1)</f>
        <v>ml</v>
      </c>
      <c r="S36" s="17">
        <f t="shared" si="3"/>
        <v>6.23076923076923</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5 to 10</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0.2 to 0.3</v>
      </c>
      <c r="V36" s="17">
        <f t="shared" si="4"/>
        <v>0.22318584790945</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0.2 to 0.3</v>
      </c>
      <c r="X36" s="17">
        <f t="shared" si="5"/>
        <v>0.21071252048594</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4 to 6</v>
      </c>
      <c r="Z36" s="17">
        <f t="array" ref="Z36">_xlfn.IFS(AA36="oz",_xlfn.IFS(R36="oz",Q36,R36="fl oz",Q36*1.04,R36="ml",Q36*0.0338),AA36="fl oz",_xlfn.IFS(R36="oz",Q36/1.04,R36="fl oz",Q36,R36="ml",Q36*0.0338/1.04),AA36="ml",_xlfn.IFS(R36="oz",Q36/0.0338,R36="fl oz",Q36*1.04/0.0338,R36="ml",Q36))</f>
        <v>5.07</v>
      </c>
      <c r="AA36" s="9" t="str">
        <f>_xlfn.XLOOKUP($E36,'Copy of Raw Data'!$E:$E,'Copy of Raw Data'!AA:AA,"ERROR",0,1)</f>
        <v>oz</v>
      </c>
      <c r="AB36" s="9" t="str">
        <f>_xlfn.XLOOKUP($E36,'Copy of Raw Data'!$E:$E,'Copy of Raw Data'!AB:AB,"ERROR",0,1)</f>
        <v>Spray Can</v>
      </c>
      <c r="AC36" s="9" t="str">
        <f>_xlfn.XLOOKUP($E36,'Copy of Raw Data'!$E:$E,'Copy of Raw Data'!AC:AC,"ERROR",0,1)</f>
        <v>Pack of 1</v>
      </c>
      <c r="AD36" s="9" t="str">
        <f>_xlfn.XLOOKUP($E36,'Copy of Raw Data'!$E:$E,'Copy of Raw Data'!AD:AD,"ERROR",0,1)</f>
        <v>Volumizing, Hold, Heat Protection, Long Lasting, Humidity Protection</v>
      </c>
      <c r="AE36" s="9" t="str">
        <f>_xlfn.XLOOKUP($E36,'Copy of Raw Data'!$E:$E,'Copy of Raw Data'!AO:AO,"ERROR",0,1)</f>
        <v>Paraben Free</v>
      </c>
      <c r="AF36" s="9" t="str">
        <f>_xlfn.XLOOKUP($E36,'Copy of Raw Data'!$E:$E,'Copy of Raw Data'!AZ:AZ,"ERROR",0,1)</f>
        <v>Water, Castor Oil, Tocopherol, Cetrimonium Choride, Safflower, Geraniol, Collagen</v>
      </c>
      <c r="AG36">
        <f t="shared" si="20"/>
        <v>0</v>
      </c>
      <c r="AH36">
        <f t="shared" si="20"/>
        <v>0</v>
      </c>
      <c r="AI36">
        <f t="shared" si="20"/>
        <v>0</v>
      </c>
      <c r="AJ36">
        <f t="shared" si="20"/>
        <v>0</v>
      </c>
      <c r="AK36">
        <f t="shared" si="20"/>
        <v>0</v>
      </c>
      <c r="AL36">
        <f t="shared" si="20"/>
        <v>0</v>
      </c>
      <c r="AM36">
        <f t="shared" si="20"/>
        <v>0</v>
      </c>
      <c r="AN36">
        <f t="shared" si="20"/>
        <v>0</v>
      </c>
      <c r="AO36">
        <f t="shared" si="20"/>
        <v>0</v>
      </c>
      <c r="AP36">
        <f t="shared" si="20"/>
        <v>0</v>
      </c>
      <c r="AQ36">
        <f t="shared" si="20"/>
        <v>0</v>
      </c>
      <c r="AR36">
        <f t="shared" si="20"/>
        <v>0</v>
      </c>
      <c r="AS36">
        <f t="shared" si="20"/>
        <v>0</v>
      </c>
      <c r="AT36">
        <f t="shared" si="20"/>
        <v>0</v>
      </c>
      <c r="AU36">
        <f t="shared" si="20"/>
        <v>0</v>
      </c>
      <c r="AV36">
        <f t="shared" si="20"/>
        <v>0</v>
      </c>
      <c r="AW36">
        <f t="shared" si="18"/>
        <v>0</v>
      </c>
      <c r="AX36">
        <f t="shared" si="18"/>
        <v>0</v>
      </c>
      <c r="AY36">
        <f t="shared" si="18"/>
        <v>0</v>
      </c>
      <c r="AZ36">
        <f t="shared" si="18"/>
        <v>1</v>
      </c>
      <c r="BA36">
        <f t="shared" si="18"/>
        <v>0</v>
      </c>
      <c r="BB36">
        <f t="shared" si="18"/>
        <v>0</v>
      </c>
      <c r="BC36">
        <f t="shared" si="18"/>
        <v>1</v>
      </c>
      <c r="BD36">
        <f t="shared" si="18"/>
        <v>0</v>
      </c>
      <c r="BE36">
        <f t="shared" si="22"/>
        <v>0</v>
      </c>
      <c r="BF36">
        <f t="shared" si="22"/>
        <v>0</v>
      </c>
      <c r="BG36">
        <f t="shared" si="22"/>
        <v>0</v>
      </c>
      <c r="BH36">
        <f t="shared" si="22"/>
        <v>0</v>
      </c>
      <c r="BI36">
        <f t="shared" si="22"/>
        <v>1</v>
      </c>
      <c r="BJ36">
        <f t="shared" si="22"/>
        <v>0</v>
      </c>
      <c r="BK36">
        <f t="shared" si="22"/>
        <v>0</v>
      </c>
      <c r="BL36">
        <f t="shared" si="22"/>
        <v>0</v>
      </c>
      <c r="BM36">
        <f t="shared" si="22"/>
        <v>0</v>
      </c>
      <c r="BN36">
        <f t="shared" si="22"/>
        <v>0</v>
      </c>
      <c r="BO36">
        <f t="shared" si="22"/>
        <v>0</v>
      </c>
      <c r="BP36">
        <f t="shared" si="22"/>
        <v>0</v>
      </c>
      <c r="BQ36">
        <f t="shared" si="22"/>
        <v>0</v>
      </c>
      <c r="BR36">
        <f t="shared" si="22"/>
        <v>0</v>
      </c>
      <c r="BS36">
        <f t="shared" si="22"/>
        <v>0</v>
      </c>
      <c r="BT36">
        <f t="shared" si="22"/>
        <v>0</v>
      </c>
      <c r="BU36">
        <f t="shared" si="21"/>
        <v>0</v>
      </c>
      <c r="BV36">
        <f t="shared" si="21"/>
        <v>1</v>
      </c>
      <c r="BW36">
        <f t="shared" si="21"/>
        <v>0</v>
      </c>
      <c r="BX36">
        <f t="shared" si="21"/>
        <v>0</v>
      </c>
      <c r="BY36">
        <f t="shared" si="21"/>
        <v>0</v>
      </c>
      <c r="BZ36">
        <f t="shared" si="21"/>
        <v>0</v>
      </c>
      <c r="CA36">
        <f t="shared" si="21"/>
        <v>0</v>
      </c>
      <c r="CB36">
        <f t="shared" si="19"/>
        <v>0</v>
      </c>
      <c r="CC36">
        <f t="shared" si="19"/>
        <v>0</v>
      </c>
      <c r="CD36">
        <f t="shared" si="19"/>
        <v>0</v>
      </c>
      <c r="CE36">
        <f t="shared" si="19"/>
        <v>0</v>
      </c>
      <c r="CF36">
        <f t="shared" si="19"/>
        <v>0</v>
      </c>
      <c r="CG36">
        <f t="shared" si="19"/>
        <v>0</v>
      </c>
      <c r="CH36">
        <f t="shared" si="19"/>
        <v>0</v>
      </c>
      <c r="CI36">
        <f t="shared" si="19"/>
        <v>0</v>
      </c>
      <c r="CJ36">
        <f t="shared" si="19"/>
        <v>0</v>
      </c>
      <c r="CK36">
        <f t="shared" si="19"/>
        <v>0</v>
      </c>
      <c r="CL36">
        <f t="shared" si="19"/>
        <v>0</v>
      </c>
      <c r="CM36">
        <f t="shared" si="19"/>
        <v>0</v>
      </c>
      <c r="CN36">
        <f t="shared" si="19"/>
        <v>0</v>
      </c>
      <c r="CO36">
        <f t="shared" si="19"/>
        <v>0</v>
      </c>
      <c r="CP36">
        <f t="shared" si="19"/>
        <v>0</v>
      </c>
      <c r="CQ36">
        <f t="shared" si="19"/>
        <v>0</v>
      </c>
      <c r="CR36">
        <f t="shared" si="15"/>
        <v>0</v>
      </c>
      <c r="CS36">
        <f t="shared" si="12"/>
        <v>0</v>
      </c>
      <c r="CT36">
        <f t="shared" si="12"/>
        <v>0</v>
      </c>
      <c r="CU36">
        <f t="shared" si="12"/>
        <v>0</v>
      </c>
      <c r="CV36">
        <f t="shared" si="12"/>
        <v>0</v>
      </c>
      <c r="CW36">
        <f t="shared" si="12"/>
        <v>0</v>
      </c>
      <c r="CX36">
        <f t="shared" si="12"/>
        <v>0</v>
      </c>
      <c r="CY36">
        <f t="shared" si="12"/>
        <v>0</v>
      </c>
      <c r="CZ36">
        <f t="shared" si="12"/>
        <v>0</v>
      </c>
      <c r="DA36">
        <f t="shared" si="12"/>
        <v>0</v>
      </c>
      <c r="DB36">
        <f t="shared" si="12"/>
        <v>0</v>
      </c>
      <c r="DC36">
        <f t="shared" si="12"/>
        <v>0</v>
      </c>
      <c r="DD36">
        <f t="shared" si="12"/>
        <v>0</v>
      </c>
      <c r="DE36">
        <f t="shared" si="12"/>
        <v>0</v>
      </c>
      <c r="DF36">
        <f t="shared" si="12"/>
        <v>0</v>
      </c>
      <c r="DG36">
        <f t="shared" si="12"/>
        <v>0</v>
      </c>
      <c r="DH36">
        <f t="shared" si="17"/>
        <v>0</v>
      </c>
      <c r="DI36">
        <f t="shared" si="17"/>
        <v>0</v>
      </c>
      <c r="DJ36">
        <f t="shared" si="17"/>
        <v>0</v>
      </c>
      <c r="DK36">
        <f t="shared" si="17"/>
        <v>0</v>
      </c>
      <c r="DL36">
        <f t="shared" si="17"/>
        <v>0</v>
      </c>
      <c r="DM36">
        <f t="shared" si="17"/>
        <v>0</v>
      </c>
      <c r="DN36">
        <f t="shared" si="17"/>
        <v>1</v>
      </c>
      <c r="DO36">
        <f t="shared" si="17"/>
        <v>0</v>
      </c>
      <c r="DP36">
        <f t="shared" si="17"/>
        <v>0</v>
      </c>
      <c r="DQ36">
        <f t="shared" si="17"/>
        <v>0</v>
      </c>
      <c r="DR36">
        <f t="shared" si="17"/>
        <v>0</v>
      </c>
      <c r="DS36">
        <f t="shared" si="17"/>
        <v>0</v>
      </c>
      <c r="DT36">
        <f t="shared" si="17"/>
        <v>0</v>
      </c>
      <c r="DU36">
        <f t="shared" si="17"/>
        <v>0</v>
      </c>
      <c r="DV36">
        <f t="shared" si="17"/>
        <v>0</v>
      </c>
      <c r="DW36">
        <f t="shared" si="17"/>
        <v>0</v>
      </c>
      <c r="DX36">
        <f t="shared" si="16"/>
        <v>0</v>
      </c>
      <c r="DY36">
        <f t="shared" si="11"/>
        <v>0</v>
      </c>
      <c r="DZ36">
        <f t="shared" ref="DZ36:EM58" si="24">IF(IFERROR(SEARCH(DZ$2,$AF36,1),0)=0,0,1)</f>
        <v>0</v>
      </c>
      <c r="EA36">
        <f t="shared" si="24"/>
        <v>1</v>
      </c>
      <c r="EB36">
        <f t="shared" si="24"/>
        <v>0</v>
      </c>
      <c r="EC36">
        <f t="shared" si="24"/>
        <v>0</v>
      </c>
      <c r="ED36">
        <f t="shared" si="24"/>
        <v>0</v>
      </c>
      <c r="EE36">
        <f t="shared" si="24"/>
        <v>0</v>
      </c>
      <c r="EF36">
        <f t="shared" si="24"/>
        <v>0</v>
      </c>
      <c r="EG36">
        <f t="shared" si="24"/>
        <v>0</v>
      </c>
      <c r="EH36">
        <f t="shared" si="24"/>
        <v>0</v>
      </c>
      <c r="EI36">
        <f t="shared" si="24"/>
        <v>1</v>
      </c>
      <c r="EJ36">
        <f t="shared" si="24"/>
        <v>0</v>
      </c>
      <c r="EK36">
        <f t="shared" si="24"/>
        <v>0</v>
      </c>
      <c r="EL36">
        <f t="shared" si="24"/>
        <v>0</v>
      </c>
      <c r="EM36">
        <f t="shared" si="24"/>
        <v>0</v>
      </c>
    </row>
    <row r="37" spans="1:143">
      <c r="A37" s="9" t="str">
        <f>_xlfn.XLOOKUP($E37,'Copy of Raw Data'!$E:$E,'Copy of Raw Data'!A:A,"ERROR",0,1)</f>
        <v>US</v>
      </c>
      <c r="B37" s="9" t="str">
        <f>_xlfn.XLOOKUP($E37,'Copy of Raw Data'!$E:$E,'Copy of Raw Data'!B:B,"ERROR",0,1)</f>
        <v>Hair Mousses</v>
      </c>
      <c r="C37" s="9" t="str">
        <f>_xlfn.XLOOKUP($E37,'Copy of Raw Data'!$E:$E,'Copy of Raw Data'!C:C,"ERROR",0,1)</f>
        <v>r+co</v>
      </c>
      <c r="D37" s="9" t="str">
        <f>_xlfn.XLOOKUP($E37,'Copy of Raw Data'!$E:$E,'Copy of Raw Data'!D:D,"ERROR",0,1)</f>
        <v>www.amazon.com/dp/B01695VXTQ</v>
      </c>
      <c r="E37" s="9" t="s">
        <v>166</v>
      </c>
      <c r="F37" s="9" t="str">
        <f>_xlfn.XLOOKUP($E37,'Copy of Raw Data'!$E:$E,'Copy of Raw Data'!F:F,"ERROR",0,1)</f>
        <v>R+Co Aircraft Pomade Mousse</v>
      </c>
      <c r="G37" s="9">
        <f>_xlfn.XLOOKUP($E37,'Copy of Raw Data'!$E:$E,'Copy of Raw Data'!G:G,"ERROR",0,1)</f>
        <v>5329</v>
      </c>
      <c r="H37" s="9">
        <f>_xlfn.XLOOKUP($E37,'Copy of Raw Data'!$E:$E,'Copy of Raw Data'!H:H,"ERROR",0,1)</f>
        <v>179157.1</v>
      </c>
      <c r="I37" s="9">
        <f>_xlfn.XLOOKUP($E37,'Copy of Raw Data'!$E:$E,'Copy of Raw Data'!I:I,"ERROR",0,1)</f>
        <v>0.00750856742588726</v>
      </c>
      <c r="J37" s="9" t="str">
        <f>_xlfn.XLOOKUP($E37,'Copy of Raw Data'!$E:$E,'Copy of 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_xlfn.XLOOKUP($E37,'Copy of Raw Data'!$E:$E,'Copy of Raw Data'!L:L,"ERROR",0,1)</f>
        <v>34.19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_xlfn.XLOOKUP($E37,'Copy of Raw Data'!$E:$E,'Copy of Raw Data'!N:N,"ERROR",0,1)</f>
        <v>36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2"/>
        <v>0.0502777777777778</v>
      </c>
      <c r="Q37" s="9">
        <f>_xlfn.XLOOKUP($E37,'Copy of Raw Data'!$E:$E,'Copy of Raw Data'!Q:Q,"ERROR",0,1)</f>
        <v>5.6</v>
      </c>
      <c r="R37" s="9" t="str">
        <f>_xlfn.XLOOKUP($E37,'Copy of Raw Data'!$E:$E,'Copy of Raw Data'!R:R,"ERROR",0,1)</f>
        <v>oz</v>
      </c>
      <c r="S37" s="17">
        <f t="shared" si="3"/>
        <v>6.10535714285714</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4"/>
        <v>0.217401806850573</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5"/>
        <v>0.206471327117252</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5.6</v>
      </c>
      <c r="AA37" s="9" t="str">
        <f>_xlfn.XLOOKUP($E37,'Copy of Raw Data'!$E:$E,'Copy of Raw Data'!AA:AA,"ERROR",0,1)</f>
        <v>oz</v>
      </c>
      <c r="AB37" s="9" t="str">
        <f>_xlfn.XLOOKUP($E37,'Copy of Raw Data'!$E:$E,'Copy of Raw Data'!AB:AB,"ERROR",0,1)</f>
        <v>Spray Can</v>
      </c>
      <c r="AC37" s="9" t="str">
        <f>_xlfn.XLOOKUP($E37,'Copy of Raw Data'!$E:$E,'Copy of Raw Data'!AC:AC,"ERROR",0,1)</f>
        <v>Pack of 1</v>
      </c>
      <c r="AD37" s="9" t="str">
        <f>_xlfn.XLOOKUP($E37,'Copy of Raw Data'!$E:$E,'Copy of Raw Data'!AD:AD,"ERROR",0,1)</f>
        <v>Curl Enhancing, Volumizing, Shine, Moisturizing</v>
      </c>
      <c r="AE37" s="9" t="str">
        <f>_xlfn.XLOOKUP($E37,'Copy of Raw Data'!$E:$E,'Copy of Raw Data'!AO:AO,"ERROR",0,1)</f>
        <v>Paraben Free, Phthalate Free, Sulfate Free, Cruelty Free, Petrolatum Free, Mineral Oil Free, Gluten Free, Vegan</v>
      </c>
      <c r="AF37" s="9" t="str">
        <f>_xlfn.XLOOKUP($E37,'Copy of Raw Data'!$E:$E,'Copy of Raw Data'!AZ:AZ,"ERROR",0,1)</f>
        <v>Vegetable Protein, Neem, Papaya</v>
      </c>
      <c r="AG37">
        <f t="shared" si="20"/>
        <v>0</v>
      </c>
      <c r="AH37">
        <f t="shared" si="20"/>
        <v>0</v>
      </c>
      <c r="AI37">
        <f t="shared" si="20"/>
        <v>0</v>
      </c>
      <c r="AJ37">
        <f t="shared" si="20"/>
        <v>0</v>
      </c>
      <c r="AK37">
        <f t="shared" si="20"/>
        <v>0</v>
      </c>
      <c r="AL37">
        <f t="shared" si="20"/>
        <v>0</v>
      </c>
      <c r="AM37">
        <f t="shared" si="20"/>
        <v>0</v>
      </c>
      <c r="AN37">
        <f t="shared" si="20"/>
        <v>0</v>
      </c>
      <c r="AO37">
        <f t="shared" si="20"/>
        <v>0</v>
      </c>
      <c r="AP37">
        <f t="shared" si="20"/>
        <v>0</v>
      </c>
      <c r="AQ37">
        <f t="shared" si="20"/>
        <v>0</v>
      </c>
      <c r="AR37">
        <f t="shared" si="20"/>
        <v>0</v>
      </c>
      <c r="AS37">
        <f t="shared" si="20"/>
        <v>0</v>
      </c>
      <c r="AT37">
        <f t="shared" si="20"/>
        <v>0</v>
      </c>
      <c r="AU37">
        <f t="shared" si="20"/>
        <v>0</v>
      </c>
      <c r="AV37">
        <f t="shared" si="20"/>
        <v>0</v>
      </c>
      <c r="AW37">
        <f t="shared" si="18"/>
        <v>0</v>
      </c>
      <c r="AX37">
        <f t="shared" si="18"/>
        <v>0</v>
      </c>
      <c r="AY37">
        <f t="shared" si="18"/>
        <v>0</v>
      </c>
      <c r="AZ37">
        <f t="shared" si="18"/>
        <v>0</v>
      </c>
      <c r="BA37">
        <f t="shared" si="18"/>
        <v>0</v>
      </c>
      <c r="BB37">
        <f t="shared" si="18"/>
        <v>0</v>
      </c>
      <c r="BC37">
        <f t="shared" si="18"/>
        <v>0</v>
      </c>
      <c r="BD37">
        <f t="shared" si="18"/>
        <v>0</v>
      </c>
      <c r="BE37">
        <f t="shared" si="22"/>
        <v>0</v>
      </c>
      <c r="BF37">
        <f t="shared" si="22"/>
        <v>0</v>
      </c>
      <c r="BG37">
        <f t="shared" si="22"/>
        <v>0</v>
      </c>
      <c r="BH37">
        <f t="shared" si="22"/>
        <v>0</v>
      </c>
      <c r="BI37">
        <f t="shared" si="22"/>
        <v>0</v>
      </c>
      <c r="BJ37">
        <f t="shared" si="22"/>
        <v>0</v>
      </c>
      <c r="BK37">
        <f t="shared" si="22"/>
        <v>0</v>
      </c>
      <c r="BL37">
        <f t="shared" si="22"/>
        <v>0</v>
      </c>
      <c r="BM37">
        <f t="shared" si="22"/>
        <v>0</v>
      </c>
      <c r="BN37">
        <f t="shared" si="22"/>
        <v>0</v>
      </c>
      <c r="BO37">
        <f t="shared" si="22"/>
        <v>0</v>
      </c>
      <c r="BP37">
        <f t="shared" si="22"/>
        <v>0</v>
      </c>
      <c r="BQ37">
        <f t="shared" si="22"/>
        <v>0</v>
      </c>
      <c r="BR37">
        <f t="shared" si="22"/>
        <v>0</v>
      </c>
      <c r="BS37">
        <f t="shared" si="22"/>
        <v>0</v>
      </c>
      <c r="BT37">
        <f t="shared" si="22"/>
        <v>0</v>
      </c>
      <c r="BU37">
        <f t="shared" si="21"/>
        <v>0</v>
      </c>
      <c r="BV37">
        <f t="shared" si="21"/>
        <v>0</v>
      </c>
      <c r="BW37">
        <f t="shared" si="21"/>
        <v>0</v>
      </c>
      <c r="BX37">
        <f t="shared" si="21"/>
        <v>0</v>
      </c>
      <c r="BY37">
        <f t="shared" si="21"/>
        <v>0</v>
      </c>
      <c r="BZ37">
        <f t="shared" si="21"/>
        <v>0</v>
      </c>
      <c r="CA37">
        <f t="shared" si="21"/>
        <v>0</v>
      </c>
      <c r="CB37">
        <f t="shared" si="19"/>
        <v>0</v>
      </c>
      <c r="CC37">
        <f t="shared" si="19"/>
        <v>0</v>
      </c>
      <c r="CD37">
        <f t="shared" si="19"/>
        <v>0</v>
      </c>
      <c r="CE37">
        <f t="shared" si="19"/>
        <v>0</v>
      </c>
      <c r="CF37">
        <f t="shared" si="19"/>
        <v>0</v>
      </c>
      <c r="CG37">
        <f t="shared" si="19"/>
        <v>0</v>
      </c>
      <c r="CH37">
        <f t="shared" si="19"/>
        <v>0</v>
      </c>
      <c r="CI37">
        <f t="shared" si="19"/>
        <v>0</v>
      </c>
      <c r="CJ37">
        <f t="shared" si="19"/>
        <v>0</v>
      </c>
      <c r="CK37">
        <f t="shared" si="19"/>
        <v>0</v>
      </c>
      <c r="CL37">
        <f t="shared" si="19"/>
        <v>0</v>
      </c>
      <c r="CM37">
        <f t="shared" si="19"/>
        <v>0</v>
      </c>
      <c r="CN37">
        <f t="shared" si="19"/>
        <v>0</v>
      </c>
      <c r="CO37">
        <f t="shared" si="19"/>
        <v>0</v>
      </c>
      <c r="CP37">
        <f t="shared" si="19"/>
        <v>0</v>
      </c>
      <c r="CQ37">
        <f t="shared" si="19"/>
        <v>0</v>
      </c>
      <c r="CR37">
        <f t="shared" si="15"/>
        <v>0</v>
      </c>
      <c r="CS37">
        <f t="shared" si="12"/>
        <v>0</v>
      </c>
      <c r="CT37">
        <f t="shared" si="12"/>
        <v>0</v>
      </c>
      <c r="CU37">
        <f t="shared" si="12"/>
        <v>0</v>
      </c>
      <c r="CV37">
        <f t="shared" si="12"/>
        <v>1</v>
      </c>
      <c r="CW37">
        <f t="shared" si="12"/>
        <v>0</v>
      </c>
      <c r="CX37">
        <f t="shared" si="12"/>
        <v>0</v>
      </c>
      <c r="CY37">
        <f t="shared" si="12"/>
        <v>0</v>
      </c>
      <c r="CZ37">
        <f t="shared" si="12"/>
        <v>0</v>
      </c>
      <c r="DA37">
        <f t="shared" si="12"/>
        <v>0</v>
      </c>
      <c r="DB37">
        <f t="shared" si="12"/>
        <v>0</v>
      </c>
      <c r="DC37">
        <f t="shared" si="12"/>
        <v>1</v>
      </c>
      <c r="DD37">
        <f t="shared" si="12"/>
        <v>0</v>
      </c>
      <c r="DE37">
        <f t="shared" si="12"/>
        <v>0</v>
      </c>
      <c r="DF37">
        <f t="shared" si="12"/>
        <v>0</v>
      </c>
      <c r="DG37">
        <f t="shared" si="12"/>
        <v>0</v>
      </c>
      <c r="DH37">
        <f t="shared" si="17"/>
        <v>0</v>
      </c>
      <c r="DI37">
        <f t="shared" si="17"/>
        <v>0</v>
      </c>
      <c r="DJ37">
        <f t="shared" si="17"/>
        <v>0</v>
      </c>
      <c r="DK37">
        <f t="shared" si="17"/>
        <v>0</v>
      </c>
      <c r="DL37">
        <f t="shared" si="17"/>
        <v>0</v>
      </c>
      <c r="DM37">
        <f t="shared" si="17"/>
        <v>0</v>
      </c>
      <c r="DN37">
        <f t="shared" si="17"/>
        <v>0</v>
      </c>
      <c r="DO37">
        <f t="shared" si="17"/>
        <v>0</v>
      </c>
      <c r="DP37">
        <f t="shared" si="17"/>
        <v>0</v>
      </c>
      <c r="DQ37">
        <f t="shared" si="17"/>
        <v>0</v>
      </c>
      <c r="DR37">
        <f t="shared" si="17"/>
        <v>0</v>
      </c>
      <c r="DS37">
        <f t="shared" si="17"/>
        <v>0</v>
      </c>
      <c r="DT37">
        <f t="shared" si="17"/>
        <v>0</v>
      </c>
      <c r="DU37">
        <f t="shared" si="17"/>
        <v>0</v>
      </c>
      <c r="DV37">
        <f t="shared" si="17"/>
        <v>0</v>
      </c>
      <c r="DW37">
        <f t="shared" si="17"/>
        <v>0</v>
      </c>
      <c r="DX37">
        <f t="shared" si="16"/>
        <v>0</v>
      </c>
      <c r="DY37">
        <f t="shared" si="11"/>
        <v>0</v>
      </c>
      <c r="DZ37">
        <f t="shared" si="24"/>
        <v>0</v>
      </c>
      <c r="EA37">
        <f t="shared" si="24"/>
        <v>0</v>
      </c>
      <c r="EB37">
        <f t="shared" si="24"/>
        <v>0</v>
      </c>
      <c r="EC37">
        <f t="shared" si="24"/>
        <v>0</v>
      </c>
      <c r="ED37">
        <f t="shared" si="24"/>
        <v>0</v>
      </c>
      <c r="EE37">
        <f t="shared" si="24"/>
        <v>1</v>
      </c>
      <c r="EF37">
        <f t="shared" si="24"/>
        <v>0</v>
      </c>
      <c r="EG37">
        <f t="shared" si="24"/>
        <v>0</v>
      </c>
      <c r="EH37">
        <f t="shared" si="24"/>
        <v>0</v>
      </c>
      <c r="EI37">
        <f t="shared" si="24"/>
        <v>0</v>
      </c>
      <c r="EJ37">
        <f t="shared" si="24"/>
        <v>0</v>
      </c>
      <c r="EK37">
        <f t="shared" si="24"/>
        <v>0</v>
      </c>
      <c r="EL37">
        <f t="shared" si="24"/>
        <v>0</v>
      </c>
      <c r="EM37">
        <f t="shared" si="24"/>
        <v>0</v>
      </c>
    </row>
    <row r="38" spans="1:143">
      <c r="A38" s="9" t="str">
        <f>_xlfn.XLOOKUP($E38,'Copy of Raw Data'!$E:$E,'Copy of Raw Data'!A:A,"ERROR",0,1)</f>
        <v>US</v>
      </c>
      <c r="B38" s="9" t="str">
        <f>_xlfn.XLOOKUP($E38,'Copy of Raw Data'!$E:$E,'Copy of Raw Data'!B:B,"ERROR",0,1)</f>
        <v>Hair Mousses</v>
      </c>
      <c r="C38" s="9" t="str">
        <f>_xlfn.XLOOKUP($E38,'Copy of Raw Data'!$E:$E,'Copy of Raw Data'!C:C,"ERROR",0,1)</f>
        <v>PATTERN</v>
      </c>
      <c r="D38" s="9" t="str">
        <f>_xlfn.XLOOKUP($E38,'Copy of Raw Data'!$E:$E,'Copy of Raw Data'!D:D,"ERROR",0,1)</f>
        <v>www.amazon.com/dp/B0C1HGJ2HN</v>
      </c>
      <c r="E38" s="9" t="s">
        <v>170</v>
      </c>
      <c r="F38" s="9" t="str">
        <f>_xlfn.XLOOKUP($E38,'Copy of Raw Data'!$E:$E,'Copy of Raw Data'!F:F,"ERROR",0,1)</f>
        <v>PATTERN Beauty by Tracee Ellis Ross Curl Mousse 8 oz / 236.6 mL</v>
      </c>
      <c r="G38" s="9">
        <f>_xlfn.XLOOKUP($E38,'Copy of Raw Data'!$E:$E,'Copy of Raw Data'!G:G,"ERROR",0,1)</f>
        <v>8789</v>
      </c>
      <c r="H38" s="9">
        <f>_xlfn.XLOOKUP($E38,'Copy of Raw Data'!$E:$E,'Copy of Raw Data'!H:H,"ERROR",0,1)</f>
        <v>176611.71</v>
      </c>
      <c r="I38" s="9">
        <f>_xlfn.XLOOKUP($E38,'Copy of Raw Data'!$E:$E,'Copy of Raw Data'!I:I,"ERROR",0,1)</f>
        <v>0.00728778001305112</v>
      </c>
      <c r="J38" s="9" t="str">
        <f>_xlfn.XLOOKUP($E38,'Copy of Raw Data'!$E:$E,'Copy of 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20 to 30</v>
      </c>
      <c r="L38" s="9">
        <f>_xlfn.XLOOKUP($E38,'Copy of Raw Data'!$E:$E,'Copy of Raw Data'!L:L,"ERROR",0,1)</f>
        <v>20.18</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20 to 30</v>
      </c>
      <c r="N38" s="9">
        <f>_xlfn.XLOOKUP($E38,'Copy of Raw Data'!$E:$E,'Copy of Raw Data'!N:N,"ERROR",0,1)</f>
        <v>20.28</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0% to 2%</v>
      </c>
      <c r="P38" s="16">
        <f t="shared" si="2"/>
        <v>0.00493096646942808</v>
      </c>
      <c r="Q38" s="9">
        <f>_xlfn.XLOOKUP($E38,'Copy of Raw Data'!$E:$E,'Copy of Raw Data'!Q:Q,"ERROR",0,1)</f>
        <v>8</v>
      </c>
      <c r="R38" s="9" t="str">
        <f>_xlfn.XLOOKUP($E38,'Copy of Raw Data'!$E:$E,'Copy of Raw Data'!R:R,"ERROR",0,1)</f>
        <v>oz</v>
      </c>
      <c r="S38" s="17">
        <f t="shared" si="3"/>
        <v>2.5225</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2 to 3</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7">
        <f t="shared" si="4"/>
        <v>0.0857287791680758</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7">
        <f t="shared" si="5"/>
        <v>0.085306053432533</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6 to 8</v>
      </c>
      <c r="Z38" s="17">
        <f t="array" ref="Z38">_xlfn.IFS(AA38="oz",_xlfn.IFS(R38="oz",Q38,R38="fl oz",Q38*1.04,R38="ml",Q38*0.0338),AA38="fl oz",_xlfn.IFS(R38="oz",Q38/1.04,R38="fl oz",Q38,R38="ml",Q38*0.0338/1.04),AA38="ml",_xlfn.IFS(R38="oz",Q38/0.0338,R38="fl oz",Q38*1.04/0.0338,R38="ml",Q38))</f>
        <v>8</v>
      </c>
      <c r="AA38" s="9" t="str">
        <f>_xlfn.XLOOKUP($E38,'Copy of Raw Data'!$E:$E,'Copy of Raw Data'!AA:AA,"ERROR",0,1)</f>
        <v>oz</v>
      </c>
      <c r="AB38" s="9" t="str">
        <f>_xlfn.XLOOKUP($E38,'Copy of Raw Data'!$E:$E,'Copy of Raw Data'!AB:AB,"ERROR",0,1)</f>
        <v>Pump Bottle</v>
      </c>
      <c r="AC38" s="9" t="str">
        <f>_xlfn.XLOOKUP($E38,'Copy of Raw Data'!$E:$E,'Copy of Raw Data'!AC:AC,"ERROR",0,1)</f>
        <v>Pack of 1</v>
      </c>
      <c r="AD38" s="9" t="str">
        <f>_xlfn.XLOOKUP($E38,'Copy of Raw Data'!$E:$E,'Copy of Raw Data'!AD:AD,"ERROR",0,1)</f>
        <v>Lightweight, Hold, Fast Drying, Flake Control, Shine, Moisturizing</v>
      </c>
      <c r="AE38" s="9" t="str">
        <f>_xlfn.XLOOKUP($E38,'Copy of Raw Data'!$E:$E,'Copy of Raw Data'!AO:AO,"ERROR",0,1)</f>
        <v>NA</v>
      </c>
      <c r="AF38" s="9" t="str">
        <f>_xlfn.XLOOKUP($E38,'Copy of Raw Data'!$E:$E,'Copy of Raw Data'!AZ:AZ,"ERROR",0,1)</f>
        <v>Argan oil, Marshmallow root, Castor Oil, Glycerin, Biotin, Ethylhexylglycerin, Geraniol</v>
      </c>
      <c r="AG38">
        <f t="shared" si="20"/>
        <v>0</v>
      </c>
      <c r="AH38">
        <f t="shared" si="20"/>
        <v>0</v>
      </c>
      <c r="AI38">
        <f t="shared" si="20"/>
        <v>0</v>
      </c>
      <c r="AJ38">
        <f t="shared" si="20"/>
        <v>0</v>
      </c>
      <c r="AK38">
        <f t="shared" si="20"/>
        <v>0</v>
      </c>
      <c r="AL38">
        <f t="shared" si="20"/>
        <v>0</v>
      </c>
      <c r="AM38">
        <f t="shared" si="20"/>
        <v>0</v>
      </c>
      <c r="AN38">
        <f t="shared" si="20"/>
        <v>0</v>
      </c>
      <c r="AO38">
        <f t="shared" si="20"/>
        <v>0</v>
      </c>
      <c r="AP38">
        <f t="shared" si="20"/>
        <v>1</v>
      </c>
      <c r="AQ38">
        <f t="shared" si="20"/>
        <v>1</v>
      </c>
      <c r="AR38">
        <f t="shared" si="20"/>
        <v>0</v>
      </c>
      <c r="AS38">
        <f t="shared" si="20"/>
        <v>0</v>
      </c>
      <c r="AT38">
        <f t="shared" si="20"/>
        <v>0</v>
      </c>
      <c r="AU38">
        <f t="shared" si="20"/>
        <v>0</v>
      </c>
      <c r="AV38">
        <f t="shared" si="20"/>
        <v>0</v>
      </c>
      <c r="AW38">
        <f t="shared" si="18"/>
        <v>1</v>
      </c>
      <c r="AX38">
        <f t="shared" si="18"/>
        <v>0</v>
      </c>
      <c r="AY38">
        <f t="shared" si="18"/>
        <v>0</v>
      </c>
      <c r="AZ38">
        <f t="shared" si="18"/>
        <v>1</v>
      </c>
      <c r="BA38">
        <f t="shared" si="18"/>
        <v>0</v>
      </c>
      <c r="BB38">
        <f t="shared" si="18"/>
        <v>0</v>
      </c>
      <c r="BC38">
        <f t="shared" si="18"/>
        <v>0</v>
      </c>
      <c r="BD38">
        <f t="shared" si="18"/>
        <v>0</v>
      </c>
      <c r="BE38">
        <f t="shared" si="22"/>
        <v>0</v>
      </c>
      <c r="BF38">
        <f t="shared" si="22"/>
        <v>0</v>
      </c>
      <c r="BG38">
        <f t="shared" si="22"/>
        <v>0</v>
      </c>
      <c r="BH38">
        <f t="shared" si="22"/>
        <v>0</v>
      </c>
      <c r="BI38">
        <f t="shared" si="22"/>
        <v>0</v>
      </c>
      <c r="BJ38">
        <f t="shared" si="22"/>
        <v>0</v>
      </c>
      <c r="BK38">
        <f t="shared" si="22"/>
        <v>0</v>
      </c>
      <c r="BL38">
        <f t="shared" si="22"/>
        <v>0</v>
      </c>
      <c r="BM38">
        <f t="shared" si="22"/>
        <v>0</v>
      </c>
      <c r="BN38">
        <f t="shared" si="22"/>
        <v>0</v>
      </c>
      <c r="BO38">
        <f t="shared" si="22"/>
        <v>0</v>
      </c>
      <c r="BP38">
        <f t="shared" si="22"/>
        <v>0</v>
      </c>
      <c r="BQ38">
        <f t="shared" si="22"/>
        <v>1</v>
      </c>
      <c r="BR38">
        <f t="shared" si="22"/>
        <v>0</v>
      </c>
      <c r="BS38">
        <f t="shared" si="22"/>
        <v>0</v>
      </c>
      <c r="BT38">
        <f t="shared" si="22"/>
        <v>0</v>
      </c>
      <c r="BU38">
        <f t="shared" si="21"/>
        <v>0</v>
      </c>
      <c r="BV38">
        <f t="shared" si="21"/>
        <v>1</v>
      </c>
      <c r="BW38">
        <f t="shared" si="21"/>
        <v>0</v>
      </c>
      <c r="BX38">
        <f t="shared" si="21"/>
        <v>1</v>
      </c>
      <c r="BY38">
        <f t="shared" si="21"/>
        <v>0</v>
      </c>
      <c r="BZ38">
        <f t="shared" si="21"/>
        <v>0</v>
      </c>
      <c r="CA38">
        <f t="shared" si="21"/>
        <v>0</v>
      </c>
      <c r="CB38">
        <f t="shared" si="19"/>
        <v>0</v>
      </c>
      <c r="CC38">
        <f t="shared" si="19"/>
        <v>0</v>
      </c>
      <c r="CD38">
        <f t="shared" si="19"/>
        <v>0</v>
      </c>
      <c r="CE38">
        <f t="shared" si="19"/>
        <v>0</v>
      </c>
      <c r="CF38">
        <f t="shared" si="19"/>
        <v>0</v>
      </c>
      <c r="CG38">
        <f t="shared" si="19"/>
        <v>0</v>
      </c>
      <c r="CH38">
        <f t="shared" si="19"/>
        <v>0</v>
      </c>
      <c r="CI38">
        <f t="shared" si="19"/>
        <v>0</v>
      </c>
      <c r="CJ38">
        <f t="shared" si="19"/>
        <v>0</v>
      </c>
      <c r="CK38">
        <f t="shared" si="19"/>
        <v>0</v>
      </c>
      <c r="CL38">
        <f t="shared" si="19"/>
        <v>0</v>
      </c>
      <c r="CM38">
        <f t="shared" si="19"/>
        <v>0</v>
      </c>
      <c r="CN38">
        <f t="shared" si="19"/>
        <v>0</v>
      </c>
      <c r="CO38">
        <f t="shared" si="19"/>
        <v>0</v>
      </c>
      <c r="CP38">
        <f t="shared" si="19"/>
        <v>0</v>
      </c>
      <c r="CQ38">
        <f t="shared" si="19"/>
        <v>1</v>
      </c>
      <c r="CR38">
        <f t="shared" si="15"/>
        <v>0</v>
      </c>
      <c r="CS38">
        <f t="shared" si="12"/>
        <v>0</v>
      </c>
      <c r="CT38">
        <f t="shared" si="12"/>
        <v>0</v>
      </c>
      <c r="CU38">
        <f t="shared" si="12"/>
        <v>0</v>
      </c>
      <c r="CV38">
        <f t="shared" si="12"/>
        <v>0</v>
      </c>
      <c r="CW38">
        <f t="shared" si="12"/>
        <v>0</v>
      </c>
      <c r="CX38">
        <f t="shared" si="12"/>
        <v>0</v>
      </c>
      <c r="CY38">
        <f t="shared" si="12"/>
        <v>0</v>
      </c>
      <c r="CZ38">
        <f t="shared" si="12"/>
        <v>0</v>
      </c>
      <c r="DA38">
        <f t="shared" si="12"/>
        <v>0</v>
      </c>
      <c r="DB38">
        <f t="shared" si="12"/>
        <v>0</v>
      </c>
      <c r="DC38">
        <f t="shared" si="12"/>
        <v>0</v>
      </c>
      <c r="DD38">
        <f t="shared" si="12"/>
        <v>0</v>
      </c>
      <c r="DE38">
        <f t="shared" si="12"/>
        <v>0</v>
      </c>
      <c r="DF38">
        <f t="shared" si="12"/>
        <v>0</v>
      </c>
      <c r="DG38">
        <f t="shared" si="12"/>
        <v>0</v>
      </c>
      <c r="DH38">
        <f t="shared" si="17"/>
        <v>0</v>
      </c>
      <c r="DI38">
        <f t="shared" si="17"/>
        <v>0</v>
      </c>
      <c r="DJ38">
        <f t="shared" si="17"/>
        <v>0</v>
      </c>
      <c r="DK38">
        <f t="shared" si="17"/>
        <v>0</v>
      </c>
      <c r="DL38">
        <f t="shared" si="17"/>
        <v>0</v>
      </c>
      <c r="DM38">
        <f t="shared" si="17"/>
        <v>0</v>
      </c>
      <c r="DN38">
        <f t="shared" si="17"/>
        <v>0</v>
      </c>
      <c r="DO38">
        <f t="shared" si="17"/>
        <v>0</v>
      </c>
      <c r="DP38">
        <f t="shared" si="17"/>
        <v>0</v>
      </c>
      <c r="DQ38">
        <f t="shared" si="17"/>
        <v>0</v>
      </c>
      <c r="DR38">
        <f t="shared" si="17"/>
        <v>0</v>
      </c>
      <c r="DS38">
        <f t="shared" si="17"/>
        <v>0</v>
      </c>
      <c r="DT38">
        <f t="shared" si="17"/>
        <v>0</v>
      </c>
      <c r="DU38">
        <f t="shared" si="17"/>
        <v>0</v>
      </c>
      <c r="DV38">
        <f t="shared" si="17"/>
        <v>0</v>
      </c>
      <c r="DW38">
        <f t="shared" si="17"/>
        <v>0</v>
      </c>
      <c r="DX38">
        <f t="shared" si="16"/>
        <v>0</v>
      </c>
      <c r="DY38">
        <f t="shared" si="11"/>
        <v>0</v>
      </c>
      <c r="DZ38">
        <f t="shared" si="24"/>
        <v>0</v>
      </c>
      <c r="EA38">
        <f t="shared" si="24"/>
        <v>0</v>
      </c>
      <c r="EB38">
        <f t="shared" si="24"/>
        <v>0</v>
      </c>
      <c r="EC38">
        <f t="shared" si="24"/>
        <v>0</v>
      </c>
      <c r="ED38">
        <f t="shared" si="24"/>
        <v>0</v>
      </c>
      <c r="EE38">
        <f t="shared" si="24"/>
        <v>0</v>
      </c>
      <c r="EF38">
        <f t="shared" si="24"/>
        <v>0</v>
      </c>
      <c r="EG38">
        <f t="shared" si="24"/>
        <v>0</v>
      </c>
      <c r="EH38">
        <f t="shared" si="24"/>
        <v>0</v>
      </c>
      <c r="EI38">
        <f t="shared" si="24"/>
        <v>0</v>
      </c>
      <c r="EJ38">
        <f t="shared" si="24"/>
        <v>0</v>
      </c>
      <c r="EK38">
        <f t="shared" si="24"/>
        <v>0</v>
      </c>
      <c r="EL38">
        <f t="shared" si="24"/>
        <v>0</v>
      </c>
      <c r="EM38">
        <f t="shared" si="24"/>
        <v>0</v>
      </c>
    </row>
    <row r="39" spans="1:143">
      <c r="A39" s="9" t="str">
        <f>_xlfn.XLOOKUP($E39,'Copy of Raw Data'!$E:$E,'Copy of Raw Data'!A:A,"ERROR",0,1)</f>
        <v>US</v>
      </c>
      <c r="B39" s="9" t="str">
        <f>_xlfn.XLOOKUP($E39,'Copy of Raw Data'!$E:$E,'Copy of Raw Data'!B:B,"ERROR",0,1)</f>
        <v>Hair Mousses</v>
      </c>
      <c r="C39" s="9" t="str">
        <f>_xlfn.XLOOKUP($E39,'Copy of Raw Data'!$E:$E,'Copy of Raw Data'!C:C,"ERROR",0,1)</f>
        <v>Herbal Essences</v>
      </c>
      <c r="D39" s="9" t="str">
        <f>_xlfn.XLOOKUP($E39,'Copy of Raw Data'!$E:$E,'Copy of Raw Data'!D:D,"ERROR",0,1)</f>
        <v>www.amazon.com/dp/B0B995XZ6T</v>
      </c>
      <c r="E39" s="9" t="s">
        <v>174</v>
      </c>
      <c r="F39" s="9" t="str">
        <f>_xlfn.XLOOKUP($E39,'Copy of Raw Data'!$E:$E,'Copy of Raw Data'!F:F,"ERROR",0,1)</f>
        <v>Herbal Essences Curl Boosting Mousse for Curly Hair and Wavy Hair, Anti Frizz, All Day Hold, Pack of 3, 20.4 oz Total</v>
      </c>
      <c r="G39" s="9">
        <f>_xlfn.XLOOKUP($E39,'Copy of Raw Data'!$E:$E,'Copy of Raw Data'!G:G,"ERROR",0,1)</f>
        <v>14059</v>
      </c>
      <c r="H39" s="9">
        <f>_xlfn.XLOOKUP($E39,'Copy of Raw Data'!$E:$E,'Copy of Raw Data'!H:H,"ERROR",0,1)</f>
        <v>171418.49</v>
      </c>
      <c r="I39" s="9">
        <f>_xlfn.XLOOKUP($E39,'Copy of Raw Data'!$E:$E,'Copy of Raw Data'!I:I,"ERROR",0,1)</f>
        <v>0.00716868272789851</v>
      </c>
      <c r="J39" s="9" t="str">
        <f>_xlfn.XLOOKUP($E39,'Copy of Raw Data'!$E:$E,'Copy of 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10 to 15</v>
      </c>
      <c r="L39" s="9">
        <f>_xlfn.XLOOKUP($E39,'Copy of Raw Data'!$E:$E,'Copy of Raw Data'!L:L,"ERROR",0,1)</f>
        <v>12.41</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10 to 15</v>
      </c>
      <c r="N39" s="9">
        <f>_xlfn.XLOOKUP($E39,'Copy of Raw Data'!$E:$E,'Copy of Raw Data'!N:N,"ERROR",0,1)</f>
        <v>14.99</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15% to 20%</v>
      </c>
      <c r="P39" s="16">
        <f t="shared" si="2"/>
        <v>0.172114743162108</v>
      </c>
      <c r="Q39" s="9">
        <f>_xlfn.XLOOKUP($E39,'Copy of Raw Data'!$E:$E,'Copy of Raw Data'!Q:Q,"ERROR",0,1)</f>
        <v>20.4</v>
      </c>
      <c r="R39" s="9" t="str">
        <f>_xlfn.XLOOKUP($E39,'Copy of Raw Data'!$E:$E,'Copy of Raw Data'!R:R,"ERROR",0,1)</f>
        <v>oz</v>
      </c>
      <c r="S39" s="17">
        <f t="shared" si="3"/>
        <v>0.608333333333333</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0.5 to 0.75</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 to 0.05</v>
      </c>
      <c r="V39" s="17">
        <f t="shared" si="4"/>
        <v>0.0248496422579854</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 to 0.05</v>
      </c>
      <c r="X39" s="17">
        <f t="shared" si="5"/>
        <v>0.020572652463082</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20 to 25</v>
      </c>
      <c r="Z39" s="17">
        <f t="array" ref="Z39">_xlfn.IFS(AA39="oz",_xlfn.IFS(R39="oz",Q39,R39="fl oz",Q39*1.04,R39="ml",Q39*0.0338),AA39="fl oz",_xlfn.IFS(R39="oz",Q39/1.04,R39="fl oz",Q39,R39="ml",Q39*0.0338/1.04),AA39="ml",_xlfn.IFS(R39="oz",Q39/0.0338,R39="fl oz",Q39*1.04/0.0338,R39="ml",Q39))</f>
        <v>20.4</v>
      </c>
      <c r="AA39" s="9" t="str">
        <f>_xlfn.XLOOKUP($E39,'Copy of Raw Data'!$E:$E,'Copy of Raw Data'!AA:AA,"ERROR",0,1)</f>
        <v>oz</v>
      </c>
      <c r="AB39" s="9" t="str">
        <f>_xlfn.XLOOKUP($E39,'Copy of Raw Data'!$E:$E,'Copy of Raw Data'!AB:AB,"ERROR",0,1)</f>
        <v>Spray Can</v>
      </c>
      <c r="AC39" s="9" t="str">
        <f>_xlfn.XLOOKUP($E39,'Copy of Raw Data'!$E:$E,'Copy of Raw Data'!AC:AC,"ERROR",0,1)</f>
        <v>Pack of 3</v>
      </c>
      <c r="AD39" s="9" t="str">
        <f>_xlfn.XLOOKUP($E39,'Copy of Raw Data'!$E:$E,'Copy of Raw Data'!AD:AD,"ERROR",0,1)</f>
        <v>Frizz Control, Hold, Curl Enhancing, Color Safe</v>
      </c>
      <c r="AE39" s="9" t="str">
        <f>_xlfn.XLOOKUP($E39,'Copy of Raw Data'!$E:$E,'Copy of Raw Data'!AO:AO,"ERROR",0,1)</f>
        <v>Cruelty Free, Paraben Free, Dye Free</v>
      </c>
      <c r="AF39" s="9" t="str">
        <f>_xlfn.XLOOKUP($E39,'Copy of Raw Data'!$E:$E,'Copy of Raw Data'!AZ:AZ,"ERROR",0,1)</f>
        <v>Jojoba Oil, Lavender, Disodium edta, Citric Acid</v>
      </c>
      <c r="AG39">
        <f t="shared" si="20"/>
        <v>0</v>
      </c>
      <c r="AH39">
        <f t="shared" si="20"/>
        <v>0</v>
      </c>
      <c r="AI39">
        <f t="shared" si="20"/>
        <v>0</v>
      </c>
      <c r="AJ39">
        <f t="shared" si="20"/>
        <v>0</v>
      </c>
      <c r="AK39">
        <f t="shared" si="20"/>
        <v>0</v>
      </c>
      <c r="AL39">
        <f t="shared" si="20"/>
        <v>0</v>
      </c>
      <c r="AM39">
        <f t="shared" si="20"/>
        <v>0</v>
      </c>
      <c r="AN39">
        <f t="shared" si="20"/>
        <v>0</v>
      </c>
      <c r="AO39">
        <f t="shared" si="20"/>
        <v>0</v>
      </c>
      <c r="AP39">
        <f t="shared" si="20"/>
        <v>0</v>
      </c>
      <c r="AQ39">
        <f t="shared" si="20"/>
        <v>0</v>
      </c>
      <c r="AR39">
        <f t="shared" si="20"/>
        <v>0</v>
      </c>
      <c r="AS39">
        <f t="shared" si="20"/>
        <v>0</v>
      </c>
      <c r="AT39">
        <f t="shared" si="20"/>
        <v>0</v>
      </c>
      <c r="AU39">
        <f t="shared" si="20"/>
        <v>0</v>
      </c>
      <c r="AV39">
        <f t="shared" si="20"/>
        <v>0</v>
      </c>
      <c r="AW39">
        <f t="shared" si="18"/>
        <v>0</v>
      </c>
      <c r="AX39">
        <f t="shared" si="18"/>
        <v>0</v>
      </c>
      <c r="AY39">
        <f t="shared" si="18"/>
        <v>0</v>
      </c>
      <c r="AZ39">
        <f t="shared" si="18"/>
        <v>0</v>
      </c>
      <c r="BA39">
        <f t="shared" si="18"/>
        <v>0</v>
      </c>
      <c r="BB39">
        <f t="shared" si="18"/>
        <v>0</v>
      </c>
      <c r="BC39">
        <f t="shared" si="18"/>
        <v>0</v>
      </c>
      <c r="BD39">
        <f t="shared" si="18"/>
        <v>0</v>
      </c>
      <c r="BE39">
        <f t="shared" si="22"/>
        <v>1</v>
      </c>
      <c r="BF39">
        <f t="shared" si="22"/>
        <v>0</v>
      </c>
      <c r="BG39">
        <f t="shared" si="22"/>
        <v>0</v>
      </c>
      <c r="BH39">
        <f t="shared" si="22"/>
        <v>0</v>
      </c>
      <c r="BI39">
        <f t="shared" si="22"/>
        <v>0</v>
      </c>
      <c r="BJ39">
        <f t="shared" si="22"/>
        <v>0</v>
      </c>
      <c r="BK39">
        <f t="shared" si="22"/>
        <v>0</v>
      </c>
      <c r="BL39">
        <f t="shared" si="22"/>
        <v>0</v>
      </c>
      <c r="BM39">
        <f t="shared" si="22"/>
        <v>0</v>
      </c>
      <c r="BN39">
        <f t="shared" si="22"/>
        <v>0</v>
      </c>
      <c r="BO39">
        <f t="shared" si="22"/>
        <v>1</v>
      </c>
      <c r="BP39">
        <f t="shared" si="22"/>
        <v>0</v>
      </c>
      <c r="BQ39">
        <f t="shared" si="22"/>
        <v>0</v>
      </c>
      <c r="BR39">
        <f t="shared" si="22"/>
        <v>0</v>
      </c>
      <c r="BS39">
        <f t="shared" si="22"/>
        <v>0</v>
      </c>
      <c r="BT39">
        <f t="shared" si="22"/>
        <v>0</v>
      </c>
      <c r="BU39">
        <f t="shared" si="21"/>
        <v>0</v>
      </c>
      <c r="BV39">
        <f t="shared" si="21"/>
        <v>0</v>
      </c>
      <c r="BW39">
        <f t="shared" si="21"/>
        <v>0</v>
      </c>
      <c r="BX39">
        <f t="shared" si="21"/>
        <v>0</v>
      </c>
      <c r="BY39">
        <f t="shared" si="21"/>
        <v>0</v>
      </c>
      <c r="BZ39">
        <f t="shared" si="21"/>
        <v>0</v>
      </c>
      <c r="CA39">
        <f t="shared" si="21"/>
        <v>0</v>
      </c>
      <c r="CB39">
        <f t="shared" si="19"/>
        <v>0</v>
      </c>
      <c r="CC39">
        <f t="shared" si="19"/>
        <v>0</v>
      </c>
      <c r="CD39">
        <f t="shared" si="19"/>
        <v>0</v>
      </c>
      <c r="CE39">
        <f t="shared" si="19"/>
        <v>0</v>
      </c>
      <c r="CF39">
        <f t="shared" si="19"/>
        <v>0</v>
      </c>
      <c r="CG39">
        <f t="shared" si="19"/>
        <v>0</v>
      </c>
      <c r="CH39">
        <f t="shared" si="19"/>
        <v>1</v>
      </c>
      <c r="CI39">
        <f t="shared" si="19"/>
        <v>0</v>
      </c>
      <c r="CJ39">
        <f t="shared" si="19"/>
        <v>0</v>
      </c>
      <c r="CK39">
        <f t="shared" si="19"/>
        <v>0</v>
      </c>
      <c r="CL39">
        <f t="shared" si="19"/>
        <v>0</v>
      </c>
      <c r="CM39">
        <f t="shared" si="19"/>
        <v>0</v>
      </c>
      <c r="CN39">
        <f t="shared" si="19"/>
        <v>1</v>
      </c>
      <c r="CO39">
        <f t="shared" si="19"/>
        <v>0</v>
      </c>
      <c r="CP39">
        <f t="shared" si="19"/>
        <v>0</v>
      </c>
      <c r="CQ39">
        <f t="shared" si="19"/>
        <v>0</v>
      </c>
      <c r="CR39">
        <f t="shared" si="15"/>
        <v>0</v>
      </c>
      <c r="CS39">
        <f t="shared" si="12"/>
        <v>0</v>
      </c>
      <c r="CT39">
        <f t="shared" si="12"/>
        <v>0</v>
      </c>
      <c r="CU39">
        <f t="shared" si="12"/>
        <v>0</v>
      </c>
      <c r="CV39">
        <f t="shared" si="12"/>
        <v>0</v>
      </c>
      <c r="CW39">
        <f t="shared" si="12"/>
        <v>0</v>
      </c>
      <c r="CX39">
        <f t="shared" si="12"/>
        <v>0</v>
      </c>
      <c r="CY39">
        <f t="shared" si="12"/>
        <v>0</v>
      </c>
      <c r="CZ39">
        <f t="shared" si="12"/>
        <v>0</v>
      </c>
      <c r="DA39">
        <f t="shared" si="12"/>
        <v>0</v>
      </c>
      <c r="DB39">
        <f t="shared" si="12"/>
        <v>0</v>
      </c>
      <c r="DC39">
        <f t="shared" si="12"/>
        <v>0</v>
      </c>
      <c r="DD39">
        <f t="shared" si="12"/>
        <v>0</v>
      </c>
      <c r="DE39">
        <f t="shared" si="12"/>
        <v>0</v>
      </c>
      <c r="DF39">
        <f t="shared" si="12"/>
        <v>0</v>
      </c>
      <c r="DG39">
        <f t="shared" si="12"/>
        <v>0</v>
      </c>
      <c r="DH39">
        <f t="shared" si="17"/>
        <v>0</v>
      </c>
      <c r="DI39">
        <f t="shared" si="17"/>
        <v>0</v>
      </c>
      <c r="DJ39">
        <f t="shared" si="17"/>
        <v>0</v>
      </c>
      <c r="DK39">
        <f t="shared" si="17"/>
        <v>0</v>
      </c>
      <c r="DL39">
        <f t="shared" si="17"/>
        <v>0</v>
      </c>
      <c r="DM39">
        <f t="shared" si="17"/>
        <v>0</v>
      </c>
      <c r="DN39">
        <f t="shared" si="17"/>
        <v>0</v>
      </c>
      <c r="DO39">
        <f t="shared" si="17"/>
        <v>0</v>
      </c>
      <c r="DP39">
        <f t="shared" si="17"/>
        <v>0</v>
      </c>
      <c r="DQ39">
        <f t="shared" si="17"/>
        <v>0</v>
      </c>
      <c r="DR39">
        <f t="shared" si="17"/>
        <v>0</v>
      </c>
      <c r="DS39">
        <f t="shared" si="17"/>
        <v>0</v>
      </c>
      <c r="DT39">
        <f t="shared" si="17"/>
        <v>0</v>
      </c>
      <c r="DU39">
        <f t="shared" si="17"/>
        <v>0</v>
      </c>
      <c r="DV39">
        <f t="shared" si="17"/>
        <v>0</v>
      </c>
      <c r="DW39">
        <f t="shared" si="17"/>
        <v>0</v>
      </c>
      <c r="DX39">
        <f t="shared" si="16"/>
        <v>0</v>
      </c>
      <c r="DY39">
        <f t="shared" ref="DY39:EM58" si="25">IF(IFERROR(SEARCH(DY$2,$AF39,1),0)=0,0,1)</f>
        <v>0</v>
      </c>
      <c r="DZ39">
        <f t="shared" si="25"/>
        <v>0</v>
      </c>
      <c r="EA39">
        <f t="shared" si="25"/>
        <v>0</v>
      </c>
      <c r="EB39">
        <f t="shared" si="25"/>
        <v>0</v>
      </c>
      <c r="EC39">
        <f t="shared" si="25"/>
        <v>0</v>
      </c>
      <c r="ED39">
        <f t="shared" si="25"/>
        <v>0</v>
      </c>
      <c r="EE39">
        <f t="shared" si="25"/>
        <v>0</v>
      </c>
      <c r="EF39">
        <f t="shared" si="25"/>
        <v>0</v>
      </c>
      <c r="EG39">
        <f t="shared" si="25"/>
        <v>0</v>
      </c>
      <c r="EH39">
        <f t="shared" si="25"/>
        <v>0</v>
      </c>
      <c r="EI39">
        <f t="shared" si="25"/>
        <v>0</v>
      </c>
      <c r="EJ39">
        <f t="shared" si="25"/>
        <v>0</v>
      </c>
      <c r="EK39">
        <f t="shared" si="25"/>
        <v>0</v>
      </c>
      <c r="EL39">
        <f t="shared" si="25"/>
        <v>0</v>
      </c>
      <c r="EM39">
        <f t="shared" si="25"/>
        <v>0</v>
      </c>
    </row>
    <row r="40" spans="1:143">
      <c r="A40" s="9" t="str">
        <f>_xlfn.XLOOKUP($E40,'Copy of Raw Data'!$E:$E,'Copy of Raw Data'!A:A,"ERROR",0,1)</f>
        <v>US</v>
      </c>
      <c r="B40" s="9" t="str">
        <f>_xlfn.XLOOKUP($E40,'Copy of Raw Data'!$E:$E,'Copy of Raw Data'!B:B,"ERROR",0,1)</f>
        <v>Hair Mousses</v>
      </c>
      <c r="C40" s="9" t="str">
        <f>_xlfn.XLOOKUP($E40,'Copy of Raw Data'!$E:$E,'Copy of Raw Data'!C:C,"ERROR",0,1)</f>
        <v>igk</v>
      </c>
      <c r="D40" s="9" t="str">
        <f>_xlfn.XLOOKUP($E40,'Copy of Raw Data'!$E:$E,'Copy of Raw Data'!D:D,"ERROR",0,1)</f>
        <v>www.amazon.com/dp/B091MJ3P9X</v>
      </c>
      <c r="E40" s="9" t="s">
        <v>178</v>
      </c>
      <c r="F40" s="9" t="str">
        <f>_xlfn.XLOOKUP($E40,'Copy of Raw Data'!$E:$E,'Copy of Raw Data'!F:F,"ERROR",0,1)</f>
        <v>IGK BIG TIME Volume &amp; Thickening Mousse | Moveable + Fullness + Frizz Control | Vegan + Cruelty Free | 6.2 Oz</v>
      </c>
      <c r="G40" s="9">
        <f>_xlfn.XLOOKUP($E40,'Copy of Raw Data'!$E:$E,'Copy of Raw Data'!G:G,"ERROR",0,1)</f>
        <v>5500</v>
      </c>
      <c r="H40" s="9">
        <f>_xlfn.XLOOKUP($E40,'Copy of Raw Data'!$E:$E,'Copy of Raw Data'!H:H,"ERROR",0,1)</f>
        <v>168617.16</v>
      </c>
      <c r="I40" s="9">
        <f>_xlfn.XLOOKUP($E40,'Copy of Raw Data'!$E:$E,'Copy of Raw Data'!I:I,"ERROR",0,1)</f>
        <v>0.00715997149654491</v>
      </c>
      <c r="J40" s="9" t="str">
        <f>_xlfn.XLOOKUP($E40,'Copy of Raw Data'!$E:$E,'Copy of 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30 to 40</v>
      </c>
      <c r="L40" s="9">
        <f>_xlfn.XLOOKUP($E40,'Copy of Raw Data'!$E:$E,'Copy of Raw Data'!L:L,"ERROR",0,1)</f>
        <v>30.92</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30 to 40</v>
      </c>
      <c r="N40" s="9">
        <f>_xlfn.XLOOKUP($E40,'Copy of Raw Data'!$E:$E,'Copy of Raw Data'!N:N,"ERROR",0,1)</f>
        <v>31.28</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6">
        <f t="shared" si="2"/>
        <v>0.0115089514066496</v>
      </c>
      <c r="Q40" s="9">
        <f>_xlfn.XLOOKUP($E40,'Copy of Raw Data'!$E:$E,'Copy of Raw Data'!Q:Q,"ERROR",0,1)</f>
        <v>6.2</v>
      </c>
      <c r="R40" s="9" t="str">
        <f>_xlfn.XLOOKUP($E40,'Copy of Raw Data'!$E:$E,'Copy of Raw Data'!R:R,"ERROR",0,1)</f>
        <v>oz</v>
      </c>
      <c r="S40" s="17">
        <f t="shared" si="3"/>
        <v>4.98709677419355</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4 to 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0.1 to 0.2</v>
      </c>
      <c r="V40" s="17">
        <f t="shared" si="4"/>
        <v>0.170617561390686</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0.1 to 0.2</v>
      </c>
      <c r="X40" s="17">
        <f t="shared" si="5"/>
        <v>0.168653932167519</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17">
        <f t="array" ref="Z40">_xlfn.IFS(AA40="oz",_xlfn.IFS(R40="oz",Q40,R40="fl oz",Q40*1.04,R40="ml",Q40*0.0338),AA40="fl oz",_xlfn.IFS(R40="oz",Q40/1.04,R40="fl oz",Q40,R40="ml",Q40*0.0338/1.04),AA40="ml",_xlfn.IFS(R40="oz",Q40/0.0338,R40="fl oz",Q40*1.04/0.0338,R40="ml",Q40))</f>
        <v>6.2</v>
      </c>
      <c r="AA40" s="9" t="str">
        <f>_xlfn.XLOOKUP($E40,'Copy of Raw Data'!$E:$E,'Copy of Raw Data'!AA:AA,"ERROR",0,1)</f>
        <v>oz</v>
      </c>
      <c r="AB40" s="9" t="str">
        <f>_xlfn.XLOOKUP($E40,'Copy of Raw Data'!$E:$E,'Copy of Raw Data'!AB:AB,"ERROR",0,1)</f>
        <v>Spray Can</v>
      </c>
      <c r="AC40" s="9" t="str">
        <f>_xlfn.XLOOKUP($E40,'Copy of Raw Data'!$E:$E,'Copy of Raw Data'!AC:AC,"ERROR",0,1)</f>
        <v>Pack of 1</v>
      </c>
      <c r="AD40" s="9" t="str">
        <f>_xlfn.XLOOKUP($E40,'Copy of Raw Data'!$E:$E,'Copy of Raw Data'!AD:AD,"ERROR",0,1)</f>
        <v>Frizz Control, Heat Protection, Lift</v>
      </c>
      <c r="AE40" s="9" t="str">
        <f>_xlfn.XLOOKUP($E40,'Copy of Raw Data'!$E:$E,'Copy of Raw Data'!AO:AO,"ERROR",0,1)</f>
        <v>Vegan, Cruelty Free</v>
      </c>
      <c r="AF40" s="9" t="str">
        <f>_xlfn.XLOOKUP($E40,'Copy of Raw Data'!$E:$E,'Copy of Raw Data'!AZ:AZ,"ERROR",0,1)</f>
        <v>Cotton, Castor Oil, Palm, Panthenol, Sunflower, Quinoa, Glycerin, Ethylhexylglycerin, Disodium edta, Geraniol</v>
      </c>
      <c r="AG40">
        <f t="shared" si="20"/>
        <v>0</v>
      </c>
      <c r="AH40">
        <f t="shared" si="20"/>
        <v>0</v>
      </c>
      <c r="AI40">
        <f t="shared" si="20"/>
        <v>0</v>
      </c>
      <c r="AJ40">
        <f t="shared" si="20"/>
        <v>0</v>
      </c>
      <c r="AK40">
        <f t="shared" si="20"/>
        <v>0</v>
      </c>
      <c r="AL40">
        <f t="shared" si="20"/>
        <v>0</v>
      </c>
      <c r="AM40">
        <f t="shared" si="20"/>
        <v>0</v>
      </c>
      <c r="AN40">
        <f t="shared" si="20"/>
        <v>0</v>
      </c>
      <c r="AO40">
        <f t="shared" si="20"/>
        <v>0</v>
      </c>
      <c r="AP40">
        <f t="shared" si="20"/>
        <v>0</v>
      </c>
      <c r="AQ40">
        <f t="shared" si="20"/>
        <v>0</v>
      </c>
      <c r="AR40">
        <f t="shared" si="20"/>
        <v>0</v>
      </c>
      <c r="AS40">
        <f t="shared" si="20"/>
        <v>0</v>
      </c>
      <c r="AT40">
        <f t="shared" si="20"/>
        <v>0</v>
      </c>
      <c r="AU40">
        <f t="shared" si="20"/>
        <v>0</v>
      </c>
      <c r="AV40">
        <f t="shared" si="20"/>
        <v>0</v>
      </c>
      <c r="AW40">
        <f t="shared" si="18"/>
        <v>0</v>
      </c>
      <c r="AX40">
        <f t="shared" si="18"/>
        <v>0</v>
      </c>
      <c r="AY40">
        <f t="shared" si="18"/>
        <v>0</v>
      </c>
      <c r="AZ40">
        <f t="shared" si="18"/>
        <v>1</v>
      </c>
      <c r="BA40">
        <f t="shared" si="18"/>
        <v>0</v>
      </c>
      <c r="BB40">
        <f t="shared" si="18"/>
        <v>0</v>
      </c>
      <c r="BC40">
        <f t="shared" si="18"/>
        <v>0</v>
      </c>
      <c r="BD40">
        <f t="shared" si="18"/>
        <v>0</v>
      </c>
      <c r="BE40">
        <f t="shared" si="22"/>
        <v>0</v>
      </c>
      <c r="BF40">
        <f t="shared" si="22"/>
        <v>0</v>
      </c>
      <c r="BG40">
        <f t="shared" si="22"/>
        <v>0</v>
      </c>
      <c r="BH40">
        <f t="shared" si="22"/>
        <v>0</v>
      </c>
      <c r="BI40">
        <f t="shared" si="22"/>
        <v>0</v>
      </c>
      <c r="BJ40">
        <f t="shared" si="22"/>
        <v>0</v>
      </c>
      <c r="BK40">
        <f t="shared" si="22"/>
        <v>1</v>
      </c>
      <c r="BL40">
        <f t="shared" si="22"/>
        <v>0</v>
      </c>
      <c r="BM40">
        <f t="shared" si="22"/>
        <v>0</v>
      </c>
      <c r="BN40">
        <f t="shared" si="22"/>
        <v>0</v>
      </c>
      <c r="BO40">
        <f t="shared" si="22"/>
        <v>1</v>
      </c>
      <c r="BP40">
        <f t="shared" si="22"/>
        <v>0</v>
      </c>
      <c r="BQ40">
        <f t="shared" si="22"/>
        <v>1</v>
      </c>
      <c r="BR40">
        <f t="shared" si="22"/>
        <v>0</v>
      </c>
      <c r="BS40">
        <f t="shared" si="22"/>
        <v>0</v>
      </c>
      <c r="BT40">
        <f t="shared" si="22"/>
        <v>0</v>
      </c>
      <c r="BU40">
        <f t="shared" si="21"/>
        <v>0</v>
      </c>
      <c r="BV40">
        <f t="shared" si="21"/>
        <v>1</v>
      </c>
      <c r="BW40">
        <f t="shared" si="21"/>
        <v>0</v>
      </c>
      <c r="BX40">
        <f t="shared" si="21"/>
        <v>1</v>
      </c>
      <c r="BY40">
        <f t="shared" si="21"/>
        <v>0</v>
      </c>
      <c r="BZ40">
        <f t="shared" si="21"/>
        <v>0</v>
      </c>
      <c r="CA40">
        <f t="shared" si="21"/>
        <v>0</v>
      </c>
      <c r="CB40">
        <f t="shared" si="19"/>
        <v>0</v>
      </c>
      <c r="CC40">
        <f t="shared" si="19"/>
        <v>0</v>
      </c>
      <c r="CD40">
        <f t="shared" si="19"/>
        <v>0</v>
      </c>
      <c r="CE40">
        <f t="shared" si="19"/>
        <v>0</v>
      </c>
      <c r="CF40">
        <f t="shared" si="19"/>
        <v>0</v>
      </c>
      <c r="CG40">
        <f t="shared" si="19"/>
        <v>0</v>
      </c>
      <c r="CH40">
        <f t="shared" si="19"/>
        <v>0</v>
      </c>
      <c r="CI40">
        <f t="shared" si="19"/>
        <v>0</v>
      </c>
      <c r="CJ40">
        <f t="shared" si="19"/>
        <v>0</v>
      </c>
      <c r="CK40">
        <f t="shared" si="19"/>
        <v>0</v>
      </c>
      <c r="CL40">
        <f t="shared" si="19"/>
        <v>0</v>
      </c>
      <c r="CM40">
        <f t="shared" si="19"/>
        <v>0</v>
      </c>
      <c r="CN40">
        <f t="shared" si="19"/>
        <v>0</v>
      </c>
      <c r="CO40">
        <f t="shared" si="19"/>
        <v>0</v>
      </c>
      <c r="CP40">
        <f t="shared" si="19"/>
        <v>0</v>
      </c>
      <c r="CQ40">
        <f t="shared" si="19"/>
        <v>0</v>
      </c>
      <c r="CR40">
        <f t="shared" si="15"/>
        <v>0</v>
      </c>
      <c r="CS40">
        <f t="shared" si="12"/>
        <v>0</v>
      </c>
      <c r="CT40">
        <f t="shared" si="12"/>
        <v>0</v>
      </c>
      <c r="CU40">
        <f t="shared" si="12"/>
        <v>0</v>
      </c>
      <c r="CV40">
        <f t="shared" si="12"/>
        <v>0</v>
      </c>
      <c r="CW40">
        <f t="shared" si="12"/>
        <v>0</v>
      </c>
      <c r="CX40">
        <f t="shared" si="12"/>
        <v>0</v>
      </c>
      <c r="CY40">
        <f t="shared" si="12"/>
        <v>1</v>
      </c>
      <c r="CZ40">
        <f t="shared" si="12"/>
        <v>0</v>
      </c>
      <c r="DA40">
        <f t="shared" si="12"/>
        <v>0</v>
      </c>
      <c r="DB40">
        <f t="shared" si="12"/>
        <v>1</v>
      </c>
      <c r="DC40">
        <f t="shared" si="12"/>
        <v>0</v>
      </c>
      <c r="DD40">
        <f t="shared" si="12"/>
        <v>0</v>
      </c>
      <c r="DE40">
        <f t="shared" si="12"/>
        <v>0</v>
      </c>
      <c r="DF40">
        <f t="shared" si="12"/>
        <v>0</v>
      </c>
      <c r="DG40">
        <f t="shared" ref="DG40:DV58" si="26">IF(IFERROR(SEARCH(DG$2,$AF40,1),0)=0,0,1)</f>
        <v>0</v>
      </c>
      <c r="DH40">
        <f t="shared" si="26"/>
        <v>0</v>
      </c>
      <c r="DI40">
        <f t="shared" si="26"/>
        <v>0</v>
      </c>
      <c r="DJ40">
        <f t="shared" si="26"/>
        <v>0</v>
      </c>
      <c r="DK40">
        <f t="shared" si="26"/>
        <v>1</v>
      </c>
      <c r="DL40">
        <f t="shared" si="26"/>
        <v>0</v>
      </c>
      <c r="DM40">
        <f t="shared" si="26"/>
        <v>0</v>
      </c>
      <c r="DN40">
        <f t="shared" si="26"/>
        <v>0</v>
      </c>
      <c r="DO40">
        <f t="shared" si="26"/>
        <v>0</v>
      </c>
      <c r="DP40">
        <f t="shared" si="26"/>
        <v>0</v>
      </c>
      <c r="DQ40">
        <f t="shared" si="26"/>
        <v>0</v>
      </c>
      <c r="DR40">
        <f t="shared" si="26"/>
        <v>0</v>
      </c>
      <c r="DS40">
        <f t="shared" si="26"/>
        <v>0</v>
      </c>
      <c r="DT40">
        <f t="shared" si="26"/>
        <v>0</v>
      </c>
      <c r="DU40">
        <f t="shared" si="26"/>
        <v>0</v>
      </c>
      <c r="DV40">
        <f t="shared" si="26"/>
        <v>0</v>
      </c>
      <c r="DW40">
        <f t="shared" si="17"/>
        <v>1</v>
      </c>
      <c r="DX40">
        <f t="shared" si="16"/>
        <v>0</v>
      </c>
      <c r="DY40">
        <f t="shared" si="25"/>
        <v>0</v>
      </c>
      <c r="DZ40">
        <f t="shared" si="25"/>
        <v>0</v>
      </c>
      <c r="EA40">
        <f t="shared" si="25"/>
        <v>0</v>
      </c>
      <c r="EB40">
        <f t="shared" si="25"/>
        <v>0</v>
      </c>
      <c r="EC40">
        <f t="shared" si="25"/>
        <v>0</v>
      </c>
      <c r="ED40">
        <f t="shared" si="25"/>
        <v>0</v>
      </c>
      <c r="EE40">
        <f t="shared" si="25"/>
        <v>0</v>
      </c>
      <c r="EF40">
        <f t="shared" si="25"/>
        <v>0</v>
      </c>
      <c r="EG40">
        <f t="shared" si="25"/>
        <v>0</v>
      </c>
      <c r="EH40">
        <f t="shared" si="25"/>
        <v>0</v>
      </c>
      <c r="EI40">
        <f t="shared" si="25"/>
        <v>0</v>
      </c>
      <c r="EJ40">
        <f t="shared" si="25"/>
        <v>0</v>
      </c>
      <c r="EK40">
        <f t="shared" si="25"/>
        <v>0</v>
      </c>
      <c r="EL40">
        <f t="shared" si="25"/>
        <v>0</v>
      </c>
      <c r="EM40">
        <f t="shared" si="25"/>
        <v>0</v>
      </c>
    </row>
    <row r="41" spans="1:143">
      <c r="A41" s="9" t="str">
        <f>_xlfn.XLOOKUP($E41,'Copy of Raw Data'!$E:$E,'Copy of Raw Data'!A:A,"ERROR",0,1)</f>
        <v>US</v>
      </c>
      <c r="B41" s="9" t="str">
        <f>_xlfn.XLOOKUP($E41,'Copy of Raw Data'!$E:$E,'Copy of Raw Data'!B:B,"ERROR",0,1)</f>
        <v>Hair Mousses</v>
      </c>
      <c r="C41" s="9" t="str">
        <f>_xlfn.XLOOKUP($E41,'Copy of Raw Data'!$E:$E,'Copy of Raw Data'!C:C,"ERROR",0,1)</f>
        <v>r+co</v>
      </c>
      <c r="D41" s="9" t="str">
        <f>_xlfn.XLOOKUP($E41,'Copy of Raw Data'!$E:$E,'Copy of Raw Data'!D:D,"ERROR",0,1)</f>
        <v>www.amazon.com/dp/B00X2YPP6U</v>
      </c>
      <c r="E41" s="9" t="s">
        <v>181</v>
      </c>
      <c r="F41" s="9" t="str">
        <f>_xlfn.XLOOKUP($E41,'Copy of Raw Data'!$E:$E,'Copy of Raw Data'!F:F,"ERROR",0,1)</f>
        <v>R+Co Park Ave Blowout Balm, Vitamin-Rich Hair Balm for Smooth Blowouts</v>
      </c>
      <c r="G41" s="9">
        <f>_xlfn.XLOOKUP($E41,'Copy of Raw Data'!$E:$E,'Copy of Raw Data'!G:G,"ERROR",0,1)</f>
        <v>5460</v>
      </c>
      <c r="H41" s="9">
        <f>_xlfn.XLOOKUP($E41,'Copy of Raw Data'!$E:$E,'Copy of Raw Data'!H:H,"ERROR",0,1)</f>
        <v>168412.26</v>
      </c>
      <c r="I41" s="9">
        <f>_xlfn.XLOOKUP($E41,'Copy of Raw Data'!$E:$E,'Copy of Raw Data'!I:I,"ERROR",0,1)</f>
        <v>0.00706937001386697</v>
      </c>
      <c r="J41" s="9" t="str">
        <f>_xlfn.XLOOKUP($E41,'Copy of Raw Data'!$E:$E,'Copy of 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_xlfn.XLOOKUP($E41,'Copy of Raw Data'!$E:$E,'Copy of Raw Data'!L:L,"ERROR",0,1)</f>
        <v>32.75</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_xlfn.XLOOKUP($E41,'Copy of Raw Data'!$E:$E,'Copy of Raw Data'!N:N,"ERROR",0,1)</f>
        <v>34</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6">
        <f t="shared" si="2"/>
        <v>0.0367647058823529</v>
      </c>
      <c r="Q41" s="9">
        <f>_xlfn.XLOOKUP($E41,'Copy of Raw Data'!$E:$E,'Copy of Raw Data'!Q:Q,"ERROR",0,1)</f>
        <v>5</v>
      </c>
      <c r="R41" s="9" t="str">
        <f>_xlfn.XLOOKUP($E41,'Copy of Raw Data'!$E:$E,'Copy of Raw Data'!R:R,"ERROR",0,1)</f>
        <v>fl oz</v>
      </c>
      <c r="S41" s="17">
        <f t="shared" si="3"/>
        <v>6.29807692307692</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5 to 10</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0.2 to 0.3</v>
      </c>
      <c r="V41" s="17">
        <f t="shared" si="4"/>
        <v>0.221118077053146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0.2 to 0.3</v>
      </c>
      <c r="X41" s="17">
        <f t="shared" si="5"/>
        <v>0.212988735985016</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17">
        <f t="array" ref="Z41">_xlfn.IFS(AA41="oz",_xlfn.IFS(R41="oz",Q41,R41="fl oz",Q41*1.04,R41="ml",Q41*0.0338),AA41="fl oz",_xlfn.IFS(R41="oz",Q41/1.04,R41="fl oz",Q41,R41="ml",Q41*0.0338/1.04),AA41="ml",_xlfn.IFS(R41="oz",Q41/0.0338,R41="fl oz",Q41*1.04/0.0338,R41="ml",Q41))</f>
        <v>5.2</v>
      </c>
      <c r="AA41" s="9" t="str">
        <f>_xlfn.XLOOKUP($E41,'Copy of Raw Data'!$E:$E,'Copy of Raw Data'!AA:AA,"ERROR",0,1)</f>
        <v>oz</v>
      </c>
      <c r="AB41" s="9" t="str">
        <f>_xlfn.XLOOKUP($E41,'Copy of Raw Data'!$E:$E,'Copy of Raw Data'!AB:AB,"ERROR",0,1)</f>
        <v>Tube</v>
      </c>
      <c r="AC41" s="9" t="str">
        <f>_xlfn.XLOOKUP($E41,'Copy of Raw Data'!$E:$E,'Copy of Raw Data'!AC:AC,"ERROR",0,1)</f>
        <v>Pack of 1</v>
      </c>
      <c r="AD41" s="9" t="str">
        <f>_xlfn.XLOOKUP($E41,'Copy of Raw Data'!$E:$E,'Copy of Raw Data'!AD:AD,"ERROR",0,1)</f>
        <v>Nourishing, Strengthening, Shine, Thickening, Moisturizing</v>
      </c>
      <c r="AE41" s="9" t="str">
        <f>_xlfn.XLOOKUP($E41,'Copy of Raw Data'!$E:$E,'Copy of Raw Data'!AO:AO,"ERROR",0,1)</f>
        <v>Paraben-Free, Sulfate-Free, Petrolatum Free, Mineral Oil Free, Cruelty-Free, Gluten Free, Vegan</v>
      </c>
      <c r="AF41" s="9" t="str">
        <f>_xlfn.XLOOKUP($E41,'Copy of Raw Data'!$E:$E,'Copy of Raw Data'!AZ:AZ,"ERROR",0,1)</f>
        <v>Rice, Vitamin E, Pro Vitamin B5, Soy</v>
      </c>
      <c r="AG41">
        <f t="shared" si="20"/>
        <v>0</v>
      </c>
      <c r="AH41">
        <f t="shared" si="20"/>
        <v>0</v>
      </c>
      <c r="AI41">
        <f t="shared" si="20"/>
        <v>0</v>
      </c>
      <c r="AJ41">
        <f t="shared" si="20"/>
        <v>0</v>
      </c>
      <c r="AK41">
        <f t="shared" si="20"/>
        <v>0</v>
      </c>
      <c r="AL41">
        <f t="shared" si="20"/>
        <v>0</v>
      </c>
      <c r="AM41">
        <f t="shared" si="20"/>
        <v>0</v>
      </c>
      <c r="AN41">
        <f t="shared" si="20"/>
        <v>0</v>
      </c>
      <c r="AO41">
        <f t="shared" si="20"/>
        <v>0</v>
      </c>
      <c r="AP41">
        <f t="shared" si="20"/>
        <v>0</v>
      </c>
      <c r="AQ41">
        <f t="shared" si="20"/>
        <v>0</v>
      </c>
      <c r="AR41">
        <f t="shared" si="20"/>
        <v>0</v>
      </c>
      <c r="AS41">
        <f t="shared" si="20"/>
        <v>0</v>
      </c>
      <c r="AT41">
        <f t="shared" si="20"/>
        <v>0</v>
      </c>
      <c r="AU41">
        <f t="shared" si="20"/>
        <v>0</v>
      </c>
      <c r="AV41">
        <f t="shared" si="20"/>
        <v>0</v>
      </c>
      <c r="AW41">
        <f t="shared" si="18"/>
        <v>0</v>
      </c>
      <c r="AX41">
        <f t="shared" si="18"/>
        <v>0</v>
      </c>
      <c r="AY41">
        <f t="shared" si="18"/>
        <v>0</v>
      </c>
      <c r="AZ41">
        <f t="shared" si="18"/>
        <v>0</v>
      </c>
      <c r="BA41">
        <f t="shared" si="18"/>
        <v>0</v>
      </c>
      <c r="BB41">
        <f t="shared" si="18"/>
        <v>0</v>
      </c>
      <c r="BC41">
        <f t="shared" si="18"/>
        <v>0</v>
      </c>
      <c r="BD41">
        <f t="shared" si="18"/>
        <v>0</v>
      </c>
      <c r="BE41">
        <f t="shared" si="22"/>
        <v>0</v>
      </c>
      <c r="BF41">
        <f t="shared" si="22"/>
        <v>0</v>
      </c>
      <c r="BG41">
        <f t="shared" si="22"/>
        <v>0</v>
      </c>
      <c r="BH41">
        <f t="shared" si="22"/>
        <v>0</v>
      </c>
      <c r="BI41">
        <f t="shared" si="22"/>
        <v>0</v>
      </c>
      <c r="BJ41">
        <f t="shared" si="22"/>
        <v>0</v>
      </c>
      <c r="BK41">
        <f t="shared" si="22"/>
        <v>0</v>
      </c>
      <c r="BL41">
        <f t="shared" si="22"/>
        <v>0</v>
      </c>
      <c r="BM41">
        <f t="shared" si="22"/>
        <v>0</v>
      </c>
      <c r="BN41">
        <f t="shared" si="22"/>
        <v>0</v>
      </c>
      <c r="BO41">
        <f t="shared" si="22"/>
        <v>0</v>
      </c>
      <c r="BP41">
        <f t="shared" si="22"/>
        <v>0</v>
      </c>
      <c r="BQ41">
        <f t="shared" si="22"/>
        <v>0</v>
      </c>
      <c r="BR41">
        <f t="shared" si="22"/>
        <v>0</v>
      </c>
      <c r="BS41">
        <f t="shared" si="22"/>
        <v>0</v>
      </c>
      <c r="BT41">
        <f t="shared" si="22"/>
        <v>0</v>
      </c>
      <c r="BU41">
        <f t="shared" si="21"/>
        <v>0</v>
      </c>
      <c r="BV41">
        <f t="shared" si="21"/>
        <v>0</v>
      </c>
      <c r="BW41">
        <f t="shared" si="21"/>
        <v>0</v>
      </c>
      <c r="BX41">
        <f t="shared" si="21"/>
        <v>0</v>
      </c>
      <c r="BY41">
        <f t="shared" si="21"/>
        <v>0</v>
      </c>
      <c r="BZ41">
        <f t="shared" si="21"/>
        <v>0</v>
      </c>
      <c r="CA41">
        <f t="shared" si="21"/>
        <v>0</v>
      </c>
      <c r="CB41">
        <f t="shared" si="19"/>
        <v>0</v>
      </c>
      <c r="CC41">
        <f t="shared" si="19"/>
        <v>0</v>
      </c>
      <c r="CD41">
        <f t="shared" si="19"/>
        <v>0</v>
      </c>
      <c r="CE41">
        <f t="shared" si="19"/>
        <v>0</v>
      </c>
      <c r="CF41">
        <f t="shared" si="19"/>
        <v>0</v>
      </c>
      <c r="CG41">
        <f t="shared" si="19"/>
        <v>0</v>
      </c>
      <c r="CH41">
        <f t="shared" si="19"/>
        <v>0</v>
      </c>
      <c r="CI41">
        <f t="shared" si="19"/>
        <v>0</v>
      </c>
      <c r="CJ41">
        <f t="shared" si="19"/>
        <v>0</v>
      </c>
      <c r="CK41">
        <f t="shared" si="19"/>
        <v>0</v>
      </c>
      <c r="CL41">
        <f t="shared" si="19"/>
        <v>0</v>
      </c>
      <c r="CM41">
        <f t="shared" si="19"/>
        <v>0</v>
      </c>
      <c r="CN41">
        <f t="shared" si="19"/>
        <v>0</v>
      </c>
      <c r="CO41">
        <f t="shared" si="19"/>
        <v>0</v>
      </c>
      <c r="CP41">
        <f t="shared" si="19"/>
        <v>0</v>
      </c>
      <c r="CQ41">
        <f t="shared" ref="CQ41:DF58" si="27">IF(IFERROR(SEARCH(CQ$2,$AF41,1),0)=0,0,1)</f>
        <v>0</v>
      </c>
      <c r="CR41">
        <f t="shared" si="27"/>
        <v>0</v>
      </c>
      <c r="CS41">
        <f t="shared" si="27"/>
        <v>0</v>
      </c>
      <c r="CT41">
        <f t="shared" si="27"/>
        <v>0</v>
      </c>
      <c r="CU41">
        <f t="shared" si="27"/>
        <v>0</v>
      </c>
      <c r="CV41">
        <f t="shared" si="27"/>
        <v>0</v>
      </c>
      <c r="CW41">
        <f t="shared" si="27"/>
        <v>0</v>
      </c>
      <c r="CX41">
        <f t="shared" si="27"/>
        <v>0</v>
      </c>
      <c r="CY41">
        <f t="shared" si="27"/>
        <v>0</v>
      </c>
      <c r="CZ41">
        <f t="shared" si="27"/>
        <v>0</v>
      </c>
      <c r="DA41">
        <f t="shared" si="27"/>
        <v>0</v>
      </c>
      <c r="DB41">
        <f t="shared" si="27"/>
        <v>0</v>
      </c>
      <c r="DC41">
        <f t="shared" si="27"/>
        <v>0</v>
      </c>
      <c r="DD41">
        <f t="shared" si="27"/>
        <v>0</v>
      </c>
      <c r="DE41">
        <f t="shared" si="27"/>
        <v>0</v>
      </c>
      <c r="DF41">
        <f t="shared" si="27"/>
        <v>0</v>
      </c>
      <c r="DG41">
        <f t="shared" si="26"/>
        <v>0</v>
      </c>
      <c r="DH41">
        <f t="shared" si="26"/>
        <v>0</v>
      </c>
      <c r="DI41">
        <f t="shared" si="26"/>
        <v>0</v>
      </c>
      <c r="DJ41">
        <f t="shared" si="26"/>
        <v>1</v>
      </c>
      <c r="DK41">
        <f t="shared" si="26"/>
        <v>0</v>
      </c>
      <c r="DL41">
        <f t="shared" si="26"/>
        <v>1</v>
      </c>
      <c r="DM41">
        <f t="shared" si="26"/>
        <v>0</v>
      </c>
      <c r="DN41">
        <f t="shared" si="26"/>
        <v>0</v>
      </c>
      <c r="DO41">
        <f t="shared" si="26"/>
        <v>0</v>
      </c>
      <c r="DP41">
        <f t="shared" si="26"/>
        <v>0</v>
      </c>
      <c r="DQ41">
        <f t="shared" si="26"/>
        <v>0</v>
      </c>
      <c r="DR41">
        <f t="shared" si="26"/>
        <v>0</v>
      </c>
      <c r="DS41">
        <f t="shared" si="26"/>
        <v>0</v>
      </c>
      <c r="DT41">
        <f t="shared" si="26"/>
        <v>0</v>
      </c>
      <c r="DU41">
        <f t="shared" si="26"/>
        <v>0</v>
      </c>
      <c r="DV41">
        <f t="shared" si="26"/>
        <v>1</v>
      </c>
      <c r="DW41">
        <f t="shared" si="17"/>
        <v>0</v>
      </c>
      <c r="DX41">
        <f t="shared" si="16"/>
        <v>0</v>
      </c>
      <c r="DY41">
        <f t="shared" si="25"/>
        <v>0</v>
      </c>
      <c r="DZ41">
        <f t="shared" si="25"/>
        <v>0</v>
      </c>
      <c r="EA41">
        <f t="shared" si="25"/>
        <v>0</v>
      </c>
      <c r="EB41">
        <f t="shared" si="25"/>
        <v>0</v>
      </c>
      <c r="EC41">
        <f t="shared" si="25"/>
        <v>0</v>
      </c>
      <c r="ED41">
        <f t="shared" si="25"/>
        <v>0</v>
      </c>
      <c r="EE41">
        <f t="shared" si="25"/>
        <v>0</v>
      </c>
      <c r="EF41">
        <f t="shared" si="25"/>
        <v>1</v>
      </c>
      <c r="EG41">
        <f t="shared" si="25"/>
        <v>1</v>
      </c>
      <c r="EH41">
        <f t="shared" si="25"/>
        <v>0</v>
      </c>
      <c r="EI41">
        <f t="shared" si="25"/>
        <v>0</v>
      </c>
      <c r="EJ41">
        <f t="shared" si="25"/>
        <v>0</v>
      </c>
      <c r="EK41">
        <f t="shared" si="25"/>
        <v>0</v>
      </c>
      <c r="EL41">
        <f t="shared" si="25"/>
        <v>0</v>
      </c>
      <c r="EM41">
        <f t="shared" si="25"/>
        <v>0</v>
      </c>
    </row>
    <row r="42" spans="1:143">
      <c r="A42" s="9" t="str">
        <f>_xlfn.XLOOKUP($E42,'Copy of Raw Data'!$E:$E,'Copy of Raw Data'!A:A,"ERROR",0,1)</f>
        <v>US</v>
      </c>
      <c r="B42" s="9" t="str">
        <f>_xlfn.XLOOKUP($E42,'Copy of Raw Data'!$E:$E,'Copy of Raw Data'!B:B,"ERROR",0,1)</f>
        <v>Hair Mousses</v>
      </c>
      <c r="C42" s="9" t="str">
        <f>_xlfn.XLOOKUP($E42,'Copy of Raw Data'!$E:$E,'Copy of Raw Data'!C:C,"ERROR",0,1)</f>
        <v>Pantene</v>
      </c>
      <c r="D42" s="9" t="str">
        <f>_xlfn.XLOOKUP($E42,'Copy of Raw Data'!$E:$E,'Copy of Raw Data'!D:D,"ERROR",0,1)</f>
        <v>www.amazon.com/dp/B07NFRL4M5</v>
      </c>
      <c r="E42" s="9" t="s">
        <v>185</v>
      </c>
      <c r="F42" s="9" t="str">
        <f>_xlfn.XLOOKUP($E42,'Copy of Raw Data'!$E:$E,'Copy of Raw Data'!F:F,"ERROR",0,1)</f>
        <v>Pantene Curl Mousse For Curly Hair, Tames Frizz for Soft Touchable Curls, 6.6 Ounce (Pack of 3)</v>
      </c>
      <c r="G42" s="9">
        <f>_xlfn.XLOOKUP($E42,'Copy of Raw Data'!$E:$E,'Copy of Raw Data'!G:G,"ERROR",0,1)</f>
        <v>9625</v>
      </c>
      <c r="H42" s="9">
        <f>_xlfn.XLOOKUP($E42,'Copy of Raw Data'!$E:$E,'Copy of Raw Data'!H:H,"ERROR",0,1)</f>
        <v>166281.19</v>
      </c>
      <c r="I42" s="9">
        <f>_xlfn.XLOOKUP($E42,'Copy of Raw Data'!$E:$E,'Copy of Raw Data'!I:I,"ERROR",0,1)</f>
        <v>0.00696148211504276</v>
      </c>
      <c r="J42" s="9" t="str">
        <f>_xlfn.XLOOKUP($E42,'Copy of Raw Data'!$E:$E,'Copy of 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15 to 20</v>
      </c>
      <c r="L42" s="9">
        <f>_xlfn.XLOOKUP($E42,'Copy of Raw Data'!$E:$E,'Copy of Raw Data'!L:L,"ERROR",0,1)</f>
        <v>17.64</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15 to 20</v>
      </c>
      <c r="N42" s="9">
        <f>_xlfn.XLOOKUP($E42,'Copy of Raw Data'!$E:$E,'Copy of Raw Data'!N:N,"ERROR",0,1)</f>
        <v>19.46</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8% to 10%</v>
      </c>
      <c r="P42" s="16">
        <f t="shared" si="2"/>
        <v>0.0935251798561151</v>
      </c>
      <c r="Q42" s="9">
        <f>_xlfn.XLOOKUP($E42,'Copy of Raw Data'!$E:$E,'Copy of Raw Data'!Q:Q,"ERROR",0,1)</f>
        <v>19.2</v>
      </c>
      <c r="R42" s="9" t="str">
        <f>_xlfn.XLOOKUP($E42,'Copy of Raw Data'!$E:$E,'Copy of Raw Data'!R:R,"ERROR",0,1)</f>
        <v>oz</v>
      </c>
      <c r="S42" s="17">
        <f t="shared" si="3"/>
        <v>0.91875</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0.75 to 1</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 to 0.05</v>
      </c>
      <c r="V42" s="17">
        <f t="shared" si="4"/>
        <v>0.0342760117235937</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 to 0.05</v>
      </c>
      <c r="X42" s="17">
        <f t="shared" si="5"/>
        <v>0.0310703415623943</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15 to 20</v>
      </c>
      <c r="Z42" s="17">
        <f t="array" ref="Z42">_xlfn.IFS(AA42="oz",_xlfn.IFS(R42="oz",Q42,R42="fl oz",Q42*1.04,R42="ml",Q42*0.0338),AA42="fl oz",_xlfn.IFS(R42="oz",Q42/1.04,R42="fl oz",Q42,R42="ml",Q42*0.0338/1.04),AA42="ml",_xlfn.IFS(R42="oz",Q42/0.0338,R42="fl oz",Q42*1.04/0.0338,R42="ml",Q42))</f>
        <v>19.2</v>
      </c>
      <c r="AA42" s="9" t="str">
        <f>_xlfn.XLOOKUP($E42,'Copy of Raw Data'!$E:$E,'Copy of Raw Data'!AA:AA,"ERROR",0,1)</f>
        <v>oz</v>
      </c>
      <c r="AB42" s="9" t="str">
        <f>_xlfn.XLOOKUP($E42,'Copy of Raw Data'!$E:$E,'Copy of Raw Data'!AB:AB,"ERROR",0,1)</f>
        <v>Spray Can</v>
      </c>
      <c r="AC42" s="9" t="str">
        <f>_xlfn.XLOOKUP($E42,'Copy of Raw Data'!$E:$E,'Copy of Raw Data'!AC:AC,"ERROR",0,1)</f>
        <v>Pack of 3</v>
      </c>
      <c r="AD42" s="9" t="str">
        <f>_xlfn.XLOOKUP($E42,'Copy of Raw Data'!$E:$E,'Copy of Raw Data'!AD:AD,"ERROR",0,1)</f>
        <v>Frizz Control, Curl Enhancing, Humidity Protection, Lightweight, Nourishing, Shine</v>
      </c>
      <c r="AE42" s="9" t="str">
        <f>_xlfn.XLOOKUP($E42,'Copy of Raw Data'!$E:$E,'Copy of Raw Data'!AO:AO,"ERROR",0,1)</f>
        <v>Dairy Free</v>
      </c>
      <c r="AF42" s="9" t="str">
        <f>_xlfn.XLOOKUP($E42,'Copy of Raw Data'!$E:$E,'Copy of Raw Data'!AZ:AZ,"ERROR",0,1)</f>
        <v>Pro Vitamin B5, Disodium edta, Cetrimonium Choride, Panthenol</v>
      </c>
      <c r="AG42">
        <f t="shared" si="20"/>
        <v>0</v>
      </c>
      <c r="AH42">
        <f t="shared" si="20"/>
        <v>0</v>
      </c>
      <c r="AI42">
        <f t="shared" si="20"/>
        <v>0</v>
      </c>
      <c r="AJ42">
        <f t="shared" si="20"/>
        <v>0</v>
      </c>
      <c r="AK42">
        <f t="shared" si="20"/>
        <v>0</v>
      </c>
      <c r="AL42">
        <f t="shared" si="20"/>
        <v>0</v>
      </c>
      <c r="AM42">
        <f t="shared" si="20"/>
        <v>0</v>
      </c>
      <c r="AN42">
        <f t="shared" si="20"/>
        <v>0</v>
      </c>
      <c r="AO42">
        <f t="shared" si="20"/>
        <v>0</v>
      </c>
      <c r="AP42">
        <f t="shared" si="20"/>
        <v>0</v>
      </c>
      <c r="AQ42">
        <f t="shared" si="20"/>
        <v>0</v>
      </c>
      <c r="AR42">
        <f t="shared" si="20"/>
        <v>0</v>
      </c>
      <c r="AS42">
        <f t="shared" si="20"/>
        <v>0</v>
      </c>
      <c r="AT42">
        <f t="shared" si="20"/>
        <v>0</v>
      </c>
      <c r="AU42">
        <f t="shared" si="20"/>
        <v>0</v>
      </c>
      <c r="AV42">
        <f t="shared" ref="AV42:BK58" si="28">IF(IFERROR(SEARCH(AV$2,$AF42,1),0)=0,0,1)</f>
        <v>0</v>
      </c>
      <c r="AW42">
        <f t="shared" si="28"/>
        <v>0</v>
      </c>
      <c r="AX42">
        <f t="shared" si="28"/>
        <v>0</v>
      </c>
      <c r="AY42">
        <f t="shared" si="28"/>
        <v>0</v>
      </c>
      <c r="AZ42">
        <f t="shared" si="28"/>
        <v>0</v>
      </c>
      <c r="BA42">
        <f t="shared" si="28"/>
        <v>0</v>
      </c>
      <c r="BB42">
        <f t="shared" si="28"/>
        <v>0</v>
      </c>
      <c r="BC42">
        <f t="shared" si="28"/>
        <v>1</v>
      </c>
      <c r="BD42">
        <f t="shared" si="28"/>
        <v>0</v>
      </c>
      <c r="BE42">
        <f t="shared" si="28"/>
        <v>0</v>
      </c>
      <c r="BF42">
        <f t="shared" si="28"/>
        <v>0</v>
      </c>
      <c r="BG42">
        <f t="shared" si="28"/>
        <v>0</v>
      </c>
      <c r="BH42">
        <f t="shared" si="28"/>
        <v>0</v>
      </c>
      <c r="BI42">
        <f t="shared" si="28"/>
        <v>0</v>
      </c>
      <c r="BJ42">
        <f t="shared" si="28"/>
        <v>0</v>
      </c>
      <c r="BK42">
        <f t="shared" si="28"/>
        <v>0</v>
      </c>
      <c r="BL42">
        <f t="shared" si="22"/>
        <v>0</v>
      </c>
      <c r="BM42">
        <f t="shared" si="22"/>
        <v>0</v>
      </c>
      <c r="BN42">
        <f t="shared" si="22"/>
        <v>0</v>
      </c>
      <c r="BO42">
        <f t="shared" si="22"/>
        <v>1</v>
      </c>
      <c r="BP42">
        <f t="shared" si="22"/>
        <v>0</v>
      </c>
      <c r="BQ42">
        <f t="shared" si="22"/>
        <v>0</v>
      </c>
      <c r="BR42">
        <f t="shared" si="22"/>
        <v>0</v>
      </c>
      <c r="BS42">
        <f t="shared" si="22"/>
        <v>0</v>
      </c>
      <c r="BT42">
        <f t="shared" si="22"/>
        <v>0</v>
      </c>
      <c r="BU42">
        <f t="shared" si="21"/>
        <v>0</v>
      </c>
      <c r="BV42">
        <f t="shared" si="21"/>
        <v>0</v>
      </c>
      <c r="BW42">
        <f t="shared" si="21"/>
        <v>0</v>
      </c>
      <c r="BX42">
        <f t="shared" si="21"/>
        <v>0</v>
      </c>
      <c r="BY42">
        <f t="shared" si="21"/>
        <v>0</v>
      </c>
      <c r="BZ42">
        <f t="shared" si="21"/>
        <v>0</v>
      </c>
      <c r="CA42">
        <f t="shared" si="21"/>
        <v>0</v>
      </c>
      <c r="CB42">
        <f t="shared" ref="CB42:CQ58" si="29">IF(IFERROR(SEARCH(CB$2,$AF42,1),0)=0,0,1)</f>
        <v>0</v>
      </c>
      <c r="CC42">
        <f t="shared" si="29"/>
        <v>0</v>
      </c>
      <c r="CD42">
        <f t="shared" si="29"/>
        <v>0</v>
      </c>
      <c r="CE42">
        <f t="shared" si="29"/>
        <v>0</v>
      </c>
      <c r="CF42">
        <f t="shared" si="29"/>
        <v>0</v>
      </c>
      <c r="CG42">
        <f t="shared" si="29"/>
        <v>0</v>
      </c>
      <c r="CH42">
        <f t="shared" si="29"/>
        <v>0</v>
      </c>
      <c r="CI42">
        <f t="shared" si="29"/>
        <v>0</v>
      </c>
      <c r="CJ42">
        <f t="shared" si="29"/>
        <v>0</v>
      </c>
      <c r="CK42">
        <f t="shared" si="29"/>
        <v>0</v>
      </c>
      <c r="CL42">
        <f t="shared" si="29"/>
        <v>0</v>
      </c>
      <c r="CM42">
        <f t="shared" si="29"/>
        <v>0</v>
      </c>
      <c r="CN42">
        <f t="shared" si="29"/>
        <v>0</v>
      </c>
      <c r="CO42">
        <f t="shared" si="29"/>
        <v>0</v>
      </c>
      <c r="CP42">
        <f t="shared" si="29"/>
        <v>0</v>
      </c>
      <c r="CQ42">
        <f t="shared" si="29"/>
        <v>0</v>
      </c>
      <c r="CR42">
        <f t="shared" si="27"/>
        <v>0</v>
      </c>
      <c r="CS42">
        <f t="shared" si="27"/>
        <v>0</v>
      </c>
      <c r="CT42">
        <f t="shared" si="27"/>
        <v>0</v>
      </c>
      <c r="CU42">
        <f t="shared" si="27"/>
        <v>0</v>
      </c>
      <c r="CV42">
        <f t="shared" si="27"/>
        <v>0</v>
      </c>
      <c r="CW42">
        <f t="shared" si="27"/>
        <v>0</v>
      </c>
      <c r="CX42">
        <f t="shared" si="27"/>
        <v>0</v>
      </c>
      <c r="CY42">
        <f t="shared" si="27"/>
        <v>0</v>
      </c>
      <c r="CZ42">
        <f t="shared" si="27"/>
        <v>0</v>
      </c>
      <c r="DA42">
        <f t="shared" si="27"/>
        <v>0</v>
      </c>
      <c r="DB42">
        <f t="shared" si="27"/>
        <v>1</v>
      </c>
      <c r="DC42">
        <f t="shared" si="27"/>
        <v>0</v>
      </c>
      <c r="DD42">
        <f t="shared" si="27"/>
        <v>0</v>
      </c>
      <c r="DE42">
        <f t="shared" si="27"/>
        <v>0</v>
      </c>
      <c r="DF42">
        <f t="shared" si="27"/>
        <v>0</v>
      </c>
      <c r="DG42">
        <f t="shared" si="26"/>
        <v>0</v>
      </c>
      <c r="DH42">
        <f t="shared" si="26"/>
        <v>0</v>
      </c>
      <c r="DI42">
        <f t="shared" si="26"/>
        <v>0</v>
      </c>
      <c r="DJ42">
        <f t="shared" si="26"/>
        <v>1</v>
      </c>
      <c r="DK42">
        <f t="shared" si="26"/>
        <v>0</v>
      </c>
      <c r="DL42">
        <f t="shared" si="26"/>
        <v>0</v>
      </c>
      <c r="DM42">
        <f t="shared" si="26"/>
        <v>0</v>
      </c>
      <c r="DN42">
        <f t="shared" si="26"/>
        <v>0</v>
      </c>
      <c r="DO42">
        <f t="shared" si="26"/>
        <v>0</v>
      </c>
      <c r="DP42">
        <f t="shared" si="26"/>
        <v>0</v>
      </c>
      <c r="DQ42">
        <f t="shared" si="26"/>
        <v>0</v>
      </c>
      <c r="DR42">
        <f t="shared" si="26"/>
        <v>0</v>
      </c>
      <c r="DS42">
        <f t="shared" si="26"/>
        <v>0</v>
      </c>
      <c r="DT42">
        <f t="shared" si="26"/>
        <v>0</v>
      </c>
      <c r="DU42">
        <f t="shared" si="26"/>
        <v>0</v>
      </c>
      <c r="DV42">
        <f t="shared" si="26"/>
        <v>0</v>
      </c>
      <c r="DW42">
        <f t="shared" si="17"/>
        <v>0</v>
      </c>
      <c r="DX42">
        <f t="shared" si="16"/>
        <v>0</v>
      </c>
      <c r="DY42">
        <f t="shared" si="25"/>
        <v>0</v>
      </c>
      <c r="DZ42">
        <f t="shared" si="25"/>
        <v>0</v>
      </c>
      <c r="EA42">
        <f t="shared" si="25"/>
        <v>0</v>
      </c>
      <c r="EB42">
        <f t="shared" si="25"/>
        <v>0</v>
      </c>
      <c r="EC42">
        <f t="shared" si="25"/>
        <v>0</v>
      </c>
      <c r="ED42">
        <f t="shared" si="25"/>
        <v>0</v>
      </c>
      <c r="EE42">
        <f t="shared" si="25"/>
        <v>0</v>
      </c>
      <c r="EF42">
        <f t="shared" si="25"/>
        <v>1</v>
      </c>
      <c r="EG42">
        <f t="shared" si="25"/>
        <v>0</v>
      </c>
      <c r="EH42">
        <f t="shared" si="25"/>
        <v>0</v>
      </c>
      <c r="EI42">
        <f t="shared" si="25"/>
        <v>0</v>
      </c>
      <c r="EJ42">
        <f t="shared" si="25"/>
        <v>0</v>
      </c>
      <c r="EK42">
        <f t="shared" si="25"/>
        <v>0</v>
      </c>
      <c r="EL42">
        <f t="shared" si="25"/>
        <v>0</v>
      </c>
      <c r="EM42">
        <f t="shared" si="25"/>
        <v>0</v>
      </c>
    </row>
    <row r="43" spans="1:143">
      <c r="A43" s="9" t="str">
        <f>_xlfn.XLOOKUP($E43,'Copy of Raw Data'!$E:$E,'Copy of Raw Data'!A:A,"ERROR",0,1)</f>
        <v>US</v>
      </c>
      <c r="B43" s="9" t="str">
        <f>_xlfn.XLOOKUP($E43,'Copy of Raw Data'!$E:$E,'Copy of Raw Data'!B:B,"ERROR",0,1)</f>
        <v>Hair Mousses</v>
      </c>
      <c r="C43" s="9" t="str">
        <f>_xlfn.XLOOKUP($E43,'Copy of Raw Data'!$E:$E,'Copy of Raw Data'!C:C,"ERROR",0,1)</f>
        <v>rusk</v>
      </c>
      <c r="D43" s="9" t="str">
        <f>_xlfn.XLOOKUP($E43,'Copy of Raw Data'!$E:$E,'Copy of Raw Data'!D:D,"ERROR",0,1)</f>
        <v>www.amazon.com/dp/B00176SJPY</v>
      </c>
      <c r="E43" s="9" t="s">
        <v>189</v>
      </c>
      <c r="F43" s="9" t="str">
        <f>_xlfn.XLOOKUP($E43,'Copy of Raw Data'!$E:$E,'Copy of Raw Data'!F:F,"ERROR",0,1)</f>
        <v>RUSK Designer Collection Thicker Thickening Mousse for Fine or Thin Hair, 8.8 Oz, Thickening Mousse that Provides Body, Texture, and Hold Without Buildup, 8.8 Ounce (Pack of 1)</v>
      </c>
      <c r="G43" s="9">
        <f>_xlfn.XLOOKUP($E43,'Copy of Raw Data'!$E:$E,'Copy of Raw Data'!G:G,"ERROR",0,1)</f>
        <v>10136</v>
      </c>
      <c r="H43" s="9">
        <f>_xlfn.XLOOKUP($E43,'Copy of Raw Data'!$E:$E,'Copy of Raw Data'!H:H,"ERROR",0,1)</f>
        <v>163743.52</v>
      </c>
      <c r="I43" s="9">
        <f>_xlfn.XLOOKUP($E43,'Copy of Raw Data'!$E:$E,'Copy of Raw Data'!I:I,"ERROR",0,1)</f>
        <v>0.0066656152818381</v>
      </c>
      <c r="J43" s="9" t="str">
        <f>_xlfn.XLOOKUP($E43,'Copy of Raw Data'!$E:$E,'Copy of 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_xlfn.XLOOKUP($E43,'Copy of Raw Data'!$E:$E,'Copy of Raw Data'!L:L,"ERROR",0,1)</f>
        <v>16.67</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_xlfn.XLOOKUP($E43,'Copy of Raw Data'!$E:$E,'Copy of Raw Data'!N:N,"ERROR",0,1)</f>
        <v>17.18</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 to 4%</v>
      </c>
      <c r="P43" s="16">
        <f t="shared" si="2"/>
        <v>0.0296856810244469</v>
      </c>
      <c r="Q43" s="9">
        <f>_xlfn.XLOOKUP($E43,'Copy of Raw Data'!$E:$E,'Copy of Raw Data'!Q:Q,"ERROR",0,1)</f>
        <v>8.8</v>
      </c>
      <c r="R43" s="9" t="str">
        <f>_xlfn.XLOOKUP($E43,'Copy of Raw Data'!$E:$E,'Copy of Raw Data'!R:R,"ERROR",0,1)</f>
        <v>oz</v>
      </c>
      <c r="S43" s="17">
        <f t="shared" si="3"/>
        <v>1.89431818181818</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1 to 2</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7">
        <f t="shared" si="4"/>
        <v>0.0660220739693178</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0.05 to 0.1</v>
      </c>
      <c r="X43" s="17">
        <f t="shared" si="5"/>
        <v>0.0640621637408922</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17">
        <f t="array" ref="Z43">_xlfn.IFS(AA43="oz",_xlfn.IFS(R43="oz",Q43,R43="fl oz",Q43*1.04,R43="ml",Q43*0.0338),AA43="fl oz",_xlfn.IFS(R43="oz",Q43/1.04,R43="fl oz",Q43,R43="ml",Q43*0.0338/1.04),AA43="ml",_xlfn.IFS(R43="oz",Q43/0.0338,R43="fl oz",Q43*1.04/0.0338,R43="ml",Q43))</f>
        <v>8.8</v>
      </c>
      <c r="AA43" s="9" t="str">
        <f>_xlfn.XLOOKUP($E43,'Copy of Raw Data'!$E:$E,'Copy of Raw Data'!AA:AA,"ERROR",0,1)</f>
        <v>oz</v>
      </c>
      <c r="AB43" s="9" t="str">
        <f>_xlfn.XLOOKUP($E43,'Copy of Raw Data'!$E:$E,'Copy of Raw Data'!AB:AB,"ERROR",0,1)</f>
        <v>Spray Can</v>
      </c>
      <c r="AC43" s="9" t="str">
        <f>_xlfn.XLOOKUP($E43,'Copy of Raw Data'!$E:$E,'Copy of Raw Data'!AC:AC,"ERROR",0,1)</f>
        <v>Pack of 1</v>
      </c>
      <c r="AD43" s="9" t="str">
        <f>_xlfn.XLOOKUP($E43,'Copy of Raw Data'!$E:$E,'Copy of Raw Data'!AD:AD,"ERROR",0,1)</f>
        <v>Thickening, Hold, Moisturizing</v>
      </c>
      <c r="AE43" s="9" t="str">
        <f>_xlfn.XLOOKUP($E43,'Copy of Raw Data'!$E:$E,'Copy of Raw Data'!AO:AO,"ERROR",0,1)</f>
        <v>NA</v>
      </c>
      <c r="AF43" s="9" t="str">
        <f>_xlfn.XLOOKUP($E43,'Copy of Raw Data'!$E:$E,'Copy of Raw Data'!AZ:AZ,"ERROR",0,1)</f>
        <v>Water, Acrylate Copolymer, Glycerin, Castor Oil, Honey</v>
      </c>
      <c r="AG43">
        <f t="shared" ref="AG43:AV58" si="30">IF(IFERROR(SEARCH(AG$2,$AF43,1),0)=0,0,1)</f>
        <v>0</v>
      </c>
      <c r="AH43">
        <f t="shared" si="30"/>
        <v>1</v>
      </c>
      <c r="AI43">
        <f t="shared" si="30"/>
        <v>0</v>
      </c>
      <c r="AJ43">
        <f t="shared" si="30"/>
        <v>0</v>
      </c>
      <c r="AK43">
        <f t="shared" si="30"/>
        <v>0</v>
      </c>
      <c r="AL43">
        <f t="shared" si="30"/>
        <v>0</v>
      </c>
      <c r="AM43">
        <f t="shared" si="30"/>
        <v>0</v>
      </c>
      <c r="AN43">
        <f t="shared" si="30"/>
        <v>0</v>
      </c>
      <c r="AO43">
        <f t="shared" si="30"/>
        <v>0</v>
      </c>
      <c r="AP43">
        <f t="shared" si="30"/>
        <v>0</v>
      </c>
      <c r="AQ43">
        <f t="shared" si="30"/>
        <v>0</v>
      </c>
      <c r="AR43">
        <f t="shared" si="30"/>
        <v>0</v>
      </c>
      <c r="AS43">
        <f t="shared" si="30"/>
        <v>0</v>
      </c>
      <c r="AT43">
        <f t="shared" si="30"/>
        <v>0</v>
      </c>
      <c r="AU43">
        <f t="shared" si="30"/>
        <v>0</v>
      </c>
      <c r="AV43">
        <f t="shared" si="30"/>
        <v>0</v>
      </c>
      <c r="AW43">
        <f t="shared" si="28"/>
        <v>0</v>
      </c>
      <c r="AX43">
        <f t="shared" si="28"/>
        <v>0</v>
      </c>
      <c r="AY43">
        <f t="shared" si="28"/>
        <v>0</v>
      </c>
      <c r="AZ43">
        <f t="shared" si="28"/>
        <v>1</v>
      </c>
      <c r="BA43">
        <f t="shared" si="28"/>
        <v>0</v>
      </c>
      <c r="BB43">
        <f t="shared" si="28"/>
        <v>0</v>
      </c>
      <c r="BC43">
        <f t="shared" si="28"/>
        <v>0</v>
      </c>
      <c r="BD43">
        <f t="shared" si="28"/>
        <v>0</v>
      </c>
      <c r="BE43">
        <f t="shared" si="28"/>
        <v>0</v>
      </c>
      <c r="BF43">
        <f t="shared" si="28"/>
        <v>0</v>
      </c>
      <c r="BG43">
        <f t="shared" si="28"/>
        <v>0</v>
      </c>
      <c r="BH43">
        <f t="shared" si="28"/>
        <v>0</v>
      </c>
      <c r="BI43">
        <f t="shared" si="28"/>
        <v>0</v>
      </c>
      <c r="BJ43">
        <f t="shared" si="28"/>
        <v>1</v>
      </c>
      <c r="BK43">
        <f t="shared" si="28"/>
        <v>0</v>
      </c>
      <c r="BL43">
        <f t="shared" si="22"/>
        <v>0</v>
      </c>
      <c r="BM43">
        <f t="shared" si="22"/>
        <v>0</v>
      </c>
      <c r="BN43">
        <f t="shared" si="22"/>
        <v>0</v>
      </c>
      <c r="BO43">
        <f t="shared" si="22"/>
        <v>0</v>
      </c>
      <c r="BP43">
        <f t="shared" si="22"/>
        <v>0</v>
      </c>
      <c r="BQ43">
        <f t="shared" si="22"/>
        <v>0</v>
      </c>
      <c r="BR43">
        <f t="shared" si="22"/>
        <v>0</v>
      </c>
      <c r="BS43">
        <f t="shared" si="22"/>
        <v>0</v>
      </c>
      <c r="BT43">
        <f t="shared" si="22"/>
        <v>0</v>
      </c>
      <c r="BU43">
        <f t="shared" si="21"/>
        <v>0</v>
      </c>
      <c r="BV43">
        <f t="shared" si="21"/>
        <v>0</v>
      </c>
      <c r="BW43">
        <f t="shared" si="21"/>
        <v>0</v>
      </c>
      <c r="BX43">
        <f t="shared" si="21"/>
        <v>1</v>
      </c>
      <c r="BY43">
        <f t="shared" si="21"/>
        <v>0</v>
      </c>
      <c r="BZ43">
        <f t="shared" si="21"/>
        <v>0</v>
      </c>
      <c r="CA43">
        <f t="shared" si="21"/>
        <v>0</v>
      </c>
      <c r="CB43">
        <f t="shared" si="29"/>
        <v>1</v>
      </c>
      <c r="CC43">
        <f t="shared" si="29"/>
        <v>0</v>
      </c>
      <c r="CD43">
        <f t="shared" si="29"/>
        <v>0</v>
      </c>
      <c r="CE43">
        <f t="shared" si="29"/>
        <v>0</v>
      </c>
      <c r="CF43">
        <f t="shared" si="29"/>
        <v>0</v>
      </c>
      <c r="CG43">
        <f t="shared" si="29"/>
        <v>0</v>
      </c>
      <c r="CH43">
        <f t="shared" si="29"/>
        <v>0</v>
      </c>
      <c r="CI43">
        <f t="shared" si="29"/>
        <v>0</v>
      </c>
      <c r="CJ43">
        <f t="shared" si="29"/>
        <v>0</v>
      </c>
      <c r="CK43">
        <f t="shared" si="29"/>
        <v>0</v>
      </c>
      <c r="CL43">
        <f t="shared" si="29"/>
        <v>0</v>
      </c>
      <c r="CM43">
        <f t="shared" si="29"/>
        <v>0</v>
      </c>
      <c r="CN43">
        <f t="shared" si="29"/>
        <v>0</v>
      </c>
      <c r="CO43">
        <f t="shared" si="29"/>
        <v>0</v>
      </c>
      <c r="CP43">
        <f t="shared" si="29"/>
        <v>0</v>
      </c>
      <c r="CQ43">
        <f t="shared" si="29"/>
        <v>0</v>
      </c>
      <c r="CR43">
        <f t="shared" si="27"/>
        <v>0</v>
      </c>
      <c r="CS43">
        <f t="shared" si="27"/>
        <v>0</v>
      </c>
      <c r="CT43">
        <f t="shared" si="27"/>
        <v>0</v>
      </c>
      <c r="CU43">
        <f t="shared" si="27"/>
        <v>0</v>
      </c>
      <c r="CV43">
        <f t="shared" si="27"/>
        <v>0</v>
      </c>
      <c r="CW43">
        <f t="shared" si="27"/>
        <v>0</v>
      </c>
      <c r="CX43">
        <f t="shared" si="27"/>
        <v>0</v>
      </c>
      <c r="CY43">
        <f t="shared" si="27"/>
        <v>0</v>
      </c>
      <c r="CZ43">
        <f t="shared" si="27"/>
        <v>0</v>
      </c>
      <c r="DA43">
        <f t="shared" si="27"/>
        <v>0</v>
      </c>
      <c r="DB43">
        <f t="shared" si="27"/>
        <v>0</v>
      </c>
      <c r="DC43">
        <f t="shared" si="27"/>
        <v>0</v>
      </c>
      <c r="DD43">
        <f t="shared" si="27"/>
        <v>0</v>
      </c>
      <c r="DE43">
        <f t="shared" si="27"/>
        <v>0</v>
      </c>
      <c r="DF43">
        <f t="shared" si="27"/>
        <v>0</v>
      </c>
      <c r="DG43">
        <f t="shared" si="26"/>
        <v>0</v>
      </c>
      <c r="DH43">
        <f t="shared" si="26"/>
        <v>0</v>
      </c>
      <c r="DI43">
        <f t="shared" si="26"/>
        <v>0</v>
      </c>
      <c r="DJ43">
        <f t="shared" si="26"/>
        <v>0</v>
      </c>
      <c r="DK43">
        <f t="shared" si="26"/>
        <v>0</v>
      </c>
      <c r="DL43">
        <f t="shared" si="26"/>
        <v>0</v>
      </c>
      <c r="DM43">
        <f t="shared" si="26"/>
        <v>0</v>
      </c>
      <c r="DN43">
        <f t="shared" si="26"/>
        <v>0</v>
      </c>
      <c r="DO43">
        <f t="shared" si="26"/>
        <v>0</v>
      </c>
      <c r="DP43">
        <f t="shared" si="26"/>
        <v>0</v>
      </c>
      <c r="DQ43">
        <f t="shared" si="26"/>
        <v>0</v>
      </c>
      <c r="DR43">
        <f t="shared" si="26"/>
        <v>0</v>
      </c>
      <c r="DS43">
        <f t="shared" si="26"/>
        <v>0</v>
      </c>
      <c r="DT43">
        <f t="shared" si="26"/>
        <v>0</v>
      </c>
      <c r="DU43">
        <f t="shared" si="26"/>
        <v>0</v>
      </c>
      <c r="DV43">
        <f t="shared" si="26"/>
        <v>0</v>
      </c>
      <c r="DW43">
        <f t="shared" si="17"/>
        <v>0</v>
      </c>
      <c r="DX43">
        <f t="shared" si="16"/>
        <v>0</v>
      </c>
      <c r="DY43">
        <f t="shared" si="25"/>
        <v>0</v>
      </c>
      <c r="DZ43">
        <f t="shared" si="25"/>
        <v>0</v>
      </c>
      <c r="EA43">
        <f t="shared" si="25"/>
        <v>0</v>
      </c>
      <c r="EB43">
        <f t="shared" si="25"/>
        <v>0</v>
      </c>
      <c r="EC43">
        <f t="shared" si="25"/>
        <v>0</v>
      </c>
      <c r="ED43">
        <f t="shared" si="25"/>
        <v>0</v>
      </c>
      <c r="EE43">
        <f t="shared" si="25"/>
        <v>0</v>
      </c>
      <c r="EF43">
        <f t="shared" si="25"/>
        <v>0</v>
      </c>
      <c r="EG43">
        <f t="shared" si="25"/>
        <v>0</v>
      </c>
      <c r="EH43">
        <f t="shared" si="25"/>
        <v>0</v>
      </c>
      <c r="EI43">
        <f t="shared" si="25"/>
        <v>1</v>
      </c>
      <c r="EJ43">
        <f t="shared" si="25"/>
        <v>0</v>
      </c>
      <c r="EK43">
        <f t="shared" si="25"/>
        <v>0</v>
      </c>
      <c r="EL43">
        <f t="shared" si="25"/>
        <v>0</v>
      </c>
      <c r="EM43">
        <f t="shared" si="25"/>
        <v>0</v>
      </c>
    </row>
    <row r="44" spans="1:143">
      <c r="A44" s="9" t="str">
        <f>_xlfn.XLOOKUP($E44,'Copy of Raw Data'!$E:$E,'Copy of Raw Data'!A:A,"ERROR",0,1)</f>
        <v>US</v>
      </c>
      <c r="B44" s="9" t="str">
        <f>_xlfn.XLOOKUP($E44,'Copy of Raw Data'!$E:$E,'Copy of Raw Data'!B:B,"ERROR",0,1)</f>
        <v>Hair Mousses</v>
      </c>
      <c r="C44" s="9" t="str">
        <f>_xlfn.XLOOKUP($E44,'Copy of Raw Data'!$E:$E,'Copy of Raw Data'!C:C,"ERROR",0,1)</f>
        <v>Garnier</v>
      </c>
      <c r="D44" s="9" t="str">
        <f>_xlfn.XLOOKUP($E44,'Copy of Raw Data'!$E:$E,'Copy of Raw Data'!D:D,"ERROR",0,1)</f>
        <v>www.amazon.com/dp/B000JEAYT4</v>
      </c>
      <c r="E44" s="9" t="s">
        <v>192</v>
      </c>
      <c r="F44" s="9" t="str">
        <f>_xlfn.XLOOKUP($E44,'Copy of Raw Data'!$E:$E,'Copy of Raw Data'!F:F,"ERROR",0,1)</f>
        <v>Garnier Fructis Style Curl Construct Creation Mousse, 6.8 Oz, 1 Count (Packaging May Vary)</v>
      </c>
      <c r="G44" s="9">
        <f>_xlfn.XLOOKUP($E44,'Copy of Raw Data'!$E:$E,'Copy of Raw Data'!G:G,"ERROR",0,1)</f>
        <v>34474</v>
      </c>
      <c r="H44" s="9">
        <f>_xlfn.XLOOKUP($E44,'Copy of Raw Data'!$E:$E,'Copy of Raw Data'!H:H,"ERROR",0,1)</f>
        <v>156784.33</v>
      </c>
      <c r="I44" s="9">
        <f>_xlfn.XLOOKUP($E44,'Copy of Raw Data'!$E:$E,'Copy of Raw Data'!I:I,"ERROR",0,1)</f>
        <v>0.00636626905783803</v>
      </c>
      <c r="J44" s="9" t="str">
        <f>_xlfn.XLOOKUP($E44,'Copy of Raw Data'!$E:$E,'Copy of 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0 to 5</v>
      </c>
      <c r="L44" s="9">
        <f>_xlfn.XLOOKUP($E44,'Copy of Raw Data'!$E:$E,'Copy of Raw Data'!L:L,"ERROR",0,1)</f>
        <v>4.59</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 to 10</v>
      </c>
      <c r="N44" s="9">
        <f>_xlfn.XLOOKUP($E44,'Copy of Raw Data'!$E:$E,'Copy of Raw Data'!N:N,"ERROR",0,1)</f>
        <v>5.86</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6">
        <f t="shared" si="2"/>
        <v>0.216723549488055</v>
      </c>
      <c r="Q44" s="9">
        <f>_xlfn.XLOOKUP($E44,'Copy of Raw Data'!$E:$E,'Copy of Raw Data'!Q:Q,"ERROR",0,1)</f>
        <v>13.6</v>
      </c>
      <c r="R44" s="9" t="str">
        <f>_xlfn.XLOOKUP($E44,'Copy of Raw Data'!$E:$E,'Copy of Raw Data'!R:R,"ERROR",0,1)</f>
        <v>oz</v>
      </c>
      <c r="S44" s="17">
        <f t="shared" si="3"/>
        <v>0.3375</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0.3 to 0.4</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 to 0.05</v>
      </c>
      <c r="V44" s="17">
        <f t="shared" si="4"/>
        <v>0.014571604766357</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7">
        <f t="shared" si="5"/>
        <v>0.0114135948596551</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10 to 15</v>
      </c>
      <c r="Z44" s="17">
        <f t="array" ref="Z44">_xlfn.IFS(AA44="oz",_xlfn.IFS(R44="oz",Q44,R44="fl oz",Q44*1.04,R44="ml",Q44*0.0338),AA44="fl oz",_xlfn.IFS(R44="oz",Q44/1.04,R44="fl oz",Q44,R44="ml",Q44*0.0338/1.04),AA44="ml",_xlfn.IFS(R44="oz",Q44/0.0338,R44="fl oz",Q44*1.04/0.0338,R44="ml",Q44))</f>
        <v>13.6</v>
      </c>
      <c r="AA44" s="9" t="str">
        <f>_xlfn.XLOOKUP($E44,'Copy of Raw Data'!$E:$E,'Copy of Raw Data'!AA:AA,"ERROR",0,1)</f>
        <v>oz</v>
      </c>
      <c r="AB44" s="9" t="str">
        <f>_xlfn.XLOOKUP($E44,'Copy of Raw Data'!$E:$E,'Copy of Raw Data'!AB:AB,"ERROR",0,1)</f>
        <v>Spray Can</v>
      </c>
      <c r="AC44" s="9" t="str">
        <f>_xlfn.XLOOKUP($E44,'Copy of Raw Data'!$E:$E,'Copy of Raw Data'!AC:AC,"ERROR",0,1)</f>
        <v>Pack of 1</v>
      </c>
      <c r="AD44" s="9" t="str">
        <f>_xlfn.XLOOKUP($E44,'Copy of Raw Data'!$E:$E,'Copy of Raw Data'!AD:AD,"ERROR",0,1)</f>
        <v>Curl Enhancing, Lightweight, Hold, Long-Lasting, Shine</v>
      </c>
      <c r="AE44" s="9" t="str">
        <f>_xlfn.XLOOKUP($E44,'Copy of Raw Data'!$E:$E,'Copy of Raw Data'!AO:AO,"ERROR",0,1)</f>
        <v>Cruelty Free, Residue Free, Vegan, Recycled Packaging</v>
      </c>
      <c r="AF44" s="9" t="str">
        <f>_xlfn.XLOOKUP($E44,'Copy of Raw Data'!$E:$E,'Copy of Raw Data'!AZ:AZ,"ERROR",0,1)</f>
        <v>Shea Butter, Dimethicone, Ethylhexylglycerin</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0</v>
      </c>
      <c r="AR44">
        <f t="shared" si="30"/>
        <v>0</v>
      </c>
      <c r="AS44">
        <f t="shared" si="30"/>
        <v>0</v>
      </c>
      <c r="AT44">
        <f t="shared" si="30"/>
        <v>0</v>
      </c>
      <c r="AU44">
        <f t="shared" si="30"/>
        <v>0</v>
      </c>
      <c r="AV44">
        <f t="shared" si="30"/>
        <v>0</v>
      </c>
      <c r="AW44">
        <f t="shared" si="28"/>
        <v>0</v>
      </c>
      <c r="AX44">
        <f t="shared" si="28"/>
        <v>0</v>
      </c>
      <c r="AY44">
        <f t="shared" si="28"/>
        <v>0</v>
      </c>
      <c r="AZ44">
        <f t="shared" si="28"/>
        <v>0</v>
      </c>
      <c r="BA44">
        <f t="shared" si="28"/>
        <v>0</v>
      </c>
      <c r="BB44">
        <f t="shared" si="28"/>
        <v>0</v>
      </c>
      <c r="BC44">
        <f t="shared" si="28"/>
        <v>0</v>
      </c>
      <c r="BD44">
        <f t="shared" si="28"/>
        <v>0</v>
      </c>
      <c r="BE44">
        <f t="shared" si="28"/>
        <v>0</v>
      </c>
      <c r="BF44">
        <f t="shared" si="28"/>
        <v>0</v>
      </c>
      <c r="BG44">
        <f t="shared" si="28"/>
        <v>0</v>
      </c>
      <c r="BH44">
        <f t="shared" si="28"/>
        <v>0</v>
      </c>
      <c r="BI44">
        <f t="shared" si="28"/>
        <v>0</v>
      </c>
      <c r="BJ44">
        <f t="shared" si="28"/>
        <v>0</v>
      </c>
      <c r="BK44">
        <f t="shared" si="28"/>
        <v>0</v>
      </c>
      <c r="BL44">
        <f t="shared" si="22"/>
        <v>0</v>
      </c>
      <c r="BM44">
        <f t="shared" si="22"/>
        <v>0</v>
      </c>
      <c r="BN44">
        <f t="shared" si="22"/>
        <v>1</v>
      </c>
      <c r="BO44">
        <f t="shared" si="22"/>
        <v>0</v>
      </c>
      <c r="BP44">
        <f t="shared" si="22"/>
        <v>0</v>
      </c>
      <c r="BQ44">
        <f t="shared" si="22"/>
        <v>1</v>
      </c>
      <c r="BR44">
        <f t="shared" si="22"/>
        <v>0</v>
      </c>
      <c r="BS44">
        <f t="shared" si="22"/>
        <v>0</v>
      </c>
      <c r="BT44">
        <f t="shared" si="22"/>
        <v>0</v>
      </c>
      <c r="BU44">
        <f t="shared" si="21"/>
        <v>0</v>
      </c>
      <c r="BV44">
        <f t="shared" si="21"/>
        <v>0</v>
      </c>
      <c r="BW44">
        <f t="shared" si="21"/>
        <v>0</v>
      </c>
      <c r="BX44">
        <f t="shared" si="21"/>
        <v>1</v>
      </c>
      <c r="BY44">
        <f t="shared" si="21"/>
        <v>0</v>
      </c>
      <c r="BZ44">
        <f t="shared" si="21"/>
        <v>0</v>
      </c>
      <c r="CA44">
        <f t="shared" si="21"/>
        <v>0</v>
      </c>
      <c r="CB44">
        <f t="shared" si="29"/>
        <v>0</v>
      </c>
      <c r="CC44">
        <f t="shared" si="29"/>
        <v>0</v>
      </c>
      <c r="CD44">
        <f t="shared" si="29"/>
        <v>0</v>
      </c>
      <c r="CE44">
        <f t="shared" si="29"/>
        <v>0</v>
      </c>
      <c r="CF44">
        <f t="shared" si="29"/>
        <v>0</v>
      </c>
      <c r="CG44">
        <f t="shared" si="29"/>
        <v>0</v>
      </c>
      <c r="CH44">
        <f t="shared" si="29"/>
        <v>0</v>
      </c>
      <c r="CI44">
        <f t="shared" si="29"/>
        <v>0</v>
      </c>
      <c r="CJ44">
        <f t="shared" si="29"/>
        <v>0</v>
      </c>
      <c r="CK44">
        <f t="shared" si="29"/>
        <v>0</v>
      </c>
      <c r="CL44">
        <f t="shared" si="29"/>
        <v>0</v>
      </c>
      <c r="CM44">
        <f t="shared" si="29"/>
        <v>0</v>
      </c>
      <c r="CN44">
        <f t="shared" si="29"/>
        <v>0</v>
      </c>
      <c r="CO44">
        <f t="shared" si="29"/>
        <v>0</v>
      </c>
      <c r="CP44">
        <f t="shared" si="29"/>
        <v>0</v>
      </c>
      <c r="CQ44">
        <f t="shared" si="29"/>
        <v>0</v>
      </c>
      <c r="CR44">
        <f t="shared" si="27"/>
        <v>0</v>
      </c>
      <c r="CS44">
        <f t="shared" si="27"/>
        <v>0</v>
      </c>
      <c r="CT44">
        <f t="shared" si="27"/>
        <v>0</v>
      </c>
      <c r="CU44">
        <f t="shared" si="27"/>
        <v>0</v>
      </c>
      <c r="CV44">
        <f t="shared" si="27"/>
        <v>0</v>
      </c>
      <c r="CW44">
        <f t="shared" si="27"/>
        <v>0</v>
      </c>
      <c r="CX44">
        <f t="shared" si="27"/>
        <v>0</v>
      </c>
      <c r="CY44">
        <f t="shared" si="27"/>
        <v>0</v>
      </c>
      <c r="CZ44">
        <f t="shared" si="27"/>
        <v>0</v>
      </c>
      <c r="DA44">
        <f t="shared" si="27"/>
        <v>0</v>
      </c>
      <c r="DB44">
        <f t="shared" si="27"/>
        <v>0</v>
      </c>
      <c r="DC44">
        <f t="shared" si="27"/>
        <v>0</v>
      </c>
      <c r="DD44">
        <f t="shared" si="27"/>
        <v>0</v>
      </c>
      <c r="DE44">
        <f t="shared" si="27"/>
        <v>0</v>
      </c>
      <c r="DF44">
        <f t="shared" si="27"/>
        <v>0</v>
      </c>
      <c r="DG44">
        <f t="shared" si="26"/>
        <v>0</v>
      </c>
      <c r="DH44">
        <f t="shared" si="26"/>
        <v>0</v>
      </c>
      <c r="DI44">
        <f t="shared" si="26"/>
        <v>0</v>
      </c>
      <c r="DJ44">
        <f t="shared" si="26"/>
        <v>0</v>
      </c>
      <c r="DK44">
        <f t="shared" si="26"/>
        <v>0</v>
      </c>
      <c r="DL44">
        <f t="shared" si="26"/>
        <v>0</v>
      </c>
      <c r="DM44">
        <f t="shared" si="26"/>
        <v>0</v>
      </c>
      <c r="DN44">
        <f t="shared" si="26"/>
        <v>0</v>
      </c>
      <c r="DO44">
        <f t="shared" si="26"/>
        <v>0</v>
      </c>
      <c r="DP44">
        <f t="shared" si="26"/>
        <v>0</v>
      </c>
      <c r="DQ44">
        <f t="shared" si="26"/>
        <v>0</v>
      </c>
      <c r="DR44">
        <f t="shared" si="26"/>
        <v>1</v>
      </c>
      <c r="DS44">
        <f t="shared" si="26"/>
        <v>0</v>
      </c>
      <c r="DT44">
        <f t="shared" si="26"/>
        <v>0</v>
      </c>
      <c r="DU44">
        <f t="shared" si="26"/>
        <v>0</v>
      </c>
      <c r="DV44">
        <f t="shared" si="26"/>
        <v>0</v>
      </c>
      <c r="DW44">
        <f t="shared" si="17"/>
        <v>0</v>
      </c>
      <c r="DX44">
        <f t="shared" si="16"/>
        <v>0</v>
      </c>
      <c r="DY44">
        <f t="shared" si="25"/>
        <v>0</v>
      </c>
      <c r="DZ44">
        <f t="shared" si="25"/>
        <v>0</v>
      </c>
      <c r="EA44">
        <f t="shared" si="25"/>
        <v>0</v>
      </c>
      <c r="EB44">
        <f t="shared" si="25"/>
        <v>0</v>
      </c>
      <c r="EC44">
        <f t="shared" si="25"/>
        <v>0</v>
      </c>
      <c r="ED44">
        <f t="shared" si="25"/>
        <v>0</v>
      </c>
      <c r="EE44">
        <f t="shared" si="25"/>
        <v>0</v>
      </c>
      <c r="EF44">
        <f t="shared" si="25"/>
        <v>0</v>
      </c>
      <c r="EG44">
        <f t="shared" si="25"/>
        <v>0</v>
      </c>
      <c r="EH44">
        <f t="shared" si="25"/>
        <v>0</v>
      </c>
      <c r="EI44">
        <f t="shared" si="25"/>
        <v>0</v>
      </c>
      <c r="EJ44">
        <f t="shared" si="25"/>
        <v>0</v>
      </c>
      <c r="EK44">
        <f t="shared" si="25"/>
        <v>0</v>
      </c>
      <c r="EL44">
        <f t="shared" si="25"/>
        <v>0</v>
      </c>
      <c r="EM44">
        <f t="shared" si="25"/>
        <v>0</v>
      </c>
    </row>
    <row r="45" spans="1:143">
      <c r="A45" s="9" t="str">
        <f>_xlfn.XLOOKUP($E45,'Copy of Raw Data'!$E:$E,'Copy of Raw Data'!A:A,"ERROR",0,1)</f>
        <v>US</v>
      </c>
      <c r="B45" s="9" t="str">
        <f>_xlfn.XLOOKUP($E45,'Copy of Raw Data'!$E:$E,'Copy of Raw Data'!B:B,"ERROR",0,1)</f>
        <v>Hair Mousses</v>
      </c>
      <c r="C45" s="9" t="str">
        <f>_xlfn.XLOOKUP($E45,'Copy of Raw Data'!$E:$E,'Copy of Raw Data'!C:C,"ERROR",0,1)</f>
        <v>bumble and bumble</v>
      </c>
      <c r="D45" s="9" t="str">
        <f>_xlfn.XLOOKUP($E45,'Copy of Raw Data'!$E:$E,'Copy of Raw Data'!D:D,"ERROR",0,1)</f>
        <v>www.amazon.com/dp/B00BM1WDB0</v>
      </c>
      <c r="E45" s="9" t="s">
        <v>196</v>
      </c>
      <c r="F45" s="9" t="str">
        <f>_xlfn.XLOOKUP($E45,'Copy of Raw Data'!$E:$E,'Copy of Raw Data'!F:F,"ERROR",0,1)</f>
        <v>Bumble and Bumble Thickening Full Form Soft Mousse 5 oz.</v>
      </c>
      <c r="G45" s="9">
        <f>_xlfn.XLOOKUP($E45,'Copy of Raw Data'!$E:$E,'Copy of Raw Data'!G:G,"ERROR",0,1)</f>
        <v>5072</v>
      </c>
      <c r="H45" s="9">
        <f>_xlfn.XLOOKUP($E45,'Copy of Raw Data'!$E:$E,'Copy of Raw Data'!H:H,"ERROR",0,1)</f>
        <v>149743.3</v>
      </c>
      <c r="I45" s="9">
        <f>_xlfn.XLOOKUP($E45,'Copy of Raw Data'!$E:$E,'Copy of Raw Data'!I:I,"ERROR",0,1)</f>
        <v>0.00631295836265243</v>
      </c>
      <c r="J45" s="9" t="str">
        <f>_xlfn.XLOOKUP($E45,'Copy of Raw Data'!$E:$E,'Copy of 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_xlfn.XLOOKUP($E45,'Copy of Raw Data'!$E:$E,'Copy of Raw Data'!L:L,"ERROR",0,1)</f>
        <v>29.34</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_xlfn.XLOOKUP($E45,'Copy of Raw Data'!$E:$E,'Copy of Raw Data'!N:N,"ERROR",0,1)</f>
        <v>30.85</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4% to 6%</v>
      </c>
      <c r="P45" s="16">
        <f t="shared" si="2"/>
        <v>0.0489465153970827</v>
      </c>
      <c r="Q45" s="9">
        <f>_xlfn.XLOOKUP($E45,'Copy of Raw Data'!$E:$E,'Copy of Raw Data'!Q:Q,"ERROR",0,1)</f>
        <v>150</v>
      </c>
      <c r="R45" s="9" t="str">
        <f>_xlfn.XLOOKUP($E45,'Copy of Raw Data'!$E:$E,'Copy of Raw Data'!R:R,"ERROR",0,1)</f>
        <v>ml</v>
      </c>
      <c r="S45" s="17">
        <f t="shared" si="3"/>
        <v>5.78698224852071</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5 to 10</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0.2 to 0.3</v>
      </c>
      <c r="V45" s="17">
        <f t="shared" si="4"/>
        <v>0.205776551345085</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7">
        <f t="shared" si="5"/>
        <v>0.195704506206314</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4 to 6</v>
      </c>
      <c r="Z45" s="17">
        <f t="array" ref="Z45">_xlfn.IFS(AA45="oz",_xlfn.IFS(R45="oz",Q45,R45="fl oz",Q45*1.04,R45="ml",Q45*0.0338),AA45="fl oz",_xlfn.IFS(R45="oz",Q45/1.04,R45="fl oz",Q45,R45="ml",Q45*0.0338/1.04),AA45="ml",_xlfn.IFS(R45="oz",Q45/0.0338,R45="fl oz",Q45*1.04/0.0338,R45="ml",Q45))</f>
        <v>5.07</v>
      </c>
      <c r="AA45" s="9" t="str">
        <f>_xlfn.XLOOKUP($E45,'Copy of Raw Data'!$E:$E,'Copy of Raw Data'!AA:AA,"ERROR",0,1)</f>
        <v>oz</v>
      </c>
      <c r="AB45" s="9" t="str">
        <f>_xlfn.XLOOKUP($E45,'Copy of Raw Data'!$E:$E,'Copy of Raw Data'!AB:AB,"ERROR",0,1)</f>
        <v>Spray Can</v>
      </c>
      <c r="AC45" s="9" t="str">
        <f>_xlfn.XLOOKUP($E45,'Copy of Raw Data'!$E:$E,'Copy of Raw Data'!AC:AC,"ERROR",0,1)</f>
        <v>Pack of 1</v>
      </c>
      <c r="AD45" s="9" t="str">
        <f>_xlfn.XLOOKUP($E45,'Copy of Raw Data'!$E:$E,'Copy of Raw Data'!AD:AD,"ERROR",0,1)</f>
        <v>Thickening, Moisturizing</v>
      </c>
      <c r="AE45" s="9" t="str">
        <f>_xlfn.XLOOKUP($E45,'Copy of Raw Data'!$E:$E,'Copy of Raw Data'!AO:AO,"ERROR",0,1)</f>
        <v>Cruelty Free</v>
      </c>
      <c r="AF45" s="9" t="str">
        <f>_xlfn.XLOOKUP($E45,'Copy of Raw Data'!$E:$E,'Copy of Raw Data'!AZ:AZ,"ERROR",0,1)</f>
        <v>Water, Soy, Wheat, Dimethicone, Panthenol, Ethylhexylglycerin, Arginine, Cetrimonium Choride, Tocopherol, Castor Oil, Disodium edta</v>
      </c>
      <c r="AG45">
        <f t="shared" si="30"/>
        <v>0</v>
      </c>
      <c r="AH45">
        <f t="shared" si="30"/>
        <v>0</v>
      </c>
      <c r="AI45">
        <f t="shared" si="30"/>
        <v>0</v>
      </c>
      <c r="AJ45">
        <f t="shared" si="30"/>
        <v>0</v>
      </c>
      <c r="AK45">
        <f t="shared" si="30"/>
        <v>0</v>
      </c>
      <c r="AL45">
        <f t="shared" si="30"/>
        <v>0</v>
      </c>
      <c r="AM45">
        <f t="shared" si="30"/>
        <v>0</v>
      </c>
      <c r="AN45">
        <f t="shared" si="30"/>
        <v>0</v>
      </c>
      <c r="AO45">
        <f t="shared" si="30"/>
        <v>0</v>
      </c>
      <c r="AP45">
        <f t="shared" si="30"/>
        <v>0</v>
      </c>
      <c r="AQ45">
        <f t="shared" si="30"/>
        <v>0</v>
      </c>
      <c r="AR45">
        <f t="shared" si="30"/>
        <v>1</v>
      </c>
      <c r="AS45">
        <f t="shared" si="30"/>
        <v>0</v>
      </c>
      <c r="AT45">
        <f t="shared" si="30"/>
        <v>0</v>
      </c>
      <c r="AU45">
        <f t="shared" si="30"/>
        <v>0</v>
      </c>
      <c r="AV45">
        <f t="shared" si="30"/>
        <v>0</v>
      </c>
      <c r="AW45">
        <f t="shared" si="28"/>
        <v>0</v>
      </c>
      <c r="AX45">
        <f t="shared" si="28"/>
        <v>0</v>
      </c>
      <c r="AY45">
        <f t="shared" si="28"/>
        <v>0</v>
      </c>
      <c r="AZ45">
        <f t="shared" si="28"/>
        <v>1</v>
      </c>
      <c r="BA45">
        <f t="shared" si="28"/>
        <v>0</v>
      </c>
      <c r="BB45">
        <f t="shared" si="28"/>
        <v>0</v>
      </c>
      <c r="BC45">
        <f t="shared" si="28"/>
        <v>1</v>
      </c>
      <c r="BD45">
        <f t="shared" si="28"/>
        <v>0</v>
      </c>
      <c r="BE45">
        <f t="shared" si="28"/>
        <v>0</v>
      </c>
      <c r="BF45">
        <f t="shared" si="28"/>
        <v>0</v>
      </c>
      <c r="BG45">
        <f t="shared" si="28"/>
        <v>0</v>
      </c>
      <c r="BH45">
        <f t="shared" si="28"/>
        <v>0</v>
      </c>
      <c r="BI45">
        <f t="shared" si="28"/>
        <v>0</v>
      </c>
      <c r="BJ45">
        <f t="shared" si="28"/>
        <v>0</v>
      </c>
      <c r="BK45">
        <f t="shared" si="28"/>
        <v>0</v>
      </c>
      <c r="BL45">
        <f t="shared" si="22"/>
        <v>0</v>
      </c>
      <c r="BM45">
        <f t="shared" si="22"/>
        <v>0</v>
      </c>
      <c r="BN45">
        <f t="shared" si="22"/>
        <v>1</v>
      </c>
      <c r="BO45">
        <f t="shared" si="22"/>
        <v>1</v>
      </c>
      <c r="BP45">
        <f t="shared" ref="BP45:CE58" si="31">IF(IFERROR(SEARCH(BP$2,$AF45,1),0)=0,0,1)</f>
        <v>0</v>
      </c>
      <c r="BQ45">
        <f t="shared" si="31"/>
        <v>1</v>
      </c>
      <c r="BR45">
        <f t="shared" si="31"/>
        <v>0</v>
      </c>
      <c r="BS45">
        <f t="shared" si="31"/>
        <v>0</v>
      </c>
      <c r="BT45">
        <f t="shared" si="31"/>
        <v>0</v>
      </c>
      <c r="BU45">
        <f t="shared" si="31"/>
        <v>0</v>
      </c>
      <c r="BV45">
        <f t="shared" si="31"/>
        <v>0</v>
      </c>
      <c r="BW45">
        <f t="shared" si="31"/>
        <v>0</v>
      </c>
      <c r="BX45">
        <f t="shared" si="31"/>
        <v>1</v>
      </c>
      <c r="BY45">
        <f t="shared" si="31"/>
        <v>0</v>
      </c>
      <c r="BZ45">
        <f t="shared" si="31"/>
        <v>0</v>
      </c>
      <c r="CA45">
        <f t="shared" si="31"/>
        <v>0</v>
      </c>
      <c r="CB45">
        <f t="shared" si="31"/>
        <v>0</v>
      </c>
      <c r="CC45">
        <f t="shared" si="31"/>
        <v>0</v>
      </c>
      <c r="CD45">
        <f t="shared" si="31"/>
        <v>0</v>
      </c>
      <c r="CE45">
        <f t="shared" si="31"/>
        <v>0</v>
      </c>
      <c r="CF45">
        <f t="shared" si="29"/>
        <v>0</v>
      </c>
      <c r="CG45">
        <f t="shared" si="29"/>
        <v>0</v>
      </c>
      <c r="CH45">
        <f t="shared" si="29"/>
        <v>0</v>
      </c>
      <c r="CI45">
        <f t="shared" si="29"/>
        <v>0</v>
      </c>
      <c r="CJ45">
        <f t="shared" si="29"/>
        <v>0</v>
      </c>
      <c r="CK45">
        <f t="shared" si="29"/>
        <v>0</v>
      </c>
      <c r="CL45">
        <f t="shared" si="29"/>
        <v>0</v>
      </c>
      <c r="CM45">
        <f t="shared" si="29"/>
        <v>0</v>
      </c>
      <c r="CN45">
        <f t="shared" si="29"/>
        <v>0</v>
      </c>
      <c r="CO45">
        <f t="shared" si="29"/>
        <v>0</v>
      </c>
      <c r="CP45">
        <f t="shared" si="29"/>
        <v>0</v>
      </c>
      <c r="CQ45">
        <f t="shared" si="29"/>
        <v>0</v>
      </c>
      <c r="CR45">
        <f t="shared" si="27"/>
        <v>0</v>
      </c>
      <c r="CS45">
        <f t="shared" si="27"/>
        <v>0</v>
      </c>
      <c r="CT45">
        <f t="shared" si="27"/>
        <v>0</v>
      </c>
      <c r="CU45">
        <f t="shared" si="27"/>
        <v>0</v>
      </c>
      <c r="CV45">
        <f t="shared" si="27"/>
        <v>0</v>
      </c>
      <c r="CW45">
        <f t="shared" si="27"/>
        <v>0</v>
      </c>
      <c r="CX45">
        <f t="shared" si="27"/>
        <v>0</v>
      </c>
      <c r="CY45">
        <f t="shared" si="27"/>
        <v>0</v>
      </c>
      <c r="CZ45">
        <f t="shared" si="27"/>
        <v>0</v>
      </c>
      <c r="DA45">
        <f t="shared" si="27"/>
        <v>0</v>
      </c>
      <c r="DB45">
        <f t="shared" si="27"/>
        <v>1</v>
      </c>
      <c r="DC45">
        <f t="shared" si="27"/>
        <v>0</v>
      </c>
      <c r="DD45">
        <f t="shared" si="27"/>
        <v>0</v>
      </c>
      <c r="DE45">
        <f t="shared" si="27"/>
        <v>0</v>
      </c>
      <c r="DF45">
        <f t="shared" si="27"/>
        <v>0</v>
      </c>
      <c r="DG45">
        <f t="shared" si="26"/>
        <v>0</v>
      </c>
      <c r="DH45">
        <f t="shared" si="26"/>
        <v>0</v>
      </c>
      <c r="DI45">
        <f t="shared" si="26"/>
        <v>0</v>
      </c>
      <c r="DJ45">
        <f t="shared" si="26"/>
        <v>0</v>
      </c>
      <c r="DK45">
        <f t="shared" si="26"/>
        <v>0</v>
      </c>
      <c r="DL45">
        <f t="shared" si="26"/>
        <v>0</v>
      </c>
      <c r="DM45">
        <f t="shared" si="26"/>
        <v>0</v>
      </c>
      <c r="DN45">
        <f t="shared" si="26"/>
        <v>0</v>
      </c>
      <c r="DO45">
        <f t="shared" si="26"/>
        <v>0</v>
      </c>
      <c r="DP45">
        <f t="shared" si="26"/>
        <v>0</v>
      </c>
      <c r="DQ45">
        <f t="shared" si="26"/>
        <v>0</v>
      </c>
      <c r="DR45">
        <f t="shared" si="26"/>
        <v>0</v>
      </c>
      <c r="DS45">
        <f t="shared" si="26"/>
        <v>0</v>
      </c>
      <c r="DT45">
        <f t="shared" si="26"/>
        <v>0</v>
      </c>
      <c r="DU45">
        <f t="shared" si="26"/>
        <v>0</v>
      </c>
      <c r="DV45">
        <f t="shared" si="26"/>
        <v>1</v>
      </c>
      <c r="DW45">
        <f t="shared" si="17"/>
        <v>0</v>
      </c>
      <c r="DX45">
        <f t="shared" si="16"/>
        <v>0</v>
      </c>
      <c r="DY45">
        <f t="shared" si="25"/>
        <v>0</v>
      </c>
      <c r="DZ45">
        <f t="shared" si="25"/>
        <v>0</v>
      </c>
      <c r="EA45">
        <f t="shared" si="25"/>
        <v>1</v>
      </c>
      <c r="EB45">
        <f t="shared" si="25"/>
        <v>0</v>
      </c>
      <c r="EC45">
        <f t="shared" si="25"/>
        <v>0</v>
      </c>
      <c r="ED45">
        <f t="shared" si="25"/>
        <v>0</v>
      </c>
      <c r="EE45">
        <f t="shared" si="25"/>
        <v>0</v>
      </c>
      <c r="EF45">
        <f t="shared" si="25"/>
        <v>0</v>
      </c>
      <c r="EG45">
        <f t="shared" si="25"/>
        <v>0</v>
      </c>
      <c r="EH45">
        <f t="shared" si="25"/>
        <v>0</v>
      </c>
      <c r="EI45">
        <f t="shared" si="25"/>
        <v>1</v>
      </c>
      <c r="EJ45">
        <f t="shared" si="25"/>
        <v>1</v>
      </c>
      <c r="EK45">
        <f t="shared" si="25"/>
        <v>0</v>
      </c>
      <c r="EL45">
        <f t="shared" si="25"/>
        <v>0</v>
      </c>
      <c r="EM45">
        <f t="shared" si="25"/>
        <v>0</v>
      </c>
    </row>
    <row r="46" spans="1:143">
      <c r="A46" s="9" t="str">
        <f>_xlfn.XLOOKUP($E46,'Copy of Raw Data'!$E:$E,'Copy of Raw Data'!A:A,"ERROR",0,1)</f>
        <v>US</v>
      </c>
      <c r="B46" s="9" t="str">
        <f>_xlfn.XLOOKUP($E46,'Copy of Raw Data'!$E:$E,'Copy of Raw Data'!B:B,"ERROR",0,1)</f>
        <v>Hair Mousses</v>
      </c>
      <c r="C46" s="9" t="str">
        <f>_xlfn.XLOOKUP($E46,'Copy of Raw Data'!$E:$E,'Copy of Raw Data'!C:C,"ERROR",0,1)</f>
        <v>no nothing</v>
      </c>
      <c r="D46" s="9" t="str">
        <f>_xlfn.XLOOKUP($E46,'Copy of Raw Data'!$E:$E,'Copy of Raw Data'!D:D,"ERROR",0,1)</f>
        <v>www.amazon.com/dp/B07C89VC6H</v>
      </c>
      <c r="E46" s="9" t="s">
        <v>200</v>
      </c>
      <c r="F46" s="9" t="str">
        <f>_xlfn.XLOOKUP($E46,'Copy of Raw Data'!$E:$E,'Copy of Raw Data'!F:F,"ERROR",0,1)</f>
        <v>No nothing Very Sensitive Strong Mousse - Fragrance Free, Hypoallergenic, Alcohol Free, Unscented Styling Mousse for Volume - Gluten Free, Soy Free, Paraben Free - 6.8 oz (Strong Mousse)</v>
      </c>
      <c r="G46" s="9">
        <f>_xlfn.XLOOKUP($E46,'Copy of Raw Data'!$E:$E,'Copy of Raw Data'!G:G,"ERROR",0,1)</f>
        <v>5085</v>
      </c>
      <c r="H46" s="9">
        <f>_xlfn.XLOOKUP($E46,'Copy of Raw Data'!$E:$E,'Copy of Raw Data'!H:H,"ERROR",0,1)</f>
        <v>148489.36</v>
      </c>
      <c r="I46" s="9">
        <f>_xlfn.XLOOKUP($E46,'Copy of Raw Data'!$E:$E,'Copy of Raw Data'!I:I,"ERROR",0,1)</f>
        <v>0.00597155079347244</v>
      </c>
      <c r="J46" s="9" t="str">
        <f>_xlfn.XLOOKUP($E46,'Copy of Raw Data'!$E:$E,'Copy of 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_xlfn.XLOOKUP($E46,'Copy of Raw Data'!$E:$E,'Copy of Raw Data'!L:L,"ERROR",0,1)</f>
        <v>29.45</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_xlfn.XLOOKUP($E46,'Copy of Raw Data'!$E:$E,'Copy of Raw Data'!N:N,"ERROR",0,1)</f>
        <v>31.47</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6% to 8%</v>
      </c>
      <c r="P46" s="16">
        <f t="shared" si="2"/>
        <v>0.0641881156657134</v>
      </c>
      <c r="Q46" s="9">
        <f>_xlfn.XLOOKUP($E46,'Copy of Raw Data'!$E:$E,'Copy of Raw Data'!Q:Q,"ERROR",0,1)</f>
        <v>6.8</v>
      </c>
      <c r="R46" s="9" t="str">
        <f>_xlfn.XLOOKUP($E46,'Copy of Raw Data'!$E:$E,'Copy of Raw Data'!R:R,"ERROR",0,1)</f>
        <v>oz</v>
      </c>
      <c r="S46" s="17">
        <f t="shared" si="3"/>
        <v>4.33088235294118</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4 to 5</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7">
        <f t="shared" si="4"/>
        <v>0.15650798702978</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5"/>
        <v>0.146462034255704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6 to 8</v>
      </c>
      <c r="Z46" s="17">
        <f t="array" ref="Z46">_xlfn.IFS(AA46="oz",_xlfn.IFS(R46="oz",Q46,R46="fl oz",Q46*1.04,R46="ml",Q46*0.0338),AA46="fl oz",_xlfn.IFS(R46="oz",Q46/1.04,R46="fl oz",Q46,R46="ml",Q46*0.0338/1.04),AA46="ml",_xlfn.IFS(R46="oz",Q46/0.0338,R46="fl oz",Q46*1.04/0.0338,R46="ml",Q46))</f>
        <v>6.8</v>
      </c>
      <c r="AA46" s="9" t="str">
        <f>_xlfn.XLOOKUP($E46,'Copy of Raw Data'!$E:$E,'Copy of Raw Data'!AA:AA,"ERROR",0,1)</f>
        <v>oz</v>
      </c>
      <c r="AB46" s="9" t="str">
        <f>_xlfn.XLOOKUP($E46,'Copy of Raw Data'!$E:$E,'Copy of Raw Data'!AB:AB,"ERROR",0,1)</f>
        <v>Spray Can</v>
      </c>
      <c r="AC46" s="9" t="str">
        <f>_xlfn.XLOOKUP($E46,'Copy of Raw Data'!$E:$E,'Copy of Raw Data'!AC:AC,"ERROR",0,1)</f>
        <v>Pack of 1</v>
      </c>
      <c r="AD46" s="9" t="str">
        <f>_xlfn.XLOOKUP($E46,'Copy of Raw Data'!$E:$E,'Copy of Raw Data'!AD:AD,"ERROR",0,1)</f>
        <v>Volumizing, Shine, Frizz Control, Humidity Protection</v>
      </c>
      <c r="AE46" s="9" t="str">
        <f>_xlfn.XLOOKUP($E46,'Copy of Raw Data'!$E:$E,'Copy of Raw Data'!AO:AO,"ERROR",0,1)</f>
        <v>Fragrance Free, Paraben Free, Alcohol Free, Gluten Free, Soy Free, Cruelty Free, Vegan, Allergen free, Eco friendly, Phthalate Free</v>
      </c>
      <c r="AF46" s="9" t="str">
        <f>_xlfn.XLOOKUP($E46,'Copy of Raw Data'!$E:$E,'Copy of Raw Data'!AZ:AZ,"ERROR",0,1)</f>
        <v>NA</v>
      </c>
      <c r="AG46">
        <f t="shared" si="30"/>
        <v>0</v>
      </c>
      <c r="AH46">
        <f t="shared" si="30"/>
        <v>0</v>
      </c>
      <c r="AI46">
        <f t="shared" si="30"/>
        <v>0</v>
      </c>
      <c r="AJ46">
        <f t="shared" si="30"/>
        <v>0</v>
      </c>
      <c r="AK46">
        <f t="shared" si="30"/>
        <v>0</v>
      </c>
      <c r="AL46">
        <f t="shared" si="30"/>
        <v>0</v>
      </c>
      <c r="AM46">
        <f t="shared" si="30"/>
        <v>0</v>
      </c>
      <c r="AN46">
        <f t="shared" si="30"/>
        <v>0</v>
      </c>
      <c r="AO46">
        <f t="shared" si="30"/>
        <v>0</v>
      </c>
      <c r="AP46">
        <f t="shared" si="30"/>
        <v>0</v>
      </c>
      <c r="AQ46">
        <f t="shared" si="30"/>
        <v>0</v>
      </c>
      <c r="AR46">
        <f t="shared" si="30"/>
        <v>0</v>
      </c>
      <c r="AS46">
        <f t="shared" si="30"/>
        <v>0</v>
      </c>
      <c r="AT46">
        <f t="shared" si="30"/>
        <v>0</v>
      </c>
      <c r="AU46">
        <f t="shared" si="30"/>
        <v>0</v>
      </c>
      <c r="AV46">
        <f t="shared" si="30"/>
        <v>0</v>
      </c>
      <c r="AW46">
        <f t="shared" si="28"/>
        <v>0</v>
      </c>
      <c r="AX46">
        <f t="shared" si="28"/>
        <v>0</v>
      </c>
      <c r="AY46">
        <f t="shared" si="28"/>
        <v>0</v>
      </c>
      <c r="AZ46">
        <f t="shared" si="28"/>
        <v>0</v>
      </c>
      <c r="BA46">
        <f t="shared" si="28"/>
        <v>0</v>
      </c>
      <c r="BB46">
        <f t="shared" si="28"/>
        <v>0</v>
      </c>
      <c r="BC46">
        <f t="shared" si="28"/>
        <v>0</v>
      </c>
      <c r="BD46">
        <f t="shared" si="28"/>
        <v>0</v>
      </c>
      <c r="BE46">
        <f t="shared" si="28"/>
        <v>0</v>
      </c>
      <c r="BF46">
        <f t="shared" si="28"/>
        <v>0</v>
      </c>
      <c r="BG46">
        <f t="shared" si="28"/>
        <v>0</v>
      </c>
      <c r="BH46">
        <f t="shared" si="28"/>
        <v>0</v>
      </c>
      <c r="BI46">
        <f t="shared" si="28"/>
        <v>0</v>
      </c>
      <c r="BJ46">
        <f t="shared" si="28"/>
        <v>0</v>
      </c>
      <c r="BK46">
        <f t="shared" si="28"/>
        <v>0</v>
      </c>
      <c r="BL46">
        <f t="shared" ref="BL46:CA58" si="32">IF(IFERROR(SEARCH(BL$2,$AF46,1),0)=0,0,1)</f>
        <v>0</v>
      </c>
      <c r="BM46">
        <f t="shared" si="32"/>
        <v>0</v>
      </c>
      <c r="BN46">
        <f t="shared" si="32"/>
        <v>0</v>
      </c>
      <c r="BO46">
        <f t="shared" si="32"/>
        <v>0</v>
      </c>
      <c r="BP46">
        <f t="shared" si="32"/>
        <v>0</v>
      </c>
      <c r="BQ46">
        <f t="shared" si="32"/>
        <v>0</v>
      </c>
      <c r="BR46">
        <f t="shared" si="32"/>
        <v>0</v>
      </c>
      <c r="BS46">
        <f t="shared" si="32"/>
        <v>0</v>
      </c>
      <c r="BT46">
        <f t="shared" si="32"/>
        <v>0</v>
      </c>
      <c r="BU46">
        <f t="shared" si="32"/>
        <v>0</v>
      </c>
      <c r="BV46">
        <f t="shared" si="32"/>
        <v>0</v>
      </c>
      <c r="BW46">
        <f t="shared" si="32"/>
        <v>0</v>
      </c>
      <c r="BX46">
        <f t="shared" si="32"/>
        <v>0</v>
      </c>
      <c r="BY46">
        <f t="shared" si="32"/>
        <v>0</v>
      </c>
      <c r="BZ46">
        <f t="shared" si="32"/>
        <v>0</v>
      </c>
      <c r="CA46">
        <f t="shared" si="32"/>
        <v>0</v>
      </c>
      <c r="CB46">
        <f t="shared" si="31"/>
        <v>0</v>
      </c>
      <c r="CC46">
        <f t="shared" si="31"/>
        <v>0</v>
      </c>
      <c r="CD46">
        <f t="shared" si="31"/>
        <v>0</v>
      </c>
      <c r="CE46">
        <f t="shared" si="31"/>
        <v>0</v>
      </c>
      <c r="CF46">
        <f t="shared" si="29"/>
        <v>0</v>
      </c>
      <c r="CG46">
        <f t="shared" si="29"/>
        <v>0</v>
      </c>
      <c r="CH46">
        <f t="shared" si="29"/>
        <v>0</v>
      </c>
      <c r="CI46">
        <f t="shared" si="29"/>
        <v>0</v>
      </c>
      <c r="CJ46">
        <f t="shared" si="29"/>
        <v>0</v>
      </c>
      <c r="CK46">
        <f t="shared" si="29"/>
        <v>0</v>
      </c>
      <c r="CL46">
        <f t="shared" si="29"/>
        <v>0</v>
      </c>
      <c r="CM46">
        <f t="shared" si="29"/>
        <v>0</v>
      </c>
      <c r="CN46">
        <f t="shared" si="29"/>
        <v>0</v>
      </c>
      <c r="CO46">
        <f t="shared" si="29"/>
        <v>0</v>
      </c>
      <c r="CP46">
        <f t="shared" si="29"/>
        <v>0</v>
      </c>
      <c r="CQ46">
        <f t="shared" si="29"/>
        <v>0</v>
      </c>
      <c r="CR46">
        <f t="shared" si="27"/>
        <v>0</v>
      </c>
      <c r="CS46">
        <f t="shared" si="27"/>
        <v>0</v>
      </c>
      <c r="CT46">
        <f t="shared" si="27"/>
        <v>0</v>
      </c>
      <c r="CU46">
        <f t="shared" si="27"/>
        <v>1</v>
      </c>
      <c r="CV46">
        <f t="shared" si="27"/>
        <v>0</v>
      </c>
      <c r="CW46">
        <f t="shared" si="27"/>
        <v>0</v>
      </c>
      <c r="CX46">
        <f t="shared" si="27"/>
        <v>0</v>
      </c>
      <c r="CY46">
        <f t="shared" si="27"/>
        <v>0</v>
      </c>
      <c r="CZ46">
        <f t="shared" si="27"/>
        <v>0</v>
      </c>
      <c r="DA46">
        <f t="shared" si="27"/>
        <v>0</v>
      </c>
      <c r="DB46">
        <f t="shared" si="27"/>
        <v>0</v>
      </c>
      <c r="DC46">
        <f t="shared" si="27"/>
        <v>0</v>
      </c>
      <c r="DD46">
        <f t="shared" si="27"/>
        <v>0</v>
      </c>
      <c r="DE46">
        <f t="shared" si="27"/>
        <v>0</v>
      </c>
      <c r="DF46">
        <f t="shared" si="27"/>
        <v>0</v>
      </c>
      <c r="DG46">
        <f t="shared" si="26"/>
        <v>0</v>
      </c>
      <c r="DH46">
        <f t="shared" si="26"/>
        <v>0</v>
      </c>
      <c r="DI46">
        <f t="shared" si="26"/>
        <v>0</v>
      </c>
      <c r="DJ46">
        <f t="shared" si="26"/>
        <v>0</v>
      </c>
      <c r="DK46">
        <f t="shared" si="26"/>
        <v>0</v>
      </c>
      <c r="DL46">
        <f t="shared" si="26"/>
        <v>0</v>
      </c>
      <c r="DM46">
        <f t="shared" si="26"/>
        <v>0</v>
      </c>
      <c r="DN46">
        <f t="shared" si="26"/>
        <v>0</v>
      </c>
      <c r="DO46">
        <f t="shared" si="26"/>
        <v>0</v>
      </c>
      <c r="DP46">
        <f t="shared" si="26"/>
        <v>0</v>
      </c>
      <c r="DQ46">
        <f t="shared" si="26"/>
        <v>0</v>
      </c>
      <c r="DR46">
        <f t="shared" si="26"/>
        <v>0</v>
      </c>
      <c r="DS46">
        <f t="shared" si="26"/>
        <v>0</v>
      </c>
      <c r="DT46">
        <f t="shared" si="26"/>
        <v>0</v>
      </c>
      <c r="DU46">
        <f t="shared" si="26"/>
        <v>0</v>
      </c>
      <c r="DV46">
        <f t="shared" si="26"/>
        <v>0</v>
      </c>
      <c r="DW46">
        <f t="shared" si="17"/>
        <v>0</v>
      </c>
      <c r="DX46">
        <f t="shared" si="16"/>
        <v>0</v>
      </c>
      <c r="DY46">
        <f t="shared" si="25"/>
        <v>0</v>
      </c>
      <c r="DZ46">
        <f t="shared" si="25"/>
        <v>0</v>
      </c>
      <c r="EA46">
        <f t="shared" si="25"/>
        <v>0</v>
      </c>
      <c r="EB46">
        <f t="shared" si="25"/>
        <v>0</v>
      </c>
      <c r="EC46">
        <f t="shared" si="25"/>
        <v>0</v>
      </c>
      <c r="ED46">
        <f t="shared" si="25"/>
        <v>0</v>
      </c>
      <c r="EE46">
        <f t="shared" si="25"/>
        <v>0</v>
      </c>
      <c r="EF46">
        <f t="shared" si="25"/>
        <v>0</v>
      </c>
      <c r="EG46">
        <f t="shared" si="25"/>
        <v>0</v>
      </c>
      <c r="EH46">
        <f t="shared" si="25"/>
        <v>0</v>
      </c>
      <c r="EI46">
        <f t="shared" si="25"/>
        <v>0</v>
      </c>
      <c r="EJ46">
        <f t="shared" si="25"/>
        <v>0</v>
      </c>
      <c r="EK46">
        <f t="shared" si="25"/>
        <v>0</v>
      </c>
      <c r="EL46">
        <f t="shared" si="25"/>
        <v>0</v>
      </c>
      <c r="EM46">
        <f t="shared" si="25"/>
        <v>0</v>
      </c>
    </row>
    <row r="47" spans="1:143">
      <c r="A47" s="9" t="str">
        <f>_xlfn.XLOOKUP($E47,'Copy of Raw Data'!$E:$E,'Copy of Raw Data'!A:A,"ERROR",0,1)</f>
        <v>US</v>
      </c>
      <c r="B47" s="9" t="str">
        <f>_xlfn.XLOOKUP($E47,'Copy of Raw Data'!$E:$E,'Copy of Raw Data'!B:B,"ERROR",0,1)</f>
        <v>Hair Mousses</v>
      </c>
      <c r="C47" s="9" t="str">
        <f>_xlfn.XLOOKUP($E47,'Copy of Raw Data'!$E:$E,'Copy of Raw Data'!C:C,"ERROR",0,1)</f>
        <v>r+co</v>
      </c>
      <c r="D47" s="9" t="str">
        <f>_xlfn.XLOOKUP($E47,'Copy of Raw Data'!$E:$E,'Copy of Raw Data'!D:D,"ERROR",0,1)</f>
        <v>www.amazon.com/dp/B01A7QACAY</v>
      </c>
      <c r="E47" s="9" t="s">
        <v>203</v>
      </c>
      <c r="F47" s="9" t="str">
        <f>_xlfn.XLOOKUP($E47,'Copy of Raw Data'!$E:$E,'Copy of Raw Data'!F:F,"ERROR",0,1)</f>
        <v>R+Co Chiffon Styling Mousse | Shapeable Body + Volume + Shine | Vegan + Cruelty-Free | 5.6 Oz</v>
      </c>
      <c r="G47" s="9">
        <f>_xlfn.XLOOKUP($E47,'Copy of Raw Data'!$E:$E,'Copy of Raw Data'!G:G,"ERROR",0,1)</f>
        <v>4077</v>
      </c>
      <c r="H47" s="9">
        <f>_xlfn.XLOOKUP($E47,'Copy of Raw Data'!$E:$E,'Copy of Raw Data'!H:H,"ERROR",0,1)</f>
        <v>140458.99</v>
      </c>
      <c r="I47" s="9">
        <f>_xlfn.XLOOKUP($E47,'Copy of Raw Data'!$E:$E,'Copy of Raw Data'!I:I,"ERROR",0,1)</f>
        <v>0.00588429818192053</v>
      </c>
      <c r="J47" s="9" t="str">
        <f>_xlfn.XLOOKUP($E47,'Copy of Raw Data'!$E:$E,'Copy of 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30 to 40</v>
      </c>
      <c r="L47" s="9">
        <f>_xlfn.XLOOKUP($E47,'Copy of Raw Data'!$E:$E,'Copy of Raw Data'!L:L,"ERROR",0,1)</f>
        <v>34.51</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_xlfn.XLOOKUP($E47,'Copy of Raw Data'!$E:$E,'Copy of Raw Data'!N:N,"ERROR",0,1)</f>
        <v>35.98</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4% to 6%</v>
      </c>
      <c r="P47" s="16">
        <f t="shared" si="2"/>
        <v>0.0408560311284046</v>
      </c>
      <c r="Q47" s="9">
        <f>_xlfn.XLOOKUP($E47,'Copy of Raw Data'!$E:$E,'Copy of Raw Data'!Q:Q,"ERROR",0,1)</f>
        <v>5.6</v>
      </c>
      <c r="R47" s="9" t="str">
        <f>_xlfn.XLOOKUP($E47,'Copy of Raw Data'!$E:$E,'Copy of Raw Data'!R:R,"ERROR",0,1)</f>
        <v>oz</v>
      </c>
      <c r="S47" s="17">
        <f t="shared" si="3"/>
        <v>6.1625</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5 to 10</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0.2 to 0.3</v>
      </c>
      <c r="V47" s="17">
        <f t="shared" si="4"/>
        <v>0.217281028068989</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0.2 to 0.3</v>
      </c>
      <c r="X47" s="17">
        <f t="shared" si="5"/>
        <v>0.20840378762259</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4 to 6</v>
      </c>
      <c r="Z47" s="17">
        <f t="array" ref="Z47">_xlfn.IFS(AA47="oz",_xlfn.IFS(R47="oz",Q47,R47="fl oz",Q47*1.04,R47="ml",Q47*0.0338),AA47="fl oz",_xlfn.IFS(R47="oz",Q47/1.04,R47="fl oz",Q47,R47="ml",Q47*0.0338/1.04),AA47="ml",_xlfn.IFS(R47="oz",Q47/0.0338,R47="fl oz",Q47*1.04/0.0338,R47="ml",Q47))</f>
        <v>5.6</v>
      </c>
      <c r="AA47" s="9" t="str">
        <f>_xlfn.XLOOKUP($E47,'Copy of Raw Data'!$E:$E,'Copy of Raw Data'!AA:AA,"ERROR",0,1)</f>
        <v>oz</v>
      </c>
      <c r="AB47" s="9" t="str">
        <f>_xlfn.XLOOKUP($E47,'Copy of Raw Data'!$E:$E,'Copy of Raw Data'!AB:AB,"ERROR",0,1)</f>
        <v>Spray Can</v>
      </c>
      <c r="AC47" s="9" t="str">
        <f>_xlfn.XLOOKUP($E47,'Copy of Raw Data'!$E:$E,'Copy of Raw Data'!AC:AC,"ERROR",0,1)</f>
        <v>Pack of 1</v>
      </c>
      <c r="AD47" s="9" t="str">
        <f>_xlfn.XLOOKUP($E47,'Copy of Raw Data'!$E:$E,'Copy of Raw Data'!AD:AD,"ERROR",0,1)</f>
        <v>Volumizing, Shine, UV protection, Heat Protection</v>
      </c>
      <c r="AE47" s="9" t="str">
        <f>_xlfn.XLOOKUP($E47,'Copy of Raw Data'!$E:$E,'Copy of Raw Data'!AO:AO,"ERROR",0,1)</f>
        <v>Vegan, Cruelty Free, Gluten Free, Paraben Free, Sulfate Free, Mineral oil free, Petrolatum free</v>
      </c>
      <c r="AF47" s="9" t="str">
        <f>_xlfn.XLOOKUP($E47,'Copy of Raw Data'!$E:$E,'Copy of Raw Data'!AZ:AZ,"ERROR",0,1)</f>
        <v>Mustard oil, Silk, Volcanic Sand</v>
      </c>
      <c r="AG47">
        <f t="shared" si="30"/>
        <v>0</v>
      </c>
      <c r="AH47">
        <f t="shared" si="30"/>
        <v>0</v>
      </c>
      <c r="AI47">
        <f t="shared" si="30"/>
        <v>0</v>
      </c>
      <c r="AJ47">
        <f t="shared" si="30"/>
        <v>0</v>
      </c>
      <c r="AK47">
        <f t="shared" si="30"/>
        <v>0</v>
      </c>
      <c r="AL47">
        <f t="shared" si="30"/>
        <v>0</v>
      </c>
      <c r="AM47">
        <f t="shared" si="30"/>
        <v>0</v>
      </c>
      <c r="AN47">
        <f t="shared" si="30"/>
        <v>0</v>
      </c>
      <c r="AO47">
        <f t="shared" si="30"/>
        <v>0</v>
      </c>
      <c r="AP47">
        <f t="shared" si="30"/>
        <v>0</v>
      </c>
      <c r="AQ47">
        <f t="shared" si="30"/>
        <v>0</v>
      </c>
      <c r="AR47">
        <f t="shared" si="30"/>
        <v>0</v>
      </c>
      <c r="AS47">
        <f t="shared" si="30"/>
        <v>0</v>
      </c>
      <c r="AT47">
        <f t="shared" si="30"/>
        <v>0</v>
      </c>
      <c r="AU47">
        <f t="shared" si="30"/>
        <v>0</v>
      </c>
      <c r="AV47">
        <f t="shared" si="30"/>
        <v>0</v>
      </c>
      <c r="AW47">
        <f t="shared" si="28"/>
        <v>0</v>
      </c>
      <c r="AX47">
        <f t="shared" si="28"/>
        <v>0</v>
      </c>
      <c r="AY47">
        <f t="shared" si="28"/>
        <v>0</v>
      </c>
      <c r="AZ47">
        <f t="shared" si="28"/>
        <v>0</v>
      </c>
      <c r="BA47">
        <f t="shared" si="28"/>
        <v>0</v>
      </c>
      <c r="BB47">
        <f t="shared" si="28"/>
        <v>0</v>
      </c>
      <c r="BC47">
        <f t="shared" si="28"/>
        <v>0</v>
      </c>
      <c r="BD47">
        <f t="shared" si="28"/>
        <v>0</v>
      </c>
      <c r="BE47">
        <f t="shared" si="28"/>
        <v>0</v>
      </c>
      <c r="BF47">
        <f t="shared" si="28"/>
        <v>0</v>
      </c>
      <c r="BG47">
        <f t="shared" si="28"/>
        <v>0</v>
      </c>
      <c r="BH47">
        <f t="shared" si="28"/>
        <v>0</v>
      </c>
      <c r="BI47">
        <f t="shared" si="28"/>
        <v>0</v>
      </c>
      <c r="BJ47">
        <f t="shared" si="28"/>
        <v>0</v>
      </c>
      <c r="BK47">
        <f t="shared" si="28"/>
        <v>0</v>
      </c>
      <c r="BL47">
        <f t="shared" si="32"/>
        <v>0</v>
      </c>
      <c r="BM47">
        <f t="shared" si="32"/>
        <v>0</v>
      </c>
      <c r="BN47">
        <f t="shared" si="32"/>
        <v>0</v>
      </c>
      <c r="BO47">
        <f t="shared" si="32"/>
        <v>0</v>
      </c>
      <c r="BP47">
        <f t="shared" si="32"/>
        <v>0</v>
      </c>
      <c r="BQ47">
        <f t="shared" si="32"/>
        <v>0</v>
      </c>
      <c r="BR47">
        <f t="shared" si="32"/>
        <v>0</v>
      </c>
      <c r="BS47">
        <f t="shared" si="32"/>
        <v>0</v>
      </c>
      <c r="BT47">
        <f t="shared" si="32"/>
        <v>0</v>
      </c>
      <c r="BU47">
        <f t="shared" si="32"/>
        <v>0</v>
      </c>
      <c r="BV47">
        <f t="shared" si="32"/>
        <v>0</v>
      </c>
      <c r="BW47">
        <f t="shared" si="32"/>
        <v>0</v>
      </c>
      <c r="BX47">
        <f t="shared" si="32"/>
        <v>0</v>
      </c>
      <c r="BY47">
        <f t="shared" si="32"/>
        <v>0</v>
      </c>
      <c r="BZ47">
        <f t="shared" si="32"/>
        <v>0</v>
      </c>
      <c r="CA47">
        <f t="shared" si="32"/>
        <v>0</v>
      </c>
      <c r="CB47">
        <f t="shared" si="31"/>
        <v>0</v>
      </c>
      <c r="CC47">
        <f t="shared" si="31"/>
        <v>0</v>
      </c>
      <c r="CD47">
        <f t="shared" si="31"/>
        <v>0</v>
      </c>
      <c r="CE47">
        <f t="shared" si="31"/>
        <v>0</v>
      </c>
      <c r="CF47">
        <f t="shared" si="29"/>
        <v>0</v>
      </c>
      <c r="CG47">
        <f t="shared" si="29"/>
        <v>0</v>
      </c>
      <c r="CH47">
        <f t="shared" si="29"/>
        <v>0</v>
      </c>
      <c r="CI47">
        <f t="shared" si="29"/>
        <v>0</v>
      </c>
      <c r="CJ47">
        <f t="shared" si="29"/>
        <v>0</v>
      </c>
      <c r="CK47">
        <f t="shared" si="29"/>
        <v>0</v>
      </c>
      <c r="CL47">
        <f t="shared" si="29"/>
        <v>0</v>
      </c>
      <c r="CM47">
        <f t="shared" si="29"/>
        <v>0</v>
      </c>
      <c r="CN47">
        <f t="shared" si="29"/>
        <v>0</v>
      </c>
      <c r="CO47">
        <f t="shared" si="29"/>
        <v>0</v>
      </c>
      <c r="CP47">
        <f t="shared" si="29"/>
        <v>0</v>
      </c>
      <c r="CQ47">
        <f t="shared" si="29"/>
        <v>0</v>
      </c>
      <c r="CR47">
        <f t="shared" si="27"/>
        <v>0</v>
      </c>
      <c r="CS47">
        <f t="shared" si="27"/>
        <v>0</v>
      </c>
      <c r="CT47">
        <f t="shared" si="27"/>
        <v>1</v>
      </c>
      <c r="CU47">
        <f t="shared" si="27"/>
        <v>0</v>
      </c>
      <c r="CV47">
        <f t="shared" si="27"/>
        <v>0</v>
      </c>
      <c r="CW47">
        <f t="shared" si="27"/>
        <v>0</v>
      </c>
      <c r="CX47">
        <f t="shared" si="27"/>
        <v>0</v>
      </c>
      <c r="CY47">
        <f t="shared" si="27"/>
        <v>0</v>
      </c>
      <c r="CZ47">
        <f t="shared" si="27"/>
        <v>0</v>
      </c>
      <c r="DA47">
        <f t="shared" si="27"/>
        <v>0</v>
      </c>
      <c r="DB47">
        <f t="shared" si="27"/>
        <v>0</v>
      </c>
      <c r="DC47">
        <f t="shared" si="27"/>
        <v>0</v>
      </c>
      <c r="DD47">
        <f t="shared" si="27"/>
        <v>0</v>
      </c>
      <c r="DE47">
        <f t="shared" si="27"/>
        <v>0</v>
      </c>
      <c r="DF47">
        <f t="shared" si="27"/>
        <v>0</v>
      </c>
      <c r="DG47">
        <f t="shared" si="26"/>
        <v>0</v>
      </c>
      <c r="DH47">
        <f t="shared" si="26"/>
        <v>0</v>
      </c>
      <c r="DI47">
        <f t="shared" si="26"/>
        <v>0</v>
      </c>
      <c r="DJ47">
        <f t="shared" si="26"/>
        <v>0</v>
      </c>
      <c r="DK47">
        <f t="shared" si="26"/>
        <v>0</v>
      </c>
      <c r="DL47">
        <f t="shared" si="26"/>
        <v>0</v>
      </c>
      <c r="DM47">
        <f t="shared" si="26"/>
        <v>0</v>
      </c>
      <c r="DN47">
        <f t="shared" si="26"/>
        <v>0</v>
      </c>
      <c r="DO47">
        <f t="shared" si="26"/>
        <v>0</v>
      </c>
      <c r="DP47">
        <f t="shared" si="26"/>
        <v>0</v>
      </c>
      <c r="DQ47">
        <f t="shared" si="26"/>
        <v>0</v>
      </c>
      <c r="DR47">
        <f t="shared" si="26"/>
        <v>0</v>
      </c>
      <c r="DS47">
        <f t="shared" si="26"/>
        <v>0</v>
      </c>
      <c r="DT47">
        <f t="shared" si="26"/>
        <v>1</v>
      </c>
      <c r="DU47">
        <f t="shared" si="26"/>
        <v>0</v>
      </c>
      <c r="DV47">
        <f t="shared" si="26"/>
        <v>0</v>
      </c>
      <c r="DW47">
        <f t="shared" si="17"/>
        <v>0</v>
      </c>
      <c r="DX47">
        <f t="shared" si="16"/>
        <v>0</v>
      </c>
      <c r="DY47">
        <f t="shared" si="25"/>
        <v>0</v>
      </c>
      <c r="DZ47">
        <f t="shared" si="25"/>
        <v>0</v>
      </c>
      <c r="EA47">
        <f t="shared" si="25"/>
        <v>0</v>
      </c>
      <c r="EB47">
        <f t="shared" si="25"/>
        <v>0</v>
      </c>
      <c r="EC47">
        <f t="shared" si="25"/>
        <v>0</v>
      </c>
      <c r="ED47">
        <f t="shared" si="25"/>
        <v>0</v>
      </c>
      <c r="EE47">
        <f t="shared" si="25"/>
        <v>0</v>
      </c>
      <c r="EF47">
        <f t="shared" si="25"/>
        <v>0</v>
      </c>
      <c r="EG47">
        <f t="shared" si="25"/>
        <v>0</v>
      </c>
      <c r="EH47">
        <f t="shared" si="25"/>
        <v>1</v>
      </c>
      <c r="EI47">
        <f t="shared" si="25"/>
        <v>0</v>
      </c>
      <c r="EJ47">
        <f t="shared" si="25"/>
        <v>0</v>
      </c>
      <c r="EK47">
        <f t="shared" si="25"/>
        <v>0</v>
      </c>
      <c r="EL47">
        <f t="shared" si="25"/>
        <v>0</v>
      </c>
      <c r="EM47">
        <f t="shared" si="25"/>
        <v>0</v>
      </c>
    </row>
    <row r="48" spans="1:143">
      <c r="A48" s="9" t="str">
        <f>_xlfn.XLOOKUP($E48,'Copy of Raw Data'!$E:$E,'Copy of Raw Data'!A:A,"ERROR",0,1)</f>
        <v>US</v>
      </c>
      <c r="B48" s="9" t="str">
        <f>_xlfn.XLOOKUP($E48,'Copy of Raw Data'!$E:$E,'Copy of Raw Data'!B:B,"ERROR",0,1)</f>
        <v>Hair Mousses</v>
      </c>
      <c r="C48" s="9" t="str">
        <f>_xlfn.XLOOKUP($E48,'Copy of Raw Data'!$E:$E,'Copy of Raw Data'!C:C,"ERROR",0,1)</f>
        <v>kenra</v>
      </c>
      <c r="D48" s="9" t="str">
        <f>_xlfn.XLOOKUP($E48,'Copy of Raw Data'!$E:$E,'Copy of Raw Data'!D:D,"ERROR",0,1)</f>
        <v>www.amazon.com/dp/B00481PTDU</v>
      </c>
      <c r="E48" s="9" t="s">
        <v>206</v>
      </c>
      <c r="F48" s="9" t="str">
        <f>_xlfn.XLOOKUP($E48,'Copy of Raw Data'!$E:$E,'Copy of Raw Data'!F:F,"ERROR",0,1)</f>
        <v>Kenra Curl Glaze Mousse 13 | Curl Control Glaze | Provides Frizz Control &amp; Humidity Resistance | All Hair Types</v>
      </c>
      <c r="G48" s="9">
        <f>_xlfn.XLOOKUP($E48,'Copy of Raw Data'!$E:$E,'Copy of Raw Data'!G:G,"ERROR",0,1)</f>
        <v>7705</v>
      </c>
      <c r="H48" s="9">
        <f>_xlfn.XLOOKUP($E48,'Copy of Raw Data'!$E:$E,'Copy of Raw Data'!H:H,"ERROR",0,1)</f>
        <v>138406.69</v>
      </c>
      <c r="I48" s="9">
        <f>_xlfn.XLOOKUP($E48,'Copy of Raw Data'!$E:$E,'Copy of Raw Data'!I:I,"ERROR",0,1)</f>
        <v>0.00580168900955085</v>
      </c>
      <c r="J48" s="9" t="str">
        <f>_xlfn.XLOOKUP($E48,'Copy of Raw Data'!$E:$E,'Copy of 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15 to 20</v>
      </c>
      <c r="L48" s="9">
        <f>_xlfn.XLOOKUP($E48,'Copy of Raw Data'!$E:$E,'Copy of Raw Data'!L:L,"ERROR",0,1)</f>
        <v>18.02</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15 to 20</v>
      </c>
      <c r="N48" s="9">
        <f>_xlfn.XLOOKUP($E48,'Copy of Raw Data'!$E:$E,'Copy of Raw Data'!N:N,"ERROR",0,1)</f>
        <v>19.99</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6">
        <f t="shared" si="2"/>
        <v>0.0985492746373186</v>
      </c>
      <c r="Q48" s="9">
        <f>_xlfn.XLOOKUP($E48,'Copy of Raw Data'!$E:$E,'Copy of Raw Data'!Q:Q,"ERROR",0,1)</f>
        <v>6.75</v>
      </c>
      <c r="R48" s="9" t="str">
        <f>_xlfn.XLOOKUP($E48,'Copy of Raw Data'!$E:$E,'Copy of Raw Data'!R:R,"ERROR",0,1)</f>
        <v>oz</v>
      </c>
      <c r="S48" s="17">
        <f t="shared" si="3"/>
        <v>2.66962962962963</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2 to 3</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0.1 to 0.2</v>
      </c>
      <c r="V48" s="17">
        <f t="shared" si="4"/>
        <v>0.100151555004446</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7">
        <f t="shared" si="5"/>
        <v>0.0902816919049587</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17">
        <f t="array" ref="Z48">_xlfn.IFS(AA48="oz",_xlfn.IFS(R48="oz",Q48,R48="fl oz",Q48*1.04,R48="ml",Q48*0.0338),AA48="fl oz",_xlfn.IFS(R48="oz",Q48/1.04,R48="fl oz",Q48,R48="ml",Q48*0.0338/1.04),AA48="ml",_xlfn.IFS(R48="oz",Q48/0.0338,R48="fl oz",Q48*1.04/0.0338,R48="ml",Q48))</f>
        <v>6.75</v>
      </c>
      <c r="AA48" s="9" t="str">
        <f>_xlfn.XLOOKUP($E48,'Copy of Raw Data'!$E:$E,'Copy of Raw Data'!AA:AA,"ERROR",0,1)</f>
        <v>oz</v>
      </c>
      <c r="AB48" s="9" t="str">
        <f>_xlfn.XLOOKUP($E48,'Copy of Raw Data'!$E:$E,'Copy of Raw Data'!AB:AB,"ERROR",0,1)</f>
        <v>Spray Can</v>
      </c>
      <c r="AC48" s="9" t="str">
        <f>_xlfn.XLOOKUP($E48,'Copy of Raw Data'!$E:$E,'Copy of Raw Data'!AC:AC,"ERROR",0,1)</f>
        <v>Pack of 1</v>
      </c>
      <c r="AD48" s="9" t="str">
        <f>_xlfn.XLOOKUP($E48,'Copy of Raw Data'!$E:$E,'Copy of Raw Data'!AD:AD,"ERROR",0,1)</f>
        <v>Frizz Control, Humidity Protection, Curl Enhancement, Long Lasting, Shine</v>
      </c>
      <c r="AE48" s="9" t="str">
        <f>_xlfn.XLOOKUP($E48,'Copy of Raw Data'!$E:$E,'Copy of Raw Data'!AO:AO,"ERROR",0,1)</f>
        <v>Cruelty Free, Residue Free, </v>
      </c>
      <c r="AF48" s="9" t="str">
        <f>_xlfn.XLOOKUP($E48,'Copy of Raw Data'!$E:$E,'Copy of Raw Data'!AZ:AZ,"ERROR",0,1)</f>
        <v>Water, Glycerin, panthenol, Palm, Iodopropynyl Butylcarbamate, Jojoba seed oil, Tetrasodium edta, Oat, Diazolidinyl Urea , Aloe Vera, Sunflower, Dimethicone</v>
      </c>
      <c r="AG48">
        <f t="shared" si="30"/>
        <v>0</v>
      </c>
      <c r="AH48">
        <f t="shared" si="30"/>
        <v>0</v>
      </c>
      <c r="AI48">
        <f t="shared" si="30"/>
        <v>0</v>
      </c>
      <c r="AJ48">
        <f t="shared" si="30"/>
        <v>0</v>
      </c>
      <c r="AK48">
        <f t="shared" si="30"/>
        <v>0</v>
      </c>
      <c r="AL48">
        <f t="shared" si="30"/>
        <v>0</v>
      </c>
      <c r="AM48">
        <f t="shared" si="30"/>
        <v>1</v>
      </c>
      <c r="AN48">
        <f t="shared" si="30"/>
        <v>1</v>
      </c>
      <c r="AO48">
        <f t="shared" si="30"/>
        <v>0</v>
      </c>
      <c r="AP48">
        <f t="shared" si="30"/>
        <v>0</v>
      </c>
      <c r="AQ48">
        <f t="shared" si="30"/>
        <v>0</v>
      </c>
      <c r="AR48">
        <f t="shared" si="30"/>
        <v>0</v>
      </c>
      <c r="AS48">
        <f t="shared" si="30"/>
        <v>0</v>
      </c>
      <c r="AT48">
        <f t="shared" si="30"/>
        <v>0</v>
      </c>
      <c r="AU48">
        <f t="shared" si="30"/>
        <v>0</v>
      </c>
      <c r="AV48">
        <f t="shared" si="30"/>
        <v>0</v>
      </c>
      <c r="AW48">
        <f t="shared" si="28"/>
        <v>0</v>
      </c>
      <c r="AX48">
        <f t="shared" si="28"/>
        <v>0</v>
      </c>
      <c r="AY48">
        <f t="shared" si="28"/>
        <v>0</v>
      </c>
      <c r="AZ48">
        <f t="shared" si="28"/>
        <v>0</v>
      </c>
      <c r="BA48">
        <f t="shared" si="28"/>
        <v>0</v>
      </c>
      <c r="BB48">
        <f t="shared" si="28"/>
        <v>0</v>
      </c>
      <c r="BC48">
        <f t="shared" si="28"/>
        <v>0</v>
      </c>
      <c r="BD48">
        <f t="shared" si="28"/>
        <v>0</v>
      </c>
      <c r="BE48">
        <f t="shared" si="28"/>
        <v>0</v>
      </c>
      <c r="BF48">
        <f t="shared" si="28"/>
        <v>0</v>
      </c>
      <c r="BG48">
        <f t="shared" si="28"/>
        <v>0</v>
      </c>
      <c r="BH48">
        <f t="shared" si="28"/>
        <v>0</v>
      </c>
      <c r="BI48">
        <f t="shared" si="28"/>
        <v>0</v>
      </c>
      <c r="BJ48">
        <f t="shared" si="28"/>
        <v>0</v>
      </c>
      <c r="BK48">
        <f t="shared" si="28"/>
        <v>0</v>
      </c>
      <c r="BL48">
        <f t="shared" si="32"/>
        <v>0</v>
      </c>
      <c r="BM48">
        <f t="shared" si="32"/>
        <v>1</v>
      </c>
      <c r="BN48">
        <f t="shared" si="32"/>
        <v>1</v>
      </c>
      <c r="BO48">
        <f t="shared" si="32"/>
        <v>0</v>
      </c>
      <c r="BP48">
        <f t="shared" si="32"/>
        <v>0</v>
      </c>
      <c r="BQ48">
        <f t="shared" si="32"/>
        <v>0</v>
      </c>
      <c r="BR48">
        <f t="shared" si="32"/>
        <v>0</v>
      </c>
      <c r="BS48">
        <f t="shared" si="32"/>
        <v>0</v>
      </c>
      <c r="BT48">
        <f t="shared" si="32"/>
        <v>0</v>
      </c>
      <c r="BU48">
        <f t="shared" si="32"/>
        <v>0</v>
      </c>
      <c r="BV48">
        <f t="shared" si="32"/>
        <v>0</v>
      </c>
      <c r="BW48">
        <f t="shared" si="32"/>
        <v>0</v>
      </c>
      <c r="BX48">
        <f t="shared" si="32"/>
        <v>1</v>
      </c>
      <c r="BY48">
        <f t="shared" si="32"/>
        <v>0</v>
      </c>
      <c r="BZ48">
        <f t="shared" si="32"/>
        <v>0</v>
      </c>
      <c r="CA48">
        <f t="shared" si="32"/>
        <v>0</v>
      </c>
      <c r="CB48">
        <f t="shared" si="31"/>
        <v>0</v>
      </c>
      <c r="CC48">
        <f t="shared" si="31"/>
        <v>0</v>
      </c>
      <c r="CD48">
        <f t="shared" si="31"/>
        <v>0</v>
      </c>
      <c r="CE48">
        <f t="shared" si="31"/>
        <v>0</v>
      </c>
      <c r="CF48">
        <f t="shared" si="29"/>
        <v>0</v>
      </c>
      <c r="CG48">
        <f t="shared" si="29"/>
        <v>1</v>
      </c>
      <c r="CH48">
        <f t="shared" si="29"/>
        <v>0</v>
      </c>
      <c r="CI48">
        <f t="shared" si="29"/>
        <v>1</v>
      </c>
      <c r="CJ48">
        <f t="shared" si="29"/>
        <v>0</v>
      </c>
      <c r="CK48">
        <f t="shared" si="29"/>
        <v>0</v>
      </c>
      <c r="CL48">
        <f t="shared" si="29"/>
        <v>0</v>
      </c>
      <c r="CM48">
        <f t="shared" si="29"/>
        <v>0</v>
      </c>
      <c r="CN48">
        <f t="shared" si="29"/>
        <v>0</v>
      </c>
      <c r="CO48">
        <f t="shared" si="29"/>
        <v>0</v>
      </c>
      <c r="CP48">
        <f t="shared" si="29"/>
        <v>0</v>
      </c>
      <c r="CQ48">
        <f t="shared" si="29"/>
        <v>0</v>
      </c>
      <c r="CR48">
        <f t="shared" si="27"/>
        <v>0</v>
      </c>
      <c r="CS48">
        <f t="shared" si="27"/>
        <v>0</v>
      </c>
      <c r="CT48">
        <f t="shared" si="27"/>
        <v>0</v>
      </c>
      <c r="CU48">
        <f t="shared" si="27"/>
        <v>0</v>
      </c>
      <c r="CV48">
        <f t="shared" si="27"/>
        <v>0</v>
      </c>
      <c r="CW48">
        <f t="shared" si="27"/>
        <v>1</v>
      </c>
      <c r="CX48">
        <f t="shared" si="27"/>
        <v>0</v>
      </c>
      <c r="CY48">
        <f t="shared" si="27"/>
        <v>1</v>
      </c>
      <c r="CZ48">
        <f t="shared" si="27"/>
        <v>0</v>
      </c>
      <c r="DA48">
        <f t="shared" si="27"/>
        <v>0</v>
      </c>
      <c r="DB48">
        <f t="shared" si="27"/>
        <v>1</v>
      </c>
      <c r="DC48">
        <f t="shared" si="27"/>
        <v>0</v>
      </c>
      <c r="DD48">
        <f t="shared" si="27"/>
        <v>0</v>
      </c>
      <c r="DE48">
        <f t="shared" si="27"/>
        <v>0</v>
      </c>
      <c r="DF48">
        <f t="shared" si="27"/>
        <v>0</v>
      </c>
      <c r="DG48">
        <f t="shared" si="26"/>
        <v>0</v>
      </c>
      <c r="DH48">
        <f t="shared" si="26"/>
        <v>0</v>
      </c>
      <c r="DI48">
        <f t="shared" si="26"/>
        <v>0</v>
      </c>
      <c r="DJ48">
        <f t="shared" si="26"/>
        <v>0</v>
      </c>
      <c r="DK48">
        <f t="shared" si="26"/>
        <v>0</v>
      </c>
      <c r="DL48">
        <f t="shared" si="26"/>
        <v>0</v>
      </c>
      <c r="DM48">
        <f t="shared" si="26"/>
        <v>0</v>
      </c>
      <c r="DN48">
        <f t="shared" si="26"/>
        <v>0</v>
      </c>
      <c r="DO48">
        <f t="shared" si="26"/>
        <v>0</v>
      </c>
      <c r="DP48">
        <f t="shared" si="26"/>
        <v>0</v>
      </c>
      <c r="DQ48">
        <f t="shared" si="26"/>
        <v>0</v>
      </c>
      <c r="DR48">
        <f t="shared" si="26"/>
        <v>0</v>
      </c>
      <c r="DS48">
        <f t="shared" si="26"/>
        <v>0</v>
      </c>
      <c r="DT48">
        <f t="shared" si="26"/>
        <v>0</v>
      </c>
      <c r="DU48">
        <f t="shared" si="26"/>
        <v>0</v>
      </c>
      <c r="DV48">
        <f t="shared" si="26"/>
        <v>0</v>
      </c>
      <c r="DW48">
        <f t="shared" si="17"/>
        <v>1</v>
      </c>
      <c r="DX48">
        <f t="shared" si="16"/>
        <v>0</v>
      </c>
      <c r="DY48">
        <f t="shared" si="25"/>
        <v>0</v>
      </c>
      <c r="DZ48">
        <f t="shared" si="25"/>
        <v>1</v>
      </c>
      <c r="EA48">
        <f t="shared" si="25"/>
        <v>0</v>
      </c>
      <c r="EB48">
        <f t="shared" si="25"/>
        <v>0</v>
      </c>
      <c r="EC48">
        <f t="shared" si="25"/>
        <v>0</v>
      </c>
      <c r="ED48">
        <f t="shared" si="25"/>
        <v>0</v>
      </c>
      <c r="EE48">
        <f t="shared" si="25"/>
        <v>0</v>
      </c>
      <c r="EF48">
        <f t="shared" si="25"/>
        <v>0</v>
      </c>
      <c r="EG48">
        <f t="shared" si="25"/>
        <v>0</v>
      </c>
      <c r="EH48">
        <f t="shared" si="25"/>
        <v>0</v>
      </c>
      <c r="EI48">
        <f t="shared" si="25"/>
        <v>1</v>
      </c>
      <c r="EJ48">
        <f t="shared" si="25"/>
        <v>0</v>
      </c>
      <c r="EK48">
        <f t="shared" si="25"/>
        <v>0</v>
      </c>
      <c r="EL48">
        <f t="shared" si="25"/>
        <v>0</v>
      </c>
      <c r="EM48">
        <f t="shared" si="25"/>
        <v>0</v>
      </c>
    </row>
    <row r="49" spans="1:143">
      <c r="A49" s="9" t="str">
        <f>_xlfn.XLOOKUP($E49,'Copy of Raw Data'!$E:$E,'Copy of Raw Data'!A:A,"ERROR",0,1)</f>
        <v>US</v>
      </c>
      <c r="B49" s="9" t="str">
        <f>_xlfn.XLOOKUP($E49,'Copy of Raw Data'!$E:$E,'Copy of Raw Data'!B:B,"ERROR",0,1)</f>
        <v>Hair Mousses</v>
      </c>
      <c r="C49" s="9" t="str">
        <f>_xlfn.XLOOKUP($E49,'Copy of Raw Data'!$E:$E,'Copy of Raw Data'!C:C,"ERROR",0,1)</f>
        <v>Avenue Man</v>
      </c>
      <c r="D49" s="9" t="str">
        <f>_xlfn.XLOOKUP($E49,'Copy of Raw Data'!$E:$E,'Copy of Raw Data'!D:D,"ERROR",0,1)</f>
        <v>www.amazon.com/dp/B07VDGFBDF</v>
      </c>
      <c r="E49" s="9" t="s">
        <v>210</v>
      </c>
      <c r="F49" s="9" t="str">
        <f>_xlfn.XLOOKUP($E49,'Copy of Raw Data'!$E:$E,'Copy of Raw Data'!F:F,"ERROR",0,1)</f>
        <v>Avenue Man Sculpting Foam for Men (7oz) - Firm Hold Volumizing Hair Mousse with Herbal Extracts Styling Hair Products - Alcohol and Paraben-Free Hair Volumizer - Made in the USA (7.0 oz)</v>
      </c>
      <c r="G49" s="9">
        <f>_xlfn.XLOOKUP($E49,'Copy of Raw Data'!$E:$E,'Copy of Raw Data'!G:G,"ERROR",0,1)</f>
        <v>6701</v>
      </c>
      <c r="H49" s="9">
        <f>_xlfn.XLOOKUP($E49,'Copy of Raw Data'!$E:$E,'Copy of Raw Data'!H:H,"ERROR",0,1)</f>
        <v>136463.61</v>
      </c>
      <c r="I49" s="9">
        <f>_xlfn.XLOOKUP($E49,'Copy of Raw Data'!$E:$E,'Copy of Raw Data'!I:I,"ERROR",0,1)</f>
        <v>0.00541573937118174</v>
      </c>
      <c r="J49" s="9" t="str">
        <f>_xlfn.XLOOKUP($E49,'Copy of Raw Data'!$E:$E,'Copy of 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20 to 30</v>
      </c>
      <c r="L49" s="9">
        <f>_xlfn.XLOOKUP($E49,'Copy of Raw Data'!$E:$E,'Copy of Raw Data'!L:L,"ERROR",0,1)</f>
        <v>20.38</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20 to 30</v>
      </c>
      <c r="N49" s="9">
        <f>_xlfn.XLOOKUP($E49,'Copy of Raw Data'!$E:$E,'Copy of Raw Data'!N:N,"ERROR",0,1)</f>
        <v>28.94</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25% to 30%</v>
      </c>
      <c r="P49" s="16">
        <f t="shared" si="2"/>
        <v>0.295784381478922</v>
      </c>
      <c r="Q49" s="9">
        <f>_xlfn.XLOOKUP($E49,'Copy of Raw Data'!$E:$E,'Copy of Raw Data'!Q:Q,"ERROR",0,1)</f>
        <v>7</v>
      </c>
      <c r="R49" s="9" t="str">
        <f>_xlfn.XLOOKUP($E49,'Copy of Raw Data'!$E:$E,'Copy of Raw Data'!R:R,"ERROR",0,1)</f>
        <v>oz</v>
      </c>
      <c r="S49" s="17">
        <f t="shared" si="3"/>
        <v>2.91142857142857</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4"/>
        <v>0.139813517561235</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5"/>
        <v>0.0984588627469926</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7</v>
      </c>
      <c r="AA49" s="9" t="str">
        <f>_xlfn.XLOOKUP($E49,'Copy of Raw Data'!$E:$E,'Copy of Raw Data'!AA:AA,"ERROR",0,1)</f>
        <v>oz</v>
      </c>
      <c r="AB49" s="9" t="str">
        <f>_xlfn.XLOOKUP($E49,'Copy of Raw Data'!$E:$E,'Copy of Raw Data'!AB:AB,"ERROR",0,1)</f>
        <v>Pump Bottle</v>
      </c>
      <c r="AC49" s="9" t="str">
        <f>_xlfn.XLOOKUP($E49,'Copy of Raw Data'!$E:$E,'Copy of Raw Data'!AC:AC,"ERROR",0,1)</f>
        <v>Pack of 1</v>
      </c>
      <c r="AD49" s="9" t="str">
        <f>_xlfn.XLOOKUP($E49,'Copy of Raw Data'!$E:$E,'Copy of Raw Data'!AD:AD,"ERROR",0,1)</f>
        <v>Hold, Volumizing, Thickening, Fast Drying, Nourishing, Frizz Control, Color Protection, UV Protection</v>
      </c>
      <c r="AE49" s="9" t="str">
        <f>_xlfn.XLOOKUP($E49,'Copy of Raw Data'!$E:$E,'Copy of Raw Data'!AO:AO,"ERROR",0,1)</f>
        <v>Paraben Free, Alcohol Free, Sulfate Free</v>
      </c>
      <c r="AF49" s="9" t="str">
        <f>_xlfn.XLOOKUP($E49,'Copy of Raw Data'!$E:$E,'Copy of Raw Data'!AZ:AZ,"ERROR",0,1)</f>
        <v>Lemon, Tea, Wheat, Sunflower, Palm</v>
      </c>
      <c r="AG49">
        <f t="shared" si="30"/>
        <v>0</v>
      </c>
      <c r="AH49">
        <f t="shared" si="30"/>
        <v>0</v>
      </c>
      <c r="AI49">
        <f t="shared" si="30"/>
        <v>0</v>
      </c>
      <c r="AJ49">
        <f t="shared" si="30"/>
        <v>0</v>
      </c>
      <c r="AK49">
        <f t="shared" si="30"/>
        <v>0</v>
      </c>
      <c r="AL49">
        <f t="shared" si="30"/>
        <v>0</v>
      </c>
      <c r="AM49">
        <f t="shared" si="30"/>
        <v>0</v>
      </c>
      <c r="AN49">
        <f t="shared" si="30"/>
        <v>0</v>
      </c>
      <c r="AO49">
        <f t="shared" si="30"/>
        <v>0</v>
      </c>
      <c r="AP49">
        <f t="shared" si="30"/>
        <v>0</v>
      </c>
      <c r="AQ49">
        <f t="shared" si="30"/>
        <v>0</v>
      </c>
      <c r="AR49">
        <f t="shared" si="30"/>
        <v>0</v>
      </c>
      <c r="AS49">
        <f t="shared" si="30"/>
        <v>0</v>
      </c>
      <c r="AT49">
        <f t="shared" si="30"/>
        <v>0</v>
      </c>
      <c r="AU49">
        <f t="shared" si="30"/>
        <v>0</v>
      </c>
      <c r="AV49">
        <f t="shared" si="30"/>
        <v>0</v>
      </c>
      <c r="AW49">
        <f t="shared" si="28"/>
        <v>0</v>
      </c>
      <c r="AX49">
        <f t="shared" si="28"/>
        <v>0</v>
      </c>
      <c r="AY49">
        <f t="shared" si="28"/>
        <v>0</v>
      </c>
      <c r="AZ49">
        <f t="shared" si="28"/>
        <v>0</v>
      </c>
      <c r="BA49">
        <f t="shared" si="28"/>
        <v>0</v>
      </c>
      <c r="BB49">
        <f t="shared" si="28"/>
        <v>0</v>
      </c>
      <c r="BC49">
        <f t="shared" si="28"/>
        <v>0</v>
      </c>
      <c r="BD49">
        <f t="shared" si="28"/>
        <v>0</v>
      </c>
      <c r="BE49">
        <f t="shared" si="28"/>
        <v>0</v>
      </c>
      <c r="BF49">
        <f t="shared" si="28"/>
        <v>0</v>
      </c>
      <c r="BG49">
        <f t="shared" si="28"/>
        <v>0</v>
      </c>
      <c r="BH49">
        <f t="shared" si="28"/>
        <v>0</v>
      </c>
      <c r="BI49">
        <f t="shared" si="28"/>
        <v>0</v>
      </c>
      <c r="BJ49">
        <f t="shared" si="28"/>
        <v>0</v>
      </c>
      <c r="BK49">
        <f t="shared" si="28"/>
        <v>0</v>
      </c>
      <c r="BL49">
        <f t="shared" si="32"/>
        <v>0</v>
      </c>
      <c r="BM49">
        <f t="shared" si="32"/>
        <v>0</v>
      </c>
      <c r="BN49">
        <f t="shared" si="32"/>
        <v>0</v>
      </c>
      <c r="BO49">
        <f t="shared" si="32"/>
        <v>0</v>
      </c>
      <c r="BP49">
        <f t="shared" si="32"/>
        <v>0</v>
      </c>
      <c r="BQ49">
        <f t="shared" si="32"/>
        <v>0</v>
      </c>
      <c r="BR49">
        <f t="shared" si="32"/>
        <v>0</v>
      </c>
      <c r="BS49">
        <f t="shared" si="32"/>
        <v>0</v>
      </c>
      <c r="BT49">
        <f t="shared" si="32"/>
        <v>0</v>
      </c>
      <c r="BU49">
        <f t="shared" si="32"/>
        <v>0</v>
      </c>
      <c r="BV49">
        <f t="shared" si="32"/>
        <v>0</v>
      </c>
      <c r="BW49">
        <f t="shared" si="32"/>
        <v>0</v>
      </c>
      <c r="BX49">
        <f t="shared" si="32"/>
        <v>0</v>
      </c>
      <c r="BY49">
        <f t="shared" si="32"/>
        <v>0</v>
      </c>
      <c r="BZ49">
        <f t="shared" si="32"/>
        <v>0</v>
      </c>
      <c r="CA49">
        <f t="shared" si="32"/>
        <v>0</v>
      </c>
      <c r="CB49">
        <f t="shared" si="31"/>
        <v>0</v>
      </c>
      <c r="CC49">
        <f t="shared" si="31"/>
        <v>0</v>
      </c>
      <c r="CD49">
        <f t="shared" si="31"/>
        <v>0</v>
      </c>
      <c r="CE49">
        <f t="shared" si="31"/>
        <v>0</v>
      </c>
      <c r="CF49">
        <f t="shared" si="29"/>
        <v>0</v>
      </c>
      <c r="CG49">
        <f t="shared" si="29"/>
        <v>0</v>
      </c>
      <c r="CH49">
        <f t="shared" si="29"/>
        <v>0</v>
      </c>
      <c r="CI49">
        <f t="shared" si="29"/>
        <v>0</v>
      </c>
      <c r="CJ49">
        <f t="shared" si="29"/>
        <v>0</v>
      </c>
      <c r="CK49">
        <f t="shared" si="29"/>
        <v>0</v>
      </c>
      <c r="CL49">
        <f t="shared" si="29"/>
        <v>0</v>
      </c>
      <c r="CM49">
        <f t="shared" si="29"/>
        <v>0</v>
      </c>
      <c r="CN49">
        <f t="shared" si="29"/>
        <v>0</v>
      </c>
      <c r="CO49">
        <f t="shared" si="29"/>
        <v>1</v>
      </c>
      <c r="CP49">
        <f t="shared" si="29"/>
        <v>0</v>
      </c>
      <c r="CQ49">
        <f t="shared" si="29"/>
        <v>0</v>
      </c>
      <c r="CR49">
        <f t="shared" si="27"/>
        <v>0</v>
      </c>
      <c r="CS49">
        <f t="shared" si="27"/>
        <v>0</v>
      </c>
      <c r="CT49">
        <f t="shared" si="27"/>
        <v>0</v>
      </c>
      <c r="CU49">
        <f t="shared" si="27"/>
        <v>0</v>
      </c>
      <c r="CV49">
        <f t="shared" si="27"/>
        <v>0</v>
      </c>
      <c r="CW49">
        <f t="shared" si="27"/>
        <v>0</v>
      </c>
      <c r="CX49">
        <f t="shared" si="27"/>
        <v>0</v>
      </c>
      <c r="CY49">
        <f t="shared" si="27"/>
        <v>1</v>
      </c>
      <c r="CZ49">
        <f t="shared" si="27"/>
        <v>0</v>
      </c>
      <c r="DA49">
        <f t="shared" si="27"/>
        <v>0</v>
      </c>
      <c r="DB49">
        <f t="shared" si="27"/>
        <v>0</v>
      </c>
      <c r="DC49">
        <f t="shared" si="27"/>
        <v>0</v>
      </c>
      <c r="DD49">
        <f t="shared" si="27"/>
        <v>0</v>
      </c>
      <c r="DE49">
        <f t="shared" si="27"/>
        <v>0</v>
      </c>
      <c r="DF49">
        <f t="shared" si="27"/>
        <v>0</v>
      </c>
      <c r="DG49">
        <f t="shared" si="26"/>
        <v>0</v>
      </c>
      <c r="DH49">
        <f t="shared" si="26"/>
        <v>0</v>
      </c>
      <c r="DI49">
        <f t="shared" si="26"/>
        <v>0</v>
      </c>
      <c r="DJ49">
        <f t="shared" si="26"/>
        <v>0</v>
      </c>
      <c r="DK49">
        <f t="shared" si="26"/>
        <v>0</v>
      </c>
      <c r="DL49">
        <f t="shared" si="26"/>
        <v>0</v>
      </c>
      <c r="DM49">
        <f t="shared" si="26"/>
        <v>0</v>
      </c>
      <c r="DN49">
        <f t="shared" si="26"/>
        <v>0</v>
      </c>
      <c r="DO49">
        <f t="shared" si="26"/>
        <v>0</v>
      </c>
      <c r="DP49">
        <f t="shared" si="26"/>
        <v>0</v>
      </c>
      <c r="DQ49">
        <f t="shared" si="26"/>
        <v>0</v>
      </c>
      <c r="DR49">
        <f t="shared" si="26"/>
        <v>0</v>
      </c>
      <c r="DS49">
        <f t="shared" si="26"/>
        <v>0</v>
      </c>
      <c r="DT49">
        <f t="shared" si="26"/>
        <v>0</v>
      </c>
      <c r="DU49">
        <f t="shared" si="26"/>
        <v>0</v>
      </c>
      <c r="DV49">
        <f t="shared" si="26"/>
        <v>0</v>
      </c>
      <c r="DW49">
        <f t="shared" si="17"/>
        <v>1</v>
      </c>
      <c r="DX49">
        <f t="shared" si="16"/>
        <v>0</v>
      </c>
      <c r="DY49">
        <f t="shared" si="25"/>
        <v>1</v>
      </c>
      <c r="DZ49">
        <f t="shared" si="25"/>
        <v>0</v>
      </c>
      <c r="EA49">
        <f t="shared" si="25"/>
        <v>0</v>
      </c>
      <c r="EB49">
        <f t="shared" si="25"/>
        <v>0</v>
      </c>
      <c r="EC49">
        <f t="shared" si="25"/>
        <v>0</v>
      </c>
      <c r="ED49">
        <f t="shared" si="25"/>
        <v>0</v>
      </c>
      <c r="EE49">
        <f t="shared" si="25"/>
        <v>0</v>
      </c>
      <c r="EF49">
        <f t="shared" si="25"/>
        <v>0</v>
      </c>
      <c r="EG49">
        <f t="shared" si="25"/>
        <v>0</v>
      </c>
      <c r="EH49">
        <f t="shared" si="25"/>
        <v>0</v>
      </c>
      <c r="EI49">
        <f t="shared" si="25"/>
        <v>0</v>
      </c>
      <c r="EJ49">
        <f t="shared" si="25"/>
        <v>1</v>
      </c>
      <c r="EK49">
        <f t="shared" si="25"/>
        <v>0</v>
      </c>
      <c r="EL49">
        <f t="shared" si="25"/>
        <v>0</v>
      </c>
      <c r="EM49">
        <f t="shared" si="25"/>
        <v>0</v>
      </c>
    </row>
    <row r="50" spans="1:143">
      <c r="A50" s="9" t="str">
        <f>_xlfn.XLOOKUP($E50,'Copy of Raw Data'!$E:$E,'Copy of Raw Data'!A:A,"ERROR",0,1)</f>
        <v>US</v>
      </c>
      <c r="B50" s="9" t="str">
        <f>_xlfn.XLOOKUP($E50,'Copy of Raw Data'!$E:$E,'Copy of Raw Data'!B:B,"ERROR",0,1)</f>
        <v>Hair Mousses</v>
      </c>
      <c r="C50" s="9" t="str">
        <f>_xlfn.XLOOKUP($E50,'Copy of Raw Data'!$E:$E,'Copy of Raw Data'!C:C,"ERROR",0,1)</f>
        <v>SheaMoisture</v>
      </c>
      <c r="D50" s="9" t="str">
        <f>_xlfn.XLOOKUP($E50,'Copy of Raw Data'!$E:$E,'Copy of Raw Data'!D:D,"ERROR",0,1)</f>
        <v>www.amazon.com/dp/B08P5XYLYZ</v>
      </c>
      <c r="E50" s="9" t="s">
        <v>213</v>
      </c>
      <c r="F50" s="9" t="str">
        <f>_xlfn.XLOOKUP($E50,'Copy of Raw Data'!$E:$E,'Copy of Raw Data'!F:F,"ERROR",0,1)</f>
        <v>SheaMoisture Mousse for Curly Hair, Wig or Weave, Tea Tree and Borage Seed Oil, Paraben-free Styling Mousse, 7.5 Ounce</v>
      </c>
      <c r="G50" s="9">
        <f>_xlfn.XLOOKUP($E50,'Copy of Raw Data'!$E:$E,'Copy of Raw Data'!G:G,"ERROR",0,1)</f>
        <v>11898</v>
      </c>
      <c r="H50" s="9">
        <f>_xlfn.XLOOKUP($E50,'Copy of Raw Data'!$E:$E,'Copy of Raw Data'!H:H,"ERROR",0,1)</f>
        <v>127385.55</v>
      </c>
      <c r="I50" s="9">
        <f>_xlfn.XLOOKUP($E50,'Copy of Raw Data'!$E:$E,'Copy of Raw Data'!I:I,"ERROR",0,1)</f>
        <v>0.00538621429144464</v>
      </c>
      <c r="J50" s="9" t="str">
        <f>_xlfn.XLOOKUP($E50,'Copy of Raw Data'!$E:$E,'Copy of 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10 to 15</v>
      </c>
      <c r="L50" s="9">
        <f>_xlfn.XLOOKUP($E50,'Copy of Raw Data'!$E:$E,'Copy of Raw Data'!L:L,"ERROR",0,1)</f>
        <v>10.65</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10 to 15</v>
      </c>
      <c r="N50" s="9">
        <f>_xlfn.XLOOKUP($E50,'Copy of Raw Data'!$E:$E,'Copy of Raw Data'!N:N,"ERROR",0,1)</f>
        <v>11.54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6% to 8%</v>
      </c>
      <c r="P50" s="16">
        <f t="shared" si="2"/>
        <v>0.0771230502599652</v>
      </c>
      <c r="Q50" s="9">
        <f>_xlfn.XLOOKUP($E50,'Copy of Raw Data'!$E:$E,'Copy of Raw Data'!Q:Q,"ERROR",0,1)</f>
        <v>7.5</v>
      </c>
      <c r="R50" s="9" t="str">
        <f>_xlfn.XLOOKUP($E50,'Copy of Raw Data'!$E:$E,'Copy of Raw Data'!R:R,"ERROR",0,1)</f>
        <v>oz</v>
      </c>
      <c r="S50" s="17">
        <f t="shared" si="3"/>
        <v>1.42</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1 to 2</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7">
        <f t="shared" si="4"/>
        <v>0.0520347198737459</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7">
        <f t="shared" si="5"/>
        <v>0.0480216435576598</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7.5</v>
      </c>
      <c r="AA50" s="9" t="str">
        <f>_xlfn.XLOOKUP($E50,'Copy of Raw Data'!$E:$E,'Copy of Raw Data'!AA:AA,"ERROR",0,1)</f>
        <v>oz</v>
      </c>
      <c r="AB50" s="9" t="str">
        <f>_xlfn.XLOOKUP($E50,'Copy of Raw Data'!$E:$E,'Copy of Raw Data'!AB:AB,"ERROR",0,1)</f>
        <v>Pump Bottle</v>
      </c>
      <c r="AC50" s="9" t="str">
        <f>_xlfn.XLOOKUP($E50,'Copy of Raw Data'!$E:$E,'Copy of Raw Data'!AC:AC,"ERROR",0,1)</f>
        <v>Pack of 1</v>
      </c>
      <c r="AD50" s="9" t="str">
        <f>_xlfn.XLOOKUP($E50,'Copy of Raw Data'!$E:$E,'Copy of Raw Data'!AD:AD,"ERROR",0,1)</f>
        <v>Curl Enhancing, Volumizing</v>
      </c>
      <c r="AE50" s="9" t="str">
        <f>_xlfn.XLOOKUP($E50,'Copy of Raw Data'!$E:$E,'Copy of Raw Data'!AO:AO,"ERROR",0,1)</f>
        <v>Silicone Free, Mineral Oil Free, Sulfate Free, Phthalate Free, Paraben Free, Cruelty Free, Petrolatum free</v>
      </c>
      <c r="AF50" s="9" t="str">
        <f>_xlfn.XLOOKUP($E50,'Copy of Raw Data'!$E:$E,'Copy of Raw Data'!AZ:AZ,"ERROR",0,1)</f>
        <v>Shea Butter, Tea, Borage, Aloe Vera</v>
      </c>
      <c r="AG50">
        <f t="shared" si="30"/>
        <v>0</v>
      </c>
      <c r="AH50">
        <f t="shared" si="30"/>
        <v>0</v>
      </c>
      <c r="AI50">
        <f t="shared" si="30"/>
        <v>0</v>
      </c>
      <c r="AJ50">
        <f t="shared" si="30"/>
        <v>0</v>
      </c>
      <c r="AK50">
        <f t="shared" si="30"/>
        <v>0</v>
      </c>
      <c r="AL50">
        <f t="shared" si="30"/>
        <v>0</v>
      </c>
      <c r="AM50">
        <f t="shared" si="30"/>
        <v>1</v>
      </c>
      <c r="AN50">
        <f t="shared" si="30"/>
        <v>1</v>
      </c>
      <c r="AO50">
        <f t="shared" si="30"/>
        <v>0</v>
      </c>
      <c r="AP50">
        <f t="shared" si="30"/>
        <v>0</v>
      </c>
      <c r="AQ50">
        <f t="shared" si="30"/>
        <v>0</v>
      </c>
      <c r="AR50">
        <f t="shared" si="30"/>
        <v>0</v>
      </c>
      <c r="AS50">
        <f t="shared" si="30"/>
        <v>0</v>
      </c>
      <c r="AT50">
        <f t="shared" si="30"/>
        <v>0</v>
      </c>
      <c r="AU50">
        <f t="shared" si="30"/>
        <v>0</v>
      </c>
      <c r="AV50">
        <f t="shared" si="30"/>
        <v>0</v>
      </c>
      <c r="AW50">
        <f t="shared" si="28"/>
        <v>0</v>
      </c>
      <c r="AX50">
        <f t="shared" si="28"/>
        <v>1</v>
      </c>
      <c r="AY50">
        <f t="shared" si="28"/>
        <v>0</v>
      </c>
      <c r="AZ50">
        <f t="shared" si="28"/>
        <v>0</v>
      </c>
      <c r="BA50">
        <f t="shared" si="28"/>
        <v>0</v>
      </c>
      <c r="BB50">
        <f t="shared" si="28"/>
        <v>0</v>
      </c>
      <c r="BC50">
        <f t="shared" si="28"/>
        <v>0</v>
      </c>
      <c r="BD50">
        <f t="shared" si="28"/>
        <v>0</v>
      </c>
      <c r="BE50">
        <f t="shared" si="28"/>
        <v>0</v>
      </c>
      <c r="BF50">
        <f t="shared" si="28"/>
        <v>0</v>
      </c>
      <c r="BG50">
        <f t="shared" si="28"/>
        <v>0</v>
      </c>
      <c r="BH50">
        <f t="shared" si="28"/>
        <v>0</v>
      </c>
      <c r="BI50">
        <f t="shared" si="28"/>
        <v>0</v>
      </c>
      <c r="BJ50">
        <f t="shared" si="28"/>
        <v>0</v>
      </c>
      <c r="BK50">
        <f t="shared" si="28"/>
        <v>0</v>
      </c>
      <c r="BL50">
        <f t="shared" si="32"/>
        <v>0</v>
      </c>
      <c r="BM50">
        <f t="shared" si="32"/>
        <v>0</v>
      </c>
      <c r="BN50">
        <f t="shared" si="32"/>
        <v>0</v>
      </c>
      <c r="BO50">
        <f t="shared" si="32"/>
        <v>0</v>
      </c>
      <c r="BP50">
        <f t="shared" si="32"/>
        <v>0</v>
      </c>
      <c r="BQ50">
        <f t="shared" si="32"/>
        <v>0</v>
      </c>
      <c r="BR50">
        <f t="shared" si="32"/>
        <v>0</v>
      </c>
      <c r="BS50">
        <f t="shared" si="32"/>
        <v>0</v>
      </c>
      <c r="BT50">
        <f t="shared" si="32"/>
        <v>0</v>
      </c>
      <c r="BU50">
        <f t="shared" si="32"/>
        <v>0</v>
      </c>
      <c r="BV50">
        <f t="shared" si="32"/>
        <v>0</v>
      </c>
      <c r="BW50">
        <f t="shared" si="32"/>
        <v>0</v>
      </c>
      <c r="BX50">
        <f t="shared" si="32"/>
        <v>0</v>
      </c>
      <c r="BY50">
        <f t="shared" si="32"/>
        <v>0</v>
      </c>
      <c r="BZ50">
        <f t="shared" si="32"/>
        <v>0</v>
      </c>
      <c r="CA50">
        <f t="shared" si="32"/>
        <v>0</v>
      </c>
      <c r="CB50">
        <f t="shared" si="31"/>
        <v>0</v>
      </c>
      <c r="CC50">
        <f t="shared" si="31"/>
        <v>0</v>
      </c>
      <c r="CD50">
        <f t="shared" si="31"/>
        <v>0</v>
      </c>
      <c r="CE50">
        <f t="shared" si="31"/>
        <v>0</v>
      </c>
      <c r="CF50">
        <f t="shared" si="29"/>
        <v>0</v>
      </c>
      <c r="CG50">
        <f t="shared" si="29"/>
        <v>0</v>
      </c>
      <c r="CH50">
        <f t="shared" si="29"/>
        <v>0</v>
      </c>
      <c r="CI50">
        <f t="shared" si="29"/>
        <v>0</v>
      </c>
      <c r="CJ50">
        <f t="shared" si="29"/>
        <v>0</v>
      </c>
      <c r="CK50">
        <f t="shared" si="29"/>
        <v>0</v>
      </c>
      <c r="CL50">
        <f t="shared" si="29"/>
        <v>0</v>
      </c>
      <c r="CM50">
        <f t="shared" si="29"/>
        <v>0</v>
      </c>
      <c r="CN50">
        <f t="shared" si="29"/>
        <v>0</v>
      </c>
      <c r="CO50">
        <f t="shared" si="29"/>
        <v>0</v>
      </c>
      <c r="CP50">
        <f t="shared" si="29"/>
        <v>0</v>
      </c>
      <c r="CQ50">
        <f t="shared" si="29"/>
        <v>0</v>
      </c>
      <c r="CR50">
        <f t="shared" si="27"/>
        <v>0</v>
      </c>
      <c r="CS50">
        <f t="shared" si="27"/>
        <v>0</v>
      </c>
      <c r="CT50">
        <f t="shared" si="27"/>
        <v>0</v>
      </c>
      <c r="CU50">
        <f t="shared" si="27"/>
        <v>0</v>
      </c>
      <c r="CV50">
        <f t="shared" si="27"/>
        <v>0</v>
      </c>
      <c r="CW50">
        <f t="shared" si="27"/>
        <v>0</v>
      </c>
      <c r="CX50">
        <f t="shared" si="27"/>
        <v>0</v>
      </c>
      <c r="CY50">
        <f t="shared" si="27"/>
        <v>0</v>
      </c>
      <c r="CZ50">
        <f t="shared" si="27"/>
        <v>0</v>
      </c>
      <c r="DA50">
        <f t="shared" si="27"/>
        <v>0</v>
      </c>
      <c r="DB50">
        <f t="shared" si="27"/>
        <v>0</v>
      </c>
      <c r="DC50">
        <f t="shared" si="27"/>
        <v>0</v>
      </c>
      <c r="DD50">
        <f t="shared" si="27"/>
        <v>0</v>
      </c>
      <c r="DE50">
        <f t="shared" si="27"/>
        <v>0</v>
      </c>
      <c r="DF50">
        <f t="shared" si="27"/>
        <v>0</v>
      </c>
      <c r="DG50">
        <f t="shared" si="26"/>
        <v>0</v>
      </c>
      <c r="DH50">
        <f t="shared" si="26"/>
        <v>0</v>
      </c>
      <c r="DI50">
        <f t="shared" si="26"/>
        <v>0</v>
      </c>
      <c r="DJ50">
        <f t="shared" si="26"/>
        <v>0</v>
      </c>
      <c r="DK50">
        <f t="shared" si="26"/>
        <v>0</v>
      </c>
      <c r="DL50">
        <f t="shared" si="26"/>
        <v>0</v>
      </c>
      <c r="DM50">
        <f t="shared" si="26"/>
        <v>0</v>
      </c>
      <c r="DN50">
        <f t="shared" si="26"/>
        <v>0</v>
      </c>
      <c r="DO50">
        <f t="shared" si="26"/>
        <v>0</v>
      </c>
      <c r="DP50">
        <f t="shared" si="26"/>
        <v>0</v>
      </c>
      <c r="DQ50">
        <f t="shared" si="26"/>
        <v>0</v>
      </c>
      <c r="DR50">
        <f t="shared" si="26"/>
        <v>1</v>
      </c>
      <c r="DS50">
        <f t="shared" si="26"/>
        <v>0</v>
      </c>
      <c r="DT50">
        <f t="shared" si="26"/>
        <v>0</v>
      </c>
      <c r="DU50">
        <f t="shared" si="26"/>
        <v>0</v>
      </c>
      <c r="DV50">
        <f t="shared" si="26"/>
        <v>0</v>
      </c>
      <c r="DW50">
        <f t="shared" si="17"/>
        <v>0</v>
      </c>
      <c r="DX50">
        <f t="shared" si="16"/>
        <v>0</v>
      </c>
      <c r="DY50">
        <f t="shared" si="25"/>
        <v>1</v>
      </c>
      <c r="DZ50">
        <f t="shared" si="25"/>
        <v>0</v>
      </c>
      <c r="EA50">
        <f t="shared" si="25"/>
        <v>0</v>
      </c>
      <c r="EB50">
        <f t="shared" si="25"/>
        <v>0</v>
      </c>
      <c r="EC50">
        <f t="shared" si="25"/>
        <v>0</v>
      </c>
      <c r="ED50">
        <f t="shared" si="25"/>
        <v>0</v>
      </c>
      <c r="EE50">
        <f t="shared" si="25"/>
        <v>0</v>
      </c>
      <c r="EF50">
        <f t="shared" si="25"/>
        <v>0</v>
      </c>
      <c r="EG50">
        <f t="shared" si="25"/>
        <v>0</v>
      </c>
      <c r="EH50">
        <f t="shared" si="25"/>
        <v>0</v>
      </c>
      <c r="EI50">
        <f t="shared" si="25"/>
        <v>0</v>
      </c>
      <c r="EJ50">
        <f t="shared" si="25"/>
        <v>0</v>
      </c>
      <c r="EK50">
        <f t="shared" si="25"/>
        <v>0</v>
      </c>
      <c r="EL50">
        <f t="shared" si="25"/>
        <v>0</v>
      </c>
      <c r="EM50">
        <f t="shared" si="25"/>
        <v>0</v>
      </c>
    </row>
    <row r="51" spans="1:143">
      <c r="A51" s="9" t="str">
        <f>_xlfn.XLOOKUP($E51,'Copy of Raw Data'!$E:$E,'Copy of Raw Data'!A:A,"ERROR",0,1)</f>
        <v>US</v>
      </c>
      <c r="B51" s="9" t="str">
        <f>_xlfn.XLOOKUP($E51,'Copy of Raw Data'!$E:$E,'Copy of Raw Data'!B:B,"ERROR",0,1)</f>
        <v>Hair Mousses</v>
      </c>
      <c r="C51" s="9" t="str">
        <f>_xlfn.XLOOKUP($E51,'Copy of Raw Data'!$E:$E,'Copy of Raw Data'!C:C,"ERROR",0,1)</f>
        <v>Goiple</v>
      </c>
      <c r="D51" s="9" t="str">
        <f>_xlfn.XLOOKUP($E51,'Copy of Raw Data'!$E:$E,'Copy of Raw Data'!D:D,"ERROR",0,1)</f>
        <v>www.amazon.com/dp/B0BGPCCW5H</v>
      </c>
      <c r="E51" s="9" t="s">
        <v>217</v>
      </c>
      <c r="F51" s="9" t="str">
        <f>_xlfn.XLOOKUP($E51,'Copy of Raw Data'!$E:$E,'Copy of Raw Data'!F:F,"ERROR",0,1)</f>
        <v>Braid Foam Control Mousse Braiding Mousse for Braids Twist, Locs, No Flake Extra Hold High Shine Style and Moisturizes, Hair Mousse for Braids High Shine, Lightweight Easy to Apply 8fl oz</v>
      </c>
      <c r="G51" s="9">
        <f>_xlfn.XLOOKUP($E51,'Copy of Raw Data'!$E:$E,'Copy of Raw Data'!G:G,"ERROR",0,1)</f>
        <v>15826</v>
      </c>
      <c r="H51" s="9">
        <f>_xlfn.XLOOKUP($E51,'Copy of Raw Data'!$E:$E,'Copy of Raw Data'!H:H,"ERROR",0,1)</f>
        <v>126691.08</v>
      </c>
      <c r="I51" s="9">
        <f>_xlfn.XLOOKUP($E51,'Copy of Raw Data'!$E:$E,'Copy of Raw Data'!I:I,"ERROR",0,1)</f>
        <v>0.00510088043807333</v>
      </c>
      <c r="J51" s="9" t="str">
        <f>_xlfn.XLOOKUP($E51,'Copy of Raw Data'!$E:$E,'Copy of 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5 to 10</v>
      </c>
      <c r="L51" s="9">
        <f>_xlfn.XLOOKUP($E51,'Copy of Raw Data'!$E:$E,'Copy of Raw Data'!L:L,"ERROR",0,1)</f>
        <v>8.16</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5 to 10</v>
      </c>
      <c r="N51" s="9">
        <f>_xlfn.XLOOKUP($E51,'Copy of Raw Data'!$E:$E,'Copy of Raw Data'!N:N,"ERROR",0,1)</f>
        <v>8.57</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4% to 6%</v>
      </c>
      <c r="P51" s="16">
        <f t="shared" si="2"/>
        <v>0.0478413068844808</v>
      </c>
      <c r="Q51" s="9">
        <f>_xlfn.XLOOKUP($E51,'Copy of Raw Data'!$E:$E,'Copy of Raw Data'!Q:Q,"ERROR",0,1)</f>
        <v>8</v>
      </c>
      <c r="R51" s="9" t="str">
        <f>_xlfn.XLOOKUP($E51,'Copy of Raw Data'!$E:$E,'Copy of Raw Data'!R:R,"ERROR",0,1)</f>
        <v>fl oz</v>
      </c>
      <c r="S51" s="17">
        <f t="shared" si="3"/>
        <v>0.980769230769231</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0.75 to 1</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7">
        <f t="shared" si="4"/>
        <v>0.0348342264769387</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5"/>
        <v>0.033167711557972</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8 to 10</v>
      </c>
      <c r="Z51" s="17">
        <f t="array" ref="Z51">_xlfn.IFS(AA51="oz",_xlfn.IFS(R51="oz",Q51,R51="fl oz",Q51*1.04,R51="ml",Q51*0.0338),AA51="fl oz",_xlfn.IFS(R51="oz",Q51/1.04,R51="fl oz",Q51,R51="ml",Q51*0.0338/1.04),AA51="ml",_xlfn.IFS(R51="oz",Q51/0.0338,R51="fl oz",Q51*1.04/0.0338,R51="ml",Q51))</f>
        <v>8.32</v>
      </c>
      <c r="AA51" s="9" t="str">
        <f>_xlfn.XLOOKUP($E51,'Copy of Raw Data'!$E:$E,'Copy of Raw Data'!AA:AA,"ERROR",0,1)</f>
        <v>oz</v>
      </c>
      <c r="AB51" s="9" t="str">
        <f>_xlfn.XLOOKUP($E51,'Copy of Raw Data'!$E:$E,'Copy of Raw Data'!AB:AB,"ERROR",0,1)</f>
        <v>Pump Bottle</v>
      </c>
      <c r="AC51" s="9" t="str">
        <f>_xlfn.XLOOKUP($E51,'Copy of Raw Data'!$E:$E,'Copy of Raw Data'!AC:AC,"ERROR",0,1)</f>
        <v>Pack of 1</v>
      </c>
      <c r="AD51" s="9" t="str">
        <f>_xlfn.XLOOKUP($E51,'Copy of Raw Data'!$E:$E,'Copy of Raw Data'!AD:AD,"ERROR",0,1)</f>
        <v>Flake Control, Shine, Hold, Moisturizing, Frizz Control, Long Lasting, Nourishing</v>
      </c>
      <c r="AE51" s="9" t="str">
        <f>_xlfn.XLOOKUP($E51,'Copy of Raw Data'!$E:$E,'Copy of Raw Data'!AO:AO,"ERROR",0,1)</f>
        <v>Alcohol Free, Preservative Free, Dye Free, Sulfate Free, Residue Free</v>
      </c>
      <c r="AF51" s="9" t="str">
        <f>_xlfn.XLOOKUP($E51,'Copy of Raw Data'!$E:$E,'Copy of Raw Data'!AZ:AZ,"ERROR",0,1)</f>
        <v>Lavender, Willow, Collagen</v>
      </c>
      <c r="AG51">
        <f t="shared" si="30"/>
        <v>0</v>
      </c>
      <c r="AH51">
        <f t="shared" si="30"/>
        <v>0</v>
      </c>
      <c r="AI51">
        <f t="shared" si="30"/>
        <v>0</v>
      </c>
      <c r="AJ51">
        <f t="shared" si="30"/>
        <v>0</v>
      </c>
      <c r="AK51">
        <f t="shared" si="30"/>
        <v>0</v>
      </c>
      <c r="AL51">
        <f t="shared" si="30"/>
        <v>0</v>
      </c>
      <c r="AM51">
        <f t="shared" si="30"/>
        <v>0</v>
      </c>
      <c r="AN51">
        <f t="shared" si="30"/>
        <v>0</v>
      </c>
      <c r="AO51">
        <f t="shared" si="30"/>
        <v>0</v>
      </c>
      <c r="AP51">
        <f t="shared" si="30"/>
        <v>0</v>
      </c>
      <c r="AQ51">
        <f t="shared" si="30"/>
        <v>0</v>
      </c>
      <c r="AR51">
        <f t="shared" si="30"/>
        <v>0</v>
      </c>
      <c r="AS51">
        <f t="shared" si="30"/>
        <v>0</v>
      </c>
      <c r="AT51">
        <f t="shared" si="30"/>
        <v>0</v>
      </c>
      <c r="AU51">
        <f t="shared" si="30"/>
        <v>0</v>
      </c>
      <c r="AV51">
        <f t="shared" si="30"/>
        <v>0</v>
      </c>
      <c r="AW51">
        <f t="shared" si="28"/>
        <v>0</v>
      </c>
      <c r="AX51">
        <f t="shared" si="28"/>
        <v>0</v>
      </c>
      <c r="AY51">
        <f t="shared" si="28"/>
        <v>0</v>
      </c>
      <c r="AZ51">
        <f t="shared" si="28"/>
        <v>0</v>
      </c>
      <c r="BA51">
        <f t="shared" si="28"/>
        <v>0</v>
      </c>
      <c r="BB51">
        <f t="shared" si="28"/>
        <v>0</v>
      </c>
      <c r="BC51">
        <f t="shared" si="28"/>
        <v>0</v>
      </c>
      <c r="BD51">
        <f t="shared" si="28"/>
        <v>0</v>
      </c>
      <c r="BE51">
        <f t="shared" si="28"/>
        <v>0</v>
      </c>
      <c r="BF51">
        <f t="shared" si="28"/>
        <v>0</v>
      </c>
      <c r="BG51">
        <f t="shared" si="28"/>
        <v>0</v>
      </c>
      <c r="BH51">
        <f t="shared" si="28"/>
        <v>0</v>
      </c>
      <c r="BI51">
        <f t="shared" si="28"/>
        <v>1</v>
      </c>
      <c r="BJ51">
        <f t="shared" si="28"/>
        <v>0</v>
      </c>
      <c r="BK51">
        <f t="shared" si="28"/>
        <v>0</v>
      </c>
      <c r="BL51">
        <f t="shared" si="32"/>
        <v>0</v>
      </c>
      <c r="BM51">
        <f t="shared" si="32"/>
        <v>0</v>
      </c>
      <c r="BN51">
        <f t="shared" si="32"/>
        <v>0</v>
      </c>
      <c r="BO51">
        <f t="shared" si="32"/>
        <v>0</v>
      </c>
      <c r="BP51">
        <f t="shared" si="32"/>
        <v>0</v>
      </c>
      <c r="BQ51">
        <f t="shared" si="32"/>
        <v>0</v>
      </c>
      <c r="BR51">
        <f t="shared" si="32"/>
        <v>0</v>
      </c>
      <c r="BS51">
        <f t="shared" si="32"/>
        <v>0</v>
      </c>
      <c r="BT51">
        <f t="shared" si="32"/>
        <v>0</v>
      </c>
      <c r="BU51">
        <f t="shared" si="32"/>
        <v>0</v>
      </c>
      <c r="BV51">
        <f t="shared" si="32"/>
        <v>0</v>
      </c>
      <c r="BW51">
        <f t="shared" si="32"/>
        <v>0</v>
      </c>
      <c r="BX51">
        <f t="shared" si="32"/>
        <v>0</v>
      </c>
      <c r="BY51">
        <f t="shared" si="32"/>
        <v>0</v>
      </c>
      <c r="BZ51">
        <f t="shared" si="32"/>
        <v>0</v>
      </c>
      <c r="CA51">
        <f t="shared" si="32"/>
        <v>0</v>
      </c>
      <c r="CB51">
        <f t="shared" si="31"/>
        <v>0</v>
      </c>
      <c r="CC51">
        <f t="shared" si="31"/>
        <v>0</v>
      </c>
      <c r="CD51">
        <f t="shared" si="31"/>
        <v>0</v>
      </c>
      <c r="CE51">
        <f t="shared" si="31"/>
        <v>0</v>
      </c>
      <c r="CF51">
        <f t="shared" si="29"/>
        <v>0</v>
      </c>
      <c r="CG51">
        <f t="shared" si="29"/>
        <v>0</v>
      </c>
      <c r="CH51">
        <f t="shared" si="29"/>
        <v>0</v>
      </c>
      <c r="CI51">
        <f t="shared" si="29"/>
        <v>0</v>
      </c>
      <c r="CJ51">
        <f t="shared" si="29"/>
        <v>0</v>
      </c>
      <c r="CK51">
        <f t="shared" si="29"/>
        <v>0</v>
      </c>
      <c r="CL51">
        <f t="shared" si="29"/>
        <v>0</v>
      </c>
      <c r="CM51">
        <f t="shared" si="29"/>
        <v>0</v>
      </c>
      <c r="CN51">
        <f t="shared" si="29"/>
        <v>1</v>
      </c>
      <c r="CO51">
        <f t="shared" si="29"/>
        <v>0</v>
      </c>
      <c r="CP51">
        <f t="shared" si="29"/>
        <v>0</v>
      </c>
      <c r="CQ51">
        <f t="shared" si="29"/>
        <v>0</v>
      </c>
      <c r="CR51">
        <f t="shared" si="27"/>
        <v>0</v>
      </c>
      <c r="CS51">
        <f t="shared" si="27"/>
        <v>0</v>
      </c>
      <c r="CT51">
        <f t="shared" si="27"/>
        <v>0</v>
      </c>
      <c r="CU51">
        <f t="shared" si="27"/>
        <v>0</v>
      </c>
      <c r="CV51">
        <f t="shared" si="27"/>
        <v>0</v>
      </c>
      <c r="CW51">
        <f t="shared" si="27"/>
        <v>0</v>
      </c>
      <c r="CX51">
        <f t="shared" si="27"/>
        <v>0</v>
      </c>
      <c r="CY51">
        <f t="shared" si="27"/>
        <v>0</v>
      </c>
      <c r="CZ51">
        <f t="shared" si="27"/>
        <v>0</v>
      </c>
      <c r="DA51">
        <f t="shared" si="27"/>
        <v>0</v>
      </c>
      <c r="DB51">
        <f t="shared" si="27"/>
        <v>0</v>
      </c>
      <c r="DC51">
        <f t="shared" si="27"/>
        <v>0</v>
      </c>
      <c r="DD51">
        <f t="shared" si="27"/>
        <v>0</v>
      </c>
      <c r="DE51">
        <f t="shared" si="27"/>
        <v>0</v>
      </c>
      <c r="DF51">
        <f t="shared" si="27"/>
        <v>0</v>
      </c>
      <c r="DG51">
        <f t="shared" si="26"/>
        <v>0</v>
      </c>
      <c r="DH51">
        <f t="shared" si="26"/>
        <v>0</v>
      </c>
      <c r="DI51">
        <f t="shared" si="26"/>
        <v>0</v>
      </c>
      <c r="DJ51">
        <f t="shared" si="26"/>
        <v>0</v>
      </c>
      <c r="DK51">
        <f t="shared" si="26"/>
        <v>0</v>
      </c>
      <c r="DL51">
        <f t="shared" si="26"/>
        <v>0</v>
      </c>
      <c r="DM51">
        <f t="shared" si="26"/>
        <v>0</v>
      </c>
      <c r="DN51">
        <f t="shared" si="26"/>
        <v>0</v>
      </c>
      <c r="DO51">
        <f t="shared" si="26"/>
        <v>0</v>
      </c>
      <c r="DP51">
        <f t="shared" si="26"/>
        <v>0</v>
      </c>
      <c r="DQ51">
        <f t="shared" si="26"/>
        <v>0</v>
      </c>
      <c r="DR51">
        <f t="shared" si="26"/>
        <v>0</v>
      </c>
      <c r="DS51">
        <f t="shared" si="26"/>
        <v>0</v>
      </c>
      <c r="DT51">
        <f t="shared" si="26"/>
        <v>0</v>
      </c>
      <c r="DU51">
        <f t="shared" si="26"/>
        <v>0</v>
      </c>
      <c r="DV51">
        <f t="shared" si="26"/>
        <v>0</v>
      </c>
      <c r="DW51">
        <f t="shared" si="17"/>
        <v>0</v>
      </c>
      <c r="DX51">
        <f t="shared" si="16"/>
        <v>0</v>
      </c>
      <c r="DY51">
        <f t="shared" si="25"/>
        <v>0</v>
      </c>
      <c r="DZ51">
        <f t="shared" si="25"/>
        <v>0</v>
      </c>
      <c r="EA51">
        <f t="shared" si="25"/>
        <v>0</v>
      </c>
      <c r="EB51">
        <f t="shared" si="25"/>
        <v>0</v>
      </c>
      <c r="EC51">
        <f t="shared" si="25"/>
        <v>0</v>
      </c>
      <c r="ED51">
        <f t="shared" si="25"/>
        <v>0</v>
      </c>
      <c r="EE51">
        <f t="shared" si="25"/>
        <v>0</v>
      </c>
      <c r="EF51">
        <f t="shared" si="25"/>
        <v>0</v>
      </c>
      <c r="EG51">
        <f t="shared" si="25"/>
        <v>0</v>
      </c>
      <c r="EH51">
        <f t="shared" si="25"/>
        <v>0</v>
      </c>
      <c r="EI51">
        <f t="shared" si="25"/>
        <v>0</v>
      </c>
      <c r="EJ51">
        <f t="shared" si="25"/>
        <v>0</v>
      </c>
      <c r="EK51">
        <f t="shared" si="25"/>
        <v>1</v>
      </c>
      <c r="EL51">
        <f t="shared" si="25"/>
        <v>0</v>
      </c>
      <c r="EM51">
        <f t="shared" si="25"/>
        <v>0</v>
      </c>
    </row>
    <row r="52" spans="1:143">
      <c r="A52" s="9" t="str">
        <f>_xlfn.XLOOKUP($E52,'Copy of Raw Data'!$E:$E,'Copy of Raw Data'!A:A,"ERROR",0,1)</f>
        <v>US</v>
      </c>
      <c r="B52" s="9" t="str">
        <f>_xlfn.XLOOKUP($E52,'Copy of Raw Data'!$E:$E,'Copy of Raw Data'!B:B,"ERROR",0,1)</f>
        <v>Hair Mousses</v>
      </c>
      <c r="C52" s="9" t="str">
        <f>_xlfn.XLOOKUP($E52,'Copy of Raw Data'!$E:$E,'Copy of Raw Data'!C:C,"ERROR",0,1)</f>
        <v>allday locks</v>
      </c>
      <c r="D52" s="9" t="str">
        <f>_xlfn.XLOOKUP($E52,'Copy of Raw Data'!$E:$E,'Copy of Raw Data'!D:D,"ERROR",0,1)</f>
        <v>www.amazon.com/dp/B07YNWX9WW</v>
      </c>
      <c r="E52" s="9" t="s">
        <v>221</v>
      </c>
      <c r="F52" s="9" t="str">
        <f>_xlfn.XLOOKUP($E52,'Copy of Raw Data'!$E:$E,'Copy of Raw Data'!F:F,"ERROR",0,1)</f>
        <v>AllDay Locks Braid Foam | Long Lasting Mousse for Style &amp; Shine | No Frizz or Fraying | Moisturizes &amp; Seals Braids, Locks, Twists, Cornrows | 8 oz</v>
      </c>
      <c r="G52" s="9">
        <f>_xlfn.XLOOKUP($E52,'Copy of Raw Data'!$E:$E,'Copy of Raw Data'!G:G,"ERROR",0,1)</f>
        <v>12288</v>
      </c>
      <c r="H52" s="9">
        <f>_xlfn.XLOOKUP($E52,'Copy of Raw Data'!$E:$E,'Copy of Raw Data'!H:H,"ERROR",0,1)</f>
        <v>119979.64</v>
      </c>
      <c r="I52" s="9">
        <f>_xlfn.XLOOKUP($E52,'Copy of Raw Data'!$E:$E,'Copy of Raw Data'!I:I,"ERROR",0,1)</f>
        <v>0.00505536010908213</v>
      </c>
      <c r="J52" s="9" t="str">
        <f>_xlfn.XLOOKUP($E52,'Copy of Raw Data'!$E:$E,'Copy of 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_xlfn.XLOOKUP($E52,'Copy of Raw Data'!$E:$E,'Copy of Raw Data'!L:L,"ERROR",0,1)</f>
        <v>9.77</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_xlfn.XLOOKUP($E52,'Copy of Raw Data'!$E:$E,'Copy of Raw Data'!N:N,"ERROR",0,1)</f>
        <v>9.77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No Discount</v>
      </c>
      <c r="P52" s="16">
        <f t="shared" si="2"/>
        <v>0</v>
      </c>
      <c r="Q52" s="9">
        <f>_xlfn.XLOOKUP($E52,'Copy of Raw Data'!$E:$E,'Copy of Raw Data'!Q:Q,"ERROR",0,1)</f>
        <v>8</v>
      </c>
      <c r="R52" s="9" t="str">
        <f>_xlfn.XLOOKUP($E52,'Copy of Raw Data'!$E:$E,'Copy of Raw Data'!R:R,"ERROR",0,1)</f>
        <v>oz</v>
      </c>
      <c r="S52" s="17">
        <f t="shared" si="3"/>
        <v>1.22125</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1 to 2</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4"/>
        <v>0.0413003043625296</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5"/>
        <v>0.0413003043625296</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17">
        <f t="array" ref="Z52">_xlfn.IFS(AA52="oz",_xlfn.IFS(R52="oz",Q52,R52="fl oz",Q52*1.04,R52="ml",Q52*0.0338),AA52="fl oz",_xlfn.IFS(R52="oz",Q52/1.04,R52="fl oz",Q52,R52="ml",Q52*0.0338/1.04),AA52="ml",_xlfn.IFS(R52="oz",Q52/0.0338,R52="fl oz",Q52*1.04/0.0338,R52="ml",Q52))</f>
        <v>8</v>
      </c>
      <c r="AA52" s="9" t="str">
        <f>_xlfn.XLOOKUP($E52,'Copy of Raw Data'!$E:$E,'Copy of Raw Data'!AA:AA,"ERROR",0,1)</f>
        <v>oz</v>
      </c>
      <c r="AB52" s="9" t="str">
        <f>_xlfn.XLOOKUP($E52,'Copy of Raw Data'!$E:$E,'Copy of Raw Data'!AB:AB,"ERROR",0,1)</f>
        <v>Pump Bottle</v>
      </c>
      <c r="AC52" s="9" t="str">
        <f>_xlfn.XLOOKUP($E52,'Copy of Raw Data'!$E:$E,'Copy of Raw Data'!AC:AC,"ERROR",0,1)</f>
        <v>Pack of 1</v>
      </c>
      <c r="AD52" s="9" t="str">
        <f>_xlfn.XLOOKUP($E52,'Copy of Raw Data'!$E:$E,'Copy of Raw Data'!AD:AD,"ERROR",0,1)</f>
        <v>Moisturizing, Frizz Control, Shine, Flake Control</v>
      </c>
      <c r="AE52" s="9" t="str">
        <f>_xlfn.XLOOKUP($E52,'Copy of Raw Data'!$E:$E,'Copy of Raw Data'!AO:AO,"ERROR",0,1)</f>
        <v>Sulfate Free, Phthalate Free, Gluten Free, Paraben Free</v>
      </c>
      <c r="AF52" s="9" t="str">
        <f>_xlfn.XLOOKUP($E52,'Copy of Raw Data'!$E:$E,'Copy of Raw Data'!AZ:AZ,"ERROR",0,1)</f>
        <v>Lavender, Peppermint, Sage, Witch Hazel, Eucalyptus, Cocamidopropyl Betaine, Cetrimonium Chloride, Lemon</v>
      </c>
      <c r="AG52">
        <f t="shared" si="30"/>
        <v>0</v>
      </c>
      <c r="AH52">
        <f t="shared" si="30"/>
        <v>0</v>
      </c>
      <c r="AI52">
        <f t="shared" si="30"/>
        <v>0</v>
      </c>
      <c r="AJ52">
        <f t="shared" si="30"/>
        <v>0</v>
      </c>
      <c r="AK52">
        <f t="shared" si="30"/>
        <v>0</v>
      </c>
      <c r="AL52">
        <f t="shared" si="30"/>
        <v>0</v>
      </c>
      <c r="AM52">
        <f t="shared" si="30"/>
        <v>0</v>
      </c>
      <c r="AN52">
        <f t="shared" si="30"/>
        <v>0</v>
      </c>
      <c r="AO52">
        <f t="shared" si="30"/>
        <v>0</v>
      </c>
      <c r="AP52">
        <f t="shared" si="30"/>
        <v>0</v>
      </c>
      <c r="AQ52">
        <f t="shared" si="30"/>
        <v>0</v>
      </c>
      <c r="AR52">
        <f t="shared" si="30"/>
        <v>0</v>
      </c>
      <c r="AS52">
        <f t="shared" si="30"/>
        <v>0</v>
      </c>
      <c r="AT52">
        <f t="shared" si="30"/>
        <v>0</v>
      </c>
      <c r="AU52">
        <f t="shared" si="30"/>
        <v>0</v>
      </c>
      <c r="AV52">
        <f t="shared" si="30"/>
        <v>0</v>
      </c>
      <c r="AW52">
        <f t="shared" si="28"/>
        <v>0</v>
      </c>
      <c r="AX52">
        <f t="shared" si="28"/>
        <v>0</v>
      </c>
      <c r="AY52">
        <f t="shared" si="28"/>
        <v>0</v>
      </c>
      <c r="AZ52">
        <f t="shared" si="28"/>
        <v>0</v>
      </c>
      <c r="BA52">
        <f t="shared" si="28"/>
        <v>0</v>
      </c>
      <c r="BB52">
        <f t="shared" si="28"/>
        <v>1</v>
      </c>
      <c r="BC52">
        <f t="shared" si="28"/>
        <v>0</v>
      </c>
      <c r="BD52">
        <f t="shared" si="28"/>
        <v>0</v>
      </c>
      <c r="BE52">
        <f t="shared" si="28"/>
        <v>0</v>
      </c>
      <c r="BF52">
        <f t="shared" si="28"/>
        <v>1</v>
      </c>
      <c r="BG52">
        <f t="shared" si="28"/>
        <v>0</v>
      </c>
      <c r="BH52">
        <f t="shared" si="28"/>
        <v>0</v>
      </c>
      <c r="BI52">
        <f t="shared" si="28"/>
        <v>0</v>
      </c>
      <c r="BJ52">
        <f t="shared" si="28"/>
        <v>0</v>
      </c>
      <c r="BK52">
        <f t="shared" si="28"/>
        <v>0</v>
      </c>
      <c r="BL52">
        <f t="shared" si="32"/>
        <v>0</v>
      </c>
      <c r="BM52">
        <f t="shared" si="32"/>
        <v>0</v>
      </c>
      <c r="BN52">
        <f t="shared" si="32"/>
        <v>0</v>
      </c>
      <c r="BO52">
        <f t="shared" si="32"/>
        <v>0</v>
      </c>
      <c r="BP52">
        <f t="shared" si="32"/>
        <v>0</v>
      </c>
      <c r="BQ52">
        <f t="shared" si="32"/>
        <v>0</v>
      </c>
      <c r="BR52">
        <f t="shared" si="32"/>
        <v>0</v>
      </c>
      <c r="BS52">
        <f t="shared" si="32"/>
        <v>1</v>
      </c>
      <c r="BT52">
        <f t="shared" si="32"/>
        <v>0</v>
      </c>
      <c r="BU52">
        <f t="shared" si="32"/>
        <v>0</v>
      </c>
      <c r="BV52">
        <f t="shared" si="32"/>
        <v>0</v>
      </c>
      <c r="BW52">
        <f t="shared" si="32"/>
        <v>0</v>
      </c>
      <c r="BX52">
        <f t="shared" si="32"/>
        <v>0</v>
      </c>
      <c r="BY52">
        <f t="shared" si="32"/>
        <v>0</v>
      </c>
      <c r="BZ52">
        <f t="shared" si="32"/>
        <v>0</v>
      </c>
      <c r="CA52">
        <f t="shared" si="32"/>
        <v>0</v>
      </c>
      <c r="CB52">
        <f t="shared" si="31"/>
        <v>0</v>
      </c>
      <c r="CC52">
        <f t="shared" si="31"/>
        <v>0</v>
      </c>
      <c r="CD52">
        <f t="shared" si="31"/>
        <v>0</v>
      </c>
      <c r="CE52">
        <f t="shared" si="31"/>
        <v>0</v>
      </c>
      <c r="CF52">
        <f t="shared" si="29"/>
        <v>0</v>
      </c>
      <c r="CG52">
        <f t="shared" si="29"/>
        <v>0</v>
      </c>
      <c r="CH52">
        <f t="shared" si="29"/>
        <v>0</v>
      </c>
      <c r="CI52">
        <f t="shared" si="29"/>
        <v>0</v>
      </c>
      <c r="CJ52">
        <f t="shared" si="29"/>
        <v>0</v>
      </c>
      <c r="CK52">
        <f t="shared" si="29"/>
        <v>0</v>
      </c>
      <c r="CL52">
        <f t="shared" si="29"/>
        <v>0</v>
      </c>
      <c r="CM52">
        <f t="shared" si="29"/>
        <v>0</v>
      </c>
      <c r="CN52">
        <f t="shared" si="29"/>
        <v>1</v>
      </c>
      <c r="CO52">
        <f t="shared" si="29"/>
        <v>1</v>
      </c>
      <c r="CP52">
        <f t="shared" si="29"/>
        <v>0</v>
      </c>
      <c r="CQ52">
        <f t="shared" si="29"/>
        <v>0</v>
      </c>
      <c r="CR52">
        <f t="shared" si="27"/>
        <v>0</v>
      </c>
      <c r="CS52">
        <f t="shared" si="27"/>
        <v>0</v>
      </c>
      <c r="CT52">
        <f t="shared" si="27"/>
        <v>0</v>
      </c>
      <c r="CU52">
        <f t="shared" si="27"/>
        <v>0</v>
      </c>
      <c r="CV52">
        <f t="shared" si="27"/>
        <v>0</v>
      </c>
      <c r="CW52">
        <f t="shared" si="27"/>
        <v>0</v>
      </c>
      <c r="CX52">
        <f t="shared" si="27"/>
        <v>0</v>
      </c>
      <c r="CY52">
        <f t="shared" si="27"/>
        <v>0</v>
      </c>
      <c r="CZ52">
        <f t="shared" si="27"/>
        <v>0</v>
      </c>
      <c r="DA52">
        <f t="shared" si="27"/>
        <v>0</v>
      </c>
      <c r="DB52">
        <f t="shared" si="27"/>
        <v>0</v>
      </c>
      <c r="DC52">
        <f t="shared" si="27"/>
        <v>0</v>
      </c>
      <c r="DD52">
        <f t="shared" si="27"/>
        <v>1</v>
      </c>
      <c r="DE52">
        <f t="shared" si="27"/>
        <v>0</v>
      </c>
      <c r="DF52">
        <f t="shared" si="27"/>
        <v>0</v>
      </c>
      <c r="DG52">
        <f t="shared" si="26"/>
        <v>0</v>
      </c>
      <c r="DH52">
        <f t="shared" si="26"/>
        <v>0</v>
      </c>
      <c r="DI52">
        <f t="shared" si="26"/>
        <v>0</v>
      </c>
      <c r="DJ52">
        <f t="shared" si="26"/>
        <v>0</v>
      </c>
      <c r="DK52">
        <f t="shared" si="26"/>
        <v>0</v>
      </c>
      <c r="DL52">
        <f t="shared" si="26"/>
        <v>0</v>
      </c>
      <c r="DM52">
        <f t="shared" si="26"/>
        <v>0</v>
      </c>
      <c r="DN52">
        <f t="shared" si="26"/>
        <v>0</v>
      </c>
      <c r="DO52">
        <f t="shared" si="26"/>
        <v>1</v>
      </c>
      <c r="DP52">
        <f t="shared" si="26"/>
        <v>0</v>
      </c>
      <c r="DQ52">
        <f t="shared" si="26"/>
        <v>0</v>
      </c>
      <c r="DR52">
        <f t="shared" si="26"/>
        <v>0</v>
      </c>
      <c r="DS52">
        <f t="shared" si="26"/>
        <v>0</v>
      </c>
      <c r="DT52">
        <f t="shared" si="26"/>
        <v>0</v>
      </c>
      <c r="DU52">
        <f t="shared" si="26"/>
        <v>0</v>
      </c>
      <c r="DV52">
        <f t="shared" si="26"/>
        <v>0</v>
      </c>
      <c r="DW52">
        <f t="shared" si="17"/>
        <v>0</v>
      </c>
      <c r="DX52">
        <f t="shared" si="16"/>
        <v>0</v>
      </c>
      <c r="DY52">
        <f t="shared" si="25"/>
        <v>0</v>
      </c>
      <c r="DZ52">
        <f t="shared" si="25"/>
        <v>0</v>
      </c>
      <c r="EA52">
        <f t="shared" si="25"/>
        <v>0</v>
      </c>
      <c r="EB52">
        <f t="shared" si="25"/>
        <v>0</v>
      </c>
      <c r="EC52">
        <f t="shared" si="25"/>
        <v>0</v>
      </c>
      <c r="ED52">
        <f t="shared" si="25"/>
        <v>0</v>
      </c>
      <c r="EE52">
        <f t="shared" si="25"/>
        <v>0</v>
      </c>
      <c r="EF52">
        <f t="shared" si="25"/>
        <v>0</v>
      </c>
      <c r="EG52">
        <f t="shared" si="25"/>
        <v>0</v>
      </c>
      <c r="EH52">
        <f t="shared" si="25"/>
        <v>0</v>
      </c>
      <c r="EI52">
        <f t="shared" si="25"/>
        <v>0</v>
      </c>
      <c r="EJ52">
        <f t="shared" si="25"/>
        <v>0</v>
      </c>
      <c r="EK52">
        <f t="shared" si="25"/>
        <v>0</v>
      </c>
      <c r="EL52">
        <f t="shared" si="25"/>
        <v>1</v>
      </c>
      <c r="EM52">
        <f t="shared" si="25"/>
        <v>0</v>
      </c>
    </row>
    <row r="53" spans="1:143">
      <c r="A53" s="9" t="str">
        <f>_xlfn.XLOOKUP($E53,'Copy of Raw Data'!$E:$E,'Copy of Raw Data'!A:A,"ERROR",0,1)</f>
        <v>US</v>
      </c>
      <c r="B53" s="9" t="str">
        <f>_xlfn.XLOOKUP($E53,'Copy of Raw Data'!$E:$E,'Copy of Raw Data'!B:B,"ERROR",0,1)</f>
        <v>Hair Mousses</v>
      </c>
      <c r="C53" s="9" t="str">
        <f>_xlfn.XLOOKUP($E53,'Copy of Raw Data'!$E:$E,'Copy of Raw Data'!C:C,"ERROR",0,1)</f>
        <v>pureology</v>
      </c>
      <c r="D53" s="9" t="str">
        <f>_xlfn.XLOOKUP($E53,'Copy of Raw Data'!$E:$E,'Copy of Raw Data'!D:D,"ERROR",0,1)</f>
        <v>www.amazon.com/dp/B089M9SGS4</v>
      </c>
      <c r="E53" s="9" t="s">
        <v>225</v>
      </c>
      <c r="F53" s="9" t="str">
        <f>_xlfn.XLOOKUP($E53,'Copy of Raw Data'!$E:$E,'Copy of Raw Data'!F:F,"ERROR",0,1)</f>
        <v>Pureology | Clean Volume Weightless Mousse | All-day Root Lift | For Fine, Color Treated Hair | Vegan</v>
      </c>
      <c r="G53" s="9">
        <f>_xlfn.XLOOKUP($E53,'Copy of Raw Data'!$E:$E,'Copy of Raw Data'!G:G,"ERROR",0,1)</f>
        <v>3984</v>
      </c>
      <c r="H53" s="9">
        <f>_xlfn.XLOOKUP($E53,'Copy of Raw Data'!$E:$E,'Copy of Raw Data'!H:H,"ERROR",0,1)</f>
        <v>118908.94</v>
      </c>
      <c r="I53" s="9">
        <f>_xlfn.XLOOKUP($E53,'Copy of Raw Data'!$E:$E,'Copy of Raw Data'!I:I,"ERROR",0,1)</f>
        <v>0.00456108594745737</v>
      </c>
      <c r="J53" s="9" t="str">
        <f>_xlfn.XLOOKUP($E53,'Copy of Raw Data'!$E:$E,'Copy of 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30 to 40</v>
      </c>
      <c r="L53" s="9">
        <f>_xlfn.XLOOKUP($E53,'Copy of Raw Data'!$E:$E,'Copy of Raw Data'!L:L,"ERROR",0,1)</f>
        <v>30.05</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30 to 40</v>
      </c>
      <c r="N53" s="9">
        <f>_xlfn.XLOOKUP($E53,'Copy of Raw Data'!$E:$E,'Copy of Raw Data'!N:N,"ERROR",0,1)</f>
        <v>30.96</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2% to 4%</v>
      </c>
      <c r="P53" s="16">
        <f t="shared" si="2"/>
        <v>0.0293927648578811</v>
      </c>
      <c r="Q53" s="9">
        <f>_xlfn.XLOOKUP($E53,'Copy of Raw Data'!$E:$E,'Copy of Raw Data'!Q:Q,"ERROR",0,1)</f>
        <v>8.4</v>
      </c>
      <c r="R53" s="9" t="str">
        <f>_xlfn.XLOOKUP($E53,'Copy of Raw Data'!$E:$E,'Copy of Raw Data'!R:R,"ERROR",0,1)</f>
        <v>fl oz</v>
      </c>
      <c r="S53" s="17">
        <f t="shared" si="3"/>
        <v>3.43978937728938</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3 to 4</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7">
        <f t="shared" si="4"/>
        <v>0.119849714033008</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7">
        <f t="shared" si="5"/>
        <v>0.116326999570151</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8 to 10</v>
      </c>
      <c r="Z53" s="17">
        <f t="array" ref="Z53">_xlfn.IFS(AA53="oz",_xlfn.IFS(R53="oz",Q53,R53="fl oz",Q53*1.04,R53="ml",Q53*0.0338),AA53="fl oz",_xlfn.IFS(R53="oz",Q53/1.04,R53="fl oz",Q53,R53="ml",Q53*0.0338/1.04),AA53="ml",_xlfn.IFS(R53="oz",Q53/0.0338,R53="fl oz",Q53*1.04/0.0338,R53="ml",Q53))</f>
        <v>8.736</v>
      </c>
      <c r="AA53" s="9" t="str">
        <f>_xlfn.XLOOKUP($E53,'Copy of Raw Data'!$E:$E,'Copy of Raw Data'!AA:AA,"ERROR",0,1)</f>
        <v>oz</v>
      </c>
      <c r="AB53" s="9" t="str">
        <f>_xlfn.XLOOKUP($E53,'Copy of Raw Data'!$E:$E,'Copy of Raw Data'!AB:AB,"ERROR",0,1)</f>
        <v>Spray Can</v>
      </c>
      <c r="AC53" s="9" t="str">
        <f>_xlfn.XLOOKUP($E53,'Copy of Raw Data'!$E:$E,'Copy of Raw Data'!AC:AC,"ERROR",0,1)</f>
        <v>Pack of 1</v>
      </c>
      <c r="AD53" s="9" t="str">
        <f>_xlfn.XLOOKUP($E53,'Copy of Raw Data'!$E:$E,'Copy of Raw Data'!AD:AD,"ERROR",0,1)</f>
        <v>Volumizing, Lightweight, Lift, Heat Protection</v>
      </c>
      <c r="AE53" s="9" t="str">
        <f>_xlfn.XLOOKUP($E53,'Copy of Raw Data'!$E:$E,'Copy of Raw Data'!AO:AO,"ERROR",0,1)</f>
        <v>Sulfate Free, Vegan, Silicone Free</v>
      </c>
      <c r="AF53" s="9" t="str">
        <f>_xlfn.XLOOKUP($E53,'Copy of Raw Data'!$E:$E,'Copy of Raw Data'!AZ:AZ,"ERROR",0,1)</f>
        <v>Xylose, Tuberose, Almond Milk, Cedarwood, Dimethicone, Cocamidopropyl Betaine, Tocopherol, Ethylhexylglycerin, Sunflower, </v>
      </c>
      <c r="AG53">
        <f t="shared" si="30"/>
        <v>0</v>
      </c>
      <c r="AH53">
        <f t="shared" si="30"/>
        <v>0</v>
      </c>
      <c r="AI53">
        <f t="shared" si="30"/>
        <v>0</v>
      </c>
      <c r="AJ53">
        <f t="shared" si="30"/>
        <v>1</v>
      </c>
      <c r="AK53">
        <f t="shared" si="30"/>
        <v>0</v>
      </c>
      <c r="AL53">
        <f t="shared" si="30"/>
        <v>1</v>
      </c>
      <c r="AM53">
        <f t="shared" si="30"/>
        <v>0</v>
      </c>
      <c r="AN53">
        <f t="shared" si="30"/>
        <v>0</v>
      </c>
      <c r="AO53">
        <f t="shared" si="30"/>
        <v>0</v>
      </c>
      <c r="AP53">
        <f t="shared" si="30"/>
        <v>0</v>
      </c>
      <c r="AQ53">
        <f t="shared" si="30"/>
        <v>0</v>
      </c>
      <c r="AR53">
        <f t="shared" si="30"/>
        <v>0</v>
      </c>
      <c r="AS53">
        <f t="shared" si="30"/>
        <v>0</v>
      </c>
      <c r="AT53">
        <f t="shared" si="30"/>
        <v>0</v>
      </c>
      <c r="AU53">
        <f t="shared" si="30"/>
        <v>0</v>
      </c>
      <c r="AV53">
        <f t="shared" si="30"/>
        <v>0</v>
      </c>
      <c r="AW53">
        <f t="shared" si="28"/>
        <v>0</v>
      </c>
      <c r="AX53">
        <f t="shared" si="28"/>
        <v>0</v>
      </c>
      <c r="AY53">
        <f t="shared" si="28"/>
        <v>0</v>
      </c>
      <c r="AZ53">
        <f t="shared" si="28"/>
        <v>0</v>
      </c>
      <c r="BA53">
        <f t="shared" si="28"/>
        <v>1</v>
      </c>
      <c r="BB53">
        <f t="shared" si="28"/>
        <v>0</v>
      </c>
      <c r="BC53">
        <f t="shared" si="28"/>
        <v>0</v>
      </c>
      <c r="BD53">
        <f t="shared" si="28"/>
        <v>0</v>
      </c>
      <c r="BE53">
        <f t="shared" si="28"/>
        <v>0</v>
      </c>
      <c r="BF53">
        <f t="shared" si="28"/>
        <v>1</v>
      </c>
      <c r="BG53">
        <f t="shared" si="28"/>
        <v>0</v>
      </c>
      <c r="BH53">
        <f t="shared" si="28"/>
        <v>0</v>
      </c>
      <c r="BI53">
        <f t="shared" si="28"/>
        <v>0</v>
      </c>
      <c r="BJ53">
        <f t="shared" si="28"/>
        <v>0</v>
      </c>
      <c r="BK53">
        <f t="shared" si="28"/>
        <v>0</v>
      </c>
      <c r="BL53">
        <f t="shared" si="32"/>
        <v>0</v>
      </c>
      <c r="BM53">
        <f t="shared" si="32"/>
        <v>0</v>
      </c>
      <c r="BN53">
        <f t="shared" si="32"/>
        <v>1</v>
      </c>
      <c r="BO53">
        <f t="shared" si="32"/>
        <v>0</v>
      </c>
      <c r="BP53">
        <f t="shared" si="32"/>
        <v>0</v>
      </c>
      <c r="BQ53">
        <f t="shared" si="32"/>
        <v>1</v>
      </c>
      <c r="BR53">
        <f t="shared" si="32"/>
        <v>0</v>
      </c>
      <c r="BS53">
        <f t="shared" si="32"/>
        <v>0</v>
      </c>
      <c r="BT53">
        <f t="shared" si="32"/>
        <v>0</v>
      </c>
      <c r="BU53">
        <f t="shared" si="32"/>
        <v>0</v>
      </c>
      <c r="BV53">
        <f t="shared" si="32"/>
        <v>0</v>
      </c>
      <c r="BW53">
        <f t="shared" si="32"/>
        <v>0</v>
      </c>
      <c r="BX53">
        <f t="shared" si="32"/>
        <v>1</v>
      </c>
      <c r="BY53">
        <f t="shared" si="32"/>
        <v>0</v>
      </c>
      <c r="BZ53">
        <f t="shared" si="32"/>
        <v>0</v>
      </c>
      <c r="CA53">
        <f t="shared" si="32"/>
        <v>0</v>
      </c>
      <c r="CB53">
        <f t="shared" si="31"/>
        <v>0</v>
      </c>
      <c r="CC53">
        <f t="shared" si="31"/>
        <v>0</v>
      </c>
      <c r="CD53">
        <f t="shared" si="31"/>
        <v>0</v>
      </c>
      <c r="CE53">
        <f t="shared" si="31"/>
        <v>0</v>
      </c>
      <c r="CF53">
        <f t="shared" si="29"/>
        <v>0</v>
      </c>
      <c r="CG53">
        <f t="shared" si="29"/>
        <v>0</v>
      </c>
      <c r="CH53">
        <f t="shared" si="29"/>
        <v>0</v>
      </c>
      <c r="CI53">
        <f t="shared" si="29"/>
        <v>0</v>
      </c>
      <c r="CJ53">
        <f t="shared" si="29"/>
        <v>0</v>
      </c>
      <c r="CK53">
        <f t="shared" si="29"/>
        <v>0</v>
      </c>
      <c r="CL53">
        <f t="shared" si="29"/>
        <v>0</v>
      </c>
      <c r="CM53">
        <f t="shared" si="29"/>
        <v>0</v>
      </c>
      <c r="CN53">
        <f t="shared" si="29"/>
        <v>0</v>
      </c>
      <c r="CO53">
        <f t="shared" si="29"/>
        <v>0</v>
      </c>
      <c r="CP53">
        <f t="shared" si="29"/>
        <v>0</v>
      </c>
      <c r="CQ53">
        <f t="shared" si="29"/>
        <v>0</v>
      </c>
      <c r="CR53">
        <f t="shared" si="27"/>
        <v>0</v>
      </c>
      <c r="CS53">
        <f t="shared" si="27"/>
        <v>0</v>
      </c>
      <c r="CT53">
        <f t="shared" si="27"/>
        <v>0</v>
      </c>
      <c r="CU53">
        <f t="shared" si="27"/>
        <v>0</v>
      </c>
      <c r="CV53">
        <f t="shared" si="27"/>
        <v>0</v>
      </c>
      <c r="CW53">
        <f t="shared" si="27"/>
        <v>0</v>
      </c>
      <c r="CX53">
        <f t="shared" si="27"/>
        <v>0</v>
      </c>
      <c r="CY53">
        <f t="shared" si="27"/>
        <v>0</v>
      </c>
      <c r="CZ53">
        <f t="shared" si="27"/>
        <v>0</v>
      </c>
      <c r="DA53">
        <f t="shared" si="27"/>
        <v>0</v>
      </c>
      <c r="DB53">
        <f t="shared" si="27"/>
        <v>0</v>
      </c>
      <c r="DC53">
        <f t="shared" si="27"/>
        <v>0</v>
      </c>
      <c r="DD53">
        <f t="shared" si="27"/>
        <v>0</v>
      </c>
      <c r="DE53">
        <f t="shared" si="27"/>
        <v>0</v>
      </c>
      <c r="DF53">
        <f t="shared" si="27"/>
        <v>0</v>
      </c>
      <c r="DG53">
        <f t="shared" si="26"/>
        <v>0</v>
      </c>
      <c r="DH53">
        <f t="shared" si="26"/>
        <v>0</v>
      </c>
      <c r="DI53">
        <f t="shared" si="26"/>
        <v>0</v>
      </c>
      <c r="DJ53">
        <f t="shared" si="26"/>
        <v>0</v>
      </c>
      <c r="DK53">
        <f t="shared" si="26"/>
        <v>0</v>
      </c>
      <c r="DL53">
        <f t="shared" si="26"/>
        <v>0</v>
      </c>
      <c r="DM53">
        <f t="shared" si="26"/>
        <v>1</v>
      </c>
      <c r="DN53">
        <f t="shared" si="26"/>
        <v>0</v>
      </c>
      <c r="DO53">
        <f t="shared" si="26"/>
        <v>0</v>
      </c>
      <c r="DP53">
        <f t="shared" si="26"/>
        <v>0</v>
      </c>
      <c r="DQ53">
        <f t="shared" si="26"/>
        <v>0</v>
      </c>
      <c r="DR53">
        <f t="shared" si="26"/>
        <v>0</v>
      </c>
      <c r="DS53">
        <f t="shared" si="26"/>
        <v>0</v>
      </c>
      <c r="DT53">
        <f t="shared" si="26"/>
        <v>0</v>
      </c>
      <c r="DU53">
        <f t="shared" si="26"/>
        <v>0</v>
      </c>
      <c r="DV53">
        <f t="shared" si="26"/>
        <v>0</v>
      </c>
      <c r="DW53">
        <f t="shared" si="17"/>
        <v>1</v>
      </c>
      <c r="DX53">
        <f t="shared" si="16"/>
        <v>0</v>
      </c>
      <c r="DY53">
        <f t="shared" si="25"/>
        <v>0</v>
      </c>
      <c r="DZ53">
        <f t="shared" si="25"/>
        <v>0</v>
      </c>
      <c r="EA53">
        <f t="shared" si="25"/>
        <v>1</v>
      </c>
      <c r="EB53">
        <f t="shared" si="25"/>
        <v>0</v>
      </c>
      <c r="EC53">
        <f t="shared" si="25"/>
        <v>0</v>
      </c>
      <c r="ED53">
        <f t="shared" si="25"/>
        <v>1</v>
      </c>
      <c r="EE53">
        <f t="shared" si="25"/>
        <v>0</v>
      </c>
      <c r="EF53">
        <f t="shared" si="25"/>
        <v>0</v>
      </c>
      <c r="EG53">
        <f t="shared" si="25"/>
        <v>0</v>
      </c>
      <c r="EH53">
        <f t="shared" si="25"/>
        <v>0</v>
      </c>
      <c r="EI53">
        <f t="shared" si="25"/>
        <v>0</v>
      </c>
      <c r="EJ53">
        <f t="shared" si="25"/>
        <v>0</v>
      </c>
      <c r="EK53">
        <f t="shared" si="25"/>
        <v>0</v>
      </c>
      <c r="EL53">
        <f t="shared" si="25"/>
        <v>0</v>
      </c>
      <c r="EM53">
        <f t="shared" si="25"/>
        <v>1</v>
      </c>
    </row>
    <row r="54" spans="1:143">
      <c r="A54" s="9" t="str">
        <f>_xlfn.XLOOKUP($E54,'Copy of Raw Data'!$E:$E,'Copy of Raw Data'!A:A,"ERROR",0,1)</f>
        <v>US</v>
      </c>
      <c r="B54" s="9" t="str">
        <f>_xlfn.XLOOKUP($E54,'Copy of Raw Data'!$E:$E,'Copy of Raw Data'!B:B,"ERROR",0,1)</f>
        <v>Hair Mousses</v>
      </c>
      <c r="C54" s="9" t="str">
        <f>_xlfn.XLOOKUP($E54,'Copy of Raw Data'!$E:$E,'Copy of Raw Data'!C:C,"ERROR",0,1)</f>
        <v>TIGI</v>
      </c>
      <c r="D54" s="9" t="str">
        <f>_xlfn.XLOOKUP($E54,'Copy of Raw Data'!$E:$E,'Copy of Raw Data'!D:D,"ERROR",0,1)</f>
        <v>www.amazon.com/dp/B08X8WN9KZ</v>
      </c>
      <c r="E54" s="9" t="s">
        <v>229</v>
      </c>
      <c r="F54" s="9" t="str">
        <f>_xlfn.XLOOKUP($E54,'Copy of Raw Data'!$E:$E,'Copy of Raw Data'!F:F,"ERROR",0,1)</f>
        <v>TIGI Bed Head Foxy Curls Curly Hair Mousse for Strong Hold 8.4 oz</v>
      </c>
      <c r="G54" s="9">
        <f>_xlfn.XLOOKUP($E54,'Copy of Raw Data'!$E:$E,'Copy of Raw Data'!G:G,"ERROR",0,1)</f>
        <v>7136</v>
      </c>
      <c r="H54" s="9">
        <f>_xlfn.XLOOKUP($E54,'Copy of Raw Data'!$E:$E,'Copy of Raw Data'!H:H,"ERROR",0,1)</f>
        <v>107282.94</v>
      </c>
      <c r="I54" s="9">
        <f>_xlfn.XLOOKUP($E54,'Copy of Raw Data'!$E:$E,'Copy of Raw Data'!I:I,"ERROR",0,1)</f>
        <v>0.00456083596190169</v>
      </c>
      <c r="J54" s="9" t="str">
        <f>_xlfn.XLOOKUP($E54,'Copy of Raw Data'!$E:$E,'Copy of 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15 to 20</v>
      </c>
      <c r="L54" s="9">
        <f>_xlfn.XLOOKUP($E54,'Copy of Raw Data'!$E:$E,'Copy of Raw Data'!L:L,"ERROR",0,1)</f>
        <v>15.98</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15 to 20</v>
      </c>
      <c r="N54" s="9">
        <f>_xlfn.XLOOKUP($E54,'Copy of Raw Data'!$E:$E,'Copy of Raw Data'!N:N,"ERROR",0,1)</f>
        <v>18.2</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10% to 15%</v>
      </c>
      <c r="P54" s="16">
        <f t="shared" si="2"/>
        <v>0.121978021978022</v>
      </c>
      <c r="Q54" s="9">
        <f>_xlfn.XLOOKUP($E54,'Copy of Raw Data'!$E:$E,'Copy of Raw Data'!Q:Q,"ERROR",0,1)</f>
        <v>8.4</v>
      </c>
      <c r="R54" s="9" t="str">
        <f>_xlfn.XLOOKUP($E54,'Copy of Raw Data'!$E:$E,'Copy of Raw Data'!R:R,"ERROR",0,1)</f>
        <v>fl oz</v>
      </c>
      <c r="S54" s="17">
        <f t="shared" si="3"/>
        <v>1.82921245421245</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1 to 2</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7">
        <f t="shared" si="4"/>
        <v>0.07045428925713</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7">
        <f t="shared" si="5"/>
        <v>0.0618604144136779</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tr">
        <f>_xlfn.XLOOKUP($E54,'Copy of Raw Data'!$E:$E,'Copy of Raw Data'!AA:AA,"ERROR",0,1)</f>
        <v>oz</v>
      </c>
      <c r="AB54" s="9" t="str">
        <f>_xlfn.XLOOKUP($E54,'Copy of Raw Data'!$E:$E,'Copy of Raw Data'!AB:AB,"ERROR",0,1)</f>
        <v>Spray Can</v>
      </c>
      <c r="AC54" s="9" t="str">
        <f>_xlfn.XLOOKUP($E54,'Copy of Raw Data'!$E:$E,'Copy of Raw Data'!AC:AC,"ERROR",0,1)</f>
        <v>Pack of 1</v>
      </c>
      <c r="AD54" s="9" t="str">
        <f>_xlfn.XLOOKUP($E54,'Copy of Raw Data'!$E:$E,'Copy of Raw Data'!AD:AD,"ERROR",0,1)</f>
        <v>Hold, Soothing, Curl Enhancing, Long-Lasting, Frizz Free, Humidity Protection, Heat Protection</v>
      </c>
      <c r="AE54" s="9" t="str">
        <f>_xlfn.XLOOKUP($E54,'Copy of Raw Data'!$E:$E,'Copy of Raw Data'!AO:AO,"ERROR",0,1)</f>
        <v>BPA free</v>
      </c>
      <c r="AF54" s="9" t="str">
        <f>_xlfn.XLOOKUP($E54,'Copy of Raw Data'!$E:$E,'Copy of Raw Data'!AZ:AZ,"ERROR",0,1)</f>
        <v>Water, Acrylate Copolymer, Glycerin, Dimethicone, Copolymer, Tetrasodium edta</v>
      </c>
      <c r="AG54">
        <f t="shared" si="30"/>
        <v>0</v>
      </c>
      <c r="AH54">
        <f t="shared" si="30"/>
        <v>1</v>
      </c>
      <c r="AI54">
        <f t="shared" si="30"/>
        <v>0</v>
      </c>
      <c r="AJ54">
        <f t="shared" si="30"/>
        <v>0</v>
      </c>
      <c r="AK54">
        <f t="shared" si="30"/>
        <v>0</v>
      </c>
      <c r="AL54">
        <f t="shared" si="30"/>
        <v>0</v>
      </c>
      <c r="AM54">
        <f t="shared" si="30"/>
        <v>0</v>
      </c>
      <c r="AN54">
        <f t="shared" si="30"/>
        <v>0</v>
      </c>
      <c r="AO54">
        <f t="shared" si="30"/>
        <v>0</v>
      </c>
      <c r="AP54">
        <f t="shared" si="30"/>
        <v>0</v>
      </c>
      <c r="AQ54">
        <f t="shared" si="30"/>
        <v>0</v>
      </c>
      <c r="AR54">
        <f t="shared" si="30"/>
        <v>0</v>
      </c>
      <c r="AS54">
        <f t="shared" si="30"/>
        <v>0</v>
      </c>
      <c r="AT54">
        <f t="shared" si="30"/>
        <v>0</v>
      </c>
      <c r="AU54">
        <f t="shared" si="30"/>
        <v>0</v>
      </c>
      <c r="AV54">
        <f t="shared" si="30"/>
        <v>0</v>
      </c>
      <c r="AW54">
        <f t="shared" si="28"/>
        <v>0</v>
      </c>
      <c r="AX54">
        <f t="shared" si="28"/>
        <v>0</v>
      </c>
      <c r="AY54">
        <f t="shared" si="28"/>
        <v>0</v>
      </c>
      <c r="AZ54">
        <f t="shared" si="28"/>
        <v>0</v>
      </c>
      <c r="BA54">
        <f t="shared" si="28"/>
        <v>0</v>
      </c>
      <c r="BB54">
        <f t="shared" si="28"/>
        <v>0</v>
      </c>
      <c r="BC54">
        <f t="shared" si="28"/>
        <v>0</v>
      </c>
      <c r="BD54">
        <f t="shared" si="28"/>
        <v>0</v>
      </c>
      <c r="BE54">
        <f t="shared" si="28"/>
        <v>0</v>
      </c>
      <c r="BF54">
        <f t="shared" si="28"/>
        <v>0</v>
      </c>
      <c r="BG54">
        <f t="shared" si="28"/>
        <v>0</v>
      </c>
      <c r="BH54">
        <f t="shared" si="28"/>
        <v>0</v>
      </c>
      <c r="BI54">
        <f t="shared" si="28"/>
        <v>0</v>
      </c>
      <c r="BJ54">
        <f t="shared" si="28"/>
        <v>1</v>
      </c>
      <c r="BK54">
        <f t="shared" si="28"/>
        <v>0</v>
      </c>
      <c r="BL54">
        <f t="shared" si="32"/>
        <v>0</v>
      </c>
      <c r="BM54">
        <f t="shared" si="32"/>
        <v>0</v>
      </c>
      <c r="BN54">
        <f t="shared" si="32"/>
        <v>1</v>
      </c>
      <c r="BO54">
        <f t="shared" si="32"/>
        <v>0</v>
      </c>
      <c r="BP54">
        <f t="shared" si="32"/>
        <v>0</v>
      </c>
      <c r="BQ54">
        <f t="shared" si="32"/>
        <v>0</v>
      </c>
      <c r="BR54">
        <f t="shared" si="32"/>
        <v>0</v>
      </c>
      <c r="BS54">
        <f t="shared" si="32"/>
        <v>0</v>
      </c>
      <c r="BT54">
        <f t="shared" si="32"/>
        <v>0</v>
      </c>
      <c r="BU54">
        <f t="shared" si="32"/>
        <v>0</v>
      </c>
      <c r="BV54">
        <f t="shared" si="32"/>
        <v>0</v>
      </c>
      <c r="BW54">
        <f t="shared" si="32"/>
        <v>0</v>
      </c>
      <c r="BX54">
        <f t="shared" si="32"/>
        <v>1</v>
      </c>
      <c r="BY54">
        <f t="shared" si="32"/>
        <v>0</v>
      </c>
      <c r="BZ54">
        <f t="shared" si="32"/>
        <v>0</v>
      </c>
      <c r="CA54">
        <f t="shared" si="32"/>
        <v>0</v>
      </c>
      <c r="CB54">
        <f t="shared" si="31"/>
        <v>0</v>
      </c>
      <c r="CC54">
        <f t="shared" si="31"/>
        <v>0</v>
      </c>
      <c r="CD54">
        <f t="shared" si="31"/>
        <v>0</v>
      </c>
      <c r="CE54">
        <f t="shared" si="31"/>
        <v>0</v>
      </c>
      <c r="CF54">
        <f t="shared" si="29"/>
        <v>0</v>
      </c>
      <c r="CG54">
        <f t="shared" si="29"/>
        <v>0</v>
      </c>
      <c r="CH54">
        <f t="shared" si="29"/>
        <v>0</v>
      </c>
      <c r="CI54">
        <f t="shared" si="29"/>
        <v>0</v>
      </c>
      <c r="CJ54">
        <f t="shared" si="29"/>
        <v>0</v>
      </c>
      <c r="CK54">
        <f t="shared" si="29"/>
        <v>0</v>
      </c>
      <c r="CL54">
        <f t="shared" si="29"/>
        <v>0</v>
      </c>
      <c r="CM54">
        <f t="shared" si="29"/>
        <v>0</v>
      </c>
      <c r="CN54">
        <f t="shared" si="29"/>
        <v>0</v>
      </c>
      <c r="CO54">
        <f t="shared" si="29"/>
        <v>0</v>
      </c>
      <c r="CP54">
        <f t="shared" si="29"/>
        <v>0</v>
      </c>
      <c r="CQ54">
        <f t="shared" si="29"/>
        <v>0</v>
      </c>
      <c r="CR54">
        <f t="shared" si="27"/>
        <v>0</v>
      </c>
      <c r="CS54">
        <f t="shared" si="27"/>
        <v>0</v>
      </c>
      <c r="CT54">
        <f t="shared" si="27"/>
        <v>0</v>
      </c>
      <c r="CU54">
        <f t="shared" si="27"/>
        <v>0</v>
      </c>
      <c r="CV54">
        <f t="shared" si="27"/>
        <v>0</v>
      </c>
      <c r="CW54">
        <f t="shared" si="27"/>
        <v>0</v>
      </c>
      <c r="CX54">
        <f t="shared" si="27"/>
        <v>0</v>
      </c>
      <c r="CY54">
        <f t="shared" si="27"/>
        <v>0</v>
      </c>
      <c r="CZ54">
        <f t="shared" si="27"/>
        <v>0</v>
      </c>
      <c r="DA54">
        <f t="shared" si="27"/>
        <v>0</v>
      </c>
      <c r="DB54">
        <f t="shared" si="27"/>
        <v>0</v>
      </c>
      <c r="DC54">
        <f t="shared" si="27"/>
        <v>0</v>
      </c>
      <c r="DD54">
        <f t="shared" si="27"/>
        <v>0</v>
      </c>
      <c r="DE54">
        <f t="shared" si="27"/>
        <v>0</v>
      </c>
      <c r="DF54">
        <f t="shared" si="27"/>
        <v>0</v>
      </c>
      <c r="DG54">
        <f t="shared" si="26"/>
        <v>0</v>
      </c>
      <c r="DH54">
        <f t="shared" si="26"/>
        <v>0</v>
      </c>
      <c r="DI54">
        <f t="shared" si="26"/>
        <v>0</v>
      </c>
      <c r="DJ54">
        <f t="shared" si="26"/>
        <v>0</v>
      </c>
      <c r="DK54">
        <f t="shared" si="26"/>
        <v>0</v>
      </c>
      <c r="DL54">
        <f t="shared" si="26"/>
        <v>0</v>
      </c>
      <c r="DM54">
        <f t="shared" si="26"/>
        <v>0</v>
      </c>
      <c r="DN54">
        <f t="shared" si="26"/>
        <v>0</v>
      </c>
      <c r="DO54">
        <f t="shared" si="26"/>
        <v>0</v>
      </c>
      <c r="DP54">
        <f t="shared" si="26"/>
        <v>0</v>
      </c>
      <c r="DQ54">
        <f t="shared" si="26"/>
        <v>0</v>
      </c>
      <c r="DR54">
        <f t="shared" si="26"/>
        <v>0</v>
      </c>
      <c r="DS54">
        <f t="shared" si="26"/>
        <v>0</v>
      </c>
      <c r="DT54">
        <f t="shared" si="26"/>
        <v>0</v>
      </c>
      <c r="DU54">
        <f t="shared" si="26"/>
        <v>0</v>
      </c>
      <c r="DV54">
        <f t="shared" si="26"/>
        <v>0</v>
      </c>
      <c r="DW54">
        <f t="shared" si="17"/>
        <v>0</v>
      </c>
      <c r="DX54">
        <f t="shared" si="16"/>
        <v>0</v>
      </c>
      <c r="DY54">
        <f t="shared" si="25"/>
        <v>0</v>
      </c>
      <c r="DZ54">
        <f t="shared" si="25"/>
        <v>1</v>
      </c>
      <c r="EA54">
        <f t="shared" si="25"/>
        <v>0</v>
      </c>
      <c r="EB54">
        <f t="shared" si="25"/>
        <v>0</v>
      </c>
      <c r="EC54">
        <f t="shared" si="25"/>
        <v>0</v>
      </c>
      <c r="ED54">
        <f t="shared" si="25"/>
        <v>0</v>
      </c>
      <c r="EE54">
        <f t="shared" si="25"/>
        <v>0</v>
      </c>
      <c r="EF54">
        <f t="shared" si="25"/>
        <v>0</v>
      </c>
      <c r="EG54">
        <f t="shared" si="25"/>
        <v>0</v>
      </c>
      <c r="EH54">
        <f t="shared" si="25"/>
        <v>0</v>
      </c>
      <c r="EI54">
        <f t="shared" si="25"/>
        <v>1</v>
      </c>
      <c r="EJ54">
        <f t="shared" si="25"/>
        <v>0</v>
      </c>
      <c r="EK54">
        <f t="shared" si="25"/>
        <v>0</v>
      </c>
      <c r="EL54">
        <f t="shared" si="25"/>
        <v>0</v>
      </c>
      <c r="EM54">
        <f t="shared" si="25"/>
        <v>0</v>
      </c>
    </row>
    <row r="55" spans="1:143">
      <c r="A55" s="9" t="str">
        <f>_xlfn.XLOOKUP($E55,'Copy of Raw Data'!$E:$E,'Copy of Raw Data'!A:A,"ERROR",0,1)</f>
        <v>US</v>
      </c>
      <c r="B55" s="9" t="str">
        <f>_xlfn.XLOOKUP($E55,'Copy of Raw Data'!$E:$E,'Copy of Raw Data'!B:B,"ERROR",0,1)</f>
        <v>Hair Mousses</v>
      </c>
      <c r="C55" s="9" t="str">
        <f>_xlfn.XLOOKUP($E55,'Copy of Raw Data'!$E:$E,'Copy of Raw Data'!C:C,"ERROR",0,1)</f>
        <v>pantene</v>
      </c>
      <c r="D55" s="9" t="str">
        <f>_xlfn.XLOOKUP($E55,'Copy of Raw Data'!$E:$E,'Copy of Raw Data'!D:D,"ERROR",0,1)</f>
        <v>www.amazon.com/dp/B07N9K865G</v>
      </c>
      <c r="E55" s="9" t="s">
        <v>233</v>
      </c>
      <c r="F55" s="9" t="str">
        <f>_xlfn.XLOOKUP($E55,'Copy of Raw Data'!$E:$E,'Copy of Raw Data'!F:F,"ERROR",0,1)</f>
        <v>Pantene, Shampoo and Sulfate Free Conditioner Kit</v>
      </c>
      <c r="G55" s="9">
        <f>_xlfn.XLOOKUP($E55,'Copy of Raw Data'!$E:$E,'Copy of Raw Data'!G:G,"ERROR",0,1)</f>
        <v>5961</v>
      </c>
      <c r="H55" s="9">
        <f>_xlfn.XLOOKUP($E55,'Copy of Raw Data'!$E:$E,'Copy of Raw Data'!H:H,"ERROR",0,1)</f>
        <v>107277.06</v>
      </c>
      <c r="I55" s="9">
        <f>_xlfn.XLOOKUP($E55,'Copy of Raw Data'!$E:$E,'Copy of Raw Data'!I:I,"ERROR",0,1)</f>
        <v>0.0044894633851726</v>
      </c>
      <c r="J55" s="9" t="str">
        <f>_xlfn.XLOOKUP($E55,'Copy of Raw Data'!$E:$E,'Copy of 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_xlfn.XLOOKUP($E55,'Copy of Raw Data'!$E:$E,'Copy of Raw Data'!L:L,"ERROR",0,1)</f>
        <v>18.02</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_xlfn.XLOOKUP($E55,'Copy of Raw Data'!$E:$E,'Copy of Raw Data'!N:N,"ERROR",0,1)</f>
        <v>18.23</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0% to 2%</v>
      </c>
      <c r="P55" s="16">
        <f t="shared" si="2"/>
        <v>0.011519473395502</v>
      </c>
      <c r="Q55" s="9">
        <f>_xlfn.XLOOKUP($E55,'Copy of Raw Data'!$E:$E,'Copy of Raw Data'!Q:Q,"ERROR",0,1)</f>
        <v>20.4</v>
      </c>
      <c r="R55" s="9" t="str">
        <f>_xlfn.XLOOKUP($E55,'Copy of Raw Data'!$E:$E,'Copy of Raw Data'!R:R,"ERROR",0,1)</f>
        <v>fl oz</v>
      </c>
      <c r="S55" s="17">
        <f t="shared" si="3"/>
        <v>0.849358974358974</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0.75 to 1</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 to 0.05</v>
      </c>
      <c r="V55" s="17">
        <f t="shared" si="4"/>
        <v>0.0290584093474543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 to 0.05</v>
      </c>
      <c r="X55" s="17">
        <f t="shared" si="5"/>
        <v>0.0287236717740607</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20 to 25</v>
      </c>
      <c r="Z55" s="17">
        <f t="array" ref="Z55">_xlfn.IFS(AA55="oz",_xlfn.IFS(R55="oz",Q55,R55="fl oz",Q55*1.04,R55="ml",Q55*0.0338),AA55="fl oz",_xlfn.IFS(R55="oz",Q55/1.04,R55="fl oz",Q55,R55="ml",Q55*0.0338/1.04),AA55="ml",_xlfn.IFS(R55="oz",Q55/0.0338,R55="fl oz",Q55*1.04/0.0338,R55="ml",Q55))</f>
        <v>21.216</v>
      </c>
      <c r="AA55" s="9" t="str">
        <f>_xlfn.XLOOKUP($E55,'Copy of Raw Data'!$E:$E,'Copy of Raw Data'!AA:AA,"ERROR",0,1)</f>
        <v>oz</v>
      </c>
      <c r="AB55" s="9" t="str">
        <f>_xlfn.XLOOKUP($E55,'Copy of Raw Data'!$E:$E,'Copy of Raw Data'!AB:AB,"ERROR",0,1)</f>
        <v>Tube</v>
      </c>
      <c r="AC55" s="9" t="str">
        <f>_xlfn.XLOOKUP($E55,'Copy of Raw Data'!$E:$E,'Copy of Raw Data'!AC:AC,"ERROR",0,1)</f>
        <v>Pack of 3</v>
      </c>
      <c r="AD55" s="9" t="str">
        <f>_xlfn.XLOOKUP($E55,'Copy of Raw Data'!$E:$E,'Copy of Raw Data'!AD:AD,"ERROR",0,1)</f>
        <v>Humidity Protection, Strengthening, Smoothening, Curl Enhancing, Frizz Control</v>
      </c>
      <c r="AE55" s="9" t="str">
        <f>_xlfn.XLOOKUP($E55,'Copy of Raw Data'!$E:$E,'Copy of Raw Data'!AO:AO,"ERROR",0,1)</f>
        <v>Dairy Free</v>
      </c>
      <c r="AF55" s="9" t="str">
        <f>_xlfn.XLOOKUP($E55,'Copy of Raw Data'!$E:$E,'Copy of Raw Data'!AZ:AZ,"ERROR",0,1)</f>
        <v>Water, Acrylate Copolymer, Domethicone, Panthenol, Disodium edta</v>
      </c>
      <c r="AG55">
        <f t="shared" si="30"/>
        <v>0</v>
      </c>
      <c r="AH55">
        <f t="shared" si="30"/>
        <v>1</v>
      </c>
      <c r="AI55">
        <f t="shared" si="30"/>
        <v>0</v>
      </c>
      <c r="AJ55">
        <f t="shared" si="30"/>
        <v>0</v>
      </c>
      <c r="AK55">
        <f t="shared" si="30"/>
        <v>0</v>
      </c>
      <c r="AL55">
        <f t="shared" si="30"/>
        <v>0</v>
      </c>
      <c r="AM55">
        <f t="shared" si="30"/>
        <v>0</v>
      </c>
      <c r="AN55">
        <f t="shared" si="30"/>
        <v>0</v>
      </c>
      <c r="AO55">
        <f t="shared" si="30"/>
        <v>0</v>
      </c>
      <c r="AP55">
        <f t="shared" si="30"/>
        <v>0</v>
      </c>
      <c r="AQ55">
        <f t="shared" si="30"/>
        <v>0</v>
      </c>
      <c r="AR55">
        <f t="shared" si="30"/>
        <v>0</v>
      </c>
      <c r="AS55">
        <f t="shared" si="30"/>
        <v>0</v>
      </c>
      <c r="AT55">
        <f t="shared" si="30"/>
        <v>0</v>
      </c>
      <c r="AU55">
        <f t="shared" si="30"/>
        <v>0</v>
      </c>
      <c r="AV55">
        <f t="shared" si="30"/>
        <v>0</v>
      </c>
      <c r="AW55">
        <f t="shared" si="28"/>
        <v>0</v>
      </c>
      <c r="AX55">
        <f t="shared" si="28"/>
        <v>0</v>
      </c>
      <c r="AY55">
        <f t="shared" si="28"/>
        <v>0</v>
      </c>
      <c r="AZ55">
        <f t="shared" si="28"/>
        <v>0</v>
      </c>
      <c r="BA55">
        <f t="shared" si="28"/>
        <v>0</v>
      </c>
      <c r="BB55">
        <f t="shared" si="28"/>
        <v>0</v>
      </c>
      <c r="BC55">
        <f t="shared" si="28"/>
        <v>0</v>
      </c>
      <c r="BD55">
        <f t="shared" si="28"/>
        <v>0</v>
      </c>
      <c r="BE55">
        <f t="shared" si="28"/>
        <v>0</v>
      </c>
      <c r="BF55">
        <f t="shared" si="28"/>
        <v>0</v>
      </c>
      <c r="BG55">
        <f t="shared" si="28"/>
        <v>0</v>
      </c>
      <c r="BH55">
        <f t="shared" si="28"/>
        <v>0</v>
      </c>
      <c r="BI55">
        <f t="shared" si="28"/>
        <v>0</v>
      </c>
      <c r="BJ55">
        <f t="shared" si="28"/>
        <v>1</v>
      </c>
      <c r="BK55">
        <f t="shared" si="28"/>
        <v>0</v>
      </c>
      <c r="BL55">
        <f t="shared" si="32"/>
        <v>0</v>
      </c>
      <c r="BM55">
        <f t="shared" si="32"/>
        <v>0</v>
      </c>
      <c r="BN55">
        <f t="shared" si="32"/>
        <v>0</v>
      </c>
      <c r="BO55">
        <f t="shared" si="32"/>
        <v>1</v>
      </c>
      <c r="BP55">
        <f t="shared" si="32"/>
        <v>1</v>
      </c>
      <c r="BQ55">
        <f t="shared" si="32"/>
        <v>0</v>
      </c>
      <c r="BR55">
        <f t="shared" si="32"/>
        <v>0</v>
      </c>
      <c r="BS55">
        <f t="shared" si="32"/>
        <v>0</v>
      </c>
      <c r="BT55">
        <f t="shared" si="32"/>
        <v>0</v>
      </c>
      <c r="BU55">
        <f t="shared" si="32"/>
        <v>0</v>
      </c>
      <c r="BV55">
        <f t="shared" si="32"/>
        <v>0</v>
      </c>
      <c r="BW55">
        <f t="shared" si="32"/>
        <v>0</v>
      </c>
      <c r="BX55">
        <f t="shared" si="32"/>
        <v>0</v>
      </c>
      <c r="BY55">
        <f t="shared" si="32"/>
        <v>0</v>
      </c>
      <c r="BZ55">
        <f t="shared" si="32"/>
        <v>0</v>
      </c>
      <c r="CA55">
        <f t="shared" si="32"/>
        <v>0</v>
      </c>
      <c r="CB55">
        <f t="shared" si="31"/>
        <v>0</v>
      </c>
      <c r="CC55">
        <f t="shared" si="31"/>
        <v>0</v>
      </c>
      <c r="CD55">
        <f t="shared" si="31"/>
        <v>0</v>
      </c>
      <c r="CE55">
        <f t="shared" si="31"/>
        <v>0</v>
      </c>
      <c r="CF55">
        <f t="shared" si="29"/>
        <v>0</v>
      </c>
      <c r="CG55">
        <f t="shared" si="29"/>
        <v>0</v>
      </c>
      <c r="CH55">
        <f t="shared" si="29"/>
        <v>0</v>
      </c>
      <c r="CI55">
        <f t="shared" si="29"/>
        <v>0</v>
      </c>
      <c r="CJ55">
        <f t="shared" si="29"/>
        <v>0</v>
      </c>
      <c r="CK55">
        <f t="shared" si="29"/>
        <v>0</v>
      </c>
      <c r="CL55">
        <f t="shared" si="29"/>
        <v>0</v>
      </c>
      <c r="CM55">
        <f t="shared" si="29"/>
        <v>0</v>
      </c>
      <c r="CN55">
        <f t="shared" si="29"/>
        <v>0</v>
      </c>
      <c r="CO55">
        <f t="shared" si="29"/>
        <v>0</v>
      </c>
      <c r="CP55">
        <f t="shared" si="29"/>
        <v>0</v>
      </c>
      <c r="CQ55">
        <f t="shared" si="29"/>
        <v>0</v>
      </c>
      <c r="CR55">
        <f t="shared" si="27"/>
        <v>0</v>
      </c>
      <c r="CS55">
        <f t="shared" si="27"/>
        <v>0</v>
      </c>
      <c r="CT55">
        <f t="shared" si="27"/>
        <v>0</v>
      </c>
      <c r="CU55">
        <f t="shared" si="27"/>
        <v>0</v>
      </c>
      <c r="CV55">
        <f t="shared" si="27"/>
        <v>0</v>
      </c>
      <c r="CW55">
        <f t="shared" si="27"/>
        <v>0</v>
      </c>
      <c r="CX55">
        <f t="shared" si="27"/>
        <v>0</v>
      </c>
      <c r="CY55">
        <f t="shared" si="27"/>
        <v>0</v>
      </c>
      <c r="CZ55">
        <f t="shared" si="27"/>
        <v>0</v>
      </c>
      <c r="DA55">
        <f t="shared" si="27"/>
        <v>0</v>
      </c>
      <c r="DB55">
        <f t="shared" si="27"/>
        <v>1</v>
      </c>
      <c r="DC55">
        <f t="shared" si="27"/>
        <v>0</v>
      </c>
      <c r="DD55">
        <f t="shared" si="27"/>
        <v>0</v>
      </c>
      <c r="DE55">
        <f t="shared" si="27"/>
        <v>0</v>
      </c>
      <c r="DF55">
        <f t="shared" si="27"/>
        <v>0</v>
      </c>
      <c r="DG55">
        <f t="shared" si="26"/>
        <v>0</v>
      </c>
      <c r="DH55">
        <f t="shared" si="26"/>
        <v>0</v>
      </c>
      <c r="DI55">
        <f t="shared" si="26"/>
        <v>0</v>
      </c>
      <c r="DJ55">
        <f t="shared" si="26"/>
        <v>0</v>
      </c>
      <c r="DK55">
        <f t="shared" si="26"/>
        <v>0</v>
      </c>
      <c r="DL55">
        <f t="shared" si="26"/>
        <v>0</v>
      </c>
      <c r="DM55">
        <f t="shared" si="26"/>
        <v>0</v>
      </c>
      <c r="DN55">
        <f t="shared" si="26"/>
        <v>0</v>
      </c>
      <c r="DO55">
        <f t="shared" si="26"/>
        <v>0</v>
      </c>
      <c r="DP55">
        <f t="shared" si="26"/>
        <v>0</v>
      </c>
      <c r="DQ55">
        <f t="shared" si="26"/>
        <v>0</v>
      </c>
      <c r="DR55">
        <f t="shared" si="26"/>
        <v>0</v>
      </c>
      <c r="DS55">
        <f t="shared" si="26"/>
        <v>0</v>
      </c>
      <c r="DT55">
        <f t="shared" si="26"/>
        <v>0</v>
      </c>
      <c r="DU55">
        <f t="shared" si="26"/>
        <v>0</v>
      </c>
      <c r="DV55">
        <f t="shared" ref="DV55:EK58" si="33">IF(IFERROR(SEARCH(DV$2,$AF55,1),0)=0,0,1)</f>
        <v>0</v>
      </c>
      <c r="DW55">
        <f t="shared" si="33"/>
        <v>0</v>
      </c>
      <c r="DX55">
        <f t="shared" si="33"/>
        <v>0</v>
      </c>
      <c r="DY55">
        <f t="shared" si="33"/>
        <v>0</v>
      </c>
      <c r="DZ55">
        <f t="shared" si="33"/>
        <v>0</v>
      </c>
      <c r="EA55">
        <f t="shared" si="33"/>
        <v>0</v>
      </c>
      <c r="EB55">
        <f t="shared" si="33"/>
        <v>0</v>
      </c>
      <c r="EC55">
        <f t="shared" si="33"/>
        <v>0</v>
      </c>
      <c r="ED55">
        <f t="shared" si="33"/>
        <v>0</v>
      </c>
      <c r="EE55">
        <f t="shared" si="33"/>
        <v>0</v>
      </c>
      <c r="EF55">
        <f t="shared" si="33"/>
        <v>0</v>
      </c>
      <c r="EG55">
        <f t="shared" si="33"/>
        <v>0</v>
      </c>
      <c r="EH55">
        <f t="shared" si="33"/>
        <v>0</v>
      </c>
      <c r="EI55">
        <f t="shared" si="33"/>
        <v>1</v>
      </c>
      <c r="EJ55">
        <f t="shared" si="33"/>
        <v>0</v>
      </c>
      <c r="EK55">
        <f t="shared" si="33"/>
        <v>0</v>
      </c>
      <c r="EL55">
        <f t="shared" si="25"/>
        <v>0</v>
      </c>
      <c r="EM55">
        <f t="shared" si="25"/>
        <v>0</v>
      </c>
    </row>
    <row r="56" spans="1:143">
      <c r="A56" s="9" t="str">
        <f>_xlfn.XLOOKUP($E56,'Copy of Raw Data'!$E:$E,'Copy of Raw Data'!A:A,"ERROR",0,1)</f>
        <v>US</v>
      </c>
      <c r="B56" s="9" t="str">
        <f>_xlfn.XLOOKUP($E56,'Copy of Raw Data'!$E:$E,'Copy of Raw Data'!B:B,"ERROR",0,1)</f>
        <v>Hair Mousses</v>
      </c>
      <c r="C56" s="9" t="str">
        <f>_xlfn.XLOOKUP($E56,'Copy of Raw Data'!$E:$E,'Copy of Raw Data'!C:C,"ERROR",0,1)</f>
        <v>sebastian</v>
      </c>
      <c r="D56" s="9" t="str">
        <f>_xlfn.XLOOKUP($E56,'Copy of Raw Data'!$E:$E,'Copy of Raw Data'!D:D,"ERROR",0,1)</f>
        <v>www.amazon.com/dp/B002RS6KQG</v>
      </c>
      <c r="E56" s="9" t="s">
        <v>237</v>
      </c>
      <c r="F56" s="9" t="str">
        <f>_xlfn.XLOOKUP($E56,'Copy of Raw Data'!$E:$E,'Copy of Raw Data'!F:F,"ERROR",0,1)</f>
        <v>Sebastian Professional Mousse Forte, Strong-Hold Mousse for Professional Hair Styling, 7 oz</v>
      </c>
      <c r="G56" s="9">
        <f>_xlfn.XLOOKUP($E56,'Copy of Raw Data'!$E:$E,'Copy of Raw Data'!G:G,"ERROR",0,1)</f>
        <v>5280</v>
      </c>
      <c r="H56" s="9">
        <f>_xlfn.XLOOKUP($E56,'Copy of Raw Data'!$E:$E,'Copy of Raw Data'!H:H,"ERROR",0,1)</f>
        <v>105598.28</v>
      </c>
      <c r="I56" s="9">
        <f>_xlfn.XLOOKUP($E56,'Copy of Raw Data'!$E:$E,'Copy of Raw Data'!I:I,"ERROR",0,1)</f>
        <v>0.00439279252529584</v>
      </c>
      <c r="J56" s="9" t="str">
        <f>_xlfn.XLOOKUP($E56,'Copy of Raw Data'!$E:$E,'Copy of 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_xlfn.XLOOKUP($E56,'Copy of Raw Data'!$E:$E,'Copy of Raw Data'!L:L,"ERROR",0,1)</f>
        <v>20</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_xlfn.XLOOKUP($E56,'Copy of Raw Data'!$E:$E,'Copy of Raw Data'!N:N,"ERROR",0,1)</f>
        <v>20</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No Discount</v>
      </c>
      <c r="P56" s="16">
        <f t="shared" si="2"/>
        <v>0</v>
      </c>
      <c r="Q56" s="9">
        <f>_xlfn.XLOOKUP($E56,'Copy of Raw Data'!$E:$E,'Copy of Raw Data'!Q:Q,"ERROR",0,1)</f>
        <v>7</v>
      </c>
      <c r="R56" s="9" t="str">
        <f>_xlfn.XLOOKUP($E56,'Copy of Raw Data'!$E:$E,'Copy of Raw Data'!R:R,"ERROR",0,1)</f>
        <v>oz</v>
      </c>
      <c r="S56" s="17">
        <f t="shared" ref="S56:S119" si="34">L56/Z56</f>
        <v>2.85714285714286</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2 to 3</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7">
        <f t="shared" si="4"/>
        <v>0.0966230252669211</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7">
        <f t="shared" si="5"/>
        <v>0.0966230252669211</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17">
        <f t="array" ref="Z56">_xlfn.IFS(AA56="oz",_xlfn.IFS(R56="oz",Q56,R56="fl oz",Q56*1.04,R56="ml",Q56*0.0338),AA56="fl oz",_xlfn.IFS(R56="oz",Q56/1.04,R56="fl oz",Q56,R56="ml",Q56*0.0338/1.04),AA56="ml",_xlfn.IFS(R56="oz",Q56/0.0338,R56="fl oz",Q56*1.04/0.0338,R56="ml",Q56))</f>
        <v>7</v>
      </c>
      <c r="AA56" s="9" t="str">
        <f>_xlfn.XLOOKUP($E56,'Copy of Raw Data'!$E:$E,'Copy of Raw Data'!AA:AA,"ERROR",0,1)</f>
        <v>oz</v>
      </c>
      <c r="AB56" s="9" t="str">
        <f>_xlfn.XLOOKUP($E56,'Copy of Raw Data'!$E:$E,'Copy of Raw Data'!AB:AB,"ERROR",0,1)</f>
        <v>Pump Bottle</v>
      </c>
      <c r="AC56" s="9" t="str">
        <f>_xlfn.XLOOKUP($E56,'Copy of Raw Data'!$E:$E,'Copy of Raw Data'!AC:AC,"ERROR",0,1)</f>
        <v>Pack of 1</v>
      </c>
      <c r="AD56" s="9" t="str">
        <f>_xlfn.XLOOKUP($E56,'Copy of Raw Data'!$E:$E,'Copy of Raw Data'!AD:AD,"ERROR",0,1)</f>
        <v>Heat Protection, Hold, Frizz Control, UV Protection, Softening, Volumizing</v>
      </c>
      <c r="AE56" s="9" t="str">
        <f>_xlfn.XLOOKUP($E56,'Copy of Raw Data'!$E:$E,'Copy of Raw Data'!AO:AO,"ERROR",0,1)</f>
        <v>Dairy Free</v>
      </c>
      <c r="AF56" s="9" t="str">
        <f>_xlfn.XLOOKUP($E56,'Copy of Raw Data'!$E:$E,'Copy of Raw Data'!AZ:AZ,"ERROR",0,1)</f>
        <v>Water, Panthenol, Cetrimonium Choride, Disodium edta</v>
      </c>
      <c r="AG56">
        <f t="shared" si="30"/>
        <v>0</v>
      </c>
      <c r="AH56">
        <f t="shared" si="30"/>
        <v>0</v>
      </c>
      <c r="AI56">
        <f t="shared" si="30"/>
        <v>0</v>
      </c>
      <c r="AJ56">
        <f t="shared" si="30"/>
        <v>0</v>
      </c>
      <c r="AK56">
        <f t="shared" si="30"/>
        <v>0</v>
      </c>
      <c r="AL56">
        <f t="shared" si="30"/>
        <v>0</v>
      </c>
      <c r="AM56">
        <f t="shared" si="30"/>
        <v>0</v>
      </c>
      <c r="AN56">
        <f t="shared" si="30"/>
        <v>0</v>
      </c>
      <c r="AO56">
        <f t="shared" si="30"/>
        <v>0</v>
      </c>
      <c r="AP56">
        <f t="shared" si="30"/>
        <v>0</v>
      </c>
      <c r="AQ56">
        <f t="shared" si="30"/>
        <v>0</v>
      </c>
      <c r="AR56">
        <f t="shared" si="30"/>
        <v>0</v>
      </c>
      <c r="AS56">
        <f t="shared" si="30"/>
        <v>0</v>
      </c>
      <c r="AT56">
        <f t="shared" si="30"/>
        <v>0</v>
      </c>
      <c r="AU56">
        <f t="shared" si="30"/>
        <v>0</v>
      </c>
      <c r="AV56">
        <f t="shared" si="30"/>
        <v>0</v>
      </c>
      <c r="AW56">
        <f t="shared" si="28"/>
        <v>0</v>
      </c>
      <c r="AX56">
        <f t="shared" si="28"/>
        <v>0</v>
      </c>
      <c r="AY56">
        <f t="shared" si="28"/>
        <v>0</v>
      </c>
      <c r="AZ56">
        <f t="shared" si="28"/>
        <v>0</v>
      </c>
      <c r="BA56">
        <f t="shared" si="28"/>
        <v>0</v>
      </c>
      <c r="BB56">
        <f t="shared" si="28"/>
        <v>0</v>
      </c>
      <c r="BC56">
        <f t="shared" si="28"/>
        <v>1</v>
      </c>
      <c r="BD56">
        <f t="shared" si="28"/>
        <v>0</v>
      </c>
      <c r="BE56">
        <f t="shared" si="28"/>
        <v>0</v>
      </c>
      <c r="BF56">
        <f t="shared" si="28"/>
        <v>0</v>
      </c>
      <c r="BG56">
        <f t="shared" si="28"/>
        <v>0</v>
      </c>
      <c r="BH56">
        <f t="shared" si="28"/>
        <v>0</v>
      </c>
      <c r="BI56">
        <f t="shared" si="28"/>
        <v>0</v>
      </c>
      <c r="BJ56">
        <f t="shared" si="28"/>
        <v>0</v>
      </c>
      <c r="BK56">
        <f t="shared" si="28"/>
        <v>0</v>
      </c>
      <c r="BL56">
        <f t="shared" si="32"/>
        <v>0</v>
      </c>
      <c r="BM56">
        <f t="shared" si="32"/>
        <v>0</v>
      </c>
      <c r="BN56">
        <f t="shared" si="32"/>
        <v>0</v>
      </c>
      <c r="BO56">
        <f t="shared" si="32"/>
        <v>1</v>
      </c>
      <c r="BP56">
        <f t="shared" si="32"/>
        <v>0</v>
      </c>
      <c r="BQ56">
        <f t="shared" si="32"/>
        <v>0</v>
      </c>
      <c r="BR56">
        <f t="shared" si="32"/>
        <v>0</v>
      </c>
      <c r="BS56">
        <f t="shared" si="32"/>
        <v>0</v>
      </c>
      <c r="BT56">
        <f t="shared" si="32"/>
        <v>0</v>
      </c>
      <c r="BU56">
        <f t="shared" si="32"/>
        <v>0</v>
      </c>
      <c r="BV56">
        <f t="shared" si="32"/>
        <v>0</v>
      </c>
      <c r="BW56">
        <f t="shared" si="32"/>
        <v>0</v>
      </c>
      <c r="BX56">
        <f t="shared" si="32"/>
        <v>0</v>
      </c>
      <c r="BY56">
        <f t="shared" si="32"/>
        <v>0</v>
      </c>
      <c r="BZ56">
        <f t="shared" si="32"/>
        <v>0</v>
      </c>
      <c r="CA56">
        <f t="shared" si="32"/>
        <v>0</v>
      </c>
      <c r="CB56">
        <f t="shared" si="31"/>
        <v>0</v>
      </c>
      <c r="CC56">
        <f t="shared" si="31"/>
        <v>0</v>
      </c>
      <c r="CD56">
        <f t="shared" si="31"/>
        <v>0</v>
      </c>
      <c r="CE56">
        <f t="shared" si="31"/>
        <v>0</v>
      </c>
      <c r="CF56">
        <f t="shared" si="29"/>
        <v>0</v>
      </c>
      <c r="CG56">
        <f t="shared" si="29"/>
        <v>0</v>
      </c>
      <c r="CH56">
        <f t="shared" si="29"/>
        <v>0</v>
      </c>
      <c r="CI56">
        <f t="shared" si="29"/>
        <v>0</v>
      </c>
      <c r="CJ56">
        <f t="shared" si="29"/>
        <v>0</v>
      </c>
      <c r="CK56">
        <f t="shared" si="29"/>
        <v>0</v>
      </c>
      <c r="CL56">
        <f t="shared" si="29"/>
        <v>0</v>
      </c>
      <c r="CM56">
        <f t="shared" si="29"/>
        <v>0</v>
      </c>
      <c r="CN56">
        <f t="shared" si="29"/>
        <v>0</v>
      </c>
      <c r="CO56">
        <f t="shared" si="29"/>
        <v>0</v>
      </c>
      <c r="CP56">
        <f t="shared" si="29"/>
        <v>0</v>
      </c>
      <c r="CQ56">
        <f t="shared" si="29"/>
        <v>0</v>
      </c>
      <c r="CR56">
        <f t="shared" si="27"/>
        <v>0</v>
      </c>
      <c r="CS56">
        <f t="shared" si="27"/>
        <v>0</v>
      </c>
      <c r="CT56">
        <f t="shared" si="27"/>
        <v>0</v>
      </c>
      <c r="CU56">
        <f t="shared" si="27"/>
        <v>0</v>
      </c>
      <c r="CV56">
        <f t="shared" si="27"/>
        <v>0</v>
      </c>
      <c r="CW56">
        <f t="shared" si="27"/>
        <v>0</v>
      </c>
      <c r="CX56">
        <f t="shared" si="27"/>
        <v>0</v>
      </c>
      <c r="CY56">
        <f t="shared" si="27"/>
        <v>0</v>
      </c>
      <c r="CZ56">
        <f t="shared" si="27"/>
        <v>0</v>
      </c>
      <c r="DA56">
        <f t="shared" si="27"/>
        <v>0</v>
      </c>
      <c r="DB56">
        <f t="shared" si="27"/>
        <v>1</v>
      </c>
      <c r="DC56">
        <f t="shared" si="27"/>
        <v>0</v>
      </c>
      <c r="DD56">
        <f t="shared" si="27"/>
        <v>0</v>
      </c>
      <c r="DE56">
        <f t="shared" si="27"/>
        <v>0</v>
      </c>
      <c r="DF56">
        <f t="shared" si="27"/>
        <v>0</v>
      </c>
      <c r="DG56">
        <f t="shared" ref="DG56:DV58" si="35">IF(IFERROR(SEARCH(DG$2,$AF56,1),0)=0,0,1)</f>
        <v>0</v>
      </c>
      <c r="DH56">
        <f t="shared" si="35"/>
        <v>0</v>
      </c>
      <c r="DI56">
        <f t="shared" si="35"/>
        <v>0</v>
      </c>
      <c r="DJ56">
        <f t="shared" si="35"/>
        <v>0</v>
      </c>
      <c r="DK56">
        <f t="shared" si="35"/>
        <v>0</v>
      </c>
      <c r="DL56">
        <f t="shared" si="35"/>
        <v>0</v>
      </c>
      <c r="DM56">
        <f t="shared" si="35"/>
        <v>0</v>
      </c>
      <c r="DN56">
        <f t="shared" si="35"/>
        <v>0</v>
      </c>
      <c r="DO56">
        <f t="shared" si="35"/>
        <v>0</v>
      </c>
      <c r="DP56">
        <f t="shared" si="35"/>
        <v>0</v>
      </c>
      <c r="DQ56">
        <f t="shared" si="35"/>
        <v>0</v>
      </c>
      <c r="DR56">
        <f t="shared" si="35"/>
        <v>0</v>
      </c>
      <c r="DS56">
        <f t="shared" si="35"/>
        <v>0</v>
      </c>
      <c r="DT56">
        <f t="shared" si="35"/>
        <v>0</v>
      </c>
      <c r="DU56">
        <f t="shared" si="35"/>
        <v>0</v>
      </c>
      <c r="DV56">
        <f t="shared" si="35"/>
        <v>0</v>
      </c>
      <c r="DW56">
        <f t="shared" si="33"/>
        <v>0</v>
      </c>
      <c r="DX56">
        <f t="shared" si="33"/>
        <v>0</v>
      </c>
      <c r="DY56">
        <f t="shared" si="33"/>
        <v>0</v>
      </c>
      <c r="DZ56">
        <f t="shared" si="33"/>
        <v>0</v>
      </c>
      <c r="EA56">
        <f t="shared" si="33"/>
        <v>0</v>
      </c>
      <c r="EB56">
        <f t="shared" si="33"/>
        <v>0</v>
      </c>
      <c r="EC56">
        <f t="shared" si="33"/>
        <v>0</v>
      </c>
      <c r="ED56">
        <f t="shared" si="33"/>
        <v>0</v>
      </c>
      <c r="EE56">
        <f t="shared" si="33"/>
        <v>0</v>
      </c>
      <c r="EF56">
        <f t="shared" si="33"/>
        <v>0</v>
      </c>
      <c r="EG56">
        <f t="shared" si="33"/>
        <v>0</v>
      </c>
      <c r="EH56">
        <f t="shared" si="33"/>
        <v>0</v>
      </c>
      <c r="EI56">
        <f t="shared" si="33"/>
        <v>1</v>
      </c>
      <c r="EJ56">
        <f t="shared" si="33"/>
        <v>0</v>
      </c>
      <c r="EK56">
        <f t="shared" si="33"/>
        <v>0</v>
      </c>
      <c r="EL56">
        <f t="shared" si="25"/>
        <v>0</v>
      </c>
      <c r="EM56">
        <f t="shared" si="25"/>
        <v>0</v>
      </c>
    </row>
    <row r="57" spans="1:143">
      <c r="A57" s="9" t="str">
        <f>_xlfn.XLOOKUP($E57,'Copy of Raw Data'!$E:$E,'Copy of Raw Data'!A:A,"ERROR",0,1)</f>
        <v>US</v>
      </c>
      <c r="B57" s="9" t="str">
        <f>_xlfn.XLOOKUP($E57,'Copy of Raw Data'!$E:$E,'Copy of Raw Data'!B:B,"ERROR",0,1)</f>
        <v>Hair Mousses</v>
      </c>
      <c r="C57" s="9" t="str">
        <f>_xlfn.XLOOKUP($E57,'Copy of Raw Data'!$E:$E,'Copy of Raw Data'!C:C,"ERROR",0,1)</f>
        <v>L'Oreal Paris</v>
      </c>
      <c r="D57" s="9" t="str">
        <f>_xlfn.XLOOKUP($E57,'Copy of Raw Data'!$E:$E,'Copy of Raw Data'!D:D,"ERROR",0,1)</f>
        <v>www.amazon.com/dp/B00ID10NYQ</v>
      </c>
      <c r="E57" s="9" t="s">
        <v>241</v>
      </c>
      <c r="F57" s="9" t="str">
        <f>_xlfn.XLOOKUP($E57,'Copy of Raw Data'!$E:$E,'Copy of Raw Data'!F:F,"ERROR",0,1)</f>
        <v>L'Oréal Paris Advanced Hairstyle CURVE IT Curl Elastic Mousse, 8.3 oz. (Packaging May Vary)</v>
      </c>
      <c r="G57" s="9">
        <f>_xlfn.XLOOKUP($E57,'Copy of Raw Data'!$E:$E,'Copy of Raw Data'!G:G,"ERROR",0,1)</f>
        <v>14715</v>
      </c>
      <c r="H57" s="9">
        <f>_xlfn.XLOOKUP($E57,'Copy of Raw Data'!$E:$E,'Copy of Raw Data'!H:H,"ERROR",0,1)</f>
        <v>103324.45</v>
      </c>
      <c r="I57" s="9">
        <f>_xlfn.XLOOKUP($E57,'Copy of Raw Data'!$E:$E,'Copy of Raw Data'!I:I,"ERROR",0,1)</f>
        <v>0.00427366930626755</v>
      </c>
      <c r="J57" s="9" t="str">
        <f>_xlfn.XLOOKUP($E57,'Copy of Raw Data'!$E:$E,'Copy of 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 to 10</v>
      </c>
      <c r="L57" s="9">
        <f>_xlfn.XLOOKUP($E57,'Copy of Raw Data'!$E:$E,'Copy of Raw Data'!L:L,"ERROR",0,1)</f>
        <v>7.53</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 to 10</v>
      </c>
      <c r="N57" s="9">
        <f>_xlfn.XLOOKUP($E57,'Copy of Raw Data'!$E:$E,'Copy of Raw Data'!N:N,"ERROR",0,1)</f>
        <v>8.05</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6% to 8%</v>
      </c>
      <c r="P57" s="16">
        <f t="shared" si="2"/>
        <v>0.0645962732919255</v>
      </c>
      <c r="Q57" s="9">
        <f>_xlfn.XLOOKUP($E57,'Copy of Raw Data'!$E:$E,'Copy of Raw Data'!Q:Q,"ERROR",0,1)</f>
        <v>8.3</v>
      </c>
      <c r="R57" s="9" t="str">
        <f>_xlfn.XLOOKUP($E57,'Copy of Raw Data'!$E:$E,'Copy of Raw Data'!R:R,"ERROR",0,1)</f>
        <v>oz</v>
      </c>
      <c r="S57" s="17">
        <f t="shared" si="34"/>
        <v>0.907228915662651</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0.75 to 1</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 to 0.05</v>
      </c>
      <c r="V57" s="17">
        <f t="shared" si="4"/>
        <v>0.0327994426131988</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 to 0.05</v>
      </c>
      <c r="X57" s="17">
        <f t="shared" si="5"/>
        <v>0.0306807208543338</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17">
        <f t="array" ref="Z57">_xlfn.IFS(AA57="oz",_xlfn.IFS(R57="oz",Q57,R57="fl oz",Q57*1.04,R57="ml",Q57*0.0338),AA57="fl oz",_xlfn.IFS(R57="oz",Q57/1.04,R57="fl oz",Q57,R57="ml",Q57*0.0338/1.04),AA57="ml",_xlfn.IFS(R57="oz",Q57/0.0338,R57="fl oz",Q57*1.04/0.0338,R57="ml",Q57))</f>
        <v>8.3</v>
      </c>
      <c r="AA57" s="9" t="str">
        <f>_xlfn.XLOOKUP($E57,'Copy of Raw Data'!$E:$E,'Copy of Raw Data'!AA:AA,"ERROR",0,1)</f>
        <v>oz</v>
      </c>
      <c r="AB57" s="9" t="str">
        <f>_xlfn.XLOOKUP($E57,'Copy of Raw Data'!$E:$E,'Copy of Raw Data'!AB:AB,"ERROR",0,1)</f>
        <v>Spray Can</v>
      </c>
      <c r="AC57" s="9" t="str">
        <f>_xlfn.XLOOKUP($E57,'Copy of Raw Data'!$E:$E,'Copy of Raw Data'!AC:AC,"ERROR",0,1)</f>
        <v>Pack of 1</v>
      </c>
      <c r="AD57" s="9" t="str">
        <f>_xlfn.XLOOKUP($E57,'Copy of Raw Data'!$E:$E,'Copy of Raw Data'!AD:AD,"ERROR",0,1)</f>
        <v>Long Lasting, Hold, Heat Protection, Curl Enhancing</v>
      </c>
      <c r="AE57" s="9" t="str">
        <f>_xlfn.XLOOKUP($E57,'Copy of Raw Data'!$E:$E,'Copy of Raw Data'!AO:AO,"ERROR",0,1)</f>
        <v>Gluten Free</v>
      </c>
      <c r="AF57" s="9" t="str">
        <f>_xlfn.XLOOKUP($E57,'Copy of Raw Data'!$E:$E,'Copy of Raw Data'!AZ:AZ,"ERROR",0,1)</f>
        <v>Water, Acrylate Copolymer, Castor Oil, Arginine, Cetrimonium Choride</v>
      </c>
      <c r="AG57">
        <f t="shared" si="30"/>
        <v>0</v>
      </c>
      <c r="AH57">
        <f t="shared" si="30"/>
        <v>1</v>
      </c>
      <c r="AI57">
        <f t="shared" si="30"/>
        <v>0</v>
      </c>
      <c r="AJ57">
        <f t="shared" si="30"/>
        <v>0</v>
      </c>
      <c r="AK57">
        <f t="shared" si="30"/>
        <v>0</v>
      </c>
      <c r="AL57">
        <f t="shared" si="30"/>
        <v>0</v>
      </c>
      <c r="AM57">
        <f t="shared" si="30"/>
        <v>0</v>
      </c>
      <c r="AN57">
        <f t="shared" si="30"/>
        <v>0</v>
      </c>
      <c r="AO57">
        <f t="shared" si="30"/>
        <v>0</v>
      </c>
      <c r="AP57">
        <f t="shared" si="30"/>
        <v>0</v>
      </c>
      <c r="AQ57">
        <f t="shared" si="30"/>
        <v>0</v>
      </c>
      <c r="AR57">
        <f t="shared" si="30"/>
        <v>1</v>
      </c>
      <c r="AS57">
        <f t="shared" si="30"/>
        <v>0</v>
      </c>
      <c r="AT57">
        <f t="shared" si="30"/>
        <v>0</v>
      </c>
      <c r="AU57">
        <f t="shared" si="30"/>
        <v>0</v>
      </c>
      <c r="AV57">
        <f t="shared" si="30"/>
        <v>0</v>
      </c>
      <c r="AW57">
        <f t="shared" si="28"/>
        <v>0</v>
      </c>
      <c r="AX57">
        <f t="shared" si="28"/>
        <v>0</v>
      </c>
      <c r="AY57">
        <f t="shared" si="28"/>
        <v>0</v>
      </c>
      <c r="AZ57">
        <f t="shared" si="28"/>
        <v>1</v>
      </c>
      <c r="BA57">
        <f t="shared" si="28"/>
        <v>0</v>
      </c>
      <c r="BB57">
        <f t="shared" si="28"/>
        <v>0</v>
      </c>
      <c r="BC57">
        <f t="shared" si="28"/>
        <v>1</v>
      </c>
      <c r="BD57">
        <f t="shared" si="28"/>
        <v>0</v>
      </c>
      <c r="BE57">
        <f t="shared" si="28"/>
        <v>0</v>
      </c>
      <c r="BF57">
        <f t="shared" si="28"/>
        <v>0</v>
      </c>
      <c r="BG57">
        <f t="shared" si="28"/>
        <v>0</v>
      </c>
      <c r="BH57">
        <f t="shared" si="28"/>
        <v>0</v>
      </c>
      <c r="BI57">
        <f t="shared" si="28"/>
        <v>0</v>
      </c>
      <c r="BJ57">
        <f t="shared" si="28"/>
        <v>1</v>
      </c>
      <c r="BK57">
        <f t="shared" si="28"/>
        <v>0</v>
      </c>
      <c r="BL57">
        <f t="shared" si="32"/>
        <v>0</v>
      </c>
      <c r="BM57">
        <f t="shared" si="32"/>
        <v>0</v>
      </c>
      <c r="BN57">
        <f t="shared" si="32"/>
        <v>0</v>
      </c>
      <c r="BO57">
        <f t="shared" si="32"/>
        <v>0</v>
      </c>
      <c r="BP57">
        <f t="shared" si="32"/>
        <v>0</v>
      </c>
      <c r="BQ57">
        <f t="shared" si="32"/>
        <v>0</v>
      </c>
      <c r="BR57">
        <f t="shared" si="32"/>
        <v>0</v>
      </c>
      <c r="BS57">
        <f t="shared" si="32"/>
        <v>0</v>
      </c>
      <c r="BT57">
        <f t="shared" si="32"/>
        <v>0</v>
      </c>
      <c r="BU57">
        <f t="shared" si="32"/>
        <v>0</v>
      </c>
      <c r="BV57">
        <f t="shared" si="32"/>
        <v>0</v>
      </c>
      <c r="BW57">
        <f t="shared" si="32"/>
        <v>0</v>
      </c>
      <c r="BX57">
        <f t="shared" si="32"/>
        <v>0</v>
      </c>
      <c r="BY57">
        <f t="shared" si="32"/>
        <v>0</v>
      </c>
      <c r="BZ57">
        <f t="shared" si="32"/>
        <v>0</v>
      </c>
      <c r="CA57">
        <f t="shared" si="32"/>
        <v>0</v>
      </c>
      <c r="CB57">
        <f t="shared" si="31"/>
        <v>0</v>
      </c>
      <c r="CC57">
        <f t="shared" si="31"/>
        <v>0</v>
      </c>
      <c r="CD57">
        <f t="shared" si="31"/>
        <v>0</v>
      </c>
      <c r="CE57">
        <f t="shared" si="31"/>
        <v>0</v>
      </c>
      <c r="CF57">
        <f t="shared" si="29"/>
        <v>0</v>
      </c>
      <c r="CG57">
        <f t="shared" si="29"/>
        <v>0</v>
      </c>
      <c r="CH57">
        <f t="shared" si="29"/>
        <v>0</v>
      </c>
      <c r="CI57">
        <f t="shared" si="29"/>
        <v>0</v>
      </c>
      <c r="CJ57">
        <f t="shared" si="29"/>
        <v>0</v>
      </c>
      <c r="CK57">
        <f t="shared" si="29"/>
        <v>0</v>
      </c>
      <c r="CL57">
        <f t="shared" si="29"/>
        <v>0</v>
      </c>
      <c r="CM57">
        <f t="shared" si="29"/>
        <v>0</v>
      </c>
      <c r="CN57">
        <f t="shared" si="29"/>
        <v>0</v>
      </c>
      <c r="CO57">
        <f t="shared" si="29"/>
        <v>0</v>
      </c>
      <c r="CP57">
        <f t="shared" si="29"/>
        <v>0</v>
      </c>
      <c r="CQ57">
        <f t="shared" si="29"/>
        <v>0</v>
      </c>
      <c r="CR57">
        <f t="shared" si="27"/>
        <v>0</v>
      </c>
      <c r="CS57">
        <f t="shared" si="27"/>
        <v>0</v>
      </c>
      <c r="CT57">
        <f t="shared" si="27"/>
        <v>0</v>
      </c>
      <c r="CU57">
        <f t="shared" si="27"/>
        <v>0</v>
      </c>
      <c r="CV57">
        <f t="shared" si="27"/>
        <v>0</v>
      </c>
      <c r="CW57">
        <f t="shared" si="27"/>
        <v>0</v>
      </c>
      <c r="CX57">
        <f t="shared" si="27"/>
        <v>0</v>
      </c>
      <c r="CY57">
        <f t="shared" si="27"/>
        <v>0</v>
      </c>
      <c r="CZ57">
        <f t="shared" si="27"/>
        <v>0</v>
      </c>
      <c r="DA57">
        <f t="shared" si="27"/>
        <v>0</v>
      </c>
      <c r="DB57">
        <f t="shared" si="27"/>
        <v>0</v>
      </c>
      <c r="DC57">
        <f t="shared" si="27"/>
        <v>0</v>
      </c>
      <c r="DD57">
        <f t="shared" si="27"/>
        <v>0</v>
      </c>
      <c r="DE57">
        <f t="shared" si="27"/>
        <v>0</v>
      </c>
      <c r="DF57">
        <f t="shared" ref="DF57:DU58" si="36">IF(IFERROR(SEARCH(DF$2,$AF57,1),0)=0,0,1)</f>
        <v>0</v>
      </c>
      <c r="DG57">
        <f t="shared" si="36"/>
        <v>0</v>
      </c>
      <c r="DH57">
        <f t="shared" si="36"/>
        <v>0</v>
      </c>
      <c r="DI57">
        <f t="shared" si="36"/>
        <v>0</v>
      </c>
      <c r="DJ57">
        <f t="shared" si="36"/>
        <v>0</v>
      </c>
      <c r="DK57">
        <f t="shared" si="36"/>
        <v>0</v>
      </c>
      <c r="DL57">
        <f t="shared" si="36"/>
        <v>0</v>
      </c>
      <c r="DM57">
        <f t="shared" si="36"/>
        <v>0</v>
      </c>
      <c r="DN57">
        <f t="shared" si="36"/>
        <v>0</v>
      </c>
      <c r="DO57">
        <f t="shared" si="36"/>
        <v>0</v>
      </c>
      <c r="DP57">
        <f t="shared" si="36"/>
        <v>0</v>
      </c>
      <c r="DQ57">
        <f t="shared" si="36"/>
        <v>0</v>
      </c>
      <c r="DR57">
        <f t="shared" si="36"/>
        <v>0</v>
      </c>
      <c r="DS57">
        <f t="shared" si="36"/>
        <v>0</v>
      </c>
      <c r="DT57">
        <f t="shared" si="36"/>
        <v>0</v>
      </c>
      <c r="DU57">
        <f t="shared" si="36"/>
        <v>0</v>
      </c>
      <c r="DV57">
        <f t="shared" si="35"/>
        <v>0</v>
      </c>
      <c r="DW57">
        <f t="shared" si="33"/>
        <v>0</v>
      </c>
      <c r="DX57">
        <f t="shared" si="33"/>
        <v>0</v>
      </c>
      <c r="DY57">
        <f t="shared" si="33"/>
        <v>0</v>
      </c>
      <c r="DZ57">
        <f t="shared" si="33"/>
        <v>0</v>
      </c>
      <c r="EA57">
        <f t="shared" si="33"/>
        <v>0</v>
      </c>
      <c r="EB57">
        <f t="shared" si="33"/>
        <v>0</v>
      </c>
      <c r="EC57">
        <f t="shared" si="33"/>
        <v>0</v>
      </c>
      <c r="ED57">
        <f t="shared" si="33"/>
        <v>0</v>
      </c>
      <c r="EE57">
        <f t="shared" si="33"/>
        <v>0</v>
      </c>
      <c r="EF57">
        <f t="shared" si="33"/>
        <v>0</v>
      </c>
      <c r="EG57">
        <f t="shared" si="33"/>
        <v>0</v>
      </c>
      <c r="EH57">
        <f t="shared" si="33"/>
        <v>0</v>
      </c>
      <c r="EI57">
        <f t="shared" si="33"/>
        <v>1</v>
      </c>
      <c r="EJ57">
        <f t="shared" si="33"/>
        <v>0</v>
      </c>
      <c r="EK57">
        <f t="shared" si="33"/>
        <v>0</v>
      </c>
      <c r="EL57">
        <f t="shared" si="25"/>
        <v>0</v>
      </c>
      <c r="EM57">
        <f t="shared" si="25"/>
        <v>0</v>
      </c>
    </row>
    <row r="58" spans="1:143">
      <c r="A58" s="9" t="str">
        <f>_xlfn.XLOOKUP($E58,'Copy of Raw Data'!$E:$E,'Copy of Raw Data'!A:A,"ERROR",0,1)</f>
        <v>US</v>
      </c>
      <c r="B58" s="9" t="str">
        <f>_xlfn.XLOOKUP($E58,'Copy of Raw Data'!$E:$E,'Copy of Raw Data'!B:B,"ERROR",0,1)</f>
        <v>Hair Mousses</v>
      </c>
      <c r="C58" s="9" t="str">
        <f>_xlfn.XLOOKUP($E58,'Copy of Raw Data'!$E:$E,'Copy of Raw Data'!C:C,"ERROR",0,1)</f>
        <v>ag care</v>
      </c>
      <c r="D58" s="9" t="str">
        <f>_xlfn.XLOOKUP($E58,'Copy of Raw Data'!$E:$E,'Copy of Raw Data'!D:D,"ERROR",0,1)</f>
        <v>www.amazon.com/dp/B0B9T753LG</v>
      </c>
      <c r="E58" s="9" t="s">
        <v>245</v>
      </c>
      <c r="F58" s="9" t="str">
        <f>_xlfn.XLOOKUP($E58,'Copy of Raw Data'!$E:$E,'Copy of Raw Data'!F:F,"ERROR",0,1)</f>
        <v>AG Care Mousse Gel Extra-Firm Curl Retention, 10 Fl Oz</v>
      </c>
      <c r="G58" s="9">
        <f>_xlfn.XLOOKUP($E58,'Copy of Raw Data'!$E:$E,'Copy of Raw Data'!G:G,"ERROR",0,1)</f>
        <v>3879</v>
      </c>
      <c r="H58" s="9">
        <f>_xlfn.XLOOKUP($E58,'Copy of Raw Data'!$E:$E,'Copy of Raw Data'!H:H,"ERROR",0,1)</f>
        <v>100522.51</v>
      </c>
      <c r="I58" s="9">
        <f>_xlfn.XLOOKUP($E58,'Copy of Raw Data'!$E:$E,'Copy of Raw Data'!I:I,"ERROR",0,1)</f>
        <v>0.00415831457697661</v>
      </c>
      <c r="J58" s="9" t="str">
        <f>_xlfn.XLOOKUP($E58,'Copy of Raw Data'!$E:$E,'Copy of 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20 to 30</v>
      </c>
      <c r="L58" s="9">
        <f>_xlfn.XLOOKUP($E58,'Copy of Raw Data'!$E:$E,'Copy of Raw Data'!L:L,"ERROR",0,1)</f>
        <v>26.9</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20 to 30</v>
      </c>
      <c r="N58" s="9">
        <f>_xlfn.XLOOKUP($E58,'Copy of Raw Data'!$E:$E,'Copy of Raw Data'!N:N,"ERROR",0,1)</f>
        <v>28</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 to 4%</v>
      </c>
      <c r="P58" s="16">
        <f t="shared" si="2"/>
        <v>0.0392857142857143</v>
      </c>
      <c r="Q58" s="9">
        <f>_xlfn.XLOOKUP($E58,'Copy of Raw Data'!$E:$E,'Copy of Raw Data'!Q:Q,"ERROR",0,1)</f>
        <v>10</v>
      </c>
      <c r="R58" s="9" t="str">
        <f>_xlfn.XLOOKUP($E58,'Copy of Raw Data'!$E:$E,'Copy of Raw Data'!R:R,"ERROR",0,1)</f>
        <v>fl oz</v>
      </c>
      <c r="S58" s="17">
        <f t="shared" si="34"/>
        <v>2.58653846153846</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2 to 3</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7">
        <f t="shared" si="4"/>
        <v>0.0910486199630603</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7">
        <f t="shared" si="5"/>
        <v>0.0874717098930829</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17">
        <f t="array" ref="Z58">_xlfn.IFS(AA58="oz",_xlfn.IFS(R58="oz",Q58,R58="fl oz",Q58*1.04,R58="ml",Q58*0.0338),AA58="fl oz",_xlfn.IFS(R58="oz",Q58/1.04,R58="fl oz",Q58,R58="ml",Q58*0.0338/1.04),AA58="ml",_xlfn.IFS(R58="oz",Q58/0.0338,R58="fl oz",Q58*1.04/0.0338,R58="ml",Q58))</f>
        <v>10.4</v>
      </c>
      <c r="AA58" s="9" t="str">
        <f>_xlfn.XLOOKUP($E58,'Copy of Raw Data'!$E:$E,'Copy of Raw Data'!AA:AA,"ERROR",0,1)</f>
        <v>oz</v>
      </c>
      <c r="AB58" s="9" t="str">
        <f>_xlfn.XLOOKUP($E58,'Copy of Raw Data'!$E:$E,'Copy of Raw Data'!AB:AB,"ERROR",0,1)</f>
        <v>Spray Can</v>
      </c>
      <c r="AC58" s="9" t="str">
        <f>_xlfn.XLOOKUP($E58,'Copy of Raw Data'!$E:$E,'Copy of Raw Data'!AC:AC,"ERROR",0,1)</f>
        <v>Pack of 1</v>
      </c>
      <c r="AD58" s="9" t="str">
        <f>_xlfn.XLOOKUP($E58,'Copy of Raw Data'!$E:$E,'Copy of Raw Data'!AD:AD,"ERROR",0,1)</f>
        <v>Lightweight, Hold, Volumizing, Shine, Protection, Nourishing</v>
      </c>
      <c r="AE58" s="9" t="str">
        <f>_xlfn.XLOOKUP($E58,'Copy of Raw Data'!$E:$E,'Copy of Raw Data'!AO:AO,"ERROR",0,1)</f>
        <v>Sulfate Free, Cruelty Free, Gluten Free, Paraben Free, Vegan, Silicone Free</v>
      </c>
      <c r="AF58" s="9" t="str">
        <f>_xlfn.XLOOKUP($E58,'Copy of Raw Data'!$E:$E,'Copy of Raw Data'!AZ:AZ,"ERROR",0,1)</f>
        <v>Tomato, Rice, Chamomile, Glycerin, Panthenol, Fennel, Water</v>
      </c>
      <c r="AG58">
        <f t="shared" si="30"/>
        <v>0</v>
      </c>
      <c r="AH58">
        <f t="shared" si="30"/>
        <v>0</v>
      </c>
      <c r="AI58">
        <f t="shared" si="30"/>
        <v>0</v>
      </c>
      <c r="AJ58">
        <f t="shared" si="30"/>
        <v>0</v>
      </c>
      <c r="AK58">
        <f t="shared" si="30"/>
        <v>0</v>
      </c>
      <c r="AL58">
        <f t="shared" si="30"/>
        <v>0</v>
      </c>
      <c r="AM58">
        <f t="shared" si="30"/>
        <v>0</v>
      </c>
      <c r="AN58">
        <f t="shared" si="30"/>
        <v>0</v>
      </c>
      <c r="AO58">
        <f t="shared" si="30"/>
        <v>0</v>
      </c>
      <c r="AP58">
        <f t="shared" si="30"/>
        <v>0</v>
      </c>
      <c r="AQ58">
        <f t="shared" si="30"/>
        <v>0</v>
      </c>
      <c r="AR58">
        <f t="shared" si="30"/>
        <v>0</v>
      </c>
      <c r="AS58">
        <f t="shared" si="30"/>
        <v>0</v>
      </c>
      <c r="AT58">
        <f t="shared" si="30"/>
        <v>0</v>
      </c>
      <c r="AU58">
        <f t="shared" si="30"/>
        <v>0</v>
      </c>
      <c r="AV58">
        <f t="shared" ref="AV58:DG58" si="37">IF(IFERROR(SEARCH(AV$2,$AF58,1),0)=0,0,1)</f>
        <v>0</v>
      </c>
      <c r="AW58">
        <f t="shared" si="37"/>
        <v>0</v>
      </c>
      <c r="AX58">
        <f t="shared" si="37"/>
        <v>0</v>
      </c>
      <c r="AY58">
        <f t="shared" si="37"/>
        <v>0</v>
      </c>
      <c r="AZ58">
        <f t="shared" si="37"/>
        <v>0</v>
      </c>
      <c r="BA58">
        <f t="shared" si="37"/>
        <v>0</v>
      </c>
      <c r="BB58">
        <f t="shared" si="37"/>
        <v>0</v>
      </c>
      <c r="BC58">
        <f t="shared" si="37"/>
        <v>0</v>
      </c>
      <c r="BD58">
        <f t="shared" si="37"/>
        <v>1</v>
      </c>
      <c r="BE58">
        <f t="shared" si="37"/>
        <v>0</v>
      </c>
      <c r="BF58">
        <f t="shared" si="37"/>
        <v>0</v>
      </c>
      <c r="BG58">
        <f t="shared" si="37"/>
        <v>0</v>
      </c>
      <c r="BH58">
        <f t="shared" si="37"/>
        <v>0</v>
      </c>
      <c r="BI58">
        <f t="shared" si="37"/>
        <v>0</v>
      </c>
      <c r="BJ58">
        <f t="shared" si="37"/>
        <v>0</v>
      </c>
      <c r="BK58">
        <f t="shared" si="37"/>
        <v>0</v>
      </c>
      <c r="BL58">
        <f t="shared" si="37"/>
        <v>0</v>
      </c>
      <c r="BM58">
        <f t="shared" si="37"/>
        <v>0</v>
      </c>
      <c r="BN58">
        <f t="shared" si="37"/>
        <v>0</v>
      </c>
      <c r="BO58">
        <f t="shared" si="37"/>
        <v>0</v>
      </c>
      <c r="BP58">
        <f t="shared" si="37"/>
        <v>0</v>
      </c>
      <c r="BQ58">
        <f t="shared" si="37"/>
        <v>0</v>
      </c>
      <c r="BR58">
        <f t="shared" si="37"/>
        <v>0</v>
      </c>
      <c r="BS58">
        <f t="shared" si="37"/>
        <v>0</v>
      </c>
      <c r="BT58">
        <f t="shared" si="37"/>
        <v>0</v>
      </c>
      <c r="BU58">
        <f t="shared" si="37"/>
        <v>1</v>
      </c>
      <c r="BV58">
        <f t="shared" si="37"/>
        <v>0</v>
      </c>
      <c r="BW58">
        <f t="shared" si="37"/>
        <v>0</v>
      </c>
      <c r="BX58">
        <f t="shared" si="37"/>
        <v>1</v>
      </c>
      <c r="BY58">
        <f t="shared" si="37"/>
        <v>0</v>
      </c>
      <c r="BZ58">
        <f t="shared" si="37"/>
        <v>0</v>
      </c>
      <c r="CA58">
        <f t="shared" si="37"/>
        <v>0</v>
      </c>
      <c r="CB58">
        <f t="shared" si="37"/>
        <v>0</v>
      </c>
      <c r="CC58">
        <f t="shared" si="37"/>
        <v>0</v>
      </c>
      <c r="CD58">
        <f t="shared" si="37"/>
        <v>0</v>
      </c>
      <c r="CE58">
        <f t="shared" si="37"/>
        <v>0</v>
      </c>
      <c r="CF58">
        <f t="shared" si="37"/>
        <v>0</v>
      </c>
      <c r="CG58">
        <f t="shared" si="37"/>
        <v>0</v>
      </c>
      <c r="CH58">
        <f t="shared" si="37"/>
        <v>0</v>
      </c>
      <c r="CI58">
        <f t="shared" si="37"/>
        <v>0</v>
      </c>
      <c r="CJ58">
        <f t="shared" si="37"/>
        <v>0</v>
      </c>
      <c r="CK58">
        <f t="shared" si="37"/>
        <v>0</v>
      </c>
      <c r="CL58">
        <f t="shared" si="37"/>
        <v>0</v>
      </c>
      <c r="CM58">
        <f t="shared" si="37"/>
        <v>0</v>
      </c>
      <c r="CN58">
        <f t="shared" si="37"/>
        <v>0</v>
      </c>
      <c r="CO58">
        <f t="shared" si="37"/>
        <v>0</v>
      </c>
      <c r="CP58">
        <f t="shared" si="37"/>
        <v>0</v>
      </c>
      <c r="CQ58">
        <f t="shared" si="37"/>
        <v>0</v>
      </c>
      <c r="CR58">
        <f t="shared" si="37"/>
        <v>0</v>
      </c>
      <c r="CS58">
        <f t="shared" si="37"/>
        <v>0</v>
      </c>
      <c r="CT58">
        <f t="shared" si="37"/>
        <v>0</v>
      </c>
      <c r="CU58">
        <f t="shared" si="37"/>
        <v>0</v>
      </c>
      <c r="CV58">
        <f t="shared" si="37"/>
        <v>0</v>
      </c>
      <c r="CW58">
        <f t="shared" si="37"/>
        <v>0</v>
      </c>
      <c r="CX58">
        <f t="shared" si="37"/>
        <v>0</v>
      </c>
      <c r="CY58">
        <f t="shared" si="37"/>
        <v>0</v>
      </c>
      <c r="CZ58">
        <f t="shared" si="37"/>
        <v>0</v>
      </c>
      <c r="DA58">
        <f t="shared" si="37"/>
        <v>0</v>
      </c>
      <c r="DB58">
        <f t="shared" si="37"/>
        <v>1</v>
      </c>
      <c r="DC58">
        <f t="shared" si="37"/>
        <v>0</v>
      </c>
      <c r="DD58">
        <f t="shared" si="37"/>
        <v>0</v>
      </c>
      <c r="DE58">
        <f t="shared" si="37"/>
        <v>0</v>
      </c>
      <c r="DF58">
        <f t="shared" si="37"/>
        <v>0</v>
      </c>
      <c r="DG58">
        <f t="shared" si="37"/>
        <v>0</v>
      </c>
      <c r="DH58">
        <f t="shared" si="36"/>
        <v>0</v>
      </c>
      <c r="DI58">
        <f t="shared" si="36"/>
        <v>0</v>
      </c>
      <c r="DJ58">
        <f t="shared" si="36"/>
        <v>0</v>
      </c>
      <c r="DK58">
        <f t="shared" si="36"/>
        <v>0</v>
      </c>
      <c r="DL58">
        <f t="shared" si="36"/>
        <v>1</v>
      </c>
      <c r="DM58">
        <f t="shared" si="36"/>
        <v>0</v>
      </c>
      <c r="DN58">
        <f t="shared" si="36"/>
        <v>0</v>
      </c>
      <c r="DO58">
        <f t="shared" si="36"/>
        <v>0</v>
      </c>
      <c r="DP58">
        <f t="shared" si="36"/>
        <v>0</v>
      </c>
      <c r="DQ58">
        <f t="shared" si="36"/>
        <v>0</v>
      </c>
      <c r="DR58">
        <f t="shared" si="36"/>
        <v>0</v>
      </c>
      <c r="DS58">
        <f t="shared" si="36"/>
        <v>0</v>
      </c>
      <c r="DT58">
        <f t="shared" si="36"/>
        <v>0</v>
      </c>
      <c r="DU58">
        <f t="shared" si="36"/>
        <v>0</v>
      </c>
      <c r="DV58">
        <f t="shared" si="35"/>
        <v>0</v>
      </c>
      <c r="DW58">
        <f t="shared" si="33"/>
        <v>0</v>
      </c>
      <c r="DX58">
        <f t="shared" si="33"/>
        <v>0</v>
      </c>
      <c r="DY58">
        <f t="shared" si="33"/>
        <v>0</v>
      </c>
      <c r="DZ58">
        <f t="shared" si="33"/>
        <v>0</v>
      </c>
      <c r="EA58">
        <f t="shared" si="33"/>
        <v>0</v>
      </c>
      <c r="EB58">
        <f t="shared" si="33"/>
        <v>1</v>
      </c>
      <c r="EC58">
        <f t="shared" si="33"/>
        <v>0</v>
      </c>
      <c r="ED58">
        <f t="shared" si="33"/>
        <v>0</v>
      </c>
      <c r="EE58">
        <f t="shared" si="33"/>
        <v>0</v>
      </c>
      <c r="EF58">
        <f t="shared" si="33"/>
        <v>0</v>
      </c>
      <c r="EG58">
        <f t="shared" si="33"/>
        <v>0</v>
      </c>
      <c r="EH58">
        <f t="shared" si="33"/>
        <v>0</v>
      </c>
      <c r="EI58">
        <f t="shared" si="33"/>
        <v>1</v>
      </c>
      <c r="EJ58">
        <f t="shared" si="33"/>
        <v>0</v>
      </c>
      <c r="EK58">
        <f t="shared" si="33"/>
        <v>0</v>
      </c>
      <c r="EL58">
        <f t="shared" si="25"/>
        <v>0</v>
      </c>
      <c r="EM58">
        <f t="shared" si="25"/>
        <v>0</v>
      </c>
    </row>
    <row r="59" hidden="1" spans="1:32">
      <c r="A59" s="9" t="str">
        <f>_xlfn.XLOOKUP($E59,'Copy of Raw Data'!$E:$E,'Copy of Raw Data'!A:A,"ERROR",0,1)</f>
        <v>US</v>
      </c>
      <c r="B59" s="9" t="str">
        <f>_xlfn.XLOOKUP($E59,'Copy of Raw Data'!$E:$E,'Copy of Raw Data'!B:B,"ERROR",0,1)</f>
        <v>Hair Mousses</v>
      </c>
      <c r="C59" s="9" t="str">
        <f>_xlfn.XLOOKUP($E59,'Copy of Raw Data'!$E:$E,'Copy of Raw Data'!C:C,"ERROR",0,1)</f>
        <v>thedoux</v>
      </c>
      <c r="D59" s="9" t="str">
        <f>_xlfn.XLOOKUP($E59,'Copy of Raw Data'!$E:$E,'Copy of Raw Data'!D:D,"ERROR",0,1)</f>
        <v>www.amazon.com/dp/B079F4YNMS</v>
      </c>
      <c r="E59" s="9" t="s">
        <v>249</v>
      </c>
      <c r="F59" s="9" t="str">
        <f>_xlfn.XLOOKUP($E59,'Copy of Raw Data'!$E:$E,'Copy of Raw Data'!F:F,"ERROR",0,1)</f>
        <v>The Doux Mousse Def Texture Foam, Multi-Use Mousse Hair Foam to Style, Condition, Define, Volumize, and Add Shine - 7oz</v>
      </c>
      <c r="G59" s="9">
        <f>_xlfn.XLOOKUP($E59,'Copy of Raw Data'!$E:$E,'Copy of Raw Data'!G:G,"ERROR",0,1)</f>
        <v>6464</v>
      </c>
      <c r="H59" s="9">
        <f>_xlfn.XLOOKUP($E59,'Copy of Raw Data'!$E:$E,'Copy of Raw Data'!H:H,"ERROR",0,1)</f>
        <v>97809.21</v>
      </c>
      <c r="I59" s="9">
        <f>_xlfn.XLOOKUP($E59,'Copy of Raw Data'!$E:$E,'Copy of Raw Data'!I:I,"ERROR",0,1)</f>
        <v>0.0041442188778293</v>
      </c>
      <c r="J59" s="9" t="str">
        <f>_xlfn.XLOOKUP($E59,'Copy of Raw Data'!$E:$E,'Copy of Raw Data'!J:J,"ERROR",0,1)</f>
        <v>No</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15 to 20</v>
      </c>
      <c r="L59" s="9">
        <f>_xlfn.XLOOKUP($E59,'Copy of Raw Data'!$E:$E,'Copy of Raw Data'!L:L,"ERROR",0,1)</f>
        <v>15.12</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15 to 20</v>
      </c>
      <c r="N59" s="9">
        <f>_xlfn.XLOOKUP($E59,'Copy of Raw Data'!$E:$E,'Copy of Raw Data'!N:N,"ERROR",0,1)</f>
        <v>16.46</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8% to 10%</v>
      </c>
      <c r="P59" s="16">
        <f t="shared" si="2"/>
        <v>0.0814094775212638</v>
      </c>
      <c r="Q59" s="9">
        <f>_xlfn.XLOOKUP($E59,'Copy of Raw Data'!$E:$E,'Copy of Raw Data'!Q:Q,"ERROR",0,1)</f>
        <v>7</v>
      </c>
      <c r="R59" s="9" t="str">
        <f>_xlfn.XLOOKUP($E59,'Copy of Raw Data'!$E:$E,'Copy of Raw Data'!R:R,"ERROR",0,1)</f>
        <v>oz</v>
      </c>
      <c r="S59" s="17">
        <f t="shared" si="34"/>
        <v>2.16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4"/>
        <v>0.0795207497946761</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5"/>
        <v>0.0730470071017923</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6 to 8</v>
      </c>
      <c r="Z59" s="17">
        <f t="array" ref="Z59">_xlfn.IFS(AA59="oz",_xlfn.IFS(R59="oz",Q59,R59="fl oz",Q59*1.04,R59="ml",Q59*0.0338),AA59="fl oz",_xlfn.IFS(R59="oz",Q59/1.04,R59="fl oz",Q59,R59="ml",Q59*0.0338/1.04),AA59="ml",_xlfn.IFS(R59="oz",Q59/0.0338,R59="fl oz",Q59*1.04/0.0338,R59="ml",Q59))</f>
        <v>7</v>
      </c>
      <c r="AA59" s="9" t="str">
        <f>_xlfn.XLOOKUP($E59,'Copy of Raw Data'!$E:$E,'Copy of Raw Data'!AA:AA,"ERROR",0,1)</f>
        <v>oz</v>
      </c>
      <c r="AB59" s="9"/>
      <c r="AC59" s="9"/>
      <c r="AD59" s="9"/>
      <c r="AE59" s="9"/>
      <c r="AF59" s="9"/>
    </row>
    <row r="60" hidden="1" spans="1:32">
      <c r="A60" s="9" t="str">
        <f>_xlfn.XLOOKUP($E60,'Copy of Raw Data'!$E:$E,'Copy of Raw Data'!A:A,"ERROR",0,1)</f>
        <v>US</v>
      </c>
      <c r="B60" s="9" t="str">
        <f>_xlfn.XLOOKUP($E60,'Copy of Raw Data'!$E:$E,'Copy of Raw Data'!B:B,"ERROR",0,1)</f>
        <v>Hair Mousses</v>
      </c>
      <c r="C60" s="9" t="str">
        <f>_xlfn.XLOOKUP($E60,'Copy of Raw Data'!$E:$E,'Copy of Raw Data'!C:C,"ERROR",0,1)</f>
        <v>moroccanoil</v>
      </c>
      <c r="D60" s="9" t="str">
        <f>_xlfn.XLOOKUP($E60,'Copy of Raw Data'!$E:$E,'Copy of Raw Data'!D:D,"ERROR",0,1)</f>
        <v>www.amazon.com/dp/B07MR4FLCZ</v>
      </c>
      <c r="E60" s="9" t="s">
        <v>253</v>
      </c>
      <c r="F60" s="9" t="str">
        <f>_xlfn.XLOOKUP($E60,'Copy of Raw Data'!$E:$E,'Copy of Raw Data'!F:F,"ERROR",0,1)</f>
        <v>Moroccanoil Root Boost</v>
      </c>
      <c r="G60" s="9">
        <f>_xlfn.XLOOKUP($E60,'Copy of Raw Data'!$E:$E,'Copy of Raw Data'!G:G,"ERROR",0,1)</f>
        <v>6963</v>
      </c>
      <c r="H60" s="9">
        <f>_xlfn.XLOOKUP($E60,'Copy of Raw Data'!$E:$E,'Copy of Raw Data'!H:H,"ERROR",0,1)</f>
        <v>97477.66</v>
      </c>
      <c r="I60" s="9">
        <f>_xlfn.XLOOKUP($E60,'Copy of Raw Data'!$E:$E,'Copy of Raw Data'!I:I,"ERROR",0,1)</f>
        <v>0.00413927826194056</v>
      </c>
      <c r="J60" s="9" t="str">
        <f>_xlfn.XLOOKUP($E60,'Copy of Raw Data'!$E:$E,'Copy of 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 to 15</v>
      </c>
      <c r="L60" s="9">
        <f>_xlfn.XLOOKUP($E60,'Copy of Raw Data'!$E:$E,'Copy of Raw Data'!L:L,"ERROR",0,1)</f>
        <v>14</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 to 15</v>
      </c>
      <c r="N60" s="9">
        <f>_xlfn.XLOOKUP($E60,'Copy of Raw Data'!$E:$E,'Copy of Raw Data'!N:N,"ERROR",0,1)</f>
        <v>14</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No Discount</v>
      </c>
      <c r="P60" s="16">
        <f t="shared" si="2"/>
        <v>0</v>
      </c>
      <c r="Q60" s="9">
        <f>_xlfn.XLOOKUP($E60,'Copy of Raw Data'!$E:$E,'Copy of Raw Data'!Q:Q,"ERROR",0,1)</f>
        <v>0</v>
      </c>
      <c r="R60" s="9">
        <f>_xlfn.XLOOKUP($E60,'Copy of Raw Data'!$E:$E,'Copy of Raw Data'!R:R,"ERROR",0,1)</f>
        <v>0</v>
      </c>
      <c r="S60" s="17" t="e">
        <f t="shared" si="34"/>
        <v>#N/A</v>
      </c>
      <c r="T60" s="9" t="e">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#N/A</v>
      </c>
      <c r="U60" s="17" t="e">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#N/A</v>
      </c>
      <c r="V60" s="17" t="e">
        <f t="shared" si="4"/>
        <v>#N/A</v>
      </c>
      <c r="W60" s="17" t="e">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#N/A</v>
      </c>
      <c r="X60" s="17" t="e">
        <f t="shared" si="5"/>
        <v>#N/A</v>
      </c>
      <c r="Y60" s="9" t="e">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#N/A</v>
      </c>
      <c r="Z60" s="17" t="e">
        <f t="array" ref="Z60">_xlfn.IFS(AA60="oz",_xlfn.IFS(R60="oz",Q60,R60="fl oz",Q60*1.04,R60="ml",Q60*0.0338),AA60="fl oz",_xlfn.IFS(R60="oz",Q60/1.04,R60="fl oz",Q60,R60="ml",Q60*0.0338/1.04),AA60="ml",_xlfn.IFS(R60="oz",Q60/0.0338,R60="fl oz",Q60*1.04/0.0338,R60="ml",Q60))</f>
        <v>#N/A</v>
      </c>
      <c r="AA60" s="9" t="str">
        <f>_xlfn.XLOOKUP($E60,'Copy of Raw Data'!$E:$E,'Copy of Raw Data'!AA:AA,"ERROR",0,1)</f>
        <v>oz</v>
      </c>
      <c r="AB60" s="9"/>
      <c r="AC60" s="9"/>
      <c r="AD60" s="9"/>
      <c r="AE60" s="9"/>
      <c r="AF60" s="9"/>
    </row>
    <row r="61" hidden="1" spans="1:32">
      <c r="A61" s="9" t="str">
        <f>_xlfn.XLOOKUP($E61,'Copy of Raw Data'!$E:$E,'Copy of Raw Data'!A:A,"ERROR",0,1)</f>
        <v>US</v>
      </c>
      <c r="B61" s="9" t="str">
        <f>_xlfn.XLOOKUP($E61,'Copy of Raw Data'!$E:$E,'Copy of Raw Data'!B:B,"ERROR",0,1)</f>
        <v>Hair Mousses</v>
      </c>
      <c r="C61" s="9" t="str">
        <f>_xlfn.XLOOKUP($E61,'Copy of Raw Data'!$E:$E,'Copy of Raw Data'!C:C,"ERROR",0,1)</f>
        <v>The Doux</v>
      </c>
      <c r="D61" s="9" t="str">
        <f>_xlfn.XLOOKUP($E61,'Copy of Raw Data'!$E:$E,'Copy of Raw Data'!D:D,"ERROR",0,1)</f>
        <v>www.amazon.com/dp/B08J4GB7YG</v>
      </c>
      <c r="E61" s="9" t="s">
        <v>257</v>
      </c>
      <c r="F61" s="9" t="str">
        <f>_xlfn.XLOOKUP($E61,'Copy of Raw Data'!$E:$E,'Copy of Raw Data'!F:F,"ERROR",0,1)</f>
        <v>The Doux Mousse Define Texture Foam 7 Oz.</v>
      </c>
      <c r="G61" s="9">
        <f>_xlfn.XLOOKUP($E61,'Copy of Raw Data'!$E:$E,'Copy of Raw Data'!G:G,"ERROR",0,1)</f>
        <v>6556</v>
      </c>
      <c r="H61" s="9">
        <f>_xlfn.XLOOKUP($E61,'Copy of Raw Data'!$E:$E,'Copy of Raw Data'!H:H,"ERROR",0,1)</f>
        <v>97361.45</v>
      </c>
      <c r="I61" s="9">
        <f>_xlfn.XLOOKUP($E61,'Copy of Raw Data'!$E:$E,'Copy of Raw Data'!I:I,"ERROR",0,1)</f>
        <v>0.00404955938132657</v>
      </c>
      <c r="J61" s="9" t="str">
        <f>_xlfn.XLOOKUP($E61,'Copy of Raw Data'!$E:$E,'Copy of 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_xlfn.XLOOKUP($E61,'Copy of Raw Data'!$E:$E,'Copy of Raw Data'!L:L,"ERROR",0,1)</f>
        <v>14.74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15 to 20</v>
      </c>
      <c r="N61" s="9">
        <f>_xlfn.XLOOKUP($E61,'Copy of Raw Data'!$E:$E,'Copy of Raw Data'!N:N,"ERROR",0,1)</f>
        <v>15.42</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6">
        <f t="shared" si="2"/>
        <v>0.0440985732814526</v>
      </c>
      <c r="Q61" s="9">
        <f>_xlfn.XLOOKUP($E61,'Copy of Raw Data'!$E:$E,'Copy of Raw Data'!Q:Q,"ERROR",0,1)</f>
        <v>7</v>
      </c>
      <c r="R61" s="9" t="str">
        <f>_xlfn.XLOOKUP($E61,'Copy of Raw Data'!$E:$E,'Copy of Raw Data'!R:R,"ERROR",0,1)</f>
        <v>oz</v>
      </c>
      <c r="S61" s="17">
        <f t="shared" si="34"/>
        <v>2.10571428571429</v>
      </c>
      <c r="T61" s="9" t="str">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2 to 3</v>
      </c>
      <c r="U61" s="17"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0.05 to 0.1</v>
      </c>
      <c r="V61" s="17">
        <f t="shared" si="4"/>
        <v>0.0744963524807962</v>
      </c>
      <c r="W61" s="17"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0.05 to 0.1</v>
      </c>
      <c r="X61" s="17">
        <f t="shared" si="5"/>
        <v>0.0712111696217209</v>
      </c>
      <c r="Y61" s="9"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17">
        <f t="array" ref="Z61">_xlfn.IFS(AA61="oz",_xlfn.IFS(R61="oz",Q61,R61="fl oz",Q61*1.04,R61="ml",Q61*0.0338),AA61="fl oz",_xlfn.IFS(R61="oz",Q61/1.04,R61="fl oz",Q61,R61="ml",Q61*0.0338/1.04),AA61="ml",_xlfn.IFS(R61="oz",Q61/0.0338,R61="fl oz",Q61*1.04/0.0338,R61="ml",Q61))</f>
        <v>7</v>
      </c>
      <c r="AA61" s="9" t="str">
        <f>_xlfn.XLOOKUP($E61,'Copy of Raw Data'!$E:$E,'Copy of Raw Data'!AA:AA,"ERROR",0,1)</f>
        <v>oz</v>
      </c>
      <c r="AB61" s="9"/>
      <c r="AC61" s="9"/>
      <c r="AD61" s="9"/>
      <c r="AE61" s="9"/>
      <c r="AF61" s="9"/>
    </row>
    <row r="62" hidden="1" spans="1:32">
      <c r="A62" s="9" t="str">
        <f>_xlfn.XLOOKUP($E62,'Copy of Raw Data'!$E:$E,'Copy of Raw Data'!A:A,"ERROR",0,1)</f>
        <v>US</v>
      </c>
      <c r="B62" s="9" t="str">
        <f>_xlfn.XLOOKUP($E62,'Copy of Raw Data'!$E:$E,'Copy of Raw Data'!B:B,"ERROR",0,1)</f>
        <v>Hair Mousses</v>
      </c>
      <c r="C62" s="9" t="str">
        <f>_xlfn.XLOOKUP($E62,'Copy of Raw Data'!$E:$E,'Copy of Raw Data'!C:C,"ERROR",0,1)</f>
        <v>Carol's Daughter</v>
      </c>
      <c r="D62" s="9" t="str">
        <f>_xlfn.XLOOKUP($E62,'Copy of Raw Data'!$E:$E,'Copy of Raw Data'!D:D,"ERROR",0,1)</f>
        <v>www.amazon.com/dp/B09HX1S83D</v>
      </c>
      <c r="E62" s="9" t="s">
        <v>261</v>
      </c>
      <c r="F62" s="9" t="str">
        <f>_xlfn.XLOOKUP($E62,'Copy of Raw Data'!$E:$E,'Copy of Raw Data'!F:F,"ERROR",0,1)</f>
        <v>Carol's Daughter Wash Day Delight Hair Gel to Foam Mousse Styler and Hair Detangler for Curly Hair with Aloe, Natural-looking Hold 8.5 fl oz</v>
      </c>
      <c r="G62" s="9">
        <f>_xlfn.XLOOKUP($E62,'Copy of Raw Data'!$E:$E,'Copy of Raw Data'!G:G,"ERROR",0,1)</f>
        <v>7383</v>
      </c>
      <c r="H62" s="9">
        <f>_xlfn.XLOOKUP($E62,'Copy of Raw Data'!$E:$E,'Copy of Raw Data'!H:H,"ERROR",0,1)</f>
        <v>95251.14</v>
      </c>
      <c r="I62" s="9">
        <f>_xlfn.XLOOKUP($E62,'Copy of Raw Data'!$E:$E,'Copy of Raw Data'!I:I,"ERROR",0,1)</f>
        <v>0.00393334458268334</v>
      </c>
      <c r="J62" s="9" t="str">
        <f>_xlfn.XLOOKUP($E62,'Copy of Raw Data'!$E:$E,'Copy of 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_xlfn.XLOOKUP($E62,'Copy of Raw Data'!$E:$E,'Copy of Raw Data'!L:L,"ERROR",0,1)</f>
        <v>13.07</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 to 15</v>
      </c>
      <c r="N62" s="9">
        <f>_xlfn.XLOOKUP($E62,'Copy of Raw Data'!$E:$E,'Copy of Raw Data'!N:N,"ERROR",0,1)</f>
        <v>14.08</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6% to 8%</v>
      </c>
      <c r="P62" s="16">
        <f t="shared" si="2"/>
        <v>0.0717329545454545</v>
      </c>
      <c r="Q62" s="9">
        <f>_xlfn.XLOOKUP($E62,'Copy of Raw Data'!$E:$E,'Copy of Raw Data'!Q:Q,"ERROR",0,1)</f>
        <v>8.5</v>
      </c>
      <c r="R62" s="9" t="str">
        <f>_xlfn.XLOOKUP($E62,'Copy of Raw Data'!$E:$E,'Copy of Raw Data'!R:R,"ERROR",0,1)</f>
        <v>fl oz</v>
      </c>
      <c r="S62" s="17">
        <f t="shared" si="34"/>
        <v>1.47850678733032</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1 to 2</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4"/>
        <v>0.0538640575243651</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5"/>
        <v>0.050000229534336</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8 to 10</v>
      </c>
      <c r="Z62" s="17">
        <f t="array" ref="Z62">_xlfn.IFS(AA62="oz",_xlfn.IFS(R62="oz",Q62,R62="fl oz",Q62*1.04,R62="ml",Q62*0.0338),AA62="fl oz",_xlfn.IFS(R62="oz",Q62/1.04,R62="fl oz",Q62,R62="ml",Q62*0.0338/1.04),AA62="ml",_xlfn.IFS(R62="oz",Q62/0.0338,R62="fl oz",Q62*1.04/0.0338,R62="ml",Q62))</f>
        <v>8.84</v>
      </c>
      <c r="AA62" s="9" t="str">
        <f>_xlfn.XLOOKUP($E62,'Copy of Raw Data'!$E:$E,'Copy of Raw Data'!AA:AA,"ERROR",0,1)</f>
        <v>oz</v>
      </c>
      <c r="AB62" s="9"/>
      <c r="AC62" s="9"/>
      <c r="AD62" s="9"/>
      <c r="AE62" s="9"/>
      <c r="AF62" s="9"/>
    </row>
    <row r="63" hidden="1" spans="1:32">
      <c r="A63" s="9" t="str">
        <f>_xlfn.XLOOKUP($E63,'Copy of Raw Data'!$E:$E,'Copy of Raw Data'!A:A,"ERROR",0,1)</f>
        <v>US</v>
      </c>
      <c r="B63" s="9" t="str">
        <f>_xlfn.XLOOKUP($E63,'Copy of Raw Data'!$E:$E,'Copy of Raw Data'!B:B,"ERROR",0,1)</f>
        <v>Hair Mousses</v>
      </c>
      <c r="C63" s="9" t="str">
        <f>_xlfn.XLOOKUP($E63,'Copy of Raw Data'!$E:$E,'Copy of Raw Data'!C:C,"ERROR",0,1)</f>
        <v>giovanni</v>
      </c>
      <c r="D63" s="9" t="str">
        <f>_xlfn.XLOOKUP($E63,'Copy of Raw Data'!$E:$E,'Copy of Raw Data'!D:D,"ERROR",0,1)</f>
        <v>www.amazon.com/dp/B00FYD32HG</v>
      </c>
      <c r="E63" s="9" t="s">
        <v>265</v>
      </c>
      <c r="F63" s="9" t="str">
        <f>_xlfn.XLOOKUP($E63,'Copy of Raw Data'!$E:$E,'Copy of Raw Data'!F:F,"ERROR",0,1)</f>
        <v>GIOVANNI 2chic Ultra-Volume Foam Styling Mousse - Daily Volumizing Formula with Papaya &amp; Tangerine Butter, Promotes Weightless Control for Fine Limp Thin Hair, No Parabens, Color Safe - 7 oz</v>
      </c>
      <c r="G63" s="9">
        <f>_xlfn.XLOOKUP($E63,'Copy of Raw Data'!$E:$E,'Copy of Raw Data'!G:G,"ERROR",0,1)</f>
        <v>9480</v>
      </c>
      <c r="H63" s="9">
        <f>_xlfn.XLOOKUP($E63,'Copy of Raw Data'!$E:$E,'Copy of Raw Data'!H:H,"ERROR",0,1)</f>
        <v>92517.61</v>
      </c>
      <c r="I63" s="9">
        <f>_xlfn.XLOOKUP($E63,'Copy of Raw Data'!$E:$E,'Copy of Raw Data'!I:I,"ERROR",0,1)</f>
        <v>0.00388605054665421</v>
      </c>
      <c r="J63" s="9" t="str">
        <f>_xlfn.XLOOKUP($E63,'Copy of Raw Data'!$E:$E,'Copy of 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5 to 10</v>
      </c>
      <c r="L63" s="9">
        <f>_xlfn.XLOOKUP($E63,'Copy of Raw Data'!$E:$E,'Copy of Raw Data'!L:L,"ERROR",0,1)</f>
        <v>9.67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5 to 10</v>
      </c>
      <c r="N63" s="9">
        <f>_xlfn.XLOOKUP($E63,'Copy of Raw Data'!$E:$E,'Copy of Raw Data'!N:N,"ERROR",0,1)</f>
        <v>9.92</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2% to 4%</v>
      </c>
      <c r="P63" s="16">
        <f t="shared" si="2"/>
        <v>0.0252016129032258</v>
      </c>
      <c r="Q63" s="9">
        <f>_xlfn.XLOOKUP($E63,'Copy of Raw Data'!$E:$E,'Copy of Raw Data'!Q:Q,"ERROR",0,1)</f>
        <v>7</v>
      </c>
      <c r="R63" s="9" t="str">
        <f>_xlfn.XLOOKUP($E63,'Copy of Raw Data'!$E:$E,'Copy of Raw Data'!R:R,"ERROR",0,1)</f>
        <v>oz</v>
      </c>
      <c r="S63" s="17">
        <f t="shared" si="34"/>
        <v>1.38142857142857</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 to 0.05</v>
      </c>
      <c r="V63" s="17">
        <f t="shared" si="4"/>
        <v>0.0479250205323929</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 to 0.05</v>
      </c>
      <c r="X63" s="17">
        <f t="shared" si="5"/>
        <v>0.0467172327165564</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6 to 8</v>
      </c>
      <c r="Z63" s="17">
        <f t="array" ref="Z63">_xlfn.IFS(AA63="oz",_xlfn.IFS(R63="oz",Q63,R63="fl oz",Q63*1.04,R63="ml",Q63*0.0338),AA63="fl oz",_xlfn.IFS(R63="oz",Q63/1.04,R63="fl oz",Q63,R63="ml",Q63*0.0338/1.04),AA63="ml",_xlfn.IFS(R63="oz",Q63/0.0338,R63="fl oz",Q63*1.04/0.0338,R63="ml",Q63))</f>
        <v>7</v>
      </c>
      <c r="AA63" s="9" t="str">
        <f>_xlfn.XLOOKUP($E63,'Copy of Raw Data'!$E:$E,'Copy of Raw Data'!AA:AA,"ERROR",0,1)</f>
        <v>oz</v>
      </c>
      <c r="AB63" s="9"/>
      <c r="AC63" s="9"/>
      <c r="AD63" s="9"/>
      <c r="AE63" s="9"/>
      <c r="AF63" s="9"/>
    </row>
    <row r="64" hidden="1" spans="1:32">
      <c r="A64" s="9" t="str">
        <f>_xlfn.XLOOKUP($E64,'Copy of Raw Data'!$E:$E,'Copy of Raw Data'!A:A,"ERROR",0,1)</f>
        <v>US</v>
      </c>
      <c r="B64" s="9" t="str">
        <f>_xlfn.XLOOKUP($E64,'Copy of Raw Data'!$E:$E,'Copy of Raw Data'!B:B,"ERROR",0,1)</f>
        <v>Hair Mousses</v>
      </c>
      <c r="C64" s="9" t="str">
        <f>_xlfn.XLOOKUP($E64,'Copy of Raw Data'!$E:$E,'Copy of Raw Data'!C:C,"ERROR",0,1)</f>
        <v>TRESemmé</v>
      </c>
      <c r="D64" s="9" t="str">
        <f>_xlfn.XLOOKUP($E64,'Copy of Raw Data'!$E:$E,'Copy of Raw Data'!D:D,"ERROR",0,1)</f>
        <v>www.amazon.com/dp/B09HKWMQSD</v>
      </c>
      <c r="E64" s="9" t="s">
        <v>268</v>
      </c>
      <c r="F64" s="9" t="str">
        <f>_xlfn.XLOOKUP($E64,'Copy of Raw Data'!$E:$E,'Copy of Raw Data'!F:F,"ERROR",0,1)</f>
        <v>TRESemmé Mousse Tres Extra Hold, Extra Firm Control Mousse, Frizz Control with Flexible Feel, Hair Styling Mousse, Styling Foam for All Hair Types, Humidity Resistant, 2 pack - 10.5 oz each</v>
      </c>
      <c r="G64" s="9">
        <f>_xlfn.XLOOKUP($E64,'Copy of Raw Data'!$E:$E,'Copy of Raw Data'!G:G,"ERROR",0,1)</f>
        <v>5972</v>
      </c>
      <c r="H64" s="9">
        <f>_xlfn.XLOOKUP($E64,'Copy of Raw Data'!$E:$E,'Copy of Raw Data'!H:H,"ERROR",0,1)</f>
        <v>91405.19</v>
      </c>
      <c r="I64" s="9">
        <f>_xlfn.XLOOKUP($E64,'Copy of Raw Data'!$E:$E,'Copy of Raw Data'!I:I,"ERROR",0,1)</f>
        <v>0.00380346305670519</v>
      </c>
      <c r="J64" s="9" t="str">
        <f>_xlfn.XLOOKUP($E64,'Copy of Raw Data'!$E:$E,'Copy of 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15 to 20</v>
      </c>
      <c r="L64" s="9">
        <f>_xlfn.XLOOKUP($E64,'Copy of Raw Data'!$E:$E,'Copy of Raw Data'!L:L,"ERROR",0,1)</f>
        <v>15.68</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20 to 30</v>
      </c>
      <c r="N64" s="9">
        <f>_xlfn.XLOOKUP($E64,'Copy of Raw Data'!$E:$E,'Copy of Raw Data'!N:N,"ERROR",0,1)</f>
        <v>21.14</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25% to 30%</v>
      </c>
      <c r="P64" s="16">
        <f t="shared" si="2"/>
        <v>0.258278145695364</v>
      </c>
      <c r="Q64" s="9">
        <f>_xlfn.XLOOKUP($E64,'Copy of Raw Data'!$E:$E,'Copy of Raw Data'!Q:Q,"ERROR",0,1)</f>
        <v>21</v>
      </c>
      <c r="R64" s="9" t="str">
        <f>_xlfn.XLOOKUP($E64,'Copy of Raw Data'!$E:$E,'Copy of Raw Data'!R:R,"ERROR",0,1)</f>
        <v>oz</v>
      </c>
      <c r="S64" s="17">
        <f t="shared" si="34"/>
        <v>0.746666666666667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0.5 to 0.75</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4"/>
        <v>0.0340435125690452</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5"/>
        <v>0.0252508172697554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20 to 25</v>
      </c>
      <c r="Z64" s="17">
        <f t="array" ref="Z64">_xlfn.IFS(AA64="oz",_xlfn.IFS(R64="oz",Q64,R64="fl oz",Q64*1.04,R64="ml",Q64*0.0338),AA64="fl oz",_xlfn.IFS(R64="oz",Q64/1.04,R64="fl oz",Q64,R64="ml",Q64*0.0338/1.04),AA64="ml",_xlfn.IFS(R64="oz",Q64/0.0338,R64="fl oz",Q64*1.04/0.0338,R64="ml",Q64))</f>
        <v>21</v>
      </c>
      <c r="AA64" s="9" t="str">
        <f>_xlfn.XLOOKUP($E64,'Copy of Raw Data'!$E:$E,'Copy of Raw Data'!AA:AA,"ERROR",0,1)</f>
        <v>oz</v>
      </c>
      <c r="AB64" s="9"/>
      <c r="AC64" s="9"/>
      <c r="AD64" s="9"/>
      <c r="AE64" s="9"/>
      <c r="AF64" s="9"/>
    </row>
    <row r="65" hidden="1" spans="1:32">
      <c r="A65" s="9" t="str">
        <f>_xlfn.XLOOKUP($E65,'Copy of Raw Data'!$E:$E,'Copy of Raw Data'!A:A,"ERROR",0,1)</f>
        <v>US</v>
      </c>
      <c r="B65" s="9" t="str">
        <f>_xlfn.XLOOKUP($E65,'Copy of Raw Data'!$E:$E,'Copy of Raw Data'!B:B,"ERROR",0,1)</f>
        <v>Hair Mousses</v>
      </c>
      <c r="C65" s="9" t="str">
        <f>_xlfn.XLOOKUP($E65,'Copy of Raw Data'!$E:$E,'Copy of Raw Data'!C:C,"ERROR",0,1)</f>
        <v>Dove</v>
      </c>
      <c r="D65" s="9" t="str">
        <f>_xlfn.XLOOKUP($E65,'Copy of Raw Data'!$E:$E,'Copy of Raw Data'!D:D,"ERROR",0,1)</f>
        <v>www.amazon.com/dp/B006T8BYAM</v>
      </c>
      <c r="E65" s="9" t="s">
        <v>272</v>
      </c>
      <c r="F65" s="9" t="str">
        <f>_xlfn.XLOOKUP($E65,'Copy of Raw Data'!$E:$E,'Copy of Raw Data'!F:F,"ERROR",0,1)</f>
        <v>Dove STYLE+care Curls Defining Mousse, Soft Hold 7 oz</v>
      </c>
      <c r="G65" s="9">
        <f>_xlfn.XLOOKUP($E65,'Copy of Raw Data'!$E:$E,'Copy of Raw Data'!G:G,"ERROR",0,1)</f>
        <v>12989</v>
      </c>
      <c r="H65" s="9">
        <f>_xlfn.XLOOKUP($E65,'Copy of Raw Data'!$E:$E,'Copy of Raw Data'!H:H,"ERROR",0,1)</f>
        <v>89462.62</v>
      </c>
      <c r="I65" s="9">
        <f>_xlfn.XLOOKUP($E65,'Copy of Raw Data'!$E:$E,'Copy of Raw Data'!I:I,"ERROR",0,1)</f>
        <v>0.00379673512912243</v>
      </c>
      <c r="J65" s="9" t="str">
        <f>_xlfn.XLOOKUP($E65,'Copy of Raw Data'!$E:$E,'Copy of 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 to 10</v>
      </c>
      <c r="L65" s="9">
        <f>_xlfn.XLOOKUP($E65,'Copy of Raw Data'!$E:$E,'Copy of Raw Data'!L:L,"ERROR",0,1)</f>
        <v>6.87</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 to 10</v>
      </c>
      <c r="N65" s="9">
        <f>_xlfn.XLOOKUP($E65,'Copy of Raw Data'!$E:$E,'Copy of Raw Data'!N:N,"ERROR",0,1)</f>
        <v>6.99</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0% to 2%</v>
      </c>
      <c r="P65" s="16">
        <f t="shared" si="2"/>
        <v>0.0171673819742489</v>
      </c>
      <c r="Q65" s="9">
        <f>_xlfn.XLOOKUP($E65,'Copy of Raw Data'!$E:$E,'Copy of Raw Data'!Q:Q,"ERROR",0,1)</f>
        <v>7</v>
      </c>
      <c r="R65" s="9" t="str">
        <f>_xlfn.XLOOKUP($E65,'Copy of Raw Data'!$E:$E,'Copy of Raw Data'!R:R,"ERROR",0,1)</f>
        <v>oz</v>
      </c>
      <c r="S65" s="17">
        <f t="shared" si="34"/>
        <v>0.981428571428571</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0.75 to 1</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4"/>
        <v>0.0337697473307889</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5"/>
        <v>0.0331900091791874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6 to 8</v>
      </c>
      <c r="Z65" s="17">
        <f t="array" ref="Z65">_xlfn.IFS(AA65="oz",_xlfn.IFS(R65="oz",Q65,R65="fl oz",Q65*1.04,R65="ml",Q65*0.0338),AA65="fl oz",_xlfn.IFS(R65="oz",Q65/1.04,R65="fl oz",Q65,R65="ml",Q65*0.0338/1.04),AA65="ml",_xlfn.IFS(R65="oz",Q65/0.0338,R65="fl oz",Q65*1.04/0.0338,R65="ml",Q65))</f>
        <v>7</v>
      </c>
      <c r="AA65" s="9" t="str">
        <f>_xlfn.XLOOKUP($E65,'Copy of Raw Data'!$E:$E,'Copy of Raw Data'!AA:AA,"ERROR",0,1)</f>
        <v>oz</v>
      </c>
      <c r="AB65" s="9"/>
      <c r="AC65" s="9"/>
      <c r="AD65" s="9"/>
      <c r="AE65" s="9"/>
      <c r="AF65" s="9"/>
    </row>
    <row r="66" hidden="1" spans="1:32">
      <c r="A66" s="9" t="str">
        <f>_xlfn.XLOOKUP($E66,'Copy of Raw Data'!$E:$E,'Copy of Raw Data'!A:A,"ERROR",0,1)</f>
        <v>US</v>
      </c>
      <c r="B66" s="9" t="str">
        <f>_xlfn.XLOOKUP($E66,'Copy of Raw Data'!$E:$E,'Copy of Raw Data'!B:B,"ERROR",0,1)</f>
        <v>Hair Mousses</v>
      </c>
      <c r="C66" s="9" t="str">
        <f>_xlfn.XLOOKUP($E66,'Copy of Raw Data'!$E:$E,'Copy of Raw Data'!C:C,"ERROR",0,1)</f>
        <v>Fantasia IC</v>
      </c>
      <c r="D66" s="9" t="str">
        <f>_xlfn.XLOOKUP($E66,'Copy of Raw Data'!$E:$E,'Copy of Raw Data'!D:D,"ERROR",0,1)</f>
        <v>www.amazon.com/dp/B000O9L682</v>
      </c>
      <c r="E66" s="9" t="s">
        <v>276</v>
      </c>
      <c r="F66" s="9" t="str">
        <f>_xlfn.XLOOKUP($E66,'Copy of Raw Data'!$E:$E,'Copy of Raw Data'!F:F,"ERROR",0,1)</f>
        <v>Fantasia Liquid Mousse Spritz 2 oz. Super</v>
      </c>
      <c r="G66" s="9">
        <f>_xlfn.XLOOKUP($E66,'Copy of Raw Data'!$E:$E,'Copy of Raw Data'!G:G,"ERROR",0,1)</f>
        <v>13764</v>
      </c>
      <c r="H66" s="9">
        <f>_xlfn.XLOOKUP($E66,'Copy of Raw Data'!$E:$E,'Copy of Raw Data'!H:H,"ERROR",0,1)</f>
        <v>89304.37</v>
      </c>
      <c r="I66" s="9">
        <f>_xlfn.XLOOKUP($E66,'Copy of Raw Data'!$E:$E,'Copy of Raw Data'!I:I,"ERROR",0,1)</f>
        <v>0.00372371808958828</v>
      </c>
      <c r="J66" s="9" t="str">
        <f>_xlfn.XLOOKUP($E66,'Copy of Raw Data'!$E:$E,'Copy of 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_xlfn.XLOOKUP($E66,'Copy of Raw Data'!$E:$E,'Copy of Raw Data'!L:L,"ERROR",0,1)</f>
        <v>6.48</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_xlfn.XLOOKUP($E66,'Copy of Raw Data'!$E:$E,'Copy of Raw Data'!N:N,"ERROR",0,1)</f>
        <v>7.49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10% to 15%</v>
      </c>
      <c r="P66" s="16">
        <f t="shared" si="2"/>
        <v>0.134846461949266</v>
      </c>
      <c r="Q66" s="9">
        <f>_xlfn.XLOOKUP($E66,'Copy of Raw Data'!$E:$E,'Copy of Raw Data'!Q:Q,"ERROR",0,1)</f>
        <v>2</v>
      </c>
      <c r="R66" s="9" t="str">
        <f>_xlfn.XLOOKUP($E66,'Copy of Raw Data'!$E:$E,'Copy of Raw Data'!R:R,"ERROR",0,1)</f>
        <v>oz</v>
      </c>
      <c r="S66" s="17">
        <f t="shared" si="34"/>
        <v>3.24</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3 to 4</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0.1 to 0.2</v>
      </c>
      <c r="V66" s="17">
        <f t="shared" si="4"/>
        <v>0.126648630368617</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0.1 to 0.2</v>
      </c>
      <c r="X66" s="17">
        <f t="shared" si="5"/>
        <v>0.109570510652689</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 to 2</v>
      </c>
      <c r="Z66" s="17">
        <f t="array" ref="Z66">_xlfn.IFS(AA66="oz",_xlfn.IFS(R66="oz",Q66,R66="fl oz",Q66*1.04,R66="ml",Q66*0.0338),AA66="fl oz",_xlfn.IFS(R66="oz",Q66/1.04,R66="fl oz",Q66,R66="ml",Q66*0.0338/1.04),AA66="ml",_xlfn.IFS(R66="oz",Q66/0.0338,R66="fl oz",Q66*1.04/0.0338,R66="ml",Q66))</f>
        <v>2</v>
      </c>
      <c r="AA66" s="9" t="str">
        <f>_xlfn.XLOOKUP($E66,'Copy of Raw Data'!$E:$E,'Copy of Raw Data'!AA:AA,"ERROR",0,1)</f>
        <v>oz</v>
      </c>
      <c r="AB66" s="9"/>
      <c r="AC66" s="9"/>
      <c r="AD66" s="9"/>
      <c r="AE66" s="9"/>
      <c r="AF66" s="9"/>
    </row>
    <row r="67" hidden="1" spans="1:32">
      <c r="A67" s="9" t="str">
        <f>_xlfn.XLOOKUP($E67,'Copy of Raw Data'!$E:$E,'Copy of Raw Data'!A:A,"ERROR",0,1)</f>
        <v>US</v>
      </c>
      <c r="B67" s="9" t="str">
        <f>_xlfn.XLOOKUP($E67,'Copy of Raw Data'!$E:$E,'Copy of Raw Data'!B:B,"ERROR",0,1)</f>
        <v>Hair Mousses</v>
      </c>
      <c r="C67" s="9" t="str">
        <f>_xlfn.XLOOKUP($E67,'Copy of Raw Data'!$E:$E,'Copy of Raw Data'!C:C,"ERROR",0,1)</f>
        <v>redken</v>
      </c>
      <c r="D67" s="9" t="str">
        <f>_xlfn.XLOOKUP($E67,'Copy of Raw Data'!$E:$E,'Copy of Raw Data'!D:D,"ERROR",0,1)</f>
        <v>www.amazon.com/dp/B00IVX5T54</v>
      </c>
      <c r="E67" s="9" t="s">
        <v>280</v>
      </c>
      <c r="F67" s="9" t="str">
        <f>_xlfn.XLOOKUP($E67,'Copy of Raw Data'!$E:$E,'Copy of Raw Data'!F:F,"ERROR",0,1)</f>
        <v>Redken Root Lifter  Volumizing  Spray Foam | For All Hair Types | Provides Body, Volume &amp; Anti-Frizz Protection | Medium Control</v>
      </c>
      <c r="G67" s="9">
        <f>_xlfn.XLOOKUP($E67,'Copy of Raw Data'!$E:$E,'Copy of Raw Data'!G:G,"ERROR",0,1)</f>
        <v>3473</v>
      </c>
      <c r="H67" s="9">
        <f>_xlfn.XLOOKUP($E67,'Copy of Raw Data'!$E:$E,'Copy of Raw Data'!H:H,"ERROR",0,1)</f>
        <v>87586.91</v>
      </c>
      <c r="I67" s="9">
        <f>_xlfn.XLOOKUP($E67,'Copy of Raw Data'!$E:$E,'Copy of Raw Data'!I:I,"ERROR",0,1)</f>
        <v>0.00360054323391774</v>
      </c>
      <c r="J67" s="9" t="str">
        <f>_xlfn.XLOOKUP($E67,'Copy of Raw Data'!$E:$E,'Copy of 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20 to 30</v>
      </c>
      <c r="L67" s="9">
        <f>_xlfn.XLOOKUP($E67,'Copy of Raw Data'!$E:$E,'Copy of Raw Data'!L:L,"ERROR",0,1)</f>
        <v>25.35</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20 to 30</v>
      </c>
      <c r="N67" s="9">
        <f>_xlfn.XLOOKUP($E67,'Copy of Raw Data'!$E:$E,'Copy of Raw Data'!N:N,"ERROR",0,1)</f>
        <v>25.9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2% to 4%</v>
      </c>
      <c r="P67" s="16">
        <f t="shared" si="2"/>
        <v>0.0212355212355211</v>
      </c>
      <c r="Q67" s="9">
        <f>_xlfn.XLOOKUP($E67,'Copy of Raw Data'!$E:$E,'Copy of Raw Data'!Q:Q,"ERROR",0,1)</f>
        <v>0</v>
      </c>
      <c r="R67" s="9">
        <f>_xlfn.XLOOKUP($E67,'Copy of Raw Data'!$E:$E,'Copy of Raw Data'!R:R,"ERROR",0,1)</f>
        <v>0</v>
      </c>
      <c r="S67" s="17" t="e">
        <f t="shared" si="34"/>
        <v>#N/A</v>
      </c>
      <c r="T67" s="9" t="e">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#N/A</v>
      </c>
      <c r="U67" s="17" t="e">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#N/A</v>
      </c>
      <c r="V67" s="17" t="e">
        <f t="shared" si="4"/>
        <v>#N/A</v>
      </c>
      <c r="W67" s="17" t="e">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#N/A</v>
      </c>
      <c r="X67" s="17" t="e">
        <f t="shared" si="5"/>
        <v>#N/A</v>
      </c>
      <c r="Y67" s="9" t="e">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#N/A</v>
      </c>
      <c r="Z67" s="17" t="e">
        <f t="array" ref="Z67">_xlfn.IFS(AA67="oz",_xlfn.IFS(R67="oz",Q67,R67="fl oz",Q67*1.04,R67="ml",Q67*0.0338),AA67="fl oz",_xlfn.IFS(R67="oz",Q67/1.04,R67="fl oz",Q67,R67="ml",Q67*0.0338/1.04),AA67="ml",_xlfn.IFS(R67="oz",Q67/0.0338,R67="fl oz",Q67*1.04/0.0338,R67="ml",Q67))</f>
        <v>#N/A</v>
      </c>
      <c r="AA67" s="9" t="str">
        <f>_xlfn.XLOOKUP($E67,'Copy of Raw Data'!$E:$E,'Copy of Raw Data'!AA:AA,"ERROR",0,1)</f>
        <v>oz</v>
      </c>
      <c r="AB67" s="9"/>
      <c r="AC67" s="9"/>
      <c r="AD67" s="9"/>
      <c r="AE67" s="9"/>
      <c r="AF67" s="9"/>
    </row>
    <row r="68" hidden="1" spans="1:32">
      <c r="A68" s="9" t="str">
        <f>_xlfn.XLOOKUP($E68,'Copy of Raw Data'!$E:$E,'Copy of Raw Data'!A:A,"ERROR",0,1)</f>
        <v>US</v>
      </c>
      <c r="B68" s="9" t="str">
        <f>_xlfn.XLOOKUP($E68,'Copy of Raw Data'!$E:$E,'Copy of Raw Data'!B:B,"ERROR",0,1)</f>
        <v>Hair Mousses</v>
      </c>
      <c r="C68" s="9" t="str">
        <f>_xlfn.XLOOKUP($E68,'Copy of Raw Data'!$E:$E,'Copy of Raw Data'!C:C,"ERROR",0,1)</f>
        <v>alterna</v>
      </c>
      <c r="D68" s="9" t="str">
        <f>_xlfn.XLOOKUP($E68,'Copy of Raw Data'!$E:$E,'Copy of Raw Data'!D:D,"ERROR",0,1)</f>
        <v>www.amazon.com/dp/B07FW6D1F9</v>
      </c>
      <c r="E68" s="9" t="s">
        <v>284</v>
      </c>
      <c r="F68" s="9" t="str">
        <f>_xlfn.XLOOKUP($E68,'Copy of Raw Data'!$E:$E,'Copy of Raw Data'!F:F,"ERROR",0,1)</f>
        <v>Alterna Caviar Anti-Aging Multiplying Volume Styling Mousse, 8.2 Ounce | For Fine, Thin Hair | Medium Hold | Sulfate Free , 8.2 Fl Oz (Pack of 1)</v>
      </c>
      <c r="G68" s="9">
        <f>_xlfn.XLOOKUP($E68,'Copy of Raw Data'!$E:$E,'Copy of Raw Data'!G:G,"ERROR",0,1)</f>
        <v>3116</v>
      </c>
      <c r="H68" s="9">
        <f>_xlfn.XLOOKUP($E68,'Copy of Raw Data'!$E:$E,'Copy of Raw Data'!H:H,"ERROR",0,1)</f>
        <v>84689.67</v>
      </c>
      <c r="I68" s="9">
        <f>_xlfn.XLOOKUP($E68,'Copy of Raw Data'!$E:$E,'Copy of Raw Data'!I:I,"ERROR",0,1)</f>
        <v>0.00352933858966227</v>
      </c>
      <c r="J68" s="9" t="str">
        <f>_xlfn.XLOOKUP($E68,'Copy of Raw Data'!$E:$E,'Copy of 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_xlfn.XLOOKUP($E68,'Copy of Raw Data'!$E:$E,'Copy of Raw Data'!L:L,"ERROR",0,1)</f>
        <v>27.68</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30 to 40</v>
      </c>
      <c r="N68" s="9">
        <f>_xlfn.XLOOKUP($E68,'Copy of Raw Data'!$E:$E,'Copy of Raw Data'!N:N,"ERROR",0,1)</f>
        <v>32.62</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15% to 20%</v>
      </c>
      <c r="P68" s="16">
        <f t="shared" ref="P68:P131" si="38">(N68-L68)/N68</f>
        <v>0.151440833844267</v>
      </c>
      <c r="Q68" s="9">
        <f>_xlfn.XLOOKUP($E68,'Copy of Raw Data'!$E:$E,'Copy of Raw Data'!Q:Q,"ERROR",0,1)</f>
        <v>8.2</v>
      </c>
      <c r="R68" s="9" t="str">
        <f>_xlfn.XLOOKUP($E68,'Copy of Raw Data'!$E:$E,'Copy of Raw Data'!R:R,"ERROR",0,1)</f>
        <v>oz</v>
      </c>
      <c r="S68" s="17">
        <f t="shared" si="34"/>
        <v>3.37560975609756</v>
      </c>
      <c r="T68" s="9" t="str">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3 to 4</v>
      </c>
      <c r="U68" s="17"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7">
        <f t="shared" ref="V68:V131" si="39">N68/($Z68*29.57)</f>
        <v>0.134529887740541</v>
      </c>
      <c r="W68" s="17"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7">
        <f t="shared" ref="X68:X131" si="40">L68/($Z68*29.57)</f>
        <v>0.114156569364138</v>
      </c>
      <c r="Y68" s="9"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8 to 10</v>
      </c>
      <c r="Z68" s="17">
        <f t="array" ref="Z68">_xlfn.IFS(AA68="oz",_xlfn.IFS(R68="oz",Q68,R68="fl oz",Q68*1.04,R68="ml",Q68*0.0338),AA68="fl oz",_xlfn.IFS(R68="oz",Q68/1.04,R68="fl oz",Q68,R68="ml",Q68*0.0338/1.04),AA68="ml",_xlfn.IFS(R68="oz",Q68/0.0338,R68="fl oz",Q68*1.04/0.0338,R68="ml",Q68))</f>
        <v>8.2</v>
      </c>
      <c r="AA68" s="9" t="str">
        <f>_xlfn.XLOOKUP($E68,'Copy of Raw Data'!$E:$E,'Copy of Raw Data'!AA:AA,"ERROR",0,1)</f>
        <v>oz</v>
      </c>
      <c r="AB68" s="9"/>
      <c r="AC68" s="9"/>
      <c r="AD68" s="9"/>
      <c r="AE68" s="9"/>
      <c r="AF68" s="9"/>
    </row>
    <row r="69" hidden="1" spans="1:32">
      <c r="A69" s="9" t="str">
        <f>_xlfn.XLOOKUP($E69,'Copy of Raw Data'!$E:$E,'Copy of Raw Data'!A:A,"ERROR",0,1)</f>
        <v>US</v>
      </c>
      <c r="B69" s="9" t="str">
        <f>_xlfn.XLOOKUP($E69,'Copy of Raw Data'!$E:$E,'Copy of Raw Data'!B:B,"ERROR",0,1)</f>
        <v>Hair Mousses</v>
      </c>
      <c r="C69" s="9" t="str">
        <f>_xlfn.XLOOKUP($E69,'Copy of Raw Data'!$E:$E,'Copy of Raw Data'!C:C,"ERROR",0,1)</f>
        <v>davines</v>
      </c>
      <c r="D69" s="9" t="str">
        <f>_xlfn.XLOOKUP($E69,'Copy of Raw Data'!$E:$E,'Copy of Raw Data'!D:D,"ERROR",0,1)</f>
        <v>www.amazon.com/dp/B0130KXHW4</v>
      </c>
      <c r="E69" s="9" t="s">
        <v>287</v>
      </c>
      <c r="F69" s="9" t="str">
        <f>_xlfn.XLOOKUP($E69,'Copy of Raw Data'!$E:$E,'Copy of Raw Data'!F:F,"ERROR",0,1)</f>
        <v>Davines This Is A Curl Moisturizing Mousse, Volumizing, Paraben Free Formula For Bouncy And Defined Curls And Waves, 8.53 Fl. Oz. Davines This Is A Curl Moisturizing Mousse, Volumizing, Paraben Free Formula For Bouncy And Defined Curls And Waves, 8.53 Fl. Oz.</v>
      </c>
      <c r="G69" s="9">
        <f>_xlfn.XLOOKUP($E69,'Copy of Raw Data'!$E:$E,'Copy of Raw Data'!G:G,"ERROR",0,1)</f>
        <v>2395</v>
      </c>
      <c r="H69" s="9">
        <f>_xlfn.XLOOKUP($E69,'Copy of Raw Data'!$E:$E,'Copy of Raw Data'!H:H,"ERROR",0,1)</f>
        <v>83014.84</v>
      </c>
      <c r="I69" s="9">
        <f>_xlfn.XLOOKUP($E69,'Copy of Raw Data'!$E:$E,'Copy of Raw Data'!I:I,"ERROR",0,1)</f>
        <v>0.00351183577445504</v>
      </c>
      <c r="J69" s="9" t="str">
        <f>_xlfn.XLOOKUP($E69,'Copy of Raw Data'!$E:$E,'Copy of 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30 to 40</v>
      </c>
      <c r="L69" s="9">
        <f>_xlfn.XLOOKUP($E69,'Copy of Raw Data'!$E:$E,'Copy of Raw Data'!L:L,"ERROR",0,1)</f>
        <v>34.49</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_xlfn.XLOOKUP($E69,'Copy of Raw Data'!$E:$E,'Copy of Raw Data'!N:N,"ERROR",0,1)</f>
        <v>34.83</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0% to 2%</v>
      </c>
      <c r="P69" s="16">
        <f t="shared" si="38"/>
        <v>0.0097616996841802</v>
      </c>
      <c r="Q69" s="9">
        <f>_xlfn.XLOOKUP($E69,'Copy of Raw Data'!$E:$E,'Copy of Raw Data'!Q:Q,"ERROR",0,1)</f>
        <v>8.53</v>
      </c>
      <c r="R69" s="9" t="str">
        <f>_xlfn.XLOOKUP($E69,'Copy of Raw Data'!$E:$E,'Copy of Raw Data'!R:R,"ERROR",0,1)</f>
        <v>fl oz</v>
      </c>
      <c r="S69" s="17">
        <f t="shared" si="34"/>
        <v>3.88786184507169</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si="39"/>
        <v>0.132776060681351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si="40"/>
        <v>0.131479940651731</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8.8712</v>
      </c>
      <c r="AA69" s="9" t="str">
        <f>_xlfn.XLOOKUP($E69,'Copy of Raw Data'!$E:$E,'Copy of Raw Data'!AA:AA,"ERROR",0,1)</f>
        <v>oz</v>
      </c>
      <c r="AB69" s="9"/>
      <c r="AC69" s="9"/>
      <c r="AD69" s="9"/>
      <c r="AE69" s="9"/>
      <c r="AF69" s="9"/>
    </row>
    <row r="70" hidden="1" spans="1:32">
      <c r="A70" s="9" t="str">
        <f>_xlfn.XLOOKUP($E70,'Copy of Raw Data'!$E:$E,'Copy of Raw Data'!A:A,"ERROR",0,1)</f>
        <v>US</v>
      </c>
      <c r="B70" s="9" t="str">
        <f>_xlfn.XLOOKUP($E70,'Copy of Raw Data'!$E:$E,'Copy of Raw Data'!B:B,"ERROR",0,1)</f>
        <v>Hair Mousses</v>
      </c>
      <c r="C70" s="9" t="str">
        <f>_xlfn.XLOOKUP($E70,'Copy of Raw Data'!$E:$E,'Copy of Raw Data'!C:C,"ERROR",0,1)</f>
        <v>drybar</v>
      </c>
      <c r="D70" s="9" t="str">
        <f>_xlfn.XLOOKUP($E70,'Copy of Raw Data'!$E:$E,'Copy of Raw Data'!D:D,"ERROR",0,1)</f>
        <v>www.amazon.com/dp/B07RDMVS36</v>
      </c>
      <c r="E70" s="9" t="s">
        <v>291</v>
      </c>
      <c r="F70" s="9" t="str">
        <f>_xlfn.XLOOKUP($E70,'Copy of Raw Data'!$E:$E,'Copy of Raw Data'!F:F,"ERROR",0,1)</f>
        <v>Drybar Southern Belle Volume-Boosting Mousse</v>
      </c>
      <c r="G70" s="9">
        <f>_xlfn.XLOOKUP($E70,'Copy of Raw Data'!$E:$E,'Copy of Raw Data'!G:G,"ERROR",0,1)</f>
        <v>2872</v>
      </c>
      <c r="H70" s="9">
        <f>_xlfn.XLOOKUP($E70,'Copy of Raw Data'!$E:$E,'Copy of Raw Data'!H:H,"ERROR",0,1)</f>
        <v>82603.15</v>
      </c>
      <c r="I70" s="9">
        <f>_xlfn.XLOOKUP($E70,'Copy of Raw Data'!$E:$E,'Copy of Raw Data'!I:I,"ERROR",0,1)</f>
        <v>0.00337010204214816</v>
      </c>
      <c r="J70" s="9" t="str">
        <f>_xlfn.XLOOKUP($E70,'Copy of Raw Data'!$E:$E,'Copy of 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20 to 30</v>
      </c>
      <c r="L70" s="9">
        <f>_xlfn.XLOOKUP($E70,'Copy of Raw Data'!$E:$E,'Copy of Raw Data'!L:L,"ERROR",0,1)</f>
        <v>28.92</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20 to 30</v>
      </c>
      <c r="N70" s="9">
        <f>_xlfn.XLOOKUP($E70,'Copy of Raw Data'!$E:$E,'Copy of Raw Data'!N:N,"ERROR",0,1)</f>
        <v>29</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38"/>
        <v>0.00275862068965511</v>
      </c>
      <c r="Q70" s="9">
        <f>_xlfn.XLOOKUP($E70,'Copy of Raw Data'!$E:$E,'Copy of Raw Data'!Q:Q,"ERROR",0,1)</f>
        <v>0</v>
      </c>
      <c r="R70" s="9">
        <f>_xlfn.XLOOKUP($E70,'Copy of Raw Data'!$E:$E,'Copy of Raw Data'!R:R,"ERROR",0,1)</f>
        <v>0</v>
      </c>
      <c r="S70" s="17" t="e">
        <f t="shared" si="34"/>
        <v>#N/A</v>
      </c>
      <c r="T70" s="9" t="e">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#N/A</v>
      </c>
      <c r="U70" s="17" t="e">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#N/A</v>
      </c>
      <c r="V70" s="17" t="e">
        <f t="shared" si="39"/>
        <v>#N/A</v>
      </c>
      <c r="W70" s="17" t="e">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#N/A</v>
      </c>
      <c r="X70" s="17" t="e">
        <f t="shared" si="40"/>
        <v>#N/A</v>
      </c>
      <c r="Y70" s="9" t="e">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#N/A</v>
      </c>
      <c r="Z70" s="17" t="e">
        <f t="array" ref="Z70">_xlfn.IFS(AA70="oz",_xlfn.IFS(R70="oz",Q70,R70="fl oz",Q70*1.04,R70="ml",Q70*0.0338),AA70="fl oz",_xlfn.IFS(R70="oz",Q70/1.04,R70="fl oz",Q70,R70="ml",Q70*0.0338/1.04),AA70="ml",_xlfn.IFS(R70="oz",Q70/0.0338,R70="fl oz",Q70*1.04/0.0338,R70="ml",Q70))</f>
        <v>#N/A</v>
      </c>
      <c r="AA70" s="9" t="str">
        <f>_xlfn.XLOOKUP($E70,'Copy of Raw Data'!$E:$E,'Copy of Raw Data'!AA:AA,"ERROR",0,1)</f>
        <v>oz</v>
      </c>
      <c r="AB70" s="9"/>
      <c r="AC70" s="9"/>
      <c r="AD70" s="9"/>
      <c r="AE70" s="9"/>
      <c r="AF70" s="9"/>
    </row>
    <row r="71" hidden="1" spans="1:32">
      <c r="A71" s="9" t="str">
        <f>_xlfn.XLOOKUP($E71,'Copy of Raw Data'!$E:$E,'Copy of Raw Data'!A:A,"ERROR",0,1)</f>
        <v>US</v>
      </c>
      <c r="B71" s="9" t="str">
        <f>_xlfn.XLOOKUP($E71,'Copy of Raw Data'!$E:$E,'Copy of Raw Data'!B:B,"ERROR",0,1)</f>
        <v>Hair Mousses</v>
      </c>
      <c r="C71" s="9" t="str">
        <f>_xlfn.XLOOKUP($E71,'Copy of Raw Data'!$E:$E,'Copy of Raw Data'!C:C,"ERROR",0,1)</f>
        <v>roux</v>
      </c>
      <c r="D71" s="9" t="str">
        <f>_xlfn.XLOOKUP($E71,'Copy of Raw Data'!$E:$E,'Copy of Raw Data'!D:D,"ERROR",0,1)</f>
        <v>www.amazon.com/dp/B003UFE6FM</v>
      </c>
      <c r="E71" s="9" t="s">
        <v>295</v>
      </c>
      <c r="F71" s="9" t="str">
        <f>_xlfn.XLOOKUP($E71,'Copy of Raw Data'!$E:$E,'Copy of Raw Data'!F:F,"ERROR",0,1)</f>
        <v>Roux Fanci-Full Instant Color Mousse Enriches Light to Medium Brown Hair, 13 Chocolate Kiss, 6 Fl Oz (Pack of 1)</v>
      </c>
      <c r="G71" s="9">
        <f>_xlfn.XLOOKUP($E71,'Copy of Raw Data'!$E:$E,'Copy of Raw Data'!G:G,"ERROR",0,1)</f>
        <v>2006</v>
      </c>
      <c r="H71" s="9">
        <f>_xlfn.XLOOKUP($E71,'Copy of Raw Data'!$E:$E,'Copy of Raw Data'!H:H,"ERROR",0,1)</f>
        <v>79269.38</v>
      </c>
      <c r="I71" s="9">
        <f>_xlfn.XLOOKUP($E71,'Copy of Raw Data'!$E:$E,'Copy of Raw Data'!I:I,"ERROR",0,1)</f>
        <v>0.00336188355443238</v>
      </c>
      <c r="J71" s="9" t="str">
        <f>_xlfn.XLOOKUP($E71,'Copy of Raw Data'!$E:$E,'Copy of 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30 to 40</v>
      </c>
      <c r="L71" s="9">
        <f>_xlfn.XLOOKUP($E71,'Copy of Raw Data'!$E:$E,'Copy of Raw Data'!L:L,"ERROR",0,1)</f>
        <v>39.02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30 to 40</v>
      </c>
      <c r="N71" s="9">
        <f>_xlfn.XLOOKUP($E71,'Copy of Raw Data'!$E:$E,'Copy of Raw Data'!N:N,"ERROR",0,1)</f>
        <v>39.02</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6">
        <f t="shared" si="38"/>
        <v>0</v>
      </c>
      <c r="Q71" s="9">
        <f>_xlfn.XLOOKUP($E71,'Copy of Raw Data'!$E:$E,'Copy of Raw Data'!Q:Q,"ERROR",0,1)</f>
        <v>6</v>
      </c>
      <c r="R71" s="9" t="str">
        <f>_xlfn.XLOOKUP($E71,'Copy of Raw Data'!$E:$E,'Copy of Raw Data'!R:R,"ERROR",0,1)</f>
        <v>fl oz</v>
      </c>
      <c r="S71" s="17">
        <f t="shared" si="34"/>
        <v>6.25320512820513</v>
      </c>
      <c r="T71" s="9" t="str">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5 to 10</v>
      </c>
      <c r="U71" s="17"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0.2 to 0.3</v>
      </c>
      <c r="V71" s="17">
        <f t="shared" si="39"/>
        <v>0.211471258985632</v>
      </c>
      <c r="W71" s="17"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0.2 to 0.3</v>
      </c>
      <c r="X71" s="17">
        <f t="shared" si="40"/>
        <v>0.211471258985632</v>
      </c>
      <c r="Y71" s="9"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6 to 8</v>
      </c>
      <c r="Z71" s="17">
        <f t="array" ref="Z71">_xlfn.IFS(AA71="oz",_xlfn.IFS(R71="oz",Q71,R71="fl oz",Q71*1.04,R71="ml",Q71*0.0338),AA71="fl oz",_xlfn.IFS(R71="oz",Q71/1.04,R71="fl oz",Q71,R71="ml",Q71*0.0338/1.04),AA71="ml",_xlfn.IFS(R71="oz",Q71/0.0338,R71="fl oz",Q71*1.04/0.0338,R71="ml",Q71))</f>
        <v>6.24</v>
      </c>
      <c r="AA71" s="9" t="str">
        <f>_xlfn.XLOOKUP($E71,'Copy of Raw Data'!$E:$E,'Copy of Raw Data'!AA:AA,"ERROR",0,1)</f>
        <v>oz</v>
      </c>
      <c r="AB71" s="9"/>
      <c r="AC71" s="9"/>
      <c r="AD71" s="9"/>
      <c r="AE71" s="9"/>
      <c r="AF71" s="9"/>
    </row>
    <row r="72" hidden="1" spans="1:32">
      <c r="A72" s="9" t="str">
        <f>_xlfn.XLOOKUP($E72,'Copy of Raw Data'!$E:$E,'Copy of Raw Data'!A:A,"ERROR",0,1)</f>
        <v>US</v>
      </c>
      <c r="B72" s="9" t="str">
        <f>_xlfn.XLOOKUP($E72,'Copy of Raw Data'!$E:$E,'Copy of Raw Data'!B:B,"ERROR",0,1)</f>
        <v>Hair Mousses</v>
      </c>
      <c r="C72" s="9" t="str">
        <f>_xlfn.XLOOKUP($E72,'Copy of Raw Data'!$E:$E,'Copy of Raw Data'!C:C,"ERROR",0,1)</f>
        <v>Not Your Mother's</v>
      </c>
      <c r="D72" s="9" t="str">
        <f>_xlfn.XLOOKUP($E72,'Copy of Raw Data'!$E:$E,'Copy of Raw Data'!D:D,"ERROR",0,1)</f>
        <v>www.amazon.com/dp/B07QD2L6BC</v>
      </c>
      <c r="E72" s="9" t="s">
        <v>299</v>
      </c>
      <c r="F72" s="9" t="str">
        <f>_xlfn.XLOOKUP($E72,'Copy of Raw Data'!$E:$E,'Copy of Raw Data'!F:F,"ERROR",0,1)</f>
        <v>Not Your Mother's Curl Talk Curl Activating Mousse - 7 oz</v>
      </c>
      <c r="G72" s="9">
        <f>_xlfn.XLOOKUP($E72,'Copy of Raw Data'!$E:$E,'Copy of Raw Data'!G:G,"ERROR",0,1)</f>
        <v>9885</v>
      </c>
      <c r="H72" s="9">
        <f>_xlfn.XLOOKUP($E72,'Copy of Raw Data'!$E:$E,'Copy of Raw Data'!H:H,"ERROR",0,1)</f>
        <v>79076.07</v>
      </c>
      <c r="I72" s="9">
        <f>_xlfn.XLOOKUP($E72,'Copy of Raw Data'!$E:$E,'Copy of Raw Data'!I:I,"ERROR",0,1)</f>
        <v>0.0032662649296752</v>
      </c>
      <c r="J72" s="9" t="str">
        <f>_xlfn.XLOOKUP($E72,'Copy of Raw Data'!$E:$E,'Copy of 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 to 10</v>
      </c>
      <c r="L72" s="9">
        <f>_xlfn.XLOOKUP($E72,'Copy of Raw Data'!$E:$E,'Copy of Raw Data'!L:L,"ERROR",0,1)</f>
        <v>8</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 to 15</v>
      </c>
      <c r="N72" s="9">
        <f>_xlfn.XLOOKUP($E72,'Copy of Raw Data'!$E:$E,'Copy of Raw Data'!N:N,"ERROR",0,1)</f>
        <v>12.52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30% to 40%</v>
      </c>
      <c r="P72" s="16">
        <f t="shared" si="38"/>
        <v>0.361022364217252</v>
      </c>
      <c r="Q72" s="9">
        <f>_xlfn.XLOOKUP($E72,'Copy of Raw Data'!$E:$E,'Copy of Raw Data'!Q:Q,"ERROR",0,1)</f>
        <v>7</v>
      </c>
      <c r="R72" s="9" t="str">
        <f>_xlfn.XLOOKUP($E72,'Copy of Raw Data'!$E:$E,'Copy of Raw Data'!R:R,"ERROR",0,1)</f>
        <v>oz</v>
      </c>
      <c r="S72" s="17">
        <f t="shared" si="34"/>
        <v>1.14285714285714</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1 to 2</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7">
        <f t="shared" si="39"/>
        <v>0.0604860138170926</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 to 0.05</v>
      </c>
      <c r="X72" s="17">
        <f t="shared" si="40"/>
        <v>0.0386492101067684</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7</v>
      </c>
      <c r="AA72" s="9" t="str">
        <f>_xlfn.XLOOKUP($E72,'Copy of Raw Data'!$E:$E,'Copy of Raw Data'!AA:AA,"ERROR",0,1)</f>
        <v>oz</v>
      </c>
      <c r="AB72" s="9"/>
      <c r="AC72" s="9"/>
      <c r="AD72" s="9"/>
      <c r="AE72" s="9"/>
      <c r="AF72" s="9"/>
    </row>
    <row r="73" hidden="1" spans="1:32">
      <c r="A73" s="9" t="str">
        <f>_xlfn.XLOOKUP($E73,'Copy of Raw Data'!$E:$E,'Copy of Raw Data'!A:A,"ERROR",0,1)</f>
        <v>US</v>
      </c>
      <c r="B73" s="9" t="str">
        <f>_xlfn.XLOOKUP($E73,'Copy of Raw Data'!$E:$E,'Copy of Raw Data'!B:B,"ERROR",0,1)</f>
        <v>Hair Mousses</v>
      </c>
      <c r="C73" s="9" t="str">
        <f>_xlfn.XLOOKUP($E73,'Copy of Raw Data'!$E:$E,'Copy of Raw Data'!C:C,"ERROR",0,1)</f>
        <v>Herbal Essences</v>
      </c>
      <c r="D73" s="9" t="str">
        <f>_xlfn.XLOOKUP($E73,'Copy of Raw Data'!$E:$E,'Copy of Raw Data'!D:D,"ERROR",0,1)</f>
        <v>www.amazon.com/dp/B0741GKYMS</v>
      </c>
      <c r="E73" s="9" t="s">
        <v>302</v>
      </c>
      <c r="F73" s="9" t="str">
        <f>_xlfn.XLOOKUP($E73,'Copy of Raw Data'!$E:$E,'Copy of Raw Data'!F:F,"ERROR",0,1)</f>
        <v>Herbal Essences Mousse 6.8 Ounce Totally Twisted Curl Boosting (201ml) (Pack of 2)</v>
      </c>
      <c r="G73" s="9">
        <f>_xlfn.XLOOKUP($E73,'Copy of Raw Data'!$E:$E,'Copy of Raw Data'!G:G,"ERROR",0,1)</f>
        <v>5824</v>
      </c>
      <c r="H73" s="9">
        <f>_xlfn.XLOOKUP($E73,'Copy of Raw Data'!$E:$E,'Copy of Raw Data'!H:H,"ERROR",0,1)</f>
        <v>76826.99</v>
      </c>
      <c r="I73" s="9">
        <f>_xlfn.XLOOKUP($E73,'Copy of Raw Data'!$E:$E,'Copy of Raw Data'!I:I,"ERROR",0,1)</f>
        <v>0.00310791523568005</v>
      </c>
      <c r="J73" s="9" t="str">
        <f>_xlfn.XLOOKUP($E73,'Copy of Raw Data'!$E:$E,'Copy of 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10 to 15</v>
      </c>
      <c r="L73" s="9">
        <f>_xlfn.XLOOKUP($E73,'Copy of Raw Data'!$E:$E,'Copy of Raw Data'!L:L,"ERROR",0,1)</f>
        <v>13.68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_xlfn.XLOOKUP($E73,'Copy of Raw Data'!$E:$E,'Copy of Raw Data'!N:N,"ERROR",0,1)</f>
        <v>14.44</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4% to 6%</v>
      </c>
      <c r="P73" s="16">
        <f t="shared" si="38"/>
        <v>0.0526315789473684</v>
      </c>
      <c r="Q73" s="9">
        <f>_xlfn.XLOOKUP($E73,'Copy of Raw Data'!$E:$E,'Copy of Raw Data'!Q:Q,"ERROR",0,1)</f>
        <v>13.6</v>
      </c>
      <c r="R73" s="9" t="str">
        <f>_xlfn.XLOOKUP($E73,'Copy of Raw Data'!$E:$E,'Copy of Raw Data'!R:R,"ERROR",0,1)</f>
        <v>oz</v>
      </c>
      <c r="S73" s="17">
        <f t="shared" si="34"/>
        <v>1.00588235294118</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 to 0.05</v>
      </c>
      <c r="V73" s="17">
        <f t="shared" si="39"/>
        <v>0.0359068213013985</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40"/>
        <v>0.0340169886013249</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10 to 15</v>
      </c>
      <c r="Z73" s="17">
        <f t="array" ref="Z73">_xlfn.IFS(AA73="oz",_xlfn.IFS(R73="oz",Q73,R73="fl oz",Q73*1.04,R73="ml",Q73*0.0338),AA73="fl oz",_xlfn.IFS(R73="oz",Q73/1.04,R73="fl oz",Q73,R73="ml",Q73*0.0338/1.04),AA73="ml",_xlfn.IFS(R73="oz",Q73/0.0338,R73="fl oz",Q73*1.04/0.0338,R73="ml",Q73))</f>
        <v>13.6</v>
      </c>
      <c r="AA73" s="9" t="str">
        <f>_xlfn.XLOOKUP($E73,'Copy of Raw Data'!$E:$E,'Copy of Raw Data'!AA:AA,"ERROR",0,1)</f>
        <v>oz</v>
      </c>
      <c r="AB73" s="9"/>
      <c r="AC73" s="9"/>
      <c r="AD73" s="9"/>
      <c r="AE73" s="9"/>
      <c r="AF73" s="9"/>
    </row>
    <row r="74" hidden="1" spans="1:32">
      <c r="A74" s="9" t="str">
        <f>_xlfn.XLOOKUP($E74,'Copy of Raw Data'!$E:$E,'Copy of Raw Data'!A:A,"ERROR",0,1)</f>
        <v>US</v>
      </c>
      <c r="B74" s="9" t="str">
        <f>_xlfn.XLOOKUP($E74,'Copy of Raw Data'!$E:$E,'Copy of Raw Data'!B:B,"ERROR",0,1)</f>
        <v>Hair Mousses</v>
      </c>
      <c r="C74" s="9" t="str">
        <f>_xlfn.XLOOKUP($E74,'Copy of Raw Data'!$E:$E,'Copy of Raw Data'!C:C,"ERROR",0,1)</f>
        <v>authentic beauty concepts</v>
      </c>
      <c r="D74" s="9" t="str">
        <f>_xlfn.XLOOKUP($E74,'Copy of Raw Data'!$E:$E,'Copy of Raw Data'!D:D,"ERROR",0,1)</f>
        <v>www.amazon.com/dp/B08N7XN28F</v>
      </c>
      <c r="E74" s="9" t="s">
        <v>306</v>
      </c>
      <c r="F74" s="9" t="str">
        <f>_xlfn.XLOOKUP($E74,'Copy of Raw Data'!$E:$E,'Copy of Raw Data'!F:F,"ERROR",0,1)</f>
        <v>Amplify Mousse | Volumizing Mousse | Lightweight Medium Hold Styling | Heat Protection | All Hair Types | Vegan &amp; Cruelty-free | Silicone-free | 6.7 oz. | Authentic Beauty Concept</v>
      </c>
      <c r="G74" s="9">
        <f>_xlfn.XLOOKUP($E74,'Copy of Raw Data'!$E:$E,'Copy of Raw Data'!G:G,"ERROR",0,1)</f>
        <v>2727</v>
      </c>
      <c r="H74" s="9">
        <f>_xlfn.XLOOKUP($E74,'Copy of Raw Data'!$E:$E,'Copy of Raw Data'!H:H,"ERROR",0,1)</f>
        <v>73102.39</v>
      </c>
      <c r="I74" s="9">
        <f>_xlfn.XLOOKUP($E74,'Copy of Raw Data'!$E:$E,'Copy of Raw Data'!I:I,"ERROR",0,1)</f>
        <v>0.00299379938038444</v>
      </c>
      <c r="J74" s="9" t="str">
        <f>_xlfn.XLOOKUP($E74,'Copy of Raw Data'!$E:$E,'Copy of 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20 to 30</v>
      </c>
      <c r="L74" s="9">
        <f>_xlfn.XLOOKUP($E74,'Copy of Raw Data'!$E:$E,'Copy of Raw Data'!L:L,"ERROR",0,1)</f>
        <v>26.61</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20 to 30</v>
      </c>
      <c r="N74" s="9">
        <f>_xlfn.XLOOKUP($E74,'Copy of Raw Data'!$E:$E,'Copy of Raw Data'!N:N,"ERROR",0,1)</f>
        <v>27.96</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38"/>
        <v>0.0482832618025752</v>
      </c>
      <c r="Q74" s="9">
        <f>_xlfn.XLOOKUP($E74,'Copy of Raw Data'!$E:$E,'Copy of Raw Data'!Q:Q,"ERROR",0,1)</f>
        <v>6.7</v>
      </c>
      <c r="R74" s="9" t="str">
        <f>_xlfn.XLOOKUP($E74,'Copy of Raw Data'!$E:$E,'Copy of Raw Data'!R:R,"ERROR",0,1)</f>
        <v>oz</v>
      </c>
      <c r="S74" s="17">
        <f t="shared" si="34"/>
        <v>3.97164179104478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3 to 4</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7">
        <f t="shared" si="39"/>
        <v>0.141127302277924</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7">
        <f t="shared" si="40"/>
        <v>0.134313215794548</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17">
        <f t="array" ref="Z74">_xlfn.IFS(AA74="oz",_xlfn.IFS(R74="oz",Q74,R74="fl oz",Q74*1.04,R74="ml",Q74*0.0338),AA74="fl oz",_xlfn.IFS(R74="oz",Q74/1.04,R74="fl oz",Q74,R74="ml",Q74*0.0338/1.04),AA74="ml",_xlfn.IFS(R74="oz",Q74/0.0338,R74="fl oz",Q74*1.04/0.0338,R74="ml",Q74))</f>
        <v>6.7</v>
      </c>
      <c r="AA74" s="9" t="str">
        <f>_xlfn.XLOOKUP($E74,'Copy of Raw Data'!$E:$E,'Copy of Raw Data'!AA:AA,"ERROR",0,1)</f>
        <v>oz</v>
      </c>
      <c r="AB74" s="9"/>
      <c r="AC74" s="9"/>
      <c r="AD74" s="9"/>
      <c r="AE74" s="9"/>
      <c r="AF74" s="9"/>
    </row>
    <row r="75" hidden="1" spans="1:32">
      <c r="A75" s="9" t="str">
        <f>_xlfn.XLOOKUP($E75,'Copy of Raw Data'!$E:$E,'Copy of Raw Data'!A:A,"ERROR",0,1)</f>
        <v>US</v>
      </c>
      <c r="B75" s="9" t="str">
        <f>_xlfn.XLOOKUP($E75,'Copy of Raw Data'!$E:$E,'Copy of Raw Data'!B:B,"ERROR",0,1)</f>
        <v>Hair Mousses</v>
      </c>
      <c r="C75" s="9" t="str">
        <f>_xlfn.XLOOKUP($E75,'Copy of Raw Data'!$E:$E,'Copy of Raw Data'!C:C,"ERROR",0,1)</f>
        <v>Got2B</v>
      </c>
      <c r="D75" s="9" t="str">
        <f>_xlfn.XLOOKUP($E75,'Copy of Raw Data'!$E:$E,'Copy of Raw Data'!D:D,"ERROR",0,1)</f>
        <v>www.amazon.com/dp/B082NDT1YJ</v>
      </c>
      <c r="E75" s="9" t="s">
        <v>310</v>
      </c>
      <c r="F75" s="9" t="str">
        <f>_xlfn.XLOOKUP($E75,'Copy of Raw Data'!$E:$E,'Copy of Raw Data'!F:F,"ERROR",0,1)</f>
        <v>Got2b Volumaniac Bodifying Hair Mousse, 8 oz</v>
      </c>
      <c r="G75" s="9">
        <f>_xlfn.XLOOKUP($E75,'Copy of Raw Data'!$E:$E,'Copy of Raw Data'!G:G,"ERROR",0,1)</f>
        <v>3831</v>
      </c>
      <c r="H75" s="9">
        <f>_xlfn.XLOOKUP($E75,'Copy of Raw Data'!$E:$E,'Copy of Raw Data'!H:H,"ERROR",0,1)</f>
        <v>70418.23</v>
      </c>
      <c r="I75" s="9">
        <f>_xlfn.XLOOKUP($E75,'Copy of Raw Data'!$E:$E,'Copy of Raw Data'!I:I,"ERROR",0,1)</f>
        <v>0.00286906466586391</v>
      </c>
      <c r="J75" s="9" t="str">
        <f>_xlfn.XLOOKUP($E75,'Copy of Raw Data'!$E:$E,'Copy of 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15 to 20</v>
      </c>
      <c r="L75" s="9">
        <f>_xlfn.XLOOKUP($E75,'Copy of Raw Data'!$E:$E,'Copy of Raw Data'!L:L,"ERROR",0,1)</f>
        <v>18.45</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_xlfn.XLOOKUP($E75,'Copy of Raw Data'!$E:$E,'Copy of Raw Data'!N:N,"ERROR",0,1)</f>
        <v>20.23</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8% to 10%</v>
      </c>
      <c r="P75" s="16">
        <f t="shared" si="38"/>
        <v>0.0879881364310431</v>
      </c>
      <c r="Q75" s="9">
        <f>_xlfn.XLOOKUP($E75,'Copy of Raw Data'!$E:$E,'Copy of Raw Data'!Q:Q,"ERROR",0,1)</f>
        <v>8</v>
      </c>
      <c r="R75" s="9" t="str">
        <f>_xlfn.XLOOKUP($E75,'Copy of Raw Data'!$E:$E,'Copy of Raw Data'!R:R,"ERROR",0,1)</f>
        <v>oz</v>
      </c>
      <c r="S75" s="17">
        <f t="shared" si="34"/>
        <v>2.30625</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2 to 3</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17">
        <f t="shared" si="39"/>
        <v>0.0855174163003044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17">
        <f t="shared" si="40"/>
        <v>0.0779928982076429</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8</v>
      </c>
      <c r="AA75" s="9" t="str">
        <f>_xlfn.XLOOKUP($E75,'Copy of Raw Data'!$E:$E,'Copy of Raw Data'!AA:AA,"ERROR",0,1)</f>
        <v>oz</v>
      </c>
      <c r="AB75" s="9"/>
      <c r="AC75" s="9"/>
      <c r="AD75" s="9"/>
      <c r="AE75" s="9"/>
      <c r="AF75" s="9"/>
    </row>
    <row r="76" hidden="1" spans="1:32">
      <c r="A76" s="9" t="str">
        <f>_xlfn.XLOOKUP($E76,'Copy of Raw Data'!$E:$E,'Copy of Raw Data'!A:A,"ERROR",0,1)</f>
        <v>US</v>
      </c>
      <c r="B76" s="9" t="str">
        <f>_xlfn.XLOOKUP($E76,'Copy of Raw Data'!$E:$E,'Copy of Raw Data'!B:B,"ERROR",0,1)</f>
        <v>Hair Mousses</v>
      </c>
      <c r="C76" s="9" t="str">
        <f>_xlfn.XLOOKUP($E76,'Copy of Raw Data'!$E:$E,'Copy of Raw Data'!C:C,"ERROR",0,1)</f>
        <v>rusk</v>
      </c>
      <c r="D76" s="9" t="str">
        <f>_xlfn.XLOOKUP($E76,'Copy of Raw Data'!$E:$E,'Copy of Raw Data'!D:D,"ERROR",0,1)</f>
        <v>www.amazon.com/dp/B002RS6J4E</v>
      </c>
      <c r="E76" s="9" t="s">
        <v>313</v>
      </c>
      <c r="F76" s="9" t="str">
        <f>_xlfn.XLOOKUP($E76,'Copy of Raw Data'!$E:$E,'Copy of Raw Data'!F:F,"ERROR",0,1)</f>
        <v>RUSK Designer Collection Mousse Maximum Volume and Control, Firm-Holding Styling Mousse, 8.8 Ounce</v>
      </c>
      <c r="G76" s="9">
        <f>_xlfn.XLOOKUP($E76,'Copy of Raw Data'!$E:$E,'Copy of Raw Data'!G:G,"ERROR",0,1)</f>
        <v>4688</v>
      </c>
      <c r="H76" s="9">
        <f>_xlfn.XLOOKUP($E76,'Copy of Raw Data'!$E:$E,'Copy of Raw Data'!H:H,"ERROR",0,1)</f>
        <v>67484.3</v>
      </c>
      <c r="I76" s="9">
        <f>_xlfn.XLOOKUP($E76,'Copy of Raw Data'!$E:$E,'Copy of Raw Data'!I:I,"ERROR",0,1)</f>
        <v>0.00282313237088044</v>
      </c>
      <c r="J76" s="9" t="str">
        <f>_xlfn.XLOOKUP($E76,'Copy of Raw Data'!$E:$E,'Copy of 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_xlfn.XLOOKUP($E76,'Copy of Raw Data'!$E:$E,'Copy of Raw Data'!L:L,"ERROR",0,1)</f>
        <v>16.39</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15 to 20</v>
      </c>
      <c r="N76" s="9">
        <f>_xlfn.XLOOKUP($E76,'Copy of Raw Data'!$E:$E,'Copy of Raw Data'!N:N,"ERROR",0,1)</f>
        <v>17.44</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6% to 8%</v>
      </c>
      <c r="P76" s="16">
        <f t="shared" si="38"/>
        <v>0.0602064220183487</v>
      </c>
      <c r="Q76" s="9">
        <f>_xlfn.XLOOKUP($E76,'Copy of Raw Data'!$E:$E,'Copy of Raw Data'!Q:Q,"ERROR",0,1)</f>
        <v>8.8</v>
      </c>
      <c r="R76" s="9" t="str">
        <f>_xlfn.XLOOKUP($E76,'Copy of Raw Data'!$E:$E,'Copy of Raw Data'!R:R,"ERROR",0,1)</f>
        <v>oz</v>
      </c>
      <c r="S76" s="17">
        <f t="shared" si="34"/>
        <v>1.8625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1 to 2</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39"/>
        <v>0.0670212438896916</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40"/>
        <v>0.0629861345958742</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8 to 10</v>
      </c>
      <c r="Z76" s="17">
        <f t="array" ref="Z76">_xlfn.IFS(AA76="oz",_xlfn.IFS(R76="oz",Q76,R76="fl oz",Q76*1.04,R76="ml",Q76*0.0338),AA76="fl oz",_xlfn.IFS(R76="oz",Q76/1.04,R76="fl oz",Q76,R76="ml",Q76*0.0338/1.04),AA76="ml",_xlfn.IFS(R76="oz",Q76/0.0338,R76="fl oz",Q76*1.04/0.0338,R76="ml",Q76))</f>
        <v>8.8</v>
      </c>
      <c r="AA76" s="9" t="str">
        <f>_xlfn.XLOOKUP($E76,'Copy of Raw Data'!$E:$E,'Copy of Raw Data'!AA:AA,"ERROR",0,1)</f>
        <v>oz</v>
      </c>
      <c r="AB76" s="9"/>
      <c r="AC76" s="9"/>
      <c r="AD76" s="9"/>
      <c r="AE76" s="9"/>
      <c r="AF76" s="9"/>
    </row>
    <row r="77" hidden="1" spans="1:32">
      <c r="A77" s="9" t="str">
        <f>_xlfn.XLOOKUP($E77,'Copy of Raw Data'!$E:$E,'Copy of Raw Data'!A:A,"ERROR",0,1)</f>
        <v>US</v>
      </c>
      <c r="B77" s="9" t="str">
        <f>_xlfn.XLOOKUP($E77,'Copy of Raw Data'!$E:$E,'Copy of Raw Data'!B:B,"ERROR",0,1)</f>
        <v>Hair Mousses</v>
      </c>
      <c r="C77" s="9" t="str">
        <f>_xlfn.XLOOKUP($E77,'Copy of Raw Data'!$E:$E,'Copy of Raw Data'!C:C,"ERROR",0,1)</f>
        <v>Boldify</v>
      </c>
      <c r="D77" s="9" t="str">
        <f>_xlfn.XLOOKUP($E77,'Copy of Raw Data'!$E:$E,'Copy of Raw Data'!D:D,"ERROR",0,1)</f>
        <v>www.amazon.com/dp/B0739NH8XC</v>
      </c>
      <c r="E77" s="9" t="s">
        <v>317</v>
      </c>
      <c r="F77" s="9" t="str">
        <f>_xlfn.XLOOKUP($E77,'Copy of Raw Data'!$E:$E,'Copy of Raw Data'!F:F,"ERROR",0,1)</f>
        <v>Boldify Spray Root Booster - Volumizing Mousse for Fine Hair - Root Lifter Hair Products, Texture Spray Hair Styling Products for Root Boost &amp; Volume, Stylist Recommended - 8oz</v>
      </c>
      <c r="G77" s="9">
        <f>_xlfn.XLOOKUP($E77,'Copy of Raw Data'!$E:$E,'Copy of Raw Data'!G:G,"ERROR",0,1)</f>
        <v>2693</v>
      </c>
      <c r="H77" s="9">
        <f>_xlfn.XLOOKUP($E77,'Copy of Raw Data'!$E:$E,'Copy of Raw Data'!H:H,"ERROR",0,1)</f>
        <v>66403.91</v>
      </c>
      <c r="I77" s="9">
        <f>_xlfn.XLOOKUP($E77,'Copy of Raw Data'!$E:$E,'Copy of Raw Data'!I:I,"ERROR",0,1)</f>
        <v>0.0027706919485392</v>
      </c>
      <c r="J77" s="9" t="str">
        <f>_xlfn.XLOOKUP($E77,'Copy of Raw Data'!$E:$E,'Copy of 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20 to 30</v>
      </c>
      <c r="L77" s="9">
        <f>_xlfn.XLOOKUP($E77,'Copy of Raw Data'!$E:$E,'Copy of Raw Data'!L:L,"ERROR",0,1)</f>
        <v>24.81</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20 to 30</v>
      </c>
      <c r="N77" s="9">
        <f>_xlfn.XLOOKUP($E77,'Copy of Raw Data'!$E:$E,'Copy of Raw Data'!N:N,"ERROR",0,1)</f>
        <v>27.45</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8% to 10%</v>
      </c>
      <c r="P77" s="16">
        <f t="shared" si="38"/>
        <v>0.0961748633879782</v>
      </c>
      <c r="Q77" s="9">
        <f>_xlfn.XLOOKUP($E77,'Copy of Raw Data'!$E:$E,'Copy of Raw Data'!Q:Q,"ERROR",0,1)</f>
        <v>8</v>
      </c>
      <c r="R77" s="9" t="str">
        <f>_xlfn.XLOOKUP($E77,'Copy of Raw Data'!$E:$E,'Copy of Raw Data'!R:R,"ERROR",0,1)</f>
        <v>oz</v>
      </c>
      <c r="S77" s="17">
        <f t="shared" si="34"/>
        <v>3.10125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3 to 4</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0.1 to 0.2</v>
      </c>
      <c r="V77" s="17">
        <f t="shared" si="39"/>
        <v>0.116038214406493</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0.1 to 0.2</v>
      </c>
      <c r="X77" s="17">
        <f t="shared" si="40"/>
        <v>0.104878254988164</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6 to 8</v>
      </c>
      <c r="Z77" s="17">
        <f t="array" ref="Z77">_xlfn.IFS(AA77="oz",_xlfn.IFS(R77="oz",Q77,R77="fl oz",Q77*1.04,R77="ml",Q77*0.0338),AA77="fl oz",_xlfn.IFS(R77="oz",Q77/1.04,R77="fl oz",Q77,R77="ml",Q77*0.0338/1.04),AA77="ml",_xlfn.IFS(R77="oz",Q77/0.0338,R77="fl oz",Q77*1.04/0.0338,R77="ml",Q77))</f>
        <v>8</v>
      </c>
      <c r="AA77" s="9" t="str">
        <f>_xlfn.XLOOKUP($E77,'Copy of Raw Data'!$E:$E,'Copy of Raw Data'!AA:AA,"ERROR",0,1)</f>
        <v>oz</v>
      </c>
      <c r="AB77" s="9"/>
      <c r="AC77" s="9"/>
      <c r="AD77" s="9"/>
      <c r="AE77" s="9"/>
      <c r="AF77" s="9"/>
    </row>
    <row r="78" hidden="1" spans="1:32">
      <c r="A78" s="9" t="str">
        <f>_xlfn.XLOOKUP($E78,'Copy of Raw Data'!$E:$E,'Copy of Raw Data'!A:A,"ERROR",0,1)</f>
        <v>US</v>
      </c>
      <c r="B78" s="9" t="str">
        <f>_xlfn.XLOOKUP($E78,'Copy of Raw Data'!$E:$E,'Copy of Raw Data'!B:B,"ERROR",0,1)</f>
        <v>Hair Mousses</v>
      </c>
      <c r="C78" s="9" t="str">
        <f>_xlfn.XLOOKUP($E78,'Copy of Raw Data'!$E:$E,'Copy of Raw Data'!C:C,"ERROR",0,1)</f>
        <v>matrix</v>
      </c>
      <c r="D78" s="9" t="str">
        <f>_xlfn.XLOOKUP($E78,'Copy of Raw Data'!$E:$E,'Copy of Raw Data'!D:D,"ERROR",0,1)</f>
        <v>www.amazon.com/dp/B01540AD2U</v>
      </c>
      <c r="E78" s="9" t="s">
        <v>321</v>
      </c>
      <c r="F78" s="9" t="str">
        <f>_xlfn.XLOOKUP($E78,'Copy of Raw Data'!$E:$E,'Copy of Raw Data'!F:F,"ERROR",0,1)</f>
        <v>Matrix High Amplify Foam Volumizer Full Bodifying Mousse | Lightweight Lasting Volume | For Fine, Limp Hair | Conditioning Shine | Adds Thickness | Salon Hair Styling | Packaging May Vary | 8.3 Oz.</v>
      </c>
      <c r="G78" s="9">
        <f>_xlfn.XLOOKUP($E78,'Copy of Raw Data'!$E:$E,'Copy of Raw Data'!G:G,"ERROR",0,1)</f>
        <v>3160</v>
      </c>
      <c r="H78" s="9">
        <f>_xlfn.XLOOKUP($E78,'Copy of Raw Data'!$E:$E,'Copy of Raw Data'!H:H,"ERROR",0,1)</f>
        <v>65170.44</v>
      </c>
      <c r="I78" s="9">
        <f>_xlfn.XLOOKUP($E78,'Copy of Raw Data'!$E:$E,'Copy of Raw Data'!I:I,"ERROR",0,1)</f>
        <v>0.00271992872520674</v>
      </c>
      <c r="J78" s="9" t="str">
        <f>_xlfn.XLOOKUP($E78,'Copy of Raw Data'!$E:$E,'Copy of 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_xlfn.XLOOKUP($E78,'Copy of Raw Data'!$E:$E,'Copy of Raw Data'!L:L,"ERROR",0,1)</f>
        <v>20.75</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_xlfn.XLOOKUP($E78,'Copy of Raw Data'!$E:$E,'Copy of Raw Data'!N:N,"ERROR",0,1)</f>
        <v>22</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4% to 6%</v>
      </c>
      <c r="P78" s="16">
        <f t="shared" si="38"/>
        <v>0.0568181818181818</v>
      </c>
      <c r="Q78" s="9">
        <f>_xlfn.XLOOKUP($E78,'Copy of Raw Data'!$E:$E,'Copy of Raw Data'!Q:Q,"ERROR",0,1)</f>
        <v>8.3</v>
      </c>
      <c r="R78" s="9" t="str">
        <f>_xlfn.XLOOKUP($E78,'Copy of Raw Data'!$E:$E,'Copy of Raw Data'!R:R,"ERROR",0,1)</f>
        <v>oz</v>
      </c>
      <c r="S78" s="17">
        <f t="shared" si="34"/>
        <v>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2 to 3</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0.05 to 0.1</v>
      </c>
      <c r="V78" s="17">
        <f t="shared" si="39"/>
        <v>0.0896382282596738</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0.05 to 0.1</v>
      </c>
      <c r="X78" s="17">
        <f t="shared" si="40"/>
        <v>0.084545147108556</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8 to 10</v>
      </c>
      <c r="Z78" s="17">
        <f t="array" ref="Z78">_xlfn.IFS(AA78="oz",_xlfn.IFS(R78="oz",Q78,R78="fl oz",Q78*1.04,R78="ml",Q78*0.0338),AA78="fl oz",_xlfn.IFS(R78="oz",Q78/1.04,R78="fl oz",Q78,R78="ml",Q78*0.0338/1.04),AA78="ml",_xlfn.IFS(R78="oz",Q78/0.0338,R78="fl oz",Q78*1.04/0.0338,R78="ml",Q78))</f>
        <v>8.3</v>
      </c>
      <c r="AA78" s="9" t="str">
        <f>_xlfn.XLOOKUP($E78,'Copy of Raw Data'!$E:$E,'Copy of Raw Data'!AA:AA,"ERROR",0,1)</f>
        <v>oz</v>
      </c>
      <c r="AB78" s="9"/>
      <c r="AC78" s="9"/>
      <c r="AD78" s="9"/>
      <c r="AE78" s="9"/>
      <c r="AF78" s="9"/>
    </row>
    <row r="79" hidden="1" spans="1:32">
      <c r="A79" s="9" t="str">
        <f>_xlfn.XLOOKUP($E79,'Copy of Raw Data'!$E:$E,'Copy of Raw Data'!A:A,"ERROR",0,1)</f>
        <v>US</v>
      </c>
      <c r="B79" s="9" t="str">
        <f>_xlfn.XLOOKUP($E79,'Copy of Raw Data'!$E:$E,'Copy of Raw Data'!B:B,"ERROR",0,1)</f>
        <v>Hair Mousses</v>
      </c>
      <c r="C79" s="9" t="str">
        <f>_xlfn.XLOOKUP($E79,'Copy of Raw Data'!$E:$E,'Copy of Raw Data'!C:C,"ERROR",0,1)</f>
        <v>Suave</v>
      </c>
      <c r="D79" s="9" t="str">
        <f>_xlfn.XLOOKUP($E79,'Copy of Raw Data'!$E:$E,'Copy of Raw Data'!D:D,"ERROR",0,1)</f>
        <v>www.amazon.com/dp/B004DBXKWW</v>
      </c>
      <c r="E79" s="9" t="s">
        <v>325</v>
      </c>
      <c r="F79" s="9" t="str">
        <f>_xlfn.XLOOKUP($E79,'Copy of Raw Data'!$E:$E,'Copy of Raw Data'!F:F,"ERROR",0,1)</f>
        <v>Suave Professionals Mousse Captivating Curls 7 oz, Cream</v>
      </c>
      <c r="G79" s="9">
        <f>_xlfn.XLOOKUP($E79,'Copy of Raw Data'!$E:$E,'Copy of Raw Data'!G:G,"ERROR",0,1)</f>
        <v>16080</v>
      </c>
      <c r="H79" s="9">
        <f>_xlfn.XLOOKUP($E79,'Copy of Raw Data'!$E:$E,'Copy of Raw Data'!H:H,"ERROR",0,1)</f>
        <v>63976.42</v>
      </c>
      <c r="I79" s="9">
        <f>_xlfn.XLOOKUP($E79,'Copy of Raw Data'!$E:$E,'Copy of Raw Data'!I:I,"ERROR",0,1)</f>
        <v>0.00266449315279785</v>
      </c>
      <c r="J79" s="9" t="str">
        <f>_xlfn.XLOOKUP($E79,'Copy of Raw Data'!$E:$E,'Copy of 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0 to 5</v>
      </c>
      <c r="L79" s="9">
        <f>_xlfn.XLOOKUP($E79,'Copy of Raw Data'!$E:$E,'Copy of Raw Data'!L:L,"ERROR",0,1)</f>
        <v>3.98</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 to 10</v>
      </c>
      <c r="N79" s="9">
        <f>_xlfn.XLOOKUP($E79,'Copy of Raw Data'!$E:$E,'Copy of Raw Data'!N:N,"ERROR",0,1)</f>
        <v>5.37</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25% to 30%</v>
      </c>
      <c r="P79" s="16">
        <f t="shared" si="38"/>
        <v>0.258845437616387</v>
      </c>
      <c r="Q79" s="9">
        <f>_xlfn.XLOOKUP($E79,'Copy of Raw Data'!$E:$E,'Copy of Raw Data'!Q:Q,"ERROR",0,1)</f>
        <v>7</v>
      </c>
      <c r="R79" s="9" t="str">
        <f>_xlfn.XLOOKUP($E79,'Copy of Raw Data'!$E:$E,'Copy of Raw Data'!R:R,"ERROR",0,1)</f>
        <v>oz</v>
      </c>
      <c r="S79" s="17">
        <f t="shared" si="34"/>
        <v>0.568571428571429</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0.5 to 0.75</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 to 0.05</v>
      </c>
      <c r="V79" s="17">
        <f t="shared" si="39"/>
        <v>0.0259432822841683</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 to 0.05</v>
      </c>
      <c r="X79" s="17">
        <f t="shared" si="40"/>
        <v>0.0192279820281173</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17">
        <f t="array" ref="Z79">_xlfn.IFS(AA79="oz",_xlfn.IFS(R79="oz",Q79,R79="fl oz",Q79*1.04,R79="ml",Q79*0.0338),AA79="fl oz",_xlfn.IFS(R79="oz",Q79/1.04,R79="fl oz",Q79,R79="ml",Q79*0.0338/1.04),AA79="ml",_xlfn.IFS(R79="oz",Q79/0.0338,R79="fl oz",Q79*1.04/0.0338,R79="ml",Q79))</f>
        <v>7</v>
      </c>
      <c r="AA79" s="9" t="str">
        <f>_xlfn.XLOOKUP($E79,'Copy of Raw Data'!$E:$E,'Copy of Raw Data'!AA:AA,"ERROR",0,1)</f>
        <v>oz</v>
      </c>
      <c r="AB79" s="9"/>
      <c r="AC79" s="9"/>
      <c r="AD79" s="9"/>
      <c r="AE79" s="9"/>
      <c r="AF79" s="9"/>
    </row>
    <row r="80" hidden="1" spans="1:32">
      <c r="A80" s="9" t="str">
        <f>_xlfn.XLOOKUP($E80,'Copy of Raw Data'!$E:$E,'Copy of Raw Data'!A:A,"ERROR",0,1)</f>
        <v>US</v>
      </c>
      <c r="B80" s="9" t="str">
        <f>_xlfn.XLOOKUP($E80,'Copy of Raw Data'!$E:$E,'Copy of Raw Data'!B:B,"ERROR",0,1)</f>
        <v>Hair Mousses</v>
      </c>
      <c r="C80" s="9" t="str">
        <f>_xlfn.XLOOKUP($E80,'Copy of Raw Data'!$E:$E,'Copy of Raw Data'!C:C,"ERROR",0,1)</f>
        <v>Camille Rose</v>
      </c>
      <c r="D80" s="9" t="str">
        <f>_xlfn.XLOOKUP($E80,'Copy of Raw Data'!$E:$E,'Copy of Raw Data'!D:D,"ERROR",0,1)</f>
        <v>www.amazon.com/dp/B0933PJLR3</v>
      </c>
      <c r="E80" s="9" t="s">
        <v>329</v>
      </c>
      <c r="F80" s="9" t="str">
        <f>_xlfn.XLOOKUP($E80,'Copy of Raw Data'!$E:$E,'Copy of Raw Data'!F:F,"ERROR",0,1)</f>
        <v>Camille Rose Spiked Honey Mousse 4-in-1 Hair Styler to Define Curls and Hold Styles Into Place while Nourishing and Adding Shine | With Honey and Nettle Root</v>
      </c>
      <c r="G80" s="9">
        <f>_xlfn.XLOOKUP($E80,'Copy of Raw Data'!$E:$E,'Copy of Raw Data'!G:G,"ERROR",0,1)</f>
        <v>5266</v>
      </c>
      <c r="H80" s="9">
        <f>_xlfn.XLOOKUP($E80,'Copy of Raw Data'!$E:$E,'Copy of Raw Data'!H:H,"ERROR",0,1)</f>
        <v>62672.5</v>
      </c>
      <c r="I80" s="9">
        <f>_xlfn.XLOOKUP($E80,'Copy of Raw Data'!$E:$E,'Copy of Raw Data'!I:I,"ERROR",0,1)</f>
        <v>0.00259056460130556</v>
      </c>
      <c r="J80" s="9" t="str">
        <f>_xlfn.XLOOKUP($E80,'Copy of Raw Data'!$E:$E,'Copy of 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10 to 15</v>
      </c>
      <c r="L80" s="9">
        <f>_xlfn.XLOOKUP($E80,'Copy of Raw Data'!$E:$E,'Copy of Raw Data'!L:L,"ERROR",0,1)</f>
        <v>11.82</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10 to 15</v>
      </c>
      <c r="N80" s="9">
        <f>_xlfn.XLOOKUP($E80,'Copy of Raw Data'!$E:$E,'Copy of Raw Data'!N:N,"ERROR",0,1)</f>
        <v>12.21</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 to 4%</v>
      </c>
      <c r="P80" s="16">
        <f t="shared" si="38"/>
        <v>0.031941031941032</v>
      </c>
      <c r="Q80" s="9">
        <f>_xlfn.XLOOKUP($E80,'Copy of Raw Data'!$E:$E,'Copy of Raw Data'!Q:Q,"ERROR",0,1)</f>
        <v>8</v>
      </c>
      <c r="R80" s="9" t="str">
        <f>_xlfn.XLOOKUP($E80,'Copy of Raw Data'!$E:$E,'Copy of Raw Data'!R:R,"ERROR",0,1)</f>
        <v>fl oz</v>
      </c>
      <c r="S80" s="17">
        <f t="shared" si="34"/>
        <v>1.42067307692308</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1 to 2</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39"/>
        <v>0.049629627220936</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40"/>
        <v>0.0480444057126506</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8 to 10</v>
      </c>
      <c r="Z80" s="17">
        <f t="array" ref="Z80">_xlfn.IFS(AA80="oz",_xlfn.IFS(R80="oz",Q80,R80="fl oz",Q80*1.04,R80="ml",Q80*0.0338),AA80="fl oz",_xlfn.IFS(R80="oz",Q80/1.04,R80="fl oz",Q80,R80="ml",Q80*0.0338/1.04),AA80="ml",_xlfn.IFS(R80="oz",Q80/0.0338,R80="fl oz",Q80*1.04/0.0338,R80="ml",Q80))</f>
        <v>8.32</v>
      </c>
      <c r="AA80" s="9" t="str">
        <f>_xlfn.XLOOKUP($E80,'Copy of Raw Data'!$E:$E,'Copy of Raw Data'!AA:AA,"ERROR",0,1)</f>
        <v>oz</v>
      </c>
      <c r="AB80" s="9"/>
      <c r="AC80" s="9"/>
      <c r="AD80" s="9"/>
      <c r="AE80" s="9"/>
      <c r="AF80" s="9"/>
    </row>
    <row r="81" hidden="1" spans="1:32">
      <c r="A81" s="9" t="str">
        <f>_xlfn.XLOOKUP($E81,'Copy of Raw Data'!$E:$E,'Copy of Raw Data'!A:A,"ERROR",0,1)</f>
        <v>US</v>
      </c>
      <c r="B81" s="9" t="str">
        <f>_xlfn.XLOOKUP($E81,'Copy of Raw Data'!$E:$E,'Copy of Raw Data'!B:B,"ERROR",0,1)</f>
        <v>Hair Mousses</v>
      </c>
      <c r="C81" s="9" t="str">
        <f>_xlfn.XLOOKUP($E81,'Copy of Raw Data'!$E:$E,'Copy of Raw Data'!C:C,"ERROR",0,1)</f>
        <v>sexyhair</v>
      </c>
      <c r="D81" s="9" t="str">
        <f>_xlfn.XLOOKUP($E81,'Copy of Raw Data'!$E:$E,'Copy of Raw Data'!D:D,"ERROR",0,1)</f>
        <v>www.amazon.com/dp/B08D4P2VSH</v>
      </c>
      <c r="E81" s="9" t="s">
        <v>332</v>
      </c>
      <c r="F81" s="9" t="str">
        <f>_xlfn.XLOOKUP($E81,'Copy of Raw Data'!$E:$E,'Copy of Raw Data'!F:F,"ERROR",0,1)</f>
        <v>SexyHair Big Spray &amp; Play Volumizing Hairspray | Hold and Shine | Up to 72 Hour Humidity Resistance | All Hair Types</v>
      </c>
      <c r="G81" s="9">
        <f>_xlfn.XLOOKUP($E81,'Copy of Raw Data'!$E:$E,'Copy of Raw Data'!G:G,"ERROR",0,1)</f>
        <v>6669</v>
      </c>
      <c r="H81" s="9">
        <f>_xlfn.XLOOKUP($E81,'Copy of Raw Data'!$E:$E,'Copy of Raw Data'!H:H,"ERROR",0,1)</f>
        <v>60933.6</v>
      </c>
      <c r="I81" s="9">
        <f>_xlfn.XLOOKUP($E81,'Copy of Raw Data'!$E:$E,'Copy of Raw Data'!I:I,"ERROR",0,1)</f>
        <v>0.00247895965534985</v>
      </c>
      <c r="J81" s="9" t="str">
        <f>_xlfn.XLOOKUP($E81,'Copy of Raw Data'!$E:$E,'Copy of 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5 to 10</v>
      </c>
      <c r="L81" s="9">
        <f>_xlfn.XLOOKUP($E81,'Copy of Raw Data'!$E:$E,'Copy of Raw Data'!L:L,"ERROR",0,1)</f>
        <v>9.13</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5 to 10</v>
      </c>
      <c r="N81" s="9">
        <f>_xlfn.XLOOKUP($E81,'Copy of Raw Data'!$E:$E,'Copy of Raw Data'!N:N,"ERROR",0,1)</f>
        <v>9.13</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No Discount</v>
      </c>
      <c r="P81" s="16">
        <f t="shared" si="38"/>
        <v>0</v>
      </c>
      <c r="Q81" s="9">
        <f>_xlfn.XLOOKUP($E81,'Copy of Raw Data'!$E:$E,'Copy of Raw Data'!Q:Q,"ERROR",0,1)</f>
        <v>0</v>
      </c>
      <c r="R81" s="9">
        <f>_xlfn.XLOOKUP($E81,'Copy of Raw Data'!$E:$E,'Copy of Raw Data'!R:R,"ERROR",0,1)</f>
        <v>0</v>
      </c>
      <c r="S81" s="17" t="e">
        <f t="shared" si="34"/>
        <v>#N/A</v>
      </c>
      <c r="T81" s="9" t="e">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#N/A</v>
      </c>
      <c r="U81" s="17" t="e">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#N/A</v>
      </c>
      <c r="V81" s="17" t="e">
        <f t="shared" si="39"/>
        <v>#N/A</v>
      </c>
      <c r="W81" s="17" t="e">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#N/A</v>
      </c>
      <c r="X81" s="17" t="e">
        <f t="shared" si="40"/>
        <v>#N/A</v>
      </c>
      <c r="Y81" s="9" t="e">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#N/A</v>
      </c>
      <c r="Z81" s="17" t="e">
        <f t="array" ref="Z81">_xlfn.IFS(AA81="oz",_xlfn.IFS(R81="oz",Q81,R81="fl oz",Q81*1.04,R81="ml",Q81*0.0338),AA81="fl oz",_xlfn.IFS(R81="oz",Q81/1.04,R81="fl oz",Q81,R81="ml",Q81*0.0338/1.04),AA81="ml",_xlfn.IFS(R81="oz",Q81/0.0338,R81="fl oz",Q81*1.04/0.0338,R81="ml",Q81))</f>
        <v>#N/A</v>
      </c>
      <c r="AA81" s="9" t="str">
        <f>_xlfn.XLOOKUP($E81,'Copy of Raw Data'!$E:$E,'Copy of Raw Data'!AA:AA,"ERROR",0,1)</f>
        <v>oz</v>
      </c>
      <c r="AB81" s="9"/>
      <c r="AC81" s="9"/>
      <c r="AD81" s="9"/>
      <c r="AE81" s="9"/>
      <c r="AF81" s="9"/>
    </row>
    <row r="82" hidden="1" spans="1:32">
      <c r="A82" s="9" t="str">
        <f>_xlfn.XLOOKUP($E82,'Copy of Raw Data'!$E:$E,'Copy of Raw Data'!A:A,"ERROR",0,1)</f>
        <v>US</v>
      </c>
      <c r="B82" s="9" t="str">
        <f>_xlfn.XLOOKUP($E82,'Copy of Raw Data'!$E:$E,'Copy of Raw Data'!B:B,"ERROR",0,1)</f>
        <v>Hair Mousses</v>
      </c>
      <c r="C82" s="9" t="str">
        <f>_xlfn.XLOOKUP($E82,'Copy of Raw Data'!$E:$E,'Copy of Raw Data'!C:C,"ERROR",0,1)</f>
        <v>Unite </v>
      </c>
      <c r="D82" s="9" t="str">
        <f>_xlfn.XLOOKUP($E82,'Copy of Raw Data'!$E:$E,'Copy of Raw Data'!D:D,"ERROR",0,1)</f>
        <v>www.amazon.com/dp/B00Q923ZN2</v>
      </c>
      <c r="E82" s="9" t="s">
        <v>335</v>
      </c>
      <c r="F82" s="9" t="str">
        <f>_xlfn.XLOOKUP($E82,'Copy of Raw Data'!$E:$E,'Copy of Raw Data'!F:F,"ERROR",0,1)</f>
        <v>UNITE  Hair  ELEVATE  Mousse  - Volumizing Foam, 6 Oz (Pack of 1)</v>
      </c>
      <c r="G82" s="9">
        <f>_xlfn.XLOOKUP($E82,'Copy of Raw Data'!$E:$E,'Copy of Raw Data'!G:G,"ERROR",0,1)</f>
        <v>1967</v>
      </c>
      <c r="H82" s="9">
        <f>_xlfn.XLOOKUP($E82,'Copy of Raw Data'!$E:$E,'Copy of Raw Data'!H:H,"ERROR",0,1)</f>
        <v>58308.5</v>
      </c>
      <c r="I82" s="9">
        <f>_xlfn.XLOOKUP($E82,'Copy of Raw Data'!$E:$E,'Copy of Raw Data'!I:I,"ERROR",0,1)</f>
        <v>0.00244512530079576</v>
      </c>
      <c r="J82" s="9" t="str">
        <f>_xlfn.XLOOKUP($E82,'Copy of Raw Data'!$E:$E,'Copy of 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30 to 40</v>
      </c>
      <c r="L82" s="9">
        <f>_xlfn.XLOOKUP($E82,'Copy of Raw Data'!$E:$E,'Copy of Raw Data'!L:L,"ERROR",0,1)</f>
        <v>30.21</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30 to 40</v>
      </c>
      <c r="N82" s="9">
        <f>_xlfn.XLOOKUP($E82,'Copy of Raw Data'!$E:$E,'Copy of Raw Data'!N:N,"ERROR",0,1)</f>
        <v>30.58</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0% to 2%</v>
      </c>
      <c r="P82" s="16">
        <f t="shared" si="38"/>
        <v>0.0120994113799868</v>
      </c>
      <c r="Q82" s="9">
        <f>_xlfn.XLOOKUP($E82,'Copy of Raw Data'!$E:$E,'Copy of Raw Data'!Q:Q,"ERROR",0,1)</f>
        <v>6</v>
      </c>
      <c r="R82" s="9" t="str">
        <f>_xlfn.XLOOKUP($E82,'Copy of Raw Data'!$E:$E,'Copy of Raw Data'!R:R,"ERROR",0,1)</f>
        <v>oz</v>
      </c>
      <c r="S82" s="17">
        <f t="shared" si="34"/>
        <v>5.035</v>
      </c>
      <c r="T82" s="9" t="str">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5 to 10</v>
      </c>
      <c r="U82" s="17"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0.1 to 0.2</v>
      </c>
      <c r="V82" s="17">
        <f t="shared" si="39"/>
        <v>0.172359373238643</v>
      </c>
      <c r="W82" s="17"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0.1 to 0.2</v>
      </c>
      <c r="X82" s="17">
        <f t="shared" si="40"/>
        <v>0.170273926276632</v>
      </c>
      <c r="Y82" s="9"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4 to 6</v>
      </c>
      <c r="Z82" s="17">
        <f t="array" ref="Z82">_xlfn.IFS(AA82="oz",_xlfn.IFS(R82="oz",Q82,R82="fl oz",Q82*1.04,R82="ml",Q82*0.0338),AA82="fl oz",_xlfn.IFS(R82="oz",Q82/1.04,R82="fl oz",Q82,R82="ml",Q82*0.0338/1.04),AA82="ml",_xlfn.IFS(R82="oz",Q82/0.0338,R82="fl oz",Q82*1.04/0.0338,R82="ml",Q82))</f>
        <v>6</v>
      </c>
      <c r="AA82" s="9" t="str">
        <f>_xlfn.XLOOKUP($E82,'Copy of Raw Data'!$E:$E,'Copy of Raw Data'!AA:AA,"ERROR",0,1)</f>
        <v>oz</v>
      </c>
      <c r="AB82" s="9"/>
      <c r="AC82" s="9"/>
      <c r="AD82" s="9"/>
      <c r="AE82" s="9"/>
      <c r="AF82" s="9"/>
    </row>
    <row r="83" hidden="1" spans="1:32">
      <c r="A83" s="9" t="str">
        <f>_xlfn.XLOOKUP($E83,'Copy of Raw Data'!$E:$E,'Copy of Raw Data'!A:A,"ERROR",0,1)</f>
        <v>US</v>
      </c>
      <c r="B83" s="9" t="str">
        <f>_xlfn.XLOOKUP($E83,'Copy of Raw Data'!$E:$E,'Copy of Raw Data'!B:B,"ERROR",0,1)</f>
        <v>Hair Mousses</v>
      </c>
      <c r="C83" s="9" t="str">
        <f>_xlfn.XLOOKUP($E83,'Copy of Raw Data'!$E:$E,'Copy of Raw Data'!C:C,"ERROR",0,1)</f>
        <v>redken</v>
      </c>
      <c r="D83" s="9" t="str">
        <f>_xlfn.XLOOKUP($E83,'Copy of Raw Data'!$E:$E,'Copy of Raw Data'!D:D,"ERROR",0,1)</f>
        <v>www.amazon.com/dp/B01GH1375K</v>
      </c>
      <c r="E83" s="9" t="s">
        <v>338</v>
      </c>
      <c r="F83" s="9" t="str">
        <f>_xlfn.XLOOKUP($E83,'Copy of Raw Data'!$E:$E,'Copy of Raw Data'!F:F,"ERROR",0,1)</f>
        <v>Redken Full Volume Mousse | For All Hair Types | Volumizing Hair Mousse | Adds Maximum Body &amp; Lift to Lengths and Ends | Moisturizes Hair and Protects Against Heat &amp; Damage | Medium Control</v>
      </c>
      <c r="G83" s="9">
        <f>_xlfn.XLOOKUP($E83,'Copy of Raw Data'!$E:$E,'Copy of Raw Data'!G:G,"ERROR",0,1)</f>
        <v>4424</v>
      </c>
      <c r="H83" s="9">
        <f>_xlfn.XLOOKUP($E83,'Copy of Raw Data'!$E:$E,'Copy of Raw Data'!H:H,"ERROR",0,1)</f>
        <v>57512.67</v>
      </c>
      <c r="I83" s="9">
        <f>_xlfn.XLOOKUP($E83,'Copy of Raw Data'!$E:$E,'Copy of Raw Data'!I:I,"ERROR",0,1)</f>
        <v>0.00243795522189003</v>
      </c>
      <c r="J83" s="9" t="str">
        <f>_xlfn.XLOOKUP($E83,'Copy of Raw Data'!$E:$E,'Copy of 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10 to 15</v>
      </c>
      <c r="L83" s="9">
        <f>_xlfn.XLOOKUP($E83,'Copy of Raw Data'!$E:$E,'Copy of Raw Data'!L:L,"ERROR",0,1)</f>
        <v>13</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10 to 15</v>
      </c>
      <c r="N83" s="9">
        <f>_xlfn.XLOOKUP($E83,'Copy of Raw Data'!$E:$E,'Copy of Raw Data'!N:N,"ERROR",0,1)</f>
        <v>13</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No Discount</v>
      </c>
      <c r="P83" s="16">
        <f t="shared" si="38"/>
        <v>0</v>
      </c>
      <c r="Q83" s="9">
        <f>_xlfn.XLOOKUP($E83,'Copy of Raw Data'!$E:$E,'Copy of Raw Data'!Q:Q,"ERROR",0,1)</f>
        <v>0</v>
      </c>
      <c r="R83" s="9">
        <f>_xlfn.XLOOKUP($E83,'Copy of Raw Data'!$E:$E,'Copy of Raw Data'!R:R,"ERROR",0,1)</f>
        <v>0</v>
      </c>
      <c r="S83" s="17" t="e">
        <f t="shared" si="34"/>
        <v>#N/A</v>
      </c>
      <c r="T83" s="9" t="e">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#N/A</v>
      </c>
      <c r="U83" s="17" t="e">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#N/A</v>
      </c>
      <c r="V83" s="17" t="e">
        <f t="shared" si="39"/>
        <v>#N/A</v>
      </c>
      <c r="W83" s="17" t="e">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#N/A</v>
      </c>
      <c r="X83" s="17" t="e">
        <f t="shared" si="40"/>
        <v>#N/A</v>
      </c>
      <c r="Y83" s="9" t="e">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#N/A</v>
      </c>
      <c r="Z83" s="17" t="e">
        <f t="array" ref="Z83">_xlfn.IFS(AA83="oz",_xlfn.IFS(R83="oz",Q83,R83="fl oz",Q83*1.04,R83="ml",Q83*0.0338),AA83="fl oz",_xlfn.IFS(R83="oz",Q83/1.04,R83="fl oz",Q83,R83="ml",Q83*0.0338/1.04),AA83="ml",_xlfn.IFS(R83="oz",Q83/0.0338,R83="fl oz",Q83*1.04/0.0338,R83="ml",Q83))</f>
        <v>#N/A</v>
      </c>
      <c r="AA83" s="9" t="str">
        <f>_xlfn.XLOOKUP($E83,'Copy of Raw Data'!$E:$E,'Copy of Raw Data'!AA:AA,"ERROR",0,1)</f>
        <v>oz</v>
      </c>
      <c r="AB83" s="9"/>
      <c r="AC83" s="9"/>
      <c r="AD83" s="9"/>
      <c r="AE83" s="9"/>
      <c r="AF83" s="9"/>
    </row>
    <row r="84" hidden="1" spans="1:32">
      <c r="A84" s="9" t="str">
        <f>_xlfn.XLOOKUP($E84,'Copy of Raw Data'!$E:$E,'Copy of Raw Data'!A:A,"ERROR",0,1)</f>
        <v>US</v>
      </c>
      <c r="B84" s="9" t="str">
        <f>_xlfn.XLOOKUP($E84,'Copy of Raw Data'!$E:$E,'Copy of Raw Data'!B:B,"ERROR",0,1)</f>
        <v>Hair Mousses</v>
      </c>
      <c r="C84" s="9" t="str">
        <f>_xlfn.XLOOKUP($E84,'Copy of Raw Data'!$E:$E,'Copy of Raw Data'!C:C,"ERROR",0,1)</f>
        <v>puff.me</v>
      </c>
      <c r="D84" s="9" t="str">
        <f>_xlfn.XLOOKUP($E84,'Copy of Raw Data'!$E:$E,'Copy of Raw Data'!D:D,"ERROR",0,1)</f>
        <v>www.amazon.com/dp/B0BDMYS6X3</v>
      </c>
      <c r="E84" s="9" t="s">
        <v>342</v>
      </c>
      <c r="F84" s="9" t="str">
        <f>_xlfn.XLOOKUP($E84,'Copy of Raw Data'!$E:$E,'Copy of Raw Data'!F:F,"ERROR",0,1)</f>
        <v>PUFF.ME Hair Volumizing Mousse | Lightweight &amp; Flexible Hold Hair Mousse for Curls, Waves, or Straight Hair | Paraben &amp; Sulfate-Free Hair Volumizer for Fine Hair with Vitamin B5 &amp; E, (250 mL) DesignMe</v>
      </c>
      <c r="G84" s="9">
        <f>_xlfn.XLOOKUP($E84,'Copy of Raw Data'!$E:$E,'Copy of Raw Data'!G:G,"ERROR",0,1)</f>
        <v>2083</v>
      </c>
      <c r="H84" s="9">
        <f>_xlfn.XLOOKUP($E84,'Copy of Raw Data'!$E:$E,'Copy of Raw Data'!H:H,"ERROR",0,1)</f>
        <v>57344.02</v>
      </c>
      <c r="I84" s="9">
        <f>_xlfn.XLOOKUP($E84,'Copy of Raw Data'!$E:$E,'Copy of Raw Data'!I:I,"ERROR",0,1)</f>
        <v>0.00239506441783402</v>
      </c>
      <c r="J84" s="9" t="str">
        <f>_xlfn.XLOOKUP($E84,'Copy of Raw Data'!$E:$E,'Copy of 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 to 30</v>
      </c>
      <c r="L84" s="9">
        <f>_xlfn.XLOOKUP($E84,'Copy of Raw Data'!$E:$E,'Copy of Raw Data'!L:L,"ERROR",0,1)</f>
        <v>27.48</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 to 30</v>
      </c>
      <c r="N84" s="9">
        <f>_xlfn.XLOOKUP($E84,'Copy of Raw Data'!$E:$E,'Copy of Raw Data'!N:N,"ERROR",0,1)</f>
        <v>27.58</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0% to 2%</v>
      </c>
      <c r="P84" s="16">
        <f t="shared" si="38"/>
        <v>0.00362581580855685</v>
      </c>
      <c r="Q84" s="9">
        <f>_xlfn.XLOOKUP($E84,'Copy of Raw Data'!$E:$E,'Copy of Raw Data'!Q:Q,"ERROR",0,1)</f>
        <v>250</v>
      </c>
      <c r="R84" s="9" t="str">
        <f>_xlfn.XLOOKUP($E84,'Copy of Raw Data'!$E:$E,'Copy of Raw Data'!R:R,"ERROR",0,1)</f>
        <v>ml</v>
      </c>
      <c r="S84" s="17">
        <f t="shared" si="34"/>
        <v>3.25207100591716</v>
      </c>
      <c r="T84" s="9" t="str">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3 to 4</v>
      </c>
      <c r="U84" s="17"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0.1 to 0.2</v>
      </c>
      <c r="V84" s="17">
        <f t="shared" si="39"/>
        <v>0.110378942355218</v>
      </c>
      <c r="W84" s="17"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0.1 to 0.2</v>
      </c>
      <c r="X84" s="17">
        <f t="shared" si="40"/>
        <v>0.109978728641094</v>
      </c>
      <c r="Y84" s="9"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8 to 10</v>
      </c>
      <c r="Z84" s="17">
        <f t="array" ref="Z84">_xlfn.IFS(AA84="oz",_xlfn.IFS(R84="oz",Q84,R84="fl oz",Q84*1.04,R84="ml",Q84*0.0338),AA84="fl oz",_xlfn.IFS(R84="oz",Q84/1.04,R84="fl oz",Q84,R84="ml",Q84*0.0338/1.04),AA84="ml",_xlfn.IFS(R84="oz",Q84/0.0338,R84="fl oz",Q84*1.04/0.0338,R84="ml",Q84))</f>
        <v>8.45</v>
      </c>
      <c r="AA84" s="9" t="str">
        <f>_xlfn.XLOOKUP($E84,'Copy of Raw Data'!$E:$E,'Copy of Raw Data'!AA:AA,"ERROR",0,1)</f>
        <v>oz</v>
      </c>
      <c r="AB84" s="9"/>
      <c r="AC84" s="9"/>
      <c r="AD84" s="9"/>
      <c r="AE84" s="9"/>
      <c r="AF84" s="9"/>
    </row>
    <row r="85" hidden="1" spans="1:32">
      <c r="A85" s="9" t="str">
        <f>_xlfn.XLOOKUP($E85,'Copy of Raw Data'!$E:$E,'Copy of Raw Data'!A:A,"ERROR",0,1)</f>
        <v>US</v>
      </c>
      <c r="B85" s="9" t="str">
        <f>_xlfn.XLOOKUP($E85,'Copy of Raw Data'!$E:$E,'Copy of Raw Data'!B:B,"ERROR",0,1)</f>
        <v>Hair Mousses</v>
      </c>
      <c r="C85" s="9" t="str">
        <f>_xlfn.XLOOKUP($E85,'Copy of Raw Data'!$E:$E,'Copy of Raw Data'!C:C,"ERROR",0,1)</f>
        <v>EBIN NEW YORK</v>
      </c>
      <c r="D85" s="9" t="str">
        <f>_xlfn.XLOOKUP($E85,'Copy of Raw Data'!$E:$E,'Copy of Raw Data'!D:D,"ERROR",0,1)</f>
        <v>www.amazon.com/dp/B0B61WPD46</v>
      </c>
      <c r="E85" s="9" t="s">
        <v>346</v>
      </c>
      <c r="F85" s="9" t="str">
        <f>_xlfn.XLOOKUP($E85,'Copy of Raw Data'!$E:$E,'Copy of Raw Data'!F:F,"ERROR",0,1)</f>
        <v>EBIN NEW YORK TINTED LACE MOUSSE - Medium Brown, 3.38oz/ 100ml | Lightweight Foam with Highly Pigmented, Perfect Matching with Flawless Finish</v>
      </c>
      <c r="G85" s="9">
        <f>_xlfn.XLOOKUP($E85,'Copy of Raw Data'!$E:$E,'Copy of Raw Data'!G:G,"ERROR",0,1)</f>
        <v>7404</v>
      </c>
      <c r="H85" s="9">
        <f>_xlfn.XLOOKUP($E85,'Copy of Raw Data'!$E:$E,'Copy of Raw Data'!H:H,"ERROR",0,1)</f>
        <v>56335.17</v>
      </c>
      <c r="I85" s="9">
        <f>_xlfn.XLOOKUP($E85,'Copy of Raw Data'!$E:$E,'Copy of Raw Data'!I:I,"ERROR",0,1)</f>
        <v>0.00235222420609285</v>
      </c>
      <c r="J85" s="9" t="str">
        <f>_xlfn.XLOOKUP($E85,'Copy of Raw Data'!$E:$E,'Copy of 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5 to 10</v>
      </c>
      <c r="L85" s="9">
        <f>_xlfn.XLOOKUP($E85,'Copy of Raw Data'!$E:$E,'Copy of Raw Data'!L:L,"ERROR",0,1)</f>
        <v>7.73</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5 to 10</v>
      </c>
      <c r="N85" s="9">
        <f>_xlfn.XLOOKUP($E85,'Copy of Raw Data'!$E:$E,'Copy of Raw Data'!N:N,"ERROR",0,1)</f>
        <v>8.18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4% to 6%</v>
      </c>
      <c r="P85" s="16">
        <f t="shared" si="38"/>
        <v>0.0550122249388752</v>
      </c>
      <c r="Q85" s="9">
        <f>_xlfn.XLOOKUP($E85,'Copy of Raw Data'!$E:$E,'Copy of Raw Data'!Q:Q,"ERROR",0,1)</f>
        <v>3.38</v>
      </c>
      <c r="R85" s="9" t="str">
        <f>_xlfn.XLOOKUP($E85,'Copy of Raw Data'!$E:$E,'Copy of Raw Data'!R:R,"ERROR",0,1)</f>
        <v>fl oz</v>
      </c>
      <c r="S85" s="17">
        <f t="shared" si="34"/>
        <v>2.19902139280838</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2 to 3</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0.05 to 0.1</v>
      </c>
      <c r="V85" s="17">
        <f t="shared" si="39"/>
        <v>0.0786958697482917</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0.05 to 0.1</v>
      </c>
      <c r="X85" s="17">
        <f t="shared" si="40"/>
        <v>0.0743666348599383</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2 to 4</v>
      </c>
      <c r="Z85" s="17">
        <f t="array" ref="Z85">_xlfn.IFS(AA85="oz",_xlfn.IFS(R85="oz",Q85,R85="fl oz",Q85*1.04,R85="ml",Q85*0.0338),AA85="fl oz",_xlfn.IFS(R85="oz",Q85/1.04,R85="fl oz",Q85,R85="ml",Q85*0.0338/1.04),AA85="ml",_xlfn.IFS(R85="oz",Q85/0.0338,R85="fl oz",Q85*1.04/0.0338,R85="ml",Q85))</f>
        <v>3.5152</v>
      </c>
      <c r="AA85" s="9" t="str">
        <f>_xlfn.XLOOKUP($E85,'Copy of Raw Data'!$E:$E,'Copy of Raw Data'!AA:AA,"ERROR",0,1)</f>
        <v>oz</v>
      </c>
      <c r="AB85" s="9"/>
      <c r="AC85" s="9"/>
      <c r="AD85" s="9"/>
      <c r="AE85" s="9"/>
      <c r="AF85" s="9"/>
    </row>
    <row r="86" hidden="1" spans="1:32">
      <c r="A86" s="9" t="str">
        <f>_xlfn.XLOOKUP($E86,'Copy of Raw Data'!$E:$E,'Copy of Raw Data'!A:A,"ERROR",0,1)</f>
        <v>US</v>
      </c>
      <c r="B86" s="9" t="str">
        <f>_xlfn.XLOOKUP($E86,'Copy of Raw Data'!$E:$E,'Copy of Raw Data'!B:B,"ERROR",0,1)</f>
        <v>Hair Mousses</v>
      </c>
      <c r="C86" s="9" t="str">
        <f>_xlfn.XLOOKUP($E86,'Copy of Raw Data'!$E:$E,'Copy of Raw Data'!C:C,"ERROR",0,1)</f>
        <v>Thank God It's Natural</v>
      </c>
      <c r="D86" s="9" t="str">
        <f>_xlfn.XLOOKUP($E86,'Copy of Raw Data'!$E:$E,'Copy of Raw Data'!D:D,"ERROR",0,1)</f>
        <v>www.amazon.com/dp/B084SRGZLY</v>
      </c>
      <c r="E86" s="9" t="s">
        <v>350</v>
      </c>
      <c r="F86" s="9" t="str">
        <f>_xlfn.XLOOKUP($E86,'Copy of Raw Data'!$E:$E,'Copy of Raw Data'!F:F,"ERROR",0,1)</f>
        <v>tgin Rose Water Defining Mousse for Natural hair - Curls - Waves - Low Porosity Hair - Fine hair 8oz</v>
      </c>
      <c r="G86" s="9">
        <f>_xlfn.XLOOKUP($E86,'Copy of Raw Data'!$E:$E,'Copy of Raw Data'!G:G,"ERROR",0,1)</f>
        <v>4612</v>
      </c>
      <c r="H86" s="9">
        <f>_xlfn.XLOOKUP($E86,'Copy of Raw Data'!$E:$E,'Copy of Raw Data'!H:H,"ERROR",0,1)</f>
        <v>55327.51</v>
      </c>
      <c r="I86" s="9">
        <f>_xlfn.XLOOKUP($E86,'Copy of Raw Data'!$E:$E,'Copy of Raw Data'!I:I,"ERROR",0,1)</f>
        <v>0.00228174443491977</v>
      </c>
      <c r="J86" s="9" t="str">
        <f>_xlfn.XLOOKUP($E86,'Copy of Raw Data'!$E:$E,'Copy of 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10 to 15</v>
      </c>
      <c r="L86" s="9">
        <f>_xlfn.XLOOKUP($E86,'Copy of Raw Data'!$E:$E,'Copy of Raw Data'!L:L,"ERROR",0,1)</f>
        <v>12</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10 to 15</v>
      </c>
      <c r="N86" s="9">
        <f>_xlfn.XLOOKUP($E86,'Copy of Raw Data'!$E:$E,'Copy of Raw Data'!N:N,"ERROR",0,1)</f>
        <v>12.02</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0% to 2%</v>
      </c>
      <c r="P86" s="16">
        <f t="shared" si="38"/>
        <v>0.00166389351081527</v>
      </c>
      <c r="Q86" s="9">
        <f>_xlfn.XLOOKUP($E86,'Copy of Raw Data'!$E:$E,'Copy of Raw Data'!Q:Q,"ERROR",0,1)</f>
        <v>8</v>
      </c>
      <c r="R86" s="9" t="str">
        <f>_xlfn.XLOOKUP($E86,'Copy of Raw Data'!$E:$E,'Copy of Raw Data'!R:R,"ERROR",0,1)</f>
        <v>oz</v>
      </c>
      <c r="S86" s="17">
        <f t="shared" si="34"/>
        <v>1.5</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1 to 2</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39"/>
        <v>0.0508116334122421</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40"/>
        <v>0.0507270882651336</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6 to 8</v>
      </c>
      <c r="Z86" s="17">
        <f t="array" ref="Z86">_xlfn.IFS(AA86="oz",_xlfn.IFS(R86="oz",Q86,R86="fl oz",Q86*1.04,R86="ml",Q86*0.0338),AA86="fl oz",_xlfn.IFS(R86="oz",Q86/1.04,R86="fl oz",Q86,R86="ml",Q86*0.0338/1.04),AA86="ml",_xlfn.IFS(R86="oz",Q86/0.0338,R86="fl oz",Q86*1.04/0.0338,R86="ml",Q86))</f>
        <v>8</v>
      </c>
      <c r="AA86" s="9" t="str">
        <f>_xlfn.XLOOKUP($E86,'Copy of Raw Data'!$E:$E,'Copy of Raw Data'!AA:AA,"ERROR",0,1)</f>
        <v>oz</v>
      </c>
      <c r="AB86" s="9"/>
      <c r="AC86" s="9"/>
      <c r="AD86" s="9"/>
      <c r="AE86" s="9"/>
      <c r="AF86" s="9"/>
    </row>
    <row r="87" hidden="1" spans="1:32">
      <c r="A87" s="9" t="str">
        <f>_xlfn.XLOOKUP($E87,'Copy of Raw Data'!$E:$E,'Copy of Raw Data'!A:A,"ERROR",0,1)</f>
        <v>US</v>
      </c>
      <c r="B87" s="9" t="str">
        <f>_xlfn.XLOOKUP($E87,'Copy of Raw Data'!$E:$E,'Copy of Raw Data'!B:B,"ERROR",0,1)</f>
        <v>Hair Mousses</v>
      </c>
      <c r="C87" s="9" t="str">
        <f>_xlfn.XLOOKUP($E87,'Copy of Raw Data'!$E:$E,'Copy of Raw Data'!C:C,"ERROR",0,1)</f>
        <v>Organic Root Stimulator</v>
      </c>
      <c r="D87" s="9" t="str">
        <f>_xlfn.XLOOKUP($E87,'Copy of Raw Data'!$E:$E,'Copy of Raw Data'!D:D,"ERROR",0,1)</f>
        <v>www.amazon.com/dp/B00449Q4SU</v>
      </c>
      <c r="E87" s="9" t="s">
        <v>354</v>
      </c>
      <c r="F87" s="9" t="str">
        <f>_xlfn.XLOOKUP($E87,'Copy of Raw Data'!$E:$E,'Copy of Raw Data'!F:F,"ERROR",0,1)</f>
        <v>ORS Olive Oil Hold &amp; Shine Wrap/Set Mousse</v>
      </c>
      <c r="G87" s="9">
        <f>_xlfn.XLOOKUP($E87,'Copy of Raw Data'!$E:$E,'Copy of Raw Data'!G:G,"ERROR",0,1)</f>
        <v>8523</v>
      </c>
      <c r="H87" s="9">
        <f>_xlfn.XLOOKUP($E87,'Copy of Raw Data'!$E:$E,'Copy of Raw Data'!H:H,"ERROR",0,1)</f>
        <v>53669.73</v>
      </c>
      <c r="I87" s="9">
        <f>_xlfn.XLOOKUP($E87,'Copy of Raw Data'!$E:$E,'Copy of Raw Data'!I:I,"ERROR",0,1)</f>
        <v>0.0022026899040995</v>
      </c>
      <c r="J87" s="9" t="str">
        <f>_xlfn.XLOOKUP($E87,'Copy of Raw Data'!$E:$E,'Copy of 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5 to 10</v>
      </c>
      <c r="L87" s="9">
        <f>_xlfn.XLOOKUP($E87,'Copy of Raw Data'!$E:$E,'Copy of Raw Data'!L:L,"ERROR",0,1)</f>
        <v>6.4</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5 to 10</v>
      </c>
      <c r="N87" s="9">
        <f>_xlfn.XLOOKUP($E87,'Copy of Raw Data'!$E:$E,'Copy of Raw Data'!N:N,"ERROR",0,1)</f>
        <v>7.22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10% to 15%</v>
      </c>
      <c r="P87" s="16">
        <f t="shared" si="38"/>
        <v>0.113573407202216</v>
      </c>
      <c r="Q87" s="9">
        <f>_xlfn.XLOOKUP($E87,'Copy of Raw Data'!$E:$E,'Copy of Raw Data'!Q:Q,"ERROR",0,1)</f>
        <v>207</v>
      </c>
      <c r="R87" s="9" t="str">
        <f>_xlfn.XLOOKUP($E87,'Copy of Raw Data'!$E:$E,'Copy of Raw Data'!R:R,"ERROR",0,1)</f>
        <v>ml</v>
      </c>
      <c r="S87" s="17">
        <f t="shared" si="34"/>
        <v>0.914730011719978</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0.75 to 1</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 to 0.05</v>
      </c>
      <c r="V87" s="17">
        <f t="shared" si="39"/>
        <v>0.0348978625117214</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 to 0.05</v>
      </c>
      <c r="X87" s="17">
        <f t="shared" si="40"/>
        <v>0.0309343933621907</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6.9966</v>
      </c>
      <c r="AA87" s="9" t="str">
        <f>_xlfn.XLOOKUP($E87,'Copy of Raw Data'!$E:$E,'Copy of Raw Data'!AA:AA,"ERROR",0,1)</f>
        <v>oz</v>
      </c>
      <c r="AB87" s="9"/>
      <c r="AC87" s="9"/>
      <c r="AD87" s="9"/>
      <c r="AE87" s="9"/>
      <c r="AF87" s="9"/>
    </row>
    <row r="88" hidden="1" spans="1:32">
      <c r="A88" s="9" t="str">
        <f>_xlfn.XLOOKUP($E88,'Copy of Raw Data'!$E:$E,'Copy of Raw Data'!A:A,"ERROR",0,1)</f>
        <v>US</v>
      </c>
      <c r="B88" s="9" t="str">
        <f>_xlfn.XLOOKUP($E88,'Copy of Raw Data'!$E:$E,'Copy of Raw Data'!B:B,"ERROR",0,1)</f>
        <v>Hair Mousses</v>
      </c>
      <c r="C88" s="9" t="str">
        <f>_xlfn.XLOOKUP($E88,'Copy of Raw Data'!$E:$E,'Copy of Raw Data'!C:C,"ERROR",0,1)</f>
        <v>Dippity Do</v>
      </c>
      <c r="D88" s="9" t="str">
        <f>_xlfn.XLOOKUP($E88,'Copy of Raw Data'!$E:$E,'Copy of Raw Data'!D:D,"ERROR",0,1)</f>
        <v>www.amazon.com/dp/B06XDS1WV5</v>
      </c>
      <c r="E88" s="9" t="s">
        <v>358</v>
      </c>
      <c r="F88" s="9" t="str">
        <f>_xlfn.XLOOKUP($E88,'Copy of Raw Data'!$E:$E,'Copy of Raw Data'!F:F,"ERROR",0,1)</f>
        <v>Dippity-Do Girls with Curls Enhancing Mousse</v>
      </c>
      <c r="G88" s="9">
        <f>_xlfn.XLOOKUP($E88,'Copy of Raw Data'!$E:$E,'Copy of Raw Data'!G:G,"ERROR",0,1)</f>
        <v>5214</v>
      </c>
      <c r="H88" s="9">
        <f>_xlfn.XLOOKUP($E88,'Copy of Raw Data'!$E:$E,'Copy of Raw Data'!H:H,"ERROR",0,1)</f>
        <v>51810.26</v>
      </c>
      <c r="I88" s="9">
        <f>_xlfn.XLOOKUP($E88,'Copy of Raw Data'!$E:$E,'Copy of Raw Data'!I:I,"ERROR",0,1)</f>
        <v>0.00215016997954923</v>
      </c>
      <c r="J88" s="9" t="str">
        <f>_xlfn.XLOOKUP($E88,'Copy of Raw Data'!$E:$E,'Copy of 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_xlfn.XLOOKUP($E88,'Copy of Raw Data'!$E:$E,'Copy of Raw Data'!L:L,"ERROR",0,1)</f>
        <v>9.92</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10 to 15</v>
      </c>
      <c r="N88" s="9">
        <f>_xlfn.XLOOKUP($E88,'Copy of Raw Data'!$E:$E,'Copy of Raw Data'!N:N,"ERROR",0,1)</f>
        <v>10.31</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2% to 4%</v>
      </c>
      <c r="P88" s="16">
        <f t="shared" si="38"/>
        <v>0.0378273520853541</v>
      </c>
      <c r="Q88" s="9">
        <f>_xlfn.XLOOKUP($E88,'Copy of Raw Data'!$E:$E,'Copy of Raw Data'!Q:Q,"ERROR",0,1)</f>
        <v>200</v>
      </c>
      <c r="R88" s="9" t="str">
        <f>_xlfn.XLOOKUP($E88,'Copy of Raw Data'!$E:$E,'Copy of Raw Data'!R:R,"ERROR",0,1)</f>
        <v>ml</v>
      </c>
      <c r="S88" s="17">
        <f t="shared" si="34"/>
        <v>1.46745562130178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1 to 2</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7">
        <f t="shared" si="39"/>
        <v>0.0515775424076457</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40"/>
        <v>0.0496265005512944</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6.76</v>
      </c>
      <c r="AA88" s="9" t="str">
        <f>_xlfn.XLOOKUP($E88,'Copy of Raw Data'!$E:$E,'Copy of Raw Data'!AA:AA,"ERROR",0,1)</f>
        <v>oz</v>
      </c>
      <c r="AB88" s="9"/>
      <c r="AC88" s="9"/>
      <c r="AD88" s="9"/>
      <c r="AE88" s="9"/>
      <c r="AF88" s="9"/>
    </row>
    <row r="89" hidden="1" spans="1:32">
      <c r="A89" s="9" t="str">
        <f>_xlfn.XLOOKUP($E89,'Copy of Raw Data'!$E:$E,'Copy of Raw Data'!A:A,"ERROR",0,1)</f>
        <v>US</v>
      </c>
      <c r="B89" s="9" t="str">
        <f>_xlfn.XLOOKUP($E89,'Copy of Raw Data'!$E:$E,'Copy of Raw Data'!B:B,"ERROR",0,1)</f>
        <v>Hair Mousses</v>
      </c>
      <c r="C89" s="9" t="str">
        <f>_xlfn.XLOOKUP($E89,'Copy of Raw Data'!$E:$E,'Copy of Raw Data'!C:C,"ERROR",0,1)</f>
        <v>sheamoisture</v>
      </c>
      <c r="D89" s="9" t="str">
        <f>_xlfn.XLOOKUP($E89,'Copy of Raw Data'!$E:$E,'Copy of Raw Data'!D:D,"ERROR",0,1)</f>
        <v>www.amazon.com/dp/B0BS1PD93M</v>
      </c>
      <c r="E89" s="9" t="s">
        <v>362</v>
      </c>
      <c r="F89" s="9" t="str">
        <f>_xlfn.XLOOKUP($E89,'Copy of Raw Data'!$E:$E,'Copy of Raw Data'!F:F,"ERROR",0,1)</f>
        <v>SheaMoisture Manuka Honey &amp; Yogurt Smooth &amp; Hold Multi-Styling Hair Mousse For Nourishment 7.5 oz</v>
      </c>
      <c r="G89" s="9">
        <f>_xlfn.XLOOKUP($E89,'Copy of Raw Data'!$E:$E,'Copy of Raw Data'!G:G,"ERROR",0,1)</f>
        <v>4634</v>
      </c>
      <c r="H89" s="9">
        <f>_xlfn.XLOOKUP($E89,'Copy of Raw Data'!$E:$E,'Copy of Raw Data'!H:H,"ERROR",0,1)</f>
        <v>50574.92</v>
      </c>
      <c r="I89" s="9">
        <f>_xlfn.XLOOKUP($E89,'Copy of Raw Data'!$E:$E,'Copy of Raw Data'!I:I,"ERROR",0,1)</f>
        <v>0.00209105179679456</v>
      </c>
      <c r="J89" s="9" t="str">
        <f>_xlfn.XLOOKUP($E89,'Copy of Raw Data'!$E:$E,'Copy of 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10 to 15</v>
      </c>
      <c r="L89" s="9">
        <f>_xlfn.XLOOKUP($E89,'Copy of Raw Data'!$E:$E,'Copy of Raw Data'!L:L,"ERROR",0,1)</f>
        <v>11.02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_xlfn.XLOOKUP($E89,'Copy of Raw Data'!$E:$E,'Copy of Raw Data'!N:N,"ERROR",0,1)</f>
        <v>11.06</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6">
        <f t="shared" si="38"/>
        <v>0.00361663652802902</v>
      </c>
      <c r="Q89" s="9">
        <f>_xlfn.XLOOKUP($E89,'Copy of Raw Data'!$E:$E,'Copy of Raw Data'!Q:Q,"ERROR",0,1)</f>
        <v>7.5</v>
      </c>
      <c r="R89" s="9" t="str">
        <f>_xlfn.XLOOKUP($E89,'Copy of Raw Data'!$E:$E,'Copy of Raw Data'!R:R,"ERROR",0,1)</f>
        <v>fl oz</v>
      </c>
      <c r="S89" s="17">
        <f t="shared" si="34"/>
        <v>1.41282051282051</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 to 0.05</v>
      </c>
      <c r="V89" s="17">
        <f t="shared" si="39"/>
        <v>0.0479522731805451</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40"/>
        <v>0.0477788472377583</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7.8</v>
      </c>
      <c r="AA89" s="9" t="str">
        <f>_xlfn.XLOOKUP($E89,'Copy of Raw Data'!$E:$E,'Copy of Raw Data'!AA:AA,"ERROR",0,1)</f>
        <v>oz</v>
      </c>
      <c r="AB89" s="9"/>
      <c r="AC89" s="9"/>
      <c r="AD89" s="9"/>
      <c r="AE89" s="9"/>
      <c r="AF89" s="9"/>
    </row>
    <row r="90" hidden="1" spans="1:32">
      <c r="A90" s="9" t="str">
        <f>_xlfn.XLOOKUP($E90,'Copy of Raw Data'!$E:$E,'Copy of Raw Data'!A:A,"ERROR",0,1)</f>
        <v>US</v>
      </c>
      <c r="B90" s="9" t="str">
        <f>_xlfn.XLOOKUP($E90,'Copy of Raw Data'!$E:$E,'Copy of Raw Data'!B:B,"ERROR",0,1)</f>
        <v>Hair Mousses</v>
      </c>
      <c r="C90" s="9" t="str">
        <f>_xlfn.XLOOKUP($E90,'Copy of Raw Data'!$E:$E,'Copy of Raw Data'!C:C,"ERROR",0,1)</f>
        <v>oribe</v>
      </c>
      <c r="D90" s="9" t="str">
        <f>_xlfn.XLOOKUP($E90,'Copy of Raw Data'!$E:$E,'Copy of Raw Data'!D:D,"ERROR",0,1)</f>
        <v>www.amazon.com/dp/B00DHONW8I</v>
      </c>
      <c r="E90" s="9" t="s">
        <v>366</v>
      </c>
      <c r="F90" s="9" t="str">
        <f>_xlfn.XLOOKUP($E90,'Copy of Raw Data'!$E:$E,'Copy of Raw Data'!F:F,"ERROR",0,1)</f>
        <v>Oribe Curl Shaping Mousse , 5.7 Fl Oz (Pack of 1)</v>
      </c>
      <c r="G90" s="9">
        <f>_xlfn.XLOOKUP($E90,'Copy of Raw Data'!$E:$E,'Copy of Raw Data'!G:G,"ERROR",0,1)</f>
        <v>1261</v>
      </c>
      <c r="H90" s="9">
        <f>_xlfn.XLOOKUP($E90,'Copy of Raw Data'!$E:$E,'Copy of Raw Data'!H:H,"ERROR",0,1)</f>
        <v>49184.38</v>
      </c>
      <c r="I90" s="9">
        <f>_xlfn.XLOOKUP($E90,'Copy of Raw Data'!$E:$E,'Copy of Raw Data'!I:I,"ERROR",0,1)</f>
        <v>0.00203896722123922</v>
      </c>
      <c r="J90" s="9" t="str">
        <f>_xlfn.XLOOKUP($E90,'Copy of Raw Data'!$E:$E,'Copy of 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30 to 40</v>
      </c>
      <c r="L90" s="9">
        <f>_xlfn.XLOOKUP($E90,'Copy of Raw Data'!$E:$E,'Copy of Raw Data'!L:L,"ERROR",0,1)</f>
        <v>39</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30 to 40</v>
      </c>
      <c r="N90" s="9">
        <f>_xlfn.XLOOKUP($E90,'Copy of Raw Data'!$E:$E,'Copy of Raw Data'!N:N,"ERROR",0,1)</f>
        <v>39</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No Discount</v>
      </c>
      <c r="P90" s="16">
        <f t="shared" si="38"/>
        <v>0</v>
      </c>
      <c r="Q90" s="9">
        <f>_xlfn.XLOOKUP($E90,'Copy of Raw Data'!$E:$E,'Copy of Raw Data'!Q:Q,"ERROR",0,1)</f>
        <v>5.7</v>
      </c>
      <c r="R90" s="9" t="str">
        <f>_xlfn.XLOOKUP($E90,'Copy of Raw Data'!$E:$E,'Copy of Raw Data'!R:R,"ERROR",0,1)</f>
        <v>fl oz</v>
      </c>
      <c r="S90" s="17">
        <f t="shared" si="34"/>
        <v>6.57894736842105</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5 to 10</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0.2 to 0.3</v>
      </c>
      <c r="V90" s="17">
        <f t="shared" si="39"/>
        <v>0.222487229233042</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0.2 to 0.3</v>
      </c>
      <c r="X90" s="17">
        <f t="shared" si="40"/>
        <v>0.222487229233042</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4 to 6</v>
      </c>
      <c r="Z90" s="17">
        <f t="array" ref="Z90">_xlfn.IFS(AA90="oz",_xlfn.IFS(R90="oz",Q90,R90="fl oz",Q90*1.04,R90="ml",Q90*0.0338),AA90="fl oz",_xlfn.IFS(R90="oz",Q90/1.04,R90="fl oz",Q90,R90="ml",Q90*0.0338/1.04),AA90="ml",_xlfn.IFS(R90="oz",Q90/0.0338,R90="fl oz",Q90*1.04/0.0338,R90="ml",Q90))</f>
        <v>5.928</v>
      </c>
      <c r="AA90" s="9" t="str">
        <f>_xlfn.XLOOKUP($E90,'Copy of Raw Data'!$E:$E,'Copy of Raw Data'!AA:AA,"ERROR",0,1)</f>
        <v>oz</v>
      </c>
      <c r="AB90" s="9"/>
      <c r="AC90" s="9"/>
      <c r="AD90" s="9"/>
      <c r="AE90" s="9"/>
      <c r="AF90" s="9"/>
    </row>
    <row r="91" hidden="1" spans="1:32">
      <c r="A91" s="9" t="str">
        <f>_xlfn.XLOOKUP($E91,'Copy of Raw Data'!$E:$E,'Copy of Raw Data'!A:A,"ERROR",0,1)</f>
        <v>US</v>
      </c>
      <c r="B91" s="9" t="str">
        <f>_xlfn.XLOOKUP($E91,'Copy of Raw Data'!$E:$E,'Copy of Raw Data'!B:B,"ERROR",0,1)</f>
        <v>Hair Mousses</v>
      </c>
      <c r="C91" s="9" t="str">
        <f>_xlfn.XLOOKUP($E91,'Copy of Raw Data'!$E:$E,'Copy of Raw Data'!C:C,"ERROR",0,1)</f>
        <v>K Kerotin</v>
      </c>
      <c r="D91" s="9" t="str">
        <f>_xlfn.XLOOKUP($E91,'Copy of Raw Data'!$E:$E,'Copy of Raw Data'!D:D,"ERROR",0,1)</f>
        <v>www.amazon.com/dp/B08P7TY2ZG</v>
      </c>
      <c r="E91" s="9" t="s">
        <v>370</v>
      </c>
      <c r="F91" s="9" t="str">
        <f>_xlfn.XLOOKUP($E91,'Copy of Raw Data'!$E:$E,'Copy of Raw Data'!F:F,"ERROR",0,1)</f>
        <v>Kerotin Volumizing Mousse, Root Volumizer, Hair Thickening Styling Foam for Volume, Texture &amp; Body, Tames Frizz &amp; Flyaways, Ideal for Fine and Thin Hair, Cruelty Free, Made in the USA</v>
      </c>
      <c r="G91" s="9">
        <f>_xlfn.XLOOKUP($E91,'Copy of Raw Data'!$E:$E,'Copy of Raw Data'!G:G,"ERROR",0,1)</f>
        <v>2096</v>
      </c>
      <c r="H91" s="9">
        <f>_xlfn.XLOOKUP($E91,'Copy of Raw Data'!$E:$E,'Copy of Raw Data'!H:H,"ERROR",0,1)</f>
        <v>47959.28</v>
      </c>
      <c r="I91" s="9">
        <f>_xlfn.XLOOKUP($E91,'Copy of Raw Data'!$E:$E,'Copy of Raw Data'!I:I,"ERROR",0,1)</f>
        <v>0.00199201797821291</v>
      </c>
      <c r="J91" s="9" t="str">
        <f>_xlfn.XLOOKUP($E91,'Copy of Raw Data'!$E:$E,'Copy of 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20 to 30</v>
      </c>
      <c r="L91" s="9">
        <f>_xlfn.XLOOKUP($E91,'Copy of Raw Data'!$E:$E,'Copy of Raw Data'!L:L,"ERROR",0,1)</f>
        <v>22.94</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20 to 30</v>
      </c>
      <c r="N91" s="9">
        <f>_xlfn.XLOOKUP($E91,'Copy of Raw Data'!$E:$E,'Copy of Raw Data'!N:N,"ERROR",0,1)</f>
        <v>23</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0% to 2%</v>
      </c>
      <c r="P91" s="16">
        <f t="shared" si="38"/>
        <v>0.00260869565217386</v>
      </c>
      <c r="Q91" s="9">
        <f>_xlfn.XLOOKUP($E91,'Copy of Raw Data'!$E:$E,'Copy of Raw Data'!Q:Q,"ERROR",0,1)</f>
        <v>200</v>
      </c>
      <c r="R91" s="9" t="str">
        <f>_xlfn.XLOOKUP($E91,'Copy of Raw Data'!$E:$E,'Copy of Raw Data'!R:R,"ERROR",0,1)</f>
        <v>ml</v>
      </c>
      <c r="S91" s="17">
        <f t="shared" si="34"/>
        <v>3.39349112426036</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3 to 4</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0.1 to 0.2</v>
      </c>
      <c r="V91" s="17">
        <f t="shared" si="39"/>
        <v>0.115061442810461</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0.1 to 0.2</v>
      </c>
      <c r="X91" s="17">
        <f t="shared" si="40"/>
        <v>0.114761282524868</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6 to 8</v>
      </c>
      <c r="Z91" s="17">
        <f t="array" ref="Z91">_xlfn.IFS(AA91="oz",_xlfn.IFS(R91="oz",Q91,R91="fl oz",Q91*1.04,R91="ml",Q91*0.0338),AA91="fl oz",_xlfn.IFS(R91="oz",Q91/1.04,R91="fl oz",Q91,R91="ml",Q91*0.0338/1.04),AA91="ml",_xlfn.IFS(R91="oz",Q91/0.0338,R91="fl oz",Q91*1.04/0.0338,R91="ml",Q91))</f>
        <v>6.76</v>
      </c>
      <c r="AA91" s="9" t="str">
        <f>_xlfn.XLOOKUP($E91,'Copy of Raw Data'!$E:$E,'Copy of Raw Data'!AA:AA,"ERROR",0,1)</f>
        <v>oz</v>
      </c>
      <c r="AB91" s="9"/>
      <c r="AC91" s="9"/>
      <c r="AD91" s="9"/>
      <c r="AE91" s="9"/>
      <c r="AF91" s="9"/>
    </row>
    <row r="92" hidden="1" spans="1:32">
      <c r="A92" s="9" t="str">
        <f>_xlfn.XLOOKUP($E92,'Copy of Raw Data'!$E:$E,'Copy of Raw Data'!A:A,"ERROR",0,1)</f>
        <v>US</v>
      </c>
      <c r="B92" s="9" t="str">
        <f>_xlfn.XLOOKUP($E92,'Copy of Raw Data'!$E:$E,'Copy of Raw Data'!B:B,"ERROR",0,1)</f>
        <v>Hair Mousses</v>
      </c>
      <c r="C92" s="9" t="str">
        <f>_xlfn.XLOOKUP($E92,'Copy of Raw Data'!$E:$E,'Copy of Raw Data'!C:C,"ERROR",0,1)</f>
        <v>Goiple</v>
      </c>
      <c r="D92" s="9" t="str">
        <f>_xlfn.XLOOKUP($E92,'Copy of Raw Data'!$E:$E,'Copy of Raw Data'!D:D,"ERROR",0,1)</f>
        <v>www.amazon.com/dp/B0BVQTP37R</v>
      </c>
      <c r="E92" s="9" t="s">
        <v>373</v>
      </c>
      <c r="F92" s="9" t="str">
        <f>_xlfn.XLOOKUP($E92,'Copy of Raw Data'!$E:$E,'Copy of Raw Data'!F:F,"ERROR",0,1)</f>
        <v>Lace Tint Melting Hair Mousse, 6.8 fl oz Lace Tint Mousse for Women Hair Wig Lace Wigs Toupees and Hairpieces Natural Finishing Lace Color, Lace Tint Mousse for Wigs Melts Lace Foam Tint (Medium Brown)</v>
      </c>
      <c r="G92" s="9">
        <f>_xlfn.XLOOKUP($E92,'Copy of Raw Data'!$E:$E,'Copy of Raw Data'!G:G,"ERROR",0,1)</f>
        <v>5231</v>
      </c>
      <c r="H92" s="9">
        <f>_xlfn.XLOOKUP($E92,'Copy of Raw Data'!$E:$E,'Copy of Raw Data'!H:H,"ERROR",0,1)</f>
        <v>46854.97</v>
      </c>
      <c r="I92" s="9">
        <f>_xlfn.XLOOKUP($E92,'Copy of Raw Data'!$E:$E,'Copy of Raw Data'!I:I,"ERROR",0,1)</f>
        <v>0.00199199629579226</v>
      </c>
      <c r="J92" s="9" t="str">
        <f>_xlfn.XLOOKUP($E92,'Copy of Raw Data'!$E:$E,'Copy of 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5 to 10</v>
      </c>
      <c r="L92" s="9">
        <f>_xlfn.XLOOKUP($E92,'Copy of Raw Data'!$E:$E,'Copy of Raw Data'!L:L,"ERROR",0,1)</f>
        <v>8.95</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5 to 10</v>
      </c>
      <c r="N92" s="9">
        <f>_xlfn.XLOOKUP($E92,'Copy of Raw Data'!$E:$E,'Copy of Raw Data'!N:N,"ERROR",0,1)</f>
        <v>9</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38"/>
        <v>0.00555555555555563</v>
      </c>
      <c r="Q92" s="9">
        <f>_xlfn.XLOOKUP($E92,'Copy of Raw Data'!$E:$E,'Copy of Raw Data'!Q:Q,"ERROR",0,1)</f>
        <v>6.8</v>
      </c>
      <c r="R92" s="9" t="str">
        <f>_xlfn.XLOOKUP($E92,'Copy of Raw Data'!$E:$E,'Copy of Raw Data'!R:R,"ERROR",0,1)</f>
        <v>fl oz</v>
      </c>
      <c r="S92" s="17">
        <f t="shared" si="34"/>
        <v>1.26555429864253</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1 to 2</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 to 0.05</v>
      </c>
      <c r="V92" s="17">
        <f t="shared" si="39"/>
        <v>0.0430376880077491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 to 0.05</v>
      </c>
      <c r="X92" s="17">
        <f t="shared" si="40"/>
        <v>0.0427985897410394</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7.072</v>
      </c>
      <c r="AA92" s="9" t="str">
        <f>_xlfn.XLOOKUP($E92,'Copy of Raw Data'!$E:$E,'Copy of Raw Data'!AA:AA,"ERROR",0,1)</f>
        <v>oz</v>
      </c>
      <c r="AB92" s="9"/>
      <c r="AC92" s="9"/>
      <c r="AD92" s="9"/>
      <c r="AE92" s="9"/>
      <c r="AF92" s="9"/>
    </row>
    <row r="93" hidden="1" spans="1:32">
      <c r="A93" s="9" t="str">
        <f>_xlfn.XLOOKUP($E93,'Copy of Raw Data'!$E:$E,'Copy of Raw Data'!A:A,"ERROR",0,1)</f>
        <v>US</v>
      </c>
      <c r="B93" s="9" t="str">
        <f>_xlfn.XLOOKUP($E93,'Copy of Raw Data'!$E:$E,'Copy of Raw Data'!B:B,"ERROR",0,1)</f>
        <v>Hair Mousses</v>
      </c>
      <c r="C93" s="9" t="str">
        <f>_xlfn.XLOOKUP($E93,'Copy of Raw Data'!$E:$E,'Copy of Raw Data'!C:C,"ERROR",0,1)</f>
        <v>Garnier</v>
      </c>
      <c r="D93" s="9" t="str">
        <f>_xlfn.XLOOKUP($E93,'Copy of Raw Data'!$E:$E,'Copy of Raw Data'!D:D,"ERROR",0,1)</f>
        <v>www.amazon.com/dp/B00T6FNWLY</v>
      </c>
      <c r="E93" s="9" t="s">
        <v>376</v>
      </c>
      <c r="F93" s="9" t="str">
        <f>_xlfn.XLOOKUP($E93,'Copy of Raw Data'!$E:$E,'Copy of Raw Data'!F:F,"ERROR",0,1)</f>
        <v>Garnier Fructis Style Mega Full Thickening Lotion, 5.0 Oz, 1 Count (Packaging May Vary)</v>
      </c>
      <c r="G93" s="9">
        <f>_xlfn.XLOOKUP($E93,'Copy of Raw Data'!$E:$E,'Copy of Raw Data'!G:G,"ERROR",0,1)</f>
        <v>10128</v>
      </c>
      <c r="H93" s="9">
        <f>_xlfn.XLOOKUP($E93,'Copy of Raw Data'!$E:$E,'Copy of Raw Data'!H:H,"ERROR",0,1)</f>
        <v>46854.46</v>
      </c>
      <c r="I93" s="9">
        <f>_xlfn.XLOOKUP($E93,'Copy of Raw Data'!$E:$E,'Copy of Raw Data'!I:I,"ERROR",0,1)</f>
        <v>0.00190727287483687</v>
      </c>
      <c r="J93" s="9" t="str">
        <f>_xlfn.XLOOKUP($E93,'Copy of Raw Data'!$E:$E,'Copy of 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0 to 5</v>
      </c>
      <c r="L93" s="9">
        <f>_xlfn.XLOOKUP($E93,'Copy of Raw Data'!$E:$E,'Copy of Raw Data'!L:L,"ERROR",0,1)</f>
        <v>4.6</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_xlfn.XLOOKUP($E93,'Copy of Raw Data'!$E:$E,'Copy of Raw Data'!N:N,"ERROR",0,1)</f>
        <v>5.8</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20% to 25%</v>
      </c>
      <c r="P93" s="16">
        <f t="shared" si="38"/>
        <v>0.206896551724138</v>
      </c>
      <c r="Q93" s="9">
        <f>_xlfn.XLOOKUP($E93,'Copy of Raw Data'!$E:$E,'Copy of Raw Data'!Q:Q,"ERROR",0,1)</f>
        <v>5</v>
      </c>
      <c r="R93" s="9" t="str">
        <f>_xlfn.XLOOKUP($E93,'Copy of Raw Data'!$E:$E,'Copy of Raw Data'!R:R,"ERROR",0,1)</f>
        <v>oz</v>
      </c>
      <c r="S93" s="17">
        <f t="shared" si="34"/>
        <v>0.92</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0.75 to 1</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39"/>
        <v>0.03922894825837</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40"/>
        <v>0.0311126141359486</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4 to 6</v>
      </c>
      <c r="Z93" s="17">
        <f t="array" ref="Z93">_xlfn.IFS(AA93="oz",_xlfn.IFS(R93="oz",Q93,R93="fl oz",Q93*1.04,R93="ml",Q93*0.0338),AA93="fl oz",_xlfn.IFS(R93="oz",Q93/1.04,R93="fl oz",Q93,R93="ml",Q93*0.0338/1.04),AA93="ml",_xlfn.IFS(R93="oz",Q93/0.0338,R93="fl oz",Q93*1.04/0.0338,R93="ml",Q93))</f>
        <v>5</v>
      </c>
      <c r="AA93" s="9" t="str">
        <f>_xlfn.XLOOKUP($E93,'Copy of Raw Data'!$E:$E,'Copy of Raw Data'!AA:AA,"ERROR",0,1)</f>
        <v>oz</v>
      </c>
      <c r="AB93" s="9"/>
      <c r="AC93" s="9"/>
      <c r="AD93" s="9"/>
      <c r="AE93" s="9"/>
      <c r="AF93" s="9"/>
    </row>
    <row r="94" hidden="1" spans="1:32">
      <c r="A94" s="9" t="str">
        <f>_xlfn.XLOOKUP($E94,'Copy of Raw Data'!$E:$E,'Copy of Raw Data'!A:A,"ERROR",0,1)</f>
        <v>US</v>
      </c>
      <c r="B94" s="9" t="str">
        <f>_xlfn.XLOOKUP($E94,'Copy of Raw Data'!$E:$E,'Copy of Raw Data'!B:B,"ERROR",0,1)</f>
        <v>Hair Mousses</v>
      </c>
      <c r="C94" s="9" t="str">
        <f>_xlfn.XLOOKUP($E94,'Copy of Raw Data'!$E:$E,'Copy of Raw Data'!C:C,"ERROR",0,1)</f>
        <v>The MORE</v>
      </c>
      <c r="D94" s="9" t="str">
        <f>_xlfn.XLOOKUP($E94,'Copy of Raw Data'!$E:$E,'Copy of Raw Data'!D:D,"ERROR",0,1)</f>
        <v>www.amazon.com/dp/B0C1P7Z2C7</v>
      </c>
      <c r="E94" s="9" t="s">
        <v>380</v>
      </c>
      <c r="F94" s="9" t="str">
        <f>_xlfn.XLOOKUP($E94,'Copy of Raw Data'!$E:$E,'Copy of Raw Data'!F:F,"ERROR",0,1)</f>
        <v>The MORE Crazy 3 in 1 Lace Tint Mousse 6.76 fl oz | Concealer Lace Wig Hair Wigs Toupees and Hair Pieces Lace Tint Styling Foaming Mousse Colored Edge Tamer (6.76 Fl Oz, Medium Brown)</v>
      </c>
      <c r="G94" s="9">
        <f>_xlfn.XLOOKUP($E94,'Copy of Raw Data'!$E:$E,'Copy of Raw Data'!G:G,"ERROR",0,1)</f>
        <v>4720</v>
      </c>
      <c r="H94" s="9">
        <f>_xlfn.XLOOKUP($E94,'Copy of Raw Data'!$E:$E,'Copy of Raw Data'!H:H,"ERROR",0,1)</f>
        <v>44861.65</v>
      </c>
      <c r="I94" s="9">
        <f>_xlfn.XLOOKUP($E94,'Copy of Raw Data'!$E:$E,'Copy of Raw Data'!I:I,"ERROR",0,1)</f>
        <v>0.00183509549767086</v>
      </c>
      <c r="J94" s="9" t="str">
        <f>_xlfn.XLOOKUP($E94,'Copy of Raw Data'!$E:$E,'Copy of 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5 to 10</v>
      </c>
      <c r="L94" s="9">
        <f>_xlfn.XLOOKUP($E94,'Copy of Raw Data'!$E:$E,'Copy of Raw Data'!L:L,"ERROR",0,1)</f>
        <v>9.47</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_xlfn.XLOOKUP($E94,'Copy of Raw Data'!$E:$E,'Copy of Raw Data'!N:N,"ERROR",0,1)</f>
        <v>9.61</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0% to 2%</v>
      </c>
      <c r="P94" s="16">
        <f t="shared" si="38"/>
        <v>0.0145681581685743</v>
      </c>
      <c r="Q94" s="9">
        <f>_xlfn.XLOOKUP($E94,'Copy of Raw Data'!$E:$E,'Copy of Raw Data'!Q:Q,"ERROR",0,1)</f>
        <v>6.76</v>
      </c>
      <c r="R94" s="9" t="str">
        <f>_xlfn.XLOOKUP($E94,'Copy of Raw Data'!$E:$E,'Copy of Raw Data'!R:R,"ERROR",0,1)</f>
        <v>fl oz</v>
      </c>
      <c r="S94" s="17">
        <f t="shared" si="34"/>
        <v>1.34700728265817</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1 to 2</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39"/>
        <v>0.0462266080856408</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40"/>
        <v>0.0455531715474525</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6 to 8</v>
      </c>
      <c r="Z94" s="17">
        <f t="array" ref="Z94">_xlfn.IFS(AA94="oz",_xlfn.IFS(R94="oz",Q94,R94="fl oz",Q94*1.04,R94="ml",Q94*0.0338),AA94="fl oz",_xlfn.IFS(R94="oz",Q94/1.04,R94="fl oz",Q94,R94="ml",Q94*0.0338/1.04),AA94="ml",_xlfn.IFS(R94="oz",Q94/0.0338,R94="fl oz",Q94*1.04/0.0338,R94="ml",Q94))</f>
        <v>7.0304</v>
      </c>
      <c r="AA94" s="9" t="str">
        <f>_xlfn.XLOOKUP($E94,'Copy of Raw Data'!$E:$E,'Copy of Raw Data'!AA:AA,"ERROR",0,1)</f>
        <v>oz</v>
      </c>
      <c r="AB94" s="9"/>
      <c r="AC94" s="9"/>
      <c r="AD94" s="9"/>
      <c r="AE94" s="9"/>
      <c r="AF94" s="9"/>
    </row>
    <row r="95" hidden="1" spans="1:32">
      <c r="A95" s="9" t="str">
        <f>_xlfn.XLOOKUP($E95,'Copy of Raw Data'!$E:$E,'Copy of Raw Data'!A:A,"ERROR",0,1)</f>
        <v>US</v>
      </c>
      <c r="B95" s="9" t="str">
        <f>_xlfn.XLOOKUP($E95,'Copy of Raw Data'!$E:$E,'Copy of Raw Data'!B:B,"ERROR",0,1)</f>
        <v>Hair Mousses</v>
      </c>
      <c r="C95" s="9" t="str">
        <f>_xlfn.XLOOKUP($E95,'Copy of Raw Data'!$E:$E,'Copy of Raw Data'!C:C,"ERROR",0,1)</f>
        <v>rusk</v>
      </c>
      <c r="D95" s="9" t="str">
        <f>_xlfn.XLOOKUP($E95,'Copy of Raw Data'!$E:$E,'Copy of Raw Data'!D:D,"ERROR",0,1)</f>
        <v>www.amazon.com/dp/B001ATQXWY</v>
      </c>
      <c r="E95" s="9" t="s">
        <v>383</v>
      </c>
      <c r="F95" s="9" t="str">
        <f>_xlfn.XLOOKUP($E95,'Copy of Raw Data'!$E:$E,'Copy of Raw Data'!F:F,"ERROR",0,1)</f>
        <v>RUSK Designer Collection Thick Body and Texture Amplifier, Gives Hair Incredible Body, Creates Texture and Volume, Anyone with Fine, Limp, Lazy Hair</v>
      </c>
      <c r="G95" s="9">
        <f>_xlfn.XLOOKUP($E95,'Copy of Raw Data'!$E:$E,'Copy of Raw Data'!G:G,"ERROR",0,1)</f>
        <v>2008</v>
      </c>
      <c r="H95" s="9">
        <f>_xlfn.XLOOKUP($E95,'Copy of Raw Data'!$E:$E,'Copy of Raw Data'!H:H,"ERROR",0,1)</f>
        <v>43163.94</v>
      </c>
      <c r="I95" s="9">
        <f>_xlfn.XLOOKUP($E95,'Copy of Raw Data'!$E:$E,'Copy of Raw Data'!I:I,"ERROR",0,1)</f>
        <v>0.00175630753308089</v>
      </c>
      <c r="J95" s="9" t="str">
        <f>_xlfn.XLOOKUP($E95,'Copy of Raw Data'!$E:$E,'Copy of 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20 to 30</v>
      </c>
      <c r="L95" s="9">
        <f>_xlfn.XLOOKUP($E95,'Copy of Raw Data'!$E:$E,'Copy of Raw Data'!L:L,"ERROR",0,1)</f>
        <v>21.5</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20 to 30</v>
      </c>
      <c r="N95" s="9">
        <f>_xlfn.XLOOKUP($E95,'Copy of Raw Data'!$E:$E,'Copy of Raw Data'!N:N,"ERROR",0,1)</f>
        <v>21.5</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No Discount</v>
      </c>
      <c r="P95" s="16">
        <f t="shared" si="38"/>
        <v>0</v>
      </c>
      <c r="Q95" s="9">
        <f>_xlfn.XLOOKUP($E95,'Copy of Raw Data'!$E:$E,'Copy of Raw Data'!Q:Q,"ERROR",0,1)</f>
        <v>0</v>
      </c>
      <c r="R95" s="9">
        <f>_xlfn.XLOOKUP($E95,'Copy of Raw Data'!$E:$E,'Copy of Raw Data'!R:R,"ERROR",0,1)</f>
        <v>0</v>
      </c>
      <c r="S95" s="17" t="e">
        <f t="shared" si="34"/>
        <v>#N/A</v>
      </c>
      <c r="T95" s="9" t="e">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#N/A</v>
      </c>
      <c r="U95" s="17" t="e">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#N/A</v>
      </c>
      <c r="V95" s="17" t="e">
        <f t="shared" si="39"/>
        <v>#N/A</v>
      </c>
      <c r="W95" s="17" t="e">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#N/A</v>
      </c>
      <c r="X95" s="17" t="e">
        <f t="shared" si="40"/>
        <v>#N/A</v>
      </c>
      <c r="Y95" s="9" t="e">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#N/A</v>
      </c>
      <c r="Z95" s="17" t="e">
        <f t="array" ref="Z95">_xlfn.IFS(AA95="oz",_xlfn.IFS(R95="oz",Q95,R95="fl oz",Q95*1.04,R95="ml",Q95*0.0338),AA95="fl oz",_xlfn.IFS(R95="oz",Q95/1.04,R95="fl oz",Q95,R95="ml",Q95*0.0338/1.04),AA95="ml",_xlfn.IFS(R95="oz",Q95/0.0338,R95="fl oz",Q95*1.04/0.0338,R95="ml",Q95))</f>
        <v>#N/A</v>
      </c>
      <c r="AA95" s="9" t="str">
        <f>_xlfn.XLOOKUP($E95,'Copy of Raw Data'!$E:$E,'Copy of Raw Data'!AA:AA,"ERROR",0,1)</f>
        <v>oz</v>
      </c>
      <c r="AB95" s="9"/>
      <c r="AC95" s="9"/>
      <c r="AD95" s="9"/>
      <c r="AE95" s="9"/>
      <c r="AF95" s="9"/>
    </row>
    <row r="96" hidden="1" spans="1:32">
      <c r="A96" s="9" t="str">
        <f>_xlfn.XLOOKUP($E96,'Copy of Raw Data'!$E:$E,'Copy of Raw Data'!A:A,"ERROR",0,1)</f>
        <v>US</v>
      </c>
      <c r="B96" s="9" t="str">
        <f>_xlfn.XLOOKUP($E96,'Copy of Raw Data'!$E:$E,'Copy of Raw Data'!B:B,"ERROR",0,1)</f>
        <v>Hair Mousses</v>
      </c>
      <c r="C96" s="9" t="str">
        <f>_xlfn.XLOOKUP($E96,'Copy of Raw Data'!$E:$E,'Copy of Raw Data'!C:C,"ERROR",0,1)</f>
        <v>garnier</v>
      </c>
      <c r="D96" s="9" t="str">
        <f>_xlfn.XLOOKUP($E96,'Copy of Raw Data'!$E:$E,'Copy of Raw Data'!D:D,"ERROR",0,1)</f>
        <v>www.amazon.com/dp/B0177F8G42</v>
      </c>
      <c r="E96" s="9" t="s">
        <v>387</v>
      </c>
      <c r="F96" s="9" t="str">
        <f>_xlfn.XLOOKUP($E96,'Copy of Raw Data'!$E:$E,'Copy of Raw Data'!F:F,"ERROR",0,1)</f>
        <v>Garnier Fructis Style Curl Renew Reactivating Milk Spray, for Naturally Curly Hair, 5.0 Fl Oz, 1 Count (Packaging May Vary)</v>
      </c>
      <c r="G96" s="9">
        <f>_xlfn.XLOOKUP($E96,'Copy of Raw Data'!$E:$E,'Copy of Raw Data'!G:G,"ERROR",0,1)</f>
        <v>6926</v>
      </c>
      <c r="H96" s="9">
        <f>_xlfn.XLOOKUP($E96,'Copy of Raw Data'!$E:$E,'Copy of Raw Data'!H:H,"ERROR",0,1)</f>
        <v>41310.74</v>
      </c>
      <c r="I96" s="9">
        <f>_xlfn.XLOOKUP($E96,'Copy of Raw Data'!$E:$E,'Copy of Raw Data'!I:I,"ERROR",0,1)</f>
        <v>0.00166234995180338</v>
      </c>
      <c r="J96" s="9" t="str">
        <f>_xlfn.XLOOKUP($E96,'Copy of Raw Data'!$E:$E,'Copy of 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5 to 10</v>
      </c>
      <c r="L96" s="9">
        <f>_xlfn.XLOOKUP($E96,'Copy of Raw Data'!$E:$E,'Copy of Raw Data'!L:L,"ERROR",0,1)</f>
        <v>6</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5 to 10</v>
      </c>
      <c r="N96" s="9">
        <f>_xlfn.XLOOKUP($E96,'Copy of Raw Data'!$E:$E,'Copy of Raw Data'!N:N,"ERROR",0,1)</f>
        <v>6.53</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8% to 10%</v>
      </c>
      <c r="P96" s="16">
        <f t="shared" si="38"/>
        <v>0.0811638591117918</v>
      </c>
      <c r="Q96" s="9">
        <f>_xlfn.XLOOKUP($E96,'Copy of Raw Data'!$E:$E,'Copy of Raw Data'!Q:Q,"ERROR",0,1)</f>
        <v>5</v>
      </c>
      <c r="R96" s="9" t="str">
        <f>_xlfn.XLOOKUP($E96,'Copy of Raw Data'!$E:$E,'Copy of Raw Data'!R:R,"ERROR",0,1)</f>
        <v>fl oz</v>
      </c>
      <c r="S96" s="17">
        <f t="shared" si="34"/>
        <v>1.15384615384615</v>
      </c>
      <c r="T96" s="9" t="str">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1 to 2</v>
      </c>
      <c r="U96" s="17"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 to 0.05</v>
      </c>
      <c r="V96" s="17">
        <f t="shared" si="39"/>
        <v>0.0424676777399131</v>
      </c>
      <c r="W96" s="17"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 to 0.05</v>
      </c>
      <c r="X96" s="17">
        <f t="shared" si="40"/>
        <v>0.0390208371270258</v>
      </c>
      <c r="Y96" s="9"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4 to 6</v>
      </c>
      <c r="Z96" s="17">
        <f t="array" ref="Z96">_xlfn.IFS(AA96="oz",_xlfn.IFS(R96="oz",Q96,R96="fl oz",Q96*1.04,R96="ml",Q96*0.0338),AA96="fl oz",_xlfn.IFS(R96="oz",Q96/1.04,R96="fl oz",Q96,R96="ml",Q96*0.0338/1.04),AA96="ml",_xlfn.IFS(R96="oz",Q96/0.0338,R96="fl oz",Q96*1.04/0.0338,R96="ml",Q96))</f>
        <v>5.2</v>
      </c>
      <c r="AA96" s="9" t="str">
        <f>_xlfn.XLOOKUP($E96,'Copy of Raw Data'!$E:$E,'Copy of Raw Data'!AA:AA,"ERROR",0,1)</f>
        <v>oz</v>
      </c>
      <c r="AB96" s="9"/>
      <c r="AC96" s="9"/>
      <c r="AD96" s="9"/>
      <c r="AE96" s="9"/>
      <c r="AF96" s="9"/>
    </row>
    <row r="97" hidden="1" spans="1:32">
      <c r="A97" s="9" t="str">
        <f>_xlfn.XLOOKUP($E97,'Copy of Raw Data'!$E:$E,'Copy of Raw Data'!A:A,"ERROR",0,1)</f>
        <v>US</v>
      </c>
      <c r="B97" s="9" t="str">
        <f>_xlfn.XLOOKUP($E97,'Copy of Raw Data'!$E:$E,'Copy of Raw Data'!B:B,"ERROR",0,1)</f>
        <v>Hair Mousses</v>
      </c>
      <c r="C97" s="9" t="str">
        <f>_xlfn.XLOOKUP($E97,'Copy of Raw Data'!$E:$E,'Copy of Raw Data'!C:C,"ERROR",0,1)</f>
        <v>Fantasia IC</v>
      </c>
      <c r="D97" s="9" t="str">
        <f>_xlfn.XLOOKUP($E97,'Copy of Raw Data'!$E:$E,'Copy of Raw Data'!D:D,"ERROR",0,1)</f>
        <v>www.amazon.com/dp/B001DTWX66</v>
      </c>
      <c r="E97" s="9" t="s">
        <v>390</v>
      </c>
      <c r="F97" s="9" t="str">
        <f>_xlfn.XLOOKUP($E97,'Copy of Raw Data'!$E:$E,'Copy of Raw Data'!F:F,"ERROR",0,1)</f>
        <v>Fantasia Liquid Mousse Spray, 16.0 Fl Oz</v>
      </c>
      <c r="G97" s="9">
        <f>_xlfn.XLOOKUP($E97,'Copy of Raw Data'!$E:$E,'Copy of Raw Data'!G:G,"ERROR",0,1)</f>
        <v>2602</v>
      </c>
      <c r="H97" s="9">
        <f>_xlfn.XLOOKUP($E97,'Copy of Raw Data'!$E:$E,'Copy of Raw Data'!H:H,"ERROR",0,1)</f>
        <v>39100.73</v>
      </c>
      <c r="I97" s="9">
        <f>_xlfn.XLOOKUP($E97,'Copy of Raw Data'!$E:$E,'Copy of Raw Data'!I:I,"ERROR",0,1)</f>
        <v>0.00165517051969659</v>
      </c>
      <c r="J97" s="9" t="str">
        <f>_xlfn.XLOOKUP($E97,'Copy of Raw Data'!$E:$E,'Copy of 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10 to 15</v>
      </c>
      <c r="L97" s="9">
        <f>_xlfn.XLOOKUP($E97,'Copy of Raw Data'!$E:$E,'Copy of Raw Data'!L:L,"ERROR",0,1)</f>
        <v>14.96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15 to 20</v>
      </c>
      <c r="N97" s="9">
        <f>_xlfn.XLOOKUP($E97,'Copy of Raw Data'!$E:$E,'Copy of Raw Data'!N:N,"ERROR",0,1)</f>
        <v>15.33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2% to 4%</v>
      </c>
      <c r="P97" s="16">
        <f t="shared" si="38"/>
        <v>0.0241356816699282</v>
      </c>
      <c r="Q97" s="9">
        <f>_xlfn.XLOOKUP($E97,'Copy of Raw Data'!$E:$E,'Copy of Raw Data'!Q:Q,"ERROR",0,1)</f>
        <v>16</v>
      </c>
      <c r="R97" s="9" t="str">
        <f>_xlfn.XLOOKUP($E97,'Copy of Raw Data'!$E:$E,'Copy of Raw Data'!R:R,"ERROR",0,1)</f>
        <v>fl oz</v>
      </c>
      <c r="S97" s="17">
        <f t="shared" si="34"/>
        <v>0.899038461538462</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0.75 to 1</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39"/>
        <v>0.0311556996436097</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40"/>
        <v>0.0304037355948076</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15 to 20</v>
      </c>
      <c r="Z97" s="17">
        <f t="array" ref="Z97">_xlfn.IFS(AA97="oz",_xlfn.IFS(R97="oz",Q97,R97="fl oz",Q97*1.04,R97="ml",Q97*0.0338),AA97="fl oz",_xlfn.IFS(R97="oz",Q97/1.04,R97="fl oz",Q97,R97="ml",Q97*0.0338/1.04),AA97="ml",_xlfn.IFS(R97="oz",Q97/0.0338,R97="fl oz",Q97*1.04/0.0338,R97="ml",Q97))</f>
        <v>16.64</v>
      </c>
      <c r="AA97" s="9" t="str">
        <f>_xlfn.XLOOKUP($E97,'Copy of Raw Data'!$E:$E,'Copy of Raw Data'!AA:AA,"ERROR",0,1)</f>
        <v>oz</v>
      </c>
      <c r="AB97" s="9"/>
      <c r="AC97" s="9"/>
      <c r="AD97" s="9"/>
      <c r="AE97" s="9"/>
      <c r="AF97" s="9"/>
    </row>
    <row r="98" hidden="1" spans="1:32">
      <c r="A98" s="9" t="str">
        <f>_xlfn.XLOOKUP($E98,'Copy of Raw Data'!$E:$E,'Copy of Raw Data'!A:A,"ERROR",0,1)</f>
        <v>US</v>
      </c>
      <c r="B98" s="9" t="str">
        <f>_xlfn.XLOOKUP($E98,'Copy of Raw Data'!$E:$E,'Copy of Raw Data'!B:B,"ERROR",0,1)</f>
        <v>Hair Mousses</v>
      </c>
      <c r="C98" s="9" t="str">
        <f>_xlfn.XLOOKUP($E98,'Copy of Raw Data'!$E:$E,'Copy of Raw Data'!C:C,"ERROR",0,1)</f>
        <v>Kafune Amor Hair Care</v>
      </c>
      <c r="D98" s="9" t="str">
        <f>_xlfn.XLOOKUP($E98,'Copy of Raw Data'!$E:$E,'Copy of Raw Data'!D:D,"ERROR",0,1)</f>
        <v>www.amazon.com/dp/B096LBQ274</v>
      </c>
      <c r="E98" s="9" t="s">
        <v>394</v>
      </c>
      <c r="F98" s="9" t="str">
        <f>_xlfn.XLOOKUP($E98,'Copy of Raw Data'!$E:$E,'Copy of Raw Data'!F:F,"ERROR",0,1)</f>
        <v>Kafune Tint Melting Mousse – Concealer for Lace Wigs, Hair Wigs, Toupees and Hair Pieces – Natural Finishing Edge Control – Melt and Form Hair – Quick Drying – 6.8 Fl oz – Mocha Medium Brown</v>
      </c>
      <c r="G98" s="9">
        <f>_xlfn.XLOOKUP($E98,'Copy of Raw Data'!$E:$E,'Copy of Raw Data'!G:G,"ERROR",0,1)</f>
        <v>1703</v>
      </c>
      <c r="H98" s="9">
        <f>_xlfn.XLOOKUP($E98,'Copy of Raw Data'!$E:$E,'Copy of Raw Data'!H:H,"ERROR",0,1)</f>
        <v>38931.86</v>
      </c>
      <c r="I98" s="9">
        <f>_xlfn.XLOOKUP($E98,'Copy of Raw Data'!$E:$E,'Copy of Raw Data'!I:I,"ERROR",0,1)</f>
        <v>0.00163801037176466</v>
      </c>
      <c r="J98" s="9" t="str">
        <f>_xlfn.XLOOKUP($E98,'Copy of Raw Data'!$E:$E,'Copy of 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20 to 30</v>
      </c>
      <c r="L98" s="9">
        <f>_xlfn.XLOOKUP($E98,'Copy of Raw Data'!$E:$E,'Copy of Raw Data'!L:L,"ERROR",0,1)</f>
        <v>23.11</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20 to 30</v>
      </c>
      <c r="N98" s="9">
        <f>_xlfn.XLOOKUP($E98,'Copy of Raw Data'!$E:$E,'Copy of Raw Data'!N:N,"ERROR",0,1)</f>
        <v>23.97</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38"/>
        <v>0.0358781810596579</v>
      </c>
      <c r="Q98" s="9">
        <f>_xlfn.XLOOKUP($E98,'Copy of Raw Data'!$E:$E,'Copy of Raw Data'!Q:Q,"ERROR",0,1)</f>
        <v>6.8</v>
      </c>
      <c r="R98" s="9" t="str">
        <f>_xlfn.XLOOKUP($E98,'Copy of Raw Data'!$E:$E,'Copy of Raw Data'!R:R,"ERROR",0,1)</f>
        <v>fl oz</v>
      </c>
      <c r="S98" s="17">
        <f t="shared" si="34"/>
        <v>3.26781674208145</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3 to 4</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0.1 to 0.2</v>
      </c>
      <c r="V98" s="17">
        <f t="shared" si="39"/>
        <v>0.114623709060638</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0.1 to 0.2</v>
      </c>
      <c r="X98" s="17">
        <f t="shared" si="40"/>
        <v>0.110511218873231</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6 to 8</v>
      </c>
      <c r="Z98" s="17">
        <f t="array" ref="Z98">_xlfn.IFS(AA98="oz",_xlfn.IFS(R98="oz",Q98,R98="fl oz",Q98*1.04,R98="ml",Q98*0.0338),AA98="fl oz",_xlfn.IFS(R98="oz",Q98/1.04,R98="fl oz",Q98,R98="ml",Q98*0.0338/1.04),AA98="ml",_xlfn.IFS(R98="oz",Q98/0.0338,R98="fl oz",Q98*1.04/0.0338,R98="ml",Q98))</f>
        <v>7.072</v>
      </c>
      <c r="AA98" s="9" t="str">
        <f>_xlfn.XLOOKUP($E98,'Copy of Raw Data'!$E:$E,'Copy of Raw Data'!AA:AA,"ERROR",0,1)</f>
        <v>oz</v>
      </c>
      <c r="AB98" s="9"/>
      <c r="AC98" s="9"/>
      <c r="AD98" s="9"/>
      <c r="AE98" s="9"/>
      <c r="AF98" s="9"/>
    </row>
    <row r="99" hidden="1" spans="1:32">
      <c r="A99" s="9" t="str">
        <f>_xlfn.XLOOKUP($E99,'Copy of Raw Data'!$E:$E,'Copy of Raw Data'!A:A,"ERROR",0,1)</f>
        <v>US</v>
      </c>
      <c r="B99" s="9" t="str">
        <f>_xlfn.XLOOKUP($E99,'Copy of Raw Data'!$E:$E,'Copy of Raw Data'!B:B,"ERROR",0,1)</f>
        <v>Hair Mousses</v>
      </c>
      <c r="C99" s="9" t="str">
        <f>_xlfn.XLOOKUP($E99,'Copy of Raw Data'!$E:$E,'Copy of Raw Data'!C:C,"ERROR",0,1)</f>
        <v>schwarzkopf</v>
      </c>
      <c r="D99" s="9" t="str">
        <f>_xlfn.XLOOKUP($E99,'Copy of Raw Data'!$E:$E,'Copy of Raw Data'!D:D,"ERROR",0,1)</f>
        <v>www.amazon.com/dp/B01CGSZIZK</v>
      </c>
      <c r="E99" s="9" t="s">
        <v>398</v>
      </c>
      <c r="F99" s="9" t="str">
        <f>_xlfn.XLOOKUP($E99,'Copy of Raw Data'!$E:$E,'Copy of Raw Data'!F:F,"ERROR",0,1)</f>
        <v>OSiS+ Grip Extreme Hold Mousse – Extra Strong Control and Volume with Lasting Definition and Natural Shine – Volumizing Formula Protects Against Blow Dry Damage, 7 oz</v>
      </c>
      <c r="G99" s="9">
        <f>_xlfn.XLOOKUP($E99,'Copy of Raw Data'!$E:$E,'Copy of Raw Data'!G:G,"ERROR",0,1)</f>
        <v>3099</v>
      </c>
      <c r="H99" s="9">
        <f>_xlfn.XLOOKUP($E99,'Copy of Raw Data'!$E:$E,'Copy of Raw Data'!H:H,"ERROR",0,1)</f>
        <v>38528.23</v>
      </c>
      <c r="I99" s="9">
        <f>_xlfn.XLOOKUP($E99,'Copy of Raw Data'!$E:$E,'Copy of Raw Data'!I:I,"ERROR",0,1)</f>
        <v>0.00161367674376298</v>
      </c>
      <c r="J99" s="9" t="str">
        <f>_xlfn.XLOOKUP($E99,'Copy of Raw Data'!$E:$E,'Copy of 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10 to 15</v>
      </c>
      <c r="L99" s="9">
        <f>_xlfn.XLOOKUP($E99,'Copy of Raw Data'!$E:$E,'Copy of Raw Data'!L:L,"ERROR",0,1)</f>
        <v>12.88</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15 to 20</v>
      </c>
      <c r="N99" s="9">
        <f>_xlfn.XLOOKUP($E99,'Copy of Raw Data'!$E:$E,'Copy of Raw Data'!N:N,"ERROR",0,1)</f>
        <v>19.92</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30% to 40%</v>
      </c>
      <c r="P99" s="16">
        <f t="shared" si="38"/>
        <v>0.353413654618474</v>
      </c>
      <c r="Q99" s="9">
        <f>_xlfn.XLOOKUP($E99,'Copy of Raw Data'!$E:$E,'Copy of Raw Data'!Q:Q,"ERROR",0,1)</f>
        <v>7</v>
      </c>
      <c r="R99" s="9" t="str">
        <f>_xlfn.XLOOKUP($E99,'Copy of Raw Data'!$E:$E,'Copy of Raw Data'!R:R,"ERROR",0,1)</f>
        <v>oz</v>
      </c>
      <c r="S99" s="17">
        <f t="shared" si="34"/>
        <v>1.84</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1 to 2</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0.05 to 0.1</v>
      </c>
      <c r="V99" s="17">
        <f t="shared" si="39"/>
        <v>0.0962365331658534</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0.05 to 0.1</v>
      </c>
      <c r="X99" s="17">
        <f t="shared" si="40"/>
        <v>0.0622252282718972</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v>
      </c>
      <c r="AA99" s="9" t="str">
        <f>_xlfn.XLOOKUP($E99,'Copy of Raw Data'!$E:$E,'Copy of Raw Data'!AA:AA,"ERROR",0,1)</f>
        <v>oz</v>
      </c>
      <c r="AB99" s="9"/>
      <c r="AC99" s="9"/>
      <c r="AD99" s="9"/>
      <c r="AE99" s="9"/>
      <c r="AF99" s="9"/>
    </row>
    <row r="100" hidden="1" spans="1:32">
      <c r="A100" s="9" t="str">
        <f>_xlfn.XLOOKUP($E100,'Copy of Raw Data'!$E:$E,'Copy of Raw Data'!A:A,"ERROR",0,1)</f>
        <v>US</v>
      </c>
      <c r="B100" s="9" t="str">
        <f>_xlfn.XLOOKUP($E100,'Copy of Raw Data'!$E:$E,'Copy of Raw Data'!B:B,"ERROR",0,1)</f>
        <v>Hair Mousses</v>
      </c>
      <c r="C100" s="9" t="str">
        <f>_xlfn.XLOOKUP($E100,'Copy of Raw Data'!$E:$E,'Copy of Raw Data'!C:C,"ERROR",0,1)</f>
        <v>AmPro</v>
      </c>
      <c r="D100" s="9" t="str">
        <f>_xlfn.XLOOKUP($E100,'Copy of Raw Data'!$E:$E,'Copy of Raw Data'!D:D,"ERROR",0,1)</f>
        <v>www.amazon.com/dp/B08MBD47TX</v>
      </c>
      <c r="E100" s="9" t="s">
        <v>402</v>
      </c>
      <c r="F100" s="9" t="str">
        <f>_xlfn.XLOOKUP($E100,'Copy of Raw Data'!$E:$E,'Copy of Raw Data'!F:F,"ERROR",0,1)</f>
        <v>Shine N Jam Magic Fingers For Braiders Setting Mousse 12 Ounce (354ml)</v>
      </c>
      <c r="G100" s="9">
        <f>_xlfn.XLOOKUP($E100,'Copy of Raw Data'!$E:$E,'Copy of Raw Data'!G:G,"ERROR",0,1)</f>
        <v>4965</v>
      </c>
      <c r="H100" s="9">
        <f>_xlfn.XLOOKUP($E100,'Copy of Raw Data'!$E:$E,'Copy of Raw Data'!H:H,"ERROR",0,1)</f>
        <v>37955.87</v>
      </c>
      <c r="I100" s="9">
        <f>_xlfn.XLOOKUP($E100,'Copy of Raw Data'!$E:$E,'Copy of Raw Data'!I:I,"ERROR",0,1)</f>
        <v>0.00160764733024142</v>
      </c>
      <c r="J100" s="9" t="str">
        <f>_xlfn.XLOOKUP($E100,'Copy of Raw Data'!$E:$E,'Copy of 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5 to 10</v>
      </c>
      <c r="L100" s="9">
        <f>_xlfn.XLOOKUP($E100,'Copy of Raw Data'!$E:$E,'Copy of Raw Data'!L:L,"ERROR",0,1)</f>
        <v>7.61</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5 to 10</v>
      </c>
      <c r="N100" s="9">
        <f>_xlfn.XLOOKUP($E100,'Copy of Raw Data'!$E:$E,'Copy of Raw Data'!N:N,"ERROR",0,1)</f>
        <v>8.42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8% to 10%</v>
      </c>
      <c r="P100" s="16">
        <f t="shared" si="38"/>
        <v>0.0961995249406175</v>
      </c>
      <c r="Q100" s="9">
        <f>_xlfn.XLOOKUP($E100,'Copy of Raw Data'!$E:$E,'Copy of Raw Data'!Q:Q,"ERROR",0,1)</f>
        <v>12</v>
      </c>
      <c r="R100" s="9" t="str">
        <f>_xlfn.XLOOKUP($E100,'Copy of Raw Data'!$E:$E,'Copy of Raw Data'!R:R,"ERROR",0,1)</f>
        <v>oz</v>
      </c>
      <c r="S100" s="17">
        <f t="shared" si="34"/>
        <v>0.634166666666667</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0.5 to 0.75</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 to 0.05</v>
      </c>
      <c r="V100" s="17">
        <f t="shared" si="39"/>
        <v>0.0237290046218014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 to 0.05</v>
      </c>
      <c r="X100" s="17">
        <f t="shared" si="40"/>
        <v>0.0214462856498704</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10 to 15</v>
      </c>
      <c r="Z100" s="17">
        <f t="array" ref="Z100">_xlfn.IFS(AA100="oz",_xlfn.IFS(R100="oz",Q100,R100="fl oz",Q100*1.04,R100="ml",Q100*0.0338),AA100="fl oz",_xlfn.IFS(R100="oz",Q100/1.04,R100="fl oz",Q100,R100="ml",Q100*0.0338/1.04),AA100="ml",_xlfn.IFS(R100="oz",Q100/0.0338,R100="fl oz",Q100*1.04/0.0338,R100="ml",Q100))</f>
        <v>12</v>
      </c>
      <c r="AA100" s="9" t="str">
        <f>_xlfn.XLOOKUP($E100,'Copy of Raw Data'!$E:$E,'Copy of Raw Data'!AA:AA,"ERROR",0,1)</f>
        <v>oz</v>
      </c>
      <c r="AB100" s="9"/>
      <c r="AC100" s="9"/>
      <c r="AD100" s="9"/>
      <c r="AE100" s="9"/>
      <c r="AF100" s="9"/>
    </row>
    <row r="101" hidden="1" spans="1:32">
      <c r="A101" s="9" t="str">
        <f>_xlfn.XLOOKUP($E101,'Copy of Raw Data'!$E:$E,'Copy of Raw Data'!A:A,"ERROR",0,1)</f>
        <v>US</v>
      </c>
      <c r="B101" s="9" t="str">
        <f>_xlfn.XLOOKUP($E101,'Copy of Raw Data'!$E:$E,'Copy of Raw Data'!B:B,"ERROR",0,1)</f>
        <v>Hair Mousses</v>
      </c>
      <c r="C101" s="9" t="str">
        <f>_xlfn.XLOOKUP($E101,'Copy of Raw Data'!$E:$E,'Copy of Raw Data'!C:C,"ERROR",0,1)</f>
        <v>others</v>
      </c>
      <c r="D101" s="9" t="str">
        <f>_xlfn.XLOOKUP($E101,'Copy of Raw Data'!$E:$E,'Copy of Raw Data'!D:D,"ERROR",0,1)</f>
        <v>www.amazon.com/dp/B07HHN1864</v>
      </c>
      <c r="E101" s="9" t="s">
        <v>405</v>
      </c>
      <c r="F101" s="9" t="str">
        <f>_xlfn.XLOOKUP($E101,'Copy of Raw Data'!$E:$E,'Copy of Raw Data'!F:F,"ERROR",0,1)</f>
        <v>OUIDAD Vitalcurl+ Soft Defining Mousse, 5.7 oz (Pack of 1) OUIDAD Vitalcurl+ Soft Defining Mousse, 5.7 oz (Pack of 1)</v>
      </c>
      <c r="G101" s="9">
        <f>_xlfn.XLOOKUP($E101,'Copy of Raw Data'!$E:$E,'Copy of Raw Data'!G:G,"ERROR",0,1)</f>
        <v>1639</v>
      </c>
      <c r="H101" s="9">
        <f>_xlfn.XLOOKUP($E101,'Copy of Raw Data'!$E:$E,'Copy of Raw Data'!H:H,"ERROR",0,1)</f>
        <v>37814.05</v>
      </c>
      <c r="I101" s="9">
        <f>_xlfn.XLOOKUP($E101,'Copy of Raw Data'!$E:$E,'Copy of Raw Data'!I:I,"ERROR",0,1)</f>
        <v>0.00159084302909539</v>
      </c>
      <c r="J101" s="9" t="str">
        <f>_xlfn.XLOOKUP($E101,'Copy of Raw Data'!$E:$E,'Copy of 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20 to 30</v>
      </c>
      <c r="L101" s="9">
        <f>_xlfn.XLOOKUP($E101,'Copy of Raw Data'!$E:$E,'Copy of Raw Data'!L:L,"ERROR",0,1)</f>
        <v>23.04</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20 to 30</v>
      </c>
      <c r="N101" s="9">
        <f>_xlfn.XLOOKUP($E101,'Copy of Raw Data'!$E:$E,'Copy of Raw Data'!N:N,"ERROR",0,1)</f>
        <v>26</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10% to 15%</v>
      </c>
      <c r="P101" s="16">
        <f t="shared" si="38"/>
        <v>0.113846153846154</v>
      </c>
      <c r="Q101" s="9">
        <f>_xlfn.XLOOKUP($E101,'Copy of Raw Data'!$E:$E,'Copy of Raw Data'!Q:Q,"ERROR",0,1)</f>
        <v>5.7</v>
      </c>
      <c r="R101" s="9" t="str">
        <f>_xlfn.XLOOKUP($E101,'Copy of Raw Data'!$E:$E,'Copy of Raw Data'!R:R,"ERROR",0,1)</f>
        <v>oz</v>
      </c>
      <c r="S101" s="17">
        <f t="shared" si="34"/>
        <v>4.04210526315789</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4 to 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0.1 to 0.2</v>
      </c>
      <c r="V101" s="17">
        <f t="shared" si="39"/>
        <v>0.154257812268242</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0.1 to 0.2</v>
      </c>
      <c r="X101" s="17">
        <f t="shared" si="40"/>
        <v>0.136696153640781</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4 to 6</v>
      </c>
      <c r="Z101" s="17">
        <f t="array" ref="Z101">_xlfn.IFS(AA101="oz",_xlfn.IFS(R101="oz",Q101,R101="fl oz",Q101*1.04,R101="ml",Q101*0.0338),AA101="fl oz",_xlfn.IFS(R101="oz",Q101/1.04,R101="fl oz",Q101,R101="ml",Q101*0.0338/1.04),AA101="ml",_xlfn.IFS(R101="oz",Q101/0.0338,R101="fl oz",Q101*1.04/0.0338,R101="ml",Q101))</f>
        <v>5.7</v>
      </c>
      <c r="AA101" s="9" t="str">
        <f>_xlfn.XLOOKUP($E101,'Copy of Raw Data'!$E:$E,'Copy of Raw Data'!AA:AA,"ERROR",0,1)</f>
        <v>oz</v>
      </c>
      <c r="AB101" s="9"/>
      <c r="AC101" s="9"/>
      <c r="AD101" s="9"/>
      <c r="AE101" s="9"/>
      <c r="AF101" s="9"/>
    </row>
    <row r="102" hidden="1" spans="1:32">
      <c r="A102" s="9" t="str">
        <f>_xlfn.XLOOKUP($E102,'Copy of Raw Data'!$E:$E,'Copy of Raw Data'!A:A,"ERROR",0,1)</f>
        <v>US</v>
      </c>
      <c r="B102" s="9" t="str">
        <f>_xlfn.XLOOKUP($E102,'Copy of Raw Data'!$E:$E,'Copy of Raw Data'!B:B,"ERROR",0,1)</f>
        <v>Hair Mousses</v>
      </c>
      <c r="C102" s="9" t="str">
        <f>_xlfn.XLOOKUP($E102,'Copy of Raw Data'!$E:$E,'Copy of Raw Data'!C:C,"ERROR",0,1)</f>
        <v>others</v>
      </c>
      <c r="D102" s="9" t="str">
        <f>_xlfn.XLOOKUP($E102,'Copy of Raw Data'!$E:$E,'Copy of Raw Data'!D:D,"ERROR",0,1)</f>
        <v>www.amazon.com/dp/B01C502ISE</v>
      </c>
      <c r="E102" s="9" t="s">
        <v>408</v>
      </c>
      <c r="F102" s="9" t="str">
        <f>_xlfn.XLOOKUP($E102,'Copy of Raw Data'!$E:$E,'Copy of Raw Data'!F:F,"ERROR",0,1)</f>
        <v>Moroccanoil Beach Wave Mousse</v>
      </c>
      <c r="G102" s="9">
        <f>_xlfn.XLOOKUP($E102,'Copy of Raw Data'!$E:$E,'Copy of Raw Data'!G:G,"ERROR",0,1)</f>
        <v>1247</v>
      </c>
      <c r="H102" s="9">
        <f>_xlfn.XLOOKUP($E102,'Copy of Raw Data'!$E:$E,'Copy of Raw Data'!H:H,"ERROR",0,1)</f>
        <v>37418.79</v>
      </c>
      <c r="I102" s="9">
        <f>_xlfn.XLOOKUP($E102,'Copy of Raw Data'!$E:$E,'Copy of Raw Data'!I:I,"ERROR",0,1)</f>
        <v>0.00153435607185792</v>
      </c>
      <c r="J102" s="9" t="str">
        <f>_xlfn.XLOOKUP($E102,'Copy of Raw Data'!$E:$E,'Copy of 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_xlfn.XLOOKUP($E102,'Copy of Raw Data'!$E:$E,'Copy of Raw Data'!L:L,"ERROR",0,1)</f>
        <v>30</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_xlfn.XLOOKUP($E102,'Copy of Raw Data'!$E:$E,'Copy of Raw Data'!N:N,"ERROR",0,1)</f>
        <v>30</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No Discount</v>
      </c>
      <c r="P102" s="16">
        <f t="shared" si="38"/>
        <v>0</v>
      </c>
      <c r="Q102" s="9">
        <f>_xlfn.XLOOKUP($E102,'Copy of Raw Data'!$E:$E,'Copy of Raw Data'!Q:Q,"ERROR",0,1)</f>
        <v>0</v>
      </c>
      <c r="R102" s="9">
        <f>_xlfn.XLOOKUP($E102,'Copy of Raw Data'!$E:$E,'Copy of Raw Data'!R:R,"ERROR",0,1)</f>
        <v>0</v>
      </c>
      <c r="S102" s="17" t="e">
        <f t="shared" si="34"/>
        <v>#N/A</v>
      </c>
      <c r="T102" s="9" t="e">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#N/A</v>
      </c>
      <c r="U102" s="17" t="e">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#N/A</v>
      </c>
      <c r="V102" s="17" t="e">
        <f t="shared" si="39"/>
        <v>#N/A</v>
      </c>
      <c r="W102" s="17" t="e">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#N/A</v>
      </c>
      <c r="X102" s="17" t="e">
        <f t="shared" si="40"/>
        <v>#N/A</v>
      </c>
      <c r="Y102" s="9" t="e">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#N/A</v>
      </c>
      <c r="Z102" s="17" t="e">
        <f t="array" ref="Z102">_xlfn.IFS(AA102="oz",_xlfn.IFS(R102="oz",Q102,R102="fl oz",Q102*1.04,R102="ml",Q102*0.0338),AA102="fl oz",_xlfn.IFS(R102="oz",Q102/1.04,R102="fl oz",Q102,R102="ml",Q102*0.0338/1.04),AA102="ml",_xlfn.IFS(R102="oz",Q102/0.0338,R102="fl oz",Q102*1.04/0.0338,R102="ml",Q102))</f>
        <v>#N/A</v>
      </c>
      <c r="AA102" s="9" t="str">
        <f>_xlfn.XLOOKUP($E102,'Copy of Raw Data'!$E:$E,'Copy of Raw Data'!AA:AA,"ERROR",0,1)</f>
        <v>oz</v>
      </c>
      <c r="AB102" s="9"/>
      <c r="AC102" s="9"/>
      <c r="AD102" s="9"/>
      <c r="AE102" s="9"/>
      <c r="AF102" s="9"/>
    </row>
    <row r="103" hidden="1" spans="1:32">
      <c r="A103" s="9" t="str">
        <f>_xlfn.XLOOKUP($E103,'Copy of Raw Data'!$E:$E,'Copy of Raw Data'!A:A,"ERROR",0,1)</f>
        <v>US</v>
      </c>
      <c r="B103" s="9" t="str">
        <f>_xlfn.XLOOKUP($E103,'Copy of Raw Data'!$E:$E,'Copy of Raw Data'!B:B,"ERROR",0,1)</f>
        <v>Hair Mousses</v>
      </c>
      <c r="C103" s="9" t="str">
        <f>_xlfn.XLOOKUP($E103,'Copy of Raw Data'!$E:$E,'Copy of Raw Data'!C:C,"ERROR",0,1)</f>
        <v>others</v>
      </c>
      <c r="D103" s="9" t="str">
        <f>_xlfn.XLOOKUP($E103,'Copy of Raw Data'!$E:$E,'Copy of Raw Data'!D:D,"ERROR",0,1)</f>
        <v>www.amazon.com/dp/B003JMYB7Y</v>
      </c>
      <c r="E103" s="9" t="s">
        <v>411</v>
      </c>
      <c r="F103" s="9" t="str">
        <f>_xlfn.XLOOKUP($E103,'Copy of Raw Data'!$E:$E,'Copy of Raw Data'!F:F,"ERROR",0,1)</f>
        <v>Roux, Argan Oil Keratin Repair &amp; Shine Leave in Treatment, Rejuvinating Formula for Damaged Hair, 8.45 Fl Oz</v>
      </c>
      <c r="G103" s="9">
        <f>_xlfn.XLOOKUP($E103,'Copy of Raw Data'!$E:$E,'Copy of Raw Data'!G:G,"ERROR",0,1)</f>
        <v>2969</v>
      </c>
      <c r="H103" s="9">
        <f>_xlfn.XLOOKUP($E103,'Copy of Raw Data'!$E:$E,'Copy of Raw Data'!H:H,"ERROR",0,1)</f>
        <v>36090.14</v>
      </c>
      <c r="I103" s="9">
        <f>_xlfn.XLOOKUP($E103,'Copy of Raw Data'!$E:$E,'Copy of Raw Data'!I:I,"ERROR",0,1)</f>
        <v>0.0015197837846019</v>
      </c>
      <c r="J103" s="9" t="str">
        <f>_xlfn.XLOOKUP($E103,'Copy of Raw Data'!$E:$E,'Copy of 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10 to 15</v>
      </c>
      <c r="L103" s="9">
        <f>_xlfn.XLOOKUP($E103,'Copy of Raw Data'!$E:$E,'Copy of Raw Data'!L:L,"ERROR",0,1)</f>
        <v>12.32</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10 to 15</v>
      </c>
      <c r="N103" s="9">
        <f>_xlfn.XLOOKUP($E103,'Copy of Raw Data'!$E:$E,'Copy of Raw Data'!N:N,"ERROR",0,1)</f>
        <v>13.74</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10% to 15%</v>
      </c>
      <c r="P103" s="16">
        <f t="shared" si="38"/>
        <v>0.10334788937409</v>
      </c>
      <c r="Q103" s="9">
        <f>_xlfn.XLOOKUP($E103,'Copy of Raw Data'!$E:$E,'Copy of Raw Data'!Q:Q,"ERROR",0,1)</f>
        <v>8.45</v>
      </c>
      <c r="R103" s="9" t="str">
        <f>_xlfn.XLOOKUP($E103,'Copy of Raw Data'!$E:$E,'Copy of Raw Data'!R:R,"ERROR",0,1)</f>
        <v>fl oz</v>
      </c>
      <c r="S103" s="17">
        <f t="shared" si="34"/>
        <v>1.40191169776969</v>
      </c>
      <c r="T103" s="9" t="str">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1 to 2</v>
      </c>
      <c r="U103" s="17"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0.05 to 0.1</v>
      </c>
      <c r="V103" s="17">
        <f t="shared" si="39"/>
        <v>0.0528743887697569</v>
      </c>
      <c r="W103" s="17"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 to 0.05</v>
      </c>
      <c r="X103" s="17">
        <f t="shared" si="40"/>
        <v>0.0474099322884574</v>
      </c>
      <c r="Y103" s="9"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8 to 10</v>
      </c>
      <c r="Z103" s="17">
        <f t="array" ref="Z103">_xlfn.IFS(AA103="oz",_xlfn.IFS(R103="oz",Q103,R103="fl oz",Q103*1.04,R103="ml",Q103*0.0338),AA103="fl oz",_xlfn.IFS(R103="oz",Q103/1.04,R103="fl oz",Q103,R103="ml",Q103*0.0338/1.04),AA103="ml",_xlfn.IFS(R103="oz",Q103/0.0338,R103="fl oz",Q103*1.04/0.0338,R103="ml",Q103))</f>
        <v>8.788</v>
      </c>
      <c r="AA103" s="9" t="str">
        <f>_xlfn.XLOOKUP($E103,'Copy of Raw Data'!$E:$E,'Copy of Raw Data'!AA:AA,"ERROR",0,1)</f>
        <v>oz</v>
      </c>
      <c r="AB103" s="9"/>
      <c r="AC103" s="9"/>
      <c r="AD103" s="9"/>
      <c r="AE103" s="9"/>
      <c r="AF103" s="9"/>
    </row>
    <row r="104" hidden="1" spans="1:32">
      <c r="A104" s="9" t="str">
        <f>_xlfn.XLOOKUP($E104,'Copy of Raw Data'!$E:$E,'Copy of Raw Data'!A:A,"ERROR",0,1)</f>
        <v>US</v>
      </c>
      <c r="B104" s="9" t="str">
        <f>_xlfn.XLOOKUP($E104,'Copy of Raw Data'!$E:$E,'Copy of Raw Data'!B:B,"ERROR",0,1)</f>
        <v>Hair Mousses</v>
      </c>
      <c r="C104" s="9" t="str">
        <f>_xlfn.XLOOKUP($E104,'Copy of Raw Data'!$E:$E,'Copy of Raw Data'!C:C,"ERROR",0,1)</f>
        <v>bumble and bumble</v>
      </c>
      <c r="D104" s="9" t="str">
        <f>_xlfn.XLOOKUP($E104,'Copy of Raw Data'!$E:$E,'Copy of Raw Data'!D:D,"ERROR",0,1)</f>
        <v>www.amazon.com/dp/B07JDW29Y2</v>
      </c>
      <c r="E104" s="9" t="s">
        <v>414</v>
      </c>
      <c r="F104" s="9" t="str">
        <f>_xlfn.XLOOKUP($E104,'Copy of Raw Data'!$E:$E,'Copy of Raw Data'!F:F,"ERROR",0,1)</f>
        <v>Bumble and Bumble Full Form Mousse, 5 ounce (pack of 1)</v>
      </c>
      <c r="G104" s="9">
        <f>_xlfn.XLOOKUP($E104,'Copy of Raw Data'!$E:$E,'Copy of Raw Data'!G:G,"ERROR",0,1)</f>
        <v>1247</v>
      </c>
      <c r="H104" s="9">
        <f>_xlfn.XLOOKUP($E104,'Copy of Raw Data'!$E:$E,'Copy of Raw Data'!H:H,"ERROR",0,1)</f>
        <v>35747.38</v>
      </c>
      <c r="I104" s="9">
        <f>_xlfn.XLOOKUP($E104,'Copy of Raw Data'!$E:$E,'Copy of Raw Data'!I:I,"ERROR",0,1)</f>
        <v>0.00149433840111024</v>
      </c>
      <c r="J104" s="9" t="str">
        <f>_xlfn.XLOOKUP($E104,'Copy of Raw Data'!$E:$E,'Copy of 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20 to 30</v>
      </c>
      <c r="L104" s="9">
        <f>_xlfn.XLOOKUP($E104,'Copy of Raw Data'!$E:$E,'Copy of Raw Data'!L:L,"ERROR",0,1)</f>
        <v>28.89</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30 to 40</v>
      </c>
      <c r="N104" s="9">
        <f>_xlfn.XLOOKUP($E104,'Copy of Raw Data'!$E:$E,'Copy of Raw Data'!N:N,"ERROR",0,1)</f>
        <v>30.99</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6% to 8%</v>
      </c>
      <c r="P104" s="16">
        <f t="shared" si="38"/>
        <v>0.0677637947725072</v>
      </c>
      <c r="Q104" s="9">
        <f>_xlfn.XLOOKUP($E104,'Copy of Raw Data'!$E:$E,'Copy of Raw Data'!Q:Q,"ERROR",0,1)</f>
        <v>5</v>
      </c>
      <c r="R104" s="9" t="str">
        <f>_xlfn.XLOOKUP($E104,'Copy of Raw Data'!$E:$E,'Copy of Raw Data'!R:R,"ERROR",0,1)</f>
        <v>oz</v>
      </c>
      <c r="S104" s="17">
        <f t="shared" si="34"/>
        <v>5.778</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5 to 10</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0.2 to 0.3</v>
      </c>
      <c r="V104" s="17">
        <f t="shared" si="39"/>
        <v>0.209604328711532</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0.1 to 0.2</v>
      </c>
      <c r="X104" s="17">
        <f t="shared" si="40"/>
        <v>0.195400743997295</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4 to 6</v>
      </c>
      <c r="Z104" s="17">
        <f t="array" ref="Z104">_xlfn.IFS(AA104="oz",_xlfn.IFS(R104="oz",Q104,R104="fl oz",Q104*1.04,R104="ml",Q104*0.0338),AA104="fl oz",_xlfn.IFS(R104="oz",Q104/1.04,R104="fl oz",Q104,R104="ml",Q104*0.0338/1.04),AA104="ml",_xlfn.IFS(R104="oz",Q104/0.0338,R104="fl oz",Q104*1.04/0.0338,R104="ml",Q104))</f>
        <v>5</v>
      </c>
      <c r="AA104" s="9" t="str">
        <f>_xlfn.XLOOKUP($E104,'Copy of Raw Data'!$E:$E,'Copy of Raw Data'!AA:AA,"ERROR",0,1)</f>
        <v>oz</v>
      </c>
      <c r="AB104" s="9"/>
      <c r="AC104" s="9"/>
      <c r="AD104" s="9"/>
      <c r="AE104" s="9"/>
      <c r="AF104" s="9"/>
    </row>
    <row r="105" hidden="1" spans="1:32">
      <c r="A105" s="9" t="str">
        <f>_xlfn.XLOOKUP($E105,'Copy of Raw Data'!$E:$E,'Copy of Raw Data'!A:A,"ERROR",0,1)</f>
        <v>US</v>
      </c>
      <c r="B105" s="9" t="str">
        <f>_xlfn.XLOOKUP($E105,'Copy of Raw Data'!$E:$E,'Copy of Raw Data'!B:B,"ERROR",0,1)</f>
        <v>Hair Mousses</v>
      </c>
      <c r="C105" s="9" t="str">
        <f>_xlfn.XLOOKUP($E105,'Copy of Raw Data'!$E:$E,'Copy of Raw Data'!C:C,"ERROR",0,1)</f>
        <v>elizabeth arden</v>
      </c>
      <c r="D105" s="9" t="str">
        <f>_xlfn.XLOOKUP($E105,'Copy of Raw Data'!$E:$E,'Copy of Raw Data'!D:D,"ERROR",0,1)</f>
        <v>www.amazon.com/dp/B001BEMDJ0</v>
      </c>
      <c r="E105" s="9" t="s">
        <v>418</v>
      </c>
      <c r="F105" s="9" t="str">
        <f>_xlfn.XLOOKUP($E105,'Copy of Raw Data'!$E:$E,'Copy of Raw Data'!F:F,"ERROR",0,1)</f>
        <v>Elizabeth Arden Flawless Finish Mousse Makeup</v>
      </c>
      <c r="G105" s="9">
        <f>_xlfn.XLOOKUP($E105,'Copy of Raw Data'!$E:$E,'Copy of Raw Data'!G:G,"ERROR",0,1)</f>
        <v>1011</v>
      </c>
      <c r="H105" s="9">
        <f>_xlfn.XLOOKUP($E105,'Copy of Raw Data'!$E:$E,'Copy of Raw Data'!H:H,"ERROR",0,1)</f>
        <v>35148.87</v>
      </c>
      <c r="I105" s="9">
        <f>_xlfn.XLOOKUP($E105,'Copy of Raw Data'!$E:$E,'Copy of Raw Data'!I:I,"ERROR",0,1)</f>
        <v>0.00147046945714319</v>
      </c>
      <c r="J105" s="9" t="str">
        <f>_xlfn.XLOOKUP($E105,'Copy of Raw Data'!$E:$E,'Copy of 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30 to 40</v>
      </c>
      <c r="L105" s="9">
        <f>_xlfn.XLOOKUP($E105,'Copy of Raw Data'!$E:$E,'Copy of Raw Data'!L:L,"ERROR",0,1)</f>
        <v>34.69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_xlfn.XLOOKUP($E105,'Copy of Raw Data'!$E:$E,'Copy of Raw Data'!N:N,"ERROR",0,1)</f>
        <v>34.69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No Discount</v>
      </c>
      <c r="P105" s="16">
        <f t="shared" si="38"/>
        <v>0</v>
      </c>
      <c r="Q105" s="9">
        <f>_xlfn.XLOOKUP($E105,'Copy of Raw Data'!$E:$E,'Copy of Raw Data'!Q:Q,"ERROR",0,1)</f>
        <v>0</v>
      </c>
      <c r="R105" s="9">
        <f>_xlfn.XLOOKUP($E105,'Copy of Raw Data'!$E:$E,'Copy of Raw Data'!R:R,"ERROR",0,1)</f>
        <v>0</v>
      </c>
      <c r="S105" s="17" t="e">
        <f t="shared" si="34"/>
        <v>#N/A</v>
      </c>
      <c r="T105" s="9" t="e">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#N/A</v>
      </c>
      <c r="U105" s="17" t="e">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#N/A</v>
      </c>
      <c r="V105" s="17" t="e">
        <f t="shared" si="39"/>
        <v>#N/A</v>
      </c>
      <c r="W105" s="17" t="e">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#N/A</v>
      </c>
      <c r="X105" s="17" t="e">
        <f t="shared" si="40"/>
        <v>#N/A</v>
      </c>
      <c r="Y105" s="9" t="e">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#N/A</v>
      </c>
      <c r="Z105" s="17" t="e">
        <f t="array" ref="Z105">_xlfn.IFS(AA105="oz",_xlfn.IFS(R105="oz",Q105,R105="fl oz",Q105*1.04,R105="ml",Q105*0.0338),AA105="fl oz",_xlfn.IFS(R105="oz",Q105/1.04,R105="fl oz",Q105,R105="ml",Q105*0.0338/1.04),AA105="ml",_xlfn.IFS(R105="oz",Q105/0.0338,R105="fl oz",Q105*1.04/0.0338,R105="ml",Q105))</f>
        <v>#N/A</v>
      </c>
      <c r="AA105" s="9" t="str">
        <f>_xlfn.XLOOKUP($E105,'Copy of Raw Data'!$E:$E,'Copy of Raw Data'!AA:AA,"ERROR",0,1)</f>
        <v>oz</v>
      </c>
      <c r="AB105" s="9"/>
      <c r="AC105" s="9"/>
      <c r="AD105" s="9"/>
      <c r="AE105" s="9"/>
      <c r="AF105" s="9"/>
    </row>
    <row r="106" hidden="1" spans="1:32">
      <c r="A106" s="9" t="str">
        <f>_xlfn.XLOOKUP($E106,'Copy of Raw Data'!$E:$E,'Copy of Raw Data'!A:A,"ERROR",0,1)</f>
        <v>US</v>
      </c>
      <c r="B106" s="9" t="str">
        <f>_xlfn.XLOOKUP($E106,'Copy of Raw Data'!$E:$E,'Copy of Raw Data'!B:B,"ERROR",0,1)</f>
        <v>Hair Mousses</v>
      </c>
      <c r="C106" s="9" t="str">
        <f>_xlfn.XLOOKUP($E106,'Copy of Raw Data'!$E:$E,'Copy of Raw Data'!C:C,"ERROR",0,1)</f>
        <v>Garnier</v>
      </c>
      <c r="D106" s="9" t="str">
        <f>_xlfn.XLOOKUP($E106,'Copy of Raw Data'!$E:$E,'Copy of Raw Data'!D:D,"ERROR",0,1)</f>
        <v>www.amazon.com/dp/B07BYD3TBN</v>
      </c>
      <c r="E106" s="9" t="s">
        <v>421</v>
      </c>
      <c r="F106" s="9" t="str">
        <f>_xlfn.XLOOKUP($E106,'Copy of Raw Data'!$E:$E,'Copy of Raw Data'!F:F,"ERROR",0,1)</f>
        <v>Garnier Fructis Style Mega Full Thickening Lotion, 5.0 Oz, 3 Count (Packaging May Vary)</v>
      </c>
      <c r="G106" s="9">
        <f>_xlfn.XLOOKUP($E106,'Copy of Raw Data'!$E:$E,'Copy of Raw Data'!G:G,"ERROR",0,1)</f>
        <v>2332</v>
      </c>
      <c r="H106" s="9">
        <f>_xlfn.XLOOKUP($E106,'Copy of Raw Data'!$E:$E,'Copy of Raw Data'!H:H,"ERROR",0,1)</f>
        <v>34587.44</v>
      </c>
      <c r="I106" s="9">
        <f>_xlfn.XLOOKUP($E106,'Copy of Raw Data'!$E:$E,'Copy of Raw Data'!I:I,"ERROR",0,1)</f>
        <v>0.00144289281924569</v>
      </c>
      <c r="J106" s="9" t="str">
        <f>_xlfn.XLOOKUP($E106,'Copy of Raw Data'!$E:$E,'Copy of 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10 to 15</v>
      </c>
      <c r="L106" s="9">
        <f>_xlfn.XLOOKUP($E106,'Copy of Raw Data'!$E:$E,'Copy of Raw Data'!L:L,"ERROR",0,1)</f>
        <v>14.88</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15 to 20</v>
      </c>
      <c r="N106" s="9">
        <f>_xlfn.XLOOKUP($E106,'Copy of Raw Data'!$E:$E,'Copy of Raw Data'!N:N,"ERROR",0,1)</f>
        <v>16.49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8% to 10%</v>
      </c>
      <c r="P106" s="16">
        <f t="shared" si="38"/>
        <v>0.097634930260764</v>
      </c>
      <c r="Q106" s="9">
        <f>_xlfn.XLOOKUP($E106,'Copy of Raw Data'!$E:$E,'Copy of Raw Data'!Q:Q,"ERROR",0,1)</f>
        <v>15</v>
      </c>
      <c r="R106" s="9" t="str">
        <f>_xlfn.XLOOKUP($E106,'Copy of Raw Data'!$E:$E,'Copy of Raw Data'!R:R,"ERROR",0,1)</f>
        <v>fl oz</v>
      </c>
      <c r="S106" s="17">
        <f t="shared" si="34"/>
        <v>0.953846153846154</v>
      </c>
      <c r="T106" s="9" t="str">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0.75 to 1</v>
      </c>
      <c r="U106" s="17"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 to 0.05</v>
      </c>
      <c r="V106" s="17">
        <f t="shared" si="39"/>
        <v>0.0357474224569253</v>
      </c>
      <c r="W106" s="17"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 to 0.05</v>
      </c>
      <c r="X106" s="17">
        <f t="shared" si="40"/>
        <v>0.0322572253583414</v>
      </c>
      <c r="Y106" s="9"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15 to 20</v>
      </c>
      <c r="Z106" s="17">
        <f t="array" ref="Z106">_xlfn.IFS(AA106="oz",_xlfn.IFS(R106="oz",Q106,R106="fl oz",Q106*1.04,R106="ml",Q106*0.0338),AA106="fl oz",_xlfn.IFS(R106="oz",Q106/1.04,R106="fl oz",Q106,R106="ml",Q106*0.0338/1.04),AA106="ml",_xlfn.IFS(R106="oz",Q106/0.0338,R106="fl oz",Q106*1.04/0.0338,R106="ml",Q106))</f>
        <v>15.6</v>
      </c>
      <c r="AA106" s="9" t="str">
        <f>_xlfn.XLOOKUP($E106,'Copy of Raw Data'!$E:$E,'Copy of Raw Data'!AA:AA,"ERROR",0,1)</f>
        <v>oz</v>
      </c>
      <c r="AB106" s="9"/>
      <c r="AC106" s="9"/>
      <c r="AD106" s="9"/>
      <c r="AE106" s="9"/>
      <c r="AF106" s="9"/>
    </row>
    <row r="107" hidden="1" spans="1:32">
      <c r="A107" s="9" t="str">
        <f>_xlfn.XLOOKUP($E107,'Copy of Raw Data'!$E:$E,'Copy of Raw Data'!A:A,"ERROR",0,1)</f>
        <v>US</v>
      </c>
      <c r="B107" s="9" t="str">
        <f>_xlfn.XLOOKUP($E107,'Copy of Raw Data'!$E:$E,'Copy of Raw Data'!B:B,"ERROR",0,1)</f>
        <v>Hair Mousses</v>
      </c>
      <c r="C107" s="9" t="str">
        <f>_xlfn.XLOOKUP($E107,'Copy of Raw Data'!$E:$E,'Copy of Raw Data'!C:C,"ERROR",0,1)</f>
        <v>surface</v>
      </c>
      <c r="D107" s="9" t="str">
        <f>_xlfn.XLOOKUP($E107,'Copy of Raw Data'!$E:$E,'Copy of Raw Data'!D:D,"ERROR",0,1)</f>
        <v>www.amazon.com/dp/B008RYKDN0</v>
      </c>
      <c r="E107" s="9" t="s">
        <v>425</v>
      </c>
      <c r="F107" s="9" t="str">
        <f>_xlfn.XLOOKUP($E107,'Copy of Raw Data'!$E:$E,'Copy of Raw Data'!F:F,"ERROR",0,1)</f>
        <v>Surface Hair Awaken Mousse: Color Safe, Volumizing, Firm Hold Hair Mousse to Thicken Hair, Sulfate-Free, Paraben-Free, 8.8 oz</v>
      </c>
      <c r="G107" s="9">
        <f>_xlfn.XLOOKUP($E107,'Copy of Raw Data'!$E:$E,'Copy of Raw Data'!G:G,"ERROR",0,1)</f>
        <v>989</v>
      </c>
      <c r="H107" s="9">
        <f>_xlfn.XLOOKUP($E107,'Copy of Raw Data'!$E:$E,'Copy of Raw Data'!H:H,"ERROR",0,1)</f>
        <v>33938.8</v>
      </c>
      <c r="I107" s="9">
        <f>_xlfn.XLOOKUP($E107,'Copy of Raw Data'!$E:$E,'Copy of Raw Data'!I:I,"ERROR",0,1)</f>
        <v>0.00143705642178243</v>
      </c>
      <c r="J107" s="9" t="str">
        <f>_xlfn.XLOOKUP($E107,'Copy of Raw Data'!$E:$E,'Copy of 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30 to 40</v>
      </c>
      <c r="L107" s="9">
        <f>_xlfn.XLOOKUP($E107,'Copy of Raw Data'!$E:$E,'Copy of Raw Data'!L:L,"ERROR",0,1)</f>
        <v>34.24</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30 to 40</v>
      </c>
      <c r="N107" s="9">
        <f>_xlfn.XLOOKUP($E107,'Copy of Raw Data'!$E:$E,'Copy of Raw Data'!N:N,"ERROR",0,1)</f>
        <v>36.3</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4% to 6%</v>
      </c>
      <c r="P107" s="16">
        <f t="shared" si="38"/>
        <v>0.0567493112947657</v>
      </c>
      <c r="Q107" s="9">
        <f>_xlfn.XLOOKUP($E107,'Copy of Raw Data'!$E:$E,'Copy of Raw Data'!Q:Q,"ERROR",0,1)</f>
        <v>8.8</v>
      </c>
      <c r="R107" s="9" t="str">
        <f>_xlfn.XLOOKUP($E107,'Copy of Raw Data'!$E:$E,'Copy of Raw Data'!R:R,"ERROR",0,1)</f>
        <v>oz</v>
      </c>
      <c r="S107" s="17">
        <f t="shared" si="34"/>
        <v>3.89090909090909</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3 to 4</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0.1 to 0.2</v>
      </c>
      <c r="V107" s="17">
        <f t="shared" si="39"/>
        <v>0.139499492729117</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0.1 to 0.2</v>
      </c>
      <c r="X107" s="17">
        <f t="shared" si="40"/>
        <v>0.131582992590771</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8 to 10</v>
      </c>
      <c r="Z107" s="17">
        <f t="array" ref="Z107">_xlfn.IFS(AA107="oz",_xlfn.IFS(R107="oz",Q107,R107="fl oz",Q107*1.04,R107="ml",Q107*0.0338),AA107="fl oz",_xlfn.IFS(R107="oz",Q107/1.04,R107="fl oz",Q107,R107="ml",Q107*0.0338/1.04),AA107="ml",_xlfn.IFS(R107="oz",Q107/0.0338,R107="fl oz",Q107*1.04/0.0338,R107="ml",Q107))</f>
        <v>8.8</v>
      </c>
      <c r="AA107" s="9" t="str">
        <f>_xlfn.XLOOKUP($E107,'Copy of Raw Data'!$E:$E,'Copy of Raw Data'!AA:AA,"ERROR",0,1)</f>
        <v>oz</v>
      </c>
      <c r="AB107" s="9"/>
      <c r="AC107" s="9"/>
      <c r="AD107" s="9"/>
      <c r="AE107" s="9"/>
      <c r="AF107" s="9"/>
    </row>
    <row r="108" hidden="1" spans="1:32">
      <c r="A108" s="9" t="str">
        <f>_xlfn.XLOOKUP($E108,'Copy of Raw Data'!$E:$E,'Copy of Raw Data'!A:A,"ERROR",0,1)</f>
        <v>US</v>
      </c>
      <c r="B108" s="9" t="str">
        <f>_xlfn.XLOOKUP($E108,'Copy of Raw Data'!$E:$E,'Copy of Raw Data'!B:B,"ERROR",0,1)</f>
        <v>Hair Mousses</v>
      </c>
      <c r="C108" s="9" t="str">
        <f>_xlfn.XLOOKUP($E108,'Copy of Raw Data'!$E:$E,'Copy of Raw Data'!C:C,"ERROR",0,1)</f>
        <v>r+co</v>
      </c>
      <c r="D108" s="9" t="str">
        <f>_xlfn.XLOOKUP($E108,'Copy of Raw Data'!$E:$E,'Copy of Raw Data'!D:D,"ERROR",0,1)</f>
        <v>www.amazon.com/dp/B01BQH7PU8</v>
      </c>
      <c r="E108" s="9" t="s">
        <v>428</v>
      </c>
      <c r="F108" s="9" t="str">
        <f>_xlfn.XLOOKUP($E108,'Copy of Raw Data'!$E:$E,'Copy of Raw Data'!F:F,"ERROR",0,1)</f>
        <v>R+Co Aircraft Pomade Mousse Travel + Little Kit</v>
      </c>
      <c r="G108" s="9">
        <f>_xlfn.XLOOKUP($E108,'Copy of Raw Data'!$E:$E,'Copy of Raw Data'!G:G,"ERROR",0,1)</f>
        <v>1878</v>
      </c>
      <c r="H108" s="9">
        <f>_xlfn.XLOOKUP($E108,'Copy of Raw Data'!$E:$E,'Copy of Raw Data'!H:H,"ERROR",0,1)</f>
        <v>33801.52</v>
      </c>
      <c r="I108" s="9">
        <f>_xlfn.XLOOKUP($E108,'Copy of Raw Data'!$E:$E,'Copy of Raw Data'!I:I,"ERROR",0,1)</f>
        <v>0.00141524135573969</v>
      </c>
      <c r="J108" s="9" t="str">
        <f>_xlfn.XLOOKUP($E108,'Copy of Raw Data'!$E:$E,'Copy of 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15 to 20</v>
      </c>
      <c r="L108" s="9">
        <f>_xlfn.XLOOKUP($E108,'Copy of Raw Data'!$E:$E,'Copy of Raw Data'!L:L,"ERROR",0,1)</f>
        <v>18</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15 to 20</v>
      </c>
      <c r="N108" s="9">
        <f>_xlfn.XLOOKUP($E108,'Copy of Raw Data'!$E:$E,'Copy of Raw Data'!N:N,"ERROR",0,1)</f>
        <v>18</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No Discount</v>
      </c>
      <c r="P108" s="16">
        <f t="shared" si="38"/>
        <v>0</v>
      </c>
      <c r="Q108" s="9">
        <f>_xlfn.XLOOKUP($E108,'Copy of Raw Data'!$E:$E,'Copy of Raw Data'!Q:Q,"ERROR",0,1)</f>
        <v>0</v>
      </c>
      <c r="R108" s="9">
        <f>_xlfn.XLOOKUP($E108,'Copy of Raw Data'!$E:$E,'Copy of Raw Data'!R:R,"ERROR",0,1)</f>
        <v>0</v>
      </c>
      <c r="S108" s="17" t="e">
        <f t="shared" si="34"/>
        <v>#N/A</v>
      </c>
      <c r="T108" s="9" t="e">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#N/A</v>
      </c>
      <c r="U108" s="17" t="e">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#N/A</v>
      </c>
      <c r="V108" s="17" t="e">
        <f t="shared" si="39"/>
        <v>#N/A</v>
      </c>
      <c r="W108" s="17" t="e">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#N/A</v>
      </c>
      <c r="X108" s="17" t="e">
        <f t="shared" si="40"/>
        <v>#N/A</v>
      </c>
      <c r="Y108" s="9" t="e">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#N/A</v>
      </c>
      <c r="Z108" s="17" t="e">
        <f t="array" ref="Z108">_xlfn.IFS(AA108="oz",_xlfn.IFS(R108="oz",Q108,R108="fl oz",Q108*1.04,R108="ml",Q108*0.0338),AA108="fl oz",_xlfn.IFS(R108="oz",Q108/1.04,R108="fl oz",Q108,R108="ml",Q108*0.0338/1.04),AA108="ml",_xlfn.IFS(R108="oz",Q108/0.0338,R108="fl oz",Q108*1.04/0.0338,R108="ml",Q108))</f>
        <v>#N/A</v>
      </c>
      <c r="AA108" s="9" t="str">
        <f>_xlfn.XLOOKUP($E108,'Copy of Raw Data'!$E:$E,'Copy of Raw Data'!AA:AA,"ERROR",0,1)</f>
        <v>oz</v>
      </c>
      <c r="AB108" s="9"/>
      <c r="AC108" s="9"/>
      <c r="AD108" s="9"/>
      <c r="AE108" s="9"/>
      <c r="AF108" s="9"/>
    </row>
    <row r="109" hidden="1" spans="1:32">
      <c r="A109" s="9" t="str">
        <f>_xlfn.XLOOKUP($E109,'Copy of Raw Data'!$E:$E,'Copy of Raw Data'!A:A,"ERROR",0,1)</f>
        <v>US</v>
      </c>
      <c r="B109" s="9" t="str">
        <f>_xlfn.XLOOKUP($E109,'Copy of Raw Data'!$E:$E,'Copy of Raw Data'!B:B,"ERROR",0,1)</f>
        <v>Hair Mousses</v>
      </c>
      <c r="C109" s="9" t="str">
        <f>_xlfn.XLOOKUP($E109,'Copy of Raw Data'!$E:$E,'Copy of Raw Data'!C:C,"ERROR",0,1)</f>
        <v>Design Essentials</v>
      </c>
      <c r="D109" s="9" t="str">
        <f>_xlfn.XLOOKUP($E109,'Copy of Raw Data'!$E:$E,'Copy of Raw Data'!D:D,"ERROR",0,1)</f>
        <v>www.amazon.com/dp/B008074JOI</v>
      </c>
      <c r="E109" s="9" t="s">
        <v>431</v>
      </c>
      <c r="F109" s="9" t="str">
        <f>_xlfn.XLOOKUP($E109,'Copy of Raw Data'!$E:$E,'Copy of Raw Data'!F:F,"ERROR",0,1)</f>
        <v>Design Essentials Curl Enhancing Mousse, Almond and Avocado Collection, 7.5 Ounces</v>
      </c>
      <c r="G109" s="9">
        <f>_xlfn.XLOOKUP($E109,'Copy of Raw Data'!$E:$E,'Copy of Raw Data'!G:G,"ERROR",0,1)</f>
        <v>1743</v>
      </c>
      <c r="H109" s="9">
        <f>_xlfn.XLOOKUP($E109,'Copy of Raw Data'!$E:$E,'Copy of Raw Data'!H:H,"ERROR",0,1)</f>
        <v>33288.4</v>
      </c>
      <c r="I109" s="9">
        <f>_xlfn.XLOOKUP($E109,'Copy of Raw Data'!$E:$E,'Copy of Raw Data'!I:I,"ERROR",0,1)</f>
        <v>0.00138362158411</v>
      </c>
      <c r="J109" s="9" t="str">
        <f>_xlfn.XLOOKUP($E109,'Copy of Raw Data'!$E:$E,'Copy of 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_xlfn.XLOOKUP($E109,'Copy of Raw Data'!$E:$E,'Copy of Raw Data'!L:L,"ERROR",0,1)</f>
        <v>19.05</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20 to 30</v>
      </c>
      <c r="N109" s="9">
        <f>_xlfn.XLOOKUP($E109,'Copy of Raw Data'!$E:$E,'Copy of Raw Data'!N:N,"ERROR",0,1)</f>
        <v>20.55</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6% to 8%</v>
      </c>
      <c r="P109" s="16">
        <f t="shared" si="38"/>
        <v>0.072992700729927</v>
      </c>
      <c r="Q109" s="9">
        <f>_xlfn.XLOOKUP($E109,'Copy of Raw Data'!$E:$E,'Copy of Raw Data'!Q:Q,"ERROR",0,1)</f>
        <v>7.5</v>
      </c>
      <c r="R109" s="9" t="str">
        <f>_xlfn.XLOOKUP($E109,'Copy of Raw Data'!$E:$E,'Copy of Raw Data'!R:R,"ERROR",0,1)</f>
        <v>oz</v>
      </c>
      <c r="S109" s="17">
        <f t="shared" si="34"/>
        <v>2.54</v>
      </c>
      <c r="T109" s="9" t="str">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2 to 3</v>
      </c>
      <c r="U109" s="17"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0.05 to 0.1</v>
      </c>
      <c r="V109" s="17">
        <f t="shared" si="39"/>
        <v>0.0926614812309773</v>
      </c>
      <c r="W109" s="17"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0.05 to 0.1</v>
      </c>
      <c r="X109" s="17">
        <f t="shared" si="40"/>
        <v>0.0858978694622929</v>
      </c>
      <c r="Y109" s="9"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6 to 8</v>
      </c>
      <c r="Z109" s="17">
        <f t="array" ref="Z109">_xlfn.IFS(AA109="oz",_xlfn.IFS(R109="oz",Q109,R109="fl oz",Q109*1.04,R109="ml",Q109*0.0338),AA109="fl oz",_xlfn.IFS(R109="oz",Q109/1.04,R109="fl oz",Q109,R109="ml",Q109*0.0338/1.04),AA109="ml",_xlfn.IFS(R109="oz",Q109/0.0338,R109="fl oz",Q109*1.04/0.0338,R109="ml",Q109))</f>
        <v>7.5</v>
      </c>
      <c r="AA109" s="9" t="str">
        <f>_xlfn.XLOOKUP($E109,'Copy of Raw Data'!$E:$E,'Copy of Raw Data'!AA:AA,"ERROR",0,1)</f>
        <v>oz</v>
      </c>
      <c r="AB109" s="9"/>
      <c r="AC109" s="9"/>
      <c r="AD109" s="9"/>
      <c r="AE109" s="9"/>
      <c r="AF109" s="9"/>
    </row>
    <row r="110" hidden="1" spans="1:32">
      <c r="A110" s="9" t="str">
        <f>_xlfn.XLOOKUP($E110,'Copy of Raw Data'!$E:$E,'Copy of Raw Data'!A:A,"ERROR",0,1)</f>
        <v>US</v>
      </c>
      <c r="B110" s="9" t="str">
        <f>_xlfn.XLOOKUP($E110,'Copy of Raw Data'!$E:$E,'Copy of Raw Data'!B:B,"ERROR",0,1)</f>
        <v>Hair Mousses</v>
      </c>
      <c r="C110" s="9" t="str">
        <f>_xlfn.XLOOKUP($E110,'Copy of Raw Data'!$E:$E,'Copy of Raw Data'!C:C,"ERROR",0,1)</f>
        <v>others</v>
      </c>
      <c r="D110" s="9" t="str">
        <f>_xlfn.XLOOKUP($E110,'Copy of Raw Data'!$E:$E,'Copy of Raw Data'!D:D,"ERROR",0,1)</f>
        <v>www.amazon.com/dp/B0178H2LK4</v>
      </c>
      <c r="E110" s="9" t="s">
        <v>434</v>
      </c>
      <c r="F110" s="9" t="str">
        <f>_xlfn.XLOOKUP($E110,'Copy of Raw Data'!$E:$E,'Copy of Raw Data'!F:F,"ERROR",0,1)</f>
        <v>Cantu Wave Whip Curling Mousse with Shea Butter for Natural Hair, 8.4 oz (Packaging May Vary)</v>
      </c>
      <c r="G110" s="9">
        <f>_xlfn.XLOOKUP($E110,'Copy of Raw Data'!$E:$E,'Copy of Raw Data'!G:G,"ERROR",0,1)</f>
        <v>4710</v>
      </c>
      <c r="H110" s="9">
        <f>_xlfn.XLOOKUP($E110,'Copy of Raw Data'!$E:$E,'Copy of Raw Data'!H:H,"ERROR",0,1)</f>
        <v>32544.66</v>
      </c>
      <c r="I110" s="9">
        <f>_xlfn.XLOOKUP($E110,'Copy of Raw Data'!$E:$E,'Copy of Raw Data'!I:I,"ERROR",0,1)</f>
        <v>0.00131901392262241</v>
      </c>
      <c r="J110" s="9" t="str">
        <f>_xlfn.XLOOKUP($E110,'Copy of Raw Data'!$E:$E,'Copy of 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5 to 10</v>
      </c>
      <c r="L110" s="9">
        <f>_xlfn.XLOOKUP($E110,'Copy of Raw Data'!$E:$E,'Copy of Raw Data'!L:L,"ERROR",0,1)</f>
        <v>7.02</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5 to 10</v>
      </c>
      <c r="N110" s="9">
        <f>_xlfn.XLOOKUP($E110,'Copy of Raw Data'!$E:$E,'Copy of Raw Data'!N:N,"ERROR",0,1)</f>
        <v>8.37</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15% to 20%</v>
      </c>
      <c r="P110" s="16">
        <f t="shared" si="38"/>
        <v>0.161290322580645</v>
      </c>
      <c r="Q110" s="9">
        <f>_xlfn.XLOOKUP($E110,'Copy of Raw Data'!$E:$E,'Copy of Raw Data'!Q:Q,"ERROR",0,1)</f>
        <v>8.4</v>
      </c>
      <c r="R110" s="9" t="str">
        <f>_xlfn.XLOOKUP($E110,'Copy of Raw Data'!$E:$E,'Copy of Raw Data'!R:R,"ERROR",0,1)</f>
        <v>oz</v>
      </c>
      <c r="S110" s="17">
        <f t="shared" si="34"/>
        <v>0.835714285714286</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0.75 to 1</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 to 0.05</v>
      </c>
      <c r="V110" s="17">
        <f t="shared" si="39"/>
        <v>0.0336972800618387</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 to 0.05</v>
      </c>
      <c r="X110" s="17">
        <f t="shared" si="40"/>
        <v>0.0282622348905744</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8 to 10</v>
      </c>
      <c r="Z110" s="17">
        <f t="array" ref="Z110">_xlfn.IFS(AA110="oz",_xlfn.IFS(R110="oz",Q110,R110="fl oz",Q110*1.04,R110="ml",Q110*0.0338),AA110="fl oz",_xlfn.IFS(R110="oz",Q110/1.04,R110="fl oz",Q110,R110="ml",Q110*0.0338/1.04),AA110="ml",_xlfn.IFS(R110="oz",Q110/0.0338,R110="fl oz",Q110*1.04/0.0338,R110="ml",Q110))</f>
        <v>8.4</v>
      </c>
      <c r="AA110" s="9" t="str">
        <f>_xlfn.XLOOKUP($E110,'Copy of Raw Data'!$E:$E,'Copy of Raw Data'!AA:AA,"ERROR",0,1)</f>
        <v>oz</v>
      </c>
      <c r="AB110" s="9"/>
      <c r="AC110" s="9"/>
      <c r="AD110" s="9"/>
      <c r="AE110" s="9"/>
      <c r="AF110" s="9"/>
    </row>
    <row r="111" hidden="1" spans="1:32">
      <c r="A111" s="9" t="str">
        <f>_xlfn.XLOOKUP($E111,'Copy of Raw Data'!$E:$E,'Copy of Raw Data'!A:A,"ERROR",0,1)</f>
        <v>US</v>
      </c>
      <c r="B111" s="9" t="str">
        <f>_xlfn.XLOOKUP($E111,'Copy of Raw Data'!$E:$E,'Copy of Raw Data'!B:B,"ERROR",0,1)</f>
        <v>Hair Mousses</v>
      </c>
      <c r="C111" s="9" t="str">
        <f>_xlfn.XLOOKUP($E111,'Copy of Raw Data'!$E:$E,'Copy of Raw Data'!C:C,"ERROR",0,1)</f>
        <v>Calista</v>
      </c>
      <c r="D111" s="9" t="str">
        <f>_xlfn.XLOOKUP($E111,'Copy of Raw Data'!$E:$E,'Copy of Raw Data'!D:D,"ERROR",0,1)</f>
        <v>www.amazon.com/dp/B095ZS61DY</v>
      </c>
      <c r="E111" s="9" t="s">
        <v>438</v>
      </c>
      <c r="F111" s="9" t="str">
        <f>_xlfn.XLOOKUP($E111,'Copy of Raw Data'!$E:$E,'Copy of Raw Data'!F:F,"ERROR",0,1)</f>
        <v>Calista Embellish Texturizing Foam, Salon Quality Lightweight Styling Mousse for All Hair Types, Styling Volumizer, 7 oz</v>
      </c>
      <c r="G111" s="9">
        <f>_xlfn.XLOOKUP($E111,'Copy of Raw Data'!$E:$E,'Copy of Raw Data'!G:G,"ERROR",0,1)</f>
        <v>1070</v>
      </c>
      <c r="H111" s="9">
        <f>_xlfn.XLOOKUP($E111,'Copy of Raw Data'!$E:$E,'Copy of Raw Data'!H:H,"ERROR",0,1)</f>
        <v>31025</v>
      </c>
      <c r="I111" s="9">
        <f>_xlfn.XLOOKUP($E111,'Copy of Raw Data'!$E:$E,'Copy of Raw Data'!I:I,"ERROR",0,1)</f>
        <v>0.00125116580211203</v>
      </c>
      <c r="J111" s="9" t="str">
        <f>_xlfn.XLOOKUP($E111,'Copy of Raw Data'!$E:$E,'Copy of 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20 to 30</v>
      </c>
      <c r="L111" s="9">
        <f>_xlfn.XLOOKUP($E111,'Copy of Raw Data'!$E:$E,'Copy of Raw Data'!L:L,"ERROR",0,1)</f>
        <v>29</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20 to 30</v>
      </c>
      <c r="N111" s="9">
        <f>_xlfn.XLOOKUP($E111,'Copy of Raw Data'!$E:$E,'Copy of Raw Data'!N:N,"ERROR",0,1)</f>
        <v>29</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No Discount</v>
      </c>
      <c r="P111" s="16">
        <f t="shared" si="38"/>
        <v>0</v>
      </c>
      <c r="Q111" s="9">
        <f>_xlfn.XLOOKUP($E111,'Copy of Raw Data'!$E:$E,'Copy of Raw Data'!Q:Q,"ERROR",0,1)</f>
        <v>7</v>
      </c>
      <c r="R111" s="9" t="str">
        <f>_xlfn.XLOOKUP($E111,'Copy of Raw Data'!$E:$E,'Copy of Raw Data'!R:R,"ERROR",0,1)</f>
        <v>oz</v>
      </c>
      <c r="S111" s="17">
        <f t="shared" si="34"/>
        <v>4.14285714285714</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4 to 5</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0.1 to 0.2</v>
      </c>
      <c r="V111" s="17">
        <f t="shared" si="39"/>
        <v>0.140103386637036</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0.1 to 0.2</v>
      </c>
      <c r="X111" s="17">
        <f t="shared" si="40"/>
        <v>0.140103386637036</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17">
        <f t="array" ref="Z111">_xlfn.IFS(AA111="oz",_xlfn.IFS(R111="oz",Q111,R111="fl oz",Q111*1.04,R111="ml",Q111*0.0338),AA111="fl oz",_xlfn.IFS(R111="oz",Q111/1.04,R111="fl oz",Q111,R111="ml",Q111*0.0338/1.04),AA111="ml",_xlfn.IFS(R111="oz",Q111/0.0338,R111="fl oz",Q111*1.04/0.0338,R111="ml",Q111))</f>
        <v>7</v>
      </c>
      <c r="AA111" s="9" t="str">
        <f>_xlfn.XLOOKUP($E111,'Copy of Raw Data'!$E:$E,'Copy of Raw Data'!AA:AA,"ERROR",0,1)</f>
        <v>oz</v>
      </c>
      <c r="AB111" s="9"/>
      <c r="AC111" s="9"/>
      <c r="AD111" s="9"/>
      <c r="AE111" s="9"/>
      <c r="AF111" s="9"/>
    </row>
    <row r="112" hidden="1" spans="1:32">
      <c r="A112" s="9" t="str">
        <f>_xlfn.XLOOKUP($E112,'Copy of Raw Data'!$E:$E,'Copy of Raw Data'!A:A,"ERROR",0,1)</f>
        <v>US</v>
      </c>
      <c r="B112" s="9" t="str">
        <f>_xlfn.XLOOKUP($E112,'Copy of Raw Data'!$E:$E,'Copy of Raw Data'!B:B,"ERROR",0,1)</f>
        <v>Hair Mousses</v>
      </c>
      <c r="C112" s="9" t="str">
        <f>_xlfn.XLOOKUP($E112,'Copy of Raw Data'!$E:$E,'Copy of Raw Data'!C:C,"ERROR",0,1)</f>
        <v>others</v>
      </c>
      <c r="D112" s="9" t="str">
        <f>_xlfn.XLOOKUP($E112,'Copy of Raw Data'!$E:$E,'Copy of Raw Data'!D:D,"ERROR",0,1)</f>
        <v>www.amazon.com/dp/B07JGGS6QG</v>
      </c>
      <c r="E112" s="9" t="s">
        <v>441</v>
      </c>
      <c r="F112" s="9" t="str">
        <f>_xlfn.XLOOKUP($E112,'Copy of Raw Data'!$E:$E,'Copy of Raw Data'!F:F,"ERROR",0,1)</f>
        <v>Lottabody, Refine Me Curl Defining Mousse, Medium Hold for Soft Curls, Moisturizes, Controls Frizz, 7 Fl Oz</v>
      </c>
      <c r="G112" s="9">
        <f>_xlfn.XLOOKUP($E112,'Copy of Raw Data'!$E:$E,'Copy of Raw Data'!G:G,"ERROR",0,1)</f>
        <v>5225</v>
      </c>
      <c r="H112" s="9">
        <f>_xlfn.XLOOKUP($E112,'Copy of Raw Data'!$E:$E,'Copy of Raw Data'!H:H,"ERROR",0,1)</f>
        <v>29429.12</v>
      </c>
      <c r="I112" s="9">
        <f>_xlfn.XLOOKUP($E112,'Copy of Raw Data'!$E:$E,'Copy of Raw Data'!I:I,"ERROR",0,1)</f>
        <v>0.0012443375401906</v>
      </c>
      <c r="J112" s="9" t="str">
        <f>_xlfn.XLOOKUP($E112,'Copy of Raw Data'!$E:$E,'Copy of 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5 to 10</v>
      </c>
      <c r="L112" s="9">
        <f>_xlfn.XLOOKUP($E112,'Copy of Raw Data'!$E:$E,'Copy of Raw Data'!L:L,"ERROR",0,1)</f>
        <v>5.88</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5 to 10</v>
      </c>
      <c r="N112" s="9">
        <f>_xlfn.XLOOKUP($E112,'Copy of Raw Data'!$E:$E,'Copy of Raw Data'!N:N,"ERROR",0,1)</f>
        <v>6.78</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10% to 15%</v>
      </c>
      <c r="P112" s="16">
        <f t="shared" si="38"/>
        <v>0.132743362831858</v>
      </c>
      <c r="Q112" s="9">
        <f>_xlfn.XLOOKUP($E112,'Copy of Raw Data'!$E:$E,'Copy of Raw Data'!Q:Q,"ERROR",0,1)</f>
        <v>7</v>
      </c>
      <c r="R112" s="9" t="str">
        <f>_xlfn.XLOOKUP($E112,'Copy of Raw Data'!$E:$E,'Copy of Raw Data'!R:R,"ERROR",0,1)</f>
        <v>fl oz</v>
      </c>
      <c r="S112" s="17">
        <f t="shared" si="34"/>
        <v>0.807692307692308</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0.75 to 1</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 to 0.05</v>
      </c>
      <c r="V112" s="17">
        <f t="shared" si="39"/>
        <v>0.0314953899668137</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 to 0.05</v>
      </c>
      <c r="X112" s="17">
        <f t="shared" si="40"/>
        <v>0.0273145859889181</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7.28</v>
      </c>
      <c r="AA112" s="9" t="str">
        <f>_xlfn.XLOOKUP($E112,'Copy of Raw Data'!$E:$E,'Copy of Raw Data'!AA:AA,"ERROR",0,1)</f>
        <v>oz</v>
      </c>
      <c r="AB112" s="9"/>
      <c r="AC112" s="9"/>
      <c r="AD112" s="9"/>
      <c r="AE112" s="9"/>
      <c r="AF112" s="9"/>
    </row>
    <row r="113" hidden="1" spans="1:32">
      <c r="A113" s="9" t="str">
        <f>_xlfn.XLOOKUP($E113,'Copy of Raw Data'!$E:$E,'Copy of Raw Data'!A:A,"ERROR",0,1)</f>
        <v>US</v>
      </c>
      <c r="B113" s="9" t="str">
        <f>_xlfn.XLOOKUP($E113,'Copy of Raw Data'!$E:$E,'Copy of Raw Data'!B:B,"ERROR",0,1)</f>
        <v>Hair Mousses</v>
      </c>
      <c r="C113" s="9" t="str">
        <f>_xlfn.XLOOKUP($E113,'Copy of Raw Data'!$E:$E,'Copy of Raw Data'!C:C,"ERROR",0,1)</f>
        <v>Mielle Organics</v>
      </c>
      <c r="D113" s="9" t="str">
        <f>_xlfn.XLOOKUP($E113,'Copy of Raw Data'!$E:$E,'Copy of Raw Data'!D:D,"ERROR",0,1)</f>
        <v>www.amazon.com/dp/B08TB9NSHQ</v>
      </c>
      <c r="E113" s="9" t="s">
        <v>444</v>
      </c>
      <c r="F113" s="9" t="str">
        <f>_xlfn.XLOOKUP($E113,'Copy of Raw Data'!$E:$E,'Copy of Raw Data'!F:F,"ERROR",0,1)</f>
        <v>Mielle Pomegranate &amp; Honey Curl Defining Mousse w/hold</v>
      </c>
      <c r="G113" s="9">
        <f>_xlfn.XLOOKUP($E113,'Copy of Raw Data'!$E:$E,'Copy of Raw Data'!G:G,"ERROR",0,1)</f>
        <v>2738</v>
      </c>
      <c r="H113" s="9">
        <f>_xlfn.XLOOKUP($E113,'Copy of Raw Data'!$E:$E,'Copy of Raw Data'!H:H,"ERROR",0,1)</f>
        <v>29268.51</v>
      </c>
      <c r="I113" s="9">
        <f>_xlfn.XLOOKUP($E113,'Copy of Raw Data'!$E:$E,'Copy of Raw Data'!I:I,"ERROR",0,1)</f>
        <v>0.00124103203390586</v>
      </c>
      <c r="J113" s="9" t="str">
        <f>_xlfn.XLOOKUP($E113,'Copy of Raw Data'!$E:$E,'Copy of 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10 to 15</v>
      </c>
      <c r="L113" s="9">
        <f>_xlfn.XLOOKUP($E113,'Copy of Raw Data'!$E:$E,'Copy of Raw Data'!L:L,"ERROR",0,1)</f>
        <v>11</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10 to 15</v>
      </c>
      <c r="N113" s="9">
        <f>_xlfn.XLOOKUP($E113,'Copy of Raw Data'!$E:$E,'Copy of Raw Data'!N:N,"ERROR",0,1)</f>
        <v>12.12</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8% to 10%</v>
      </c>
      <c r="P113" s="16">
        <f t="shared" si="38"/>
        <v>0.0924092409240923</v>
      </c>
      <c r="Q113" s="9">
        <f>_xlfn.XLOOKUP($E113,'Copy of Raw Data'!$E:$E,'Copy of Raw Data'!Q:Q,"ERROR",0,1)</f>
        <v>7.5</v>
      </c>
      <c r="R113" s="9" t="str">
        <f>_xlfn.XLOOKUP($E113,'Copy of Raw Data'!$E:$E,'Copy of Raw Data'!R:R,"ERROR",0,1)</f>
        <v>fl oz</v>
      </c>
      <c r="S113" s="17">
        <f t="shared" si="34"/>
        <v>1.41025641025641</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1 to 2</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0.05 to 0.1</v>
      </c>
      <c r="V113" s="17">
        <f t="shared" si="39"/>
        <v>0.0525480606643948</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40"/>
        <v>0.0476921342663649</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7.8</v>
      </c>
      <c r="AA113" s="9" t="str">
        <f>_xlfn.XLOOKUP($E113,'Copy of Raw Data'!$E:$E,'Copy of Raw Data'!AA:AA,"ERROR",0,1)</f>
        <v>oz</v>
      </c>
      <c r="AB113" s="9"/>
      <c r="AC113" s="9"/>
      <c r="AD113" s="9"/>
      <c r="AE113" s="9"/>
      <c r="AF113" s="9"/>
    </row>
    <row r="114" hidden="1" spans="1:32">
      <c r="A114" s="9" t="str">
        <f>_xlfn.XLOOKUP($E114,'Copy of Raw Data'!$E:$E,'Copy of Raw Data'!A:A,"ERROR",0,1)</f>
        <v>US</v>
      </c>
      <c r="B114" s="9" t="str">
        <f>_xlfn.XLOOKUP($E114,'Copy of Raw Data'!$E:$E,'Copy of Raw Data'!B:B,"ERROR",0,1)</f>
        <v>Hair Mousses</v>
      </c>
      <c r="C114" s="9" t="str">
        <f>_xlfn.XLOOKUP($E114,'Copy of Raw Data'!$E:$E,'Copy of Raw Data'!C:C,"ERROR",0,1)</f>
        <v>herbal essences</v>
      </c>
      <c r="D114" s="9" t="str">
        <f>_xlfn.XLOOKUP($E114,'Copy of Raw Data'!$E:$E,'Copy of Raw Data'!D:D,"ERROR",0,1)</f>
        <v>www.amazon.com/dp/B0028K3JUS</v>
      </c>
      <c r="E114" s="9" t="s">
        <v>448</v>
      </c>
      <c r="F114" s="9" t="str">
        <f>_xlfn.XLOOKUP($E114,'Copy of Raw Data'!$E:$E,'Copy of Raw Data'!F:F,"ERROR",0,1)</f>
        <v>Herbal Essences Tousle Me Softly Tousling Hair Mousse 6.8 Fl Oz (Pack of 12)</v>
      </c>
      <c r="G114" s="9">
        <f>_xlfn.XLOOKUP($E114,'Copy of Raw Data'!$E:$E,'Copy of Raw Data'!G:G,"ERROR",0,1)</f>
        <v>657</v>
      </c>
      <c r="H114" s="9">
        <f>_xlfn.XLOOKUP($E114,'Copy of Raw Data'!$E:$E,'Copy of Raw Data'!H:H,"ERROR",0,1)</f>
        <v>29190.76</v>
      </c>
      <c r="I114" s="9">
        <f>_xlfn.XLOOKUP($E114,'Copy of Raw Data'!$E:$E,'Copy of Raw Data'!I:I,"ERROR",0,1)</f>
        <v>0.00118453784919485</v>
      </c>
      <c r="J114" s="9" t="str">
        <f>_xlfn.XLOOKUP($E114,'Copy of Raw Data'!$E:$E,'Copy of 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40 to 50</v>
      </c>
      <c r="L114" s="9">
        <f>_xlfn.XLOOKUP($E114,'Copy of Raw Data'!$E:$E,'Copy of Raw Data'!L:L,"ERROR",0,1)</f>
        <v>46.12</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50 to 75</v>
      </c>
      <c r="N114" s="9">
        <f>_xlfn.XLOOKUP($E114,'Copy of Raw Data'!$E:$E,'Copy of Raw Data'!N:N,"ERROR",0,1)</f>
        <v>59.88</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20% to 25%</v>
      </c>
      <c r="P114" s="16">
        <f t="shared" si="38"/>
        <v>0.229792919171677</v>
      </c>
      <c r="Q114" s="9">
        <f>_xlfn.XLOOKUP($E114,'Copy of Raw Data'!$E:$E,'Copy of Raw Data'!Q:Q,"ERROR",0,1)</f>
        <v>81.6</v>
      </c>
      <c r="R114" s="9" t="str">
        <f>_xlfn.XLOOKUP($E114,'Copy of Raw Data'!$E:$E,'Copy of Raw Data'!R:R,"ERROR",0,1)</f>
        <v>fl oz</v>
      </c>
      <c r="S114" s="17">
        <f t="shared" si="34"/>
        <v>0.543457767722474</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0.5 to 0.75</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7">
        <f t="shared" si="39"/>
        <v>0.0238620070176298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40"/>
        <v>0.0183786867677536</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50+</v>
      </c>
      <c r="Z114" s="17">
        <f t="array" ref="Z114">_xlfn.IFS(AA114="oz",_xlfn.IFS(R114="oz",Q114,R114="fl oz",Q114*1.04,R114="ml",Q114*0.0338),AA114="fl oz",_xlfn.IFS(R114="oz",Q114/1.04,R114="fl oz",Q114,R114="ml",Q114*0.0338/1.04),AA114="ml",_xlfn.IFS(R114="oz",Q114/0.0338,R114="fl oz",Q114*1.04/0.0338,R114="ml",Q114))</f>
        <v>84.864</v>
      </c>
      <c r="AA114" s="9" t="str">
        <f>_xlfn.XLOOKUP($E114,'Copy of Raw Data'!$E:$E,'Copy of Raw Data'!AA:AA,"ERROR",0,1)</f>
        <v>oz</v>
      </c>
      <c r="AB114" s="9"/>
      <c r="AC114" s="9"/>
      <c r="AD114" s="9"/>
      <c r="AE114" s="9"/>
      <c r="AF114" s="9"/>
    </row>
    <row r="115" hidden="1" spans="1:32">
      <c r="A115" s="9" t="str">
        <f>_xlfn.XLOOKUP($E115,'Copy of Raw Data'!$E:$E,'Copy of Raw Data'!A:A,"ERROR",0,1)</f>
        <v>US</v>
      </c>
      <c r="B115" s="9" t="str">
        <f>_xlfn.XLOOKUP($E115,'Copy of Raw Data'!$E:$E,'Copy of Raw Data'!B:B,"ERROR",0,1)</f>
        <v>Hair Mousses</v>
      </c>
      <c r="C115" s="9" t="str">
        <f>_xlfn.XLOOKUP($E115,'Copy of Raw Data'!$E:$E,'Copy of Raw Data'!C:C,"ERROR",0,1)</f>
        <v>shea moisture</v>
      </c>
      <c r="D115" s="9" t="str">
        <f>_xlfn.XLOOKUP($E115,'Copy of Raw Data'!$E:$E,'Copy of Raw Data'!D:D,"ERROR",0,1)</f>
        <v>www.amazon.com/dp/B01CTBEIRS</v>
      </c>
      <c r="E115" s="9" t="s">
        <v>452</v>
      </c>
      <c r="F115" s="9" t="str">
        <f>_xlfn.XLOOKUP($E115,'Copy of Raw Data'!$E:$E,'Copy of Raw Data'!F:F,"ERROR",0,1)</f>
        <v>SheaMoisture Curly Hair Products, Coconut &amp; Hibiscus Curl Mousse, Frizz Free Hair with Silk Protein &amp; Neem Oil, Pack of 2-7.5 Oz Each</v>
      </c>
      <c r="G115" s="9">
        <f>_xlfn.XLOOKUP($E115,'Copy of Raw Data'!$E:$E,'Copy of Raw Data'!G:G,"ERROR",0,1)</f>
        <v>1257</v>
      </c>
      <c r="H115" s="9">
        <f>_xlfn.XLOOKUP($E115,'Copy of Raw Data'!$E:$E,'Copy of Raw Data'!H:H,"ERROR",0,1)</f>
        <v>27861.94</v>
      </c>
      <c r="I115" s="9">
        <f>_xlfn.XLOOKUP($E115,'Copy of Raw Data'!$E:$E,'Copy of Raw Data'!I:I,"ERROR",0,1)</f>
        <v>0.0011685043368455</v>
      </c>
      <c r="J115" s="9" t="str">
        <f>_xlfn.XLOOKUP($E115,'Copy of Raw Data'!$E:$E,'Copy of 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20 to 30</v>
      </c>
      <c r="L115" s="9">
        <f>_xlfn.XLOOKUP($E115,'Copy of Raw Data'!$E:$E,'Copy of Raw Data'!L:L,"ERROR",0,1)</f>
        <v>22.32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20 to 30</v>
      </c>
      <c r="N115" s="9">
        <f>_xlfn.XLOOKUP($E115,'Copy of Raw Data'!$E:$E,'Copy of Raw Data'!N:N,"ERROR",0,1)</f>
        <v>25.93</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10% to 15%</v>
      </c>
      <c r="P115" s="16">
        <f t="shared" si="38"/>
        <v>0.139220979560355</v>
      </c>
      <c r="Q115" s="9">
        <f>_xlfn.XLOOKUP($E115,'Copy of Raw Data'!$E:$E,'Copy of Raw Data'!Q:Q,"ERROR",0,1)</f>
        <v>15</v>
      </c>
      <c r="R115" s="9" t="str">
        <f>_xlfn.XLOOKUP($E115,'Copy of Raw Data'!$E:$E,'Copy of Raw Data'!R:R,"ERROR",0,1)</f>
        <v>oz</v>
      </c>
      <c r="S115" s="17">
        <f t="shared" si="34"/>
        <v>1.488</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1 to 2</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0.05 to 0.1</v>
      </c>
      <c r="V115" s="17">
        <f t="shared" si="39"/>
        <v>0.0584601510539962</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0.05 to 0.1</v>
      </c>
      <c r="X115" s="17">
        <f t="shared" si="40"/>
        <v>0.0503212715590125</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10 to 15</v>
      </c>
      <c r="Z115" s="17">
        <f t="array" ref="Z115">_xlfn.IFS(AA115="oz",_xlfn.IFS(R115="oz",Q115,R115="fl oz",Q115*1.04,R115="ml",Q115*0.0338),AA115="fl oz",_xlfn.IFS(R115="oz",Q115/1.04,R115="fl oz",Q115,R115="ml",Q115*0.0338/1.04),AA115="ml",_xlfn.IFS(R115="oz",Q115/0.0338,R115="fl oz",Q115*1.04/0.0338,R115="ml",Q115))</f>
        <v>15</v>
      </c>
      <c r="AA115" s="9" t="str">
        <f>_xlfn.XLOOKUP($E115,'Copy of Raw Data'!$E:$E,'Copy of Raw Data'!AA:AA,"ERROR",0,1)</f>
        <v>oz</v>
      </c>
      <c r="AB115" s="9"/>
      <c r="AC115" s="9"/>
      <c r="AD115" s="9"/>
      <c r="AE115" s="9"/>
      <c r="AF115" s="9"/>
    </row>
    <row r="116" hidden="1" spans="1:32">
      <c r="A116" s="9" t="str">
        <f>_xlfn.XLOOKUP($E116,'Copy of Raw Data'!$E:$E,'Copy of Raw Data'!A:A,"ERROR",0,1)</f>
        <v>US</v>
      </c>
      <c r="B116" s="9" t="str">
        <f>_xlfn.XLOOKUP($E116,'Copy of Raw Data'!$E:$E,'Copy of Raw Data'!B:B,"ERROR",0,1)</f>
        <v>Hair Mousses</v>
      </c>
      <c r="C116" s="9" t="str">
        <f>_xlfn.XLOOKUP($E116,'Copy of Raw Data'!$E:$E,'Copy of Raw Data'!C:C,"ERROR",0,1)</f>
        <v>Goiple</v>
      </c>
      <c r="D116" s="9" t="str">
        <f>_xlfn.XLOOKUP($E116,'Copy of Raw Data'!$E:$E,'Copy of Raw Data'!D:D,"ERROR",0,1)</f>
        <v>www.amazon.com/dp/B0BHQZ5SMK</v>
      </c>
      <c r="E116" s="9" t="s">
        <v>455</v>
      </c>
      <c r="F116" s="9" t="str">
        <f>_xlfn.XLOOKUP($E116,'Copy of Raw Data'!$E:$E,'Copy of Raw Data'!F:F,"ERROR",0,1)</f>
        <v>Hair Mousse Foaming Mousse, Hair Mousse for Curly Hair Wig, Melting and Holding Spray Hair Adhesive for Wigs, Extensions, Toupees and Hairpieces, Strong Natural Finishing Hold with Control Wig Kit</v>
      </c>
      <c r="G116" s="9">
        <f>_xlfn.XLOOKUP($E116,'Copy of Raw Data'!$E:$E,'Copy of Raw Data'!G:G,"ERROR",0,1)</f>
        <v>2807</v>
      </c>
      <c r="H116" s="9">
        <f>_xlfn.XLOOKUP($E116,'Copy of Raw Data'!$E:$E,'Copy of Raw Data'!H:H,"ERROR",0,1)</f>
        <v>27484.81</v>
      </c>
      <c r="I116" s="9">
        <f>_xlfn.XLOOKUP($E116,'Copy of Raw Data'!$E:$E,'Copy of Raw Data'!I:I,"ERROR",0,1)</f>
        <v>0.00114120276808836</v>
      </c>
      <c r="J116" s="9" t="str">
        <f>_xlfn.XLOOKUP($E116,'Copy of Raw Data'!$E:$E,'Copy of 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10 to 15</v>
      </c>
      <c r="L116" s="9">
        <f>_xlfn.XLOOKUP($E116,'Copy of Raw Data'!$E:$E,'Copy of Raw Data'!L:L,"ERROR",0,1)</f>
        <v>10.06</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10 to 15</v>
      </c>
      <c r="N116" s="9">
        <f>_xlfn.XLOOKUP($E116,'Copy of Raw Data'!$E:$E,'Copy of Raw Data'!N:N,"ERROR",0,1)</f>
        <v>11.41</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38"/>
        <v>0.118317265556529</v>
      </c>
      <c r="Q116" s="9">
        <f>_xlfn.XLOOKUP($E116,'Copy of Raw Data'!$E:$E,'Copy of Raw Data'!Q:Q,"ERROR",0,1)</f>
        <v>0</v>
      </c>
      <c r="R116" s="9">
        <f>_xlfn.XLOOKUP($E116,'Copy of Raw Data'!$E:$E,'Copy of Raw Data'!R:R,"ERROR",0,1)</f>
        <v>0</v>
      </c>
      <c r="S116" s="17" t="e">
        <f t="shared" si="34"/>
        <v>#N/A</v>
      </c>
      <c r="T116" s="9" t="e">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#N/A</v>
      </c>
      <c r="U116" s="17" t="e">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#N/A</v>
      </c>
      <c r="V116" s="17" t="e">
        <f t="shared" si="39"/>
        <v>#N/A</v>
      </c>
      <c r="W116" s="17" t="e">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#N/A</v>
      </c>
      <c r="X116" s="17" t="e">
        <f t="shared" si="40"/>
        <v>#N/A</v>
      </c>
      <c r="Y116" s="9" t="e">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#N/A</v>
      </c>
      <c r="Z116" s="17" t="e">
        <f t="array" ref="Z116">_xlfn.IFS(AA116="oz",_xlfn.IFS(R116="oz",Q116,R116="fl oz",Q116*1.04,R116="ml",Q116*0.0338),AA116="fl oz",_xlfn.IFS(R116="oz",Q116/1.04,R116="fl oz",Q116,R116="ml",Q116*0.0338/1.04),AA116="ml",_xlfn.IFS(R116="oz",Q116/0.0338,R116="fl oz",Q116*1.04/0.0338,R116="ml",Q116))</f>
        <v>#N/A</v>
      </c>
      <c r="AA116" s="9" t="str">
        <f>_xlfn.XLOOKUP($E116,'Copy of Raw Data'!$E:$E,'Copy of Raw Data'!AA:AA,"ERROR",0,1)</f>
        <v>oz</v>
      </c>
      <c r="AB116" s="9"/>
      <c r="AC116" s="9"/>
      <c r="AD116" s="9"/>
      <c r="AE116" s="9"/>
      <c r="AF116" s="9"/>
    </row>
    <row r="117" hidden="1" spans="1:32">
      <c r="A117" s="9" t="str">
        <f>_xlfn.XLOOKUP($E117,'Copy of Raw Data'!$E:$E,'Copy of Raw Data'!A:A,"ERROR",0,1)</f>
        <v>US</v>
      </c>
      <c r="B117" s="9" t="str">
        <f>_xlfn.XLOOKUP($E117,'Copy of Raw Data'!$E:$E,'Copy of Raw Data'!B:B,"ERROR",0,1)</f>
        <v>Hair Mousses</v>
      </c>
      <c r="C117" s="9" t="str">
        <f>_xlfn.XLOOKUP($E117,'Copy of Raw Data'!$E:$E,'Copy of Raw Data'!C:C,"ERROR",0,1)</f>
        <v>OSiS+</v>
      </c>
      <c r="D117" s="9" t="str">
        <f>_xlfn.XLOOKUP($E117,'Copy of Raw Data'!$E:$E,'Copy of Raw Data'!D:D,"ERROR",0,1)</f>
        <v>www.amazon.com/dp/B07116PWV3</v>
      </c>
      <c r="E117" s="9" t="s">
        <v>459</v>
      </c>
      <c r="F117" s="9" t="str">
        <f>_xlfn.XLOOKUP($E117,'Copy of Raw Data'!$E:$E,'Copy of Raw Data'!F:F,"ERROR",0,1)</f>
        <v>OSiS+ GRIP Extreme Hold Mousse, 7 Ounce (Pack of 3)</v>
      </c>
      <c r="G117" s="9">
        <f>_xlfn.XLOOKUP($E117,'Copy of Raw Data'!$E:$E,'Copy of Raw Data'!G:G,"ERROR",0,1)</f>
        <v>1014</v>
      </c>
      <c r="H117" s="9">
        <f>_xlfn.XLOOKUP($E117,'Copy of Raw Data'!$E:$E,'Copy of Raw Data'!H:H,"ERROR",0,1)</f>
        <v>26842.64</v>
      </c>
      <c r="I117" s="9">
        <f>_xlfn.XLOOKUP($E117,'Copy of Raw Data'!$E:$E,'Copy of Raw Data'!I:I,"ERROR",0,1)</f>
        <v>0.00113827819217419</v>
      </c>
      <c r="J117" s="9" t="str">
        <f>_xlfn.XLOOKUP($E117,'Copy of Raw Data'!$E:$E,'Copy of 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20 to 30</v>
      </c>
      <c r="L117" s="9">
        <f>_xlfn.XLOOKUP($E117,'Copy of Raw Data'!$E:$E,'Copy of Raw Data'!L:L,"ERROR",0,1)</f>
        <v>26.52</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30 to 40</v>
      </c>
      <c r="N117" s="9">
        <f>_xlfn.XLOOKUP($E117,'Copy of Raw Data'!$E:$E,'Copy of Raw Data'!N:N,"ERROR",0,1)</f>
        <v>32.16</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15% to 20%</v>
      </c>
      <c r="P117" s="16">
        <f t="shared" si="38"/>
        <v>0.175373134328358</v>
      </c>
      <c r="Q117" s="9">
        <f>_xlfn.XLOOKUP($E117,'Copy of Raw Data'!$E:$E,'Copy of Raw Data'!Q:Q,"ERROR",0,1)</f>
        <v>21</v>
      </c>
      <c r="R117" s="9" t="str">
        <f>_xlfn.XLOOKUP($E117,'Copy of Raw Data'!$E:$E,'Copy of Raw Data'!R:R,"ERROR",0,1)</f>
        <v>fl oz</v>
      </c>
      <c r="S117" s="17">
        <f t="shared" si="34"/>
        <v>1.21428571428571</v>
      </c>
      <c r="T117" s="9" t="str">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1 to 2</v>
      </c>
      <c r="U117" s="17"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 to 0.05</v>
      </c>
      <c r="V117" s="17">
        <f t="shared" si="39"/>
        <v>0.0497980207144901</v>
      </c>
      <c r="W117" s="17"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 to 0.05</v>
      </c>
      <c r="X117" s="17">
        <f t="shared" si="40"/>
        <v>0.0410647857384415</v>
      </c>
      <c r="Y117" s="9"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20 to 25</v>
      </c>
      <c r="Z117" s="17">
        <f t="array" ref="Z117">_xlfn.IFS(AA117="oz",_xlfn.IFS(R117="oz",Q117,R117="fl oz",Q117*1.04,R117="ml",Q117*0.0338),AA117="fl oz",_xlfn.IFS(R117="oz",Q117/1.04,R117="fl oz",Q117,R117="ml",Q117*0.0338/1.04),AA117="ml",_xlfn.IFS(R117="oz",Q117/0.0338,R117="fl oz",Q117*1.04/0.0338,R117="ml",Q117))</f>
        <v>21.84</v>
      </c>
      <c r="AA117" s="9" t="str">
        <f>_xlfn.XLOOKUP($E117,'Copy of Raw Data'!$E:$E,'Copy of Raw Data'!AA:AA,"ERROR",0,1)</f>
        <v>oz</v>
      </c>
      <c r="AB117" s="9"/>
      <c r="AC117" s="9"/>
      <c r="AD117" s="9"/>
      <c r="AE117" s="9"/>
      <c r="AF117" s="9"/>
    </row>
    <row r="118" hidden="1" spans="1:32">
      <c r="A118" s="9" t="str">
        <f>_xlfn.XLOOKUP($E118,'Copy of Raw Data'!$E:$E,'Copy of Raw Data'!A:A,"ERROR",0,1)</f>
        <v>US</v>
      </c>
      <c r="B118" s="9" t="str">
        <f>_xlfn.XLOOKUP($E118,'Copy of Raw Data'!$E:$E,'Copy of Raw Data'!B:B,"ERROR",0,1)</f>
        <v>Hair Mousses</v>
      </c>
      <c r="C118" s="9" t="str">
        <f>_xlfn.XLOOKUP($E118,'Copy of Raw Data'!$E:$E,'Copy of Raw Data'!C:C,"ERROR",0,1)</f>
        <v>garnier</v>
      </c>
      <c r="D118" s="9" t="str">
        <f>_xlfn.XLOOKUP($E118,'Copy of Raw Data'!$E:$E,'Copy of Raw Data'!D:D,"ERROR",0,1)</f>
        <v>www.amazon.com/dp/B07BY8NKM2</v>
      </c>
      <c r="E118" s="9" t="s">
        <v>462</v>
      </c>
      <c r="F118" s="9" t="str">
        <f>_xlfn.XLOOKUP($E118,'Copy of Raw Data'!$E:$E,'Copy of Raw Data'!F:F,"ERROR",0,1)</f>
        <v>Garnier Fructis Style Curl Renew Reactivating Milk Spray, for Naturally Curly Hair, 5.0 Fl Oz, 3 Count (Packaging May Vary)</v>
      </c>
      <c r="G118" s="9">
        <f>_xlfn.XLOOKUP($E118,'Copy of Raw Data'!$E:$E,'Copy of Raw Data'!G:G,"ERROR",0,1)</f>
        <v>1789</v>
      </c>
      <c r="H118" s="9">
        <f>_xlfn.XLOOKUP($E118,'Copy of Raw Data'!$E:$E,'Copy of Raw Data'!H:H,"ERROR",0,1)</f>
        <v>26773.85</v>
      </c>
      <c r="I118" s="9">
        <f>_xlfn.XLOOKUP($E118,'Copy of Raw Data'!$E:$E,'Copy of Raw Data'!I:I,"ERROR",0,1)</f>
        <v>0.00110075867640131</v>
      </c>
      <c r="J118" s="9" t="str">
        <f>_xlfn.XLOOKUP($E118,'Copy of Raw Data'!$E:$E,'Copy of 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10 to 15</v>
      </c>
      <c r="L118" s="9">
        <f>_xlfn.XLOOKUP($E118,'Copy of Raw Data'!$E:$E,'Copy of Raw Data'!L:L,"ERROR",0,1)</f>
        <v>14.97</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15 to 20</v>
      </c>
      <c r="N118" s="9">
        <f>_xlfn.XLOOKUP($E118,'Copy of Raw Data'!$E:$E,'Copy of Raw Data'!N:N,"ERROR",0,1)</f>
        <v>16.06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6% to 8%</v>
      </c>
      <c r="P118" s="16">
        <f t="shared" si="38"/>
        <v>0.0678704856787047</v>
      </c>
      <c r="Q118" s="9">
        <f>_xlfn.XLOOKUP($E118,'Copy of Raw Data'!$E:$E,'Copy of Raw Data'!Q:Q,"ERROR",0,1)</f>
        <v>15</v>
      </c>
      <c r="R118" s="9" t="str">
        <f>_xlfn.XLOOKUP($E118,'Copy of Raw Data'!$E:$E,'Copy of Raw Data'!R:R,"ERROR",0,1)</f>
        <v>fl oz</v>
      </c>
      <c r="S118" s="17">
        <f t="shared" si="34"/>
        <v>0.959615384615385</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0.75 to 1</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39"/>
        <v>0.0348152580144464</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40"/>
        <v>0.0324523295439765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15 to 20</v>
      </c>
      <c r="Z118" s="17">
        <f t="array" ref="Z118">_xlfn.IFS(AA118="oz",_xlfn.IFS(R118="oz",Q118,R118="fl oz",Q118*1.04,R118="ml",Q118*0.0338),AA118="fl oz",_xlfn.IFS(R118="oz",Q118/1.04,R118="fl oz",Q118,R118="ml",Q118*0.0338/1.04),AA118="ml",_xlfn.IFS(R118="oz",Q118/0.0338,R118="fl oz",Q118*1.04/0.0338,R118="ml",Q118))</f>
        <v>15.6</v>
      </c>
      <c r="AA118" s="9" t="str">
        <f>_xlfn.XLOOKUP($E118,'Copy of Raw Data'!$E:$E,'Copy of Raw Data'!AA:AA,"ERROR",0,1)</f>
        <v>oz</v>
      </c>
      <c r="AB118" s="9"/>
      <c r="AC118" s="9"/>
      <c r="AD118" s="9"/>
      <c r="AE118" s="9"/>
      <c r="AF118" s="9"/>
    </row>
    <row r="119" hidden="1" spans="1:32">
      <c r="A119" s="9" t="str">
        <f>_xlfn.XLOOKUP($E119,'Copy of Raw Data'!$E:$E,'Copy of Raw Data'!A:A,"ERROR",0,1)</f>
        <v>US</v>
      </c>
      <c r="B119" s="9" t="str">
        <f>_xlfn.XLOOKUP($E119,'Copy of Raw Data'!$E:$E,'Copy of Raw Data'!B:B,"ERROR",0,1)</f>
        <v>Hair Mousses</v>
      </c>
      <c r="C119" s="9" t="str">
        <f>_xlfn.XLOOKUP($E119,'Copy of Raw Data'!$E:$E,'Copy of Raw Data'!C:C,"ERROR",0,1)</f>
        <v>l'oreal</v>
      </c>
      <c r="D119" s="9" t="str">
        <f>_xlfn.XLOOKUP($E119,'Copy of Raw Data'!$E:$E,'Copy of Raw Data'!D:D,"ERROR",0,1)</f>
        <v>www.amazon.com/dp/B07PFNS9LX</v>
      </c>
      <c r="E119" s="9" t="s">
        <v>465</v>
      </c>
      <c r="F119" s="9" t="str">
        <f>_xlfn.XLOOKUP($E119,'Copy of Raw Data'!$E:$E,'Copy of Raw Data'!F:F,"ERROR",0,1)</f>
        <v>L'Oreal Professionnel Full Volume Extra | For All Hair Types | Styling Mousse | Provides Strong Hold | 8.454 Fl. Oz.</v>
      </c>
      <c r="G119" s="9">
        <f>_xlfn.XLOOKUP($E119,'Copy of Raw Data'!$E:$E,'Copy of Raw Data'!G:G,"ERROR",0,1)</f>
        <v>890</v>
      </c>
      <c r="H119" s="9">
        <f>_xlfn.XLOOKUP($E119,'Copy of Raw Data'!$E:$E,'Copy of Raw Data'!H:H,"ERROR",0,1)</f>
        <v>25891.34</v>
      </c>
      <c r="I119" s="9">
        <f>_xlfn.XLOOKUP($E119,'Copy of Raw Data'!$E:$E,'Copy of Raw Data'!I:I,"ERROR",0,1)</f>
        <v>0.00109735411121441</v>
      </c>
      <c r="J119" s="9" t="str">
        <f>_xlfn.XLOOKUP($E119,'Copy of Raw Data'!$E:$E,'Copy of 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20 to 30</v>
      </c>
      <c r="L119" s="9">
        <f>_xlfn.XLOOKUP($E119,'Copy of Raw Data'!$E:$E,'Copy of Raw Data'!L:L,"ERROR",0,1)</f>
        <v>28.63</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20 to 30</v>
      </c>
      <c r="N119" s="9">
        <f>_xlfn.XLOOKUP($E119,'Copy of Raw Data'!$E:$E,'Copy of Raw Data'!N:N,"ERROR",0,1)</f>
        <v>29.99</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4% to 6%</v>
      </c>
      <c r="P119" s="16">
        <f t="shared" si="38"/>
        <v>0.045348449483161</v>
      </c>
      <c r="Q119" s="9">
        <f>_xlfn.XLOOKUP($E119,'Copy of Raw Data'!$E:$E,'Copy of Raw Data'!Q:Q,"ERROR",0,1)</f>
        <v>8.454</v>
      </c>
      <c r="R119" s="9" t="str">
        <f>_xlfn.XLOOKUP($E119,'Copy of Raw Data'!$E:$E,'Copy of Raw Data'!R:R,"ERROR",0,1)</f>
        <v>fl oz</v>
      </c>
      <c r="S119" s="17">
        <f t="shared" si="34"/>
        <v>3.2563101672399</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3 to 4</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0.1 to 0.2</v>
      </c>
      <c r="V119" s="17">
        <f t="shared" si="39"/>
        <v>0.115353176547542</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0.1 to 0.2</v>
      </c>
      <c r="X119" s="17">
        <f t="shared" si="40"/>
        <v>0.110122088848154</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8 to 10</v>
      </c>
      <c r="Z119" s="17">
        <f t="array" ref="Z119">_xlfn.IFS(AA119="oz",_xlfn.IFS(R119="oz",Q119,R119="fl oz",Q119*1.04,R119="ml",Q119*0.0338),AA119="fl oz",_xlfn.IFS(R119="oz",Q119/1.04,R119="fl oz",Q119,R119="ml",Q119*0.0338/1.04),AA119="ml",_xlfn.IFS(R119="oz",Q119/0.0338,R119="fl oz",Q119*1.04/0.0338,R119="ml",Q119))</f>
        <v>8.79216</v>
      </c>
      <c r="AA119" s="9" t="str">
        <f>_xlfn.XLOOKUP($E119,'Copy of Raw Data'!$E:$E,'Copy of Raw Data'!AA:AA,"ERROR",0,1)</f>
        <v>oz</v>
      </c>
      <c r="AB119" s="9"/>
      <c r="AC119" s="9"/>
      <c r="AD119" s="9"/>
      <c r="AE119" s="9"/>
      <c r="AF119" s="9"/>
    </row>
    <row r="120" hidden="1" spans="1:32">
      <c r="A120" s="9" t="str">
        <f>_xlfn.XLOOKUP($E120,'Copy of Raw Data'!$E:$E,'Copy of Raw Data'!A:A,"ERROR",0,1)</f>
        <v>US</v>
      </c>
      <c r="B120" s="9" t="str">
        <f>_xlfn.XLOOKUP($E120,'Copy of Raw Data'!$E:$E,'Copy of Raw Data'!B:B,"ERROR",0,1)</f>
        <v>Hair Mousses</v>
      </c>
      <c r="C120" s="9" t="str">
        <f>_xlfn.XLOOKUP($E120,'Copy of Raw Data'!$E:$E,'Copy of Raw Data'!C:C,"ERROR",0,1)</f>
        <v>herbal essences</v>
      </c>
      <c r="D120" s="9" t="str">
        <f>_xlfn.XLOOKUP($E120,'Copy of Raw Data'!$E:$E,'Copy of Raw Data'!D:D,"ERROR",0,1)</f>
        <v>www.amazon.com/dp/B011Z9VHG0</v>
      </c>
      <c r="E120" s="9" t="s">
        <v>468</v>
      </c>
      <c r="F120" s="9" t="str">
        <f>_xlfn.XLOOKUP($E120,'Copy of Raw Data'!$E:$E,'Copy of Raw Data'!F:F,"ERROR",0,1)</f>
        <v>Herbal Essences Totally Twisted Curl Boosting Hair Mousse, 6.8 Ounce (Pack of 3)</v>
      </c>
      <c r="G120" s="9">
        <f>_xlfn.XLOOKUP($E120,'Copy of Raw Data'!$E:$E,'Copy of Raw Data'!G:G,"ERROR",0,1)</f>
        <v>1503</v>
      </c>
      <c r="H120" s="9">
        <f>_xlfn.XLOOKUP($E120,'Copy of Raw Data'!$E:$E,'Copy of Raw Data'!H:H,"ERROR",0,1)</f>
        <v>25811.26</v>
      </c>
      <c r="I120" s="9">
        <f>_xlfn.XLOOKUP($E120,'Copy of Raw Data'!$E:$E,'Copy of Raw Data'!I:I,"ERROR",0,1)</f>
        <v>0.00107080292426981</v>
      </c>
      <c r="J120" s="9" t="str">
        <f>_xlfn.XLOOKUP($E120,'Copy of Raw Data'!$E:$E,'Copy of 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15 to 20</v>
      </c>
      <c r="L120" s="9">
        <f>_xlfn.XLOOKUP($E120,'Copy of Raw Data'!$E:$E,'Copy of Raw Data'!L:L,"ERROR",0,1)</f>
        <v>17.35</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15 to 20</v>
      </c>
      <c r="N120" s="9">
        <f>_xlfn.XLOOKUP($E120,'Copy of Raw Data'!$E:$E,'Copy of Raw Data'!N:N,"ERROR",0,1)</f>
        <v>19.15</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8% to 10%</v>
      </c>
      <c r="P120" s="16">
        <f t="shared" si="38"/>
        <v>0.093994778067885</v>
      </c>
      <c r="Q120" s="9">
        <f>_xlfn.XLOOKUP($E120,'Copy of Raw Data'!$E:$E,'Copy of Raw Data'!Q:Q,"ERROR",0,1)</f>
        <v>19.2</v>
      </c>
      <c r="R120" s="9" t="str">
        <f>_xlfn.XLOOKUP($E120,'Copy of Raw Data'!$E:$E,'Copy of Raw Data'!R:R,"ERROR",0,1)</f>
        <v>oz</v>
      </c>
      <c r="S120" s="17">
        <f t="shared" ref="S120:S183" si="41">L120/Z120</f>
        <v>0.903645833333333</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0.75 to 1</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 to 0.05</v>
      </c>
      <c r="V120" s="17">
        <f t="shared" si="39"/>
        <v>0.033729990981851</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 to 0.05</v>
      </c>
      <c r="X120" s="17">
        <f t="shared" si="40"/>
        <v>0.0305595479652801</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15 to 20</v>
      </c>
      <c r="Z120" s="17">
        <f t="array" ref="Z120">_xlfn.IFS(AA120="oz",_xlfn.IFS(R120="oz",Q120,R120="fl oz",Q120*1.04,R120="ml",Q120*0.0338),AA120="fl oz",_xlfn.IFS(R120="oz",Q120/1.04,R120="fl oz",Q120,R120="ml",Q120*0.0338/1.04),AA120="ml",_xlfn.IFS(R120="oz",Q120/0.0338,R120="fl oz",Q120*1.04/0.0338,R120="ml",Q120))</f>
        <v>19.2</v>
      </c>
      <c r="AA120" s="9" t="str">
        <f>_xlfn.XLOOKUP($E120,'Copy of Raw Data'!$E:$E,'Copy of Raw Data'!AA:AA,"ERROR",0,1)</f>
        <v>oz</v>
      </c>
      <c r="AB120" s="9"/>
      <c r="AC120" s="9"/>
      <c r="AD120" s="9"/>
      <c r="AE120" s="9"/>
      <c r="AF120" s="9"/>
    </row>
    <row r="121" hidden="1" spans="1:32">
      <c r="A121" s="9" t="str">
        <f>_xlfn.XLOOKUP($E121,'Copy of Raw Data'!$E:$E,'Copy of Raw Data'!A:A,"ERROR",0,1)</f>
        <v>US</v>
      </c>
      <c r="B121" s="9" t="str">
        <f>_xlfn.XLOOKUP($E121,'Copy of Raw Data'!$E:$E,'Copy of Raw Data'!B:B,"ERROR",0,1)</f>
        <v>Hair Mousses</v>
      </c>
      <c r="C121" s="9" t="str">
        <f>_xlfn.XLOOKUP($E121,'Copy of Raw Data'!$E:$E,'Copy of Raw Data'!C:C,"ERROR",0,1)</f>
        <v>garnier</v>
      </c>
      <c r="D121" s="9" t="str">
        <f>_xlfn.XLOOKUP($E121,'Copy of Raw Data'!$E:$E,'Copy of Raw Data'!D:D,"ERROR",0,1)</f>
        <v>www.amazon.com/dp/B078PGSYGC</v>
      </c>
      <c r="E121" s="9" t="s">
        <v>471</v>
      </c>
      <c r="F121" s="9" t="str">
        <f>_xlfn.XLOOKUP($E121,'Copy of Raw Data'!$E:$E,'Copy of Raw Data'!F:F,"ERROR",0,1)</f>
        <v>Garnier Fructis Style Texture Tease Dry Touch Finishing Spray, 3.8 Oz, 2 Count (Packaging May Vary)</v>
      </c>
      <c r="G121" s="9">
        <f>_xlfn.XLOOKUP($E121,'Copy of Raw Data'!$E:$E,'Copy of Raw Data'!G:G,"ERROR",0,1)</f>
        <v>2946</v>
      </c>
      <c r="H121" s="9">
        <f>_xlfn.XLOOKUP($E121,'Copy of Raw Data'!$E:$E,'Copy of Raw Data'!H:H,"ERROR",0,1)</f>
        <v>25186.74</v>
      </c>
      <c r="I121" s="9">
        <f>_xlfn.XLOOKUP($E121,'Copy of Raw Data'!$E:$E,'Copy of Raw Data'!I:I,"ERROR",0,1)</f>
        <v>0.00106729972532625</v>
      </c>
      <c r="J121" s="9" t="str">
        <f>_xlfn.XLOOKUP($E121,'Copy of Raw Data'!$E:$E,'Copy of 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5 to 10</v>
      </c>
      <c r="L121" s="9">
        <f>_xlfn.XLOOKUP($E121,'Copy of Raw Data'!$E:$E,'Copy of Raw Data'!L:L,"ERROR",0,1)</f>
        <v>8.64</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10 to 15</v>
      </c>
      <c r="N121" s="9">
        <f>_xlfn.XLOOKUP($E121,'Copy of Raw Data'!$E:$E,'Copy of Raw Data'!N:N,"ERROR",0,1)</f>
        <v>10.91</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20% to 25%</v>
      </c>
      <c r="P121" s="16">
        <f t="shared" si="38"/>
        <v>0.208065994500458</v>
      </c>
      <c r="Q121" s="9">
        <f>_xlfn.XLOOKUP($E121,'Copy of Raw Data'!$E:$E,'Copy of Raw Data'!Q:Q,"ERROR",0,1)</f>
        <v>7.6</v>
      </c>
      <c r="R121" s="9" t="str">
        <f>_xlfn.XLOOKUP($E121,'Copy of Raw Data'!$E:$E,'Copy of Raw Data'!R:R,"ERROR",0,1)</f>
        <v>oz</v>
      </c>
      <c r="S121" s="17">
        <f t="shared" si="41"/>
        <v>1.13684210526316</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1 to 2</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39"/>
        <v>0.0485467134186498</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40"/>
        <v>0.0384457932114697</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17">
        <f t="array" ref="Z121">_xlfn.IFS(AA121="oz",_xlfn.IFS(R121="oz",Q121,R121="fl oz",Q121*1.04,R121="ml",Q121*0.0338),AA121="fl oz",_xlfn.IFS(R121="oz",Q121/1.04,R121="fl oz",Q121,R121="ml",Q121*0.0338/1.04),AA121="ml",_xlfn.IFS(R121="oz",Q121/0.0338,R121="fl oz",Q121*1.04/0.0338,R121="ml",Q121))</f>
        <v>7.6</v>
      </c>
      <c r="AA121" s="9" t="str">
        <f>_xlfn.XLOOKUP($E121,'Copy of Raw Data'!$E:$E,'Copy of Raw Data'!AA:AA,"ERROR",0,1)</f>
        <v>oz</v>
      </c>
      <c r="AB121" s="9"/>
      <c r="AC121" s="9"/>
      <c r="AD121" s="9"/>
      <c r="AE121" s="9"/>
      <c r="AF121" s="9"/>
    </row>
    <row r="122" hidden="1" spans="1:32">
      <c r="A122" s="9" t="str">
        <f>_xlfn.XLOOKUP($E122,'Copy of Raw Data'!$E:$E,'Copy of Raw Data'!A:A,"ERROR",0,1)</f>
        <v>US</v>
      </c>
      <c r="B122" s="9" t="str">
        <f>_xlfn.XLOOKUP($E122,'Copy of Raw Data'!$E:$E,'Copy of Raw Data'!B:B,"ERROR",0,1)</f>
        <v>Hair Mousses</v>
      </c>
      <c r="C122" s="9" t="str">
        <f>_xlfn.XLOOKUP($E122,'Copy of Raw Data'!$E:$E,'Copy of Raw Data'!C:C,"ERROR",0,1)</f>
        <v>crÃ¨me of nature</v>
      </c>
      <c r="D122" s="9" t="str">
        <f>_xlfn.XLOOKUP($E122,'Copy of Raw Data'!$E:$E,'Copy of Raw Data'!D:D,"ERROR",0,1)</f>
        <v>www.amazon.com/dp/B003Y5FHAQ</v>
      </c>
      <c r="E122" s="9" t="s">
        <v>475</v>
      </c>
      <c r="F122" s="9" t="str">
        <f>_xlfn.XLOOKUP($E122,'Copy of Raw Data'!$E:$E,'Copy of Raw Data'!F:F,"ERROR",0,1)</f>
        <v>Argan Oil Foaming Mousse by Creme of Nature, Style &amp; Shine, Creates Soft Wraps, Defines Curls, Prevents Frizz &amp; Adds Exotic Shine, 7 Fl Oz</v>
      </c>
      <c r="G122" s="9">
        <f>_xlfn.XLOOKUP($E122,'Copy of Raw Data'!$E:$E,'Copy of Raw Data'!G:G,"ERROR",0,1)</f>
        <v>3953</v>
      </c>
      <c r="H122" s="9">
        <f>_xlfn.XLOOKUP($E122,'Copy of Raw Data'!$E:$E,'Copy of Raw Data'!H:H,"ERROR",0,1)</f>
        <v>25104.34</v>
      </c>
      <c r="I122" s="9">
        <f>_xlfn.XLOOKUP($E122,'Copy of Raw Data'!$E:$E,'Copy of Raw Data'!I:I,"ERROR",0,1)</f>
        <v>0.00105711196364122</v>
      </c>
      <c r="J122" s="9" t="str">
        <f>_xlfn.XLOOKUP($E122,'Copy of Raw Data'!$E:$E,'Copy of 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_xlfn.XLOOKUP($E122,'Copy of Raw Data'!$E:$E,'Copy of Raw Data'!L:L,"ERROR",0,1)</f>
        <v>6.48</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5 to 10</v>
      </c>
      <c r="N122" s="9">
        <f>_xlfn.XLOOKUP($E122,'Copy of Raw Data'!$E:$E,'Copy of Raw Data'!N:N,"ERROR",0,1)</f>
        <v>9.99</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30% to 40%</v>
      </c>
      <c r="P122" s="16">
        <f t="shared" si="38"/>
        <v>0.351351351351351</v>
      </c>
      <c r="Q122" s="9">
        <f>_xlfn.XLOOKUP($E122,'Copy of Raw Data'!$E:$E,'Copy of Raw Data'!Q:Q,"ERROR",0,1)</f>
        <v>7</v>
      </c>
      <c r="R122" s="9" t="str">
        <f>_xlfn.XLOOKUP($E122,'Copy of Raw Data'!$E:$E,'Copy of Raw Data'!R:R,"ERROR",0,1)</f>
        <v>fl oz</v>
      </c>
      <c r="S122" s="17">
        <f t="shared" si="41"/>
        <v>0.89010989010989</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0.75 to 1</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39"/>
        <v>0.0464069241546414</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40"/>
        <v>0.0301017886408485</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7.28</v>
      </c>
      <c r="AA122" s="9" t="str">
        <f>_xlfn.XLOOKUP($E122,'Copy of Raw Data'!$E:$E,'Copy of Raw Data'!AA:AA,"ERROR",0,1)</f>
        <v>oz</v>
      </c>
      <c r="AB122" s="9"/>
      <c r="AC122" s="9"/>
      <c r="AD122" s="9"/>
      <c r="AE122" s="9"/>
      <c r="AF122" s="9"/>
    </row>
    <row r="123" hidden="1" spans="1:32">
      <c r="A123" s="9" t="str">
        <f>_xlfn.XLOOKUP($E123,'Copy of Raw Data'!$E:$E,'Copy of Raw Data'!A:A,"ERROR",0,1)</f>
        <v>US</v>
      </c>
      <c r="B123" s="9" t="str">
        <f>_xlfn.XLOOKUP($E123,'Copy of Raw Data'!$E:$E,'Copy of Raw Data'!B:B,"ERROR",0,1)</f>
        <v>Hair Mousses</v>
      </c>
      <c r="C123" s="9" t="str">
        <f>_xlfn.XLOOKUP($E123,'Copy of Raw Data'!$E:$E,'Copy of Raw Data'!C:C,"ERROR",0,1)</f>
        <v>giovanni</v>
      </c>
      <c r="D123" s="9" t="str">
        <f>_xlfn.XLOOKUP($E123,'Copy of Raw Data'!$E:$E,'Copy of Raw Data'!D:D,"ERROR",0,1)</f>
        <v>www.amazon.com/dp/B001ET789M</v>
      </c>
      <c r="E123" s="9" t="s">
        <v>478</v>
      </c>
      <c r="F123" s="9" t="str">
        <f>_xlfn.XLOOKUP($E123,'Copy of Raw Data'!$E:$E,'Copy of Raw Data'!F:F,"ERROR",0,1)</f>
        <v>GIOVANNI Mousse Air-Turbo Charged, Hair Styling Foam - Lightweight for Natural Curls, Medium to Firm Hold, Add Texture &amp; Shine, Curly Hair Products, No Parabens, Color Safe - 7 oz (Pack of 3)</v>
      </c>
      <c r="G123" s="9">
        <f>_xlfn.XLOOKUP($E123,'Copy of Raw Data'!$E:$E,'Copy of Raw Data'!G:G,"ERROR",0,1)</f>
        <v>1037</v>
      </c>
      <c r="H123" s="9">
        <f>_xlfn.XLOOKUP($E123,'Copy of Raw Data'!$E:$E,'Copy of Raw Data'!H:H,"ERROR",0,1)</f>
        <v>24864.71</v>
      </c>
      <c r="I123" s="9">
        <f>_xlfn.XLOOKUP($E123,'Copy of Raw Data'!$E:$E,'Copy of Raw Data'!I:I,"ERROR",0,1)</f>
        <v>0.00104947422468234</v>
      </c>
      <c r="J123" s="9" t="str">
        <f>_xlfn.XLOOKUP($E123,'Copy of Raw Data'!$E:$E,'Copy of 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20 to 30</v>
      </c>
      <c r="L123" s="9">
        <f>_xlfn.XLOOKUP($E123,'Copy of Raw Data'!$E:$E,'Copy of Raw Data'!L:L,"ERROR",0,1)</f>
        <v>24.34</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20 to 30</v>
      </c>
      <c r="N123" s="9">
        <f>_xlfn.XLOOKUP($E123,'Copy of Raw Data'!$E:$E,'Copy of Raw Data'!N:N,"ERROR",0,1)</f>
        <v>29.97</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15% to 20%</v>
      </c>
      <c r="P123" s="16">
        <f t="shared" si="38"/>
        <v>0.187854521187855</v>
      </c>
      <c r="Q123" s="9">
        <f>_xlfn.XLOOKUP($E123,'Copy of Raw Data'!$E:$E,'Copy of Raw Data'!Q:Q,"ERROR",0,1)</f>
        <v>21</v>
      </c>
      <c r="R123" s="9" t="str">
        <f>_xlfn.XLOOKUP($E123,'Copy of Raw Data'!$E:$E,'Copy of Raw Data'!R:R,"ERROR",0,1)</f>
        <v>oz</v>
      </c>
      <c r="S123" s="17">
        <f t="shared" si="41"/>
        <v>1.15904761904762</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1 to 2</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39"/>
        <v>0.0482632011208271</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40"/>
        <v>0.039196740583281</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20 to 25</v>
      </c>
      <c r="Z123" s="17">
        <f t="array" ref="Z123">_xlfn.IFS(AA123="oz",_xlfn.IFS(R123="oz",Q123,R123="fl oz",Q123*1.04,R123="ml",Q123*0.0338),AA123="fl oz",_xlfn.IFS(R123="oz",Q123/1.04,R123="fl oz",Q123,R123="ml",Q123*0.0338/1.04),AA123="ml",_xlfn.IFS(R123="oz",Q123/0.0338,R123="fl oz",Q123*1.04/0.0338,R123="ml",Q123))</f>
        <v>21</v>
      </c>
      <c r="AA123" s="9" t="str">
        <f>_xlfn.XLOOKUP($E123,'Copy of Raw Data'!$E:$E,'Copy of Raw Data'!AA:AA,"ERROR",0,1)</f>
        <v>oz</v>
      </c>
      <c r="AB123" s="9"/>
      <c r="AC123" s="9"/>
      <c r="AD123" s="9"/>
      <c r="AE123" s="9"/>
      <c r="AF123" s="9"/>
    </row>
    <row r="124" hidden="1" spans="1:32">
      <c r="A124" s="9" t="str">
        <f>_xlfn.XLOOKUP($E124,'Copy of Raw Data'!$E:$E,'Copy of Raw Data'!A:A,"ERROR",0,1)</f>
        <v>US</v>
      </c>
      <c r="B124" s="9" t="str">
        <f>_xlfn.XLOOKUP($E124,'Copy of Raw Data'!$E:$E,'Copy of Raw Data'!B:B,"ERROR",0,1)</f>
        <v>Hair Mousses</v>
      </c>
      <c r="C124" s="9" t="str">
        <f>_xlfn.XLOOKUP($E124,'Copy of Raw Data'!$E:$E,'Copy of Raw Data'!C:C,"ERROR",0,1)</f>
        <v>Goiple</v>
      </c>
      <c r="D124" s="9" t="str">
        <f>_xlfn.XLOOKUP($E124,'Copy of Raw Data'!$E:$E,'Copy of Raw Data'!D:D,"ERROR",0,1)</f>
        <v>www.amazon.com/dp/B0BLNMZR33</v>
      </c>
      <c r="E124" s="9" t="s">
        <v>481</v>
      </c>
      <c r="F124" s="9" t="str">
        <f>_xlfn.XLOOKUP($E124,'Copy of Raw Data'!$E:$E,'Copy of Raw Data'!F:F,"ERROR",0,1)</f>
        <v>Braid Mousse Hair Mousse Braiding Mousse for Braids Twist, Locs, No Flake Extra Hold High Shine and Moisturizes, Frizz Control, High Shine, Lightweight Easy to Apply Hair Brush Silky Du-rag 8.4 fl oz</v>
      </c>
      <c r="G124" s="9">
        <f>_xlfn.XLOOKUP($E124,'Copy of Raw Data'!$E:$E,'Copy of Raw Data'!G:G,"ERROR",0,1)</f>
        <v>2468</v>
      </c>
      <c r="H124" s="9">
        <f>_xlfn.XLOOKUP($E124,'Copy of Raw Data'!$E:$E,'Copy of Raw Data'!H:H,"ERROR",0,1)</f>
        <v>24685.06</v>
      </c>
      <c r="I124" s="9">
        <f>_xlfn.XLOOKUP($E124,'Copy of Raw Data'!$E:$E,'Copy of Raw Data'!I:I,"ERROR",0,1)</f>
        <v>0.00104551271888669</v>
      </c>
      <c r="J124" s="9" t="str">
        <f>_xlfn.XLOOKUP($E124,'Copy of Raw Data'!$E:$E,'Copy of 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10 to 15</v>
      </c>
      <c r="L124" s="9">
        <f>_xlfn.XLOOKUP($E124,'Copy of Raw Data'!$E:$E,'Copy of Raw Data'!L:L,"ERROR",0,1)</f>
        <v>10.09</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10 to 15</v>
      </c>
      <c r="N124" s="9">
        <f>_xlfn.XLOOKUP($E124,'Copy of Raw Data'!$E:$E,'Copy of Raw Data'!N:N,"ERROR",0,1)</f>
        <v>10.86</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6% to 8%</v>
      </c>
      <c r="P124" s="16">
        <f t="shared" si="38"/>
        <v>0.070902394106814</v>
      </c>
      <c r="Q124" s="9">
        <f>_xlfn.XLOOKUP($E124,'Copy of Raw Data'!$E:$E,'Copy of Raw Data'!Q:Q,"ERROR",0,1)</f>
        <v>16.9</v>
      </c>
      <c r="R124" s="9" t="str">
        <f>_xlfn.XLOOKUP($E124,'Copy of Raw Data'!$E:$E,'Copy of Raw Data'!R:R,"ERROR",0,1)</f>
        <v>fl oz</v>
      </c>
      <c r="S124" s="17">
        <f t="shared" si="41"/>
        <v>0.57407828857533</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0.5 to 0.75</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39"/>
        <v>0.020895773727786</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40"/>
        <v>0.0194142133437717</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15 to 20</v>
      </c>
      <c r="Z124" s="17">
        <f t="array" ref="Z124">_xlfn.IFS(AA124="oz",_xlfn.IFS(R124="oz",Q124,R124="fl oz",Q124*1.04,R124="ml",Q124*0.0338),AA124="fl oz",_xlfn.IFS(R124="oz",Q124/1.04,R124="fl oz",Q124,R124="ml",Q124*0.0338/1.04),AA124="ml",_xlfn.IFS(R124="oz",Q124/0.0338,R124="fl oz",Q124*1.04/0.0338,R124="ml",Q124))</f>
        <v>17.576</v>
      </c>
      <c r="AA124" s="9" t="str">
        <f>_xlfn.XLOOKUP($E124,'Copy of Raw Data'!$E:$E,'Copy of Raw Data'!AA:AA,"ERROR",0,1)</f>
        <v>oz</v>
      </c>
      <c r="AB124" s="9"/>
      <c r="AC124" s="9"/>
      <c r="AD124" s="9"/>
      <c r="AE124" s="9"/>
      <c r="AF124" s="9"/>
    </row>
    <row r="125" hidden="1" spans="1:32">
      <c r="A125" s="9" t="str">
        <f>_xlfn.XLOOKUP($E125,'Copy of Raw Data'!$E:$E,'Copy of Raw Data'!A:A,"ERROR",0,1)</f>
        <v>US</v>
      </c>
      <c r="B125" s="9" t="str">
        <f>_xlfn.XLOOKUP($E125,'Copy of Raw Data'!$E:$E,'Copy of Raw Data'!B:B,"ERROR",0,1)</f>
        <v>Hair Mousses</v>
      </c>
      <c r="C125" s="9" t="str">
        <f>_xlfn.XLOOKUP($E125,'Copy of Raw Data'!$E:$E,'Copy of Raw Data'!C:C,"ERROR",0,1)</f>
        <v>Herbal Essences</v>
      </c>
      <c r="D125" s="9" t="str">
        <f>_xlfn.XLOOKUP($E125,'Copy of Raw Data'!$E:$E,'Copy of Raw Data'!D:D,"ERROR",0,1)</f>
        <v>www.amazon.com/dp/B008Y9Y7UI</v>
      </c>
      <c r="E125" s="9" t="s">
        <v>484</v>
      </c>
      <c r="F125" s="9" t="str">
        <f>_xlfn.XLOOKUP($E125,'Copy of Raw Data'!$E:$E,'Copy of Raw Data'!F:F,"ERROR",0,1)</f>
        <v>Herbal Essences Totally Twisted Curl-Boosting Mousse with Berry Essences, 6.8 oz</v>
      </c>
      <c r="G125" s="9">
        <f>_xlfn.XLOOKUP($E125,'Copy of Raw Data'!$E:$E,'Copy of Raw Data'!G:G,"ERROR",0,1)</f>
        <v>2978</v>
      </c>
      <c r="H125" s="9">
        <f>_xlfn.XLOOKUP($E125,'Copy of Raw Data'!$E:$E,'Copy of Raw Data'!H:H,"ERROR",0,1)</f>
        <v>24591.88</v>
      </c>
      <c r="I125" s="9">
        <f>_xlfn.XLOOKUP($E125,'Copy of Raw Data'!$E:$E,'Copy of Raw Data'!I:I,"ERROR",0,1)</f>
        <v>0.00102770720008142</v>
      </c>
      <c r="J125" s="9" t="str">
        <f>_xlfn.XLOOKUP($E125,'Copy of Raw Data'!$E:$E,'Copy of 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5 to 10</v>
      </c>
      <c r="L125" s="9">
        <f>_xlfn.XLOOKUP($E125,'Copy of Raw Data'!$E:$E,'Copy of Raw Data'!L:L,"ERROR",0,1)</f>
        <v>8.09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5 to 10</v>
      </c>
      <c r="N125" s="9">
        <f>_xlfn.XLOOKUP($E125,'Copy of Raw Data'!$E:$E,'Copy of Raw Data'!N:N,"ERROR",0,1)</f>
        <v>8.56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4% to 6%</v>
      </c>
      <c r="P125" s="16">
        <f t="shared" si="38"/>
        <v>0.0549065420560748</v>
      </c>
      <c r="Q125" s="9">
        <f>_xlfn.XLOOKUP($E125,'Copy of Raw Data'!$E:$E,'Copy of Raw Data'!Q:Q,"ERROR",0,1)</f>
        <v>6.8</v>
      </c>
      <c r="R125" s="9" t="str">
        <f>_xlfn.XLOOKUP($E125,'Copy of Raw Data'!$E:$E,'Copy of Raw Data'!R:R,"ERROR",0,1)</f>
        <v>oz</v>
      </c>
      <c r="S125" s="17">
        <f t="shared" si="41"/>
        <v>1.18970588235294</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1 to 2</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39"/>
        <v>0.0425709681911317</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40"/>
        <v>0.0402335435357775</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6 to 8</v>
      </c>
      <c r="Z125" s="17">
        <f t="array" ref="Z125">_xlfn.IFS(AA125="oz",_xlfn.IFS(R125="oz",Q125,R125="fl oz",Q125*1.04,R125="ml",Q125*0.0338),AA125="fl oz",_xlfn.IFS(R125="oz",Q125/1.04,R125="fl oz",Q125,R125="ml",Q125*0.0338/1.04),AA125="ml",_xlfn.IFS(R125="oz",Q125/0.0338,R125="fl oz",Q125*1.04/0.0338,R125="ml",Q125))</f>
        <v>6.8</v>
      </c>
      <c r="AA125" s="9" t="str">
        <f>_xlfn.XLOOKUP($E125,'Copy of Raw Data'!$E:$E,'Copy of Raw Data'!AA:AA,"ERROR",0,1)</f>
        <v>oz</v>
      </c>
      <c r="AB125" s="9"/>
      <c r="AC125" s="9"/>
      <c r="AD125" s="9"/>
      <c r="AE125" s="9"/>
      <c r="AF125" s="9"/>
    </row>
    <row r="126" hidden="1" spans="1:32">
      <c r="A126" s="9" t="str">
        <f>_xlfn.XLOOKUP($E126,'Copy of Raw Data'!$E:$E,'Copy of Raw Data'!A:A,"ERROR",0,1)</f>
        <v>US</v>
      </c>
      <c r="B126" s="9" t="str">
        <f>_xlfn.XLOOKUP($E126,'Copy of Raw Data'!$E:$E,'Copy of Raw Data'!B:B,"ERROR",0,1)</f>
        <v>Hair Mousses</v>
      </c>
      <c r="C126" s="9" t="str">
        <f>_xlfn.XLOOKUP($E126,'Copy of Raw Data'!$E:$E,'Copy of Raw Data'!C:C,"ERROR",0,1)</f>
        <v>ORIBE</v>
      </c>
      <c r="D126" s="9" t="str">
        <f>_xlfn.XLOOKUP($E126,'Copy of Raw Data'!$E:$E,'Copy of Raw Data'!D:D,"ERROR",0,1)</f>
        <v>www.amazon.com/dp/B00J9PYDZ0</v>
      </c>
      <c r="E126" s="9" t="s">
        <v>487</v>
      </c>
      <c r="F126" s="9" t="str">
        <f>_xlfn.XLOOKUP($E126,'Copy of Raw Data'!$E:$E,'Copy of Raw Data'!F:F,"ERROR",0,1)</f>
        <v>Oribe Grandiose Hair Plumping Mousse, 2.5 oz</v>
      </c>
      <c r="G126" s="9">
        <f>_xlfn.XLOOKUP($E126,'Copy of Raw Data'!$E:$E,'Copy of Raw Data'!G:G,"ERROR",0,1)</f>
        <v>1099</v>
      </c>
      <c r="H126" s="9">
        <f>_xlfn.XLOOKUP($E126,'Copy of Raw Data'!$E:$E,'Copy of Raw Data'!H:H,"ERROR",0,1)</f>
        <v>24173.07</v>
      </c>
      <c r="I126" s="9">
        <f>_xlfn.XLOOKUP($E126,'Copy of Raw Data'!$E:$E,'Copy of Raw Data'!I:I,"ERROR",0,1)</f>
        <v>0.00102444293291047</v>
      </c>
      <c r="J126" s="9" t="str">
        <f>_xlfn.XLOOKUP($E126,'Copy of Raw Data'!$E:$E,'Copy of 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20 to 30</v>
      </c>
      <c r="L126" s="9">
        <f>_xlfn.XLOOKUP($E126,'Copy of Raw Data'!$E:$E,'Copy of Raw Data'!L:L,"ERROR",0,1)</f>
        <v>22</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20 to 30</v>
      </c>
      <c r="N126" s="9">
        <f>_xlfn.XLOOKUP($E126,'Copy of Raw Data'!$E:$E,'Copy of Raw Data'!N:N,"ERROR",0,1)</f>
        <v>22</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No Discount</v>
      </c>
      <c r="P126" s="16">
        <f t="shared" si="38"/>
        <v>0</v>
      </c>
      <c r="Q126" s="9">
        <f>_xlfn.XLOOKUP($E126,'Copy of Raw Data'!$E:$E,'Copy of Raw Data'!Q:Q,"ERROR",0,1)</f>
        <v>2.5</v>
      </c>
      <c r="R126" s="9" t="str">
        <f>_xlfn.XLOOKUP($E126,'Copy of Raw Data'!$E:$E,'Copy of Raw Data'!R:R,"ERROR",0,1)</f>
        <v>oz</v>
      </c>
      <c r="S126" s="17">
        <f t="shared" si="41"/>
        <v>8.8</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5 to 10</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0.2 to 0.3</v>
      </c>
      <c r="V126" s="17">
        <f t="shared" si="39"/>
        <v>0.297598917822117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0.2 to 0.3</v>
      </c>
      <c r="X126" s="17">
        <f t="shared" si="40"/>
        <v>0.297598917822117</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2 to 4</v>
      </c>
      <c r="Z126" s="17">
        <f t="array" ref="Z126">_xlfn.IFS(AA126="oz",_xlfn.IFS(R126="oz",Q126,R126="fl oz",Q126*1.04,R126="ml",Q126*0.0338),AA126="fl oz",_xlfn.IFS(R126="oz",Q126/1.04,R126="fl oz",Q126,R126="ml",Q126*0.0338/1.04),AA126="ml",_xlfn.IFS(R126="oz",Q126/0.0338,R126="fl oz",Q126*1.04/0.0338,R126="ml",Q126))</f>
        <v>2.5</v>
      </c>
      <c r="AA126" s="9" t="str">
        <f>_xlfn.XLOOKUP($E126,'Copy of Raw Data'!$E:$E,'Copy of Raw Data'!AA:AA,"ERROR",0,1)</f>
        <v>oz</v>
      </c>
      <c r="AB126" s="9"/>
      <c r="AC126" s="9"/>
      <c r="AD126" s="9"/>
      <c r="AE126" s="9"/>
      <c r="AF126" s="9"/>
    </row>
    <row r="127" hidden="1" spans="1:32">
      <c r="A127" s="9" t="str">
        <f>_xlfn.XLOOKUP($E127,'Copy of Raw Data'!$E:$E,'Copy of Raw Data'!A:A,"ERROR",0,1)</f>
        <v>US</v>
      </c>
      <c r="B127" s="9" t="str">
        <f>_xlfn.XLOOKUP($E127,'Copy of Raw Data'!$E:$E,'Copy of Raw Data'!B:B,"ERROR",0,1)</f>
        <v>Hair Mousses</v>
      </c>
      <c r="C127" s="9" t="str">
        <f>_xlfn.XLOOKUP($E127,'Copy of Raw Data'!$E:$E,'Copy of Raw Data'!C:C,"ERROR",0,1)</f>
        <v>elizabeth arden</v>
      </c>
      <c r="D127" s="9" t="str">
        <f>_xlfn.XLOOKUP($E127,'Copy of Raw Data'!$E:$E,'Copy of Raw Data'!D:D,"ERROR",0,1)</f>
        <v>www.amazon.com/dp/B001BEL7IS</v>
      </c>
      <c r="E127" s="9" t="s">
        <v>490</v>
      </c>
      <c r="F127" s="9" t="str">
        <f>_xlfn.XLOOKUP($E127,'Copy of Raw Data'!$E:$E,'Copy of Raw Data'!F:F,"ERROR",0,1)</f>
        <v>Elizabeth Arden Flawless Finish Mousse Makeup</v>
      </c>
      <c r="G127" s="9">
        <f>_xlfn.XLOOKUP($E127,'Copy of Raw Data'!$E:$E,'Copy of Raw Data'!G:G,"ERROR",0,1)</f>
        <v>688</v>
      </c>
      <c r="H127" s="9">
        <f>_xlfn.XLOOKUP($E127,'Copy of Raw Data'!$E:$E,'Copy of Raw Data'!H:H,"ERROR",0,1)</f>
        <v>24096.29</v>
      </c>
      <c r="I127" s="9">
        <f>_xlfn.XLOOKUP($E127,'Copy of Raw Data'!$E:$E,'Copy of Raw Data'!I:I,"ERROR",0,1)</f>
        <v>0.00101838886094974</v>
      </c>
      <c r="J127" s="9" t="str">
        <f>_xlfn.XLOOKUP($E127,'Copy of Raw Data'!$E:$E,'Copy of 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30 to 40</v>
      </c>
      <c r="L127" s="9">
        <f>_xlfn.XLOOKUP($E127,'Copy of Raw Data'!$E:$E,'Copy of Raw Data'!L:L,"ERROR",0,1)</f>
        <v>35</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30 to 40</v>
      </c>
      <c r="N127" s="9">
        <f>_xlfn.XLOOKUP($E127,'Copy of Raw Data'!$E:$E,'Copy of Raw Data'!N:N,"ERROR",0,1)</f>
        <v>35</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38"/>
        <v>0</v>
      </c>
      <c r="Q127" s="9">
        <f>_xlfn.XLOOKUP($E127,'Copy of Raw Data'!$E:$E,'Copy of Raw Data'!Q:Q,"ERROR",0,1)</f>
        <v>0</v>
      </c>
      <c r="R127" s="9">
        <f>_xlfn.XLOOKUP($E127,'Copy of Raw Data'!$E:$E,'Copy of Raw Data'!R:R,"ERROR",0,1)</f>
        <v>0</v>
      </c>
      <c r="S127" s="17" t="e">
        <f t="shared" si="41"/>
        <v>#N/A</v>
      </c>
      <c r="T127" s="9" t="e">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#N/A</v>
      </c>
      <c r="U127" s="17" t="e">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#N/A</v>
      </c>
      <c r="V127" s="17" t="e">
        <f t="shared" si="39"/>
        <v>#N/A</v>
      </c>
      <c r="W127" s="17" t="e">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#N/A</v>
      </c>
      <c r="X127" s="17" t="e">
        <f t="shared" si="40"/>
        <v>#N/A</v>
      </c>
      <c r="Y127" s="9" t="e">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#N/A</v>
      </c>
      <c r="Z127" s="17" t="e">
        <f t="array" ref="Z127">_xlfn.IFS(AA127="oz",_xlfn.IFS(R127="oz",Q127,R127="fl oz",Q127*1.04,R127="ml",Q127*0.0338),AA127="fl oz",_xlfn.IFS(R127="oz",Q127/1.04,R127="fl oz",Q127,R127="ml",Q127*0.0338/1.04),AA127="ml",_xlfn.IFS(R127="oz",Q127/0.0338,R127="fl oz",Q127*1.04/0.0338,R127="ml",Q127))</f>
        <v>#N/A</v>
      </c>
      <c r="AA127" s="9" t="str">
        <f>_xlfn.XLOOKUP($E127,'Copy of Raw Data'!$E:$E,'Copy of Raw Data'!AA:AA,"ERROR",0,1)</f>
        <v>oz</v>
      </c>
      <c r="AB127" s="9"/>
      <c r="AC127" s="9"/>
      <c r="AD127" s="9"/>
      <c r="AE127" s="9"/>
      <c r="AF127" s="9"/>
    </row>
    <row r="128" hidden="1" spans="1:32">
      <c r="A128" s="9" t="str">
        <f>_xlfn.XLOOKUP($E128,'Copy of Raw Data'!$E:$E,'Copy of Raw Data'!A:A,"ERROR",0,1)</f>
        <v>US</v>
      </c>
      <c r="B128" s="9" t="str">
        <f>_xlfn.XLOOKUP($E128,'Copy of Raw Data'!$E:$E,'Copy of Raw Data'!B:B,"ERROR",0,1)</f>
        <v>Hair Mousses</v>
      </c>
      <c r="C128" s="9" t="str">
        <f>_xlfn.XLOOKUP($E128,'Copy of Raw Data'!$E:$E,'Copy of Raw Data'!C:C,"ERROR",0,1)</f>
        <v>design essentials</v>
      </c>
      <c r="D128" s="9" t="str">
        <f>_xlfn.XLOOKUP($E128,'Copy of Raw Data'!$E:$E,'Copy of Raw Data'!D:D,"ERROR",0,1)</f>
        <v>www.amazon.com/dp/B07BBG1ZWT</v>
      </c>
      <c r="E128" s="9" t="s">
        <v>493</v>
      </c>
      <c r="F128" s="9" t="str">
        <f>_xlfn.XLOOKUP($E128,'Copy of Raw Data'!$E:$E,'Copy of Raw Data'!F:F,"ERROR",0,1)</f>
        <v>Design Essentials Curl Enhancing Mousse, Almond and Avocado Collection, 2.3 Ounces</v>
      </c>
      <c r="G128" s="9">
        <f>_xlfn.XLOOKUP($E128,'Copy of Raw Data'!$E:$E,'Copy of Raw Data'!G:G,"ERROR",0,1)</f>
        <v>4800</v>
      </c>
      <c r="H128" s="9">
        <f>_xlfn.XLOOKUP($E128,'Copy of Raw Data'!$E:$E,'Copy of Raw Data'!H:H,"ERROR",0,1)</f>
        <v>23953.89</v>
      </c>
      <c r="I128" s="9">
        <f>_xlfn.XLOOKUP($E128,'Copy of Raw Data'!$E:$E,'Copy of Raw Data'!I:I,"ERROR",0,1)</f>
        <v>0.00101753729450752</v>
      </c>
      <c r="J128" s="9" t="str">
        <f>_xlfn.XLOOKUP($E128,'Copy of Raw Data'!$E:$E,'Copy of 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0 to 5</v>
      </c>
      <c r="L128" s="9">
        <f>_xlfn.XLOOKUP($E128,'Copy of Raw Data'!$E:$E,'Copy of Raw Data'!L:L,"ERROR",0,1)</f>
        <v>4.99</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5 to 10</v>
      </c>
      <c r="N128" s="9">
        <f>_xlfn.XLOOKUP($E128,'Copy of Raw Data'!$E:$E,'Copy of Raw Data'!N:N,"ERROR",0,1)</f>
        <v>5.36</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6% to 8%</v>
      </c>
      <c r="P128" s="16">
        <f t="shared" si="38"/>
        <v>0.0690298507462687</v>
      </c>
      <c r="Q128" s="9">
        <f>_xlfn.XLOOKUP($E128,'Copy of Raw Data'!$E:$E,'Copy of Raw Data'!Q:Q,"ERROR",0,1)</f>
        <v>2.3</v>
      </c>
      <c r="R128" s="9" t="str">
        <f>_xlfn.XLOOKUP($E128,'Copy of Raw Data'!$E:$E,'Copy of Raw Data'!R:R,"ERROR",0,1)</f>
        <v>oz</v>
      </c>
      <c r="S128" s="17">
        <f t="shared" si="41"/>
        <v>2.1695652173913</v>
      </c>
      <c r="T128" s="9" t="str">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2 to 3</v>
      </c>
      <c r="U128" s="17"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0.05 to 0.1</v>
      </c>
      <c r="V128" s="17">
        <f t="shared" si="39"/>
        <v>0.0788107806090191</v>
      </c>
      <c r="W128" s="17"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0.05 to 0.1</v>
      </c>
      <c r="X128" s="17">
        <f t="shared" si="40"/>
        <v>0.0733704841863816</v>
      </c>
      <c r="Y128" s="9"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2 to 4</v>
      </c>
      <c r="Z128" s="17">
        <f t="array" ref="Z128">_xlfn.IFS(AA128="oz",_xlfn.IFS(R128="oz",Q128,R128="fl oz",Q128*1.04,R128="ml",Q128*0.0338),AA128="fl oz",_xlfn.IFS(R128="oz",Q128/1.04,R128="fl oz",Q128,R128="ml",Q128*0.0338/1.04),AA128="ml",_xlfn.IFS(R128="oz",Q128/0.0338,R128="fl oz",Q128*1.04/0.0338,R128="ml",Q128))</f>
        <v>2.3</v>
      </c>
      <c r="AA128" s="9" t="str">
        <f>_xlfn.XLOOKUP($E128,'Copy of Raw Data'!$E:$E,'Copy of Raw Data'!AA:AA,"ERROR",0,1)</f>
        <v>oz</v>
      </c>
      <c r="AB128" s="9"/>
      <c r="AC128" s="9"/>
      <c r="AD128" s="9"/>
      <c r="AE128" s="9"/>
      <c r="AF128" s="9"/>
    </row>
    <row r="129" hidden="1" spans="1:32">
      <c r="A129" s="9" t="str">
        <f>_xlfn.XLOOKUP($E129,'Copy of Raw Data'!$E:$E,'Copy of Raw Data'!A:A,"ERROR",0,1)</f>
        <v>US</v>
      </c>
      <c r="B129" s="9" t="str">
        <f>_xlfn.XLOOKUP($E129,'Copy of Raw Data'!$E:$E,'Copy of Raw Data'!B:B,"ERROR",0,1)</f>
        <v>Hair Mousses</v>
      </c>
      <c r="C129" s="9" t="str">
        <f>_xlfn.XLOOKUP($E129,'Copy of Raw Data'!$E:$E,'Copy of Raw Data'!C:C,"ERROR",0,1)</f>
        <v>aunt jackie's</v>
      </c>
      <c r="D129" s="9" t="str">
        <f>_xlfn.XLOOKUP($E129,'Copy of Raw Data'!$E:$E,'Copy of Raw Data'!D:D,"ERROR",0,1)</f>
        <v>www.amazon.com/dp/B07V6JVBSM</v>
      </c>
      <c r="E129" s="9" t="s">
        <v>497</v>
      </c>
      <c r="F129" s="9" t="str">
        <f>_xlfn.XLOOKUP($E129,'Copy of Raw Data'!$E:$E,'Copy of Raw Data'!F:F,"ERROR",0,1)</f>
        <v>Aunt Jackie's Grapeseed Style and Shine Recipes Power Wash Intense Moisture Clarifying Hair Shampoo, 12oz.</v>
      </c>
      <c r="G129" s="9">
        <f>_xlfn.XLOOKUP($E129,'Copy of Raw Data'!$E:$E,'Copy of Raw Data'!G:G,"ERROR",0,1)</f>
        <v>1780</v>
      </c>
      <c r="H129" s="9">
        <f>_xlfn.XLOOKUP($E129,'Copy of Raw Data'!$E:$E,'Copy of Raw Data'!H:H,"ERROR",0,1)</f>
        <v>23933.86</v>
      </c>
      <c r="I129" s="9">
        <f>_xlfn.XLOOKUP($E129,'Copy of Raw Data'!$E:$E,'Copy of Raw Data'!I:I,"ERROR",0,1)</f>
        <v>0.00101153168913412</v>
      </c>
      <c r="J129" s="9" t="str">
        <f>_xlfn.XLOOKUP($E129,'Copy of Raw Data'!$E:$E,'Copy of 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10 to 15</v>
      </c>
      <c r="L129" s="9">
        <f>_xlfn.XLOOKUP($E129,'Copy of Raw Data'!$E:$E,'Copy of Raw Data'!L:L,"ERROR",0,1)</f>
        <v>12.5</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10 to 15</v>
      </c>
      <c r="N129" s="9">
        <f>_xlfn.XLOOKUP($E129,'Copy of Raw Data'!$E:$E,'Copy of Raw Data'!N:N,"ERROR",0,1)</f>
        <v>12.5</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No Discount</v>
      </c>
      <c r="P129" s="16">
        <f t="shared" si="38"/>
        <v>0</v>
      </c>
      <c r="Q129" s="9">
        <f>_xlfn.XLOOKUP($E129,'Copy of Raw Data'!$E:$E,'Copy of Raw Data'!Q:Q,"ERROR",0,1)</f>
        <v>12</v>
      </c>
      <c r="R129" s="9" t="str">
        <f>_xlfn.XLOOKUP($E129,'Copy of Raw Data'!$E:$E,'Copy of Raw Data'!R:R,"ERROR",0,1)</f>
        <v>oz</v>
      </c>
      <c r="S129" s="17">
        <f t="shared" si="41"/>
        <v>1.04166666666667</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1 to 2</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 to 0.05</v>
      </c>
      <c r="V129" s="17">
        <f t="shared" si="39"/>
        <v>0.035227144628565</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 to 0.05</v>
      </c>
      <c r="X129" s="17">
        <f t="shared" si="40"/>
        <v>0.035227144628565</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10 to 15</v>
      </c>
      <c r="Z129" s="17">
        <f t="array" ref="Z129">_xlfn.IFS(AA129="oz",_xlfn.IFS(R129="oz",Q129,R129="fl oz",Q129*1.04,R129="ml",Q129*0.0338),AA129="fl oz",_xlfn.IFS(R129="oz",Q129/1.04,R129="fl oz",Q129,R129="ml",Q129*0.0338/1.04),AA129="ml",_xlfn.IFS(R129="oz",Q129/0.0338,R129="fl oz",Q129*1.04/0.0338,R129="ml",Q129))</f>
        <v>12</v>
      </c>
      <c r="AA129" s="9" t="str">
        <f>_xlfn.XLOOKUP($E129,'Copy of Raw Data'!$E:$E,'Copy of Raw Data'!AA:AA,"ERROR",0,1)</f>
        <v>oz</v>
      </c>
      <c r="AB129" s="9"/>
      <c r="AC129" s="9"/>
      <c r="AD129" s="9"/>
      <c r="AE129" s="9"/>
      <c r="AF129" s="9"/>
    </row>
    <row r="130" hidden="1" spans="1:32">
      <c r="A130" s="9" t="str">
        <f>_xlfn.XLOOKUP($E130,'Copy of Raw Data'!$E:$E,'Copy of Raw Data'!A:A,"ERROR",0,1)</f>
        <v>US</v>
      </c>
      <c r="B130" s="9" t="str">
        <f>_xlfn.XLOOKUP($E130,'Copy of Raw Data'!$E:$E,'Copy of Raw Data'!B:B,"ERROR",0,1)</f>
        <v>Hair Mousses</v>
      </c>
      <c r="C130" s="9" t="str">
        <f>_xlfn.XLOOKUP($E130,'Copy of Raw Data'!$E:$E,'Copy of Raw Data'!C:C,"ERROR",0,1)</f>
        <v>IWELL Signature</v>
      </c>
      <c r="D130" s="9" t="str">
        <f>_xlfn.XLOOKUP($E130,'Copy of Raw Data'!$E:$E,'Copy of Raw Data'!D:D,"ERROR",0,1)</f>
        <v>www.amazon.com/dp/B0BB3C6CLK</v>
      </c>
      <c r="E130" s="9" t="s">
        <v>501</v>
      </c>
      <c r="F130" s="9" t="str">
        <f>_xlfn.XLOOKUP($E130,'Copy of Raw Data'!$E:$E,'Copy of Raw Data'!F:F,"ERROR",0,1)</f>
        <v>IWELL Signature Lace Tint Mousse (200ml) | Concealer for Lace Wigs Hair Wigs | Perfect Match Your Skin Tone | Easy Tinting | Quick-Drying | Safe and Convenient | Value Size 7 fl oz (Medium Dark Brown)</v>
      </c>
      <c r="G130" s="9">
        <f>_xlfn.XLOOKUP($E130,'Copy of Raw Data'!$E:$E,'Copy of Raw Data'!G:G,"ERROR",0,1)</f>
        <v>2302</v>
      </c>
      <c r="H130" s="9">
        <f>_xlfn.XLOOKUP($E130,'Copy of Raw Data'!$E:$E,'Copy of Raw Data'!H:H,"ERROR",0,1)</f>
        <v>23792.6</v>
      </c>
      <c r="I130" s="9">
        <f>_xlfn.XLOOKUP($E130,'Copy of Raw Data'!$E:$E,'Copy of Raw Data'!I:I,"ERROR",0,1)</f>
        <v>0.000976403616814828</v>
      </c>
      <c r="J130" s="9" t="str">
        <f>_xlfn.XLOOKUP($E130,'Copy of Raw Data'!$E:$E,'Copy of 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_xlfn.XLOOKUP($E130,'Copy of Raw Data'!$E:$E,'Copy of Raw Data'!L:L,"ERROR",0,1)</f>
        <v>10.49</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_xlfn.XLOOKUP($E130,'Copy of Raw Data'!$E:$E,'Copy of Raw Data'!N:N,"ERROR",0,1)</f>
        <v>11.83</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10% to 15%</v>
      </c>
      <c r="P130" s="16">
        <f t="shared" si="38"/>
        <v>0.113271344040575</v>
      </c>
      <c r="Q130" s="9">
        <f>_xlfn.XLOOKUP($E130,'Copy of Raw Data'!$E:$E,'Copy of Raw Data'!Q:Q,"ERROR",0,1)</f>
        <v>200</v>
      </c>
      <c r="R130" s="9" t="str">
        <f>_xlfn.XLOOKUP($E130,'Copy of Raw Data'!$E:$E,'Copy of Raw Data'!R:R,"ERROR",0,1)</f>
        <v>ml</v>
      </c>
      <c r="S130" s="17">
        <f t="shared" si="41"/>
        <v>1.55177514792899</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0.05 to 0.1</v>
      </c>
      <c r="V130" s="17">
        <f t="shared" si="39"/>
        <v>0.0591816029759892</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0.05 to 0.1</v>
      </c>
      <c r="X130" s="17">
        <f t="shared" si="40"/>
        <v>0.0524780232644232</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6 to 8</v>
      </c>
      <c r="Z130" s="17">
        <f t="array" ref="Z130">_xlfn.IFS(AA130="oz",_xlfn.IFS(R130="oz",Q130,R130="fl oz",Q130*1.04,R130="ml",Q130*0.0338),AA130="fl oz",_xlfn.IFS(R130="oz",Q130/1.04,R130="fl oz",Q130,R130="ml",Q130*0.0338/1.04),AA130="ml",_xlfn.IFS(R130="oz",Q130/0.0338,R130="fl oz",Q130*1.04/0.0338,R130="ml",Q130))</f>
        <v>6.76</v>
      </c>
      <c r="AA130" s="9" t="str">
        <f>_xlfn.XLOOKUP($E130,'Copy of Raw Data'!$E:$E,'Copy of Raw Data'!AA:AA,"ERROR",0,1)</f>
        <v>oz</v>
      </c>
      <c r="AB130" s="9"/>
      <c r="AC130" s="9"/>
      <c r="AD130" s="9"/>
      <c r="AE130" s="9"/>
      <c r="AF130" s="9"/>
    </row>
    <row r="131" hidden="1" spans="1:32">
      <c r="A131" s="9" t="str">
        <f>_xlfn.XLOOKUP($E131,'Copy of Raw Data'!$E:$E,'Copy of Raw Data'!A:A,"ERROR",0,1)</f>
        <v>US</v>
      </c>
      <c r="B131" s="9" t="str">
        <f>_xlfn.XLOOKUP($E131,'Copy of Raw Data'!$E:$E,'Copy of Raw Data'!B:B,"ERROR",0,1)</f>
        <v>Hair Mousses</v>
      </c>
      <c r="C131" s="9" t="str">
        <f>_xlfn.XLOOKUP($E131,'Copy of Raw Data'!$E:$E,'Copy of Raw Data'!C:C,"ERROR",0,1)</f>
        <v>Aunt Jackie's</v>
      </c>
      <c r="D131" s="9" t="str">
        <f>_xlfn.XLOOKUP($E131,'Copy of Raw Data'!$E:$E,'Copy of Raw Data'!D:D,"ERROR",0,1)</f>
        <v>www.amazon.com/dp/B07V5K6LCT</v>
      </c>
      <c r="E131" s="9" t="s">
        <v>505</v>
      </c>
      <c r="F131" s="9" t="str">
        <f>_xlfn.XLOOKUP($E131,'Copy of Raw Data'!$E:$E,'Copy of Raw Data'!F:F,"ERROR",0,1)</f>
        <v>Aunt Jackie's Grapeseed Style and Shine Recipes Frizz Patrol Anti-Poof Setting Hair Mousse, Sets Curly Hair Styles in Place,Purple Fl.Oz 8.5 Ounce</v>
      </c>
      <c r="G131" s="9">
        <f>_xlfn.XLOOKUP($E131,'Copy of Raw Data'!$E:$E,'Copy of Raw Data'!G:G,"ERROR",0,1)</f>
        <v>2466</v>
      </c>
      <c r="H131" s="9">
        <f>_xlfn.XLOOKUP($E131,'Copy of Raw Data'!$E:$E,'Copy of Raw Data'!H:H,"ERROR",0,1)</f>
        <v>22966.34</v>
      </c>
      <c r="I131" s="9">
        <f>_xlfn.XLOOKUP($E131,'Copy of Raw Data'!$E:$E,'Copy of Raw Data'!I:I,"ERROR",0,1)</f>
        <v>0.000952280435837062</v>
      </c>
      <c r="J131" s="9" t="str">
        <f>_xlfn.XLOOKUP($E131,'Copy of Raw Data'!$E:$E,'Copy of 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5 to 10</v>
      </c>
      <c r="L131" s="9">
        <f>_xlfn.XLOOKUP($E131,'Copy of Raw Data'!$E:$E,'Copy of Raw Data'!L:L,"ERROR",0,1)</f>
        <v>9.3</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_xlfn.XLOOKUP($E131,'Copy of Raw Data'!$E:$E,'Copy of Raw Data'!N:N,"ERROR",0,1)</f>
        <v>11.12</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15% to 20%</v>
      </c>
      <c r="P131" s="16">
        <f t="shared" si="38"/>
        <v>0.163669064748201</v>
      </c>
      <c r="Q131" s="9">
        <f>_xlfn.XLOOKUP($E131,'Copy of Raw Data'!$E:$E,'Copy of Raw Data'!Q:Q,"ERROR",0,1)</f>
        <v>8.5</v>
      </c>
      <c r="R131" s="9" t="str">
        <f>_xlfn.XLOOKUP($E131,'Copy of Raw Data'!$E:$E,'Copy of Raw Data'!R:R,"ERROR",0,1)</f>
        <v>oz</v>
      </c>
      <c r="S131" s="17">
        <f t="shared" si="41"/>
        <v>1.09411764705882</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 to 0.05</v>
      </c>
      <c r="V131" s="17">
        <f t="shared" si="39"/>
        <v>0.0442419781575126</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 to 0.05</v>
      </c>
      <c r="X131" s="17">
        <f t="shared" si="40"/>
        <v>0.0370009349698621</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8 to 10</v>
      </c>
      <c r="Z131" s="17">
        <f t="array" ref="Z131">_xlfn.IFS(AA131="oz",_xlfn.IFS(R131="oz",Q131,R131="fl oz",Q131*1.04,R131="ml",Q131*0.0338),AA131="fl oz",_xlfn.IFS(R131="oz",Q131/1.04,R131="fl oz",Q131,R131="ml",Q131*0.0338/1.04),AA131="ml",_xlfn.IFS(R131="oz",Q131/0.0338,R131="fl oz",Q131*1.04/0.0338,R131="ml",Q131))</f>
        <v>8.5</v>
      </c>
      <c r="AA131" s="9" t="str">
        <f>_xlfn.XLOOKUP($E131,'Copy of Raw Data'!$E:$E,'Copy of Raw Data'!AA:AA,"ERROR",0,1)</f>
        <v>oz</v>
      </c>
      <c r="AB131" s="9"/>
      <c r="AC131" s="9"/>
      <c r="AD131" s="9"/>
      <c r="AE131" s="9"/>
      <c r="AF131" s="9"/>
    </row>
    <row r="132" hidden="1" spans="1:32">
      <c r="A132" s="9" t="str">
        <f>_xlfn.XLOOKUP($E132,'Copy of Raw Data'!$E:$E,'Copy of Raw Data'!A:A,"ERROR",0,1)</f>
        <v>US</v>
      </c>
      <c r="B132" s="9" t="str">
        <f>_xlfn.XLOOKUP($E132,'Copy of Raw Data'!$E:$E,'Copy of Raw Data'!B:B,"ERROR",0,1)</f>
        <v>Hair Mousses</v>
      </c>
      <c r="C132" s="9" t="str">
        <f>_xlfn.XLOOKUP($E132,'Copy of Raw Data'!$E:$E,'Copy of Raw Data'!C:C,"ERROR",0,1)</f>
        <v>got2b</v>
      </c>
      <c r="D132" s="9" t="str">
        <f>_xlfn.XLOOKUP($E132,'Copy of Raw Data'!$E:$E,'Copy of Raw Data'!D:D,"ERROR",0,1)</f>
        <v>www.amazon.com/dp/B01MD1XE7N</v>
      </c>
      <c r="E132" s="9" t="s">
        <v>509</v>
      </c>
      <c r="F132" s="9" t="str">
        <f>_xlfn.XLOOKUP($E132,'Copy of Raw Data'!$E:$E,'Copy of Raw Data'!F:F,"ERROR",0,1)</f>
        <v>Got2b Volumaniac Hair Mousse, 8 Ounce</v>
      </c>
      <c r="G132" s="9">
        <f>_xlfn.XLOOKUP($E132,'Copy of Raw Data'!$E:$E,'Copy of Raw Data'!G:G,"ERROR",0,1)</f>
        <v>1505</v>
      </c>
      <c r="H132" s="9">
        <f>_xlfn.XLOOKUP($E132,'Copy of Raw Data'!$E:$E,'Copy of Raw Data'!H:H,"ERROR",0,1)</f>
        <v>22398.93</v>
      </c>
      <c r="I132" s="9">
        <f>_xlfn.XLOOKUP($E132,'Copy of Raw Data'!$E:$E,'Copy of Raw Data'!I:I,"ERROR",0,1)</f>
        <v>0.000949127131642351</v>
      </c>
      <c r="J132" s="9" t="str">
        <f>_xlfn.XLOOKUP($E132,'Copy of Raw Data'!$E:$E,'Copy of 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15 to 20</v>
      </c>
      <c r="L132" s="9">
        <f>_xlfn.XLOOKUP($E132,'Copy of Raw Data'!$E:$E,'Copy of Raw Data'!L:L,"ERROR",0,1)</f>
        <v>15.13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15 to 20</v>
      </c>
      <c r="N132" s="9">
        <f>_xlfn.XLOOKUP($E132,'Copy of Raw Data'!$E:$E,'Copy of Raw Data'!N:N,"ERROR",0,1)</f>
        <v>17.67</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10% to 15%</v>
      </c>
      <c r="P132" s="16">
        <f t="shared" ref="P132:P195" si="42">(N132-L132)/N132</f>
        <v>0.143746462931522</v>
      </c>
      <c r="Q132" s="9">
        <f>_xlfn.XLOOKUP($E132,'Copy of Raw Data'!$E:$E,'Copy of Raw Data'!Q:Q,"ERROR",0,1)</f>
        <v>8</v>
      </c>
      <c r="R132" s="9" t="str">
        <f>_xlfn.XLOOKUP($E132,'Copy of Raw Data'!$E:$E,'Copy of Raw Data'!R:R,"ERROR",0,1)</f>
        <v>oz</v>
      </c>
      <c r="S132" s="17">
        <f t="shared" si="41"/>
        <v>1.89125</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0.05 to 0.1</v>
      </c>
      <c r="V132" s="17">
        <f t="shared" ref="V132:V195" si="43">N132/($Z132*29.57)</f>
        <v>0.0746956374704092</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0.05 to 0.1</v>
      </c>
      <c r="X132" s="17">
        <f t="shared" ref="X132:X195" si="44">L132/($Z132*29.57)</f>
        <v>0.0639584037876226</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6 to 8</v>
      </c>
      <c r="Z132" s="17">
        <f t="array" ref="Z132">_xlfn.IFS(AA132="oz",_xlfn.IFS(R132="oz",Q132,R132="fl oz",Q132*1.04,R132="ml",Q132*0.0338),AA132="fl oz",_xlfn.IFS(R132="oz",Q132/1.04,R132="fl oz",Q132,R132="ml",Q132*0.0338/1.04),AA132="ml",_xlfn.IFS(R132="oz",Q132/0.0338,R132="fl oz",Q132*1.04/0.0338,R132="ml",Q132))</f>
        <v>8</v>
      </c>
      <c r="AA132" s="9" t="str">
        <f>_xlfn.XLOOKUP($E132,'Copy of Raw Data'!$E:$E,'Copy of Raw Data'!AA:AA,"ERROR",0,1)</f>
        <v>oz</v>
      </c>
      <c r="AB132" s="9"/>
      <c r="AC132" s="9"/>
      <c r="AD132" s="9"/>
      <c r="AE132" s="9"/>
      <c r="AF132" s="9"/>
    </row>
    <row r="133" hidden="1" spans="1:32">
      <c r="A133" s="9" t="str">
        <f>_xlfn.XLOOKUP($E133,'Copy of Raw Data'!$E:$E,'Copy of Raw Data'!A:A,"ERROR",0,1)</f>
        <v>US</v>
      </c>
      <c r="B133" s="9" t="str">
        <f>_xlfn.XLOOKUP($E133,'Copy of Raw Data'!$E:$E,'Copy of Raw Data'!B:B,"ERROR",0,1)</f>
        <v>Hair Mousses</v>
      </c>
      <c r="C133" s="9" t="str">
        <f>_xlfn.XLOOKUP($E133,'Copy of Raw Data'!$E:$E,'Copy of Raw Data'!C:C,"ERROR",0,1)</f>
        <v>TRESemmé</v>
      </c>
      <c r="D133" s="9" t="str">
        <f>_xlfn.XLOOKUP($E133,'Copy of Raw Data'!$E:$E,'Copy of Raw Data'!D:D,"ERROR",0,1)</f>
        <v>www.amazon.com/dp/B098J83CGD</v>
      </c>
      <c r="E133" s="9" t="s">
        <v>512</v>
      </c>
      <c r="F133" s="9" t="str">
        <f>_xlfn.XLOOKUP($E133,'Copy of Raw Data'!$E:$E,'Copy of Raw Data'!F:F,"ERROR",0,1)</f>
        <v>TRESemmé Extra Hold Volumizing Mousse Pack of 6 For All-Day Humidity Resistance 10.5 oz</v>
      </c>
      <c r="G133" s="9">
        <f>_xlfn.XLOOKUP($E133,'Copy of Raw Data'!$E:$E,'Copy of Raw Data'!G:G,"ERROR",0,1)</f>
        <v>574</v>
      </c>
      <c r="H133" s="9">
        <f>_xlfn.XLOOKUP($E133,'Copy of Raw Data'!$E:$E,'Copy of Raw Data'!H:H,"ERROR",0,1)</f>
        <v>22324.76</v>
      </c>
      <c r="I133" s="9">
        <f>_xlfn.XLOOKUP($E133,'Copy of Raw Data'!$E:$E,'Copy of Raw Data'!I:I,"ERROR",0,1)</f>
        <v>0.000915978536784376</v>
      </c>
      <c r="J133" s="9" t="str">
        <f>_xlfn.XLOOKUP($E133,'Copy of Raw Data'!$E:$E,'Copy of 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30 to 40</v>
      </c>
      <c r="L133" s="9">
        <f>_xlfn.XLOOKUP($E133,'Copy of Raw Data'!$E:$E,'Copy of Raw Data'!L:L,"ERROR",0,1)</f>
        <v>38.53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40 to 50</v>
      </c>
      <c r="N133" s="9">
        <f>_xlfn.XLOOKUP($E133,'Copy of Raw Data'!$E:$E,'Copy of Raw Data'!N:N,"ERROR",0,1)</f>
        <v>47.6</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15% to 20%</v>
      </c>
      <c r="P133" s="16">
        <f t="shared" si="42"/>
        <v>0.190546218487395</v>
      </c>
      <c r="Q133" s="9">
        <f>_xlfn.XLOOKUP($E133,'Copy of Raw Data'!$E:$E,'Copy of Raw Data'!Q:Q,"ERROR",0,1)</f>
        <v>63</v>
      </c>
      <c r="R133" s="9" t="str">
        <f>_xlfn.XLOOKUP($E133,'Copy of Raw Data'!$E:$E,'Copy of Raw Data'!R:R,"ERROR",0,1)</f>
        <v>oz</v>
      </c>
      <c r="S133" s="17">
        <f t="shared" si="41"/>
        <v>0.611587301587302</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0.5 to 0.75</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 to 0.05</v>
      </c>
      <c r="V133" s="17">
        <f t="shared" si="43"/>
        <v>0.0255514222372525</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 to 0.05</v>
      </c>
      <c r="X133" s="17">
        <f t="shared" si="44"/>
        <v>0.0206826953529693</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50+</v>
      </c>
      <c r="Z133" s="17">
        <f t="array" ref="Z133">_xlfn.IFS(AA133="oz",_xlfn.IFS(R133="oz",Q133,R133="fl oz",Q133*1.04,R133="ml",Q133*0.0338),AA133="fl oz",_xlfn.IFS(R133="oz",Q133/1.04,R133="fl oz",Q133,R133="ml",Q133*0.0338/1.04),AA133="ml",_xlfn.IFS(R133="oz",Q133/0.0338,R133="fl oz",Q133*1.04/0.0338,R133="ml",Q133))</f>
        <v>63</v>
      </c>
      <c r="AA133" s="9" t="str">
        <f>_xlfn.XLOOKUP($E133,'Copy of Raw Data'!$E:$E,'Copy of Raw Data'!AA:AA,"ERROR",0,1)</f>
        <v>oz</v>
      </c>
      <c r="AB133" s="9"/>
      <c r="AC133" s="9"/>
      <c r="AD133" s="9"/>
      <c r="AE133" s="9"/>
      <c r="AF133" s="9"/>
    </row>
    <row r="134" hidden="1" spans="1:32">
      <c r="A134" s="9" t="str">
        <f>_xlfn.XLOOKUP($E134,'Copy of Raw Data'!$E:$E,'Copy of Raw Data'!A:A,"ERROR",0,1)</f>
        <v>US</v>
      </c>
      <c r="B134" s="9" t="str">
        <f>_xlfn.XLOOKUP($E134,'Copy of Raw Data'!$E:$E,'Copy of Raw Data'!B:B,"ERROR",0,1)</f>
        <v>Hair Mousses</v>
      </c>
      <c r="C134" s="9" t="str">
        <f>_xlfn.XLOOKUP($E134,'Copy of Raw Data'!$E:$E,'Copy of Raw Data'!C:C,"ERROR",0,1)</f>
        <v>condition 3-in-1</v>
      </c>
      <c r="D134" s="9" t="str">
        <f>_xlfn.XLOOKUP($E134,'Copy of Raw Data'!$E:$E,'Copy of Raw Data'!D:D,"ERROR",0,1)</f>
        <v>www.amazon.com/dp/B01MTQ9TEP</v>
      </c>
      <c r="E134" s="9" t="s">
        <v>516</v>
      </c>
      <c r="F134" s="9" t="str">
        <f>_xlfn.XLOOKUP($E134,'Copy of Raw Data'!$E:$E,'Copy of Raw Data'!F:F,"ERROR",0,1)</f>
        <v>CONDITION 3 IN 1, Mousse, Maximum Hold, 6 oz, (3 Pack)</v>
      </c>
      <c r="G134" s="9">
        <f>_xlfn.XLOOKUP($E134,'Copy of Raw Data'!$E:$E,'Copy of Raw Data'!G:G,"ERROR",0,1)</f>
        <v>1145</v>
      </c>
      <c r="H134" s="9">
        <f>_xlfn.XLOOKUP($E134,'Copy of Raw Data'!$E:$E,'Copy of Raw Data'!H:H,"ERROR",0,1)</f>
        <v>21545.06</v>
      </c>
      <c r="I134" s="9">
        <f>_xlfn.XLOOKUP($E134,'Copy of Raw Data'!$E:$E,'Copy of Raw Data'!I:I,"ERROR",0,1)</f>
        <v>0.000893005799537348</v>
      </c>
      <c r="J134" s="9" t="str">
        <f>_xlfn.XLOOKUP($E134,'Copy of Raw Data'!$E:$E,'Copy of 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15 to 20</v>
      </c>
      <c r="L134" s="9">
        <f>_xlfn.XLOOKUP($E134,'Copy of Raw Data'!$E:$E,'Copy of Raw Data'!L:L,"ERROR",0,1)</f>
        <v>18.83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15 to 20</v>
      </c>
      <c r="N134" s="9">
        <f>_xlfn.XLOOKUP($E134,'Copy of Raw Data'!$E:$E,'Copy of Raw Data'!N:N,"ERROR",0,1)</f>
        <v>19.78</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4% to 6%</v>
      </c>
      <c r="P134" s="16">
        <f t="shared" si="42"/>
        <v>0.0480283114256826</v>
      </c>
      <c r="Q134" s="9">
        <f>_xlfn.XLOOKUP($E134,'Copy of Raw Data'!$E:$E,'Copy of Raw Data'!Q:Q,"ERROR",0,1)</f>
        <v>18</v>
      </c>
      <c r="R134" s="9" t="str">
        <f>_xlfn.XLOOKUP($E134,'Copy of Raw Data'!$E:$E,'Copy of Raw Data'!R:R,"ERROR",0,1)</f>
        <v>oz</v>
      </c>
      <c r="S134" s="17">
        <f t="shared" si="41"/>
        <v>1.04611111111111</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1 to 2</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43"/>
        <v>0.0371622891068275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44"/>
        <v>0.0353774471123135</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15 to 20</v>
      </c>
      <c r="Z134" s="17">
        <f t="array" ref="Z134">_xlfn.IFS(AA134="oz",_xlfn.IFS(R134="oz",Q134,R134="fl oz",Q134*1.04,R134="ml",Q134*0.0338),AA134="fl oz",_xlfn.IFS(R134="oz",Q134/1.04,R134="fl oz",Q134,R134="ml",Q134*0.0338/1.04),AA134="ml",_xlfn.IFS(R134="oz",Q134/0.0338,R134="fl oz",Q134*1.04/0.0338,R134="ml",Q134))</f>
        <v>18</v>
      </c>
      <c r="AA134" s="9" t="str">
        <f>_xlfn.XLOOKUP($E134,'Copy of Raw Data'!$E:$E,'Copy of Raw Data'!AA:AA,"ERROR",0,1)</f>
        <v>oz</v>
      </c>
      <c r="AB134" s="9"/>
      <c r="AC134" s="9"/>
      <c r="AD134" s="9"/>
      <c r="AE134" s="9"/>
      <c r="AF134" s="9"/>
    </row>
    <row r="135" hidden="1" spans="1:32">
      <c r="A135" s="9" t="str">
        <f>_xlfn.XLOOKUP($E135,'Copy of Raw Data'!$E:$E,'Copy of Raw Data'!A:A,"ERROR",0,1)</f>
        <v>US</v>
      </c>
      <c r="B135" s="9" t="str">
        <f>_xlfn.XLOOKUP($E135,'Copy of Raw Data'!$E:$E,'Copy of Raw Data'!B:B,"ERROR",0,1)</f>
        <v>Hair Mousses</v>
      </c>
      <c r="C135" s="9" t="str">
        <f>_xlfn.XLOOKUP($E135,'Copy of Raw Data'!$E:$E,'Copy of Raw Data'!C:C,"ERROR",0,1)</f>
        <v>aunt jackie's</v>
      </c>
      <c r="D135" s="9" t="str">
        <f>_xlfn.XLOOKUP($E135,'Copy of Raw Data'!$E:$E,'Copy of Raw Data'!D:D,"ERROR",0,1)</f>
        <v>www.amazon.com/dp/B07V4GNL7S</v>
      </c>
      <c r="E135" s="9" t="s">
        <v>519</v>
      </c>
      <c r="F135" s="9" t="str">
        <f>_xlfn.XLOOKUP($E135,'Copy of Raw Data'!$E:$E,'Copy of Raw Data'!F:F,"ERROR",0,1)</f>
        <v>Aunt Jackie's Grapeseed Style and Shine Recipes Slicked Flexible Hair Styling Glue, Superior Hold, 4 Ounce</v>
      </c>
      <c r="G135" s="9">
        <f>_xlfn.XLOOKUP($E135,'Copy of Raw Data'!$E:$E,'Copy of Raw Data'!G:G,"ERROR",0,1)</f>
        <v>2247</v>
      </c>
      <c r="H135" s="9">
        <f>_xlfn.XLOOKUP($E135,'Copy of Raw Data'!$E:$E,'Copy of Raw Data'!H:H,"ERROR",0,1)</f>
        <v>21004.71</v>
      </c>
      <c r="I135" s="9">
        <f>_xlfn.XLOOKUP($E135,'Copy of Raw Data'!$E:$E,'Copy of Raw Data'!I:I,"ERROR",0,1)</f>
        <v>0.00085706484901659</v>
      </c>
      <c r="J135" s="9" t="str">
        <f>_xlfn.XLOOKUP($E135,'Copy of Raw Data'!$E:$E,'Copy of 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5 to 10</v>
      </c>
      <c r="L135" s="9">
        <f>_xlfn.XLOOKUP($E135,'Copy of Raw Data'!$E:$E,'Copy of Raw Data'!L:L,"ERROR",0,1)</f>
        <v>9.34</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5 to 10</v>
      </c>
      <c r="N135" s="9">
        <f>_xlfn.XLOOKUP($E135,'Copy of Raw Data'!$E:$E,'Copy of Raw Data'!N:N,"ERROR",0,1)</f>
        <v>9.34</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No Discount</v>
      </c>
      <c r="P135" s="16">
        <f t="shared" si="42"/>
        <v>0</v>
      </c>
      <c r="Q135" s="9">
        <f>_xlfn.XLOOKUP($E135,'Copy of Raw Data'!$E:$E,'Copy of Raw Data'!Q:Q,"ERROR",0,1)</f>
        <v>4</v>
      </c>
      <c r="R135" s="9" t="str">
        <f>_xlfn.XLOOKUP($E135,'Copy of Raw Data'!$E:$E,'Copy of Raw Data'!R:R,"ERROR",0,1)</f>
        <v>oz</v>
      </c>
      <c r="S135" s="17">
        <f t="shared" si="41"/>
        <v>2.335</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2 to 3</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0.05 to 0.1</v>
      </c>
      <c r="V135" s="17">
        <f t="shared" si="43"/>
        <v>0.0789651673993913</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0.05 to 0.1</v>
      </c>
      <c r="X135" s="17">
        <f t="shared" si="44"/>
        <v>0.0789651673993913</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2 to 4</v>
      </c>
      <c r="Z135" s="17">
        <f t="array" ref="Z135">_xlfn.IFS(AA135="oz",_xlfn.IFS(R135="oz",Q135,R135="fl oz",Q135*1.04,R135="ml",Q135*0.0338),AA135="fl oz",_xlfn.IFS(R135="oz",Q135/1.04,R135="fl oz",Q135,R135="ml",Q135*0.0338/1.04),AA135="ml",_xlfn.IFS(R135="oz",Q135/0.0338,R135="fl oz",Q135*1.04/0.0338,R135="ml",Q135))</f>
        <v>4</v>
      </c>
      <c r="AA135" s="9" t="str">
        <f>_xlfn.XLOOKUP($E135,'Copy of Raw Data'!$E:$E,'Copy of Raw Data'!AA:AA,"ERROR",0,1)</f>
        <v>oz</v>
      </c>
      <c r="AB135" s="9"/>
      <c r="AC135" s="9"/>
      <c r="AD135" s="9"/>
      <c r="AE135" s="9"/>
      <c r="AF135" s="9"/>
    </row>
    <row r="136" hidden="1" spans="1:32">
      <c r="A136" s="9" t="str">
        <f>_xlfn.XLOOKUP($E136,'Copy of Raw Data'!$E:$E,'Copy of Raw Data'!A:A,"ERROR",0,1)</f>
        <v>US</v>
      </c>
      <c r="B136" s="9" t="str">
        <f>_xlfn.XLOOKUP($E136,'Copy of Raw Data'!$E:$E,'Copy of Raw Data'!B:B,"ERROR",0,1)</f>
        <v>Hair Mousses</v>
      </c>
      <c r="C136" s="9" t="str">
        <f>_xlfn.XLOOKUP($E136,'Copy of Raw Data'!$E:$E,'Copy of Raw Data'!C:C,"ERROR",0,1)</f>
        <v>PATTERN</v>
      </c>
      <c r="D136" s="9" t="str">
        <f>_xlfn.XLOOKUP($E136,'Copy of Raw Data'!$E:$E,'Copy of Raw Data'!D:D,"ERROR",0,1)</f>
        <v>www.amazon.com/dp/B0C1HFRJFJ</v>
      </c>
      <c r="E136" s="9" t="s">
        <v>522</v>
      </c>
      <c r="F136" s="9" t="str">
        <f>_xlfn.XLOOKUP($E136,'Copy of Raw Data'!$E:$E,'Copy of Raw Data'!F:F,"ERROR",0,1)</f>
        <v>PATTERN Beauty by Tracee Ellis Ross Mini Curl Mousse 4 oz. - Volume and Hold for Curly Hair 3a-4c, Travel Size</v>
      </c>
      <c r="G136" s="9">
        <f>_xlfn.XLOOKUP($E136,'Copy of Raw Data'!$E:$E,'Copy of Raw Data'!G:G,"ERROR",0,1)</f>
        <v>1503</v>
      </c>
      <c r="H136" s="9">
        <f>_xlfn.XLOOKUP($E136,'Copy of Raw Data'!$E:$E,'Copy of Raw Data'!H:H,"ERROR",0,1)</f>
        <v>20159.33</v>
      </c>
      <c r="I136" s="9">
        <f>_xlfn.XLOOKUP($E136,'Copy of Raw Data'!$E:$E,'Copy of Raw Data'!I:I,"ERROR",0,1)</f>
        <v>0.00079772984205547</v>
      </c>
      <c r="J136" s="9" t="str">
        <f>_xlfn.XLOOKUP($E136,'Copy of Raw Data'!$E:$E,'Copy of 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10 to 15</v>
      </c>
      <c r="L136" s="9">
        <f>_xlfn.XLOOKUP($E136,'Copy of Raw Data'!$E:$E,'Copy of Raw Data'!L:L,"ERROR",0,1)</f>
        <v>13.5</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10 to 15</v>
      </c>
      <c r="N136" s="9">
        <f>_xlfn.XLOOKUP($E136,'Copy of Raw Data'!$E:$E,'Copy of Raw Data'!N:N,"ERROR",0,1)</f>
        <v>13.63</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0% to 2%</v>
      </c>
      <c r="P136" s="16">
        <f t="shared" si="42"/>
        <v>0.00953778429933975</v>
      </c>
      <c r="Q136" s="9">
        <f>_xlfn.XLOOKUP($E136,'Copy of Raw Data'!$E:$E,'Copy of Raw Data'!Q:Q,"ERROR",0,1)</f>
        <v>4</v>
      </c>
      <c r="R136" s="9" t="str">
        <f>_xlfn.XLOOKUP($E136,'Copy of Raw Data'!$E:$E,'Copy of Raw Data'!R:R,"ERROR",0,1)</f>
        <v>oz</v>
      </c>
      <c r="S136" s="17">
        <f t="shared" si="41"/>
        <v>3.375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3 to 4</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0.1 to 0.2</v>
      </c>
      <c r="V136" s="17">
        <f t="shared" si="43"/>
        <v>0.115235035508962</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0.1 to 0.2</v>
      </c>
      <c r="X136" s="17">
        <f t="shared" si="44"/>
        <v>0.114135948596551</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tr">
        <f>_xlfn.XLOOKUP($E136,'Copy of Raw Data'!$E:$E,'Copy of Raw Data'!AA:AA,"ERROR",0,1)</f>
        <v>oz</v>
      </c>
      <c r="AB136" s="9"/>
      <c r="AC136" s="9"/>
      <c r="AD136" s="9"/>
      <c r="AE136" s="9"/>
      <c r="AF136" s="9"/>
    </row>
    <row r="137" hidden="1" spans="1:32">
      <c r="A137" s="9" t="str">
        <f>_xlfn.XLOOKUP($E137,'Copy of Raw Data'!$E:$E,'Copy of Raw Data'!A:A,"ERROR",0,1)</f>
        <v>US</v>
      </c>
      <c r="B137" s="9" t="str">
        <f>_xlfn.XLOOKUP($E137,'Copy of Raw Data'!$E:$E,'Copy of Raw Data'!B:B,"ERROR",0,1)</f>
        <v>Hair Mousses</v>
      </c>
      <c r="C137" s="9" t="str">
        <f>_xlfn.XLOOKUP($E137,'Copy of Raw Data'!$E:$E,'Copy of Raw Data'!C:C,"ERROR",0,1)</f>
        <v>Herbal Essences</v>
      </c>
      <c r="D137" s="9" t="str">
        <f>_xlfn.XLOOKUP($E137,'Copy of Raw Data'!$E:$E,'Copy of Raw Data'!D:D,"ERROR",0,1)</f>
        <v>www.amazon.com/dp/B00G4ELREY</v>
      </c>
      <c r="E137" s="9" t="s">
        <v>525</v>
      </c>
      <c r="F137" s="9" t="str">
        <f>_xlfn.XLOOKUP($E137,'Copy of Raw Data'!$E:$E,'Copy of Raw Data'!F:F,"ERROR",0,1)</f>
        <v>Herbal Essences Body Envy Volumizing Mousse 6.8 oz ( Pack of 3)</v>
      </c>
      <c r="G137" s="9">
        <f>_xlfn.XLOOKUP($E137,'Copy of Raw Data'!$E:$E,'Copy of Raw Data'!G:G,"ERROR",0,1)</f>
        <v>1259</v>
      </c>
      <c r="H137" s="9">
        <f>_xlfn.XLOOKUP($E137,'Copy of Raw Data'!$E:$E,'Copy of Raw Data'!H:H,"ERROR",0,1)</f>
        <v>18763.69</v>
      </c>
      <c r="I137" s="9">
        <f>_xlfn.XLOOKUP($E137,'Copy of Raw Data'!$E:$E,'Copy of Raw Data'!I:I,"ERROR",0,1)</f>
        <v>0.000780925115763932</v>
      </c>
      <c r="J137" s="9" t="str">
        <f>_xlfn.XLOOKUP($E137,'Copy of Raw Data'!$E:$E,'Copy of 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15 to 20</v>
      </c>
      <c r="L137" s="9">
        <f>_xlfn.XLOOKUP($E137,'Copy of Raw Data'!$E:$E,'Copy of Raw Data'!L:L,"ERROR",0,1)</f>
        <v>15.02</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15 to 20</v>
      </c>
      <c r="N137" s="9">
        <f>_xlfn.XLOOKUP($E137,'Copy of Raw Data'!$E:$E,'Copy of Raw Data'!N:N,"ERROR",0,1)</f>
        <v>16.12</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6% to 8%</v>
      </c>
      <c r="P137" s="16">
        <f t="shared" si="42"/>
        <v>0.0682382133995038</v>
      </c>
      <c r="Q137" s="9">
        <f>_xlfn.XLOOKUP($E137,'Copy of Raw Data'!$E:$E,'Copy of Raw Data'!Q:Q,"ERROR",0,1)</f>
        <v>19.2</v>
      </c>
      <c r="R137" s="9" t="str">
        <f>_xlfn.XLOOKUP($E137,'Copy of Raw Data'!$E:$E,'Copy of Raw Data'!R:R,"ERROR",0,1)</f>
        <v>oz</v>
      </c>
      <c r="S137" s="17">
        <f t="shared" si="41"/>
        <v>0.782291666666666</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0.75 to 1</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 to 0.05</v>
      </c>
      <c r="V137" s="17">
        <f t="shared" si="43"/>
        <v>0.0283930785706234</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 to 0.05</v>
      </c>
      <c r="X137" s="17">
        <f t="shared" si="44"/>
        <v>0.0264555856160523</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15 to 20</v>
      </c>
      <c r="Z137" s="17">
        <f t="array" ref="Z137">_xlfn.IFS(AA137="oz",_xlfn.IFS(R137="oz",Q137,R137="fl oz",Q137*1.04,R137="ml",Q137*0.0338),AA137="fl oz",_xlfn.IFS(R137="oz",Q137/1.04,R137="fl oz",Q137,R137="ml",Q137*0.0338/1.04),AA137="ml",_xlfn.IFS(R137="oz",Q137/0.0338,R137="fl oz",Q137*1.04/0.0338,R137="ml",Q137))</f>
        <v>19.2</v>
      </c>
      <c r="AA137" s="9" t="str">
        <f>_xlfn.XLOOKUP($E137,'Copy of Raw Data'!$E:$E,'Copy of Raw Data'!AA:AA,"ERROR",0,1)</f>
        <v>oz</v>
      </c>
      <c r="AB137" s="9"/>
      <c r="AC137" s="9"/>
      <c r="AD137" s="9"/>
      <c r="AE137" s="9"/>
      <c r="AF137" s="9"/>
    </row>
    <row r="138" hidden="1" spans="1:32">
      <c r="A138" s="9" t="str">
        <f>_xlfn.XLOOKUP($E138,'Copy of Raw Data'!$E:$E,'Copy of Raw Data'!A:A,"ERROR",0,1)</f>
        <v>US</v>
      </c>
      <c r="B138" s="9" t="str">
        <f>_xlfn.XLOOKUP($E138,'Copy of Raw Data'!$E:$E,'Copy of Raw Data'!B:B,"ERROR",0,1)</f>
        <v>Hair Mousses</v>
      </c>
      <c r="C138" s="9" t="str">
        <f>_xlfn.XLOOKUP($E138,'Copy of Raw Data'!$E:$E,'Copy of Raw Data'!C:C,"ERROR",0,1)</f>
        <v>Kristin Ess</v>
      </c>
      <c r="D138" s="9" t="str">
        <f>_xlfn.XLOOKUP($E138,'Copy of Raw Data'!$E:$E,'Copy of Raw Data'!D:D,"ERROR",0,1)</f>
        <v>www.amazon.com/dp/B075RL4DLN</v>
      </c>
      <c r="E138" s="9" t="s">
        <v>529</v>
      </c>
      <c r="F138" s="9" t="str">
        <f>_xlfn.XLOOKUP($E138,'Copy of Raw Data'!$E:$E,'Copy of Raw Data'!F:F,"ERROR",0,1)</f>
        <v>Kristin Ess Hair Instant Lift Volumizing Mousse with Castor Oil - Boosts Volume + Thickens, Body Building, Lasting Hold, Non-Sticky, For Curly, Wavy + Straight Hair, 8.1 Oz (Pack of 1)</v>
      </c>
      <c r="G138" s="9">
        <f>_xlfn.XLOOKUP($E138,'Copy of Raw Data'!$E:$E,'Copy of Raw Data'!G:G,"ERROR",0,1)</f>
        <v>1230</v>
      </c>
      <c r="H138" s="9">
        <f>_xlfn.XLOOKUP($E138,'Copy of Raw Data'!$E:$E,'Copy of Raw Data'!H:H,"ERROR",0,1)</f>
        <v>18368.42</v>
      </c>
      <c r="I138" s="9">
        <f>_xlfn.XLOOKUP($E138,'Copy of Raw Data'!$E:$E,'Copy of Raw Data'!I:I,"ERROR",0,1)</f>
        <v>0.00076349542558319</v>
      </c>
      <c r="J138" s="9" t="str">
        <f>_xlfn.XLOOKUP($E138,'Copy of Raw Data'!$E:$E,'Copy of 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 to 15</v>
      </c>
      <c r="L138" s="9">
        <f>_xlfn.XLOOKUP($E138,'Copy of Raw Data'!$E:$E,'Copy of Raw Data'!L:L,"ERROR",0,1)</f>
        <v>14.94</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_xlfn.XLOOKUP($E138,'Copy of Raw Data'!$E:$E,'Copy of Raw Data'!N:N,"ERROR",0,1)</f>
        <v>15.17</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0% to 2%</v>
      </c>
      <c r="P138" s="16">
        <f t="shared" si="42"/>
        <v>0.015161502966381</v>
      </c>
      <c r="Q138" s="9">
        <f>_xlfn.XLOOKUP($E138,'Copy of Raw Data'!$E:$E,'Copy of Raw Data'!Q:Q,"ERROR",0,1)</f>
        <v>8.1</v>
      </c>
      <c r="R138" s="9" t="str">
        <f>_xlfn.XLOOKUP($E138,'Copy of Raw Data'!$E:$E,'Copy of Raw Data'!R:R,"ERROR",0,1)</f>
        <v>oz</v>
      </c>
      <c r="S138" s="17">
        <f t="shared" si="41"/>
        <v>1.84444444444444</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1 to 2</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0.05 to 0.1</v>
      </c>
      <c r="V138" s="17">
        <f t="shared" si="43"/>
        <v>0.0633357966240392</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0.05 to 0.1</v>
      </c>
      <c r="X138" s="17">
        <f t="shared" si="44"/>
        <v>0.0623755307556457</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8 to 10</v>
      </c>
      <c r="Z138" s="17">
        <f t="array" ref="Z138">_xlfn.IFS(AA138="oz",_xlfn.IFS(R138="oz",Q138,R138="fl oz",Q138*1.04,R138="ml",Q138*0.0338),AA138="fl oz",_xlfn.IFS(R138="oz",Q138/1.04,R138="fl oz",Q138,R138="ml",Q138*0.0338/1.04),AA138="ml",_xlfn.IFS(R138="oz",Q138/0.0338,R138="fl oz",Q138*1.04/0.0338,R138="ml",Q138))</f>
        <v>8.1</v>
      </c>
      <c r="AA138" s="9" t="str">
        <f>_xlfn.XLOOKUP($E138,'Copy of Raw Data'!$E:$E,'Copy of Raw Data'!AA:AA,"ERROR",0,1)</f>
        <v>oz</v>
      </c>
      <c r="AB138" s="9"/>
      <c r="AC138" s="9"/>
      <c r="AD138" s="9"/>
      <c r="AE138" s="9"/>
      <c r="AF138" s="9"/>
    </row>
    <row r="139" hidden="1" spans="1:32">
      <c r="A139" s="9" t="str">
        <f>_xlfn.XLOOKUP($E139,'Copy of Raw Data'!$E:$E,'Copy of Raw Data'!A:A,"ERROR",0,1)</f>
        <v>US</v>
      </c>
      <c r="B139" s="9" t="str">
        <f>_xlfn.XLOOKUP($E139,'Copy of Raw Data'!$E:$E,'Copy of Raw Data'!B:B,"ERROR",0,1)</f>
        <v>Hair Mousses</v>
      </c>
      <c r="C139" s="9" t="str">
        <f>_xlfn.XLOOKUP($E139,'Copy of Raw Data'!$E:$E,'Copy of Raw Data'!C:C,"ERROR",0,1)</f>
        <v>Aussie</v>
      </c>
      <c r="D139" s="9" t="str">
        <f>_xlfn.XLOOKUP($E139,'Copy of Raw Data'!$E:$E,'Copy of Raw Data'!D:D,"ERROR",0,1)</f>
        <v>www.amazon.com/dp/B003AYEFSG</v>
      </c>
      <c r="E139" s="9" t="s">
        <v>533</v>
      </c>
      <c r="F139" s="9" t="str">
        <f>_xlfn.XLOOKUP($E139,'Copy of Raw Data'!$E:$E,'Copy of Raw Data'!F:F,"ERROR",0,1)</f>
        <v>Aussie Sprunch Mousse 24 Hour Curl Lock, Flexible Hold 6.80 oz (Pack of 3)</v>
      </c>
      <c r="G139" s="9">
        <f>_xlfn.XLOOKUP($E139,'Copy of Raw Data'!$E:$E,'Copy of Raw Data'!G:G,"ERROR",0,1)</f>
        <v>1232</v>
      </c>
      <c r="H139" s="9">
        <f>_xlfn.XLOOKUP($E139,'Copy of Raw Data'!$E:$E,'Copy of Raw Data'!H:H,"ERROR",0,1)</f>
        <v>17958.45</v>
      </c>
      <c r="I139" s="9">
        <f>_xlfn.XLOOKUP($E139,'Copy of Raw Data'!$E:$E,'Copy of Raw Data'!I:I,"ERROR",0,1)</f>
        <v>0.000755274386994391</v>
      </c>
      <c r="J139" s="9" t="str">
        <f>_xlfn.XLOOKUP($E139,'Copy of Raw Data'!$E:$E,'Copy of 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_xlfn.XLOOKUP($E139,'Copy of Raw Data'!$E:$E,'Copy of Raw Data'!L:L,"ERROR",0,1)</f>
        <v>14.76</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_xlfn.XLOOKUP($E139,'Copy of Raw Data'!$E:$E,'Copy of Raw Data'!N:N,"ERROR",0,1)</f>
        <v>18.49</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20% to 25%</v>
      </c>
      <c r="P139" s="16">
        <f t="shared" si="42"/>
        <v>0.201730665224446</v>
      </c>
      <c r="Q139" s="9">
        <f>_xlfn.XLOOKUP($E139,'Copy of Raw Data'!$E:$E,'Copy of Raw Data'!Q:Q,"ERROR",0,1)</f>
        <v>19.2</v>
      </c>
      <c r="R139" s="9" t="str">
        <f>_xlfn.XLOOKUP($E139,'Copy of Raw Data'!$E:$E,'Copy of Raw Data'!R:R,"ERROR",0,1)</f>
        <v>oz</v>
      </c>
      <c r="S139" s="17">
        <f t="shared" si="41"/>
        <v>0.76875</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0.75 to 1</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 to 0.05</v>
      </c>
      <c r="V139" s="17">
        <f t="shared" si="43"/>
        <v>0.0325674952091083</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 to 0.05</v>
      </c>
      <c r="X139" s="17">
        <f t="shared" si="44"/>
        <v>0.025997632735881</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15 to 20</v>
      </c>
      <c r="Z139" s="17">
        <f t="array" ref="Z139">_xlfn.IFS(AA139="oz",_xlfn.IFS(R139="oz",Q139,R139="fl oz",Q139*1.04,R139="ml",Q139*0.0338),AA139="fl oz",_xlfn.IFS(R139="oz",Q139/1.04,R139="fl oz",Q139,R139="ml",Q139*0.0338/1.04),AA139="ml",_xlfn.IFS(R139="oz",Q139/0.0338,R139="fl oz",Q139*1.04/0.0338,R139="ml",Q139))</f>
        <v>19.2</v>
      </c>
      <c r="AA139" s="9" t="str">
        <f>_xlfn.XLOOKUP($E139,'Copy of Raw Data'!$E:$E,'Copy of Raw Data'!AA:AA,"ERROR",0,1)</f>
        <v>oz</v>
      </c>
      <c r="AB139" s="9"/>
      <c r="AC139" s="9"/>
      <c r="AD139" s="9"/>
      <c r="AE139" s="9"/>
      <c r="AF139" s="9"/>
    </row>
    <row r="140" hidden="1" spans="1:32">
      <c r="A140" s="9" t="str">
        <f>_xlfn.XLOOKUP($E140,'Copy of Raw Data'!$E:$E,'Copy of Raw Data'!A:A,"ERROR",0,1)</f>
        <v>US</v>
      </c>
      <c r="B140" s="9" t="str">
        <f>_xlfn.XLOOKUP($E140,'Copy of Raw Data'!$E:$E,'Copy of Raw Data'!B:B,"ERROR",0,1)</f>
        <v>Hair Mousses</v>
      </c>
      <c r="C140" s="9" t="str">
        <f>_xlfn.XLOOKUP($E140,'Copy of Raw Data'!$E:$E,'Copy of Raw Data'!C:C,"ERROR",0,1)</f>
        <v>goldwell</v>
      </c>
      <c r="D140" s="9" t="str">
        <f>_xlfn.XLOOKUP($E140,'Copy of Raw Data'!$E:$E,'Copy of Raw Data'!D:D,"ERROR",0,1)</f>
        <v>www.amazon.com/dp/B007AKQMYQ</v>
      </c>
      <c r="E140" s="9" t="s">
        <v>537</v>
      </c>
      <c r="F140" s="9" t="str">
        <f>_xlfn.XLOOKUP($E140,'Copy of Raw Data'!$E:$E,'Copy of Raw Data'!F:F,"ERROR",0,1)</f>
        <v>Goldwell StyleSign Ultra Volume Top Whip Shaping Mousse 300mL</v>
      </c>
      <c r="G140" s="9">
        <f>_xlfn.XLOOKUP($E140,'Copy of Raw Data'!$E:$E,'Copy of Raw Data'!G:G,"ERROR",0,1)</f>
        <v>808</v>
      </c>
      <c r="H140" s="9">
        <f>_xlfn.XLOOKUP($E140,'Copy of Raw Data'!$E:$E,'Copy of Raw Data'!H:H,"ERROR",0,1)</f>
        <v>17765.08</v>
      </c>
      <c r="I140" s="9">
        <f>_xlfn.XLOOKUP($E140,'Copy of Raw Data'!$E:$E,'Copy of Raw Data'!I:I,"ERROR",0,1)</f>
        <v>0.000707728664827573</v>
      </c>
      <c r="J140" s="9" t="str">
        <f>_xlfn.XLOOKUP($E140,'Copy of Raw Data'!$E:$E,'Copy of 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20 to 30</v>
      </c>
      <c r="L140" s="9">
        <f>_xlfn.XLOOKUP($E140,'Copy of Raw Data'!$E:$E,'Copy of Raw Data'!L:L,"ERROR",0,1)</f>
        <v>21.98</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20 to 30</v>
      </c>
      <c r="N140" s="9">
        <f>_xlfn.XLOOKUP($E140,'Copy of Raw Data'!$E:$E,'Copy of Raw Data'!N:N,"ERROR",0,1)</f>
        <v>21.99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0% to 2%</v>
      </c>
      <c r="P140" s="16">
        <f t="shared" si="42"/>
        <v>0.00045475216007267</v>
      </c>
      <c r="Q140" s="9">
        <f>_xlfn.XLOOKUP($E140,'Copy of Raw Data'!$E:$E,'Copy of Raw Data'!Q:Q,"ERROR",0,1)</f>
        <v>300</v>
      </c>
      <c r="R140" s="9" t="str">
        <f>_xlfn.XLOOKUP($E140,'Copy of Raw Data'!$E:$E,'Copy of Raw Data'!R:R,"ERROR",0,1)</f>
        <v>ml</v>
      </c>
      <c r="S140" s="17">
        <f t="shared" si="41"/>
        <v>2.16765285996055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2 to 3</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0.05 to 0.1</v>
      </c>
      <c r="V140" s="17">
        <f t="shared" si="43"/>
        <v>0.0733391631131024</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0.05 to 0.1</v>
      </c>
      <c r="X140" s="17">
        <f t="shared" si="44"/>
        <v>0.0733058119702588</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10 to 15</v>
      </c>
      <c r="Z140" s="17">
        <f t="array" ref="Z140">_xlfn.IFS(AA140="oz",_xlfn.IFS(R140="oz",Q140,R140="fl oz",Q140*1.04,R140="ml",Q140*0.0338),AA140="fl oz",_xlfn.IFS(R140="oz",Q140/1.04,R140="fl oz",Q140,R140="ml",Q140*0.0338/1.04),AA140="ml",_xlfn.IFS(R140="oz",Q140/0.0338,R140="fl oz",Q140*1.04/0.0338,R140="ml",Q140))</f>
        <v>10.14</v>
      </c>
      <c r="AA140" s="9" t="str">
        <f>_xlfn.XLOOKUP($E140,'Copy of Raw Data'!$E:$E,'Copy of Raw Data'!AA:AA,"ERROR",0,1)</f>
        <v>oz</v>
      </c>
      <c r="AB140" s="9"/>
      <c r="AC140" s="9"/>
      <c r="AD140" s="9"/>
      <c r="AE140" s="9"/>
      <c r="AF140" s="9"/>
    </row>
    <row r="141" hidden="1" spans="1:32">
      <c r="A141" s="9" t="str">
        <f>_xlfn.XLOOKUP($E141,'Copy of Raw Data'!$E:$E,'Copy of Raw Data'!A:A,"ERROR",0,1)</f>
        <v>US</v>
      </c>
      <c r="B141" s="9" t="str">
        <f>_xlfn.XLOOKUP($E141,'Copy of Raw Data'!$E:$E,'Copy of Raw Data'!B:B,"ERROR",0,1)</f>
        <v>Hair Mousses</v>
      </c>
      <c r="C141" s="9" t="str">
        <f>_xlfn.XLOOKUP($E141,'Copy of Raw Data'!$E:$E,'Copy of Raw Data'!C:C,"ERROR",0,1)</f>
        <v>Aunt Jackie's</v>
      </c>
      <c r="D141" s="9" t="str">
        <f>_xlfn.XLOOKUP($E141,'Copy of Raw Data'!$E:$E,'Copy of Raw Data'!D:D,"ERROR",0,1)</f>
        <v>www.amazon.com/dp/B07V3GGK3S</v>
      </c>
      <c r="E141" s="9" t="s">
        <v>540</v>
      </c>
      <c r="F141" s="9" t="str">
        <f>_xlfn.XLOOKUP($E141,'Copy of Raw Data'!$E:$E,'Copy of Raw Data'!F:F,"ERROR",0,1)</f>
        <v>Aunt Jackie's Grapeseed Style and Shine Recipes Ice Curls Glossy Curling Jelly, Hydrates, Softens, Makes Waves, Curls and Coils Easier to Style, 15 oz</v>
      </c>
      <c r="G141" s="9">
        <f>_xlfn.XLOOKUP($E141,'Copy of Raw Data'!$E:$E,'Copy of Raw Data'!G:G,"ERROR",0,1)</f>
        <v>1890</v>
      </c>
      <c r="H141" s="9">
        <f>_xlfn.XLOOKUP($E141,'Copy of Raw Data'!$E:$E,'Copy of Raw Data'!H:H,"ERROR",0,1)</f>
        <v>16646.74</v>
      </c>
      <c r="I141" s="9">
        <f>_xlfn.XLOOKUP($E141,'Copy of Raw Data'!$E:$E,'Copy of Raw Data'!I:I,"ERROR",0,1)</f>
        <v>0.000702193695525841</v>
      </c>
      <c r="J141" s="9" t="str">
        <f>_xlfn.XLOOKUP($E141,'Copy of Raw Data'!$E:$E,'Copy of 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5 to 10</v>
      </c>
      <c r="L141" s="9">
        <f>_xlfn.XLOOKUP($E141,'Copy of Raw Data'!$E:$E,'Copy of Raw Data'!L:L,"ERROR",0,1)</f>
        <v>8.81</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5 to 10</v>
      </c>
      <c r="N141" s="9">
        <f>_xlfn.XLOOKUP($E141,'Copy of Raw Data'!$E:$E,'Copy of Raw Data'!N:N,"ERROR",0,1)</f>
        <v>9.02</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2% to 4%</v>
      </c>
      <c r="P141" s="16">
        <f t="shared" si="42"/>
        <v>0.0232815964523281</v>
      </c>
      <c r="Q141" s="9">
        <f>_xlfn.XLOOKUP($E141,'Copy of Raw Data'!$E:$E,'Copy of Raw Data'!Q:Q,"ERROR",0,1)</f>
        <v>15</v>
      </c>
      <c r="R141" s="9" t="str">
        <f>_xlfn.XLOOKUP($E141,'Copy of Raw Data'!$E:$E,'Copy of Raw Data'!R:R,"ERROR",0,1)</f>
        <v>oz</v>
      </c>
      <c r="S141" s="17">
        <f t="shared" si="41"/>
        <v>0.587333333333333</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0.5 to 0.75</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 to 0.05</v>
      </c>
      <c r="V141" s="17">
        <f t="shared" si="43"/>
        <v>0.020335926051178</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 to 0.05</v>
      </c>
      <c r="X141" s="17">
        <f t="shared" si="44"/>
        <v>0.0198624732273701</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15</v>
      </c>
      <c r="AA141" s="9" t="str">
        <f>_xlfn.XLOOKUP($E141,'Copy of Raw Data'!$E:$E,'Copy of Raw Data'!AA:AA,"ERROR",0,1)</f>
        <v>oz</v>
      </c>
      <c r="AB141" s="9"/>
      <c r="AC141" s="9"/>
      <c r="AD141" s="9"/>
      <c r="AE141" s="9"/>
      <c r="AF141" s="9"/>
    </row>
    <row r="142" hidden="1" spans="1:32">
      <c r="A142" s="9" t="str">
        <f>_xlfn.XLOOKUP($E142,'Copy of Raw Data'!$E:$E,'Copy of Raw Data'!A:A,"ERROR",0,1)</f>
        <v>US</v>
      </c>
      <c r="B142" s="9" t="str">
        <f>_xlfn.XLOOKUP($E142,'Copy of Raw Data'!$E:$E,'Copy of Raw Data'!B:B,"ERROR",0,1)</f>
        <v>Hair Mousses</v>
      </c>
      <c r="C142" s="9" t="str">
        <f>_xlfn.XLOOKUP($E142,'Copy of Raw Data'!$E:$E,'Copy of Raw Data'!C:C,"ERROR",0,1)</f>
        <v>thank god it's natural</v>
      </c>
      <c r="D142" s="9" t="str">
        <f>_xlfn.XLOOKUP($E142,'Copy of Raw Data'!$E:$E,'Copy of Raw Data'!D:D,"ERROR",0,1)</f>
        <v>www.amazon.com/dp/B07NSFFBFD</v>
      </c>
      <c r="E142" s="9" t="s">
        <v>544</v>
      </c>
      <c r="F142" s="9" t="str">
        <f>_xlfn.XLOOKUP($E142,'Copy of Raw Data'!$E:$E,'Copy of Raw Data'!F:F,"ERROR",0,1)</f>
        <v>tgin Honey Whip Hydrating Mousse For Natural Hair - Dry Hair - Curly Hair - Damaged Hair - 8 Oz</v>
      </c>
      <c r="G142" s="9">
        <f>_xlfn.XLOOKUP($E142,'Copy of Raw Data'!$E:$E,'Copy of Raw Data'!G:G,"ERROR",0,1)</f>
        <v>1595</v>
      </c>
      <c r="H142" s="9">
        <f>_xlfn.XLOOKUP($E142,'Copy of Raw Data'!$E:$E,'Copy of Raw Data'!H:H,"ERROR",0,1)</f>
        <v>16516.55</v>
      </c>
      <c r="I142" s="9">
        <f>_xlfn.XLOOKUP($E142,'Copy of Raw Data'!$E:$E,'Copy of Raw Data'!I:I,"ERROR",0,1)</f>
        <v>0.000696696139028362</v>
      </c>
      <c r="J142" s="9" t="str">
        <f>_xlfn.XLOOKUP($E142,'Copy of Raw Data'!$E:$E,'Copy of 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10 to 15</v>
      </c>
      <c r="L142" s="9">
        <f>_xlfn.XLOOKUP($E142,'Copy of Raw Data'!$E:$E,'Copy of Raw Data'!L:L,"ERROR",0,1)</f>
        <v>10.43</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10 to 15</v>
      </c>
      <c r="N142" s="9">
        <f>_xlfn.XLOOKUP($E142,'Copy of Raw Data'!$E:$E,'Copy of Raw Data'!N:N,"ERROR",0,1)</f>
        <v>10.95</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4% to 6%</v>
      </c>
      <c r="P142" s="16">
        <f t="shared" si="42"/>
        <v>0.0474885844748858</v>
      </c>
      <c r="Q142" s="9">
        <f>_xlfn.XLOOKUP($E142,'Copy of Raw Data'!$E:$E,'Copy of Raw Data'!Q:Q,"ERROR",0,1)</f>
        <v>8</v>
      </c>
      <c r="R142" s="9" t="str">
        <f>_xlfn.XLOOKUP($E142,'Copy of Raw Data'!$E:$E,'Copy of Raw Data'!R:R,"ERROR",0,1)</f>
        <v>oz</v>
      </c>
      <c r="S142" s="17">
        <f t="shared" si="41"/>
        <v>1.30375</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1 to 2</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43"/>
        <v>0.0462884680419344</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44"/>
        <v>0.0440902942171119</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6 to 8</v>
      </c>
      <c r="Z142" s="17">
        <f t="array" ref="Z142">_xlfn.IFS(AA142="oz",_xlfn.IFS(R142="oz",Q142,R142="fl oz",Q142*1.04,R142="ml",Q142*0.0338),AA142="fl oz",_xlfn.IFS(R142="oz",Q142/1.04,R142="fl oz",Q142,R142="ml",Q142*0.0338/1.04),AA142="ml",_xlfn.IFS(R142="oz",Q142/0.0338,R142="fl oz",Q142*1.04/0.0338,R142="ml",Q142))</f>
        <v>8</v>
      </c>
      <c r="AA142" s="9" t="str">
        <f>_xlfn.XLOOKUP($E142,'Copy of Raw Data'!$E:$E,'Copy of Raw Data'!AA:AA,"ERROR",0,1)</f>
        <v>oz</v>
      </c>
      <c r="AB142" s="9"/>
      <c r="AC142" s="9"/>
      <c r="AD142" s="9"/>
      <c r="AE142" s="9"/>
      <c r="AF142" s="9"/>
    </row>
    <row r="143" hidden="1" spans="1:32">
      <c r="A143" s="9" t="str">
        <f>_xlfn.XLOOKUP($E143,'Copy of Raw Data'!$E:$E,'Copy of Raw Data'!A:A,"ERROR",0,1)</f>
        <v>US</v>
      </c>
      <c r="B143" s="9" t="str">
        <f>_xlfn.XLOOKUP($E143,'Copy of Raw Data'!$E:$E,'Copy of Raw Data'!B:B,"ERROR",0,1)</f>
        <v>Hair Mousses</v>
      </c>
      <c r="C143" s="9" t="str">
        <f>_xlfn.XLOOKUP($E143,'Copy of Raw Data'!$E:$E,'Copy of Raw Data'!C:C,"ERROR",0,1)</f>
        <v>elizabeth arden</v>
      </c>
      <c r="D143" s="9" t="str">
        <f>_xlfn.XLOOKUP($E143,'Copy of Raw Data'!$E:$E,'Copy of Raw Data'!D:D,"ERROR",0,1)</f>
        <v>www.amazon.com/dp/B006N5P1P0</v>
      </c>
      <c r="E143" s="9" t="s">
        <v>547</v>
      </c>
      <c r="F143" s="9" t="str">
        <f>_xlfn.XLOOKUP($E143,'Copy of Raw Data'!$E:$E,'Copy of Raw Data'!F:F,"ERROR",0,1)</f>
        <v>Elizabeth Arden Flawless Finish Mousse Makeup</v>
      </c>
      <c r="G143" s="9">
        <f>_xlfn.XLOOKUP($E143,'Copy of Raw Data'!$E:$E,'Copy of Raw Data'!G:G,"ERROR",0,1)</f>
        <v>468</v>
      </c>
      <c r="H143" s="9">
        <f>_xlfn.XLOOKUP($E143,'Copy of Raw Data'!$E:$E,'Copy of Raw Data'!H:H,"ERROR",0,1)</f>
        <v>16387.24</v>
      </c>
      <c r="I143" s="9">
        <f>_xlfn.XLOOKUP($E143,'Copy of Raw Data'!$E:$E,'Copy of Raw Data'!I:I,"ERROR",0,1)</f>
        <v>0.000686743482806415</v>
      </c>
      <c r="J143" s="9" t="str">
        <f>_xlfn.XLOOKUP($E143,'Copy of Raw Data'!$E:$E,'Copy of 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30 to 40</v>
      </c>
      <c r="L143" s="9">
        <f>_xlfn.XLOOKUP($E143,'Copy of Raw Data'!$E:$E,'Copy of Raw Data'!L:L,"ERROR",0,1)</f>
        <v>35</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30 to 40</v>
      </c>
      <c r="N143" s="9">
        <f>_xlfn.XLOOKUP($E143,'Copy of Raw Data'!$E:$E,'Copy of Raw Data'!N:N,"ERROR",0,1)</f>
        <v>35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No Discount</v>
      </c>
      <c r="P143" s="16">
        <f t="shared" si="42"/>
        <v>0</v>
      </c>
      <c r="Q143" s="9">
        <f>_xlfn.XLOOKUP($E143,'Copy of Raw Data'!$E:$E,'Copy of Raw Data'!Q:Q,"ERROR",0,1)</f>
        <v>0</v>
      </c>
      <c r="R143" s="9">
        <f>_xlfn.XLOOKUP($E143,'Copy of Raw Data'!$E:$E,'Copy of Raw Data'!R:R,"ERROR",0,1)</f>
        <v>0</v>
      </c>
      <c r="S143" s="17" t="e">
        <f t="shared" si="41"/>
        <v>#N/A</v>
      </c>
      <c r="T143" s="9" t="e">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#N/A</v>
      </c>
      <c r="U143" s="17" t="e">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#N/A</v>
      </c>
      <c r="V143" s="17" t="e">
        <f t="shared" si="43"/>
        <v>#N/A</v>
      </c>
      <c r="W143" s="17" t="e">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#N/A</v>
      </c>
      <c r="X143" s="17" t="e">
        <f t="shared" si="44"/>
        <v>#N/A</v>
      </c>
      <c r="Y143" s="9" t="e">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#N/A</v>
      </c>
      <c r="Z143" s="17" t="e">
        <f t="array" ref="Z143">_xlfn.IFS(AA143="oz",_xlfn.IFS(R143="oz",Q143,R143="fl oz",Q143*1.04,R143="ml",Q143*0.0338),AA143="fl oz",_xlfn.IFS(R143="oz",Q143/1.04,R143="fl oz",Q143,R143="ml",Q143*0.0338/1.04),AA143="ml",_xlfn.IFS(R143="oz",Q143/0.0338,R143="fl oz",Q143*1.04/0.0338,R143="ml",Q143))</f>
        <v>#N/A</v>
      </c>
      <c r="AA143" s="9" t="str">
        <f>_xlfn.XLOOKUP($E143,'Copy of Raw Data'!$E:$E,'Copy of Raw Data'!AA:AA,"ERROR",0,1)</f>
        <v>oz</v>
      </c>
      <c r="AB143" s="9"/>
      <c r="AC143" s="9"/>
      <c r="AD143" s="9"/>
      <c r="AE143" s="9"/>
      <c r="AF143" s="9"/>
    </row>
    <row r="144" hidden="1" spans="1:32">
      <c r="A144" s="9" t="str">
        <f>_xlfn.XLOOKUP($E144,'Copy of Raw Data'!$E:$E,'Copy of Raw Data'!A:A,"ERROR",0,1)</f>
        <v>US</v>
      </c>
      <c r="B144" s="9" t="str">
        <f>_xlfn.XLOOKUP($E144,'Copy of Raw Data'!$E:$E,'Copy of Raw Data'!B:B,"ERROR",0,1)</f>
        <v>Hair Mousses</v>
      </c>
      <c r="C144" s="9" t="str">
        <f>_xlfn.XLOOKUP($E144,'Copy of Raw Data'!$E:$E,'Copy of Raw Data'!C:C,"ERROR",0,1)</f>
        <v>r+co</v>
      </c>
      <c r="D144" s="9" t="str">
        <f>_xlfn.XLOOKUP($E144,'Copy of Raw Data'!$E:$E,'Copy of Raw Data'!D:D,"ERROR",0,1)</f>
        <v>www.amazon.com/dp/B01D3LDJQE</v>
      </c>
      <c r="E144" s="9" t="s">
        <v>549</v>
      </c>
      <c r="F144" s="9" t="str">
        <f>_xlfn.XLOOKUP($E144,'Copy of Raw Data'!$E:$E,'Copy of Raw Data'!F:F,"ERROR",0,1)</f>
        <v>R+Co Twister Curl Primer, Lightweight Styling Primer for Moisturized and Defined Curls, Packaging May Vary, 5 Fl Oz R+Co Twister Curl Primer, Lightweight Styling Primer for Moisturized and Defined Curls, Packaging May Vary, 5 Fl Oz</v>
      </c>
      <c r="G144" s="9">
        <f>_xlfn.XLOOKUP($E144,'Copy of Raw Data'!$E:$E,'Copy of Raw Data'!G:G,"ERROR",0,1)</f>
        <v>570</v>
      </c>
      <c r="H144" s="9">
        <f>_xlfn.XLOOKUP($E144,'Copy of Raw Data'!$E:$E,'Copy of Raw Data'!H:H,"ERROR",0,1)</f>
        <v>16153.14</v>
      </c>
      <c r="I144" s="9">
        <f>_xlfn.XLOOKUP($E144,'Copy of Raw Data'!$E:$E,'Copy of Raw Data'!I:I,"ERROR",0,1)</f>
        <v>0.000672146111965725</v>
      </c>
      <c r="J144" s="9" t="str">
        <f>_xlfn.XLOOKUP($E144,'Copy of Raw Data'!$E:$E,'Copy of 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20 to 30</v>
      </c>
      <c r="L144" s="9">
        <f>_xlfn.XLOOKUP($E144,'Copy of Raw Data'!$E:$E,'Copy of Raw Data'!L:L,"ERROR",0,1)</f>
        <v>28.33</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20 to 30</v>
      </c>
      <c r="N144" s="9">
        <f>_xlfn.XLOOKUP($E144,'Copy of Raw Data'!$E:$E,'Copy of Raw Data'!N:N,"ERROR",0,1)</f>
        <v>28.33</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42"/>
        <v>0</v>
      </c>
      <c r="Q144" s="9">
        <f>_xlfn.XLOOKUP($E144,'Copy of Raw Data'!$E:$E,'Copy of Raw Data'!Q:Q,"ERROR",0,1)</f>
        <v>5</v>
      </c>
      <c r="R144" s="9" t="str">
        <f>_xlfn.XLOOKUP($E144,'Copy of Raw Data'!$E:$E,'Copy of Raw Data'!R:R,"ERROR",0,1)</f>
        <v>fl oz</v>
      </c>
      <c r="S144" s="17">
        <f t="shared" si="41"/>
        <v>5.44807692307692</v>
      </c>
      <c r="T144" s="9" t="str">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5 to 10</v>
      </c>
      <c r="U144" s="17"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0.1 to 0.2</v>
      </c>
      <c r="V144" s="17">
        <f t="shared" si="43"/>
        <v>0.184243385968107</v>
      </c>
      <c r="W144" s="17"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0.1 to 0.2</v>
      </c>
      <c r="X144" s="17">
        <f t="shared" si="44"/>
        <v>0.184243385968107</v>
      </c>
      <c r="Y144" s="9"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4 to 6</v>
      </c>
      <c r="Z144" s="17">
        <f t="array" ref="Z144">_xlfn.IFS(AA144="oz",_xlfn.IFS(R144="oz",Q144,R144="fl oz",Q144*1.04,R144="ml",Q144*0.0338),AA144="fl oz",_xlfn.IFS(R144="oz",Q144/1.04,R144="fl oz",Q144,R144="ml",Q144*0.0338/1.04),AA144="ml",_xlfn.IFS(R144="oz",Q144/0.0338,R144="fl oz",Q144*1.04/0.0338,R144="ml",Q144))</f>
        <v>5.2</v>
      </c>
      <c r="AA144" s="9" t="str">
        <f>_xlfn.XLOOKUP($E144,'Copy of Raw Data'!$E:$E,'Copy of Raw Data'!AA:AA,"ERROR",0,1)</f>
        <v>oz</v>
      </c>
      <c r="AB144" s="9"/>
      <c r="AC144" s="9"/>
      <c r="AD144" s="9"/>
      <c r="AE144" s="9"/>
      <c r="AF144" s="9"/>
    </row>
    <row r="145" hidden="1" spans="1:32">
      <c r="A145" s="9" t="str">
        <f>_xlfn.XLOOKUP($E145,'Copy of Raw Data'!$E:$E,'Copy of Raw Data'!A:A,"ERROR",0,1)</f>
        <v>US</v>
      </c>
      <c r="B145" s="9" t="str">
        <f>_xlfn.XLOOKUP($E145,'Copy of Raw Data'!$E:$E,'Copy of Raw Data'!B:B,"ERROR",0,1)</f>
        <v>Hair Mousses</v>
      </c>
      <c r="C145" s="9" t="str">
        <f>_xlfn.XLOOKUP($E145,'Copy of Raw Data'!$E:$E,'Copy of Raw Data'!C:C,"ERROR",0,1)</f>
        <v>rusk</v>
      </c>
      <c r="D145" s="9" t="str">
        <f>_xlfn.XLOOKUP($E145,'Copy of Raw Data'!$E:$E,'Copy of Raw Data'!D:D,"ERROR",0,1)</f>
        <v>www.amazon.com/dp/B079KS8QCD</v>
      </c>
      <c r="E145" s="9" t="s">
        <v>552</v>
      </c>
      <c r="F145" s="9" t="str">
        <f>_xlfn.XLOOKUP($E145,'Copy of Raw Data'!$E:$E,'Copy of Raw Data'!F:F,"ERROR",0,1)</f>
        <v>RUSK Deepshine PlatinumX Mousse, 9 Oz, Lightweight, Alcohol-Free Styling Foam for Platinum, Blonde, Gray, and Silver Hair, Enhances Body and Volume While Restoring Brilliance to Haircolor</v>
      </c>
      <c r="G145" s="9">
        <f>_xlfn.XLOOKUP($E145,'Copy of Raw Data'!$E:$E,'Copy of Raw Data'!G:G,"ERROR",0,1)</f>
        <v>1017</v>
      </c>
      <c r="H145" s="9">
        <f>_xlfn.XLOOKUP($E145,'Copy of Raw Data'!$E:$E,'Copy of Raw Data'!H:H,"ERROR",0,1)</f>
        <v>15809.79</v>
      </c>
      <c r="I145" s="9">
        <f>_xlfn.XLOOKUP($E145,'Copy of Raw Data'!$E:$E,'Copy of Raw Data'!I:I,"ERROR",0,1)</f>
        <v>0.000669727459199955</v>
      </c>
      <c r="J145" s="9" t="str">
        <f>_xlfn.XLOOKUP($E145,'Copy of Raw Data'!$E:$E,'Copy of 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15 to 20</v>
      </c>
      <c r="L145" s="9">
        <f>_xlfn.XLOOKUP($E145,'Copy of Raw Data'!$E:$E,'Copy of Raw Data'!L:L,"ERROR",0,1)</f>
        <v>15.52</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15 to 20</v>
      </c>
      <c r="N145" s="9">
        <f>_xlfn.XLOOKUP($E145,'Copy of Raw Data'!$E:$E,'Copy of Raw Data'!N:N,"ERROR",0,1)</f>
        <v>15.73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0% to 2%</v>
      </c>
      <c r="P145" s="16">
        <f t="shared" si="42"/>
        <v>0.0133502860775589</v>
      </c>
      <c r="Q145" s="9">
        <f>_xlfn.XLOOKUP($E145,'Copy of Raw Data'!$E:$E,'Copy of Raw Data'!Q:Q,"ERROR",0,1)</f>
        <v>9</v>
      </c>
      <c r="R145" s="9" t="str">
        <f>_xlfn.XLOOKUP($E145,'Copy of Raw Data'!$E:$E,'Copy of Raw Data'!R:R,"ERROR",0,1)</f>
        <v>oz</v>
      </c>
      <c r="S145" s="17">
        <f t="shared" si="41"/>
        <v>1.72444444444444</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1 to 2</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0.05 to 0.1</v>
      </c>
      <c r="V145" s="17">
        <f t="shared" si="43"/>
        <v>0.0591064517341149</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0.05 to 0.1</v>
      </c>
      <c r="X145" s="17">
        <f t="shared" si="44"/>
        <v>0.058317363694435</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8 to 10</v>
      </c>
      <c r="Z145" s="17">
        <f t="array" ref="Z145">_xlfn.IFS(AA145="oz",_xlfn.IFS(R145="oz",Q145,R145="fl oz",Q145*1.04,R145="ml",Q145*0.0338),AA145="fl oz",_xlfn.IFS(R145="oz",Q145/1.04,R145="fl oz",Q145,R145="ml",Q145*0.0338/1.04),AA145="ml",_xlfn.IFS(R145="oz",Q145/0.0338,R145="fl oz",Q145*1.04/0.0338,R145="ml",Q145))</f>
        <v>9</v>
      </c>
      <c r="AA145" s="9" t="str">
        <f>_xlfn.XLOOKUP($E145,'Copy of Raw Data'!$E:$E,'Copy of Raw Data'!AA:AA,"ERROR",0,1)</f>
        <v>oz</v>
      </c>
      <c r="AB145" s="9"/>
      <c r="AC145" s="9"/>
      <c r="AD145" s="9"/>
      <c r="AE145" s="9"/>
      <c r="AF145" s="9"/>
    </row>
    <row r="146" hidden="1" spans="1:32">
      <c r="A146" s="9" t="str">
        <f>_xlfn.XLOOKUP($E146,'Copy of Raw Data'!$E:$E,'Copy of Raw Data'!A:A,"ERROR",0,1)</f>
        <v>US</v>
      </c>
      <c r="B146" s="9" t="str">
        <f>_xlfn.XLOOKUP($E146,'Copy of Raw Data'!$E:$E,'Copy of Raw Data'!B:B,"ERROR",0,1)</f>
        <v>Hair Mousses</v>
      </c>
      <c r="C146" s="9" t="str">
        <f>_xlfn.XLOOKUP($E146,'Copy of Raw Data'!$E:$E,'Copy of Raw Data'!C:C,"ERROR",0,1)</f>
        <v>sebastian</v>
      </c>
      <c r="D146" s="9" t="str">
        <f>_xlfn.XLOOKUP($E146,'Copy of Raw Data'!$E:$E,'Copy of Raw Data'!D:D,"ERROR",0,1)</f>
        <v>www.amazon.com/dp/B01D3N19HS</v>
      </c>
      <c r="E146" s="9" t="s">
        <v>555</v>
      </c>
      <c r="F146" s="9" t="str">
        <f>_xlfn.XLOOKUP($E146,'Copy of Raw Data'!$E:$E,'Copy of Raw Data'!F:F,"ERROR",0,1)</f>
        <v>Sebastian Whipped CrÃ¨me, Light Conditioning-Style Whip</v>
      </c>
      <c r="G146" s="9">
        <f>_xlfn.XLOOKUP($E146,'Copy of Raw Data'!$E:$E,'Copy of Raw Data'!G:G,"ERROR",0,1)</f>
        <v>750</v>
      </c>
      <c r="H146" s="9">
        <f>_xlfn.XLOOKUP($E146,'Copy of Raw Data'!$E:$E,'Copy of Raw Data'!H:H,"ERROR",0,1)</f>
        <v>15752.9</v>
      </c>
      <c r="I146" s="9">
        <f>_xlfn.XLOOKUP($E146,'Copy of Raw Data'!$E:$E,'Copy of Raw Data'!I:I,"ERROR",0,1)</f>
        <v>0.000660823636933563</v>
      </c>
      <c r="J146" s="9" t="str">
        <f>_xlfn.XLOOKUP($E146,'Copy of Raw Data'!$E:$E,'Copy of 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20 to 30</v>
      </c>
      <c r="L146" s="9">
        <f>_xlfn.XLOOKUP($E146,'Copy of Raw Data'!$E:$E,'Copy of Raw Data'!L:L,"ERROR",0,1)</f>
        <v>21</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20 to 30</v>
      </c>
      <c r="N146" s="9">
        <f>_xlfn.XLOOKUP($E146,'Copy of Raw Data'!$E:$E,'Copy of Raw Data'!N:N,"ERROR",0,1)</f>
        <v>21</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No Discount</v>
      </c>
      <c r="P146" s="16">
        <f t="shared" si="42"/>
        <v>0</v>
      </c>
      <c r="Q146" s="9">
        <f>_xlfn.XLOOKUP($E146,'Copy of Raw Data'!$E:$E,'Copy of Raw Data'!Q:Q,"ERROR",0,1)</f>
        <v>0</v>
      </c>
      <c r="R146" s="9">
        <f>_xlfn.XLOOKUP($E146,'Copy of Raw Data'!$E:$E,'Copy of Raw Data'!R:R,"ERROR",0,1)</f>
        <v>0</v>
      </c>
      <c r="S146" s="17" t="e">
        <f t="shared" si="41"/>
        <v>#N/A</v>
      </c>
      <c r="T146" s="9" t="e">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#N/A</v>
      </c>
      <c r="U146" s="17" t="e">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#N/A</v>
      </c>
      <c r="V146" s="17" t="e">
        <f t="shared" si="43"/>
        <v>#N/A</v>
      </c>
      <c r="W146" s="17" t="e">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#N/A</v>
      </c>
      <c r="X146" s="17" t="e">
        <f t="shared" si="44"/>
        <v>#N/A</v>
      </c>
      <c r="Y146" s="9" t="e">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#N/A</v>
      </c>
      <c r="Z146" s="17" t="e">
        <f t="array" ref="Z146">_xlfn.IFS(AA146="oz",_xlfn.IFS(R146="oz",Q146,R146="fl oz",Q146*1.04,R146="ml",Q146*0.0338),AA146="fl oz",_xlfn.IFS(R146="oz",Q146/1.04,R146="fl oz",Q146,R146="ml",Q146*0.0338/1.04),AA146="ml",_xlfn.IFS(R146="oz",Q146/0.0338,R146="fl oz",Q146*1.04/0.0338,R146="ml",Q146))</f>
        <v>#N/A</v>
      </c>
      <c r="AA146" s="9" t="str">
        <f>_xlfn.XLOOKUP($E146,'Copy of Raw Data'!$E:$E,'Copy of Raw Data'!AA:AA,"ERROR",0,1)</f>
        <v>oz</v>
      </c>
      <c r="AB146" s="9"/>
      <c r="AC146" s="9"/>
      <c r="AD146" s="9"/>
      <c r="AE146" s="9"/>
      <c r="AF146" s="9"/>
    </row>
    <row r="147" hidden="1" spans="1:32">
      <c r="A147" s="9" t="str">
        <f>_xlfn.XLOOKUP($E147,'Copy of Raw Data'!$E:$E,'Copy of Raw Data'!A:A,"ERROR",0,1)</f>
        <v>US</v>
      </c>
      <c r="B147" s="9" t="str">
        <f>_xlfn.XLOOKUP($E147,'Copy of Raw Data'!$E:$E,'Copy of Raw Data'!B:B,"ERROR",0,1)</f>
        <v>Hair Mousses</v>
      </c>
      <c r="C147" s="9" t="str">
        <f>_xlfn.XLOOKUP($E147,'Copy of Raw Data'!$E:$E,'Copy of Raw Data'!C:C,"ERROR",0,1)</f>
        <v>african pride</v>
      </c>
      <c r="D147" s="9" t="str">
        <f>_xlfn.XLOOKUP($E147,'Copy of Raw Data'!$E:$E,'Copy of Raw Data'!D:D,"ERROR",0,1)</f>
        <v>www.amazon.com/dp/B07T7864KV</v>
      </c>
      <c r="E147" s="9" t="s">
        <v>559</v>
      </c>
      <c r="F147" s="9" t="str">
        <f>_xlfn.XLOOKUP($E147,'Copy of Raw Data'!$E:$E,'Copy of Raw Data'!F:F,"ERROR",0,1)</f>
        <v>African Pride Moisture Miracle Rose Water &amp; Argan Oil Curl Hair Mousse, Flexible Hold, Enhances Curls, Creates Wave Patterns, No Residue, Deep Moisture, Adds Shine, Strengthens &amp; Protects Hair, 8.5 oz</v>
      </c>
      <c r="G147" s="9">
        <f>_xlfn.XLOOKUP($E147,'Copy of Raw Data'!$E:$E,'Copy of Raw Data'!G:G,"ERROR",0,1)</f>
        <v>1858</v>
      </c>
      <c r="H147" s="9">
        <f>_xlfn.XLOOKUP($E147,'Copy of Raw Data'!$E:$E,'Copy of Raw Data'!H:H,"ERROR",0,1)</f>
        <v>15543.47</v>
      </c>
      <c r="I147" s="9">
        <f>_xlfn.XLOOKUP($E147,'Copy of Raw Data'!$E:$E,'Copy of Raw Data'!I:I,"ERROR",0,1)</f>
        <v>0.000655881320462819</v>
      </c>
      <c r="J147" s="9" t="str">
        <f>_xlfn.XLOOKUP($E147,'Copy of Raw Data'!$E:$E,'Copy of 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5 to 10</v>
      </c>
      <c r="L147" s="9">
        <f>_xlfn.XLOOKUP($E147,'Copy of Raw Data'!$E:$E,'Copy of Raw Data'!L:L,"ERROR",0,1)</f>
        <v>8.4</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5 to 10</v>
      </c>
      <c r="N147" s="9">
        <f>_xlfn.XLOOKUP($E147,'Copy of Raw Data'!$E:$E,'Copy of Raw Data'!N:N,"ERROR",0,1)</f>
        <v>9.1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6% to 8%</v>
      </c>
      <c r="P147" s="16">
        <f t="shared" si="42"/>
        <v>0.0769230769230768</v>
      </c>
      <c r="Q147" s="9">
        <f>_xlfn.XLOOKUP($E147,'Copy of Raw Data'!$E:$E,'Copy of Raw Data'!Q:Q,"ERROR",0,1)</f>
        <v>8.5</v>
      </c>
      <c r="R147" s="9" t="str">
        <f>_xlfn.XLOOKUP($E147,'Copy of Raw Data'!$E:$E,'Copy of Raw Data'!R:R,"ERROR",0,1)</f>
        <v>oz</v>
      </c>
      <c r="S147" s="17">
        <f t="shared" si="41"/>
        <v>0.988235294117647</v>
      </c>
      <c r="T147" s="9" t="str">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0.75 to 1</v>
      </c>
      <c r="U147" s="17"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 to 0.05</v>
      </c>
      <c r="V147" s="17">
        <f t="shared" si="43"/>
        <v>0.0362052159382522</v>
      </c>
      <c r="W147" s="17"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 to 0.05</v>
      </c>
      <c r="X147" s="17">
        <f t="shared" si="44"/>
        <v>0.0334201993276174</v>
      </c>
      <c r="Y147" s="9"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8 to 10</v>
      </c>
      <c r="Z147" s="17">
        <f t="array" ref="Z147">_xlfn.IFS(AA147="oz",_xlfn.IFS(R147="oz",Q147,R147="fl oz",Q147*1.04,R147="ml",Q147*0.0338),AA147="fl oz",_xlfn.IFS(R147="oz",Q147/1.04,R147="fl oz",Q147,R147="ml",Q147*0.0338/1.04),AA147="ml",_xlfn.IFS(R147="oz",Q147/0.0338,R147="fl oz",Q147*1.04/0.0338,R147="ml",Q147))</f>
        <v>8.5</v>
      </c>
      <c r="AA147" s="9" t="str">
        <f>_xlfn.XLOOKUP($E147,'Copy of Raw Data'!$E:$E,'Copy of Raw Data'!AA:AA,"ERROR",0,1)</f>
        <v>oz</v>
      </c>
      <c r="AB147" s="9"/>
      <c r="AC147" s="9"/>
      <c r="AD147" s="9"/>
      <c r="AE147" s="9"/>
      <c r="AF147" s="9"/>
    </row>
    <row r="148" hidden="1" spans="1:32">
      <c r="A148" s="9" t="str">
        <f>_xlfn.XLOOKUP($E148,'Copy of Raw Data'!$E:$E,'Copy of Raw Data'!A:A,"ERROR",0,1)</f>
        <v>US</v>
      </c>
      <c r="B148" s="9" t="str">
        <f>_xlfn.XLOOKUP($E148,'Copy of Raw Data'!$E:$E,'Copy of Raw Data'!B:B,"ERROR",0,1)</f>
        <v>Hair Mousses</v>
      </c>
      <c r="C148" s="9" t="str">
        <f>_xlfn.XLOOKUP($E148,'Copy of Raw Data'!$E:$E,'Copy of Raw Data'!C:C,"ERROR",0,1)</f>
        <v>Clinique</v>
      </c>
      <c r="D148" s="9" t="str">
        <f>_xlfn.XLOOKUP($E148,'Copy of Raw Data'!$E:$E,'Copy of Raw Data'!D:D,"ERROR",0,1)</f>
        <v>www.amazon.com/dp/B005FD701O</v>
      </c>
      <c r="E148" s="9" t="s">
        <v>563</v>
      </c>
      <c r="F148" s="9" t="str">
        <f>_xlfn.XLOOKUP($E148,'Copy of Raw Data'!$E:$E,'Copy of Raw Data'!F:F,"ERROR",0,1)</f>
        <v>Rinse Off Foaming - Cleanser Mousse HydroDémaquillante, 5 Fl Oz (Pack of 1)</v>
      </c>
      <c r="G148" s="9">
        <f>_xlfn.XLOOKUP($E148,'Copy of Raw Data'!$E:$E,'Copy of Raw Data'!G:G,"ERROR",0,1)</f>
        <v>760</v>
      </c>
      <c r="H148" s="9">
        <f>_xlfn.XLOOKUP($E148,'Copy of Raw Data'!$E:$E,'Copy of Raw Data'!H:H,"ERROR",0,1)</f>
        <v>15427.22</v>
      </c>
      <c r="I148" s="9">
        <f>_xlfn.XLOOKUP($E148,'Copy of Raw Data'!$E:$E,'Copy of Raw Data'!I:I,"ERROR",0,1)</f>
        <v>0.000642383801038027</v>
      </c>
      <c r="J148" s="9" t="str">
        <f>_xlfn.XLOOKUP($E148,'Copy of Raw Data'!$E:$E,'Copy of 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20 to 30</v>
      </c>
      <c r="L148" s="9">
        <f>_xlfn.XLOOKUP($E148,'Copy of Raw Data'!$E:$E,'Copy of Raw Data'!L:L,"ERROR",0,1)</f>
        <v>20.23</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20 to 30</v>
      </c>
      <c r="N148" s="9">
        <f>_xlfn.XLOOKUP($E148,'Copy of Raw Data'!$E:$E,'Copy of Raw Data'!N:N,"ERROR",0,1)</f>
        <v>21.64</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42"/>
        <v>0.0651571164510166</v>
      </c>
      <c r="Q148" s="9">
        <f>_xlfn.XLOOKUP($E148,'Copy of Raw Data'!$E:$E,'Copy of Raw Data'!Q:Q,"ERROR",0,1)</f>
        <v>5</v>
      </c>
      <c r="R148" s="9" t="str">
        <f>_xlfn.XLOOKUP($E148,'Copy of Raw Data'!$E:$E,'Copy of Raw Data'!R:R,"ERROR",0,1)</f>
        <v>fl oz</v>
      </c>
      <c r="S148" s="17">
        <f t="shared" si="41"/>
        <v>3.89038461538462</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3 to 4</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0.1 to 0.2</v>
      </c>
      <c r="V148" s="17">
        <f t="shared" si="43"/>
        <v>0.140735152571473</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0.1 to 0.2</v>
      </c>
      <c r="X148" s="17">
        <f t="shared" si="44"/>
        <v>0.131565255846622</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4 to 6</v>
      </c>
      <c r="Z148" s="17">
        <f t="array" ref="Z148">_xlfn.IFS(AA148="oz",_xlfn.IFS(R148="oz",Q148,R148="fl oz",Q148*1.04,R148="ml",Q148*0.0338),AA148="fl oz",_xlfn.IFS(R148="oz",Q148/1.04,R148="fl oz",Q148,R148="ml",Q148*0.0338/1.04),AA148="ml",_xlfn.IFS(R148="oz",Q148/0.0338,R148="fl oz",Q148*1.04/0.0338,R148="ml",Q148))</f>
        <v>5.2</v>
      </c>
      <c r="AA148" s="9" t="str">
        <f>_xlfn.XLOOKUP($E148,'Copy of Raw Data'!$E:$E,'Copy of Raw Data'!AA:AA,"ERROR",0,1)</f>
        <v>oz</v>
      </c>
      <c r="AB148" s="9"/>
      <c r="AC148" s="9"/>
      <c r="AD148" s="9"/>
      <c r="AE148" s="9"/>
      <c r="AF148" s="9"/>
    </row>
    <row r="149" hidden="1" spans="1:32">
      <c r="A149" s="9" t="str">
        <f>_xlfn.XLOOKUP($E149,'Copy of Raw Data'!$E:$E,'Copy of Raw Data'!A:A,"ERROR",0,1)</f>
        <v>US</v>
      </c>
      <c r="B149" s="9" t="str">
        <f>_xlfn.XLOOKUP($E149,'Copy of Raw Data'!$E:$E,'Copy of Raw Data'!B:B,"ERROR",0,1)</f>
        <v>Hair Mousses</v>
      </c>
      <c r="C149" s="9" t="str">
        <f>_xlfn.XLOOKUP($E149,'Copy of Raw Data'!$E:$E,'Copy of Raw Data'!C:C,"ERROR",0,1)</f>
        <v>elizabeth arden</v>
      </c>
      <c r="D149" s="9" t="str">
        <f>_xlfn.XLOOKUP($E149,'Copy of Raw Data'!$E:$E,'Copy of Raw Data'!D:D,"ERROR",0,1)</f>
        <v>www.amazon.com/dp/B002WO8X06</v>
      </c>
      <c r="E149" s="9" t="s">
        <v>566</v>
      </c>
      <c r="F149" s="9" t="str">
        <f>_xlfn.XLOOKUP($E149,'Copy of Raw Data'!$E:$E,'Copy of Raw Data'!F:F,"ERROR",0,1)</f>
        <v>Elizabeth Arden Flawless Finish Mousse Makeup</v>
      </c>
      <c r="G149" s="9">
        <f>_xlfn.XLOOKUP($E149,'Copy of Raw Data'!$E:$E,'Copy of Raw Data'!G:G,"ERROR",0,1)</f>
        <v>432</v>
      </c>
      <c r="H149" s="9">
        <f>_xlfn.XLOOKUP($E149,'Copy of Raw Data'!$E:$E,'Copy of Raw Data'!H:H,"ERROR",0,1)</f>
        <v>15109.74</v>
      </c>
      <c r="I149" s="9">
        <f>_xlfn.XLOOKUP($E149,'Copy of Raw Data'!$E:$E,'Copy of Raw Data'!I:I,"ERROR",0,1)</f>
        <v>0.000619535206277835</v>
      </c>
      <c r="J149" s="9" t="str">
        <f>_xlfn.XLOOKUP($E149,'Copy of Raw Data'!$E:$E,'Copy of 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30 to 40</v>
      </c>
      <c r="L149" s="9">
        <f>_xlfn.XLOOKUP($E149,'Copy of Raw Data'!$E:$E,'Copy of Raw Data'!L:L,"ERROR",0,1)</f>
        <v>35</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30 to 40</v>
      </c>
      <c r="N149" s="9">
        <f>_xlfn.XLOOKUP($E149,'Copy of Raw Data'!$E:$E,'Copy of Raw Data'!N:N,"ERROR",0,1)</f>
        <v>35</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No Discount</v>
      </c>
      <c r="P149" s="16">
        <f t="shared" si="42"/>
        <v>0</v>
      </c>
      <c r="Q149" s="9">
        <f>_xlfn.XLOOKUP($E149,'Copy of Raw Data'!$E:$E,'Copy of Raw Data'!Q:Q,"ERROR",0,1)</f>
        <v>0</v>
      </c>
      <c r="R149" s="9">
        <f>_xlfn.XLOOKUP($E149,'Copy of Raw Data'!$E:$E,'Copy of Raw Data'!R:R,"ERROR",0,1)</f>
        <v>0</v>
      </c>
      <c r="S149" s="17" t="e">
        <f t="shared" si="41"/>
        <v>#N/A</v>
      </c>
      <c r="T149" s="9" t="e">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#N/A</v>
      </c>
      <c r="U149" s="17" t="e">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#N/A</v>
      </c>
      <c r="V149" s="17" t="e">
        <f t="shared" si="43"/>
        <v>#N/A</v>
      </c>
      <c r="W149" s="17" t="e">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#N/A</v>
      </c>
      <c r="X149" s="17" t="e">
        <f t="shared" si="44"/>
        <v>#N/A</v>
      </c>
      <c r="Y149" s="9" t="e">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#N/A</v>
      </c>
      <c r="Z149" s="17" t="e">
        <f t="array" ref="Z149">_xlfn.IFS(AA149="oz",_xlfn.IFS(R149="oz",Q149,R149="fl oz",Q149*1.04,R149="ml",Q149*0.0338),AA149="fl oz",_xlfn.IFS(R149="oz",Q149/1.04,R149="fl oz",Q149,R149="ml",Q149*0.0338/1.04),AA149="ml",_xlfn.IFS(R149="oz",Q149/0.0338,R149="fl oz",Q149*1.04/0.0338,R149="ml",Q149))</f>
        <v>#N/A</v>
      </c>
      <c r="AA149" s="9" t="str">
        <f>_xlfn.XLOOKUP($E149,'Copy of Raw Data'!$E:$E,'Copy of Raw Data'!AA:AA,"ERROR",0,1)</f>
        <v>oz</v>
      </c>
      <c r="AB149" s="9"/>
      <c r="AC149" s="9"/>
      <c r="AD149" s="9"/>
      <c r="AE149" s="9"/>
      <c r="AF149" s="9"/>
    </row>
    <row r="150" hidden="1" spans="1:32">
      <c r="A150" s="9" t="str">
        <f>_xlfn.XLOOKUP($E150,'Copy of Raw Data'!$E:$E,'Copy of Raw Data'!A:A,"ERROR",0,1)</f>
        <v>US</v>
      </c>
      <c r="B150" s="9" t="str">
        <f>_xlfn.XLOOKUP($E150,'Copy of Raw Data'!$E:$E,'Copy of Raw Data'!B:B,"ERROR",0,1)</f>
        <v>Hair Mousses</v>
      </c>
      <c r="C150" s="9" t="str">
        <f>_xlfn.XLOOKUP($E150,'Copy of Raw Data'!$E:$E,'Copy of Raw Data'!C:C,"ERROR",0,1)</f>
        <v>moroccanoil</v>
      </c>
      <c r="D150" s="9" t="str">
        <f>_xlfn.XLOOKUP($E150,'Copy of Raw Data'!$E:$E,'Copy of Raw Data'!D:D,"ERROR",0,1)</f>
        <v>www.amazon.com/dp/B01C502P5U</v>
      </c>
      <c r="E150" s="9" t="s">
        <v>568</v>
      </c>
      <c r="F150" s="9" t="str">
        <f>_xlfn.XLOOKUP($E150,'Copy of Raw Data'!$E:$E,'Copy of Raw Data'!F:F,"ERROR",0,1)</f>
        <v>Moroccanoil Beach Wave Mousse</v>
      </c>
      <c r="G150" s="9">
        <f>_xlfn.XLOOKUP($E150,'Copy of Raw Data'!$E:$E,'Copy of Raw Data'!G:G,"ERROR",0,1)</f>
        <v>1041</v>
      </c>
      <c r="H150" s="9">
        <f>_xlfn.XLOOKUP($E150,'Copy of Raw Data'!$E:$E,'Copy of Raw Data'!H:H,"ERROR",0,1)</f>
        <v>14572.31</v>
      </c>
      <c r="I150" s="9">
        <f>_xlfn.XLOOKUP($E150,'Copy of Raw Data'!$E:$E,'Copy of Raw Data'!I:I,"ERROR",0,1)</f>
        <v>0.000609707542833728</v>
      </c>
      <c r="J150" s="9" t="str">
        <f>_xlfn.XLOOKUP($E150,'Copy of Raw Data'!$E:$E,'Copy of 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10 to 15</v>
      </c>
      <c r="L150" s="9">
        <f>_xlfn.XLOOKUP($E150,'Copy of Raw Data'!$E:$E,'Copy of Raw Data'!L:L,"ERROR",0,1)</f>
        <v>14</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 to 15</v>
      </c>
      <c r="N150" s="9">
        <f>_xlfn.XLOOKUP($E150,'Copy of Raw Data'!$E:$E,'Copy of Raw Data'!N:N,"ERROR",0,1)</f>
        <v>14</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42"/>
        <v>0</v>
      </c>
      <c r="Q150" s="9">
        <f>_xlfn.XLOOKUP($E150,'Copy of Raw Data'!$E:$E,'Copy of Raw Data'!Q:Q,"ERROR",0,1)</f>
        <v>0</v>
      </c>
      <c r="R150" s="9">
        <f>_xlfn.XLOOKUP($E150,'Copy of Raw Data'!$E:$E,'Copy of Raw Data'!R:R,"ERROR",0,1)</f>
        <v>0</v>
      </c>
      <c r="S150" s="17" t="e">
        <f t="shared" si="41"/>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43"/>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44"/>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tr">
        <f>_xlfn.XLOOKUP($E150,'Copy of Raw Data'!$E:$E,'Copy of Raw Data'!AA:AA,"ERROR",0,1)</f>
        <v>oz</v>
      </c>
      <c r="AB150" s="9"/>
      <c r="AC150" s="9"/>
      <c r="AD150" s="9"/>
      <c r="AE150" s="9"/>
      <c r="AF150" s="9"/>
    </row>
    <row r="151" hidden="1" spans="1:32">
      <c r="A151" s="9" t="str">
        <f>_xlfn.XLOOKUP($E151,'Copy of Raw Data'!$E:$E,'Copy of Raw Data'!A:A,"ERROR",0,1)</f>
        <v>US</v>
      </c>
      <c r="B151" s="9" t="str">
        <f>_xlfn.XLOOKUP($E151,'Copy of Raw Data'!$E:$E,'Copy of Raw Data'!B:B,"ERROR",0,1)</f>
        <v>Hair Mousses</v>
      </c>
      <c r="C151" s="9" t="str">
        <f>_xlfn.XLOOKUP($E151,'Copy of Raw Data'!$E:$E,'Copy of Raw Data'!C:C,"ERROR",0,1)</f>
        <v>Mielle Organics</v>
      </c>
      <c r="D151" s="9" t="str">
        <f>_xlfn.XLOOKUP($E151,'Copy of Raw Data'!$E:$E,'Copy of Raw Data'!D:D,"ERROR",0,1)</f>
        <v>www.amazon.com/dp/B06XQ3X7C2</v>
      </c>
      <c r="E151" s="9" t="s">
        <v>570</v>
      </c>
      <c r="F151" s="9" t="str">
        <f>_xlfn.XLOOKUP($E151,'Copy of Raw Data'!$E:$E,'Copy of Raw Data'!F:F,"ERROR",0,1)</f>
        <v>Mielle Organics Brazilian Curly Cocktail Curl Cream (7.5 oz.)</v>
      </c>
      <c r="G151" s="9">
        <f>_xlfn.XLOOKUP($E151,'Copy of Raw Data'!$E:$E,'Copy of Raw Data'!G:G,"ERROR",0,1)</f>
        <v>1422</v>
      </c>
      <c r="H151" s="9">
        <f>_xlfn.XLOOKUP($E151,'Copy of Raw Data'!$E:$E,'Copy of Raw Data'!H:H,"ERROR",0,1)</f>
        <v>14341.15</v>
      </c>
      <c r="I151" s="9">
        <f>_xlfn.XLOOKUP($E151,'Copy of Raw Data'!$E:$E,'Copy of Raw Data'!I:I,"ERROR",0,1)</f>
        <v>0.000582662336814808</v>
      </c>
      <c r="J151" s="9" t="str">
        <f>_xlfn.XLOOKUP($E151,'Copy of Raw Data'!$E:$E,'Copy of 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_xlfn.XLOOKUP($E151,'Copy of Raw Data'!$E:$E,'Copy of Raw Data'!L:L,"ERROR",0,1)</f>
        <v>10.09</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_xlfn.XLOOKUP($E151,'Copy of Raw Data'!$E:$E,'Copy of Raw Data'!N:N,"ERROR",0,1)</f>
        <v>15</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30% to 40%</v>
      </c>
      <c r="P151" s="16">
        <f t="shared" si="42"/>
        <v>0.327333333333333</v>
      </c>
      <c r="Q151" s="9">
        <f>_xlfn.XLOOKUP($E151,'Copy of Raw Data'!$E:$E,'Copy of Raw Data'!Q:Q,"ERROR",0,1)</f>
        <v>7.5</v>
      </c>
      <c r="R151" s="9" t="str">
        <f>_xlfn.XLOOKUP($E151,'Copy of Raw Data'!$E:$E,'Copy of Raw Data'!R:R,"ERROR",0,1)</f>
        <v>oz</v>
      </c>
      <c r="S151" s="17">
        <f t="shared" si="41"/>
        <v>1.34533333333333</v>
      </c>
      <c r="T151" s="9" t="str">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1 to 2</v>
      </c>
      <c r="U151" s="17"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0.05 to 0.1</v>
      </c>
      <c r="V151" s="17">
        <f t="shared" si="43"/>
        <v>0.0676361176868448</v>
      </c>
      <c r="W151" s="17"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 to 0.05</v>
      </c>
      <c r="X151" s="17">
        <f t="shared" si="44"/>
        <v>0.0454965618306842</v>
      </c>
      <c r="Y151" s="9"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6 to 8</v>
      </c>
      <c r="Z151" s="17">
        <f t="array" ref="Z151">_xlfn.IFS(AA151="oz",_xlfn.IFS(R151="oz",Q151,R151="fl oz",Q151*1.04,R151="ml",Q151*0.0338),AA151="fl oz",_xlfn.IFS(R151="oz",Q151/1.04,R151="fl oz",Q151,R151="ml",Q151*0.0338/1.04),AA151="ml",_xlfn.IFS(R151="oz",Q151/0.0338,R151="fl oz",Q151*1.04/0.0338,R151="ml",Q151))</f>
        <v>7.5</v>
      </c>
      <c r="AA151" s="9" t="str">
        <f>_xlfn.XLOOKUP($E151,'Copy of Raw Data'!$E:$E,'Copy of Raw Data'!AA:AA,"ERROR",0,1)</f>
        <v>oz</v>
      </c>
      <c r="AB151" s="9"/>
      <c r="AC151" s="9"/>
      <c r="AD151" s="9"/>
      <c r="AE151" s="9"/>
      <c r="AF151" s="9"/>
    </row>
    <row r="152" hidden="1" spans="1:32">
      <c r="A152" s="9" t="str">
        <f>_xlfn.XLOOKUP($E152,'Copy of Raw Data'!$E:$E,'Copy of Raw Data'!A:A,"ERROR",0,1)</f>
        <v>US</v>
      </c>
      <c r="B152" s="9" t="str">
        <f>_xlfn.XLOOKUP($E152,'Copy of Raw Data'!$E:$E,'Copy of Raw Data'!B:B,"ERROR",0,1)</f>
        <v>Hair Mousses</v>
      </c>
      <c r="C152" s="9" t="str">
        <f>_xlfn.XLOOKUP($E152,'Copy of Raw Data'!$E:$E,'Copy of Raw Data'!C:C,"ERROR",0,1)</f>
        <v>garnier</v>
      </c>
      <c r="D152" s="9" t="str">
        <f>_xlfn.XLOOKUP($E152,'Copy of Raw Data'!$E:$E,'Copy of Raw Data'!D:D,"ERROR",0,1)</f>
        <v>www.amazon.com/dp/B07BYD3TBG</v>
      </c>
      <c r="E152" s="9" t="s">
        <v>573</v>
      </c>
      <c r="F152" s="9" t="str">
        <f>_xlfn.XLOOKUP($E152,'Copy of Raw Data'!$E:$E,'Copy of Raw Data'!F:F,"ERROR",0,1)</f>
        <v>Garnier Hair Care Fructis Style Texture Tease Dry Touch Finishing Spray, 3.8 Ounce (Pack of 3)</v>
      </c>
      <c r="G152" s="9">
        <f>_xlfn.XLOOKUP($E152,'Copy of Raw Data'!$E:$E,'Copy of Raw Data'!G:G,"ERROR",0,1)</f>
        <v>1008</v>
      </c>
      <c r="H152" s="9">
        <f>_xlfn.XLOOKUP($E152,'Copy of Raw Data'!$E:$E,'Copy of Raw Data'!H:H,"ERROR",0,1)</f>
        <v>13705.01</v>
      </c>
      <c r="I152" s="9">
        <f>_xlfn.XLOOKUP($E152,'Copy of Raw Data'!$E:$E,'Copy of Raw Data'!I:I,"ERROR",0,1)</f>
        <v>0.000574671301943055</v>
      </c>
      <c r="J152" s="9" t="str">
        <f>_xlfn.XLOOKUP($E152,'Copy of Raw Data'!$E:$E,'Copy of 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_xlfn.XLOOKUP($E152,'Copy of Raw Data'!$E:$E,'Copy of Raw Data'!L:L,"ERROR",0,1)</f>
        <v>13.6</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_xlfn.XLOOKUP($E152,'Copy of Raw Data'!$E:$E,'Copy of Raw Data'!N:N,"ERROR",0,1)</f>
        <v>14.76</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6% to 8%</v>
      </c>
      <c r="P152" s="16">
        <f t="shared" si="42"/>
        <v>0.0785907859078591</v>
      </c>
      <c r="Q152" s="9">
        <f>_xlfn.XLOOKUP($E152,'Copy of Raw Data'!$E:$E,'Copy of Raw Data'!Q:Q,"ERROR",0,1)</f>
        <v>11.4</v>
      </c>
      <c r="R152" s="9" t="str">
        <f>_xlfn.XLOOKUP($E152,'Copy of Raw Data'!$E:$E,'Copy of Raw Data'!R:R,"ERROR",0,1)</f>
        <v>oz</v>
      </c>
      <c r="S152" s="17">
        <f t="shared" si="41"/>
        <v>1.19298245614035</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 to 0.05</v>
      </c>
      <c r="V152" s="17">
        <f t="shared" si="43"/>
        <v>0.0437854867130627</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44"/>
        <v>0.040344350900925</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10 to 15</v>
      </c>
      <c r="Z152" s="17">
        <f t="array" ref="Z152">_xlfn.IFS(AA152="oz",_xlfn.IFS(R152="oz",Q152,R152="fl oz",Q152*1.04,R152="ml",Q152*0.0338),AA152="fl oz",_xlfn.IFS(R152="oz",Q152/1.04,R152="fl oz",Q152,R152="ml",Q152*0.0338/1.04),AA152="ml",_xlfn.IFS(R152="oz",Q152/0.0338,R152="fl oz",Q152*1.04/0.0338,R152="ml",Q152))</f>
        <v>11.4</v>
      </c>
      <c r="AA152" s="9" t="str">
        <f>_xlfn.XLOOKUP($E152,'Copy of Raw Data'!$E:$E,'Copy of Raw Data'!AA:AA,"ERROR",0,1)</f>
        <v>oz</v>
      </c>
      <c r="AB152" s="9"/>
      <c r="AC152" s="9"/>
      <c r="AD152" s="9"/>
      <c r="AE152" s="9"/>
      <c r="AF152" s="9"/>
    </row>
    <row r="153" hidden="1" spans="1:32">
      <c r="A153" s="9" t="str">
        <f>_xlfn.XLOOKUP($E153,'Copy of Raw Data'!$E:$E,'Copy of Raw Data'!A:A,"ERROR",0,1)</f>
        <v>US</v>
      </c>
      <c r="B153" s="9" t="str">
        <f>_xlfn.XLOOKUP($E153,'Copy of Raw Data'!$E:$E,'Copy of Raw Data'!B:B,"ERROR",0,1)</f>
        <v>Hair Mousses</v>
      </c>
      <c r="C153" s="9" t="str">
        <f>_xlfn.XLOOKUP($E153,'Copy of Raw Data'!$E:$E,'Copy of Raw Data'!C:C,"ERROR",0,1)</f>
        <v>Herbal Essences</v>
      </c>
      <c r="D153" s="9" t="str">
        <f>_xlfn.XLOOKUP($E153,'Copy of Raw Data'!$E:$E,'Copy of Raw Data'!D:D,"ERROR",0,1)</f>
        <v>www.amazon.com/dp/B0725R6WLQ</v>
      </c>
      <c r="E153" s="9" t="s">
        <v>576</v>
      </c>
      <c r="F153" s="9" t="str">
        <f>_xlfn.XLOOKUP($E153,'Copy of Raw Data'!$E:$E,'Copy of Raw Data'!F:F,"ERROR",0,1)</f>
        <v>Herb Ess Mousse Twst Size 6.8z Herbal Essences Totally Twisted Curl Boosting Mousse</v>
      </c>
      <c r="G153" s="9">
        <f>_xlfn.XLOOKUP($E153,'Copy of Raw Data'!$E:$E,'Copy of Raw Data'!G:G,"ERROR",0,1)</f>
        <v>488</v>
      </c>
      <c r="H153" s="9">
        <f>_xlfn.XLOOKUP($E153,'Copy of Raw Data'!$E:$E,'Copy of Raw Data'!H:H,"ERROR",0,1)</f>
        <v>13517.05</v>
      </c>
      <c r="I153" s="9">
        <f>_xlfn.XLOOKUP($E153,'Copy of Raw Data'!$E:$E,'Copy of Raw Data'!I:I,"ERROR",0,1)</f>
        <v>0.000554691163890658</v>
      </c>
      <c r="J153" s="9" t="str">
        <f>_xlfn.XLOOKUP($E153,'Copy of Raw Data'!$E:$E,'Copy of 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20 to 30</v>
      </c>
      <c r="L153" s="9">
        <f>_xlfn.XLOOKUP($E153,'Copy of Raw Data'!$E:$E,'Copy of Raw Data'!L:L,"ERROR",0,1)</f>
        <v>28.65</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30 to 40</v>
      </c>
      <c r="N153" s="9">
        <f>_xlfn.XLOOKUP($E153,'Copy of Raw Data'!$E:$E,'Copy of Raw Data'!N:N,"ERROR",0,1)</f>
        <v>34.85</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15% to 20%</v>
      </c>
      <c r="P153" s="16">
        <f t="shared" si="42"/>
        <v>0.177905308464849</v>
      </c>
      <c r="Q153" s="9">
        <f>_xlfn.XLOOKUP($E153,'Copy of Raw Data'!$E:$E,'Copy of Raw Data'!Q:Q,"ERROR",0,1)</f>
        <v>6.8</v>
      </c>
      <c r="R153" s="9" t="str">
        <f>_xlfn.XLOOKUP($E153,'Copy of Raw Data'!$E:$E,'Copy of Raw Data'!R:R,"ERROR",0,1)</f>
        <v>fl oz</v>
      </c>
      <c r="S153" s="17">
        <f t="shared" si="41"/>
        <v>4.05118778280543</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4 to 5</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0.1 to 0.2</v>
      </c>
      <c r="V153" s="17">
        <f t="shared" si="43"/>
        <v>0.166651491896673</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0.1 to 0.2</v>
      </c>
      <c r="X153" s="17">
        <f t="shared" si="44"/>
        <v>0.137003306824668</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6 to 8</v>
      </c>
      <c r="Z153" s="17">
        <f t="array" ref="Z153">_xlfn.IFS(AA153="oz",_xlfn.IFS(R153="oz",Q153,R153="fl oz",Q153*1.04,R153="ml",Q153*0.0338),AA153="fl oz",_xlfn.IFS(R153="oz",Q153/1.04,R153="fl oz",Q153,R153="ml",Q153*0.0338/1.04),AA153="ml",_xlfn.IFS(R153="oz",Q153/0.0338,R153="fl oz",Q153*1.04/0.0338,R153="ml",Q153))</f>
        <v>7.072</v>
      </c>
      <c r="AA153" s="9" t="str">
        <f>_xlfn.XLOOKUP($E153,'Copy of Raw Data'!$E:$E,'Copy of Raw Data'!AA:AA,"ERROR",0,1)</f>
        <v>oz</v>
      </c>
      <c r="AB153" s="9"/>
      <c r="AC153" s="9"/>
      <c r="AD153" s="9"/>
      <c r="AE153" s="9"/>
      <c r="AF153" s="9"/>
    </row>
    <row r="154" hidden="1" spans="1:32">
      <c r="A154" s="9" t="str">
        <f>_xlfn.XLOOKUP($E154,'Copy of Raw Data'!$E:$E,'Copy of Raw Data'!A:A,"ERROR",0,1)</f>
        <v>US</v>
      </c>
      <c r="B154" s="9" t="str">
        <f>_xlfn.XLOOKUP($E154,'Copy of Raw Data'!$E:$E,'Copy of Raw Data'!B:B,"ERROR",0,1)</f>
        <v>Hair Mousses</v>
      </c>
      <c r="C154" s="9" t="str">
        <f>_xlfn.XLOOKUP($E154,'Copy of Raw Data'!$E:$E,'Copy of Raw Data'!C:C,"ERROR",0,1)</f>
        <v>IWELL Signature</v>
      </c>
      <c r="D154" s="9" t="str">
        <f>_xlfn.XLOOKUP($E154,'Copy of Raw Data'!$E:$E,'Copy of Raw Data'!D:D,"ERROR",0,1)</f>
        <v>www.amazon.com/dp/B0BB3CPRKH</v>
      </c>
      <c r="E154" s="9" t="s">
        <v>579</v>
      </c>
      <c r="F154" s="9" t="str">
        <f>_xlfn.XLOOKUP($E154,'Copy of Raw Data'!$E:$E,'Copy of Raw Data'!F:F,"ERROR",0,1)</f>
        <v>IWELL Signature Lace Tint Mousse 7 Fl oz (200ml) | Concealer Tinted Mousse for Lace Wigs Hair Wigs | Perfect Match Your Skin Tone | Easy Tinting | Quick-Drying | Safe and Convenient | Value Size 7 fl oz (Deep Dark Brown)</v>
      </c>
      <c r="G154" s="9">
        <f>_xlfn.XLOOKUP($E154,'Copy of Raw Data'!$E:$E,'Copy of Raw Data'!G:G,"ERROR",0,1)</f>
        <v>1488</v>
      </c>
      <c r="H154" s="9">
        <f>_xlfn.XLOOKUP($E154,'Copy of Raw Data'!$E:$E,'Copy of Raw Data'!H:H,"ERROR",0,1)</f>
        <v>13047.09</v>
      </c>
      <c r="I154" s="9">
        <f>_xlfn.XLOOKUP($E154,'Copy of Raw Data'!$E:$E,'Copy of Raw Data'!I:I,"ERROR",0,1)</f>
        <v>0.000541338193936839</v>
      </c>
      <c r="J154" s="9" t="str">
        <f>_xlfn.XLOOKUP($E154,'Copy of Raw Data'!$E:$E,'Copy of 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5 to 10</v>
      </c>
      <c r="L154" s="9">
        <f>_xlfn.XLOOKUP($E154,'Copy of Raw Data'!$E:$E,'Copy of Raw Data'!L:L,"ERROR",0,1)</f>
        <v>9.01</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10 to 15</v>
      </c>
      <c r="N154" s="9">
        <f>_xlfn.XLOOKUP($E154,'Copy of Raw Data'!$E:$E,'Copy of Raw Data'!N:N,"ERROR",0,1)</f>
        <v>11.23</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42"/>
        <v>0.197684772929653</v>
      </c>
      <c r="Q154" s="9">
        <f>_xlfn.XLOOKUP($E154,'Copy of Raw Data'!$E:$E,'Copy of Raw Data'!Q:Q,"ERROR",0,1)</f>
        <v>7</v>
      </c>
      <c r="R154" s="9" t="str">
        <f>_xlfn.XLOOKUP($E154,'Copy of Raw Data'!$E:$E,'Copy of Raw Data'!R:R,"ERROR",0,1)</f>
        <v>fl oz</v>
      </c>
      <c r="S154" s="17">
        <f t="shared" si="41"/>
        <v>1.23763736263736</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1 to 2</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0.05 to 0.1</v>
      </c>
      <c r="V154" s="17">
        <f t="shared" si="43"/>
        <v>0.052167142968631</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 to 0.05</v>
      </c>
      <c r="X154" s="17">
        <f t="shared" si="44"/>
        <v>0.0418544931564884</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7.28</v>
      </c>
      <c r="AA154" s="9" t="str">
        <f>_xlfn.XLOOKUP($E154,'Copy of Raw Data'!$E:$E,'Copy of Raw Data'!AA:AA,"ERROR",0,1)</f>
        <v>oz</v>
      </c>
      <c r="AB154" s="9"/>
      <c r="AC154" s="9"/>
      <c r="AD154" s="9"/>
      <c r="AE154" s="9"/>
      <c r="AF154" s="9"/>
    </row>
    <row r="155" hidden="1" spans="1:32">
      <c r="A155" s="9" t="str">
        <f>_xlfn.XLOOKUP($E155,'Copy of Raw Data'!$E:$E,'Copy of Raw Data'!A:A,"ERROR",0,1)</f>
        <v>US</v>
      </c>
      <c r="B155" s="9" t="str">
        <f>_xlfn.XLOOKUP($E155,'Copy of Raw Data'!$E:$E,'Copy of Raw Data'!B:B,"ERROR",0,1)</f>
        <v>Hair Mousses</v>
      </c>
      <c r="C155" s="9" t="str">
        <f>_xlfn.XLOOKUP($E155,'Copy of Raw Data'!$E:$E,'Copy of Raw Data'!C:C,"ERROR",0,1)</f>
        <v>L'Oreal Paris</v>
      </c>
      <c r="D155" s="9" t="str">
        <f>_xlfn.XLOOKUP($E155,'Copy of Raw Data'!$E:$E,'Copy of Raw Data'!D:D,"ERROR",0,1)</f>
        <v>www.amazon.com/dp/B00LXMDK42</v>
      </c>
      <c r="E155" s="9" t="s">
        <v>582</v>
      </c>
      <c r="F155" s="9" t="str">
        <f>_xlfn.XLOOKUP($E155,'Copy of Raw Data'!$E:$E,'Copy of Raw Data'!F:F,"ERROR",0,1)</f>
        <v>Loreal Advances Hair Style Curve It Curl Mousse 8.3z (Pack of 3)</v>
      </c>
      <c r="G155" s="9">
        <f>_xlfn.XLOOKUP($E155,'Copy of Raw Data'!$E:$E,'Copy of Raw Data'!G:G,"ERROR",0,1)</f>
        <v>569</v>
      </c>
      <c r="H155" s="9">
        <f>_xlfn.XLOOKUP($E155,'Copy of Raw Data'!$E:$E,'Copy of Raw Data'!H:H,"ERROR",0,1)</f>
        <v>12733.01</v>
      </c>
      <c r="I155" s="9">
        <f>_xlfn.XLOOKUP($E155,'Copy of Raw Data'!$E:$E,'Copy of Raw Data'!I:I,"ERROR",0,1)</f>
        <v>0.000533784208642026</v>
      </c>
      <c r="J155" s="9" t="str">
        <f>_xlfn.XLOOKUP($E155,'Copy of Raw Data'!$E:$E,'Copy of 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20 to 30</v>
      </c>
      <c r="L155" s="9">
        <f>_xlfn.XLOOKUP($E155,'Copy of Raw Data'!$E:$E,'Copy of Raw Data'!L:L,"ERROR",0,1)</f>
        <v>22.62</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20 to 30</v>
      </c>
      <c r="N155" s="9">
        <f>_xlfn.XLOOKUP($E155,'Copy of Raw Data'!$E:$E,'Copy of Raw Data'!N:N,"ERROR",0,1)</f>
        <v>24.32</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6% to 8%</v>
      </c>
      <c r="P155" s="16">
        <f t="shared" si="42"/>
        <v>0.0699013157894737</v>
      </c>
      <c r="Q155" s="9">
        <f>_xlfn.XLOOKUP($E155,'Copy of Raw Data'!$E:$E,'Copy of Raw Data'!Q:Q,"ERROR",0,1)</f>
        <v>24.9</v>
      </c>
      <c r="R155" s="9" t="str">
        <f>_xlfn.XLOOKUP($E155,'Copy of Raw Data'!$E:$E,'Copy of Raw Data'!R:R,"ERROR",0,1)</f>
        <v>oz</v>
      </c>
      <c r="S155" s="17">
        <f t="shared" si="41"/>
        <v>0.908433734939759</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0.75 to 1</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17">
        <f t="shared" si="43"/>
        <v>0.0330303289587162</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44"/>
        <v>0.0307214655035427</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20 to 25</v>
      </c>
      <c r="Z155" s="17">
        <f t="array" ref="Z155">_xlfn.IFS(AA155="oz",_xlfn.IFS(R155="oz",Q155,R155="fl oz",Q155*1.04,R155="ml",Q155*0.0338),AA155="fl oz",_xlfn.IFS(R155="oz",Q155/1.04,R155="fl oz",Q155,R155="ml",Q155*0.0338/1.04),AA155="ml",_xlfn.IFS(R155="oz",Q155/0.0338,R155="fl oz",Q155*1.04/0.0338,R155="ml",Q155))</f>
        <v>24.9</v>
      </c>
      <c r="AA155" s="9" t="str">
        <f>_xlfn.XLOOKUP($E155,'Copy of Raw Data'!$E:$E,'Copy of Raw Data'!AA:AA,"ERROR",0,1)</f>
        <v>oz</v>
      </c>
      <c r="AB155" s="9"/>
      <c r="AC155" s="9"/>
      <c r="AD155" s="9"/>
      <c r="AE155" s="9"/>
      <c r="AF155" s="9"/>
    </row>
    <row r="156" hidden="1" spans="1:32">
      <c r="A156" s="9" t="str">
        <f>_xlfn.XLOOKUP($E156,'Copy of Raw Data'!$E:$E,'Copy of Raw Data'!A:A,"ERROR",0,1)</f>
        <v>US</v>
      </c>
      <c r="B156" s="9" t="str">
        <f>_xlfn.XLOOKUP($E156,'Copy of Raw Data'!$E:$E,'Copy of Raw Data'!B:B,"ERROR",0,1)</f>
        <v>Hair Mousses</v>
      </c>
      <c r="C156" s="9" t="str">
        <f>_xlfn.XLOOKUP($E156,'Copy of Raw Data'!$E:$E,'Copy of Raw Data'!C:C,"ERROR",0,1)</f>
        <v>Red by Kiss</v>
      </c>
      <c r="D156" s="9" t="str">
        <f>_xlfn.XLOOKUP($E156,'Copy of Raw Data'!$E:$E,'Copy of Raw Data'!D:D,"ERROR",0,1)</f>
        <v>www.amazon.com/dp/B0BWZQMPGL</v>
      </c>
      <c r="E156" s="9" t="s">
        <v>586</v>
      </c>
      <c r="F156" s="9" t="str">
        <f>_xlfn.XLOOKUP($E156,'Copy of Raw Data'!$E:$E,'Copy of Raw Data'!F:F,"ERROR",0,1)</f>
        <v>Red by Kiss Foaming Mousse, Maximum Shine Wrap Mousse – Reduces and Prevent Frizz, Define Curls, Hold Styles, Nourishes Dry and Crips Hair, Enriched with Certified Organic Jamaican Black Castor Oil</v>
      </c>
      <c r="G156" s="9">
        <f>_xlfn.XLOOKUP($E156,'Copy of Raw Data'!$E:$E,'Copy of Raw Data'!G:G,"ERROR",0,1)</f>
        <v>1586</v>
      </c>
      <c r="H156" s="9">
        <f>_xlfn.XLOOKUP($E156,'Copy of Raw Data'!$E:$E,'Copy of Raw Data'!H:H,"ERROR",0,1)</f>
        <v>12555.33</v>
      </c>
      <c r="I156" s="9">
        <f>_xlfn.XLOOKUP($E156,'Copy of Raw Data'!$E:$E,'Copy of Raw Data'!I:I,"ERROR",0,1)</f>
        <v>0.000531354502093183</v>
      </c>
      <c r="J156" s="9" t="str">
        <f>_xlfn.XLOOKUP($E156,'Copy of Raw Data'!$E:$E,'Copy of 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5 to 10</v>
      </c>
      <c r="L156" s="9">
        <f>_xlfn.XLOOKUP($E156,'Copy of Raw Data'!$E:$E,'Copy of Raw Data'!L:L,"ERROR",0,1)</f>
        <v>7.91</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5 to 10</v>
      </c>
      <c r="N156" s="9">
        <f>_xlfn.XLOOKUP($E156,'Copy of Raw Data'!$E:$E,'Copy of Raw Data'!N:N,"ERROR",0,1)</f>
        <v>7.99</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0% to 2%</v>
      </c>
      <c r="P156" s="16">
        <f t="shared" si="42"/>
        <v>0.0100125156445557</v>
      </c>
      <c r="Q156" s="9">
        <f>_xlfn.XLOOKUP($E156,'Copy of Raw Data'!$E:$E,'Copy of Raw Data'!Q:Q,"ERROR",0,1)</f>
        <v>8.7</v>
      </c>
      <c r="R156" s="9" t="str">
        <f>_xlfn.XLOOKUP($E156,'Copy of Raw Data'!$E:$E,'Copy of Raw Data'!R:R,"ERROR",0,1)</f>
        <v>fl oz</v>
      </c>
      <c r="S156" s="17">
        <f t="shared" si="41"/>
        <v>0.874226348364279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43"/>
        <v>0.0298636483376376</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44"/>
        <v>0.0295646380914535</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8 to 10</v>
      </c>
      <c r="Z156" s="17">
        <f t="array" ref="Z156">_xlfn.IFS(AA156="oz",_xlfn.IFS(R156="oz",Q156,R156="fl oz",Q156*1.04,R156="ml",Q156*0.0338),AA156="fl oz",_xlfn.IFS(R156="oz",Q156/1.04,R156="fl oz",Q156,R156="ml",Q156*0.0338/1.04),AA156="ml",_xlfn.IFS(R156="oz",Q156/0.0338,R156="fl oz",Q156*1.04/0.0338,R156="ml",Q156))</f>
        <v>9.048</v>
      </c>
      <c r="AA156" s="9" t="str">
        <f>_xlfn.XLOOKUP($E156,'Copy of Raw Data'!$E:$E,'Copy of Raw Data'!AA:AA,"ERROR",0,1)</f>
        <v>oz</v>
      </c>
      <c r="AB156" s="9"/>
      <c r="AC156" s="9"/>
      <c r="AD156" s="9"/>
      <c r="AE156" s="9"/>
      <c r="AF156" s="9"/>
    </row>
    <row r="157" hidden="1" spans="1:32">
      <c r="A157" s="9" t="str">
        <f>_xlfn.XLOOKUP($E157,'Copy of Raw Data'!$E:$E,'Copy of Raw Data'!A:A,"ERROR",0,1)</f>
        <v>US</v>
      </c>
      <c r="B157" s="9" t="str">
        <f>_xlfn.XLOOKUP($E157,'Copy of Raw Data'!$E:$E,'Copy of Raw Data'!B:B,"ERROR",0,1)</f>
        <v>Hair Mousses</v>
      </c>
      <c r="C157" s="9" t="str">
        <f>_xlfn.XLOOKUP($E157,'Copy of Raw Data'!$E:$E,'Copy of Raw Data'!C:C,"ERROR",0,1)</f>
        <v>Goiple</v>
      </c>
      <c r="D157" s="9" t="str">
        <f>_xlfn.XLOOKUP($E157,'Copy of Raw Data'!$E:$E,'Copy of Raw Data'!D:D,"ERROR",0,1)</f>
        <v>www.amazon.com/dp/B09DL9SPXZ</v>
      </c>
      <c r="E157" s="9" t="s">
        <v>589</v>
      </c>
      <c r="F157" s="9" t="str">
        <f>_xlfn.XLOOKUP($E157,'Copy of Raw Data'!$E:$E,'Copy of Raw Data'!F:F,"ERROR",0,1)</f>
        <v>Goiple Strong Hold Braid Gel Good for Twist, Locs, Braids, Edge No Flake Extra Hold High Shine Braiding Gel &amp; Edge Control 8.8oz with Hair Combs</v>
      </c>
      <c r="G157" s="9">
        <f>_xlfn.XLOOKUP($E157,'Copy of Raw Data'!$E:$E,'Copy of Raw Data'!G:G,"ERROR",0,1)</f>
        <v>1251</v>
      </c>
      <c r="H157" s="9">
        <f>_xlfn.XLOOKUP($E157,'Copy of Raw Data'!$E:$E,'Copy of Raw Data'!H:H,"ERROR",0,1)</f>
        <v>12498.18</v>
      </c>
      <c r="I157" s="9">
        <f>_xlfn.XLOOKUP($E157,'Copy of Raw Data'!$E:$E,'Copy of Raw Data'!I:I,"ERROR",0,1)</f>
        <v>0.00051748370491688</v>
      </c>
      <c r="J157" s="9" t="str">
        <f>_xlfn.XLOOKUP($E157,'Copy of Raw Data'!$E:$E,'Copy of 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_xlfn.XLOOKUP($E157,'Copy of Raw Data'!$E:$E,'Copy of Raw Data'!L:L,"ERROR",0,1)</f>
        <v>9.99</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_xlfn.XLOOKUP($E157,'Copy of Raw Data'!$E:$E,'Copy of Raw Data'!N:N,"ERROR",0,1)</f>
        <v>9.99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No Discount</v>
      </c>
      <c r="P157" s="16">
        <f t="shared" si="42"/>
        <v>0</v>
      </c>
      <c r="Q157" s="9">
        <f>_xlfn.XLOOKUP($E157,'Copy of Raw Data'!$E:$E,'Copy of Raw Data'!Q:Q,"ERROR",0,1)</f>
        <v>8.8</v>
      </c>
      <c r="R157" s="9" t="str">
        <f>_xlfn.XLOOKUP($E157,'Copy of Raw Data'!$E:$E,'Copy of Raw Data'!R:R,"ERROR",0,1)</f>
        <v>oz</v>
      </c>
      <c r="S157" s="17">
        <f t="shared" si="41"/>
        <v>1.13522727272727</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1 to 2</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43"/>
        <v>0.0383911827097488</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44"/>
        <v>0.0383911827097488</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8.8</v>
      </c>
      <c r="AA157" s="9" t="str">
        <f>_xlfn.XLOOKUP($E157,'Copy of Raw Data'!$E:$E,'Copy of Raw Data'!AA:AA,"ERROR",0,1)</f>
        <v>oz</v>
      </c>
      <c r="AB157" s="9"/>
      <c r="AC157" s="9"/>
      <c r="AD157" s="9"/>
      <c r="AE157" s="9"/>
      <c r="AF157" s="9"/>
    </row>
    <row r="158" hidden="1" spans="1:32">
      <c r="A158" s="9" t="str">
        <f>_xlfn.XLOOKUP($E158,'Copy of Raw Data'!$E:$E,'Copy of Raw Data'!A:A,"ERROR",0,1)</f>
        <v>US</v>
      </c>
      <c r="B158" s="9" t="str">
        <f>_xlfn.XLOOKUP($E158,'Copy of Raw Data'!$E:$E,'Copy of Raw Data'!B:B,"ERROR",0,1)</f>
        <v>Hair Mousses</v>
      </c>
      <c r="C158" s="9" t="str">
        <f>_xlfn.XLOOKUP($E158,'Copy of Raw Data'!$E:$E,'Copy of Raw Data'!C:C,"ERROR",0,1)</f>
        <v>Aussie</v>
      </c>
      <c r="D158" s="9" t="str">
        <f>_xlfn.XLOOKUP($E158,'Copy of Raw Data'!$E:$E,'Copy of Raw Data'!D:D,"ERROR",0,1)</f>
        <v>www.amazon.com/dp/B07M7XR34H</v>
      </c>
      <c r="E158" s="9" t="s">
        <v>592</v>
      </c>
      <c r="F158" s="9" t="str">
        <f>_xlfn.XLOOKUP($E158,'Copy of Raw Data'!$E:$E,'Copy of Raw Data'!F:F,"ERROR",0,1)</f>
        <v>Aussie Mousse Volume 6 Ounce Head Strong (Max Hold) (2 Pack)</v>
      </c>
      <c r="G158" s="9">
        <f>_xlfn.XLOOKUP($E158,'Copy of Raw Data'!$E:$E,'Copy of Raw Data'!G:G,"ERROR",0,1)</f>
        <v>763</v>
      </c>
      <c r="H158" s="9">
        <f>_xlfn.XLOOKUP($E158,'Copy of Raw Data'!$E:$E,'Copy of Raw Data'!H:H,"ERROR",0,1)</f>
        <v>12171.92</v>
      </c>
      <c r="I158" s="9">
        <f>_xlfn.XLOOKUP($E158,'Copy of Raw Data'!$E:$E,'Copy of Raw Data'!I:I,"ERROR",0,1)</f>
        <v>0.0005002712640881</v>
      </c>
      <c r="J158" s="9" t="str">
        <f>_xlfn.XLOOKUP($E158,'Copy of Raw Data'!$E:$E,'Copy of 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15 to 20</v>
      </c>
      <c r="L158" s="9">
        <f>_xlfn.XLOOKUP($E158,'Copy of Raw Data'!$E:$E,'Copy of Raw Data'!L:L,"ERROR",0,1)</f>
        <v>16.12</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15 to 20</v>
      </c>
      <c r="N158" s="9">
        <f>_xlfn.XLOOKUP($E158,'Copy of Raw Data'!$E:$E,'Copy of Raw Data'!N:N,"ERROR",0,1)</f>
        <v>17.02</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4% to 6%</v>
      </c>
      <c r="P158" s="16">
        <f t="shared" si="42"/>
        <v>0.0528789659224441</v>
      </c>
      <c r="Q158" s="9">
        <f>_xlfn.XLOOKUP($E158,'Copy of Raw Data'!$E:$E,'Copy of Raw Data'!Q:Q,"ERROR",0,1)</f>
        <v>12</v>
      </c>
      <c r="R158" s="9" t="str">
        <f>_xlfn.XLOOKUP($E158,'Copy of Raw Data'!$E:$E,'Copy of Raw Data'!R:R,"ERROR",0,1)</f>
        <v>oz</v>
      </c>
      <c r="S158" s="17">
        <f t="shared" si="41"/>
        <v>1.34333333333333</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43"/>
        <v>0.0479652801262541</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44"/>
        <v>0.0454289257129974</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10 to 15</v>
      </c>
      <c r="Z158" s="17">
        <f t="array" ref="Z158">_xlfn.IFS(AA158="oz",_xlfn.IFS(R158="oz",Q158,R158="fl oz",Q158*1.04,R158="ml",Q158*0.0338),AA158="fl oz",_xlfn.IFS(R158="oz",Q158/1.04,R158="fl oz",Q158,R158="ml",Q158*0.0338/1.04),AA158="ml",_xlfn.IFS(R158="oz",Q158/0.0338,R158="fl oz",Q158*1.04/0.0338,R158="ml",Q158))</f>
        <v>12</v>
      </c>
      <c r="AA158" s="9" t="str">
        <f>_xlfn.XLOOKUP($E158,'Copy of Raw Data'!$E:$E,'Copy of Raw Data'!AA:AA,"ERROR",0,1)</f>
        <v>oz</v>
      </c>
      <c r="AB158" s="9"/>
      <c r="AC158" s="9"/>
      <c r="AD158" s="9"/>
      <c r="AE158" s="9"/>
      <c r="AF158" s="9"/>
    </row>
    <row r="159" hidden="1" spans="1:32">
      <c r="A159" s="9" t="str">
        <f>_xlfn.XLOOKUP($E159,'Copy of Raw Data'!$E:$E,'Copy of Raw Data'!A:A,"ERROR",0,1)</f>
        <v>US</v>
      </c>
      <c r="B159" s="9" t="str">
        <f>_xlfn.XLOOKUP($E159,'Copy of Raw Data'!$E:$E,'Copy of Raw Data'!B:B,"ERROR",0,1)</f>
        <v>Hair Mousses</v>
      </c>
      <c r="C159" s="9" t="str">
        <f>_xlfn.XLOOKUP($E159,'Copy of Raw Data'!$E:$E,'Copy of Raw Data'!C:C,"ERROR",0,1)</f>
        <v>herbal essences</v>
      </c>
      <c r="D159" s="9" t="str">
        <f>_xlfn.XLOOKUP($E159,'Copy of Raw Data'!$E:$E,'Copy of Raw Data'!D:D,"ERROR",0,1)</f>
        <v>www.amazon.com/dp/B001E5E9UC</v>
      </c>
      <c r="E159" s="9" t="s">
        <v>595</v>
      </c>
      <c r="F159" s="9" t="str">
        <f>_xlfn.XLOOKUP($E159,'Copy of Raw Data'!$E:$E,'Copy of Raw Data'!F:F,"ERROR",0,1)</f>
        <v>Herbal Essences Body Envy Volumizing Mousse 6.8 oz ( Pack of 12)</v>
      </c>
      <c r="G159" s="9">
        <f>_xlfn.XLOOKUP($E159,'Copy of Raw Data'!$E:$E,'Copy of Raw Data'!G:G,"ERROR",0,1)</f>
        <v>250</v>
      </c>
      <c r="H159" s="9">
        <f>_xlfn.XLOOKUP($E159,'Copy of Raw Data'!$E:$E,'Copy of Raw Data'!H:H,"ERROR",0,1)</f>
        <v>11767.06</v>
      </c>
      <c r="I159" s="9">
        <f>_xlfn.XLOOKUP($E159,'Copy of Raw Data'!$E:$E,'Copy of Raw Data'!I:I,"ERROR",0,1)</f>
        <v>0.000489049123394614</v>
      </c>
      <c r="J159" s="9" t="str">
        <f>_xlfn.XLOOKUP($E159,'Copy of Raw Data'!$E:$E,'Copy of 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40 to 50</v>
      </c>
      <c r="L159" s="9">
        <f>_xlfn.XLOOKUP($E159,'Copy of Raw Data'!$E:$E,'Copy of Raw Data'!L:L,"ERROR",0,1)</f>
        <v>47.26</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50 to 75</v>
      </c>
      <c r="N159" s="9">
        <f>_xlfn.XLOOKUP($E159,'Copy of Raw Data'!$E:$E,'Copy of Raw Data'!N:N,"ERROR",0,1)</f>
        <v>55.97</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15% to 20%</v>
      </c>
      <c r="P159" s="16">
        <f t="shared" si="42"/>
        <v>0.155619081650884</v>
      </c>
      <c r="Q159" s="9">
        <f>_xlfn.XLOOKUP($E159,'Copy of Raw Data'!$E:$E,'Copy of Raw Data'!Q:Q,"ERROR",0,1)</f>
        <v>81.6</v>
      </c>
      <c r="R159" s="9" t="str">
        <f>_xlfn.XLOOKUP($E159,'Copy of Raw Data'!$E:$E,'Copy of Raw Data'!R:R,"ERROR",0,1)</f>
        <v>fl oz</v>
      </c>
      <c r="S159" s="17">
        <f t="shared" si="41"/>
        <v>0.556891025641026</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0.5 to 0.75</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43"/>
        <v>0.0223038833129048</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44"/>
        <v>0.0188329734745021</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50+</v>
      </c>
      <c r="Z159" s="17">
        <f t="array" ref="Z159">_xlfn.IFS(AA159="oz",_xlfn.IFS(R159="oz",Q159,R159="fl oz",Q159*1.04,R159="ml",Q159*0.0338),AA159="fl oz",_xlfn.IFS(R159="oz",Q159/1.04,R159="fl oz",Q159,R159="ml",Q159*0.0338/1.04),AA159="ml",_xlfn.IFS(R159="oz",Q159/0.0338,R159="fl oz",Q159*1.04/0.0338,R159="ml",Q159))</f>
        <v>84.864</v>
      </c>
      <c r="AA159" s="9" t="str">
        <f>_xlfn.XLOOKUP($E159,'Copy of Raw Data'!$E:$E,'Copy of Raw Data'!AA:AA,"ERROR",0,1)</f>
        <v>oz</v>
      </c>
      <c r="AB159" s="9"/>
      <c r="AC159" s="9"/>
      <c r="AD159" s="9"/>
      <c r="AE159" s="9"/>
      <c r="AF159" s="9"/>
    </row>
    <row r="160" hidden="1" spans="1:32">
      <c r="A160" s="9" t="str">
        <f>_xlfn.XLOOKUP($E160,'Copy of Raw Data'!$E:$E,'Copy of Raw Data'!A:A,"ERROR",0,1)</f>
        <v>US</v>
      </c>
      <c r="B160" s="9" t="str">
        <f>_xlfn.XLOOKUP($E160,'Copy of Raw Data'!$E:$E,'Copy of Raw Data'!B:B,"ERROR",0,1)</f>
        <v>Hair Mousses</v>
      </c>
      <c r="C160" s="9" t="str">
        <f>_xlfn.XLOOKUP($E160,'Copy of Raw Data'!$E:$E,'Copy of Raw Data'!C:C,"ERROR",0,1)</f>
        <v>Got2B</v>
      </c>
      <c r="D160" s="9" t="str">
        <f>_xlfn.XLOOKUP($E160,'Copy of Raw Data'!$E:$E,'Copy of Raw Data'!D:D,"ERROR",0,1)</f>
        <v>www.amazon.com/dp/B01N4BHD1H</v>
      </c>
      <c r="E160" s="9" t="s">
        <v>598</v>
      </c>
      <c r="F160" s="9" t="str">
        <f>_xlfn.XLOOKUP($E160,'Copy of Raw Data'!$E:$E,'Copy of Raw Data'!F:F,"ERROR",0,1)</f>
        <v>Got 2B Volumaniac Mousse Bodifying 8 Ounce (Pack of 2)</v>
      </c>
      <c r="G160" s="9">
        <f>_xlfn.XLOOKUP($E160,'Copy of Raw Data'!$E:$E,'Copy of Raw Data'!G:G,"ERROR",0,1)</f>
        <v>544</v>
      </c>
      <c r="H160" s="9">
        <f>_xlfn.XLOOKUP($E160,'Copy of Raw Data'!$E:$E,'Copy of Raw Data'!H:H,"ERROR",0,1)</f>
        <v>11503.1</v>
      </c>
      <c r="I160" s="9">
        <f>_xlfn.XLOOKUP($E160,'Copy of Raw Data'!$E:$E,'Copy of Raw Data'!I:I,"ERROR",0,1)</f>
        <v>0.000485529343776438</v>
      </c>
      <c r="J160" s="9" t="str">
        <f>_xlfn.XLOOKUP($E160,'Copy of Raw Data'!$E:$E,'Copy of 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20 to 30</v>
      </c>
      <c r="L160" s="9">
        <f>_xlfn.XLOOKUP($E160,'Copy of Raw Data'!$E:$E,'Copy of Raw Data'!L:L,"ERROR",0,1)</f>
        <v>21.25</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30 to 40</v>
      </c>
      <c r="N160" s="9">
        <f>_xlfn.XLOOKUP($E160,'Copy of Raw Data'!$E:$E,'Copy of Raw Data'!N:N,"ERROR",0,1)</f>
        <v>31.17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30% to 40%</v>
      </c>
      <c r="P160" s="16">
        <f t="shared" si="42"/>
        <v>0.318254732114212</v>
      </c>
      <c r="Q160" s="9">
        <f>_xlfn.XLOOKUP($E160,'Copy of Raw Data'!$E:$E,'Copy of Raw Data'!Q:Q,"ERROR",0,1)</f>
        <v>16</v>
      </c>
      <c r="R160" s="9" t="str">
        <f>_xlfn.XLOOKUP($E160,'Copy of Raw Data'!$E:$E,'Copy of Raw Data'!R:R,"ERROR",0,1)</f>
        <v>oz</v>
      </c>
      <c r="S160" s="17">
        <f t="shared" si="41"/>
        <v>1.328125</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1 to 2</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0.05 to 0.1</v>
      </c>
      <c r="V160" s="17">
        <f t="shared" si="43"/>
        <v>0.0658818058843422</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44"/>
        <v>0.0449146094014204</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15 to 20</v>
      </c>
      <c r="Z160" s="17">
        <f t="array" ref="Z160">_xlfn.IFS(AA160="oz",_xlfn.IFS(R160="oz",Q160,R160="fl oz",Q160*1.04,R160="ml",Q160*0.0338),AA160="fl oz",_xlfn.IFS(R160="oz",Q160/1.04,R160="fl oz",Q160,R160="ml",Q160*0.0338/1.04),AA160="ml",_xlfn.IFS(R160="oz",Q160/0.0338,R160="fl oz",Q160*1.04/0.0338,R160="ml",Q160))</f>
        <v>16</v>
      </c>
      <c r="AA160" s="9" t="str">
        <f>_xlfn.XLOOKUP($E160,'Copy of Raw Data'!$E:$E,'Copy of Raw Data'!AA:AA,"ERROR",0,1)</f>
        <v>oz</v>
      </c>
      <c r="AB160" s="9"/>
      <c r="AC160" s="9"/>
      <c r="AD160" s="9"/>
      <c r="AE160" s="9"/>
      <c r="AF160" s="9"/>
    </row>
    <row r="161" hidden="1" spans="1:32">
      <c r="A161" s="9" t="str">
        <f>_xlfn.XLOOKUP($E161,'Copy of Raw Data'!$E:$E,'Copy of Raw Data'!A:A,"ERROR",0,1)</f>
        <v>US</v>
      </c>
      <c r="B161" s="9" t="str">
        <f>_xlfn.XLOOKUP($E161,'Copy of Raw Data'!$E:$E,'Copy of Raw Data'!B:B,"ERROR",0,1)</f>
        <v>Hair Mousses</v>
      </c>
      <c r="C161" s="9" t="str">
        <f>_xlfn.XLOOKUP($E161,'Copy of Raw Data'!$E:$E,'Copy of Raw Data'!C:C,"ERROR",0,1)</f>
        <v>it's a 10 haircare</v>
      </c>
      <c r="D161" s="9" t="str">
        <f>_xlfn.XLOOKUP($E161,'Copy of Raw Data'!$E:$E,'Copy of Raw Data'!D:D,"ERROR",0,1)</f>
        <v>www.amazon.com/dp/B005FQQSZA</v>
      </c>
      <c r="E161" s="9" t="s">
        <v>602</v>
      </c>
      <c r="F161" s="9" t="str">
        <f>_xlfn.XLOOKUP($E161,'Copy of Raw Data'!$E:$E,'Copy of Raw Data'!F:F,"ERROR",0,1)</f>
        <v>It's a 10 Miracle Styling Mousse for Unisex, 9 Ounce</v>
      </c>
      <c r="G161" s="9">
        <f>_xlfn.XLOOKUP($E161,'Copy of Raw Data'!$E:$E,'Copy of Raw Data'!G:G,"ERROR",0,1)</f>
        <v>706</v>
      </c>
      <c r="H161" s="9">
        <f>_xlfn.XLOOKUP($E161,'Copy of Raw Data'!$E:$E,'Copy of Raw Data'!H:H,"ERROR",0,1)</f>
        <v>11420.31</v>
      </c>
      <c r="I161" s="9">
        <f>_xlfn.XLOOKUP($E161,'Copy of Raw Data'!$E:$E,'Copy of Raw Data'!I:I,"ERROR",0,1)</f>
        <v>0.000483282449793824</v>
      </c>
      <c r="J161" s="9" t="str">
        <f>_xlfn.XLOOKUP($E161,'Copy of Raw Data'!$E:$E,'Copy of 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15 to 20</v>
      </c>
      <c r="L161" s="9">
        <f>_xlfn.XLOOKUP($E161,'Copy of Raw Data'!$E:$E,'Copy of Raw Data'!L:L,"ERROR",0,1)</f>
        <v>16.18</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15 to 20</v>
      </c>
      <c r="N161" s="9">
        <f>_xlfn.XLOOKUP($E161,'Copy of Raw Data'!$E:$E,'Copy of Raw Data'!N:N,"ERROR",0,1)</f>
        <v>18.07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10% to 15%</v>
      </c>
      <c r="P161" s="16">
        <f t="shared" si="42"/>
        <v>0.104593248478141</v>
      </c>
      <c r="Q161" s="9">
        <f>_xlfn.XLOOKUP($E161,'Copy of Raw Data'!$E:$E,'Copy of Raw Data'!Q:Q,"ERROR",0,1)</f>
        <v>9</v>
      </c>
      <c r="R161" s="9" t="str">
        <f>_xlfn.XLOOKUP($E161,'Copy of Raw Data'!$E:$E,'Copy of Raw Data'!R:R,"ERROR",0,1)</f>
        <v>oz</v>
      </c>
      <c r="S161" s="17">
        <f t="shared" si="41"/>
        <v>1.79777777777778</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43"/>
        <v>0.0678991470334047</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0.05 to 0.1</v>
      </c>
      <c r="X161" s="17">
        <f t="shared" si="44"/>
        <v>0.060797354676286</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8 to 10</v>
      </c>
      <c r="Z161" s="17">
        <f t="array" ref="Z161">_xlfn.IFS(AA161="oz",_xlfn.IFS(R161="oz",Q161,R161="fl oz",Q161*1.04,R161="ml",Q161*0.0338),AA161="fl oz",_xlfn.IFS(R161="oz",Q161/1.04,R161="fl oz",Q161,R161="ml",Q161*0.0338/1.04),AA161="ml",_xlfn.IFS(R161="oz",Q161/0.0338,R161="fl oz",Q161*1.04/0.0338,R161="ml",Q161))</f>
        <v>9</v>
      </c>
      <c r="AA161" s="9" t="str">
        <f>_xlfn.XLOOKUP($E161,'Copy of Raw Data'!$E:$E,'Copy of Raw Data'!AA:AA,"ERROR",0,1)</f>
        <v>oz</v>
      </c>
      <c r="AB161" s="9"/>
      <c r="AC161" s="9"/>
      <c r="AD161" s="9"/>
      <c r="AE161" s="9"/>
      <c r="AF161" s="9"/>
    </row>
    <row r="162" hidden="1" spans="1:32">
      <c r="A162" s="9" t="str">
        <f>_xlfn.XLOOKUP($E162,'Copy of Raw Data'!$E:$E,'Copy of Raw Data'!A:A,"ERROR",0,1)</f>
        <v>US</v>
      </c>
      <c r="B162" s="9" t="str">
        <f>_xlfn.XLOOKUP($E162,'Copy of Raw Data'!$E:$E,'Copy of Raw Data'!B:B,"ERROR",0,1)</f>
        <v>Hair Mousses</v>
      </c>
      <c r="C162" s="9" t="str">
        <f>_xlfn.XLOOKUP($E162,'Copy of Raw Data'!$E:$E,'Copy of Raw Data'!C:C,"ERROR",0,1)</f>
        <v>Pond's</v>
      </c>
      <c r="D162" s="9" t="str">
        <f>_xlfn.XLOOKUP($E162,'Copy of Raw Data'!$E:$E,'Copy of Raw Data'!D:D,"ERROR",0,1)</f>
        <v>www.amazon.com/dp/B08T4BVJPT</v>
      </c>
      <c r="E162" s="9" t="s">
        <v>606</v>
      </c>
      <c r="F162" s="9" t="str">
        <f>_xlfn.XLOOKUP($E162,'Copy of Raw Data'!$E:$E,'Copy of Raw Data'!F:F,"ERROR",0,1)</f>
        <v>Kristin Ess Hair Sea Salt Air Dry Mousse for Volume + Texture - Styling Product For Wavy + Curly Hair, Light Hold, For Fine to Medium Hair, Non-Sticky, Vegan, 6.7 fl oz</v>
      </c>
      <c r="G162" s="9">
        <f>_xlfn.XLOOKUP($E162,'Copy of Raw Data'!$E:$E,'Copy of Raw Data'!G:G,"ERROR",0,1)</f>
        <v>739</v>
      </c>
      <c r="H162" s="9">
        <f>_xlfn.XLOOKUP($E162,'Copy of Raw Data'!$E:$E,'Copy of Raw Data'!H:H,"ERROR",0,1)</f>
        <v>11367.46</v>
      </c>
      <c r="I162" s="9">
        <f>_xlfn.XLOOKUP($E162,'Copy of Raw Data'!$E:$E,'Copy of Raw Data'!I:I,"ERROR",0,1)</f>
        <v>0.000471987609219348</v>
      </c>
      <c r="J162" s="9" t="str">
        <f>_xlfn.XLOOKUP($E162,'Copy of Raw Data'!$E:$E,'Copy of 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_xlfn.XLOOKUP($E162,'Copy of Raw Data'!$E:$E,'Copy of Raw Data'!L:L,"ERROR",0,1)</f>
        <v>15.44</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_xlfn.XLOOKUP($E162,'Copy of Raw Data'!$E:$E,'Copy of Raw Data'!N:N,"ERROR",0,1)</f>
        <v>16.25</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4% to 6%</v>
      </c>
      <c r="P162" s="16">
        <f t="shared" si="42"/>
        <v>0.0498461538461539</v>
      </c>
      <c r="Q162" s="9">
        <f>_xlfn.XLOOKUP($E162,'Copy of Raw Data'!$E:$E,'Copy of Raw Data'!Q:Q,"ERROR",0,1)</f>
        <v>6.7</v>
      </c>
      <c r="R162" s="9" t="str">
        <f>_xlfn.XLOOKUP($E162,'Copy of Raw Data'!$E:$E,'Copy of Raw Data'!R:R,"ERROR",0,1)</f>
        <v>fl oz</v>
      </c>
      <c r="S162" s="17">
        <f t="shared" si="41"/>
        <v>2.2158438576349</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2 to 3</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43"/>
        <v>0.0788667417057425</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44"/>
        <v>0.0749355379653332</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17">
        <f t="array" ref="Z162">_xlfn.IFS(AA162="oz",_xlfn.IFS(R162="oz",Q162,R162="fl oz",Q162*1.04,R162="ml",Q162*0.0338),AA162="fl oz",_xlfn.IFS(R162="oz",Q162/1.04,R162="fl oz",Q162,R162="ml",Q162*0.0338/1.04),AA162="ml",_xlfn.IFS(R162="oz",Q162/0.0338,R162="fl oz",Q162*1.04/0.0338,R162="ml",Q162))</f>
        <v>6.968</v>
      </c>
      <c r="AA162" s="9" t="str">
        <f>_xlfn.XLOOKUP($E162,'Copy of Raw Data'!$E:$E,'Copy of Raw Data'!AA:AA,"ERROR",0,1)</f>
        <v>oz</v>
      </c>
      <c r="AB162" s="9"/>
      <c r="AC162" s="9"/>
      <c r="AD162" s="9"/>
      <c r="AE162" s="9"/>
      <c r="AF162" s="9"/>
    </row>
    <row r="163" hidden="1" spans="1:32">
      <c r="A163" s="9" t="str">
        <f>_xlfn.XLOOKUP($E163,'Copy of Raw Data'!$E:$E,'Copy of Raw Data'!A:A,"ERROR",0,1)</f>
        <v>US</v>
      </c>
      <c r="B163" s="9" t="str">
        <f>_xlfn.XLOOKUP($E163,'Copy of Raw Data'!$E:$E,'Copy of Raw Data'!B:B,"ERROR",0,1)</f>
        <v>Hair Mousses</v>
      </c>
      <c r="C163" s="9" t="str">
        <f>_xlfn.XLOOKUP($E163,'Copy of Raw Data'!$E:$E,'Copy of Raw Data'!C:C,"ERROR",0,1)</f>
        <v>ebin new york</v>
      </c>
      <c r="D163" s="9" t="str">
        <f>_xlfn.XLOOKUP($E163,'Copy of Raw Data'!$E:$E,'Copy of Raw Data'!D:D,"ERROR",0,1)</f>
        <v>www.amazon.com/dp/B0B61WLLX7</v>
      </c>
      <c r="E163" s="9" t="s">
        <v>610</v>
      </c>
      <c r="F163" s="9" t="str">
        <f>_xlfn.XLOOKUP($E163,'Copy of Raw Data'!$E:$E,'Copy of Raw Data'!F:F,"ERROR",0,1)</f>
        <v>EBIN NEW YORK TINTED LACE MOUSSE - Light Warm Brown, 3.38oz/ 100ml | Lightweight Foam with Highly Pigmented, Perfect Matching with Flawless Finish</v>
      </c>
      <c r="G163" s="9">
        <f>_xlfn.XLOOKUP($E163,'Copy of Raw Data'!$E:$E,'Copy of Raw Data'!G:G,"ERROR",0,1)</f>
        <v>1558</v>
      </c>
      <c r="H163" s="9">
        <f>_xlfn.XLOOKUP($E163,'Copy of Raw Data'!$E:$E,'Copy of Raw Data'!H:H,"ERROR",0,1)</f>
        <v>11101.79</v>
      </c>
      <c r="I163" s="9">
        <f>_xlfn.XLOOKUP($E163,'Copy of Raw Data'!$E:$E,'Copy of Raw Data'!I:I,"ERROR",0,1)</f>
        <v>0.000471698510277404</v>
      </c>
      <c r="J163" s="9" t="str">
        <f>_xlfn.XLOOKUP($E163,'Copy of Raw Data'!$E:$E,'Copy of 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5 to 10</v>
      </c>
      <c r="L163" s="9">
        <f>_xlfn.XLOOKUP($E163,'Copy of Raw Data'!$E:$E,'Copy of Raw Data'!L:L,"ERROR",0,1)</f>
        <v>7.22</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5 to 10</v>
      </c>
      <c r="N163" s="9">
        <f>_xlfn.XLOOKUP($E163,'Copy of Raw Data'!$E:$E,'Copy of Raw Data'!N:N,"ERROR",0,1)</f>
        <v>8.58</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15% to 20%</v>
      </c>
      <c r="P163" s="16">
        <f t="shared" si="42"/>
        <v>0.158508158508159</v>
      </c>
      <c r="Q163" s="9">
        <f>_xlfn.XLOOKUP($E163,'Copy of Raw Data'!$E:$E,'Copy of Raw Data'!Q:Q,"ERROR",0,1)</f>
        <v>3.38</v>
      </c>
      <c r="R163" s="9" t="str">
        <f>_xlfn.XLOOKUP($E163,'Copy of Raw Data'!$E:$E,'Copy of Raw Data'!R:R,"ERROR",0,1)</f>
        <v>oz</v>
      </c>
      <c r="S163" s="17">
        <f t="shared" si="41"/>
        <v>2.13609467455621</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43"/>
        <v>0.0858458416794568</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44"/>
        <v>0.0722385753992632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2 to 4</v>
      </c>
      <c r="Z163" s="17">
        <f t="array" ref="Z163">_xlfn.IFS(AA163="oz",_xlfn.IFS(R163="oz",Q163,R163="fl oz",Q163*1.04,R163="ml",Q163*0.0338),AA163="fl oz",_xlfn.IFS(R163="oz",Q163/1.04,R163="fl oz",Q163,R163="ml",Q163*0.0338/1.04),AA163="ml",_xlfn.IFS(R163="oz",Q163/0.0338,R163="fl oz",Q163*1.04/0.0338,R163="ml",Q163))</f>
        <v>3.38</v>
      </c>
      <c r="AA163" s="9" t="str">
        <f>_xlfn.XLOOKUP($E163,'Copy of Raw Data'!$E:$E,'Copy of Raw Data'!AA:AA,"ERROR",0,1)</f>
        <v>oz</v>
      </c>
      <c r="AB163" s="9"/>
      <c r="AC163" s="9"/>
      <c r="AD163" s="9"/>
      <c r="AE163" s="9"/>
      <c r="AF163" s="9"/>
    </row>
    <row r="164" hidden="1" spans="1:32">
      <c r="A164" s="9" t="str">
        <f>_xlfn.XLOOKUP($E164,'Copy of Raw Data'!$E:$E,'Copy of Raw Data'!A:A,"ERROR",0,1)</f>
        <v>US</v>
      </c>
      <c r="B164" s="9" t="str">
        <f>_xlfn.XLOOKUP($E164,'Copy of Raw Data'!$E:$E,'Copy of Raw Data'!B:B,"ERROR",0,1)</f>
        <v>Hair Mousses</v>
      </c>
      <c r="C164" s="9" t="str">
        <f>_xlfn.XLOOKUP($E164,'Copy of Raw Data'!$E:$E,'Copy of Raw Data'!C:C,"ERROR",0,1)</f>
        <v>aunt jackie's</v>
      </c>
      <c r="D164" s="9" t="str">
        <f>_xlfn.XLOOKUP($E164,'Copy of Raw Data'!$E:$E,'Copy of Raw Data'!D:D,"ERROR",0,1)</f>
        <v>www.amazon.com/dp/B08WHB8W48</v>
      </c>
      <c r="E164" s="9" t="s">
        <v>613</v>
      </c>
      <c r="F164" s="9" t="str">
        <f>_xlfn.XLOOKUP($E164,'Copy of Raw Data'!$E:$E,'Copy of Raw Data'!F:F,"ERROR",0,1)</f>
        <v>Aunt Jackie's Grapeseed Style and Shine Recipes Ice Curls Glossy Curling Jelly, Hydrates, Softens, Makes Waves, Curls and Coils Easier to Style, 18 oz</v>
      </c>
      <c r="G164" s="9">
        <f>_xlfn.XLOOKUP($E164,'Copy of Raw Data'!$E:$E,'Copy of Raw Data'!G:G,"ERROR",0,1)</f>
        <v>851</v>
      </c>
      <c r="H164" s="9">
        <f>_xlfn.XLOOKUP($E164,'Copy of Raw Data'!$E:$E,'Copy of Raw Data'!H:H,"ERROR",0,1)</f>
        <v>11094.99</v>
      </c>
      <c r="I164" s="9">
        <f>_xlfn.XLOOKUP($E164,'Copy of Raw Data'!$E:$E,'Copy of Raw Data'!I:I,"ERROR",0,1)</f>
        <v>0.000469386994178355</v>
      </c>
      <c r="J164" s="9" t="str">
        <f>_xlfn.XLOOKUP($E164,'Copy of Raw Data'!$E:$E,'Copy of 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10 to 15</v>
      </c>
      <c r="L164" s="9">
        <f>_xlfn.XLOOKUP($E164,'Copy of Raw Data'!$E:$E,'Copy of Raw Data'!L:L,"ERROR",0,1)</f>
        <v>13.3</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10 to 15</v>
      </c>
      <c r="N164" s="9">
        <f>_xlfn.XLOOKUP($E164,'Copy of Raw Data'!$E:$E,'Copy of Raw Data'!N:N,"ERROR",0,1)</f>
        <v>13.3</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6">
        <f t="shared" si="42"/>
        <v>0</v>
      </c>
      <c r="Q164" s="9">
        <f>_xlfn.XLOOKUP($E164,'Copy of Raw Data'!$E:$E,'Copy of Raw Data'!Q:Q,"ERROR",0,1)</f>
        <v>18</v>
      </c>
      <c r="R164" s="9" t="str">
        <f>_xlfn.XLOOKUP($E164,'Copy of Raw Data'!$E:$E,'Copy of Raw Data'!R:R,"ERROR",0,1)</f>
        <v>oz</v>
      </c>
      <c r="S164" s="17">
        <f t="shared" si="41"/>
        <v>0.738888888888889</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0.5 to 0.75</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 to 0.05</v>
      </c>
      <c r="V164" s="17">
        <f t="shared" si="43"/>
        <v>0.0249877879231954</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 to 0.05</v>
      </c>
      <c r="X164" s="17">
        <f t="shared" si="44"/>
        <v>0.0249877879231954</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15 to 20</v>
      </c>
      <c r="Z164" s="17">
        <f t="array" ref="Z164">_xlfn.IFS(AA164="oz",_xlfn.IFS(R164="oz",Q164,R164="fl oz",Q164*1.04,R164="ml",Q164*0.0338),AA164="fl oz",_xlfn.IFS(R164="oz",Q164/1.04,R164="fl oz",Q164,R164="ml",Q164*0.0338/1.04),AA164="ml",_xlfn.IFS(R164="oz",Q164/0.0338,R164="fl oz",Q164*1.04/0.0338,R164="ml",Q164))</f>
        <v>18</v>
      </c>
      <c r="AA164" s="9" t="str">
        <f>_xlfn.XLOOKUP($E164,'Copy of Raw Data'!$E:$E,'Copy of Raw Data'!AA:AA,"ERROR",0,1)</f>
        <v>oz</v>
      </c>
      <c r="AB164" s="9"/>
      <c r="AC164" s="9"/>
      <c r="AD164" s="9"/>
      <c r="AE164" s="9"/>
      <c r="AF164" s="9"/>
    </row>
    <row r="165" hidden="1" spans="1:32">
      <c r="A165" s="9" t="str">
        <f>_xlfn.XLOOKUP($E165,'Copy of Raw Data'!$E:$E,'Copy of Raw Data'!A:A,"ERROR",0,1)</f>
        <v>US</v>
      </c>
      <c r="B165" s="9" t="str">
        <f>_xlfn.XLOOKUP($E165,'Copy of Raw Data'!$E:$E,'Copy of Raw Data'!B:B,"ERROR",0,1)</f>
        <v>Hair Mousses</v>
      </c>
      <c r="C165" s="9" t="str">
        <f>_xlfn.XLOOKUP($E165,'Copy of Raw Data'!$E:$E,'Copy of Raw Data'!C:C,"ERROR",0,1)</f>
        <v>l'oreal</v>
      </c>
      <c r="D165" s="9" t="str">
        <f>_xlfn.XLOOKUP($E165,'Copy of Raw Data'!$E:$E,'Copy of Raw Data'!D:D,"ERROR",0,1)</f>
        <v>www.amazon.com/dp/B09YDJNDPJ</v>
      </c>
      <c r="E165" s="9" t="s">
        <v>616</v>
      </c>
      <c r="F165" s="9" t="str">
        <f>_xlfn.XLOOKUP($E165,'Copy of Raw Data'!$E:$E,'Copy of Raw Data'!F:F,"ERROR",0,1)</f>
        <v>L'Oréal Professionnel Hair Mousse, With Heat Protection, For All Curly &amp; Coily Hair, 10-in-1 Multi-Benefit, With Glycerin, Urea H and Hibiscus Seed Extract, Serie Expert Curl Expression, 250 ml</v>
      </c>
      <c r="G165" s="9">
        <f>_xlfn.XLOOKUP($E165,'Copy of Raw Data'!$E:$E,'Copy of Raw Data'!G:G,"ERROR",0,1)</f>
        <v>325</v>
      </c>
      <c r="H165" s="9">
        <f>_xlfn.XLOOKUP($E165,'Copy of Raw Data'!$E:$E,'Copy of Raw Data'!H:H,"ERROR",0,1)</f>
        <v>11040.62</v>
      </c>
      <c r="I165" s="9">
        <f>_xlfn.XLOOKUP($E165,'Copy of Raw Data'!$E:$E,'Copy of Raw Data'!I:I,"ERROR",0,1)</f>
        <v>0.000466636727920355</v>
      </c>
      <c r="J165" s="9" t="str">
        <f>_xlfn.XLOOKUP($E165,'Copy of Raw Data'!$E:$E,'Copy of 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30 to 40</v>
      </c>
      <c r="L165" s="9">
        <f>_xlfn.XLOOKUP($E165,'Copy of Raw Data'!$E:$E,'Copy of Raw Data'!L:L,"ERROR",0,1)</f>
        <v>34</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30 to 40</v>
      </c>
      <c r="N165" s="9">
        <f>_xlfn.XLOOKUP($E165,'Copy of Raw Data'!$E:$E,'Copy of Raw Data'!N:N,"ERROR",0,1)</f>
        <v>34</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42"/>
        <v>0</v>
      </c>
      <c r="Q165" s="9">
        <f>_xlfn.XLOOKUP($E165,'Copy of Raw Data'!$E:$E,'Copy of Raw Data'!Q:Q,"ERROR",0,1)</f>
        <v>250</v>
      </c>
      <c r="R165" s="9" t="str">
        <f>_xlfn.XLOOKUP($E165,'Copy of Raw Data'!$E:$E,'Copy of Raw Data'!R:R,"ERROR",0,1)</f>
        <v>ml</v>
      </c>
      <c r="S165" s="17">
        <f t="shared" si="41"/>
        <v>4.02366863905325</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4 to 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0.1 to 0.2</v>
      </c>
      <c r="V165" s="17">
        <f t="shared" si="43"/>
        <v>0.136072662801936</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0.1 to 0.2</v>
      </c>
      <c r="X165" s="17">
        <f t="shared" si="44"/>
        <v>0.136072662801936</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8 to 10</v>
      </c>
      <c r="Z165" s="17">
        <f t="array" ref="Z165">_xlfn.IFS(AA165="oz",_xlfn.IFS(R165="oz",Q165,R165="fl oz",Q165*1.04,R165="ml",Q165*0.0338),AA165="fl oz",_xlfn.IFS(R165="oz",Q165/1.04,R165="fl oz",Q165,R165="ml",Q165*0.0338/1.04),AA165="ml",_xlfn.IFS(R165="oz",Q165/0.0338,R165="fl oz",Q165*1.04/0.0338,R165="ml",Q165))</f>
        <v>8.45</v>
      </c>
      <c r="AA165" s="9" t="str">
        <f>_xlfn.XLOOKUP($E165,'Copy of Raw Data'!$E:$E,'Copy of Raw Data'!AA:AA,"ERROR",0,1)</f>
        <v>oz</v>
      </c>
      <c r="AB165" s="9"/>
      <c r="AC165" s="9"/>
      <c r="AD165" s="9"/>
      <c r="AE165" s="9"/>
      <c r="AF165" s="9"/>
    </row>
    <row r="166" hidden="1" spans="1:32">
      <c r="A166" s="9" t="str">
        <f>_xlfn.XLOOKUP($E166,'Copy of Raw Data'!$E:$E,'Copy of Raw Data'!A:A,"ERROR",0,1)</f>
        <v>US</v>
      </c>
      <c r="B166" s="9" t="str">
        <f>_xlfn.XLOOKUP($E166,'Copy of Raw Data'!$E:$E,'Copy of Raw Data'!B:B,"ERROR",0,1)</f>
        <v>Hair Mousses</v>
      </c>
      <c r="C166" s="9" t="str">
        <f>_xlfn.XLOOKUP($E166,'Copy of Raw Data'!$E:$E,'Copy of Raw Data'!C:C,"ERROR",0,1)</f>
        <v>ag care</v>
      </c>
      <c r="D166" s="9" t="str">
        <f>_xlfn.XLOOKUP($E166,'Copy of Raw Data'!$E:$E,'Copy of Raw Data'!D:D,"ERROR",0,1)</f>
        <v>www.amazon.com/dp/B0B8GXYNJC</v>
      </c>
      <c r="E166" s="9" t="s">
        <v>619</v>
      </c>
      <c r="F166" s="9" t="str">
        <f>_xlfn.XLOOKUP($E166,'Copy of Raw Data'!$E:$E,'Copy of Raw Data'!F:F,"ERROR",0,1)</f>
        <v>AG Care Natural Cloud Airlight Volumizing Mousse</v>
      </c>
      <c r="G166" s="9">
        <f>_xlfn.XLOOKUP($E166,'Copy of Raw Data'!$E:$E,'Copy of Raw Data'!G:G,"ERROR",0,1)</f>
        <v>439</v>
      </c>
      <c r="H166" s="9">
        <f>_xlfn.XLOOKUP($E166,'Copy of Raw Data'!$E:$E,'Copy of Raw Data'!H:H,"ERROR",0,1)</f>
        <v>10975.93</v>
      </c>
      <c r="I166" s="9">
        <f>_xlfn.XLOOKUP($E166,'Copy of Raw Data'!$E:$E,'Copy of Raw Data'!I:I,"ERROR",0,1)</f>
        <v>0.00046289247147667</v>
      </c>
      <c r="J166" s="9" t="str">
        <f>_xlfn.XLOOKUP($E166,'Copy of Raw Data'!$E:$E,'Copy of 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20 to 30</v>
      </c>
      <c r="L166" s="9">
        <f>_xlfn.XLOOKUP($E166,'Copy of Raw Data'!$E:$E,'Copy of Raw Data'!L:L,"ERROR",0,1)</f>
        <v>25.46</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20 to 30</v>
      </c>
      <c r="N166" s="9">
        <f>_xlfn.XLOOKUP($E166,'Copy of Raw Data'!$E:$E,'Copy of Raw Data'!N:N,"ERROR",0,1)</f>
        <v>28</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8% to 10%</v>
      </c>
      <c r="P166" s="16">
        <f t="shared" si="42"/>
        <v>0.0907142857142857</v>
      </c>
      <c r="Q166" s="9">
        <f>_xlfn.XLOOKUP($E166,'Copy of Raw Data'!$E:$E,'Copy of Raw Data'!Q:Q,"ERROR",0,1)</f>
        <v>0</v>
      </c>
      <c r="R166" s="9">
        <f>_xlfn.XLOOKUP($E166,'Copy of Raw Data'!$E:$E,'Copy of Raw Data'!R:R,"ERROR",0,1)</f>
        <v>0</v>
      </c>
      <c r="S166" s="17" t="e">
        <f t="shared" si="41"/>
        <v>#N/A</v>
      </c>
      <c r="T166" s="9" t="e">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#N/A</v>
      </c>
      <c r="U166" s="17" t="e">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#N/A</v>
      </c>
      <c r="V166" s="17" t="e">
        <f t="shared" si="43"/>
        <v>#N/A</v>
      </c>
      <c r="W166" s="17" t="e">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#N/A</v>
      </c>
      <c r="X166" s="17" t="e">
        <f t="shared" si="44"/>
        <v>#N/A</v>
      </c>
      <c r="Y166" s="9" t="e">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#N/A</v>
      </c>
      <c r="Z166" s="17" t="e">
        <f t="array" ref="Z166">_xlfn.IFS(AA166="oz",_xlfn.IFS(R166="oz",Q166,R166="fl oz",Q166*1.04,R166="ml",Q166*0.0338),AA166="fl oz",_xlfn.IFS(R166="oz",Q166/1.04,R166="fl oz",Q166,R166="ml",Q166*0.0338/1.04),AA166="ml",_xlfn.IFS(R166="oz",Q166/0.0338,R166="fl oz",Q166*1.04/0.0338,R166="ml",Q166))</f>
        <v>#N/A</v>
      </c>
      <c r="AA166" s="9" t="str">
        <f>_xlfn.XLOOKUP($E166,'Copy of Raw Data'!$E:$E,'Copy of Raw Data'!AA:AA,"ERROR",0,1)</f>
        <v>oz</v>
      </c>
      <c r="AB166" s="9"/>
      <c r="AC166" s="9"/>
      <c r="AD166" s="9"/>
      <c r="AE166" s="9"/>
      <c r="AF166" s="9"/>
    </row>
    <row r="167" hidden="1" spans="1:32">
      <c r="A167" s="9" t="str">
        <f>_xlfn.XLOOKUP($E167,'Copy of Raw Data'!$E:$E,'Copy of Raw Data'!A:A,"ERROR",0,1)</f>
        <v>US</v>
      </c>
      <c r="B167" s="9" t="str">
        <f>_xlfn.XLOOKUP($E167,'Copy of Raw Data'!$E:$E,'Copy of Raw Data'!B:B,"ERROR",0,1)</f>
        <v>Hair Mousses</v>
      </c>
      <c r="C167" s="9" t="str">
        <f>_xlfn.XLOOKUP($E167,'Copy of Raw Data'!$E:$E,'Copy of Raw Data'!C:C,"ERROR",0,1)</f>
        <v>Wood</v>
      </c>
      <c r="D167" s="9" t="str">
        <f>_xlfn.XLOOKUP($E167,'Copy of Raw Data'!$E:$E,'Copy of Raw Data'!D:D,"ERROR",0,1)</f>
        <v>www.amazon.com/dp/B0009VS7O6</v>
      </c>
      <c r="E167" s="9" t="s">
        <v>623</v>
      </c>
      <c r="F167" s="9" t="str">
        <f>_xlfn.XLOOKUP($E167,'Copy of Raw Data'!$E:$E,'Copy of Raw Data'!F:F,"ERROR",0,1)</f>
        <v>Fantasia Liquid Mousse Spritz Super Hold, 12 Fl Oz</v>
      </c>
      <c r="G167" s="9">
        <f>_xlfn.XLOOKUP($E167,'Copy of Raw Data'!$E:$E,'Copy of Raw Data'!G:G,"ERROR",0,1)</f>
        <v>1076</v>
      </c>
      <c r="H167" s="9">
        <f>_xlfn.XLOOKUP($E167,'Copy of Raw Data'!$E:$E,'Copy of Raw Data'!H:H,"ERROR",0,1)</f>
        <v>10887.86</v>
      </c>
      <c r="I167" s="9">
        <f>_xlfn.XLOOKUP($E167,'Copy of Raw Data'!$E:$E,'Copy of Raw Data'!I:I,"ERROR",0,1)</f>
        <v>0.000458278367334133</v>
      </c>
      <c r="J167" s="9" t="str">
        <f>_xlfn.XLOOKUP($E167,'Copy of Raw Data'!$E:$E,'Copy of 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10 to 15</v>
      </c>
      <c r="L167" s="9">
        <f>_xlfn.XLOOKUP($E167,'Copy of Raw Data'!$E:$E,'Copy of Raw Data'!L:L,"ERROR",0,1)</f>
        <v>10.28</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10 to 15</v>
      </c>
      <c r="N167" s="9">
        <f>_xlfn.XLOOKUP($E167,'Copy of Raw Data'!$E:$E,'Copy of Raw Data'!N:N,"ERROR",0,1)</f>
        <v>12.61</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15% to 20%</v>
      </c>
      <c r="P167" s="16">
        <f t="shared" si="42"/>
        <v>0.1847739888977</v>
      </c>
      <c r="Q167" s="9">
        <f>_xlfn.XLOOKUP($E167,'Copy of Raw Data'!$E:$E,'Copy of Raw Data'!Q:Q,"ERROR",0,1)</f>
        <v>12</v>
      </c>
      <c r="R167" s="9" t="str">
        <f>_xlfn.XLOOKUP($E167,'Copy of Raw Data'!$E:$E,'Copy of Raw Data'!R:R,"ERROR",0,1)</f>
        <v>fl oz</v>
      </c>
      <c r="S167" s="17">
        <f t="shared" si="41"/>
        <v>0.823717948717949</v>
      </c>
      <c r="T167" s="9" t="str">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0.75 to 1</v>
      </c>
      <c r="U167" s="17"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 to 0.05</v>
      </c>
      <c r="V167" s="17">
        <f t="shared" si="43"/>
        <v>0.034170330289708</v>
      </c>
      <c r="W167" s="17"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 to 0.05</v>
      </c>
      <c r="X167" s="17">
        <f t="shared" si="44"/>
        <v>0.0278565420601268</v>
      </c>
      <c r="Y167" s="9"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17">
        <f t="array" ref="Z167">_xlfn.IFS(AA167="oz",_xlfn.IFS(R167="oz",Q167,R167="fl oz",Q167*1.04,R167="ml",Q167*0.0338),AA167="fl oz",_xlfn.IFS(R167="oz",Q167/1.04,R167="fl oz",Q167,R167="ml",Q167*0.0338/1.04),AA167="ml",_xlfn.IFS(R167="oz",Q167/0.0338,R167="fl oz",Q167*1.04/0.0338,R167="ml",Q167))</f>
        <v>12.48</v>
      </c>
      <c r="AA167" s="9" t="str">
        <f>_xlfn.XLOOKUP($E167,'Copy of Raw Data'!$E:$E,'Copy of Raw Data'!AA:AA,"ERROR",0,1)</f>
        <v>oz</v>
      </c>
      <c r="AB167" s="9"/>
      <c r="AC167" s="9"/>
      <c r="AD167" s="9"/>
      <c r="AE167" s="9"/>
      <c r="AF167" s="9"/>
    </row>
    <row r="168" hidden="1" spans="1:32">
      <c r="A168" s="9" t="str">
        <f>_xlfn.XLOOKUP($E168,'Copy of Raw Data'!$E:$E,'Copy of Raw Data'!A:A,"ERROR",0,1)</f>
        <v>US</v>
      </c>
      <c r="B168" s="9" t="str">
        <f>_xlfn.XLOOKUP($E168,'Copy of Raw Data'!$E:$E,'Copy of Raw Data'!B:B,"ERROR",0,1)</f>
        <v>Hair Mousses</v>
      </c>
      <c r="C168" s="9" t="str">
        <f>_xlfn.XLOOKUP($E168,'Copy of Raw Data'!$E:$E,'Copy of Raw Data'!C:C,"ERROR",0,1)</f>
        <v>biotera</v>
      </c>
      <c r="D168" s="9" t="str">
        <f>_xlfn.XLOOKUP($E168,'Copy of Raw Data'!$E:$E,'Copy of Raw Data'!D:D,"ERROR",0,1)</f>
        <v>www.amazon.com/dp/B0BP5P2NSC</v>
      </c>
      <c r="E168" s="9" t="s">
        <v>627</v>
      </c>
      <c r="F168" s="9" t="str">
        <f>_xlfn.XLOOKUP($E168,'Copy of Raw Data'!$E:$E,'Copy of Raw Data'!F:F,"ERROR",0,1)</f>
        <v>BIOTERA Styling Mousse Lightweight Alcohol-Free | Instant Texture | Promotes Body &amp; Bounce | Microbiome Friendly | Vegan &amp; Cruelty Free | Paraben Free | Color-Safe</v>
      </c>
      <c r="G168" s="9">
        <f>_xlfn.XLOOKUP($E168,'Copy of Raw Data'!$E:$E,'Copy of Raw Data'!G:G,"ERROR",0,1)</f>
        <v>933</v>
      </c>
      <c r="H168" s="9">
        <f>_xlfn.XLOOKUP($E168,'Copy of Raw Data'!$E:$E,'Copy of Raw Data'!H:H,"ERROR",0,1)</f>
        <v>10779.33</v>
      </c>
      <c r="I168" s="9">
        <f>_xlfn.XLOOKUP($E168,'Copy of Raw Data'!$E:$E,'Copy of Raw Data'!I:I,"ERROR",0,1)</f>
        <v>0.000451940723323002</v>
      </c>
      <c r="J168" s="9" t="str">
        <f>_xlfn.XLOOKUP($E168,'Copy of Raw Data'!$E:$E,'Copy of 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_xlfn.XLOOKUP($E168,'Copy of Raw Data'!$E:$E,'Copy of Raw Data'!L:L,"ERROR",0,1)</f>
        <v>11.76</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_xlfn.XLOOKUP($E168,'Copy of Raw Data'!$E:$E,'Copy of Raw Data'!N:N,"ERROR",0,1)</f>
        <v>12</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0% to 2%</v>
      </c>
      <c r="P168" s="16">
        <f t="shared" si="42"/>
        <v>0.02</v>
      </c>
      <c r="Q168" s="9">
        <f>_xlfn.XLOOKUP($E168,'Copy of Raw Data'!$E:$E,'Copy of Raw Data'!Q:Q,"ERROR",0,1)</f>
        <v>0</v>
      </c>
      <c r="R168" s="9">
        <f>_xlfn.XLOOKUP($E168,'Copy of Raw Data'!$E:$E,'Copy of Raw Data'!R:R,"ERROR",0,1)</f>
        <v>0</v>
      </c>
      <c r="S168" s="17" t="e">
        <f t="shared" si="41"/>
        <v>#N/A</v>
      </c>
      <c r="T168" s="9" t="e">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#N/A</v>
      </c>
      <c r="U168" s="17" t="e">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#N/A</v>
      </c>
      <c r="V168" s="17" t="e">
        <f t="shared" si="43"/>
        <v>#N/A</v>
      </c>
      <c r="W168" s="17" t="e">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#N/A</v>
      </c>
      <c r="X168" s="17" t="e">
        <f t="shared" si="44"/>
        <v>#N/A</v>
      </c>
      <c r="Y168" s="9" t="e">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#N/A</v>
      </c>
      <c r="Z168" s="17" t="e">
        <f t="array" ref="Z168">_xlfn.IFS(AA168="oz",_xlfn.IFS(R168="oz",Q168,R168="fl oz",Q168*1.04,R168="ml",Q168*0.0338),AA168="fl oz",_xlfn.IFS(R168="oz",Q168/1.04,R168="fl oz",Q168,R168="ml",Q168*0.0338/1.04),AA168="ml",_xlfn.IFS(R168="oz",Q168/0.0338,R168="fl oz",Q168*1.04/0.0338,R168="ml",Q168))</f>
        <v>#N/A</v>
      </c>
      <c r="AA168" s="9" t="str">
        <f>_xlfn.XLOOKUP($E168,'Copy of Raw Data'!$E:$E,'Copy of Raw Data'!AA:AA,"ERROR",0,1)</f>
        <v>oz</v>
      </c>
      <c r="AB168" s="9"/>
      <c r="AC168" s="9"/>
      <c r="AD168" s="9"/>
      <c r="AE168" s="9"/>
      <c r="AF168" s="9"/>
    </row>
    <row r="169" hidden="1" spans="1:32">
      <c r="A169" s="9" t="str">
        <f>_xlfn.XLOOKUP($E169,'Copy of Raw Data'!$E:$E,'Copy of Raw Data'!A:A,"ERROR",0,1)</f>
        <v>US</v>
      </c>
      <c r="B169" s="9" t="str">
        <f>_xlfn.XLOOKUP($E169,'Copy of Raw Data'!$E:$E,'Copy of Raw Data'!B:B,"ERROR",0,1)</f>
        <v>Hair Mousses</v>
      </c>
      <c r="C169" s="9" t="str">
        <f>_xlfn.XLOOKUP($E169,'Copy of Raw Data'!$E:$E,'Copy of Raw Data'!C:C,"ERROR",0,1)</f>
        <v>garnier</v>
      </c>
      <c r="D169" s="9" t="str">
        <f>_xlfn.XLOOKUP($E169,'Copy of Raw Data'!$E:$E,'Copy of Raw Data'!D:D,"ERROR",0,1)</f>
        <v>www.amazon.com/dp/B07BY94NJ3</v>
      </c>
      <c r="E169" s="9" t="s">
        <v>630</v>
      </c>
      <c r="F169" s="9" t="str">
        <f>_xlfn.XLOOKUP($E169,'Copy of Raw Data'!$E:$E,'Copy of Raw Data'!F:F,"ERROR",0,1)</f>
        <v>Garnier Fructis Style Mega Full Thickening Lotion for All Hair Types, 5 Ounce (2 Count) (Packaging May Vary)</v>
      </c>
      <c r="G169" s="9">
        <f>_xlfn.XLOOKUP($E169,'Copy of Raw Data'!$E:$E,'Copy of Raw Data'!G:G,"ERROR",0,1)</f>
        <v>1120</v>
      </c>
      <c r="H169" s="9">
        <f>_xlfn.XLOOKUP($E169,'Copy of Raw Data'!$E:$E,'Copy of Raw Data'!H:H,"ERROR",0,1)</f>
        <v>10630.26</v>
      </c>
      <c r="I169" s="9">
        <f>_xlfn.XLOOKUP($E169,'Copy of Raw Data'!$E:$E,'Copy of Raw Data'!I:I,"ERROR",0,1)</f>
        <v>0.000450427630478324</v>
      </c>
      <c r="J169" s="9" t="str">
        <f>_xlfn.XLOOKUP($E169,'Copy of Raw Data'!$E:$E,'Copy of 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5 to 10</v>
      </c>
      <c r="L169" s="9">
        <f>_xlfn.XLOOKUP($E169,'Copy of Raw Data'!$E:$E,'Copy of Raw Data'!L:L,"ERROR",0,1)</f>
        <v>9.52</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_xlfn.XLOOKUP($E169,'Copy of Raw Data'!$E:$E,'Copy of Raw Data'!N:N,"ERROR",0,1)</f>
        <v>11.75</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15% to 20%</v>
      </c>
      <c r="P169" s="16">
        <f t="shared" si="42"/>
        <v>0.189787234042553</v>
      </c>
      <c r="Q169" s="9">
        <f>_xlfn.XLOOKUP($E169,'Copy of Raw Data'!$E:$E,'Copy of Raw Data'!Q:Q,"ERROR",0,1)</f>
        <v>10</v>
      </c>
      <c r="R169" s="9" t="str">
        <f>_xlfn.XLOOKUP($E169,'Copy of Raw Data'!$E:$E,'Copy of Raw Data'!R:R,"ERROR",0,1)</f>
        <v>oz</v>
      </c>
      <c r="S169" s="17">
        <f t="shared" si="41"/>
        <v>0.952</v>
      </c>
      <c r="T169" s="9" t="str">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0.75 to 1</v>
      </c>
      <c r="U169" s="17"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 to 0.05</v>
      </c>
      <c r="V169" s="17">
        <f t="shared" si="43"/>
        <v>0.0397362191410213</v>
      </c>
      <c r="W169" s="17"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 to 0.05</v>
      </c>
      <c r="X169" s="17">
        <f t="shared" si="44"/>
        <v>0.0321947920189381</v>
      </c>
      <c r="Y169" s="9"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8 to 10</v>
      </c>
      <c r="Z169" s="17">
        <f t="array" ref="Z169">_xlfn.IFS(AA169="oz",_xlfn.IFS(R169="oz",Q169,R169="fl oz",Q169*1.04,R169="ml",Q169*0.0338),AA169="fl oz",_xlfn.IFS(R169="oz",Q169/1.04,R169="fl oz",Q169,R169="ml",Q169*0.0338/1.04),AA169="ml",_xlfn.IFS(R169="oz",Q169/0.0338,R169="fl oz",Q169*1.04/0.0338,R169="ml",Q169))</f>
        <v>10</v>
      </c>
      <c r="AA169" s="9" t="str">
        <f>_xlfn.XLOOKUP($E169,'Copy of Raw Data'!$E:$E,'Copy of Raw Data'!AA:AA,"ERROR",0,1)</f>
        <v>oz</v>
      </c>
      <c r="AB169" s="9"/>
      <c r="AC169" s="9"/>
      <c r="AD169" s="9"/>
      <c r="AE169" s="9"/>
      <c r="AF169" s="9"/>
    </row>
    <row r="170" hidden="1" spans="1:32">
      <c r="A170" s="9" t="str">
        <f>_xlfn.XLOOKUP($E170,'Copy of Raw Data'!$E:$E,'Copy of Raw Data'!A:A,"ERROR",0,1)</f>
        <v>US</v>
      </c>
      <c r="B170" s="9" t="str">
        <f>_xlfn.XLOOKUP($E170,'Copy of Raw Data'!$E:$E,'Copy of Raw Data'!B:B,"ERROR",0,1)</f>
        <v>Hair Mousses</v>
      </c>
      <c r="C170" s="9" t="str">
        <f>_xlfn.XLOOKUP($E170,'Copy of Raw Data'!$E:$E,'Copy of Raw Data'!C:C,"ERROR",0,1)</f>
        <v>HASK</v>
      </c>
      <c r="D170" s="9" t="str">
        <f>_xlfn.XLOOKUP($E170,'Copy of Raw Data'!$E:$E,'Copy of Raw Data'!D:D,"ERROR",0,1)</f>
        <v>www.amazon.com/dp/B08NV3HGMS</v>
      </c>
      <c r="E170" s="9" t="s">
        <v>634</v>
      </c>
      <c r="F170" s="9" t="str">
        <f>_xlfn.XLOOKUP($E170,'Copy of Raw Data'!$E:$E,'Copy of Raw Data'!F:F,"ERROR",0,1)</f>
        <v>HASK CURL CARE Curl Enhancing Mousse 2 Piece Bundle- vegan formula, cruelty free, color safe, gluten-free, sulfate-free, paraben-free</v>
      </c>
      <c r="G170" s="9">
        <f>_xlfn.XLOOKUP($E170,'Copy of Raw Data'!$E:$E,'Copy of Raw Data'!G:G,"ERROR",0,1)</f>
        <v>730</v>
      </c>
      <c r="H170" s="9">
        <f>_xlfn.XLOOKUP($E170,'Copy of Raw Data'!$E:$E,'Copy of Raw Data'!H:H,"ERROR",0,1)</f>
        <v>10594.67</v>
      </c>
      <c r="I170" s="9">
        <f>_xlfn.XLOOKUP($E170,'Copy of Raw Data'!$E:$E,'Copy of Raw Data'!I:I,"ERROR",0,1)</f>
        <v>0.000413712489996858</v>
      </c>
      <c r="J170" s="9" t="str">
        <f>_xlfn.XLOOKUP($E170,'Copy of Raw Data'!$E:$E,'Copy of 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10 to 15</v>
      </c>
      <c r="L170" s="9">
        <f>_xlfn.XLOOKUP($E170,'Copy of Raw Data'!$E:$E,'Copy of Raw Data'!L:L,"ERROR",0,1)</f>
        <v>14.6</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15 to 20</v>
      </c>
      <c r="N170" s="9">
        <f>_xlfn.XLOOKUP($E170,'Copy of Raw Data'!$E:$E,'Copy of Raw Data'!N:N,"ERROR",0,1)</f>
        <v>15.19</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2% to 4%</v>
      </c>
      <c r="P170" s="16">
        <f t="shared" si="42"/>
        <v>0.0388413429888084</v>
      </c>
      <c r="Q170" s="9">
        <f>_xlfn.XLOOKUP($E170,'Copy of Raw Data'!$E:$E,'Copy of Raw Data'!Q:Q,"ERROR",0,1)</f>
        <v>7</v>
      </c>
      <c r="R170" s="9" t="str">
        <f>_xlfn.XLOOKUP($E170,'Copy of Raw Data'!$E:$E,'Copy of Raw Data'!R:R,"ERROR",0,1)</f>
        <v>fl oz</v>
      </c>
      <c r="S170" s="17">
        <f t="shared" si="41"/>
        <v>2.00549450549451</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2 to 3</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0.05 to 0.1</v>
      </c>
      <c r="V170" s="17">
        <f t="shared" si="43"/>
        <v>0.0705626804713717</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0.05 to 0.1</v>
      </c>
      <c r="X170" s="17">
        <f t="shared" si="44"/>
        <v>0.0678219311969735</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6 to 8</v>
      </c>
      <c r="Z170" s="17">
        <f t="array" ref="Z170">_xlfn.IFS(AA170="oz",_xlfn.IFS(R170="oz",Q170,R170="fl oz",Q170*1.04,R170="ml",Q170*0.0338),AA170="fl oz",_xlfn.IFS(R170="oz",Q170/1.04,R170="fl oz",Q170,R170="ml",Q170*0.0338/1.04),AA170="ml",_xlfn.IFS(R170="oz",Q170/0.0338,R170="fl oz",Q170*1.04/0.0338,R170="ml",Q170))</f>
        <v>7.28</v>
      </c>
      <c r="AA170" s="9" t="str">
        <f>_xlfn.XLOOKUP($E170,'Copy of Raw Data'!$E:$E,'Copy of Raw Data'!AA:AA,"ERROR",0,1)</f>
        <v>oz</v>
      </c>
      <c r="AB170" s="9"/>
      <c r="AC170" s="9"/>
      <c r="AD170" s="9"/>
      <c r="AE170" s="9"/>
      <c r="AF170" s="9"/>
    </row>
    <row r="171" hidden="1" spans="1:32">
      <c r="A171" s="9" t="str">
        <f>_xlfn.XLOOKUP($E171,'Copy of Raw Data'!$E:$E,'Copy of Raw Data'!A:A,"ERROR",0,1)</f>
        <v>US</v>
      </c>
      <c r="B171" s="9" t="str">
        <f>_xlfn.XLOOKUP($E171,'Copy of Raw Data'!$E:$E,'Copy of Raw Data'!B:B,"ERROR",0,1)</f>
        <v>Hair Mousses</v>
      </c>
      <c r="C171" s="9" t="str">
        <f>_xlfn.XLOOKUP($E171,'Copy of Raw Data'!$E:$E,'Copy of Raw Data'!C:C,"ERROR",0,1)</f>
        <v>fantasia</v>
      </c>
      <c r="D171" s="9" t="str">
        <f>_xlfn.XLOOKUP($E171,'Copy of Raw Data'!$E:$E,'Copy of Raw Data'!D:D,"ERROR",0,1)</f>
        <v>www.amazon.com/dp/B001553RS6</v>
      </c>
      <c r="E171" s="9" t="s">
        <v>638</v>
      </c>
      <c r="F171" s="9" t="str">
        <f>_xlfn.XLOOKUP($E171,'Copy of Raw Data'!$E:$E,'Copy of Raw Data'!F:F,"ERROR",0,1)</f>
        <v>Fantasia Liquid Mousse Spritz Spray, 12 Fl Oz (Pack of 1)</v>
      </c>
      <c r="G171" s="9">
        <f>_xlfn.XLOOKUP($E171,'Copy of Raw Data'!$E:$E,'Copy of Raw Data'!G:G,"ERROR",0,1)</f>
        <v>1042</v>
      </c>
      <c r="H171" s="9">
        <f>_xlfn.XLOOKUP($E171,'Copy of Raw Data'!$E:$E,'Copy of Raw Data'!H:H,"ERROR",0,1)</f>
        <v>9731.08</v>
      </c>
      <c r="I171" s="9">
        <f>_xlfn.XLOOKUP($E171,'Copy of Raw Data'!$E:$E,'Copy of Raw Data'!I:I,"ERROR",0,1)</f>
        <v>0.000408984872005057</v>
      </c>
      <c r="J171" s="9" t="str">
        <f>_xlfn.XLOOKUP($E171,'Copy of Raw Data'!$E:$E,'Copy of 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5 to 10</v>
      </c>
      <c r="L171" s="9">
        <f>_xlfn.XLOOKUP($E171,'Copy of Raw Data'!$E:$E,'Copy of Raw Data'!L:L,"ERROR",0,1)</f>
        <v>9.33</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10 to 15</v>
      </c>
      <c r="N171" s="9">
        <f>_xlfn.XLOOKUP($E171,'Copy of Raw Data'!$E:$E,'Copy of Raw Data'!N:N,"ERROR",0,1)</f>
        <v>10.15</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8% to 10%</v>
      </c>
      <c r="P171" s="16">
        <f t="shared" si="42"/>
        <v>0.0807881773399015</v>
      </c>
      <c r="Q171" s="9">
        <f>_xlfn.XLOOKUP($E171,'Copy of Raw Data'!$E:$E,'Copy of Raw Data'!Q:Q,"ERROR",0,1)</f>
        <v>12</v>
      </c>
      <c r="R171" s="9" t="str">
        <f>_xlfn.XLOOKUP($E171,'Copy of Raw Data'!$E:$E,'Copy of Raw Data'!R:R,"ERROR",0,1)</f>
        <v>fl oz</v>
      </c>
      <c r="S171" s="17">
        <f t="shared" si="41"/>
        <v>0.747596153846154</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0.5 to 0.75</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 to 0.05</v>
      </c>
      <c r="V171" s="17">
        <f t="shared" si="43"/>
        <v>0.0275042706138411</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 to 0.05</v>
      </c>
      <c r="X171" s="17">
        <f t="shared" si="44"/>
        <v>0.0252822507218855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10 to 15</v>
      </c>
      <c r="Z171" s="17">
        <f t="array" ref="Z171">_xlfn.IFS(AA171="oz",_xlfn.IFS(R171="oz",Q171,R171="fl oz",Q171*1.04,R171="ml",Q171*0.0338),AA171="fl oz",_xlfn.IFS(R171="oz",Q171/1.04,R171="fl oz",Q171,R171="ml",Q171*0.0338/1.04),AA171="ml",_xlfn.IFS(R171="oz",Q171/0.0338,R171="fl oz",Q171*1.04/0.0338,R171="ml",Q171))</f>
        <v>12.48</v>
      </c>
      <c r="AA171" s="9" t="str">
        <f>_xlfn.XLOOKUP($E171,'Copy of Raw Data'!$E:$E,'Copy of Raw Data'!AA:AA,"ERROR",0,1)</f>
        <v>oz</v>
      </c>
      <c r="AB171" s="9"/>
      <c r="AC171" s="9"/>
      <c r="AD171" s="9"/>
      <c r="AE171" s="9"/>
      <c r="AF171" s="9"/>
    </row>
    <row r="172" hidden="1" spans="1:32">
      <c r="A172" s="9" t="str">
        <f>_xlfn.XLOOKUP($E172,'Copy of Raw Data'!$E:$E,'Copy of Raw Data'!A:A,"ERROR",0,1)</f>
        <v>US</v>
      </c>
      <c r="B172" s="9" t="str">
        <f>_xlfn.XLOOKUP($E172,'Copy of Raw Data'!$E:$E,'Copy of Raw Data'!B:B,"ERROR",0,1)</f>
        <v>Hair Mousses</v>
      </c>
      <c r="C172" s="9" t="str">
        <f>_xlfn.XLOOKUP($E172,'Copy of Raw Data'!$E:$E,'Copy of Raw Data'!C:C,"ERROR",0,1)</f>
        <v>Kafune Amor Hair Care</v>
      </c>
      <c r="D172" s="9" t="str">
        <f>_xlfn.XLOOKUP($E172,'Copy of Raw Data'!$E:$E,'Copy of Raw Data'!D:D,"ERROR",0,1)</f>
        <v>www.amazon.com/dp/B096H7BJRL</v>
      </c>
      <c r="E172" s="9" t="s">
        <v>641</v>
      </c>
      <c r="F172" s="9" t="str">
        <f>_xlfn.XLOOKUP($E172,'Copy of Raw Data'!$E:$E,'Copy of Raw Data'!F:F,"ERROR",0,1)</f>
        <v>Lace Tint Melting Hair Mousse for Human Hair Wigs Lace Wigs Toupees and Hairpieces Natural Finishing Lace Color Edge Control Men and Women 3.4 oz by KAFUNE (Beige - Latte)</v>
      </c>
      <c r="G172" s="9">
        <f>_xlfn.XLOOKUP($E172,'Copy of Raw Data'!$E:$E,'Copy of Raw Data'!G:G,"ERROR",0,1)</f>
        <v>418</v>
      </c>
      <c r="H172" s="9">
        <f>_xlfn.XLOOKUP($E172,'Copy of Raw Data'!$E:$E,'Copy of Raw Data'!H:H,"ERROR",0,1)</f>
        <v>9619.88</v>
      </c>
      <c r="I172" s="9">
        <f>_xlfn.XLOOKUP($E172,'Copy of Raw Data'!$E:$E,'Copy of Raw Data'!I:I,"ERROR",0,1)</f>
        <v>0.000405931051858016</v>
      </c>
      <c r="J172" s="9" t="str">
        <f>_xlfn.XLOOKUP($E172,'Copy of Raw Data'!$E:$E,'Copy of 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20 to 30</v>
      </c>
      <c r="L172" s="9">
        <f>_xlfn.XLOOKUP($E172,'Copy of Raw Data'!$E:$E,'Copy of Raw Data'!L:L,"ERROR",0,1)</f>
        <v>23.27</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20 to 30</v>
      </c>
      <c r="N172" s="9">
        <f>_xlfn.XLOOKUP($E172,'Copy of Raw Data'!$E:$E,'Copy of Raw Data'!N:N,"ERROR",0,1)</f>
        <v>24</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2% to 4%</v>
      </c>
      <c r="P172" s="16">
        <f t="shared" si="42"/>
        <v>0.0304166666666667</v>
      </c>
      <c r="Q172" s="9">
        <f>_xlfn.XLOOKUP($E172,'Copy of Raw Data'!$E:$E,'Copy of Raw Data'!Q:Q,"ERROR",0,1)</f>
        <v>3.4</v>
      </c>
      <c r="R172" s="9" t="str">
        <f>_xlfn.XLOOKUP($E172,'Copy of Raw Data'!$E:$E,'Copy of Raw Data'!R:R,"ERROR",0,1)</f>
        <v>oz</v>
      </c>
      <c r="S172" s="17">
        <f t="shared" si="41"/>
        <v>6.84411764705882</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5 to 10</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0.2 to 0.3</v>
      </c>
      <c r="V172" s="17">
        <f t="shared" si="43"/>
        <v>0.238715709482982</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0.2 to 0.3</v>
      </c>
      <c r="X172" s="17">
        <f t="shared" si="44"/>
        <v>0.231454773319541</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2 to 4</v>
      </c>
      <c r="Z172" s="17">
        <f t="array" ref="Z172">_xlfn.IFS(AA172="oz",_xlfn.IFS(R172="oz",Q172,R172="fl oz",Q172*1.04,R172="ml",Q172*0.0338),AA172="fl oz",_xlfn.IFS(R172="oz",Q172/1.04,R172="fl oz",Q172,R172="ml",Q172*0.0338/1.04),AA172="ml",_xlfn.IFS(R172="oz",Q172/0.0338,R172="fl oz",Q172*1.04/0.0338,R172="ml",Q172))</f>
        <v>3.4</v>
      </c>
      <c r="AA172" s="9" t="str">
        <f>_xlfn.XLOOKUP($E172,'Copy of Raw Data'!$E:$E,'Copy of Raw Data'!AA:AA,"ERROR",0,1)</f>
        <v>oz</v>
      </c>
      <c r="AB172" s="9"/>
      <c r="AC172" s="9"/>
      <c r="AD172" s="9"/>
      <c r="AE172" s="9"/>
      <c r="AF172" s="9"/>
    </row>
    <row r="173" hidden="1" spans="1:32">
      <c r="A173" s="9" t="str">
        <f>_xlfn.XLOOKUP($E173,'Copy of Raw Data'!$E:$E,'Copy of Raw Data'!A:A,"ERROR",0,1)</f>
        <v>US</v>
      </c>
      <c r="B173" s="9" t="str">
        <f>_xlfn.XLOOKUP($E173,'Copy of Raw Data'!$E:$E,'Copy of Raw Data'!B:B,"ERROR",0,1)</f>
        <v>Hair Mousses</v>
      </c>
      <c r="C173" s="9" t="str">
        <f>_xlfn.XLOOKUP($E173,'Copy of Raw Data'!$E:$E,'Copy of Raw Data'!C:C,"ERROR",0,1)</f>
        <v>john frieda</v>
      </c>
      <c r="D173" s="9" t="str">
        <f>_xlfn.XLOOKUP($E173,'Copy of Raw Data'!$E:$E,'Copy of Raw Data'!D:D,"ERROR",0,1)</f>
        <v>www.amazon.com/dp/B006OHM1M8</v>
      </c>
      <c r="E173" s="9" t="s">
        <v>645</v>
      </c>
      <c r="F173" s="9" t="str">
        <f>_xlfn.XLOOKUP($E173,'Copy of Raw Data'!$E:$E,'Copy of Raw Data'!F:F,"ERROR",0,1)</f>
        <v>John Frieda Frizz Ease Curl Reviver Mousse, Enhances Curls, Soft Flexible Hold, Mousse for Curly or Frizzy Hair, 7.2 Ounces, Alcohol-Free</v>
      </c>
      <c r="G173" s="9">
        <f>_xlfn.XLOOKUP($E173,'Copy of Raw Data'!$E:$E,'Copy of Raw Data'!G:G,"ERROR",0,1)</f>
        <v>1216</v>
      </c>
      <c r="H173" s="9">
        <f>_xlfn.XLOOKUP($E173,'Copy of Raw Data'!$E:$E,'Copy of Raw Data'!H:H,"ERROR",0,1)</f>
        <v>9548.05</v>
      </c>
      <c r="I173" s="9">
        <f>_xlfn.XLOOKUP($E173,'Copy of Raw Data'!$E:$E,'Copy of Raw Data'!I:I,"ERROR",0,1)</f>
        <v>0.000405619420204419</v>
      </c>
      <c r="J173" s="9" t="str">
        <f>_xlfn.XLOOKUP($E173,'Copy of Raw Data'!$E:$E,'Copy of 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5 to 10</v>
      </c>
      <c r="L173" s="9">
        <f>_xlfn.XLOOKUP($E173,'Copy of Raw Data'!$E:$E,'Copy of Raw Data'!L:L,"ERROR",0,1)</f>
        <v>7.86</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5 to 10</v>
      </c>
      <c r="N173" s="9">
        <f>_xlfn.XLOOKUP($E173,'Copy of Raw Data'!$E:$E,'Copy of Raw Data'!N:N,"ERROR",0,1)</f>
        <v>9.49</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15% to 20%</v>
      </c>
      <c r="P173" s="16">
        <f t="shared" si="42"/>
        <v>0.171759747102213</v>
      </c>
      <c r="Q173" s="9">
        <f>_xlfn.XLOOKUP($E173,'Copy of Raw Data'!$E:$E,'Copy of Raw Data'!Q:Q,"ERROR",0,1)</f>
        <v>7.2</v>
      </c>
      <c r="R173" s="9" t="str">
        <f>_xlfn.XLOOKUP($E173,'Copy of Raw Data'!$E:$E,'Copy of Raw Data'!R:R,"ERROR",0,1)</f>
        <v>fl oz</v>
      </c>
      <c r="S173" s="17">
        <f t="shared" si="41"/>
        <v>1.04967948717949</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1 to 2</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 to 0.05</v>
      </c>
      <c r="V173" s="17">
        <f t="shared" si="43"/>
        <v>0.0428596926314207</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 to 0.05</v>
      </c>
      <c r="X173" s="17">
        <f t="shared" si="44"/>
        <v>0.0354981226641693</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6 to 8</v>
      </c>
      <c r="Z173" s="17">
        <f t="array" ref="Z173">_xlfn.IFS(AA173="oz",_xlfn.IFS(R173="oz",Q173,R173="fl oz",Q173*1.04,R173="ml",Q173*0.0338),AA173="fl oz",_xlfn.IFS(R173="oz",Q173/1.04,R173="fl oz",Q173,R173="ml",Q173*0.0338/1.04),AA173="ml",_xlfn.IFS(R173="oz",Q173/0.0338,R173="fl oz",Q173*1.04/0.0338,R173="ml",Q173))</f>
        <v>7.488</v>
      </c>
      <c r="AA173" s="9" t="str">
        <f>_xlfn.XLOOKUP($E173,'Copy of Raw Data'!$E:$E,'Copy of Raw Data'!AA:AA,"ERROR",0,1)</f>
        <v>oz</v>
      </c>
      <c r="AB173" s="9"/>
      <c r="AC173" s="9"/>
      <c r="AD173" s="9"/>
      <c r="AE173" s="9"/>
      <c r="AF173" s="9"/>
    </row>
    <row r="174" hidden="1" spans="1:32">
      <c r="A174" s="9" t="str">
        <f>_xlfn.XLOOKUP($E174,'Copy of Raw Data'!$E:$E,'Copy of Raw Data'!A:A,"ERROR",0,1)</f>
        <v>US</v>
      </c>
      <c r="B174" s="9" t="str">
        <f>_xlfn.XLOOKUP($E174,'Copy of Raw Data'!$E:$E,'Copy of Raw Data'!B:B,"ERROR",0,1)</f>
        <v>Hair Mousses</v>
      </c>
      <c r="C174" s="9" t="str">
        <f>_xlfn.XLOOKUP($E174,'Copy of Raw Data'!$E:$E,'Copy of Raw Data'!C:C,"ERROR",0,1)</f>
        <v>wella</v>
      </c>
      <c r="D174" s="9" t="str">
        <f>_xlfn.XLOOKUP($E174,'Copy of Raw Data'!$E:$E,'Copy of Raw Data'!D:D,"ERROR",0,1)</f>
        <v>www.amazon.com/dp/B016AVH0HI</v>
      </c>
      <c r="E174" s="9" t="s">
        <v>649</v>
      </c>
      <c r="F174" s="9" t="str">
        <f>_xlfn.XLOOKUP($E174,'Copy of Raw Data'!$E:$E,'Copy of Raw Data'!F:F,"ERROR",0,1)</f>
        <v>Wella EIMI Root Shoot Mousse, For a Precise Root Lift, Added Volume, And A Light Hold, 6.8 oz</v>
      </c>
      <c r="G174" s="9">
        <f>_xlfn.XLOOKUP($E174,'Copy of Raw Data'!$E:$E,'Copy of Raw Data'!G:G,"ERROR",0,1)</f>
        <v>432</v>
      </c>
      <c r="H174" s="9">
        <f>_xlfn.XLOOKUP($E174,'Copy of Raw Data'!$E:$E,'Copy of Raw Data'!H:H,"ERROR",0,1)</f>
        <v>9540.72</v>
      </c>
      <c r="I174" s="9">
        <f>_xlfn.XLOOKUP($E174,'Copy of Raw Data'!$E:$E,'Copy of Raw Data'!I:I,"ERROR",0,1)</f>
        <v>0.000399300057449912</v>
      </c>
      <c r="J174" s="9" t="str">
        <f>_xlfn.XLOOKUP($E174,'Copy of Raw Data'!$E:$E,'Copy of 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20 to 30</v>
      </c>
      <c r="L174" s="9">
        <f>_xlfn.XLOOKUP($E174,'Copy of Raw Data'!$E:$E,'Copy of Raw Data'!L:L,"ERROR",0,1)</f>
        <v>22.1</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20 to 30</v>
      </c>
      <c r="N174" s="9">
        <f>_xlfn.XLOOKUP($E174,'Copy of Raw Data'!$E:$E,'Copy of Raw Data'!N:N,"ERROR",0,1)</f>
        <v>22.1</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No Discount</v>
      </c>
      <c r="P174" s="16">
        <f t="shared" si="42"/>
        <v>0</v>
      </c>
      <c r="Q174" s="9">
        <f>_xlfn.XLOOKUP($E174,'Copy of Raw Data'!$E:$E,'Copy of Raw Data'!Q:Q,"ERROR",0,1)</f>
        <v>6.8</v>
      </c>
      <c r="R174" s="9" t="str">
        <f>_xlfn.XLOOKUP($E174,'Copy of Raw Data'!$E:$E,'Copy of Raw Data'!R:R,"ERROR",0,1)</f>
        <v>oz</v>
      </c>
      <c r="S174" s="17">
        <f t="shared" si="41"/>
        <v>3.25</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3 to 4</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17">
        <f t="shared" si="43"/>
        <v>0.109908691241123</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17">
        <f t="shared" si="44"/>
        <v>0.109908691241123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6.8</v>
      </c>
      <c r="AA174" s="9" t="str">
        <f>_xlfn.XLOOKUP($E174,'Copy of Raw Data'!$E:$E,'Copy of Raw Data'!AA:AA,"ERROR",0,1)</f>
        <v>oz</v>
      </c>
      <c r="AB174" s="9"/>
      <c r="AC174" s="9"/>
      <c r="AD174" s="9"/>
      <c r="AE174" s="9"/>
      <c r="AF174" s="9"/>
    </row>
    <row r="175" hidden="1" spans="1:32">
      <c r="A175" s="9" t="str">
        <f>_xlfn.XLOOKUP($E175,'Copy of Raw Data'!$E:$E,'Copy of Raw Data'!A:A,"ERROR",0,1)</f>
        <v>US</v>
      </c>
      <c r="B175" s="9" t="str">
        <f>_xlfn.XLOOKUP($E175,'Copy of Raw Data'!$E:$E,'Copy of Raw Data'!B:B,"ERROR",0,1)</f>
        <v>Hair Mousses</v>
      </c>
      <c r="C175" s="9" t="str">
        <f>_xlfn.XLOOKUP($E175,'Copy of Raw Data'!$E:$E,'Copy of Raw Data'!C:C,"ERROR",0,1)</f>
        <v>TRESemmé</v>
      </c>
      <c r="D175" s="9" t="str">
        <f>_xlfn.XLOOKUP($E175,'Copy of Raw Data'!$E:$E,'Copy of Raw Data'!D:D,"ERROR",0,1)</f>
        <v>www.amazon.com/dp/B01BVIOD6G</v>
      </c>
      <c r="E175" s="9" t="s">
        <v>652</v>
      </c>
      <c r="F175" s="9" t="str">
        <f>_xlfn.XLOOKUP($E175,'Copy of Raw Data'!$E:$E,'Copy of Raw Data'!F:F,"ERROR",0,1)</f>
        <v>TRESemmé Hair Mousse Extra Hold, White, 2 Oz</v>
      </c>
      <c r="G175" s="9">
        <f>_xlfn.XLOOKUP($E175,'Copy of Raw Data'!$E:$E,'Copy of Raw Data'!G:G,"ERROR",0,1)</f>
        <v>1270</v>
      </c>
      <c r="H175" s="9">
        <f>_xlfn.XLOOKUP($E175,'Copy of Raw Data'!$E:$E,'Copy of Raw Data'!H:H,"ERROR",0,1)</f>
        <v>9392.08</v>
      </c>
      <c r="I175" s="9">
        <f>_xlfn.XLOOKUP($E175,'Copy of Raw Data'!$E:$E,'Copy of Raw Data'!I:I,"ERROR",0,1)</f>
        <v>0.000395170194035132</v>
      </c>
      <c r="J175" s="9" t="str">
        <f>_xlfn.XLOOKUP($E175,'Copy of Raw Data'!$E:$E,'Copy of 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5 to 10</v>
      </c>
      <c r="L175" s="9">
        <f>_xlfn.XLOOKUP($E175,'Copy of Raw Data'!$E:$E,'Copy of Raw Data'!L:L,"ERROR",0,1)</f>
        <v>7.01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5 to 10</v>
      </c>
      <c r="N175" s="9">
        <f>_xlfn.XLOOKUP($E175,'Copy of Raw Data'!$E:$E,'Copy of Raw Data'!N:N,"ERROR",0,1)</f>
        <v>9.05</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20% to 25%</v>
      </c>
      <c r="P175" s="16">
        <f t="shared" si="42"/>
        <v>0.225414364640884</v>
      </c>
      <c r="Q175" s="9">
        <f>_xlfn.XLOOKUP($E175,'Copy of Raw Data'!$E:$E,'Copy of Raw Data'!Q:Q,"ERROR",0,1)</f>
        <v>2</v>
      </c>
      <c r="R175" s="9" t="str">
        <f>_xlfn.XLOOKUP($E175,'Copy of Raw Data'!$E:$E,'Copy of Raw Data'!R:R,"ERROR",0,1)</f>
        <v>oz</v>
      </c>
      <c r="S175" s="17">
        <f t="shared" si="41"/>
        <v>3.505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43"/>
        <v>0.153026716266486</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44"/>
        <v>0.118532296246195</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1 to 2</v>
      </c>
      <c r="Z175" s="17">
        <f t="array" ref="Z175">_xlfn.IFS(AA175="oz",_xlfn.IFS(R175="oz",Q175,R175="fl oz",Q175*1.04,R175="ml",Q175*0.0338),AA175="fl oz",_xlfn.IFS(R175="oz",Q175/1.04,R175="fl oz",Q175,R175="ml",Q175*0.0338/1.04),AA175="ml",_xlfn.IFS(R175="oz",Q175/0.0338,R175="fl oz",Q175*1.04/0.0338,R175="ml",Q175))</f>
        <v>2</v>
      </c>
      <c r="AA175" s="9" t="str">
        <f>_xlfn.XLOOKUP($E175,'Copy of Raw Data'!$E:$E,'Copy of Raw Data'!AA:AA,"ERROR",0,1)</f>
        <v>oz</v>
      </c>
      <c r="AB175" s="9"/>
      <c r="AC175" s="9"/>
      <c r="AD175" s="9"/>
      <c r="AE175" s="9"/>
      <c r="AF175" s="9"/>
    </row>
    <row r="176" hidden="1" spans="1:32">
      <c r="A176" s="9" t="str">
        <f>_xlfn.XLOOKUP($E176,'Copy of Raw Data'!$E:$E,'Copy of Raw Data'!A:A,"ERROR",0,1)</f>
        <v>US</v>
      </c>
      <c r="B176" s="9" t="str">
        <f>_xlfn.XLOOKUP($E176,'Copy of Raw Data'!$E:$E,'Copy of Raw Data'!B:B,"ERROR",0,1)</f>
        <v>Hair Mousses</v>
      </c>
      <c r="C176" s="9" t="str">
        <f>_xlfn.XLOOKUP($E176,'Copy of Raw Data'!$E:$E,'Copy of Raw Data'!C:C,"ERROR",0,1)</f>
        <v>SheaMoisture</v>
      </c>
      <c r="D176" s="9" t="str">
        <f>_xlfn.XLOOKUP($E176,'Copy of Raw Data'!$E:$E,'Copy of Raw Data'!D:D,"ERROR",0,1)</f>
        <v>www.amazon.com/dp/B0BS1SW4K1</v>
      </c>
      <c r="E176" s="9" t="s">
        <v>655</v>
      </c>
      <c r="F176" s="9" t="str">
        <f>_xlfn.XLOOKUP($E176,'Copy of Raw Data'!$E:$E,'Copy of Raw Data'!F:F,"ERROR",0,1)</f>
        <v>SheaMoisture Manuka Honey &amp; Mafura Oil Wrap &amp; Set Mousse Hydrating Made For Hold, Body, &amp; Shine 7.5oz</v>
      </c>
      <c r="G176" s="9">
        <f>_xlfn.XLOOKUP($E176,'Copy of Raw Data'!$E:$E,'Copy of Raw Data'!G:G,"ERROR",0,1)</f>
        <v>846</v>
      </c>
      <c r="H176" s="9">
        <f>_xlfn.XLOOKUP($E176,'Copy of Raw Data'!$E:$E,'Copy of Raw Data'!H:H,"ERROR",0,1)</f>
        <v>9294.94</v>
      </c>
      <c r="I176" s="9">
        <f>_xlfn.XLOOKUP($E176,'Copy of Raw Data'!$E:$E,'Copy of Raw Data'!I:I,"ERROR",0,1)</f>
        <v>0.000390386881982457</v>
      </c>
      <c r="J176" s="9" t="str">
        <f>_xlfn.XLOOKUP($E176,'Copy of Raw Data'!$E:$E,'Copy of 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10 to 15</v>
      </c>
      <c r="L176" s="9">
        <f>_xlfn.XLOOKUP($E176,'Copy of Raw Data'!$E:$E,'Copy of Raw Data'!L:L,"ERROR",0,1)</f>
        <v>10.99</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10 to 15</v>
      </c>
      <c r="N176" s="9">
        <f>_xlfn.XLOOKUP($E176,'Copy of Raw Data'!$E:$E,'Copy of Raw Data'!N:N,"ERROR",0,1)</f>
        <v>10.99</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No Discount</v>
      </c>
      <c r="P176" s="16">
        <f t="shared" si="42"/>
        <v>0</v>
      </c>
      <c r="Q176" s="9">
        <f>_xlfn.XLOOKUP($E176,'Copy of Raw Data'!$E:$E,'Copy of Raw Data'!Q:Q,"ERROR",0,1)</f>
        <v>7.5</v>
      </c>
      <c r="R176" s="9" t="str">
        <f>_xlfn.XLOOKUP($E176,'Copy of Raw Data'!$E:$E,'Copy of Raw Data'!R:R,"ERROR",0,1)</f>
        <v>oz</v>
      </c>
      <c r="S176" s="17">
        <f t="shared" si="41"/>
        <v>1.46533333333333</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1 to 2</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 to 0.05</v>
      </c>
      <c r="V176" s="17">
        <f t="shared" si="43"/>
        <v>0.0495547288918949</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 to 0.05</v>
      </c>
      <c r="X176" s="17">
        <f t="shared" si="44"/>
        <v>0.0495547288918949</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6 to 8</v>
      </c>
      <c r="Z176" s="17">
        <f t="array" ref="Z176">_xlfn.IFS(AA176="oz",_xlfn.IFS(R176="oz",Q176,R176="fl oz",Q176*1.04,R176="ml",Q176*0.0338),AA176="fl oz",_xlfn.IFS(R176="oz",Q176/1.04,R176="fl oz",Q176,R176="ml",Q176*0.0338/1.04),AA176="ml",_xlfn.IFS(R176="oz",Q176/0.0338,R176="fl oz",Q176*1.04/0.0338,R176="ml",Q176))</f>
        <v>7.5</v>
      </c>
      <c r="AA176" s="9" t="str">
        <f>_xlfn.XLOOKUP($E176,'Copy of Raw Data'!$E:$E,'Copy of Raw Data'!AA:AA,"ERROR",0,1)</f>
        <v>oz</v>
      </c>
      <c r="AB176" s="9"/>
      <c r="AC176" s="9"/>
      <c r="AD176" s="9"/>
      <c r="AE176" s="9"/>
      <c r="AF176" s="9"/>
    </row>
    <row r="177" hidden="1" spans="1:32">
      <c r="A177" s="9" t="str">
        <f>_xlfn.XLOOKUP($E177,'Copy of Raw Data'!$E:$E,'Copy of Raw Data'!A:A,"ERROR",0,1)</f>
        <v>US</v>
      </c>
      <c r="B177" s="9" t="str">
        <f>_xlfn.XLOOKUP($E177,'Copy of Raw Data'!$E:$E,'Copy of Raw Data'!B:B,"ERROR",0,1)</f>
        <v>Hair Mousses</v>
      </c>
      <c r="C177" s="9" t="str">
        <f>_xlfn.XLOOKUP($E177,'Copy of Raw Data'!$E:$E,'Copy of Raw Data'!C:C,"ERROR",0,1)</f>
        <v>Goiple</v>
      </c>
      <c r="D177" s="9" t="str">
        <f>_xlfn.XLOOKUP($E177,'Copy of Raw Data'!$E:$E,'Copy of Raw Data'!D:D,"ERROR",0,1)</f>
        <v>www.amazon.com/dp/B0C4SGWVJ8</v>
      </c>
      <c r="E177" s="9" t="s">
        <v>658</v>
      </c>
      <c r="F177" s="9" t="str">
        <f>_xlfn.XLOOKUP($E177,'Copy of Raw Data'!$E:$E,'Copy of Raw Data'!F:F,"ERROR",0,1)</f>
        <v>Lace Tint Melting Hair Mousse, 6.8 fl oz Lace Tint Mousse for Women Hair Wigs Lace Wigs Toupees and Hairpieces Natural Finishing Lace Color, Lace Tint Mousse for Wigs Tool Set (Dark Brown)</v>
      </c>
      <c r="G177" s="9">
        <f>_xlfn.XLOOKUP($E177,'Copy of Raw Data'!$E:$E,'Copy of Raw Data'!G:G,"ERROR",0,1)</f>
        <v>1003</v>
      </c>
      <c r="H177" s="9">
        <f>_xlfn.XLOOKUP($E177,'Copy of Raw Data'!$E:$E,'Copy of Raw Data'!H:H,"ERROR",0,1)</f>
        <v>9182.43</v>
      </c>
      <c r="I177" s="9">
        <f>_xlfn.XLOOKUP($E177,'Copy of Raw Data'!$E:$E,'Copy of Raw Data'!I:I,"ERROR",0,1)</f>
        <v>0.000356837374915285</v>
      </c>
      <c r="J177" s="9" t="str">
        <f>_xlfn.XLOOKUP($E177,'Copy of Raw Data'!$E:$E,'Copy of 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5 to 10</v>
      </c>
      <c r="L177" s="9">
        <f>_xlfn.XLOOKUP($E177,'Copy of Raw Data'!$E:$E,'Copy of Raw Data'!L:L,"ERROR",0,1)</f>
        <v>9.17</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5 to 10</v>
      </c>
      <c r="N177" s="9">
        <f>_xlfn.XLOOKUP($E177,'Copy of Raw Data'!$E:$E,'Copy of Raw Data'!N:N,"ERROR",0,1)</f>
        <v>9.47</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2% to 4%</v>
      </c>
      <c r="P177" s="16">
        <f t="shared" si="42"/>
        <v>0.0316789862724394</v>
      </c>
      <c r="Q177" s="9">
        <f>_xlfn.XLOOKUP($E177,'Copy of Raw Data'!$E:$E,'Copy of Raw Data'!Q:Q,"ERROR",0,1)</f>
        <v>6.8</v>
      </c>
      <c r="R177" s="9" t="str">
        <f>_xlfn.XLOOKUP($E177,'Copy of Raw Data'!$E:$E,'Copy of Raw Data'!R:R,"ERROR",0,1)</f>
        <v>fl oz</v>
      </c>
      <c r="S177" s="17">
        <f t="shared" si="41"/>
        <v>1.2966628959276</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43"/>
        <v>0.0452852117148204</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44"/>
        <v>0.0438506221145621</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7.072</v>
      </c>
      <c r="AA177" s="9" t="str">
        <f>_xlfn.XLOOKUP($E177,'Copy of Raw Data'!$E:$E,'Copy of Raw Data'!AA:AA,"ERROR",0,1)</f>
        <v>oz</v>
      </c>
      <c r="AB177" s="9"/>
      <c r="AC177" s="9"/>
      <c r="AD177" s="9"/>
      <c r="AE177" s="9"/>
      <c r="AF177" s="9"/>
    </row>
    <row r="178" hidden="1" spans="1:32">
      <c r="A178" s="9" t="str">
        <f>_xlfn.XLOOKUP($E178,'Copy of Raw Data'!$E:$E,'Copy of Raw Data'!A:A,"ERROR",0,1)</f>
        <v>US</v>
      </c>
      <c r="B178" s="9" t="str">
        <f>_xlfn.XLOOKUP($E178,'Copy of Raw Data'!$E:$E,'Copy of Raw Data'!B:B,"ERROR",0,1)</f>
        <v>Hair Mousses</v>
      </c>
      <c r="C178" s="9" t="str">
        <f>_xlfn.XLOOKUP($E178,'Copy of Raw Data'!$E:$E,'Copy of Raw Data'!C:C,"ERROR",0,1)</f>
        <v>Roux Lottabody</v>
      </c>
      <c r="D178" s="9" t="str">
        <f>_xlfn.XLOOKUP($E178,'Copy of Raw Data'!$E:$E,'Copy of Raw Data'!D:D,"ERROR",0,1)</f>
        <v>www.amazon.com/dp/B09K4H5148</v>
      </c>
      <c r="E178" s="9" t="s">
        <v>662</v>
      </c>
      <c r="F178" s="9" t="str">
        <f>_xlfn.XLOOKUP($E178,'Copy of Raw Data'!$E:$E,'Copy of Raw Data'!F:F,"ERROR",0,1)</f>
        <v>Roux Lottabody Lotta Body Wrap Me Foaming Mousse Coconut and Shea Oils 7 Ounce (207ml) (Pack of 3)</v>
      </c>
      <c r="G178" s="9">
        <f>_xlfn.XLOOKUP($E178,'Copy of Raw Data'!$E:$E,'Copy of Raw Data'!G:G,"ERROR",0,1)</f>
        <v>604</v>
      </c>
      <c r="H178" s="9">
        <f>_xlfn.XLOOKUP($E178,'Copy of Raw Data'!$E:$E,'Copy of Raw Data'!H:H,"ERROR",0,1)</f>
        <v>8393.3</v>
      </c>
      <c r="I178" s="9">
        <f>_xlfn.XLOOKUP($E178,'Copy of Raw Data'!$E:$E,'Copy of Raw Data'!I:I,"ERROR",0,1)</f>
        <v>0.000352963449093226</v>
      </c>
      <c r="J178" s="9" t="str">
        <f>_xlfn.XLOOKUP($E178,'Copy of Raw Data'!$E:$E,'Copy of 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15 to 20</v>
      </c>
      <c r="L178" s="9">
        <f>_xlfn.XLOOKUP($E178,'Copy of Raw Data'!$E:$E,'Copy of Raw Data'!L:L,"ERROR",0,1)</f>
        <v>15.01</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20 to 30</v>
      </c>
      <c r="N178" s="9">
        <f>_xlfn.XLOOKUP($E178,'Copy of Raw Data'!$E:$E,'Copy of Raw Data'!N:N,"ERROR",0,1)</f>
        <v>22.59</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30% to 40%</v>
      </c>
      <c r="P178" s="16">
        <f t="shared" si="42"/>
        <v>0.335546702080567</v>
      </c>
      <c r="Q178" s="9">
        <f>_xlfn.XLOOKUP($E178,'Copy of Raw Data'!$E:$E,'Copy of Raw Data'!Q:Q,"ERROR",0,1)</f>
        <v>21</v>
      </c>
      <c r="R178" s="9" t="str">
        <f>_xlfn.XLOOKUP($E178,'Copy of Raw Data'!$E:$E,'Copy of Raw Data'!R:R,"ERROR",0,1)</f>
        <v>oz</v>
      </c>
      <c r="S178" s="17">
        <f t="shared" si="41"/>
        <v>0.714761904761905</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0.5 to 0.75</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43"/>
        <v>0.0363785690129958</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44"/>
        <v>0.0241718601542748</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20 to 25</v>
      </c>
      <c r="Z178" s="17">
        <f t="array" ref="Z178">_xlfn.IFS(AA178="oz",_xlfn.IFS(R178="oz",Q178,R178="fl oz",Q178*1.04,R178="ml",Q178*0.0338),AA178="fl oz",_xlfn.IFS(R178="oz",Q178/1.04,R178="fl oz",Q178,R178="ml",Q178*0.0338/1.04),AA178="ml",_xlfn.IFS(R178="oz",Q178/0.0338,R178="fl oz",Q178*1.04/0.0338,R178="ml",Q178))</f>
        <v>21</v>
      </c>
      <c r="AA178" s="9" t="str">
        <f>_xlfn.XLOOKUP($E178,'Copy of Raw Data'!$E:$E,'Copy of Raw Data'!AA:AA,"ERROR",0,1)</f>
        <v>oz</v>
      </c>
      <c r="AB178" s="9"/>
      <c r="AC178" s="9"/>
      <c r="AD178" s="9"/>
      <c r="AE178" s="9"/>
      <c r="AF178" s="9"/>
    </row>
    <row r="179" hidden="1" spans="1:32">
      <c r="A179" s="9" t="str">
        <f>_xlfn.XLOOKUP($E179,'Copy of Raw Data'!$E:$E,'Copy of Raw Data'!A:A,"ERROR",0,1)</f>
        <v>US</v>
      </c>
      <c r="B179" s="9" t="str">
        <f>_xlfn.XLOOKUP($E179,'Copy of Raw Data'!$E:$E,'Copy of Raw Data'!B:B,"ERROR",0,1)</f>
        <v>Hair Mousses</v>
      </c>
      <c r="C179" s="9" t="str">
        <f>_xlfn.XLOOKUP($E179,'Copy of Raw Data'!$E:$E,'Copy of Raw Data'!C:C,"ERROR",0,1)</f>
        <v>iwell signature</v>
      </c>
      <c r="D179" s="9" t="str">
        <f>_xlfn.XLOOKUP($E179,'Copy of Raw Data'!$E:$E,'Copy of Raw Data'!D:D,"ERROR",0,1)</f>
        <v>www.amazon.com/dp/B0BB3B13JW</v>
      </c>
      <c r="E179" s="9" t="s">
        <v>666</v>
      </c>
      <c r="F179" s="9" t="str">
        <f>_xlfn.XLOOKUP($E179,'Copy of Raw Data'!$E:$E,'Copy of Raw Data'!F:F,"ERROR",0,1)</f>
        <v>IWELL Signature Lace Tint Mousse 7 Fl oz (200ml) | Concealer Tinted Mousse for Lace Wigs Hair Wigs | Perfect Match Your Skin Tone | Easy Tinting | Quick-Drying | Safe and Convenient | Value Size 7 fl oz (Dark Brown)</v>
      </c>
      <c r="G179" s="9">
        <f>_xlfn.XLOOKUP($E179,'Copy of Raw Data'!$E:$E,'Copy of Raw Data'!G:G,"ERROR",0,1)</f>
        <v>850</v>
      </c>
      <c r="H179" s="9">
        <f>_xlfn.XLOOKUP($E179,'Copy of Raw Data'!$E:$E,'Copy of Raw Data'!H:H,"ERROR",0,1)</f>
        <v>8302.18</v>
      </c>
      <c r="I179" s="9">
        <f>_xlfn.XLOOKUP($E179,'Copy of Raw Data'!$E:$E,'Copy of Raw Data'!I:I,"ERROR",0,1)</f>
        <v>0.000335101811081579</v>
      </c>
      <c r="J179" s="9" t="str">
        <f>_xlfn.XLOOKUP($E179,'Copy of Raw Data'!$E:$E,'Copy of 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10 to 15</v>
      </c>
      <c r="L179" s="9">
        <f>_xlfn.XLOOKUP($E179,'Copy of Raw Data'!$E:$E,'Copy of Raw Data'!L:L,"ERROR",0,1)</f>
        <v>10.2</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10 to 15</v>
      </c>
      <c r="N179" s="9">
        <f>_xlfn.XLOOKUP($E179,'Copy of Raw Data'!$E:$E,'Copy of Raw Data'!N:N,"ERROR",0,1)</f>
        <v>12.17</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15% to 20%</v>
      </c>
      <c r="P179" s="16">
        <f t="shared" si="42"/>
        <v>0.161873459326212</v>
      </c>
      <c r="Q179" s="9">
        <f>_xlfn.XLOOKUP($E179,'Copy of Raw Data'!$E:$E,'Copy of Raw Data'!Q:Q,"ERROR",0,1)</f>
        <v>7</v>
      </c>
      <c r="R179" s="9" t="str">
        <f>_xlfn.XLOOKUP($E179,'Copy of Raw Data'!$E:$E,'Copy of Raw Data'!R:R,"ERROR",0,1)</f>
        <v>fl oz</v>
      </c>
      <c r="S179" s="17">
        <f t="shared" si="41"/>
        <v>1.4010989010989</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1 to 2</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0.05 to 0.1</v>
      </c>
      <c r="V179" s="17">
        <f t="shared" si="43"/>
        <v>0.0565337604566553</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44"/>
        <v>0.0473824450828171</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17">
        <f t="array" ref="Z179">_xlfn.IFS(AA179="oz",_xlfn.IFS(R179="oz",Q179,R179="fl oz",Q179*1.04,R179="ml",Q179*0.0338),AA179="fl oz",_xlfn.IFS(R179="oz",Q179/1.04,R179="fl oz",Q179,R179="ml",Q179*0.0338/1.04),AA179="ml",_xlfn.IFS(R179="oz",Q179/0.0338,R179="fl oz",Q179*1.04/0.0338,R179="ml",Q179))</f>
        <v>7.28</v>
      </c>
      <c r="AA179" s="9" t="str">
        <f>_xlfn.XLOOKUP($E179,'Copy of Raw Data'!$E:$E,'Copy of Raw Data'!AA:AA,"ERROR",0,1)</f>
        <v>oz</v>
      </c>
      <c r="AB179" s="9"/>
      <c r="AC179" s="9"/>
      <c r="AD179" s="9"/>
      <c r="AE179" s="9"/>
      <c r="AF179" s="9"/>
    </row>
    <row r="180" hidden="1" spans="1:32">
      <c r="A180" s="9" t="str">
        <f>_xlfn.XLOOKUP($E180,'Copy of Raw Data'!$E:$E,'Copy of Raw Data'!A:A,"ERROR",0,1)</f>
        <v>US</v>
      </c>
      <c r="B180" s="9" t="str">
        <f>_xlfn.XLOOKUP($E180,'Copy of Raw Data'!$E:$E,'Copy of Raw Data'!B:B,"ERROR",0,1)</f>
        <v>Hair Mousses</v>
      </c>
      <c r="C180" s="9" t="str">
        <f>_xlfn.XLOOKUP($E180,'Copy of Raw Data'!$E:$E,'Copy of Raw Data'!C:C,"ERROR",0,1)</f>
        <v>Aussie</v>
      </c>
      <c r="D180" s="9" t="str">
        <f>_xlfn.XLOOKUP($E180,'Copy of Raw Data'!$E:$E,'Copy of Raw Data'!D:D,"ERROR",0,1)</f>
        <v>www.amazon.com/dp/B07M7XRF9Z</v>
      </c>
      <c r="E180" s="9" t="s">
        <v>669</v>
      </c>
      <c r="F180" s="9" t="str">
        <f>_xlfn.XLOOKUP($E180,'Copy of Raw Data'!$E:$E,'Copy of Raw Data'!F:F,"ERROR",0,1)</f>
        <v>Aussie Headstrong Volume With Bamboo &amp; Kakadu Plum Mousse, 6.0 Fl oz, 4.669 Fl oz</v>
      </c>
      <c r="G180" s="9">
        <f>_xlfn.XLOOKUP($E180,'Copy of Raw Data'!$E:$E,'Copy of Raw Data'!G:G,"ERROR",0,1)</f>
        <v>904</v>
      </c>
      <c r="H180" s="9">
        <f>_xlfn.XLOOKUP($E180,'Copy of Raw Data'!$E:$E,'Copy of Raw Data'!H:H,"ERROR",0,1)</f>
        <v>7882.05</v>
      </c>
      <c r="I180" s="9">
        <f>_xlfn.XLOOKUP($E180,'Copy of Raw Data'!$E:$E,'Copy of Raw Data'!I:I,"ERROR",0,1)</f>
        <v>0.000332902958540789</v>
      </c>
      <c r="J180" s="9" t="str">
        <f>_xlfn.XLOOKUP($E180,'Copy of Raw Data'!$E:$E,'Copy of 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5 to 10</v>
      </c>
      <c r="L180" s="9">
        <f>_xlfn.XLOOKUP($E180,'Copy of Raw Data'!$E:$E,'Copy of Raw Data'!L:L,"ERROR",0,1)</f>
        <v>8.84</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5 to 10</v>
      </c>
      <c r="N180" s="9">
        <f>_xlfn.XLOOKUP($E180,'Copy of Raw Data'!$E:$E,'Copy of Raw Data'!N:N,"ERROR",0,1)</f>
        <v>9.7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8% to 10%</v>
      </c>
      <c r="P180" s="16">
        <f t="shared" si="42"/>
        <v>0.0886597938144329</v>
      </c>
      <c r="Q180" s="9">
        <f>_xlfn.XLOOKUP($E180,'Copy of Raw Data'!$E:$E,'Copy of Raw Data'!Q:Q,"ERROR",0,1)</f>
        <v>6</v>
      </c>
      <c r="R180" s="9" t="str">
        <f>_xlfn.XLOOKUP($E180,'Copy of Raw Data'!$E:$E,'Copy of Raw Data'!R:R,"ERROR",0,1)</f>
        <v>fl oz</v>
      </c>
      <c r="S180" s="17">
        <f t="shared" si="41"/>
        <v>1.41666666666667</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43"/>
        <v>0.0525697389072431</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44"/>
        <v>0.0479089166948484</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6.24</v>
      </c>
      <c r="AA180" s="9" t="str">
        <f>_xlfn.XLOOKUP($E180,'Copy of Raw Data'!$E:$E,'Copy of Raw Data'!AA:AA,"ERROR",0,1)</f>
        <v>oz</v>
      </c>
      <c r="AB180" s="9"/>
      <c r="AC180" s="9"/>
      <c r="AD180" s="9"/>
      <c r="AE180" s="9"/>
      <c r="AF180" s="9"/>
    </row>
    <row r="181" hidden="1" spans="1:32">
      <c r="A181" s="9" t="str">
        <f>_xlfn.XLOOKUP($E181,'Copy of Raw Data'!$E:$E,'Copy of Raw Data'!A:A,"ERROR",0,1)</f>
        <v>US</v>
      </c>
      <c r="B181" s="9" t="str">
        <f>_xlfn.XLOOKUP($E181,'Copy of Raw Data'!$E:$E,'Copy of Raw Data'!B:B,"ERROR",0,1)</f>
        <v>Hair Mousses</v>
      </c>
      <c r="C181" s="9" t="str">
        <f>_xlfn.XLOOKUP($E181,'Copy of Raw Data'!$E:$E,'Copy of Raw Data'!C:C,"ERROR",0,1)</f>
        <v>cantu</v>
      </c>
      <c r="D181" s="9" t="str">
        <f>_xlfn.XLOOKUP($E181,'Copy of Raw Data'!$E:$E,'Copy of Raw Data'!D:D,"ERROR",0,1)</f>
        <v>www.amazon.com/dp/B0B334FW6N</v>
      </c>
      <c r="E181" s="9" t="s">
        <v>673</v>
      </c>
      <c r="F181" s="9" t="str">
        <f>_xlfn.XLOOKUP($E181,'Copy of Raw Data'!$E:$E,'Copy of Raw Data'!F:F,"ERROR",0,1)</f>
        <v>Cantu Wave Whip Curling Mousse for Natural Hair with Pure Shea Butter, 8.4 fl oz (Pack of 2) (Packaging May Vary)</v>
      </c>
      <c r="G181" s="9">
        <f>_xlfn.XLOOKUP($E181,'Copy of Raw Data'!$E:$E,'Copy of Raw Data'!G:G,"ERROR",0,1)</f>
        <v>579</v>
      </c>
      <c r="H181" s="9">
        <f>_xlfn.XLOOKUP($E181,'Copy of Raw Data'!$E:$E,'Copy of Raw Data'!H:H,"ERROR",0,1)</f>
        <v>7830.33</v>
      </c>
      <c r="I181" s="9">
        <f>_xlfn.XLOOKUP($E181,'Copy of Raw Data'!$E:$E,'Copy of Raw Data'!I:I,"ERROR",0,1)</f>
        <v>0.00032829310585328</v>
      </c>
      <c r="J181" s="9" t="str">
        <f>_xlfn.XLOOKUP($E181,'Copy of Raw Data'!$E:$E,'Copy of 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 to 15</v>
      </c>
      <c r="L181" s="9">
        <f>_xlfn.XLOOKUP($E181,'Copy of Raw Data'!$E:$E,'Copy of Raw Data'!L:L,"ERROR",0,1)</f>
        <v>13.51</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 to 15</v>
      </c>
      <c r="N181" s="9">
        <f>_xlfn.XLOOKUP($E181,'Copy of Raw Data'!$E:$E,'Copy of Raw Data'!N:N,"ERROR",0,1)</f>
        <v>13.51</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No Discount</v>
      </c>
      <c r="P181" s="16">
        <f t="shared" si="42"/>
        <v>0</v>
      </c>
      <c r="Q181" s="9">
        <f>_xlfn.XLOOKUP($E181,'Copy of Raw Data'!$E:$E,'Copy of Raw Data'!Q:Q,"ERROR",0,1)</f>
        <v>16.8</v>
      </c>
      <c r="R181" s="9" t="str">
        <f>_xlfn.XLOOKUP($E181,'Copy of Raw Data'!$E:$E,'Copy of Raw Data'!R:R,"ERROR",0,1)</f>
        <v>fl oz</v>
      </c>
      <c r="S181" s="17">
        <f t="shared" si="41"/>
        <v>0.773237179487179</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0.75 to 1</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 to 0.05</v>
      </c>
      <c r="V181" s="17">
        <f t="shared" si="43"/>
        <v>0.0261493804358194</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44"/>
        <v>0.0261493804358194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15 to 20</v>
      </c>
      <c r="Z181" s="17">
        <f t="array" ref="Z181">_xlfn.IFS(AA181="oz",_xlfn.IFS(R181="oz",Q181,R181="fl oz",Q181*1.04,R181="ml",Q181*0.0338),AA181="fl oz",_xlfn.IFS(R181="oz",Q181/1.04,R181="fl oz",Q181,R181="ml",Q181*0.0338/1.04),AA181="ml",_xlfn.IFS(R181="oz",Q181/0.0338,R181="fl oz",Q181*1.04/0.0338,R181="ml",Q181))</f>
        <v>17.472</v>
      </c>
      <c r="AA181" s="9" t="str">
        <f>_xlfn.XLOOKUP($E181,'Copy of Raw Data'!$E:$E,'Copy of Raw Data'!AA:AA,"ERROR",0,1)</f>
        <v>oz</v>
      </c>
      <c r="AB181" s="9"/>
      <c r="AC181" s="9"/>
      <c r="AD181" s="9"/>
      <c r="AE181" s="9"/>
      <c r="AF181" s="9"/>
    </row>
    <row r="182" hidden="1" spans="1:32">
      <c r="A182" s="9" t="str">
        <f>_xlfn.XLOOKUP($E182,'Copy of Raw Data'!$E:$E,'Copy of Raw Data'!A:A,"ERROR",0,1)</f>
        <v>US</v>
      </c>
      <c r="B182" s="9" t="str">
        <f>_xlfn.XLOOKUP($E182,'Copy of Raw Data'!$E:$E,'Copy of Raw Data'!B:B,"ERROR",0,1)</f>
        <v>Hair Mousses</v>
      </c>
      <c r="C182" s="9" t="str">
        <f>_xlfn.XLOOKUP($E182,'Copy of Raw Data'!$E:$E,'Copy of Raw Data'!C:C,"ERROR",0,1)</f>
        <v>osis+</v>
      </c>
      <c r="D182" s="9" t="str">
        <f>_xlfn.XLOOKUP($E182,'Copy of Raw Data'!$E:$E,'Copy of Raw Data'!D:D,"ERROR",0,1)</f>
        <v>www.amazon.com/dp/B074PW3VZR</v>
      </c>
      <c r="E182" s="9" t="s">
        <v>677</v>
      </c>
      <c r="F182" s="9" t="str">
        <f>_xlfn.XLOOKUP($E182,'Copy of Raw Data'!$E:$E,'Copy of Raw Data'!F:F,"ERROR",0,1)</f>
        <v>OSiS+ ELASTIC FINISH Flexible Hold Light Control Hairspray,9.1 Ounce (Pack of 2)</v>
      </c>
      <c r="G182" s="9">
        <f>_xlfn.XLOOKUP($E182,'Copy of Raw Data'!$E:$E,'Copy of Raw Data'!G:G,"ERROR",0,1)</f>
        <v>402</v>
      </c>
      <c r="H182" s="9">
        <f>_xlfn.XLOOKUP($E182,'Copy of Raw Data'!$E:$E,'Copy of Raw Data'!H:H,"ERROR",0,1)</f>
        <v>7721.9</v>
      </c>
      <c r="I182" s="9">
        <f>_xlfn.XLOOKUP($E182,'Copy of Raw Data'!$E:$E,'Copy of Raw Data'!I:I,"ERROR",0,1)</f>
        <v>0.000317161521151903</v>
      </c>
      <c r="J182" s="9" t="str">
        <f>_xlfn.XLOOKUP($E182,'Copy of Raw Data'!$E:$E,'Copy of 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15 to 20</v>
      </c>
      <c r="L182" s="9">
        <f>_xlfn.XLOOKUP($E182,'Copy of Raw Data'!$E:$E,'Copy of Raw Data'!L:L,"ERROR",0,1)</f>
        <v>19.17</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20 to 30</v>
      </c>
      <c r="N182" s="9">
        <f>_xlfn.XLOOKUP($E182,'Copy of Raw Data'!$E:$E,'Copy of Raw Data'!N:N,"ERROR",0,1)</f>
        <v>24.3</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20% to 25%</v>
      </c>
      <c r="P182" s="16">
        <f t="shared" si="42"/>
        <v>0.211111111111111</v>
      </c>
      <c r="Q182" s="9">
        <f>_xlfn.XLOOKUP($E182,'Copy of Raw Data'!$E:$E,'Copy of Raw Data'!Q:Q,"ERROR",0,1)</f>
        <v>18.2</v>
      </c>
      <c r="R182" s="9" t="str">
        <f>_xlfn.XLOOKUP($E182,'Copy of Raw Data'!$E:$E,'Copy of Raw Data'!R:R,"ERROR",0,1)</f>
        <v>fl oz</v>
      </c>
      <c r="S182" s="17">
        <f t="shared" si="41"/>
        <v>1.01278529163145</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1 to 2</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43"/>
        <v>0.0434160413089161</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44"/>
        <v>0.0342504325881449</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18.928</v>
      </c>
      <c r="AA182" s="9" t="str">
        <f>_xlfn.XLOOKUP($E182,'Copy of Raw Data'!$E:$E,'Copy of Raw Data'!AA:AA,"ERROR",0,1)</f>
        <v>oz</v>
      </c>
      <c r="AB182" s="9"/>
      <c r="AC182" s="9"/>
      <c r="AD182" s="9"/>
      <c r="AE182" s="9"/>
      <c r="AF182" s="9"/>
    </row>
    <row r="183" hidden="1" spans="1:32">
      <c r="A183" s="9" t="str">
        <f>_xlfn.XLOOKUP($E183,'Copy of Raw Data'!$E:$E,'Copy of Raw Data'!A:A,"ERROR",0,1)</f>
        <v>US</v>
      </c>
      <c r="B183" s="9" t="str">
        <f>_xlfn.XLOOKUP($E183,'Copy of Raw Data'!$E:$E,'Copy of Raw Data'!B:B,"ERROR",0,1)</f>
        <v>Hair Mousses</v>
      </c>
      <c r="C183" s="9" t="str">
        <f>_xlfn.XLOOKUP($E183,'Copy of Raw Data'!$E:$E,'Copy of Raw Data'!C:C,"ERROR",0,1)</f>
        <v>sexyhair</v>
      </c>
      <c r="D183" s="9" t="str">
        <f>_xlfn.XLOOKUP($E183,'Copy of Raw Data'!$E:$E,'Copy of Raw Data'!D:D,"ERROR",0,1)</f>
        <v>www.amazon.com/dp/B08N6H8BPC</v>
      </c>
      <c r="E183" s="9" t="s">
        <v>680</v>
      </c>
      <c r="F183" s="9" t="str">
        <f>_xlfn.XLOOKUP($E183,'Copy of Raw Data'!$E:$E,'Copy of Raw Data'!F:F,"ERROR",0,1)</f>
        <v>SexyHair Style Curl Power Curl Bounce Mousse, 8.5 Oz | Light Control | Tames Unruly Curls | Adds Definition and Controls Frizz</v>
      </c>
      <c r="G183" s="9">
        <f>_xlfn.XLOOKUP($E183,'Copy of Raw Data'!$E:$E,'Copy of Raw Data'!G:G,"ERROR",0,1)</f>
        <v>386</v>
      </c>
      <c r="H183" s="9">
        <f>_xlfn.XLOOKUP($E183,'Copy of Raw Data'!$E:$E,'Copy of Raw Data'!H:H,"ERROR",0,1)</f>
        <v>7460.07</v>
      </c>
      <c r="I183" s="9">
        <f>_xlfn.XLOOKUP($E183,'Copy of Raw Data'!$E:$E,'Copy of Raw Data'!I:I,"ERROR",0,1)</f>
        <v>0.000317160670860897</v>
      </c>
      <c r="J183" s="9" t="str">
        <f>_xlfn.XLOOKUP($E183,'Copy of Raw Data'!$E:$E,'Copy of 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_xlfn.XLOOKUP($E183,'Copy of Raw Data'!$E:$E,'Copy of Raw Data'!L:L,"ERROR",0,1)</f>
        <v>19.81</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_xlfn.XLOOKUP($E183,'Copy of Raw Data'!$E:$E,'Copy of Raw Data'!N:N,"ERROR",0,1)</f>
        <v>20.27</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 to 4%</v>
      </c>
      <c r="P183" s="16">
        <f t="shared" si="42"/>
        <v>0.0226936359151456</v>
      </c>
      <c r="Q183" s="9">
        <f>_xlfn.XLOOKUP($E183,'Copy of Raw Data'!$E:$E,'Copy of Raw Data'!Q:Q,"ERROR",0,1)</f>
        <v>8.5</v>
      </c>
      <c r="R183" s="9" t="str">
        <f>_xlfn.XLOOKUP($E183,'Copy of Raw Data'!$E:$E,'Copy of Raw Data'!R:R,"ERROR",0,1)</f>
        <v>oz</v>
      </c>
      <c r="S183" s="17">
        <f t="shared" si="41"/>
        <v>2.33058823529412</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2 to 3</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0.05 to 0.1</v>
      </c>
      <c r="V183" s="17">
        <f t="shared" si="43"/>
        <v>0.0806461238536673</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0.05 to 0.1</v>
      </c>
      <c r="X183" s="17">
        <f t="shared" si="44"/>
        <v>0.0788159700809644</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8 to 10</v>
      </c>
      <c r="Z183" s="17">
        <f t="array" ref="Z183">_xlfn.IFS(AA183="oz",_xlfn.IFS(R183="oz",Q183,R183="fl oz",Q183*1.04,R183="ml",Q183*0.0338),AA183="fl oz",_xlfn.IFS(R183="oz",Q183/1.04,R183="fl oz",Q183,R183="ml",Q183*0.0338/1.04),AA183="ml",_xlfn.IFS(R183="oz",Q183/0.0338,R183="fl oz",Q183*1.04/0.0338,R183="ml",Q183))</f>
        <v>8.5</v>
      </c>
      <c r="AA183" s="9" t="str">
        <f>_xlfn.XLOOKUP($E183,'Copy of Raw Data'!$E:$E,'Copy of Raw Data'!AA:AA,"ERROR",0,1)</f>
        <v>oz</v>
      </c>
      <c r="AB183" s="9"/>
      <c r="AC183" s="9"/>
      <c r="AD183" s="9"/>
      <c r="AE183" s="9"/>
      <c r="AF183" s="9"/>
    </row>
    <row r="184" hidden="1" spans="1:32">
      <c r="A184" s="9" t="str">
        <f>_xlfn.XLOOKUP($E184,'Copy of Raw Data'!$E:$E,'Copy of Raw Data'!A:A,"ERROR",0,1)</f>
        <v>US</v>
      </c>
      <c r="B184" s="9" t="str">
        <f>_xlfn.XLOOKUP($E184,'Copy of Raw Data'!$E:$E,'Copy of Raw Data'!B:B,"ERROR",0,1)</f>
        <v>Hair Mousses</v>
      </c>
      <c r="C184" s="9" t="str">
        <f>_xlfn.XLOOKUP($E184,'Copy of Raw Data'!$E:$E,'Copy of Raw Data'!C:C,"ERROR",0,1)</f>
        <v>WOZUTUNT</v>
      </c>
      <c r="D184" s="9" t="str">
        <f>_xlfn.XLOOKUP($E184,'Copy of Raw Data'!$E:$E,'Copy of Raw Data'!D:D,"ERROR",0,1)</f>
        <v>www.amazon.com/dp/B0C4T61T84</v>
      </c>
      <c r="E184" s="9" t="s">
        <v>684</v>
      </c>
      <c r="F184" s="9" t="str">
        <f>_xlfn.XLOOKUP($E184,'Copy of Raw Data'!$E:$E,'Copy of Raw Data'!F:F,"ERROR",0,1)</f>
        <v>Lace Tint Hair Mousse, 3.4 fl oz Lace Tint Mousse for Women Wigs Lace Wigs Toupees Hairpieces Natural Finishing Lace Color, Lace Tint for Wig Melts Lace Foam Tint with Hair Wax Stick(Medium Brown)</v>
      </c>
      <c r="G184" s="9">
        <f>_xlfn.XLOOKUP($E184,'Copy of Raw Data'!$E:$E,'Copy of Raw Data'!G:G,"ERROR",0,1)</f>
        <v>731</v>
      </c>
      <c r="H184" s="9">
        <f>_xlfn.XLOOKUP($E184,'Copy of Raw Data'!$E:$E,'Copy of Raw Data'!H:H,"ERROR",0,1)</f>
        <v>7460.05</v>
      </c>
      <c r="I184" s="9">
        <f>_xlfn.XLOOKUP($E184,'Copy of Raw Data'!$E:$E,'Copy of Raw Data'!I:I,"ERROR",0,1)</f>
        <v>0.000314924830661358</v>
      </c>
      <c r="J184" s="9" t="str">
        <f>_xlfn.XLOOKUP($E184,'Copy of Raw Data'!$E:$E,'Copy of 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10 to 15</v>
      </c>
      <c r="L184" s="9">
        <f>_xlfn.XLOOKUP($E184,'Copy of Raw Data'!$E:$E,'Copy of Raw Data'!L:L,"ERROR",0,1)</f>
        <v>10.22</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10 to 15</v>
      </c>
      <c r="N184" s="9">
        <f>_xlfn.XLOOKUP($E184,'Copy of Raw Data'!$E:$E,'Copy of Raw Data'!N:N,"ERROR",0,1)</f>
        <v>10.71</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4% to 6%</v>
      </c>
      <c r="P184" s="16">
        <f t="shared" si="42"/>
        <v>0.0457516339869281</v>
      </c>
      <c r="Q184" s="9">
        <f>_xlfn.XLOOKUP($E184,'Copy of Raw Data'!$E:$E,'Copy of Raw Data'!Q:Q,"ERROR",0,1)</f>
        <v>3.4</v>
      </c>
      <c r="R184" s="9" t="str">
        <f>_xlfn.XLOOKUP($E184,'Copy of Raw Data'!$E:$E,'Copy of Raw Data'!R:R,"ERROR",0,1)</f>
        <v>fl oz</v>
      </c>
      <c r="S184" s="17">
        <f t="shared" ref="S184:S247" si="45">L184/Z184</f>
        <v>2.89027149321267</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0.1 to 0.2</v>
      </c>
      <c r="V184" s="17">
        <f t="shared" si="43"/>
        <v>0.102429697458443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44"/>
        <v>0.0977433714309324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2 to 4</v>
      </c>
      <c r="Z184" s="17">
        <f t="array" ref="Z184">_xlfn.IFS(AA184="oz",_xlfn.IFS(R184="oz",Q184,R184="fl oz",Q184*1.04,R184="ml",Q184*0.0338),AA184="fl oz",_xlfn.IFS(R184="oz",Q184/1.04,R184="fl oz",Q184,R184="ml",Q184*0.0338/1.04),AA184="ml",_xlfn.IFS(R184="oz",Q184/0.0338,R184="fl oz",Q184*1.04/0.0338,R184="ml",Q184))</f>
        <v>3.536</v>
      </c>
      <c r="AA184" s="9" t="str">
        <f>_xlfn.XLOOKUP($E184,'Copy of Raw Data'!$E:$E,'Copy of Raw Data'!AA:AA,"ERROR",0,1)</f>
        <v>oz</v>
      </c>
      <c r="AB184" s="9"/>
      <c r="AC184" s="9"/>
      <c r="AD184" s="9"/>
      <c r="AE184" s="9"/>
      <c r="AF184" s="9"/>
    </row>
    <row r="185" hidden="1" spans="1:32">
      <c r="A185" s="9" t="str">
        <f>_xlfn.XLOOKUP($E185,'Copy of Raw Data'!$E:$E,'Copy of Raw Data'!A:A,"ERROR",0,1)</f>
        <v>US</v>
      </c>
      <c r="B185" s="9" t="str">
        <f>_xlfn.XLOOKUP($E185,'Copy of Raw Data'!$E:$E,'Copy of Raw Data'!B:B,"ERROR",0,1)</f>
        <v>Hair Mousses</v>
      </c>
      <c r="C185" s="9" t="str">
        <f>_xlfn.XLOOKUP($E185,'Copy of Raw Data'!$E:$E,'Copy of Raw Data'!C:C,"ERROR",0,1)</f>
        <v>Garnier</v>
      </c>
      <c r="D185" s="9" t="str">
        <f>_xlfn.XLOOKUP($E185,'Copy of Raw Data'!$E:$E,'Copy of Raw Data'!D:D,"ERROR",0,1)</f>
        <v>www.amazon.com/dp/B00TQ2M5ME</v>
      </c>
      <c r="E185" s="9" t="s">
        <v>687</v>
      </c>
      <c r="F185" s="9" t="str">
        <f>_xlfn.XLOOKUP($E185,'Copy of Raw Data'!$E:$E,'Copy of Raw Data'!F:F,"ERROR",0,1)</f>
        <v>Garnier Fructis Style Root Amp Lifting Spray Mousse, Extreme Hold, 5.0 Oz, 1 Count (Packaging May Vary)</v>
      </c>
      <c r="G185" s="9">
        <f>_xlfn.XLOOKUP($E185,'Copy of Raw Data'!$E:$E,'Copy of Raw Data'!G:G,"ERROR",0,1)</f>
        <v>402</v>
      </c>
      <c r="H185" s="9">
        <f>_xlfn.XLOOKUP($E185,'Copy of Raw Data'!$E:$E,'Copy of Raw Data'!H:H,"ERROR",0,1)</f>
        <v>7407.46</v>
      </c>
      <c r="I185" s="9">
        <f>_xlfn.XLOOKUP($E185,'Copy of Raw Data'!$E:$E,'Copy of Raw Data'!I:I,"ERROR",0,1)</f>
        <v>0.000312764241215824</v>
      </c>
      <c r="J185" s="9" t="str">
        <f>_xlfn.XLOOKUP($E185,'Copy of Raw Data'!$E:$E,'Copy of 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15 to 20</v>
      </c>
      <c r="L185" s="9">
        <f>_xlfn.XLOOKUP($E185,'Copy of Raw Data'!$E:$E,'Copy of Raw Data'!L:L,"ERROR",0,1)</f>
        <v>17.23</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15 to 20</v>
      </c>
      <c r="N185" s="9">
        <f>_xlfn.XLOOKUP($E185,'Copy of Raw Data'!$E:$E,'Copy of Raw Data'!N:N,"ERROR",0,1)</f>
        <v>17.23</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No Discount</v>
      </c>
      <c r="P185" s="16">
        <f t="shared" si="42"/>
        <v>0</v>
      </c>
      <c r="Q185" s="9">
        <f>_xlfn.XLOOKUP($E185,'Copy of Raw Data'!$E:$E,'Copy of Raw Data'!Q:Q,"ERROR",0,1)</f>
        <v>5</v>
      </c>
      <c r="R185" s="9" t="str">
        <f>_xlfn.XLOOKUP($E185,'Copy of Raw Data'!$E:$E,'Copy of Raw Data'!R:R,"ERROR",0,1)</f>
        <v>oz</v>
      </c>
      <c r="S185" s="17">
        <f t="shared" si="45"/>
        <v>3.446</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3 to 4</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43"/>
        <v>0.116537030774434</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0.1 to 0.2</v>
      </c>
      <c r="X185" s="17">
        <f t="shared" si="44"/>
        <v>0.116537030774434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4 to 6</v>
      </c>
      <c r="Z185" s="17">
        <f t="array" ref="Z185">_xlfn.IFS(AA185="oz",_xlfn.IFS(R185="oz",Q185,R185="fl oz",Q185*1.04,R185="ml",Q185*0.0338),AA185="fl oz",_xlfn.IFS(R185="oz",Q185/1.04,R185="fl oz",Q185,R185="ml",Q185*0.0338/1.04),AA185="ml",_xlfn.IFS(R185="oz",Q185/0.0338,R185="fl oz",Q185*1.04/0.0338,R185="ml",Q185))</f>
        <v>5</v>
      </c>
      <c r="AA185" s="9" t="str">
        <f>_xlfn.XLOOKUP($E185,'Copy of Raw Data'!$E:$E,'Copy of Raw Data'!AA:AA,"ERROR",0,1)</f>
        <v>oz</v>
      </c>
      <c r="AB185" s="9"/>
      <c r="AC185" s="9"/>
      <c r="AD185" s="9"/>
      <c r="AE185" s="9"/>
      <c r="AF185" s="9"/>
    </row>
    <row r="186" hidden="1" spans="1:32">
      <c r="A186" s="9" t="str">
        <f>_xlfn.XLOOKUP($E186,'Copy of Raw Data'!$E:$E,'Copy of Raw Data'!A:A,"ERROR",0,1)</f>
        <v>US</v>
      </c>
      <c r="B186" s="9" t="str">
        <f>_xlfn.XLOOKUP($E186,'Copy of Raw Data'!$E:$E,'Copy of Raw Data'!B:B,"ERROR",0,1)</f>
        <v>Hair Mousses</v>
      </c>
      <c r="C186" s="9" t="str">
        <f>_xlfn.XLOOKUP($E186,'Copy of Raw Data'!$E:$E,'Copy of Raw Data'!C:C,"ERROR",0,1)</f>
        <v>elizabeth arden</v>
      </c>
      <c r="D186" s="9" t="str">
        <f>_xlfn.XLOOKUP($E186,'Copy of Raw Data'!$E:$E,'Copy of Raw Data'!D:D,"ERROR",0,1)</f>
        <v>www.amazon.com/dp/B002WO7230</v>
      </c>
      <c r="E186" s="9" t="s">
        <v>690</v>
      </c>
      <c r="F186" s="9" t="str">
        <f>_xlfn.XLOOKUP($E186,'Copy of Raw Data'!$E:$E,'Copy of Raw Data'!F:F,"ERROR",0,1)</f>
        <v>Elizabeth Arden Flawless Finish Mousse Makeup</v>
      </c>
      <c r="G186" s="9">
        <f>_xlfn.XLOOKUP($E186,'Copy of Raw Data'!$E:$E,'Copy of Raw Data'!G:G,"ERROR",0,1)</f>
        <v>210</v>
      </c>
      <c r="H186" s="9">
        <f>_xlfn.XLOOKUP($E186,'Copy of Raw Data'!$E:$E,'Copy of Raw Data'!H:H,"ERROR",0,1)</f>
        <v>7356.64</v>
      </c>
      <c r="I186" s="9">
        <f>_xlfn.XLOOKUP($E186,'Copy of Raw Data'!$E:$E,'Copy of Raw Data'!I:I,"ERROR",0,1)</f>
        <v>0.000308495355221609</v>
      </c>
      <c r="J186" s="9" t="str">
        <f>_xlfn.XLOOKUP($E186,'Copy of Raw Data'!$E:$E,'Copy of 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30 to 40</v>
      </c>
      <c r="L186" s="9">
        <f>_xlfn.XLOOKUP($E186,'Copy of Raw Data'!$E:$E,'Copy of Raw Data'!L:L,"ERROR",0,1)</f>
        <v>35</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30 to 40</v>
      </c>
      <c r="N186" s="9">
        <f>_xlfn.XLOOKUP($E186,'Copy of Raw Data'!$E:$E,'Copy of Raw Data'!N:N,"ERROR",0,1)</f>
        <v>35</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42"/>
        <v>0</v>
      </c>
      <c r="Q186" s="9">
        <f>_xlfn.XLOOKUP($E186,'Copy of Raw Data'!$E:$E,'Copy of Raw Data'!Q:Q,"ERROR",0,1)</f>
        <v>0</v>
      </c>
      <c r="R186" s="9">
        <f>_xlfn.XLOOKUP($E186,'Copy of Raw Data'!$E:$E,'Copy of Raw Data'!R:R,"ERROR",0,1)</f>
        <v>0</v>
      </c>
      <c r="S186" s="17" t="e">
        <f t="shared" si="45"/>
        <v>#N/A</v>
      </c>
      <c r="T186" s="9" t="e">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#N/A</v>
      </c>
      <c r="U186" s="17" t="e">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#N/A</v>
      </c>
      <c r="V186" s="17" t="e">
        <f t="shared" si="43"/>
        <v>#N/A</v>
      </c>
      <c r="W186" s="17" t="e">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#N/A</v>
      </c>
      <c r="X186" s="17" t="e">
        <f t="shared" si="44"/>
        <v>#N/A</v>
      </c>
      <c r="Y186" s="9" t="e">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#N/A</v>
      </c>
      <c r="Z186" s="17" t="e">
        <f t="array" ref="Z186">_xlfn.IFS(AA186="oz",_xlfn.IFS(R186="oz",Q186,R186="fl oz",Q186*1.04,R186="ml",Q186*0.0338),AA186="fl oz",_xlfn.IFS(R186="oz",Q186/1.04,R186="fl oz",Q186,R186="ml",Q186*0.0338/1.04),AA186="ml",_xlfn.IFS(R186="oz",Q186/0.0338,R186="fl oz",Q186*1.04/0.0338,R186="ml",Q186))</f>
        <v>#N/A</v>
      </c>
      <c r="AA186" s="9" t="str">
        <f>_xlfn.XLOOKUP($E186,'Copy of Raw Data'!$E:$E,'Copy of Raw Data'!AA:AA,"ERROR",0,1)</f>
        <v>oz</v>
      </c>
      <c r="AB186" s="9"/>
      <c r="AC186" s="9"/>
      <c r="AD186" s="9"/>
      <c r="AE186" s="9"/>
      <c r="AF186" s="9"/>
    </row>
    <row r="187" hidden="1" spans="1:32">
      <c r="A187" s="9" t="str">
        <f>_xlfn.XLOOKUP($E187,'Copy of Raw Data'!$E:$E,'Copy of Raw Data'!A:A,"ERROR",0,1)</f>
        <v>US</v>
      </c>
      <c r="B187" s="9" t="str">
        <f>_xlfn.XLOOKUP($E187,'Copy of Raw Data'!$E:$E,'Copy of Raw Data'!B:B,"ERROR",0,1)</f>
        <v>Hair Mousses</v>
      </c>
      <c r="C187" s="9" t="str">
        <f>_xlfn.XLOOKUP($E187,'Copy of Raw Data'!$E:$E,'Copy of Raw Data'!C:C,"ERROR",0,1)</f>
        <v>Goiple</v>
      </c>
      <c r="D187" s="9" t="str">
        <f>_xlfn.XLOOKUP($E187,'Copy of Raw Data'!$E:$E,'Copy of Raw Data'!D:D,"ERROR",0,1)</f>
        <v>www.amazon.com/dp/B09QMS66BF</v>
      </c>
      <c r="E187" s="9" t="s">
        <v>692</v>
      </c>
      <c r="F187" s="9" t="str">
        <f>_xlfn.XLOOKUP($E187,'Copy of Raw Data'!$E:$E,'Copy of Raw Data'!F:F,"ERROR",0,1)</f>
        <v>Hair Mousse Wrap Me Foaming Mousse Hair Wax Stick, Mousse for Curly Hair Wig, Melting and Holding Spray Hair Adhesive for Wigs, Extensions, Toupees and Hairpieces, Strong Natural Finishing Hold 6.8oz</v>
      </c>
      <c r="G187" s="9">
        <f>_xlfn.XLOOKUP($E187,'Copy of Raw Data'!$E:$E,'Copy of Raw Data'!G:G,"ERROR",0,1)</f>
        <v>602</v>
      </c>
      <c r="H187" s="9">
        <f>_xlfn.XLOOKUP($E187,'Copy of Raw Data'!$E:$E,'Copy of Raw Data'!H:H,"ERROR",0,1)</f>
        <v>7256.23</v>
      </c>
      <c r="I187" s="9">
        <f>_xlfn.XLOOKUP($E187,'Copy of Raw Data'!$E:$E,'Copy of Raw Data'!I:I,"ERROR",0,1)</f>
        <v>0.000306137923408252</v>
      </c>
      <c r="J187" s="9" t="str">
        <f>_xlfn.XLOOKUP($E187,'Copy of Raw Data'!$E:$E,'Copy of 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10 to 15</v>
      </c>
      <c r="L187" s="9">
        <f>_xlfn.XLOOKUP($E187,'Copy of Raw Data'!$E:$E,'Copy of Raw Data'!L:L,"ERROR",0,1)</f>
        <v>12.18</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10 to 15</v>
      </c>
      <c r="N187" s="9">
        <f>_xlfn.XLOOKUP($E187,'Copy of Raw Data'!$E:$E,'Copy of Raw Data'!N:N,"ERROR",0,1)</f>
        <v>14.43</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15% to 20%</v>
      </c>
      <c r="P187" s="16">
        <f t="shared" si="42"/>
        <v>0.155925155925156</v>
      </c>
      <c r="Q187" s="9">
        <f>_xlfn.XLOOKUP($E187,'Copy of Raw Data'!$E:$E,'Copy of Raw Data'!Q:Q,"ERROR",0,1)</f>
        <v>6.8</v>
      </c>
      <c r="R187" s="9" t="str">
        <f>_xlfn.XLOOKUP($E187,'Copy of Raw Data'!$E:$E,'Copy of Raw Data'!R:R,"ERROR",0,1)</f>
        <v>oz</v>
      </c>
      <c r="S187" s="17">
        <f t="shared" si="45"/>
        <v>1.79117647058824</v>
      </c>
      <c r="T187" s="9" t="str">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1 to 2</v>
      </c>
      <c r="U187" s="17"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0.05 to 0.1</v>
      </c>
      <c r="V187" s="17">
        <f t="shared" si="43"/>
        <v>0.0717639101633213</v>
      </c>
      <c r="W187" s="17"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0.05 to 0.1</v>
      </c>
      <c r="X187" s="17">
        <f t="shared" si="44"/>
        <v>0.0605741112813066</v>
      </c>
      <c r="Y187" s="9"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6 to 8</v>
      </c>
      <c r="Z187" s="17">
        <f t="array" ref="Z187">_xlfn.IFS(AA187="oz",_xlfn.IFS(R187="oz",Q187,R187="fl oz",Q187*1.04,R187="ml",Q187*0.0338),AA187="fl oz",_xlfn.IFS(R187="oz",Q187/1.04,R187="fl oz",Q187,R187="ml",Q187*0.0338/1.04),AA187="ml",_xlfn.IFS(R187="oz",Q187/0.0338,R187="fl oz",Q187*1.04/0.0338,R187="ml",Q187))</f>
        <v>6.8</v>
      </c>
      <c r="AA187" s="9" t="str">
        <f>_xlfn.XLOOKUP($E187,'Copy of Raw Data'!$E:$E,'Copy of Raw Data'!AA:AA,"ERROR",0,1)</f>
        <v>oz</v>
      </c>
      <c r="AB187" s="9"/>
      <c r="AC187" s="9"/>
      <c r="AD187" s="9"/>
      <c r="AE187" s="9"/>
      <c r="AF187" s="9"/>
    </row>
    <row r="188" hidden="1" spans="1:32">
      <c r="A188" s="9" t="str">
        <f>_xlfn.XLOOKUP($E188,'Copy of Raw Data'!$E:$E,'Copy of Raw Data'!A:A,"ERROR",0,1)</f>
        <v>US</v>
      </c>
      <c r="B188" s="9" t="str">
        <f>_xlfn.XLOOKUP($E188,'Copy of Raw Data'!$E:$E,'Copy of Raw Data'!B:B,"ERROR",0,1)</f>
        <v>Hair Mousses</v>
      </c>
      <c r="C188" s="9" t="str">
        <f>_xlfn.XLOOKUP($E188,'Copy of Raw Data'!$E:$E,'Copy of Raw Data'!C:C,"ERROR",0,1)</f>
        <v>Suave</v>
      </c>
      <c r="D188" s="9" t="str">
        <f>_xlfn.XLOOKUP($E188,'Copy of Raw Data'!$E:$E,'Copy of Raw Data'!D:D,"ERROR",0,1)</f>
        <v>www.amazon.com/dp/B00EZWRSMW</v>
      </c>
      <c r="E188" s="9" t="s">
        <v>695</v>
      </c>
      <c r="F188" s="9" t="str">
        <f>_xlfn.XLOOKUP($E188,'Copy of Raw Data'!$E:$E,'Copy of Raw Data'!F:F,"ERROR",0,1)</f>
        <v>Suave Professionals Firm Control Boosting Mousse 7 oz (Pack of 3)</v>
      </c>
      <c r="G188" s="9">
        <f>_xlfn.XLOOKUP($E188,'Copy of Raw Data'!$E:$E,'Copy of Raw Data'!G:G,"ERROR",0,1)</f>
        <v>357</v>
      </c>
      <c r="H188" s="9">
        <f>_xlfn.XLOOKUP($E188,'Copy of Raw Data'!$E:$E,'Copy of Raw Data'!H:H,"ERROR",0,1)</f>
        <v>7200.78</v>
      </c>
      <c r="I188" s="9">
        <f>_xlfn.XLOOKUP($E188,'Copy of Raw Data'!$E:$E,'Copy of Raw Data'!I:I,"ERROR",0,1)</f>
        <v>0.000298194079687318</v>
      </c>
      <c r="J188" s="9" t="str">
        <f>_xlfn.XLOOKUP($E188,'Copy of Raw Data'!$E:$E,'Copy of 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20 to 30</v>
      </c>
      <c r="L188" s="9">
        <f>_xlfn.XLOOKUP($E188,'Copy of Raw Data'!$E:$E,'Copy of Raw Data'!L:L,"ERROR",0,1)</f>
        <v>20.76</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20 to 30</v>
      </c>
      <c r="N188" s="9">
        <f>_xlfn.XLOOKUP($E188,'Copy of Raw Data'!$E:$E,'Copy of Raw Data'!N:N,"ERROR",0,1)</f>
        <v>22.6</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8% to 10%</v>
      </c>
      <c r="P188" s="16">
        <f t="shared" si="42"/>
        <v>0.0814159292035398</v>
      </c>
      <c r="Q188" s="9">
        <f>_xlfn.XLOOKUP($E188,'Copy of Raw Data'!$E:$E,'Copy of Raw Data'!Q:Q,"ERROR",0,1)</f>
        <v>21</v>
      </c>
      <c r="R188" s="9" t="str">
        <f>_xlfn.XLOOKUP($E188,'Copy of Raw Data'!$E:$E,'Copy of Raw Data'!R:R,"ERROR",0,1)</f>
        <v>oz</v>
      </c>
      <c r="S188" s="17">
        <f t="shared" si="45"/>
        <v>0.988571428571429</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0.75 to 1</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 to 0.05</v>
      </c>
      <c r="V188" s="17">
        <f t="shared" si="43"/>
        <v>0.0363946728505403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 to 0.05</v>
      </c>
      <c r="X188" s="17">
        <f t="shared" si="44"/>
        <v>0.0334315667423547</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20 to 25</v>
      </c>
      <c r="Z188" s="17">
        <f t="array" ref="Z188">_xlfn.IFS(AA188="oz",_xlfn.IFS(R188="oz",Q188,R188="fl oz",Q188*1.04,R188="ml",Q188*0.0338),AA188="fl oz",_xlfn.IFS(R188="oz",Q188/1.04,R188="fl oz",Q188,R188="ml",Q188*0.0338/1.04),AA188="ml",_xlfn.IFS(R188="oz",Q188/0.0338,R188="fl oz",Q188*1.04/0.0338,R188="ml",Q188))</f>
        <v>21</v>
      </c>
      <c r="AA188" s="9" t="str">
        <f>_xlfn.XLOOKUP($E188,'Copy of Raw Data'!$E:$E,'Copy of Raw Data'!AA:AA,"ERROR",0,1)</f>
        <v>oz</v>
      </c>
      <c r="AB188" s="9"/>
      <c r="AC188" s="9"/>
      <c r="AD188" s="9"/>
      <c r="AE188" s="9"/>
      <c r="AF188" s="9"/>
    </row>
    <row r="189" hidden="1" spans="1:32">
      <c r="A189" s="9" t="str">
        <f>_xlfn.XLOOKUP($E189,'Copy of Raw Data'!$E:$E,'Copy of Raw Data'!A:A,"ERROR",0,1)</f>
        <v>US</v>
      </c>
      <c r="B189" s="9" t="str">
        <f>_xlfn.XLOOKUP($E189,'Copy of Raw Data'!$E:$E,'Copy of Raw Data'!B:B,"ERROR",0,1)</f>
        <v>Hair Mousses</v>
      </c>
      <c r="C189" s="9" t="str">
        <f>_xlfn.XLOOKUP($E189,'Copy of Raw Data'!$E:$E,'Copy of Raw Data'!C:C,"ERROR",0,1)</f>
        <v>Goiple</v>
      </c>
      <c r="D189" s="9" t="str">
        <f>_xlfn.XLOOKUP($E189,'Copy of Raw Data'!$E:$E,'Copy of Raw Data'!D:D,"ERROR",0,1)</f>
        <v>www.amazon.com/dp/B0C9DHWQ3X</v>
      </c>
      <c r="E189" s="9" t="s">
        <v>698</v>
      </c>
      <c r="F189" s="9" t="str">
        <f>_xlfn.XLOOKUP($E189,'Copy of Raw Data'!$E:$E,'Copy of Raw Data'!F:F,"ERROR",0,1)</f>
        <v>Strong Hold Braid Gel Tames Frizz Smoothing Gel Good for Twist, Locs, Braids, Edge, Cornrows No Flake Extra Hold High Shine Braiding Gel &amp; Edge Control Easy to Use for Braids Set(8.8oz &amp; 4oz)</v>
      </c>
      <c r="G189" s="9">
        <f>_xlfn.XLOOKUP($E189,'Copy of Raw Data'!$E:$E,'Copy of Raw Data'!G:G,"ERROR",0,1)</f>
        <v>540</v>
      </c>
      <c r="H189" s="9">
        <f>_xlfn.XLOOKUP($E189,'Copy of Raw Data'!$E:$E,'Copy of Raw Data'!H:H,"ERROR",0,1)</f>
        <v>7013.93</v>
      </c>
      <c r="I189" s="9">
        <f>_xlfn.XLOOKUP($E189,'Copy of Raw Data'!$E:$E,'Copy of Raw Data'!I:I,"ERROR",0,1)</f>
        <v>0.000294681102397187</v>
      </c>
      <c r="J189" s="9" t="str">
        <f>_xlfn.XLOOKUP($E189,'Copy of Raw Data'!$E:$E,'Copy of 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10 to 15</v>
      </c>
      <c r="L189" s="9">
        <f>_xlfn.XLOOKUP($E189,'Copy of Raw Data'!$E:$E,'Copy of Raw Data'!L:L,"ERROR",0,1)</f>
        <v>12.99</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10 to 15</v>
      </c>
      <c r="N189" s="9">
        <f>_xlfn.XLOOKUP($E189,'Copy of Raw Data'!$E:$E,'Copy of Raw Data'!N:N,"ERROR",0,1)</f>
        <v>12.99</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No Discount</v>
      </c>
      <c r="P189" s="16">
        <f t="shared" si="42"/>
        <v>0</v>
      </c>
      <c r="Q189" s="9">
        <f>_xlfn.XLOOKUP($E189,'Copy of Raw Data'!$E:$E,'Copy of Raw Data'!Q:Q,"ERROR",0,1)</f>
        <v>12.8</v>
      </c>
      <c r="R189" s="9" t="str">
        <f>_xlfn.XLOOKUP($E189,'Copy of Raw Data'!$E:$E,'Copy of Raw Data'!R:R,"ERROR",0,1)</f>
        <v>oz</v>
      </c>
      <c r="S189" s="17">
        <f t="shared" si="45"/>
        <v>1.01484375</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1 to 2</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43"/>
        <v>0.0343200456543794</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44"/>
        <v>0.0343200456543794</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10 to 15</v>
      </c>
      <c r="Z189" s="17">
        <f t="array" ref="Z189">_xlfn.IFS(AA189="oz",_xlfn.IFS(R189="oz",Q189,R189="fl oz",Q189*1.04,R189="ml",Q189*0.0338),AA189="fl oz",_xlfn.IFS(R189="oz",Q189/1.04,R189="fl oz",Q189,R189="ml",Q189*0.0338/1.04),AA189="ml",_xlfn.IFS(R189="oz",Q189/0.0338,R189="fl oz",Q189*1.04/0.0338,R189="ml",Q189))</f>
        <v>12.8</v>
      </c>
      <c r="AA189" s="9" t="str">
        <f>_xlfn.XLOOKUP($E189,'Copy of Raw Data'!$E:$E,'Copy of Raw Data'!AA:AA,"ERROR",0,1)</f>
        <v>oz</v>
      </c>
      <c r="AB189" s="9"/>
      <c r="AC189" s="9"/>
      <c r="AD189" s="9"/>
      <c r="AE189" s="9"/>
      <c r="AF189" s="9"/>
    </row>
    <row r="190" hidden="1" spans="1:32">
      <c r="A190" s="9" t="str">
        <f>_xlfn.XLOOKUP($E190,'Copy of Raw Data'!$E:$E,'Copy of Raw Data'!A:A,"ERROR",0,1)</f>
        <v>US</v>
      </c>
      <c r="B190" s="9" t="str">
        <f>_xlfn.XLOOKUP($E190,'Copy of Raw Data'!$E:$E,'Copy of Raw Data'!B:B,"ERROR",0,1)</f>
        <v>Hair Mousses</v>
      </c>
      <c r="C190" s="9" t="str">
        <f>_xlfn.XLOOKUP($E190,'Copy of Raw Data'!$E:$E,'Copy of Raw Data'!C:C,"ERROR",0,1)</f>
        <v>Mut Dynasty</v>
      </c>
      <c r="D190" s="9" t="str">
        <f>_xlfn.XLOOKUP($E190,'Copy of Raw Data'!$E:$E,'Copy of Raw Data'!D:D,"ERROR",0,1)</f>
        <v>www.amazon.com/dp/B09QXSTSGQ</v>
      </c>
      <c r="E190" s="9" t="s">
        <v>702</v>
      </c>
      <c r="F190" s="9" t="str">
        <f>_xlfn.XLOOKUP($E190,'Copy of Raw Data'!$E:$E,'Copy of Raw Data'!F:F,"ERROR",0,1)</f>
        <v>Mut Dynasty Moose hair foam for Box Braids, hair setting lotion for Black women and men, braid mousse foam to hold, professional braiding sealer for long lasting, foam wrap for black hair 8.4oz /250ml</v>
      </c>
      <c r="G190" s="9">
        <f>_xlfn.XLOOKUP($E190,'Copy of Raw Data'!$E:$E,'Copy of Raw Data'!G:G,"ERROR",0,1)</f>
        <v>496</v>
      </c>
      <c r="H190" s="9">
        <f>_xlfn.XLOOKUP($E190,'Copy of Raw Data'!$E:$E,'Copy of Raw Data'!H:H,"ERROR",0,1)</f>
        <v>6931.3</v>
      </c>
      <c r="I190" s="9">
        <f>_xlfn.XLOOKUP($E190,'Copy of Raw Data'!$E:$E,'Copy of Raw Data'!I:I,"ERROR",0,1)</f>
        <v>0.000263367010384051</v>
      </c>
      <c r="J190" s="9" t="str">
        <f>_xlfn.XLOOKUP($E190,'Copy of Raw Data'!$E:$E,'Copy of 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_xlfn.XLOOKUP($E190,'Copy of Raw Data'!$E:$E,'Copy of Raw Data'!L:L,"ERROR",0,1)</f>
        <v>13.96</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_xlfn.XLOOKUP($E190,'Copy of Raw Data'!$E:$E,'Copy of Raw Data'!N:N,"ERROR",0,1)</f>
        <v>14.15</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0% to 2%</v>
      </c>
      <c r="P190" s="16">
        <f t="shared" si="42"/>
        <v>0.0134275618374558</v>
      </c>
      <c r="Q190" s="9">
        <f>_xlfn.XLOOKUP($E190,'Copy of Raw Data'!$E:$E,'Copy of Raw Data'!Q:Q,"ERROR",0,1)</f>
        <v>8.45</v>
      </c>
      <c r="R190" s="9" t="str">
        <f>_xlfn.XLOOKUP($E190,'Copy of Raw Data'!$E:$E,'Copy of Raw Data'!R:R,"ERROR",0,1)</f>
        <v>fl oz</v>
      </c>
      <c r="S190" s="17">
        <f t="shared" si="45"/>
        <v>1.58852981338188</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0.05 to 0.1</v>
      </c>
      <c r="V190" s="17">
        <f t="shared" si="43"/>
        <v>0.0544521543735124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0.05 to 0.1</v>
      </c>
      <c r="X190" s="17">
        <f t="shared" si="44"/>
        <v>0.0537209947034794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8 to 10</v>
      </c>
      <c r="Z190" s="17">
        <f t="array" ref="Z190">_xlfn.IFS(AA190="oz",_xlfn.IFS(R190="oz",Q190,R190="fl oz",Q190*1.04,R190="ml",Q190*0.0338),AA190="fl oz",_xlfn.IFS(R190="oz",Q190/1.04,R190="fl oz",Q190,R190="ml",Q190*0.0338/1.04),AA190="ml",_xlfn.IFS(R190="oz",Q190/0.0338,R190="fl oz",Q190*1.04/0.0338,R190="ml",Q190))</f>
        <v>8.788</v>
      </c>
      <c r="AA190" s="9" t="str">
        <f>_xlfn.XLOOKUP($E190,'Copy of Raw Data'!$E:$E,'Copy of Raw Data'!AA:AA,"ERROR",0,1)</f>
        <v>oz</v>
      </c>
      <c r="AB190" s="9"/>
      <c r="AC190" s="9"/>
      <c r="AD190" s="9"/>
      <c r="AE190" s="9"/>
      <c r="AF190" s="9"/>
    </row>
    <row r="191" hidden="1" spans="1:32">
      <c r="A191" s="9" t="str">
        <f>_xlfn.XLOOKUP($E191,'Copy of Raw Data'!$E:$E,'Copy of Raw Data'!A:A,"ERROR",0,1)</f>
        <v>US</v>
      </c>
      <c r="B191" s="9" t="str">
        <f>_xlfn.XLOOKUP($E191,'Copy of Raw Data'!$E:$E,'Copy of Raw Data'!B:B,"ERROR",0,1)</f>
        <v>Hair Mousses</v>
      </c>
      <c r="C191" s="9" t="str">
        <f>_xlfn.XLOOKUP($E191,'Copy of Raw Data'!$E:$E,'Copy of Raw Data'!C:C,"ERROR",0,1)</f>
        <v>wella</v>
      </c>
      <c r="D191" s="9" t="str">
        <f>_xlfn.XLOOKUP($E191,'Copy of Raw Data'!$E:$E,'Copy of Raw Data'!D:D,"ERROR",0,1)</f>
        <v>www.amazon.com/dp/B07YQCZBH8</v>
      </c>
      <c r="E191" s="9" t="s">
        <v>705</v>
      </c>
      <c r="F191" s="9" t="str">
        <f>_xlfn.XLOOKUP($E191,'Copy of Raw Data'!$E:$E,'Copy of Raw Data'!F:F,"ERROR",0,1)</f>
        <v>Wella EIMI Nutricurls Boost Boz, Curl Enhancing Mousse with Frizz Reduction, 10.1 oz</v>
      </c>
      <c r="G191" s="9">
        <f>_xlfn.XLOOKUP($E191,'Copy of Raw Data'!$E:$E,'Copy of Raw Data'!G:G,"ERROR",0,1)</f>
        <v>293</v>
      </c>
      <c r="H191" s="9">
        <f>_xlfn.XLOOKUP($E191,'Copy of Raw Data'!$E:$E,'Copy of Raw Data'!H:H,"ERROR",0,1)</f>
        <v>6194.75</v>
      </c>
      <c r="I191" s="9">
        <f>_xlfn.XLOOKUP($E191,'Copy of Raw Data'!$E:$E,'Copy of Raw Data'!I:I,"ERROR",0,1)</f>
        <v>0.000254272722932378</v>
      </c>
      <c r="J191" s="9" t="str">
        <f>_xlfn.XLOOKUP($E191,'Copy of Raw Data'!$E:$E,'Copy of 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20 to 30</v>
      </c>
      <c r="L191" s="9">
        <f>_xlfn.XLOOKUP($E191,'Copy of Raw Data'!$E:$E,'Copy of Raw Data'!L:L,"ERROR",0,1)</f>
        <v>21.28</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20 to 30</v>
      </c>
      <c r="N191" s="9">
        <f>_xlfn.XLOOKUP($E191,'Copy of Raw Data'!$E:$E,'Copy of Raw Data'!N:N,"ERROR",0,1)</f>
        <v>22.1</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2% to 4%</v>
      </c>
      <c r="P191" s="16">
        <f t="shared" si="42"/>
        <v>0.0371040723981901</v>
      </c>
      <c r="Q191" s="9">
        <f>_xlfn.XLOOKUP($E191,'Copy of Raw Data'!$E:$E,'Copy of Raw Data'!Q:Q,"ERROR",0,1)</f>
        <v>10.1</v>
      </c>
      <c r="R191" s="9" t="str">
        <f>_xlfn.XLOOKUP($E191,'Copy of Raw Data'!$E:$E,'Copy of Raw Data'!R:R,"ERROR",0,1)</f>
        <v>oz</v>
      </c>
      <c r="S191" s="17">
        <f t="shared" si="45"/>
        <v>2.10693069306931</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2 to 3</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43"/>
        <v>0.0739979307365975</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44"/>
        <v>0.0712523061572305</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10 to 15</v>
      </c>
      <c r="Z191" s="17">
        <f t="array" ref="Z191">_xlfn.IFS(AA191="oz",_xlfn.IFS(R191="oz",Q191,R191="fl oz",Q191*1.04,R191="ml",Q191*0.0338),AA191="fl oz",_xlfn.IFS(R191="oz",Q191/1.04,R191="fl oz",Q191,R191="ml",Q191*0.0338/1.04),AA191="ml",_xlfn.IFS(R191="oz",Q191/0.0338,R191="fl oz",Q191*1.04/0.0338,R191="ml",Q191))</f>
        <v>10.1</v>
      </c>
      <c r="AA191" s="9" t="str">
        <f>_xlfn.XLOOKUP($E191,'Copy of Raw Data'!$E:$E,'Copy of Raw Data'!AA:AA,"ERROR",0,1)</f>
        <v>oz</v>
      </c>
      <c r="AB191" s="9"/>
      <c r="AC191" s="9"/>
      <c r="AD191" s="9"/>
      <c r="AE191" s="9"/>
      <c r="AF191" s="9"/>
    </row>
    <row r="192" hidden="1" spans="1:32">
      <c r="A192" s="9" t="str">
        <f>_xlfn.XLOOKUP($E192,'Copy of Raw Data'!$E:$E,'Copy of Raw Data'!A:A,"ERROR",0,1)</f>
        <v>US</v>
      </c>
      <c r="B192" s="9" t="str">
        <f>_xlfn.XLOOKUP($E192,'Copy of Raw Data'!$E:$E,'Copy of Raw Data'!B:B,"ERROR",0,1)</f>
        <v>Hair Mousses</v>
      </c>
      <c r="C192" s="9" t="str">
        <f>_xlfn.XLOOKUP($E192,'Copy of Raw Data'!$E:$E,'Copy of Raw Data'!C:C,"ERROR",0,1)</f>
        <v>tresemmÃ©</v>
      </c>
      <c r="D192" s="9" t="str">
        <f>_xlfn.XLOOKUP($E192,'Copy of Raw Data'!$E:$E,'Copy of Raw Data'!D:D,"ERROR",0,1)</f>
        <v>www.amazon.com/dp/B00FQRA3B8</v>
      </c>
      <c r="E192" s="9" t="s">
        <v>709</v>
      </c>
      <c r="F192" s="9" t="str">
        <f>_xlfn.XLOOKUP($E192,'Copy of Raw Data'!$E:$E,'Copy of Raw Data'!F:F,"ERROR",0,1)</f>
        <v>TRESemmé TRES Two Hair Mousse Extra Hold 10.5 oz(Pack of 6)</v>
      </c>
      <c r="G192" s="9">
        <f>_xlfn.XLOOKUP($E192,'Copy of Raw Data'!$E:$E,'Copy of Raw Data'!G:G,"ERROR",0,1)</f>
        <v>154</v>
      </c>
      <c r="H192" s="9">
        <f>_xlfn.XLOOKUP($E192,'Copy of Raw Data'!$E:$E,'Copy of Raw Data'!H:H,"ERROR",0,1)</f>
        <v>5980.84</v>
      </c>
      <c r="I192" s="9">
        <f>_xlfn.XLOOKUP($E192,'Copy of Raw Data'!$E:$E,'Copy of Raw Data'!I:I,"ERROR",0,1)</f>
        <v>0.000254016785339657</v>
      </c>
      <c r="J192" s="9" t="str">
        <f>_xlfn.XLOOKUP($E192,'Copy of Raw Data'!$E:$E,'Copy of 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30 to 40</v>
      </c>
      <c r="L192" s="9">
        <f>_xlfn.XLOOKUP($E192,'Copy of Raw Data'!$E:$E,'Copy of Raw Data'!L:L,"ERROR",0,1)</f>
        <v>38.95</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40 to 50</v>
      </c>
      <c r="N192" s="9">
        <f>_xlfn.XLOOKUP($E192,'Copy of Raw Data'!$E:$E,'Copy of Raw Data'!N:N,"ERROR",0,1)</f>
        <v>46.54</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15% to 20%</v>
      </c>
      <c r="P192" s="16">
        <f t="shared" si="42"/>
        <v>0.163085517834121</v>
      </c>
      <c r="Q192" s="9">
        <f>_xlfn.XLOOKUP($E192,'Copy of Raw Data'!$E:$E,'Copy of Raw Data'!Q:Q,"ERROR",0,1)</f>
        <v>63</v>
      </c>
      <c r="R192" s="9" t="str">
        <f>_xlfn.XLOOKUP($E192,'Copy of Raw Data'!$E:$E,'Copy of Raw Data'!R:R,"ERROR",0,1)</f>
        <v>oz</v>
      </c>
      <c r="S192" s="17">
        <f t="shared" si="45"/>
        <v>0.618253968253968</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0.5 to 0.75</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 to 0.05</v>
      </c>
      <c r="V192" s="17">
        <f t="shared" si="43"/>
        <v>0.0249824199773473</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 to 0.05</v>
      </c>
      <c r="X192" s="17">
        <f t="shared" si="44"/>
        <v>0.0209081490785921</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50+</v>
      </c>
      <c r="Z192" s="17">
        <f t="array" ref="Z192">_xlfn.IFS(AA192="oz",_xlfn.IFS(R192="oz",Q192,R192="fl oz",Q192*1.04,R192="ml",Q192*0.0338),AA192="fl oz",_xlfn.IFS(R192="oz",Q192/1.04,R192="fl oz",Q192,R192="ml",Q192*0.0338/1.04),AA192="ml",_xlfn.IFS(R192="oz",Q192/0.0338,R192="fl oz",Q192*1.04/0.0338,R192="ml",Q192))</f>
        <v>63</v>
      </c>
      <c r="AA192" s="9" t="str">
        <f>_xlfn.XLOOKUP($E192,'Copy of Raw Data'!$E:$E,'Copy of Raw Data'!AA:AA,"ERROR",0,1)</f>
        <v>oz</v>
      </c>
      <c r="AB192" s="9"/>
      <c r="AC192" s="9"/>
      <c r="AD192" s="9"/>
      <c r="AE192" s="9"/>
      <c r="AF192" s="9"/>
    </row>
    <row r="193" hidden="1" spans="1:32">
      <c r="A193" s="9" t="str">
        <f>_xlfn.XLOOKUP($E193,'Copy of Raw Data'!$E:$E,'Copy of Raw Data'!A:A,"ERROR",0,1)</f>
        <v>US</v>
      </c>
      <c r="B193" s="9" t="str">
        <f>_xlfn.XLOOKUP($E193,'Copy of Raw Data'!$E:$E,'Copy of Raw Data'!B:B,"ERROR",0,1)</f>
        <v>Hair Mousses</v>
      </c>
      <c r="C193" s="9" t="str">
        <f>_xlfn.XLOOKUP($E193,'Copy of Raw Data'!$E:$E,'Copy of Raw Data'!C:C,"ERROR",0,1)</f>
        <v>arhgoat</v>
      </c>
      <c r="D193" s="9" t="str">
        <f>_xlfn.XLOOKUP($E193,'Copy of Raw Data'!$E:$E,'Copy of Raw Data'!D:D,"ERROR",0,1)</f>
        <v>www.amazon.com/dp/B0B7HSKQK9</v>
      </c>
      <c r="E193" s="9" t="s">
        <v>713</v>
      </c>
      <c r="F193" s="9" t="str">
        <f>_xlfn.XLOOKUP($E193,'Copy of Raw Data'!$E:$E,'Copy of Raw Data'!F:F,"ERROR",0,1)</f>
        <v>ARHGOAT Premium Lace Tint Mousse Waterproof Fast Drying No Residues Tint Melting Hair Mousse High Viscosity for All of Hair Types included Wigs Lace Tint Foam, 7.06 Ounces (Dark Brown)</v>
      </c>
      <c r="G193" s="9">
        <f>_xlfn.XLOOKUP($E193,'Copy of Raw Data'!$E:$E,'Copy of Raw Data'!G:G,"ERROR",0,1)</f>
        <v>614</v>
      </c>
      <c r="H193" s="9">
        <f>_xlfn.XLOOKUP($E193,'Copy of Raw Data'!$E:$E,'Copy of Raw Data'!H:H,"ERROR",0,1)</f>
        <v>5974.82</v>
      </c>
      <c r="I193" s="9">
        <f>_xlfn.XLOOKUP($E193,'Copy of Raw Data'!$E:$E,'Copy of Raw Data'!I:I,"ERROR",0,1)</f>
        <v>0.000245738777253474</v>
      </c>
      <c r="J193" s="9" t="str">
        <f>_xlfn.XLOOKUP($E193,'Copy of Raw Data'!$E:$E,'Copy of 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5 to 10</v>
      </c>
      <c r="L193" s="9">
        <f>_xlfn.XLOOKUP($E193,'Copy of Raw Data'!$E:$E,'Copy of Raw Data'!L:L,"ERROR",0,1)</f>
        <v>9.74</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10 to 15</v>
      </c>
      <c r="N193" s="9">
        <f>_xlfn.XLOOKUP($E193,'Copy of Raw Data'!$E:$E,'Copy of Raw Data'!N:N,"ERROR",0,1)</f>
        <v>10.05</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2% to 4%</v>
      </c>
      <c r="P193" s="16">
        <f t="shared" si="42"/>
        <v>0.0308457711442787</v>
      </c>
      <c r="Q193" s="9">
        <f>_xlfn.XLOOKUP($E193,'Copy of Raw Data'!$E:$E,'Copy of Raw Data'!Q:Q,"ERROR",0,1)</f>
        <v>7.06</v>
      </c>
      <c r="R193" s="9" t="str">
        <f>_xlfn.XLOOKUP($E193,'Copy of Raw Data'!$E:$E,'Copy of Raw Data'!R:R,"ERROR",0,1)</f>
        <v>oz</v>
      </c>
      <c r="S193" s="17">
        <f t="shared" si="45"/>
        <v>1.37960339943343</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1 to 2</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43"/>
        <v>0.0481404378720106</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44"/>
        <v>0.0466555089426252</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6 to 8</v>
      </c>
      <c r="Z193" s="17">
        <f t="array" ref="Z193">_xlfn.IFS(AA193="oz",_xlfn.IFS(R193="oz",Q193,R193="fl oz",Q193*1.04,R193="ml",Q193*0.0338),AA193="fl oz",_xlfn.IFS(R193="oz",Q193/1.04,R193="fl oz",Q193,R193="ml",Q193*0.0338/1.04),AA193="ml",_xlfn.IFS(R193="oz",Q193/0.0338,R193="fl oz",Q193*1.04/0.0338,R193="ml",Q193))</f>
        <v>7.06</v>
      </c>
      <c r="AA193" s="9" t="str">
        <f>_xlfn.XLOOKUP($E193,'Copy of Raw Data'!$E:$E,'Copy of Raw Data'!AA:AA,"ERROR",0,1)</f>
        <v>oz</v>
      </c>
      <c r="AB193" s="9"/>
      <c r="AC193" s="9"/>
      <c r="AD193" s="9"/>
      <c r="AE193" s="9"/>
      <c r="AF193" s="9"/>
    </row>
    <row r="194" hidden="1" spans="1:32">
      <c r="A194" s="9" t="str">
        <f>_xlfn.XLOOKUP($E194,'Copy of Raw Data'!$E:$E,'Copy of Raw Data'!A:A,"ERROR",0,1)</f>
        <v>US</v>
      </c>
      <c r="B194" s="9" t="str">
        <f>_xlfn.XLOOKUP($E194,'Copy of Raw Data'!$E:$E,'Copy of Raw Data'!B:B,"ERROR",0,1)</f>
        <v>Hair Mousses</v>
      </c>
      <c r="C194" s="9" t="str">
        <f>_xlfn.XLOOKUP($E194,'Copy of Raw Data'!$E:$E,'Copy of Raw Data'!C:C,"ERROR",0,1)</f>
        <v>nexxus</v>
      </c>
      <c r="D194" s="9" t="str">
        <f>_xlfn.XLOOKUP($E194,'Copy of Raw Data'!$E:$E,'Copy of Raw Data'!D:D,"ERROR",0,1)</f>
        <v>www.amazon.com/dp/B001LFGDUY</v>
      </c>
      <c r="E194" s="9" t="s">
        <v>717</v>
      </c>
      <c r="F194" s="9" t="str">
        <f>_xlfn.XLOOKUP($E194,'Copy of Raw Data'!$E:$E,'Copy of Raw Data'!F:F,"ERROR",0,1)</f>
        <v>Nexxus Mousse Plus Volumizing Mousse Professional 2 Oz</v>
      </c>
      <c r="G194" s="9">
        <f>_xlfn.XLOOKUP($E194,'Copy of Raw Data'!$E:$E,'Copy of Raw Data'!G:G,"ERROR",0,1)</f>
        <v>486</v>
      </c>
      <c r="H194" s="9">
        <f>_xlfn.XLOOKUP($E194,'Copy of Raw Data'!$E:$E,'Copy of Raw Data'!H:H,"ERROR",0,1)</f>
        <v>5780.11</v>
      </c>
      <c r="I194" s="9">
        <f>_xlfn.XLOOKUP($E194,'Copy of Raw Data'!$E:$E,'Copy of Raw Data'!I:I,"ERROR",0,1)</f>
        <v>0.000236573915648326</v>
      </c>
      <c r="J194" s="9" t="str">
        <f>_xlfn.XLOOKUP($E194,'Copy of Raw Data'!$E:$E,'Copy of 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 to 15</v>
      </c>
      <c r="L194" s="9">
        <f>_xlfn.XLOOKUP($E194,'Copy of Raw Data'!$E:$E,'Copy of Raw Data'!L:L,"ERROR",0,1)</f>
        <v>12.05</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_xlfn.XLOOKUP($E194,'Copy of Raw Data'!$E:$E,'Copy of Raw Data'!N:N,"ERROR",0,1)</f>
        <v>13.59</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10% to 15%</v>
      </c>
      <c r="P194" s="16">
        <f t="shared" si="42"/>
        <v>0.113318616629875</v>
      </c>
      <c r="Q194" s="9">
        <f>_xlfn.XLOOKUP($E194,'Copy of Raw Data'!$E:$E,'Copy of Raw Data'!Q:Q,"ERROR",0,1)</f>
        <v>2</v>
      </c>
      <c r="R194" s="9" t="str">
        <f>_xlfn.XLOOKUP($E194,'Copy of Raw Data'!$E:$E,'Copy of Raw Data'!R:R,"ERROR",0,1)</f>
        <v>oz</v>
      </c>
      <c r="S194" s="17">
        <f t="shared" si="45"/>
        <v>6.025</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5 to 10</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0.2 to 0.3</v>
      </c>
      <c r="V194" s="17">
        <f t="shared" si="43"/>
        <v>0.229793709841055</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0.2 to 0.3</v>
      </c>
      <c r="X194" s="17">
        <f t="shared" si="44"/>
        <v>0.20375380453162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1 to 2</v>
      </c>
      <c r="Z194" s="17">
        <f t="array" ref="Z194">_xlfn.IFS(AA194="oz",_xlfn.IFS(R194="oz",Q194,R194="fl oz",Q194*1.04,R194="ml",Q194*0.0338),AA194="fl oz",_xlfn.IFS(R194="oz",Q194/1.04,R194="fl oz",Q194,R194="ml",Q194*0.0338/1.04),AA194="ml",_xlfn.IFS(R194="oz",Q194/0.0338,R194="fl oz",Q194*1.04/0.0338,R194="ml",Q194))</f>
        <v>2</v>
      </c>
      <c r="AA194" s="9" t="str">
        <f>_xlfn.XLOOKUP($E194,'Copy of Raw Data'!$E:$E,'Copy of Raw Data'!AA:AA,"ERROR",0,1)</f>
        <v>oz</v>
      </c>
      <c r="AB194" s="9"/>
      <c r="AC194" s="9"/>
      <c r="AD194" s="9"/>
      <c r="AE194" s="9"/>
      <c r="AF194" s="9"/>
    </row>
    <row r="195" hidden="1" spans="1:32">
      <c r="A195" s="9" t="str">
        <f>_xlfn.XLOOKUP($E195,'Copy of Raw Data'!$E:$E,'Copy of Raw Data'!A:A,"ERROR",0,1)</f>
        <v>US</v>
      </c>
      <c r="B195" s="9" t="str">
        <f>_xlfn.XLOOKUP($E195,'Copy of Raw Data'!$E:$E,'Copy of Raw Data'!B:B,"ERROR",0,1)</f>
        <v>Hair Mousses</v>
      </c>
      <c r="C195" s="9" t="str">
        <f>_xlfn.XLOOKUP($E195,'Copy of Raw Data'!$E:$E,'Copy of Raw Data'!C:C,"ERROR",0,1)</f>
        <v>L'Oreal Paris</v>
      </c>
      <c r="D195" s="9" t="str">
        <f>_xlfn.XLOOKUP($E195,'Copy of Raw Data'!$E:$E,'Copy of Raw Data'!D:D,"ERROR",0,1)</f>
        <v>www.amazon.com/dp/B0BPLQ41VS</v>
      </c>
      <c r="E195" s="9" t="s">
        <v>720</v>
      </c>
      <c r="F195" s="9" t="str">
        <f>_xlfn.XLOOKUP($E195,'Copy of Raw Data'!$E:$E,'Copy of Raw Data'!F:F,"ERROR",0,1)</f>
        <v>L'Oréal Paris Advanced Hairstyle CURVE IT Curl Elastic Mousse, 8.3 oz. (Pack of 2)</v>
      </c>
      <c r="G195" s="9">
        <f>_xlfn.XLOOKUP($E195,'Copy of Raw Data'!$E:$E,'Copy of Raw Data'!G:G,"ERROR",0,1)</f>
        <v>558</v>
      </c>
      <c r="H195" s="9">
        <f>_xlfn.XLOOKUP($E195,'Copy of Raw Data'!$E:$E,'Copy of Raw Data'!H:H,"ERROR",0,1)</f>
        <v>5564.54</v>
      </c>
      <c r="I195" s="9">
        <f>_xlfn.XLOOKUP($E195,'Copy of Raw Data'!$E:$E,'Copy of Raw Data'!I:I,"ERROR",0,1)</f>
        <v>0.000228127975088514</v>
      </c>
      <c r="J195" s="9" t="str">
        <f>_xlfn.XLOOKUP($E195,'Copy of Raw Data'!$E:$E,'Copy of 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5 to 10</v>
      </c>
      <c r="L195" s="9">
        <f>_xlfn.XLOOKUP($E195,'Copy of Raw Data'!$E:$E,'Copy of Raw Data'!L:L,"ERROR",0,1)</f>
        <v>9.98</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5 to 10</v>
      </c>
      <c r="N195" s="9">
        <f>_xlfn.XLOOKUP($E195,'Copy of Raw Data'!$E:$E,'Copy of Raw Data'!N:N,"ERROR",0,1)</f>
        <v>9.98</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No Discount</v>
      </c>
      <c r="P195" s="16">
        <f t="shared" si="42"/>
        <v>0</v>
      </c>
      <c r="Q195" s="9">
        <f>_xlfn.XLOOKUP($E195,'Copy of Raw Data'!$E:$E,'Copy of Raw Data'!Q:Q,"ERROR",0,1)</f>
        <v>16.6</v>
      </c>
      <c r="R195" s="9" t="str">
        <f>_xlfn.XLOOKUP($E195,'Copy of Raw Data'!$E:$E,'Copy of Raw Data'!R:R,"ERROR",0,1)</f>
        <v>oz</v>
      </c>
      <c r="S195" s="17">
        <f t="shared" si="45"/>
        <v>0.601204819277108</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0.5 to 0.75</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 to 0.05</v>
      </c>
      <c r="V195" s="17">
        <f t="shared" si="43"/>
        <v>0.0203315799552624</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 to 0.05</v>
      </c>
      <c r="X195" s="17">
        <f t="shared" si="44"/>
        <v>0.0203315799552624</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15 to 20</v>
      </c>
      <c r="Z195" s="17">
        <f t="array" ref="Z195">_xlfn.IFS(AA195="oz",_xlfn.IFS(R195="oz",Q195,R195="fl oz",Q195*1.04,R195="ml",Q195*0.0338),AA195="fl oz",_xlfn.IFS(R195="oz",Q195/1.04,R195="fl oz",Q195,R195="ml",Q195*0.0338/1.04),AA195="ml",_xlfn.IFS(R195="oz",Q195/0.0338,R195="fl oz",Q195*1.04/0.0338,R195="ml",Q195))</f>
        <v>16.6</v>
      </c>
      <c r="AA195" s="9" t="str">
        <f>_xlfn.XLOOKUP($E195,'Copy of Raw Data'!$E:$E,'Copy of Raw Data'!AA:AA,"ERROR",0,1)</f>
        <v>oz</v>
      </c>
      <c r="AB195" s="9"/>
      <c r="AC195" s="9"/>
      <c r="AD195" s="9"/>
      <c r="AE195" s="9"/>
      <c r="AF195" s="9"/>
    </row>
    <row r="196" hidden="1" spans="1:32">
      <c r="A196" s="9" t="str">
        <f>_xlfn.XLOOKUP($E196,'Copy of Raw Data'!$E:$E,'Copy of Raw Data'!A:A,"ERROR",0,1)</f>
        <v>US</v>
      </c>
      <c r="B196" s="9" t="str">
        <f>_xlfn.XLOOKUP($E196,'Copy of Raw Data'!$E:$E,'Copy of Raw Data'!B:B,"ERROR",0,1)</f>
        <v>Hair Mousses</v>
      </c>
      <c r="C196" s="9" t="str">
        <f>_xlfn.XLOOKUP($E196,'Copy of Raw Data'!$E:$E,'Copy of Raw Data'!C:C,"ERROR",0,1)</f>
        <v>Suave</v>
      </c>
      <c r="D196" s="9" t="str">
        <f>_xlfn.XLOOKUP($E196,'Copy of Raw Data'!$E:$E,'Copy of Raw Data'!D:D,"ERROR",0,1)</f>
        <v>www.amazon.com/dp/B0C4VV6DHS</v>
      </c>
      <c r="E196" s="9" t="s">
        <v>723</v>
      </c>
      <c r="F196" s="9" t="str">
        <f>_xlfn.XLOOKUP($E196,'Copy of Raw Data'!$E:$E,'Copy of Raw Data'!F:F,"ERROR",0,1)</f>
        <v>Suave Max Hold Hair Mousse - Vitamin-Enriched Styling Mousse for Hair Volume, Body, and Lift, Volumizing Hair Products, 9 Oz (Pack of 2)</v>
      </c>
      <c r="G196" s="9">
        <f>_xlfn.XLOOKUP($E196,'Copy of Raw Data'!$E:$E,'Copy of Raw Data'!G:G,"ERROR",0,1)</f>
        <v>365</v>
      </c>
      <c r="H196" s="9">
        <f>_xlfn.XLOOKUP($E196,'Copy of Raw Data'!$E:$E,'Copy of Raw Data'!H:H,"ERROR",0,1)</f>
        <v>5365.88</v>
      </c>
      <c r="I196" s="9">
        <f>_xlfn.XLOOKUP($E196,'Copy of Raw Data'!$E:$E,'Copy of Raw Data'!I:I,"ERROR",0,1)</f>
        <v>0.000220238549991946</v>
      </c>
      <c r="J196" s="9" t="str">
        <f>_xlfn.XLOOKUP($E196,'Copy of Raw Data'!$E:$E,'Copy of 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10 to 15</v>
      </c>
      <c r="L196" s="9">
        <f>_xlfn.XLOOKUP($E196,'Copy of Raw Data'!$E:$E,'Copy of Raw Data'!L:L,"ERROR",0,1)</f>
        <v>14.71</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10 to 15</v>
      </c>
      <c r="N196" s="9">
        <f>_xlfn.XLOOKUP($E196,'Copy of Raw Data'!$E:$E,'Copy of Raw Data'!N:N,"ERROR",0,1)</f>
        <v>14.71</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ref="P196:P259" si="46">(N196-L196)/N196</f>
        <v>0</v>
      </c>
      <c r="Q196" s="9">
        <f>_xlfn.XLOOKUP($E196,'Copy of Raw Data'!$E:$E,'Copy of Raw Data'!Q:Q,"ERROR",0,1)</f>
        <v>18</v>
      </c>
      <c r="R196" s="9" t="str">
        <f>_xlfn.XLOOKUP($E196,'Copy of Raw Data'!$E:$E,'Copy of Raw Data'!R:R,"ERROR",0,1)</f>
        <v>oz</v>
      </c>
      <c r="S196" s="17">
        <f t="shared" si="45"/>
        <v>0.817222222222222</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0.75 to 1</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ref="V196:V259" si="47">N196/($Z196*29.57)</f>
        <v>0.0276368691992635</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ref="X196:X259" si="48">L196/($Z196*29.57)</f>
        <v>0.0276368691992635</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18</v>
      </c>
      <c r="AA196" s="9" t="str">
        <f>_xlfn.XLOOKUP($E196,'Copy of Raw Data'!$E:$E,'Copy of Raw Data'!AA:AA,"ERROR",0,1)</f>
        <v>oz</v>
      </c>
      <c r="AB196" s="9"/>
      <c r="AC196" s="9"/>
      <c r="AD196" s="9"/>
      <c r="AE196" s="9"/>
      <c r="AF196" s="9"/>
    </row>
    <row r="197" hidden="1" spans="1:32">
      <c r="A197" s="9" t="str">
        <f>_xlfn.XLOOKUP($E197,'Copy of Raw Data'!$E:$E,'Copy of Raw Data'!A:A,"ERROR",0,1)</f>
        <v>US</v>
      </c>
      <c r="B197" s="9" t="str">
        <f>_xlfn.XLOOKUP($E197,'Copy of Raw Data'!$E:$E,'Copy of Raw Data'!B:B,"ERROR",0,1)</f>
        <v>Hair Mousses</v>
      </c>
      <c r="C197" s="9" t="str">
        <f>_xlfn.XLOOKUP($E197,'Copy of Raw Data'!$E:$E,'Copy of Raw Data'!C:C,"ERROR",0,1)</f>
        <v>roux</v>
      </c>
      <c r="D197" s="9" t="str">
        <f>_xlfn.XLOOKUP($E197,'Copy of Raw Data'!$E:$E,'Copy of Raw Data'!D:D,"ERROR",0,1)</f>
        <v>www.amazon.com/dp/B00317E64U</v>
      </c>
      <c r="E197" s="9" t="s">
        <v>726</v>
      </c>
      <c r="F197" s="9" t="str">
        <f>_xlfn.XLOOKUP($E197,'Copy of Raw Data'!$E:$E,'Copy of Raw Data'!F:F,"ERROR",0,1)</f>
        <v>Roux Fanci-Full Instant Color Mousse Brightens Grays &amp; Tones Brassiness, 52 White Minx, 6 Fl Oz (Pack of 1)</v>
      </c>
      <c r="G197" s="9">
        <f>_xlfn.XLOOKUP($E197,'Copy of Raw Data'!$E:$E,'Copy of Raw Data'!G:G,"ERROR",0,1)</f>
        <v>330</v>
      </c>
      <c r="H197" s="9">
        <f>_xlfn.XLOOKUP($E197,'Copy of Raw Data'!$E:$E,'Copy of Raw Data'!H:H,"ERROR",0,1)</f>
        <v>5180.31</v>
      </c>
      <c r="I197" s="9">
        <f>_xlfn.XLOOKUP($E197,'Copy of Raw Data'!$E:$E,'Copy of Raw Data'!I:I,"ERROR",0,1)</f>
        <v>0.000207746499681417</v>
      </c>
      <c r="J197" s="9" t="str">
        <f>_xlfn.XLOOKUP($E197,'Copy of Raw Data'!$E:$E,'Copy of 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15 to 20</v>
      </c>
      <c r="L197" s="9">
        <f>_xlfn.XLOOKUP($E197,'Copy of Raw Data'!$E:$E,'Copy of Raw Data'!L:L,"ERROR",0,1)</f>
        <v>15.47</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15 to 20</v>
      </c>
      <c r="N197" s="9">
        <f>_xlfn.XLOOKUP($E197,'Copy of Raw Data'!$E:$E,'Copy of Raw Data'!N:N,"ERROR",0,1)</f>
        <v>15.47</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si="46"/>
        <v>0</v>
      </c>
      <c r="Q197" s="9">
        <f>_xlfn.XLOOKUP($E197,'Copy of Raw Data'!$E:$E,'Copy of Raw Data'!Q:Q,"ERROR",0,1)</f>
        <v>6</v>
      </c>
      <c r="R197" s="9" t="str">
        <f>_xlfn.XLOOKUP($E197,'Copy of Raw Data'!$E:$E,'Copy of Raw Data'!R:R,"ERROR",0,1)</f>
        <v>fl oz</v>
      </c>
      <c r="S197" s="17">
        <f t="shared" si="45"/>
        <v>2.47916666666667</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2 to 3</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0.05 to 0.1</v>
      </c>
      <c r="V197" s="17">
        <f t="shared" si="47"/>
        <v>0.0838406042159847</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0.05 to 0.1</v>
      </c>
      <c r="X197" s="17">
        <f t="shared" si="48"/>
        <v>0.0838406042159847</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6 to 8</v>
      </c>
      <c r="Z197" s="17">
        <f t="array" ref="Z197">_xlfn.IFS(AA197="oz",_xlfn.IFS(R197="oz",Q197,R197="fl oz",Q197*1.04,R197="ml",Q197*0.0338),AA197="fl oz",_xlfn.IFS(R197="oz",Q197/1.04,R197="fl oz",Q197,R197="ml",Q197*0.0338/1.04),AA197="ml",_xlfn.IFS(R197="oz",Q197/0.0338,R197="fl oz",Q197*1.04/0.0338,R197="ml",Q197))</f>
        <v>6.24</v>
      </c>
      <c r="AA197" s="9" t="str">
        <f>_xlfn.XLOOKUP($E197,'Copy of Raw Data'!$E:$E,'Copy of Raw Data'!AA:AA,"ERROR",0,1)</f>
        <v>oz</v>
      </c>
      <c r="AB197" s="9"/>
      <c r="AC197" s="9"/>
      <c r="AD197" s="9"/>
      <c r="AE197" s="9"/>
      <c r="AF197" s="9"/>
    </row>
    <row r="198" hidden="1" spans="1:32">
      <c r="A198" s="9" t="str">
        <f>_xlfn.XLOOKUP($E198,'Copy of Raw Data'!$E:$E,'Copy of Raw Data'!A:A,"ERROR",0,1)</f>
        <v>US</v>
      </c>
      <c r="B198" s="9" t="str">
        <f>_xlfn.XLOOKUP($E198,'Copy of Raw Data'!$E:$E,'Copy of Raw Data'!B:B,"ERROR",0,1)</f>
        <v>Hair Mousses</v>
      </c>
      <c r="C198" s="9" t="str">
        <f>_xlfn.XLOOKUP($E198,'Copy of Raw Data'!$E:$E,'Copy of Raw Data'!C:C,"ERROR",0,1)</f>
        <v>California Baby</v>
      </c>
      <c r="D198" s="9" t="str">
        <f>_xlfn.XLOOKUP($E198,'Copy of Raw Data'!$E:$E,'Copy of Raw Data'!D:D,"ERROR",0,1)</f>
        <v>www.amazon.com/dp/B007QVCLYO</v>
      </c>
      <c r="E198" s="9" t="s">
        <v>730</v>
      </c>
      <c r="F198" s="9" t="str">
        <f>_xlfn.XLOOKUP($E198,'Copy of Raw Data'!$E:$E,'Copy of Raw Data'!F:F,"ERROR",0,1)</f>
        <v>California Baby Overtired &amp; Cranky Jelly Mousse | Hair Gel For Kids | Medium-Hold | Plant-Based | Allergy Friendly | Non-Sticky Baby Hair Gel | 82 g / 2.9 oz.</v>
      </c>
      <c r="G198" s="9">
        <f>_xlfn.XLOOKUP($E198,'Copy of Raw Data'!$E:$E,'Copy of Raw Data'!G:G,"ERROR",0,1)</f>
        <v>326</v>
      </c>
      <c r="H198" s="9">
        <f>_xlfn.XLOOKUP($E198,'Copy of Raw Data'!$E:$E,'Copy of Raw Data'!H:H,"ERROR",0,1)</f>
        <v>4886.48</v>
      </c>
      <c r="I198" s="9">
        <f>_xlfn.XLOOKUP($E198,'Copy of Raw Data'!$E:$E,'Copy of Raw Data'!I:I,"ERROR",0,1)</f>
        <v>0.00020656502032897</v>
      </c>
      <c r="J198" s="9" t="str">
        <f>_xlfn.XLOOKUP($E198,'Copy of Raw Data'!$E:$E,'Copy of 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10 to 15</v>
      </c>
      <c r="L198" s="9">
        <f>_xlfn.XLOOKUP($E198,'Copy of Raw Data'!$E:$E,'Copy of Raw Data'!L:L,"ERROR",0,1)</f>
        <v>14.99</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 to 15</v>
      </c>
      <c r="N198" s="9">
        <f>_xlfn.XLOOKUP($E198,'Copy of Raw Data'!$E:$E,'Copy of Raw Data'!N:N,"ERROR",0,1)</f>
        <v>14.99</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46"/>
        <v>0</v>
      </c>
      <c r="Q198" s="9">
        <f>_xlfn.XLOOKUP($E198,'Copy of Raw Data'!$E:$E,'Copy of Raw Data'!Q:Q,"ERROR",0,1)</f>
        <v>85</v>
      </c>
      <c r="R198" s="9" t="str">
        <f>_xlfn.XLOOKUP($E198,'Copy of Raw Data'!$E:$E,'Copy of Raw Data'!R:R,"ERROR",0,1)</f>
        <v>ml</v>
      </c>
      <c r="S198" s="17">
        <f t="shared" si="45"/>
        <v>5.21754263835712</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5 to 10</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0.1 to 0.2</v>
      </c>
      <c r="V198" s="17">
        <f t="shared" si="47"/>
        <v>0.176447163962026</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0.1 to 0.2</v>
      </c>
      <c r="X198" s="17">
        <f t="shared" si="48"/>
        <v>0.176447163962026</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2 to 4</v>
      </c>
      <c r="Z198" s="17">
        <f t="array" ref="Z198">_xlfn.IFS(AA198="oz",_xlfn.IFS(R198="oz",Q198,R198="fl oz",Q198*1.04,R198="ml",Q198*0.0338),AA198="fl oz",_xlfn.IFS(R198="oz",Q198/1.04,R198="fl oz",Q198,R198="ml",Q198*0.0338/1.04),AA198="ml",_xlfn.IFS(R198="oz",Q198/0.0338,R198="fl oz",Q198*1.04/0.0338,R198="ml",Q198))</f>
        <v>2.873</v>
      </c>
      <c r="AA198" s="9" t="str">
        <f>_xlfn.XLOOKUP($E198,'Copy of Raw Data'!$E:$E,'Copy of Raw Data'!AA:AA,"ERROR",0,1)</f>
        <v>oz</v>
      </c>
      <c r="AB198" s="9"/>
      <c r="AC198" s="9"/>
      <c r="AD198" s="9"/>
      <c r="AE198" s="9"/>
      <c r="AF198" s="9"/>
    </row>
    <row r="199" hidden="1" spans="1:32">
      <c r="A199" s="9" t="str">
        <f>_xlfn.XLOOKUP($E199,'Copy of Raw Data'!$E:$E,'Copy of Raw Data'!A:A,"ERROR",0,1)</f>
        <v>US</v>
      </c>
      <c r="B199" s="9" t="str">
        <f>_xlfn.XLOOKUP($E199,'Copy of Raw Data'!$E:$E,'Copy of Raw Data'!B:B,"ERROR",0,1)</f>
        <v>Hair Mousses</v>
      </c>
      <c r="C199" s="9" t="str">
        <f>_xlfn.XLOOKUP($E199,'Copy of Raw Data'!$E:$E,'Copy of Raw Data'!C:C,"ERROR",0,1)</f>
        <v>goiple</v>
      </c>
      <c r="D199" s="9" t="str">
        <f>_xlfn.XLOOKUP($E199,'Copy of Raw Data'!$E:$E,'Copy of Raw Data'!D:D,"ERROR",0,1)</f>
        <v>www.amazon.com/dp/B0C3GH9TGY</v>
      </c>
      <c r="E199" s="9" t="s">
        <v>734</v>
      </c>
      <c r="F199" s="9" t="str">
        <f>_xlfn.XLOOKUP($E199,'Copy of Raw Data'!$E:$E,'Copy of Raw Data'!F:F,"ERROR",0,1)</f>
        <v>Braid Mousse Hair Braiding Mousse for Braids Twist, Locs, No Flake Extra Hold High Shine and Moisturizes, Frizz Control, High Shine, Lightweight Easy to Apply with Leopard Silky Du-rag 8.4 fl oz</v>
      </c>
      <c r="G199" s="9">
        <f>_xlfn.XLOOKUP($E199,'Copy of Raw Data'!$E:$E,'Copy of Raw Data'!G:G,"ERROR",0,1)</f>
        <v>503</v>
      </c>
      <c r="H199" s="9">
        <f>_xlfn.XLOOKUP($E199,'Copy of Raw Data'!$E:$E,'Copy of Raw Data'!H:H,"ERROR",0,1)</f>
        <v>4858.69</v>
      </c>
      <c r="I199" s="9">
        <f>_xlfn.XLOOKUP($E199,'Copy of Raw Data'!$E:$E,'Copy of Raw Data'!I:I,"ERROR",0,1)</f>
        <v>0.000206371579125169</v>
      </c>
      <c r="J199" s="9" t="str">
        <f>_xlfn.XLOOKUP($E199,'Copy of Raw Data'!$E:$E,'Copy of 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5 to 10</v>
      </c>
      <c r="L199" s="9">
        <f>_xlfn.XLOOKUP($E199,'Copy of Raw Data'!$E:$E,'Copy of Raw Data'!L:L,"ERROR",0,1)</f>
        <v>9.66</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_xlfn.XLOOKUP($E199,'Copy of Raw Data'!$E:$E,'Copy of Raw Data'!N:N,"ERROR",0,1)</f>
        <v>10.89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10% to 15%</v>
      </c>
      <c r="P199" s="16">
        <f t="shared" si="46"/>
        <v>0.112947658402204</v>
      </c>
      <c r="Q199" s="9">
        <f>_xlfn.XLOOKUP($E199,'Copy of Raw Data'!$E:$E,'Copy of Raw Data'!Q:Q,"ERROR",0,1)</f>
        <v>8.4</v>
      </c>
      <c r="R199" s="9" t="str">
        <f>_xlfn.XLOOKUP($E199,'Copy of Raw Data'!$E:$E,'Copy of Raw Data'!R:R,"ERROR",0,1)</f>
        <v>fl oz</v>
      </c>
      <c r="S199" s="17">
        <f t="shared" si="45"/>
        <v>1.10576923076923</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1 to 2</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17">
        <f t="shared" si="47"/>
        <v>0.0421564401104476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17">
        <f t="shared" si="48"/>
        <v>0.0373949689133998</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8 to 10</v>
      </c>
      <c r="Z199" s="17">
        <f t="array" ref="Z199">_xlfn.IFS(AA199="oz",_xlfn.IFS(R199="oz",Q199,R199="fl oz",Q199*1.04,R199="ml",Q199*0.0338),AA199="fl oz",_xlfn.IFS(R199="oz",Q199/1.04,R199="fl oz",Q199,R199="ml",Q199*0.0338/1.04),AA199="ml",_xlfn.IFS(R199="oz",Q199/0.0338,R199="fl oz",Q199*1.04/0.0338,R199="ml",Q199))</f>
        <v>8.736</v>
      </c>
      <c r="AA199" s="9" t="str">
        <f>_xlfn.XLOOKUP($E199,'Copy of Raw Data'!$E:$E,'Copy of Raw Data'!AA:AA,"ERROR",0,1)</f>
        <v>oz</v>
      </c>
      <c r="AB199" s="9"/>
      <c r="AC199" s="9"/>
      <c r="AD199" s="9"/>
      <c r="AE199" s="9"/>
      <c r="AF199" s="9"/>
    </row>
    <row r="200" hidden="1" spans="1:32">
      <c r="A200" s="9" t="str">
        <f>_xlfn.XLOOKUP($E200,'Copy of Raw Data'!$E:$E,'Copy of Raw Data'!A:A,"ERROR",0,1)</f>
        <v>US</v>
      </c>
      <c r="B200" s="9" t="str">
        <f>_xlfn.XLOOKUP($E200,'Copy of Raw Data'!$E:$E,'Copy of Raw Data'!B:B,"ERROR",0,1)</f>
        <v>Hair Mousses</v>
      </c>
      <c r="C200" s="9" t="str">
        <f>_xlfn.XLOOKUP($E200,'Copy of Raw Data'!$E:$E,'Copy of Raw Data'!C:C,"ERROR",0,1)</f>
        <v>goiple</v>
      </c>
      <c r="D200" s="9" t="str">
        <f>_xlfn.XLOOKUP($E200,'Copy of Raw Data'!$E:$E,'Copy of Raw Data'!D:D,"ERROR",0,1)</f>
        <v>www.amazon.com/dp/B0BVQSVXYD</v>
      </c>
      <c r="E200" s="9" t="s">
        <v>737</v>
      </c>
      <c r="F200" s="9" t="str">
        <f>_xlfn.XLOOKUP($E200,'Copy of Raw Data'!$E:$E,'Copy of Raw Data'!F:F,"ERROR",0,1)</f>
        <v>Lace Tint Melting Hair Mousse, 6.8 fl oz Lace Tint Mousse for Women Hair Wigs Lace Wigs Toupees and Hairpieces Natural Finishing Lace Color, Lace Tint Mousse for Wigs Melts Lace Foam Tint (Dark Brown)</v>
      </c>
      <c r="G200" s="9">
        <f>_xlfn.XLOOKUP($E200,'Copy of Raw Data'!$E:$E,'Copy of Raw Data'!G:G,"ERROR",0,1)</f>
        <v>540</v>
      </c>
      <c r="H200" s="9">
        <f>_xlfn.XLOOKUP($E200,'Copy of Raw Data'!$E:$E,'Copy of Raw Data'!H:H,"ERROR",0,1)</f>
        <v>4854.14</v>
      </c>
      <c r="I200" s="9">
        <f>_xlfn.XLOOKUP($E200,'Copy of Raw Data'!$E:$E,'Copy of Raw Data'!I:I,"ERROR",0,1)</f>
        <v>0.000193801302042114</v>
      </c>
      <c r="J200" s="9" t="str">
        <f>_xlfn.XLOOKUP($E200,'Copy of Raw Data'!$E:$E,'Copy of 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_xlfn.XLOOKUP($E200,'Copy of Raw Data'!$E:$E,'Copy of Raw Data'!L:L,"ERROR",0,1)</f>
        <v>8.99</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5 to 10</v>
      </c>
      <c r="N200" s="9">
        <f>_xlfn.XLOOKUP($E200,'Copy of Raw Data'!$E:$E,'Copy of Raw Data'!N:N,"ERROR",0,1)</f>
        <v>8.99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6">
        <f t="shared" si="46"/>
        <v>0</v>
      </c>
      <c r="Q200" s="9">
        <f>_xlfn.XLOOKUP($E200,'Copy of Raw Data'!$E:$E,'Copy of Raw Data'!Q:Q,"ERROR",0,1)</f>
        <v>6.8</v>
      </c>
      <c r="R200" s="9" t="str">
        <f>_xlfn.XLOOKUP($E200,'Copy of Raw Data'!$E:$E,'Copy of Raw Data'!R:R,"ERROR",0,1)</f>
        <v>fl oz</v>
      </c>
      <c r="S200" s="17">
        <f t="shared" si="45"/>
        <v>1.27121040723982</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47"/>
        <v>0.0429898683544071</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48"/>
        <v>0.0429898683544071</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6 to 8</v>
      </c>
      <c r="Z200" s="17">
        <f t="array" ref="Z200">_xlfn.IFS(AA200="oz",_xlfn.IFS(R200="oz",Q200,R200="fl oz",Q200*1.04,R200="ml",Q200*0.0338),AA200="fl oz",_xlfn.IFS(R200="oz",Q200/1.04,R200="fl oz",Q200,R200="ml",Q200*0.0338/1.04),AA200="ml",_xlfn.IFS(R200="oz",Q200/0.0338,R200="fl oz",Q200*1.04/0.0338,R200="ml",Q200))</f>
        <v>7.072</v>
      </c>
      <c r="AA200" s="9" t="str">
        <f>_xlfn.XLOOKUP($E200,'Copy of Raw Data'!$E:$E,'Copy of Raw Data'!AA:AA,"ERROR",0,1)</f>
        <v>oz</v>
      </c>
      <c r="AB200" s="9"/>
      <c r="AC200" s="9"/>
      <c r="AD200" s="9"/>
      <c r="AE200" s="9"/>
      <c r="AF200" s="9"/>
    </row>
    <row r="201" hidden="1" spans="1:32">
      <c r="A201" s="9" t="str">
        <f>_xlfn.XLOOKUP($E201,'Copy of Raw Data'!$E:$E,'Copy of Raw Data'!A:A,"ERROR",0,1)</f>
        <v>US</v>
      </c>
      <c r="B201" s="9" t="str">
        <f>_xlfn.XLOOKUP($E201,'Copy of Raw Data'!$E:$E,'Copy of Raw Data'!B:B,"ERROR",0,1)</f>
        <v>Hair Mousses</v>
      </c>
      <c r="C201" s="9" t="str">
        <f>_xlfn.XLOOKUP($E201,'Copy of Raw Data'!$E:$E,'Copy of Raw Data'!C:C,"ERROR",0,1)</f>
        <v>Man Arden</v>
      </c>
      <c r="D201" s="9" t="str">
        <f>_xlfn.XLOOKUP($E201,'Copy of Raw Data'!$E:$E,'Copy of Raw Data'!D:D,"ERROR",0,1)</f>
        <v>www.amazon.com/dp/B07DKY51ND</v>
      </c>
      <c r="E201" s="9" t="s">
        <v>741</v>
      </c>
      <c r="F201" s="9" t="str">
        <f>_xlfn.XLOOKUP($E201,'Copy of Raw Data'!$E:$E,'Copy of Raw Data'!F:F,"ERROR",0,1)</f>
        <v>Goldwell Stylesign Ultra Volume Top Whip</v>
      </c>
      <c r="G201" s="9">
        <f>_xlfn.XLOOKUP($E201,'Copy of Raw Data'!$E:$E,'Copy of Raw Data'!G:G,"ERROR",0,1)</f>
        <v>501</v>
      </c>
      <c r="H201" s="9">
        <f>_xlfn.XLOOKUP($E201,'Copy of Raw Data'!$E:$E,'Copy of Raw Data'!H:H,"ERROR",0,1)</f>
        <v>4558.47</v>
      </c>
      <c r="I201" s="9">
        <f>_xlfn.XLOOKUP($E201,'Copy of Raw Data'!$E:$E,'Copy of Raw Data'!I:I,"ERROR",0,1)</f>
        <v>0.000192634702782267</v>
      </c>
      <c r="J201" s="9" t="str">
        <f>_xlfn.XLOOKUP($E201,'Copy of Raw Data'!$E:$E,'Copy of 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_xlfn.XLOOKUP($E201,'Copy of Raw Data'!$E:$E,'Copy of Raw Data'!L:L,"ERROR",0,1)</f>
        <v>9.1</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_xlfn.XLOOKUP($E201,'Copy of Raw Data'!$E:$E,'Copy of Raw Data'!N:N,"ERROR",0,1)</f>
        <v>9.1</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46"/>
        <v>0</v>
      </c>
      <c r="Q201" s="9">
        <f>_xlfn.XLOOKUP($E201,'Copy of Raw Data'!$E:$E,'Copy of Raw Data'!Q:Q,"ERROR",0,1)</f>
        <v>0</v>
      </c>
      <c r="R201" s="9">
        <f>_xlfn.XLOOKUP($E201,'Copy of Raw Data'!$E:$E,'Copy of Raw Data'!R:R,"ERROR",0,1)</f>
        <v>0</v>
      </c>
      <c r="S201" s="17" t="e">
        <f t="shared" si="45"/>
        <v>#N/A</v>
      </c>
      <c r="T201" s="9" t="e">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#N/A</v>
      </c>
      <c r="U201" s="17" t="e">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#N/A</v>
      </c>
      <c r="V201" s="17" t="e">
        <f t="shared" si="47"/>
        <v>#N/A</v>
      </c>
      <c r="W201" s="17" t="e">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#N/A</v>
      </c>
      <c r="X201" s="17" t="e">
        <f t="shared" si="48"/>
        <v>#N/A</v>
      </c>
      <c r="Y201" s="9" t="e">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#N/A</v>
      </c>
      <c r="Z201" s="17" t="e">
        <f t="array" ref="Z201">_xlfn.IFS(AA201="oz",_xlfn.IFS(R201="oz",Q201,R201="fl oz",Q201*1.04,R201="ml",Q201*0.0338),AA201="fl oz",_xlfn.IFS(R201="oz",Q201/1.04,R201="fl oz",Q201,R201="ml",Q201*0.0338/1.04),AA201="ml",_xlfn.IFS(R201="oz",Q201/0.0338,R201="fl oz",Q201*1.04/0.0338,R201="ml",Q201))</f>
        <v>#N/A</v>
      </c>
      <c r="AA201" s="9" t="str">
        <f>_xlfn.XLOOKUP($E201,'Copy of Raw Data'!$E:$E,'Copy of Raw Data'!AA:AA,"ERROR",0,1)</f>
        <v>oz</v>
      </c>
      <c r="AB201" s="9"/>
      <c r="AC201" s="9"/>
      <c r="AD201" s="9"/>
      <c r="AE201" s="9"/>
      <c r="AF201" s="9"/>
    </row>
    <row r="202" hidden="1" spans="1:32">
      <c r="A202" s="9" t="str">
        <f>_xlfn.XLOOKUP($E202,'Copy of Raw Data'!$E:$E,'Copy of Raw Data'!A:A,"ERROR",0,1)</f>
        <v>US</v>
      </c>
      <c r="B202" s="9" t="str">
        <f>_xlfn.XLOOKUP($E202,'Copy of Raw Data'!$E:$E,'Copy of Raw Data'!B:B,"ERROR",0,1)</f>
        <v>Hair Mousses</v>
      </c>
      <c r="C202" s="9" t="str">
        <f>_xlfn.XLOOKUP($E202,'Copy of Raw Data'!$E:$E,'Copy of Raw Data'!C:C,"ERROR",0,1)</f>
        <v>paul mitchell</v>
      </c>
      <c r="D202" s="9" t="str">
        <f>_xlfn.XLOOKUP($E202,'Copy of Raw Data'!$E:$E,'Copy of Raw Data'!D:D,"ERROR",0,1)</f>
        <v>www.amazon.com/dp/B0752WCBCJ</v>
      </c>
      <c r="E202" s="9" t="s">
        <v>745</v>
      </c>
      <c r="F202" s="9" t="str">
        <f>_xlfn.XLOOKUP($E202,'Copy of Raw Data'!$E:$E,'Copy of Raw Data'!F:F,"ERROR",0,1)</f>
        <v>Paul Mitchell Invisiblewear Volume Whip Styling Foam, Humidity Resistance, Natural Hold, For Fine Hair, 6.8 fl. oz.</v>
      </c>
      <c r="G202" s="9">
        <f>_xlfn.XLOOKUP($E202,'Copy of Raw Data'!$E:$E,'Copy of Raw Data'!G:G,"ERROR",0,1)</f>
        <v>189</v>
      </c>
      <c r="H202" s="9">
        <f>_xlfn.XLOOKUP($E202,'Copy of Raw Data'!$E:$E,'Copy of Raw Data'!H:H,"ERROR",0,1)</f>
        <v>4531.03</v>
      </c>
      <c r="I202" s="9">
        <f>_xlfn.XLOOKUP($E202,'Copy of Raw Data'!$E:$E,'Copy of Raw Data'!I:I,"ERROR",0,1)</f>
        <v>0.000190789996445359</v>
      </c>
      <c r="J202" s="9" t="str">
        <f>_xlfn.XLOOKUP($E202,'Copy of Raw Data'!$E:$E,'Copy of 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20 to 30</v>
      </c>
      <c r="L202" s="9">
        <f>_xlfn.XLOOKUP($E202,'Copy of Raw Data'!$E:$E,'Copy of Raw Data'!L:L,"ERROR",0,1)</f>
        <v>24</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20 to 30</v>
      </c>
      <c r="N202" s="9">
        <f>_xlfn.XLOOKUP($E202,'Copy of Raw Data'!$E:$E,'Copy of Raw Data'!N:N,"ERROR",0,1)</f>
        <v>24</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46"/>
        <v>0</v>
      </c>
      <c r="Q202" s="9">
        <f>_xlfn.XLOOKUP($E202,'Copy of Raw Data'!$E:$E,'Copy of Raw Data'!Q:Q,"ERROR",0,1)</f>
        <v>6.8</v>
      </c>
      <c r="R202" s="9" t="str">
        <f>_xlfn.XLOOKUP($E202,'Copy of Raw Data'!$E:$E,'Copy of Raw Data'!R:R,"ERROR",0,1)</f>
        <v>fl oz</v>
      </c>
      <c r="S202" s="17">
        <f t="shared" si="45"/>
        <v>3.39366515837104</v>
      </c>
      <c r="T202" s="9" t="str">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3 to 4</v>
      </c>
      <c r="U202" s="17"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0.1 to 0.2</v>
      </c>
      <c r="V202" s="17">
        <f t="shared" si="47"/>
        <v>0.114767168020664</v>
      </c>
      <c r="W202" s="17"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0.1 to 0.2</v>
      </c>
      <c r="X202" s="17">
        <f t="shared" si="48"/>
        <v>0.114767168020664</v>
      </c>
      <c r="Y202" s="9"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6 to 8</v>
      </c>
      <c r="Z202" s="17">
        <f t="array" ref="Z202">_xlfn.IFS(AA202="oz",_xlfn.IFS(R202="oz",Q202,R202="fl oz",Q202*1.04,R202="ml",Q202*0.0338),AA202="fl oz",_xlfn.IFS(R202="oz",Q202/1.04,R202="fl oz",Q202,R202="ml",Q202*0.0338/1.04),AA202="ml",_xlfn.IFS(R202="oz",Q202/0.0338,R202="fl oz",Q202*1.04/0.0338,R202="ml",Q202))</f>
        <v>7.072</v>
      </c>
      <c r="AA202" s="9" t="str">
        <f>_xlfn.XLOOKUP($E202,'Copy of Raw Data'!$E:$E,'Copy of Raw Data'!AA:AA,"ERROR",0,1)</f>
        <v>oz</v>
      </c>
      <c r="AB202" s="9"/>
      <c r="AC202" s="9"/>
      <c r="AD202" s="9"/>
      <c r="AE202" s="9"/>
      <c r="AF202" s="9"/>
    </row>
    <row r="203" hidden="1" spans="1:32">
      <c r="A203" s="9" t="str">
        <f>_xlfn.XLOOKUP($E203,'Copy of Raw Data'!$E:$E,'Copy of Raw Data'!A:A,"ERROR",0,1)</f>
        <v>US</v>
      </c>
      <c r="B203" s="9" t="str">
        <f>_xlfn.XLOOKUP($E203,'Copy of Raw Data'!$E:$E,'Copy of Raw Data'!B:B,"ERROR",0,1)</f>
        <v>Hair Mousses</v>
      </c>
      <c r="C203" s="9" t="str">
        <f>_xlfn.XLOOKUP($E203,'Copy of Raw Data'!$E:$E,'Copy of Raw Data'!C:C,"ERROR",0,1)</f>
        <v>RUSK</v>
      </c>
      <c r="D203" s="9" t="str">
        <f>_xlfn.XLOOKUP($E203,'Copy of Raw Data'!$E:$E,'Copy of Raw Data'!D:D,"ERROR",0,1)</f>
        <v>www.amazon.com/dp/B003P65H1S</v>
      </c>
      <c r="E203" s="9" t="s">
        <v>749</v>
      </c>
      <c r="F203" s="9" t="str">
        <f>_xlfn.XLOOKUP($E203,'Copy of Raw Data'!$E:$E,'Copy of Raw Data'!F:F,"ERROR",0,1)</f>
        <v>RUSK Designer Collection Plumping Mousse, Firm-Hold, Provides Long-Lasting Body, Volume, and Hold, Ideal for Creating Defined and Bouncy Curls, 8.5 Fl Oz (Pack of 1)</v>
      </c>
      <c r="G203" s="9">
        <f>_xlfn.XLOOKUP($E203,'Copy of Raw Data'!$E:$E,'Copy of Raw Data'!G:G,"ERROR",0,1)</f>
        <v>261</v>
      </c>
      <c r="H203" s="9">
        <f>_xlfn.XLOOKUP($E203,'Copy of Raw Data'!$E:$E,'Copy of Raw Data'!H:H,"ERROR",0,1)</f>
        <v>4487.64</v>
      </c>
      <c r="I203" s="9">
        <f>_xlfn.XLOOKUP($E203,'Copy of Raw Data'!$E:$E,'Copy of Raw Data'!I:I,"ERROR",0,1)</f>
        <v>0.000189578756907711</v>
      </c>
      <c r="J203" s="9" t="str">
        <f>_xlfn.XLOOKUP($E203,'Copy of Raw Data'!$E:$E,'Copy of 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15 to 20</v>
      </c>
      <c r="L203" s="9">
        <f>_xlfn.XLOOKUP($E203,'Copy of Raw Data'!$E:$E,'Copy of Raw Data'!L:L,"ERROR",0,1)</f>
        <v>17.15</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15 to 20</v>
      </c>
      <c r="N203" s="9">
        <f>_xlfn.XLOOKUP($E203,'Copy of Raw Data'!$E:$E,'Copy of Raw Data'!N:N,"ERROR",0,1)</f>
        <v>17.36</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0% to 2%</v>
      </c>
      <c r="P203" s="16">
        <f t="shared" si="46"/>
        <v>0.0120967741935484</v>
      </c>
      <c r="Q203" s="9">
        <f>_xlfn.XLOOKUP($E203,'Copy of Raw Data'!$E:$E,'Copy of Raw Data'!Q:Q,"ERROR",0,1)</f>
        <v>8.5</v>
      </c>
      <c r="R203" s="9" t="str">
        <f>_xlfn.XLOOKUP($E203,'Copy of Raw Data'!$E:$E,'Copy of Raw Data'!R:R,"ERROR",0,1)</f>
        <v>fl oz</v>
      </c>
      <c r="S203" s="17">
        <f t="shared" si="45"/>
        <v>1.94004524886878</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1 to 2</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0.05 to 0.1</v>
      </c>
      <c r="V203" s="17">
        <f t="shared" si="47"/>
        <v>0.066411934561291</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0.05 to 0.1</v>
      </c>
      <c r="X203" s="17">
        <f t="shared" si="48"/>
        <v>0.0656085643851464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8 to 10</v>
      </c>
      <c r="Z203" s="17">
        <f t="array" ref="Z203">_xlfn.IFS(AA203="oz",_xlfn.IFS(R203="oz",Q203,R203="fl oz",Q203*1.04,R203="ml",Q203*0.0338),AA203="fl oz",_xlfn.IFS(R203="oz",Q203/1.04,R203="fl oz",Q203,R203="ml",Q203*0.0338/1.04),AA203="ml",_xlfn.IFS(R203="oz",Q203/0.0338,R203="fl oz",Q203*1.04/0.0338,R203="ml",Q203))</f>
        <v>8.84</v>
      </c>
      <c r="AA203" s="9" t="str">
        <f>_xlfn.XLOOKUP($E203,'Copy of Raw Data'!$E:$E,'Copy of Raw Data'!AA:AA,"ERROR",0,1)</f>
        <v>oz</v>
      </c>
      <c r="AB203" s="9"/>
      <c r="AC203" s="9"/>
      <c r="AD203" s="9"/>
      <c r="AE203" s="9"/>
      <c r="AF203" s="9"/>
    </row>
    <row r="204" hidden="1" spans="1:32">
      <c r="A204" s="9" t="str">
        <f>_xlfn.XLOOKUP($E204,'Copy of Raw Data'!$E:$E,'Copy of Raw Data'!A:A,"ERROR",0,1)</f>
        <v>US</v>
      </c>
      <c r="B204" s="9" t="str">
        <f>_xlfn.XLOOKUP($E204,'Copy of Raw Data'!$E:$E,'Copy of Raw Data'!B:B,"ERROR",0,1)</f>
        <v>Hair Mousses</v>
      </c>
      <c r="C204" s="9" t="str">
        <f>_xlfn.XLOOKUP($E204,'Copy of Raw Data'!$E:$E,'Copy of Raw Data'!C:C,"ERROR",0,1)</f>
        <v>Goiple</v>
      </c>
      <c r="D204" s="9" t="str">
        <f>_xlfn.XLOOKUP($E204,'Copy of Raw Data'!$E:$E,'Copy of Raw Data'!D:D,"ERROR",0,1)</f>
        <v>www.amazon.com/dp/B0BZCPRJQ9</v>
      </c>
      <c r="E204" s="9" t="s">
        <v>752</v>
      </c>
      <c r="F204" s="9" t="str">
        <f>_xlfn.XLOOKUP($E204,'Copy of Raw Data'!$E:$E,'Copy of Raw Data'!F:F,"ERROR",0,1)</f>
        <v>Braid Foam Control Mousse Braiding Mousse for Braids Twist, Locs, No Flake Mousse for Braids Style and Moisturizes, Rosemary Oil for Hair Growth Hair Mousse for Braids Easy to Apply (3.4fl oz+1fl oz)</v>
      </c>
      <c r="G204" s="9">
        <f>_xlfn.XLOOKUP($E204,'Copy of Raw Data'!$E:$E,'Copy of Raw Data'!G:G,"ERROR",0,1)</f>
        <v>286</v>
      </c>
      <c r="H204" s="9">
        <f>_xlfn.XLOOKUP($E204,'Copy of Raw Data'!$E:$E,'Copy of Raw Data'!H:H,"ERROR",0,1)</f>
        <v>4459.15</v>
      </c>
      <c r="I204" s="9">
        <f>_xlfn.XLOOKUP($E204,'Copy of Raw Data'!$E:$E,'Copy of Raw Data'!I:I,"ERROR",0,1)</f>
        <v>0.000188079693864628</v>
      </c>
      <c r="J204" s="9" t="str">
        <f>_xlfn.XLOOKUP($E204,'Copy of Raw Data'!$E:$E,'Copy of 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_xlfn.XLOOKUP($E204,'Copy of Raw Data'!$E:$E,'Copy of Raw Data'!L:L,"ERROR",0,1)</f>
        <v>15.61</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_xlfn.XLOOKUP($E204,'Copy of Raw Data'!$E:$E,'Copy of Raw Data'!N:N,"ERROR",0,1)</f>
        <v>15.99</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2% to 4%</v>
      </c>
      <c r="P204" s="16">
        <f t="shared" si="46"/>
        <v>0.0237648530331458</v>
      </c>
      <c r="Q204" s="9">
        <f>_xlfn.XLOOKUP($E204,'Copy of Raw Data'!$E:$E,'Copy of Raw Data'!Q:Q,"ERROR",0,1)</f>
        <v>4.4</v>
      </c>
      <c r="R204" s="9" t="str">
        <f>_xlfn.XLOOKUP($E204,'Copy of Raw Data'!$E:$E,'Copy of Raw Data'!R:R,"ERROR",0,1)</f>
        <v>fl oz</v>
      </c>
      <c r="S204" s="17">
        <f t="shared" si="45"/>
        <v>3.41127622377622</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3 to 4</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0.1 to 0.2</v>
      </c>
      <c r="V204" s="17">
        <f t="shared" si="47"/>
        <v>0.118171057890368</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0.1 to 0.2</v>
      </c>
      <c r="X204" s="17">
        <f t="shared" si="48"/>
        <v>0.115362740066832</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4 to 6</v>
      </c>
      <c r="Z204" s="17">
        <f t="array" ref="Z204">_xlfn.IFS(AA204="oz",_xlfn.IFS(R204="oz",Q204,R204="fl oz",Q204*1.04,R204="ml",Q204*0.0338),AA204="fl oz",_xlfn.IFS(R204="oz",Q204/1.04,R204="fl oz",Q204,R204="ml",Q204*0.0338/1.04),AA204="ml",_xlfn.IFS(R204="oz",Q204/0.0338,R204="fl oz",Q204*1.04/0.0338,R204="ml",Q204))</f>
        <v>4.576</v>
      </c>
      <c r="AA204" s="9" t="str">
        <f>_xlfn.XLOOKUP($E204,'Copy of Raw Data'!$E:$E,'Copy of Raw Data'!AA:AA,"ERROR",0,1)</f>
        <v>oz</v>
      </c>
      <c r="AB204" s="9"/>
      <c r="AC204" s="9"/>
      <c r="AD204" s="9"/>
      <c r="AE204" s="9"/>
      <c r="AF204" s="9"/>
    </row>
    <row r="205" hidden="1" spans="1:32">
      <c r="A205" s="9" t="str">
        <f>_xlfn.XLOOKUP($E205,'Copy of Raw Data'!$E:$E,'Copy of Raw Data'!A:A,"ERROR",0,1)</f>
        <v>US</v>
      </c>
      <c r="B205" s="9" t="str">
        <f>_xlfn.XLOOKUP($E205,'Copy of Raw Data'!$E:$E,'Copy of Raw Data'!B:B,"ERROR",0,1)</f>
        <v>Hair Mousses</v>
      </c>
      <c r="C205" s="9" t="str">
        <f>_xlfn.XLOOKUP($E205,'Copy of Raw Data'!$E:$E,'Copy of Raw Data'!C:C,"ERROR",0,1)</f>
        <v>roux</v>
      </c>
      <c r="D205" s="9" t="str">
        <f>_xlfn.XLOOKUP($E205,'Copy of Raw Data'!$E:$E,'Copy of Raw Data'!D:D,"ERROR",0,1)</f>
        <v>www.amazon.com/dp/B000BPTEXS</v>
      </c>
      <c r="E205" s="9" t="s">
        <v>755</v>
      </c>
      <c r="F205" s="9" t="str">
        <f>_xlfn.XLOOKUP($E205,'Copy of Raw Data'!$E:$E,'Copy of Raw Data'!F:F,"ERROR",0,1)</f>
        <v>Roux Fanci-Full Instant Color Mousse Enriches Dark Blonde &amp; Light Brown Hair, 23 Frivolous Fawn, 6 Fl Oz (Pack of 1)</v>
      </c>
      <c r="G205" s="9">
        <f>_xlfn.XLOOKUP($E205,'Copy of Raw Data'!$E:$E,'Copy of Raw Data'!G:G,"ERROR",0,1)</f>
        <v>264</v>
      </c>
      <c r="H205" s="9">
        <f>_xlfn.XLOOKUP($E205,'Copy of Raw Data'!$E:$E,'Copy of Raw Data'!H:H,"ERROR",0,1)</f>
        <v>4423.89</v>
      </c>
      <c r="I205" s="9">
        <f>_xlfn.XLOOKUP($E205,'Copy of Raw Data'!$E:$E,'Copy of Raw Data'!I:I,"ERROR",0,1)</f>
        <v>0.000184555662791423</v>
      </c>
      <c r="J205" s="9" t="str">
        <f>_xlfn.XLOOKUP($E205,'Copy of Raw Data'!$E:$E,'Copy of 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_xlfn.XLOOKUP($E205,'Copy of Raw Data'!$E:$E,'Copy of Raw Data'!L:L,"ERROR",0,1)</f>
        <v>16.68</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_xlfn.XLOOKUP($E205,'Copy of Raw Data'!$E:$E,'Copy of Raw Data'!N:N,"ERROR",0,1)</f>
        <v>16.68</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No Discount</v>
      </c>
      <c r="P205" s="16">
        <f t="shared" si="46"/>
        <v>0</v>
      </c>
      <c r="Q205" s="9">
        <f>_xlfn.XLOOKUP($E205,'Copy of Raw Data'!$E:$E,'Copy of Raw Data'!Q:Q,"ERROR",0,1)</f>
        <v>6</v>
      </c>
      <c r="R205" s="9" t="str">
        <f>_xlfn.XLOOKUP($E205,'Copy of Raw Data'!$E:$E,'Copy of Raw Data'!R:R,"ERROR",0,1)</f>
        <v>fl oz</v>
      </c>
      <c r="S205" s="17">
        <f t="shared" si="45"/>
        <v>2.67307692307692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2 to 3</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0.05 to 0.1</v>
      </c>
      <c r="V205" s="17">
        <f t="shared" si="47"/>
        <v>0.0903982726776098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0.05 to 0.1</v>
      </c>
      <c r="X205" s="17">
        <f t="shared" si="48"/>
        <v>0.0903982726776098</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6 to 8</v>
      </c>
      <c r="Z205" s="17">
        <f t="array" ref="Z205">_xlfn.IFS(AA205="oz",_xlfn.IFS(R205="oz",Q205,R205="fl oz",Q205*1.04,R205="ml",Q205*0.0338),AA205="fl oz",_xlfn.IFS(R205="oz",Q205/1.04,R205="fl oz",Q205,R205="ml",Q205*0.0338/1.04),AA205="ml",_xlfn.IFS(R205="oz",Q205/0.0338,R205="fl oz",Q205*1.04/0.0338,R205="ml",Q205))</f>
        <v>6.24</v>
      </c>
      <c r="AA205" s="9" t="str">
        <f>_xlfn.XLOOKUP($E205,'Copy of Raw Data'!$E:$E,'Copy of Raw Data'!AA:AA,"ERROR",0,1)</f>
        <v>oz</v>
      </c>
      <c r="AB205" s="9"/>
      <c r="AC205" s="9"/>
      <c r="AD205" s="9"/>
      <c r="AE205" s="9"/>
      <c r="AF205" s="9"/>
    </row>
    <row r="206" hidden="1" spans="1:32">
      <c r="A206" s="9" t="str">
        <f>_xlfn.XLOOKUP($E206,'Copy of Raw Data'!$E:$E,'Copy of Raw Data'!A:A,"ERROR",0,1)</f>
        <v>US</v>
      </c>
      <c r="B206" s="9" t="str">
        <f>_xlfn.XLOOKUP($E206,'Copy of Raw Data'!$E:$E,'Copy of Raw Data'!B:B,"ERROR",0,1)</f>
        <v>Hair Mousses</v>
      </c>
      <c r="C206" s="9" t="str">
        <f>_xlfn.XLOOKUP($E206,'Copy of Raw Data'!$E:$E,'Copy of Raw Data'!C:C,"ERROR",0,1)</f>
        <v>aussie</v>
      </c>
      <c r="D206" s="9" t="str">
        <f>_xlfn.XLOOKUP($E206,'Copy of Raw Data'!$E:$E,'Copy of Raw Data'!D:D,"ERROR",0,1)</f>
        <v>www.amazon.com/dp/B07N9H2Y3W</v>
      </c>
      <c r="E206" s="9" t="s">
        <v>758</v>
      </c>
      <c r="F206" s="9" t="str">
        <f>_xlfn.XLOOKUP($E206,'Copy of Raw Data'!$E:$E,'Copy of Raw Data'!F:F,"ERROR",0,1)</f>
        <v>Aussie Hair Gel 7 fl oz, Triple Pack</v>
      </c>
      <c r="G206" s="9">
        <f>_xlfn.XLOOKUP($E206,'Copy of Raw Data'!$E:$E,'Copy of Raw Data'!G:G,"ERROR",0,1)</f>
        <v>272</v>
      </c>
      <c r="H206" s="9">
        <f>_xlfn.XLOOKUP($E206,'Copy of Raw Data'!$E:$E,'Copy of Raw Data'!H:H,"ERROR",0,1)</f>
        <v>4341</v>
      </c>
      <c r="I206" s="9">
        <f>_xlfn.XLOOKUP($E206,'Copy of Raw Data'!$E:$E,'Copy of Raw Data'!I:I,"ERROR",0,1)</f>
        <v>0.000184011476547762</v>
      </c>
      <c r="J206" s="9" t="str">
        <f>_xlfn.XLOOKUP($E206,'Copy of Raw Data'!$E:$E,'Copy of 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_xlfn.XLOOKUP($E206,'Copy of Raw Data'!$E:$E,'Copy of Raw Data'!L:L,"ERROR",0,1)</f>
        <v>16.07</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_xlfn.XLOOKUP($E206,'Copy of Raw Data'!$E:$E,'Copy of Raw Data'!N:N,"ERROR",0,1)</f>
        <v>17.49</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8% to 10%</v>
      </c>
      <c r="P206" s="16">
        <f t="shared" si="46"/>
        <v>0.0811892510005717</v>
      </c>
      <c r="Q206" s="9">
        <f>_xlfn.XLOOKUP($E206,'Copy of Raw Data'!$E:$E,'Copy of Raw Data'!Q:Q,"ERROR",0,1)</f>
        <v>21</v>
      </c>
      <c r="R206" s="9" t="str">
        <f>_xlfn.XLOOKUP($E206,'Copy of Raw Data'!$E:$E,'Copy of Raw Data'!R:R,"ERROR",0,1)</f>
        <v>fl oz</v>
      </c>
      <c r="S206" s="17">
        <f t="shared" si="45"/>
        <v>0.735805860805861</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0.5 to 0.75</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17">
        <f t="shared" si="47"/>
        <v>0.0270823191012572</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17">
        <f t="shared" si="48"/>
        <v>0.0248835258980677</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20 to 25</v>
      </c>
      <c r="Z206" s="17">
        <f t="array" ref="Z206">_xlfn.IFS(AA206="oz",_xlfn.IFS(R206="oz",Q206,R206="fl oz",Q206*1.04,R206="ml",Q206*0.0338),AA206="fl oz",_xlfn.IFS(R206="oz",Q206/1.04,R206="fl oz",Q206,R206="ml",Q206*0.0338/1.04),AA206="ml",_xlfn.IFS(R206="oz",Q206/0.0338,R206="fl oz",Q206*1.04/0.0338,R206="ml",Q206))</f>
        <v>21.84</v>
      </c>
      <c r="AA206" s="9" t="str">
        <f>_xlfn.XLOOKUP($E206,'Copy of Raw Data'!$E:$E,'Copy of Raw Data'!AA:AA,"ERROR",0,1)</f>
        <v>oz</v>
      </c>
      <c r="AB206" s="9"/>
      <c r="AC206" s="9"/>
      <c r="AD206" s="9"/>
      <c r="AE206" s="9"/>
      <c r="AF206" s="9"/>
    </row>
    <row r="207" hidden="1" spans="1:32">
      <c r="A207" s="9" t="str">
        <f>_xlfn.XLOOKUP($E207,'Copy of Raw Data'!$E:$E,'Copy of Raw Data'!A:A,"ERROR",0,1)</f>
        <v>US</v>
      </c>
      <c r="B207" s="9" t="str">
        <f>_xlfn.XLOOKUP($E207,'Copy of Raw Data'!$E:$E,'Copy of Raw Data'!B:B,"ERROR",0,1)</f>
        <v>Hair Mousses</v>
      </c>
      <c r="C207" s="9" t="str">
        <f>_xlfn.XLOOKUP($E207,'Copy of Raw Data'!$E:$E,'Copy of Raw Data'!C:C,"ERROR",0,1)</f>
        <v>Herbal Essences</v>
      </c>
      <c r="D207" s="9" t="str">
        <f>_xlfn.XLOOKUP($E207,'Copy of Raw Data'!$E:$E,'Copy of Raw Data'!D:D,"ERROR",0,1)</f>
        <v>www.amazon.com/dp/B001E5E9V6</v>
      </c>
      <c r="E207" s="9" t="s">
        <v>761</v>
      </c>
      <c r="F207" s="9" t="str">
        <f>_xlfn.XLOOKUP($E207,'Copy of Raw Data'!$E:$E,'Copy of Raw Data'!F:F,"ERROR",0,1)</f>
        <v>Herbal Essences Body Envy Va-Va-Volumizing Hairspray 8 Fl Oz (Pack of 12)</v>
      </c>
      <c r="G207" s="9">
        <f>_xlfn.XLOOKUP($E207,'Copy of Raw Data'!$E:$E,'Copy of Raw Data'!G:G,"ERROR",0,1)</f>
        <v>74</v>
      </c>
      <c r="H207" s="9">
        <f>_xlfn.XLOOKUP($E207,'Copy of Raw Data'!$E:$E,'Copy of Raw Data'!H:H,"ERROR",0,1)</f>
        <v>4328.2</v>
      </c>
      <c r="I207" s="9">
        <f>_xlfn.XLOOKUP($E207,'Copy of Raw Data'!$E:$E,'Copy of Raw Data'!I:I,"ERROR",0,1)</f>
        <v>0.00017904577707436</v>
      </c>
      <c r="J207" s="9" t="str">
        <f>_xlfn.XLOOKUP($E207,'Copy of Raw Data'!$E:$E,'Copy of 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50 to 75</v>
      </c>
      <c r="L207" s="9">
        <f>_xlfn.XLOOKUP($E207,'Copy of Raw Data'!$E:$E,'Copy of Raw Data'!L:L,"ERROR",0,1)</f>
        <v>58.3</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50 to 75</v>
      </c>
      <c r="N207" s="9">
        <f>_xlfn.XLOOKUP($E207,'Copy of Raw Data'!$E:$E,'Copy of Raw Data'!N:N,"ERROR",0,1)</f>
        <v>58.3</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No Discount</v>
      </c>
      <c r="P207" s="16">
        <f t="shared" si="46"/>
        <v>0</v>
      </c>
      <c r="Q207" s="9">
        <f>_xlfn.XLOOKUP($E207,'Copy of Raw Data'!$E:$E,'Copy of Raw Data'!Q:Q,"ERROR",0,1)</f>
        <v>96</v>
      </c>
      <c r="R207" s="9" t="str">
        <f>_xlfn.XLOOKUP($E207,'Copy of Raw Data'!$E:$E,'Copy of Raw Data'!R:R,"ERROR",0,1)</f>
        <v>fl oz</v>
      </c>
      <c r="S207" s="17">
        <f t="shared" si="45"/>
        <v>0.583934294871795</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47"/>
        <v>0.0197475243446667</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48"/>
        <v>0.0197475243446667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50+</v>
      </c>
      <c r="Z207" s="17">
        <f t="array" ref="Z207">_xlfn.IFS(AA207="oz",_xlfn.IFS(R207="oz",Q207,R207="fl oz",Q207*1.04,R207="ml",Q207*0.0338),AA207="fl oz",_xlfn.IFS(R207="oz",Q207/1.04,R207="fl oz",Q207,R207="ml",Q207*0.0338/1.04),AA207="ml",_xlfn.IFS(R207="oz",Q207/0.0338,R207="fl oz",Q207*1.04/0.0338,R207="ml",Q207))</f>
        <v>99.84</v>
      </c>
      <c r="AA207" s="9" t="str">
        <f>_xlfn.XLOOKUP($E207,'Copy of Raw Data'!$E:$E,'Copy of Raw Data'!AA:AA,"ERROR",0,1)</f>
        <v>oz</v>
      </c>
      <c r="AB207" s="9"/>
      <c r="AC207" s="9"/>
      <c r="AD207" s="9"/>
      <c r="AE207" s="9"/>
      <c r="AF207" s="9"/>
    </row>
    <row r="208" hidden="1" spans="1:32">
      <c r="A208" s="9" t="str">
        <f>_xlfn.XLOOKUP($E208,'Copy of Raw Data'!$E:$E,'Copy of Raw Data'!A:A,"ERROR",0,1)</f>
        <v>US</v>
      </c>
      <c r="B208" s="9" t="str">
        <f>_xlfn.XLOOKUP($E208,'Copy of Raw Data'!$E:$E,'Copy of Raw Data'!B:B,"ERROR",0,1)</f>
        <v>Hair Mousses</v>
      </c>
      <c r="C208" s="9" t="str">
        <f>_xlfn.XLOOKUP($E208,'Copy of Raw Data'!$E:$E,'Copy of Raw Data'!C:C,"ERROR",0,1)</f>
        <v>Goiple</v>
      </c>
      <c r="D208" s="9" t="str">
        <f>_xlfn.XLOOKUP($E208,'Copy of Raw Data'!$E:$E,'Copy of Raw Data'!D:D,"ERROR",0,1)</f>
        <v>www.amazon.com/dp/B0CCNRNJ2B</v>
      </c>
      <c r="E208" s="9" t="s">
        <v>764</v>
      </c>
      <c r="F208" s="9" t="str">
        <f>_xlfn.XLOOKUP($E208,'Copy of Raw Data'!$E:$E,'Copy of Raw Data'!F:F,"ERROR",0,1)</f>
        <v>Lace Tint Melting Hair Mousse, 200ML Lace Tint Mousse for Women Hair Wigs Lace Wigs Toupees and Hairpieces Natural Finishing Lace Color, Lace Tint Mousse for Wigs Lace Melting Spray Tool Set (Brown)</v>
      </c>
      <c r="G208" s="9">
        <f>_xlfn.XLOOKUP($E208,'Copy of Raw Data'!$E:$E,'Copy of Raw Data'!G:G,"ERROR",0,1)</f>
        <v>247</v>
      </c>
      <c r="H208" s="9">
        <f>_xlfn.XLOOKUP($E208,'Copy of Raw Data'!$E:$E,'Copy of Raw Data'!H:H,"ERROR",0,1)</f>
        <v>4211.4</v>
      </c>
      <c r="I208" s="9">
        <f>_xlfn.XLOOKUP($E208,'Copy of Raw Data'!$E:$E,'Copy of Raw Data'!I:I,"ERROR",0,1)</f>
        <v>0.000174437199823361</v>
      </c>
      <c r="J208" s="9" t="str">
        <f>_xlfn.XLOOKUP($E208,'Copy of Raw Data'!$E:$E,'Copy of 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15 to 20</v>
      </c>
      <c r="L208" s="9">
        <f>_xlfn.XLOOKUP($E208,'Copy of Raw Data'!$E:$E,'Copy of Raw Data'!L:L,"ERROR",0,1)</f>
        <v>16.99</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15 to 20</v>
      </c>
      <c r="N208" s="9">
        <f>_xlfn.XLOOKUP($E208,'Copy of Raw Data'!$E:$E,'Copy of Raw Data'!N:N,"ERROR",0,1)</f>
        <v>16.99</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46"/>
        <v>0</v>
      </c>
      <c r="Q208" s="9">
        <f>_xlfn.XLOOKUP($E208,'Copy of Raw Data'!$E:$E,'Copy of Raw Data'!Q:Q,"ERROR",0,1)</f>
        <v>200</v>
      </c>
      <c r="R208" s="9" t="str">
        <f>_xlfn.XLOOKUP($E208,'Copy of Raw Data'!$E:$E,'Copy of Raw Data'!R:R,"ERROR",0,1)</f>
        <v>ml</v>
      </c>
      <c r="S208" s="17">
        <f t="shared" si="45"/>
        <v>2.51331360946746</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2 to 3</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0.05 to 0.1</v>
      </c>
      <c r="V208" s="17">
        <f t="shared" si="47"/>
        <v>0.0849953875369447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0.05 to 0.1</v>
      </c>
      <c r="X208" s="17">
        <f t="shared" si="48"/>
        <v>0.0849953875369447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17">
        <f t="array" ref="Z208">_xlfn.IFS(AA208="oz",_xlfn.IFS(R208="oz",Q208,R208="fl oz",Q208*1.04,R208="ml",Q208*0.0338),AA208="fl oz",_xlfn.IFS(R208="oz",Q208/1.04,R208="fl oz",Q208,R208="ml",Q208*0.0338/1.04),AA208="ml",_xlfn.IFS(R208="oz",Q208/0.0338,R208="fl oz",Q208*1.04/0.0338,R208="ml",Q208))</f>
        <v>6.76</v>
      </c>
      <c r="AA208" s="9" t="str">
        <f>_xlfn.XLOOKUP($E208,'Copy of Raw Data'!$E:$E,'Copy of Raw Data'!AA:AA,"ERROR",0,1)</f>
        <v>oz</v>
      </c>
      <c r="AB208" s="9"/>
      <c r="AC208" s="9"/>
      <c r="AD208" s="9"/>
      <c r="AE208" s="9"/>
      <c r="AF208" s="9"/>
    </row>
    <row r="209" hidden="1" spans="1:32">
      <c r="A209" s="9" t="str">
        <f>_xlfn.XLOOKUP($E209,'Copy of Raw Data'!$E:$E,'Copy of Raw Data'!A:A,"ERROR",0,1)</f>
        <v>US</v>
      </c>
      <c r="B209" s="9" t="str">
        <f>_xlfn.XLOOKUP($E209,'Copy of Raw Data'!$E:$E,'Copy of Raw Data'!B:B,"ERROR",0,1)</f>
        <v>Hair Mousses</v>
      </c>
      <c r="C209" s="9" t="str">
        <f>_xlfn.XLOOKUP($E209,'Copy of Raw Data'!$E:$E,'Copy of Raw Data'!C:C,"ERROR",0,1)</f>
        <v>aussie</v>
      </c>
      <c r="D209" s="9" t="str">
        <f>_xlfn.XLOOKUP($E209,'Copy of Raw Data'!$E:$E,'Copy of Raw Data'!D:D,"ERROR",0,1)</f>
        <v>www.amazon.com/dp/B07NFSHCFB</v>
      </c>
      <c r="E209" s="9" t="s">
        <v>767</v>
      </c>
      <c r="F209" s="9" t="str">
        <f>_xlfn.XLOOKUP($E209,'Copy of Raw Data'!$E:$E,'Copy of Raw Data'!F:F,"ERROR",0,1)</f>
        <v>Aussie Mousse, with Jojoba &amp; Sea Kelp, Instant Freeze, 24 Hour Hold, 6 fl oz, Triple Pack</v>
      </c>
      <c r="G209" s="9">
        <f>_xlfn.XLOOKUP($E209,'Copy of Raw Data'!$E:$E,'Copy of Raw Data'!G:G,"ERROR",0,1)</f>
        <v>171</v>
      </c>
      <c r="H209" s="9">
        <f>_xlfn.XLOOKUP($E209,'Copy of Raw Data'!$E:$E,'Copy of Raw Data'!H:H,"ERROR",0,1)</f>
        <v>4103</v>
      </c>
      <c r="I209" s="9">
        <f>_xlfn.XLOOKUP($E209,'Copy of Raw Data'!$E:$E,'Copy of Raw Data'!I:I,"ERROR",0,1)</f>
        <v>0.000173598812891721</v>
      </c>
      <c r="J209" s="9" t="str">
        <f>_xlfn.XLOOKUP($E209,'Copy of Raw Data'!$E:$E,'Copy of 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20 to 30</v>
      </c>
      <c r="L209" s="9">
        <f>_xlfn.XLOOKUP($E209,'Copy of Raw Data'!$E:$E,'Copy of Raw Data'!L:L,"ERROR",0,1)</f>
        <v>23.97</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20 to 30</v>
      </c>
      <c r="N209" s="9">
        <f>_xlfn.XLOOKUP($E209,'Copy of Raw Data'!$E:$E,'Copy of Raw Data'!N:N,"ERROR",0,1)</f>
        <v>23.97</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46"/>
        <v>0</v>
      </c>
      <c r="Q209" s="9">
        <f>_xlfn.XLOOKUP($E209,'Copy of Raw Data'!$E:$E,'Copy of Raw Data'!Q:Q,"ERROR",0,1)</f>
        <v>18</v>
      </c>
      <c r="R209" s="9" t="str">
        <f>_xlfn.XLOOKUP($E209,'Copy of Raw Data'!$E:$E,'Copy of Raw Data'!R:R,"ERROR",0,1)</f>
        <v>fl oz</v>
      </c>
      <c r="S209" s="17">
        <f t="shared" si="45"/>
        <v>1.28044871794872</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1 to 2</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 to 0.05</v>
      </c>
      <c r="V209" s="17">
        <f t="shared" si="47"/>
        <v>0.0433022900895745</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 to 0.05</v>
      </c>
      <c r="X209" s="17">
        <f t="shared" si="48"/>
        <v>0.0433022900895745</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15 to 20</v>
      </c>
      <c r="Z209" s="17">
        <f t="array" ref="Z209">_xlfn.IFS(AA209="oz",_xlfn.IFS(R209="oz",Q209,R209="fl oz",Q209*1.04,R209="ml",Q209*0.0338),AA209="fl oz",_xlfn.IFS(R209="oz",Q209/1.04,R209="fl oz",Q209,R209="ml",Q209*0.0338/1.04),AA209="ml",_xlfn.IFS(R209="oz",Q209/0.0338,R209="fl oz",Q209*1.04/0.0338,R209="ml",Q209))</f>
        <v>18.72</v>
      </c>
      <c r="AA209" s="9" t="str">
        <f>_xlfn.XLOOKUP($E209,'Copy of Raw Data'!$E:$E,'Copy of Raw Data'!AA:AA,"ERROR",0,1)</f>
        <v>oz</v>
      </c>
      <c r="AB209" s="9"/>
      <c r="AC209" s="9"/>
      <c r="AD209" s="9"/>
      <c r="AE209" s="9"/>
      <c r="AF209" s="9"/>
    </row>
    <row r="210" hidden="1" spans="1:32">
      <c r="A210" s="9" t="str">
        <f>_xlfn.XLOOKUP($E210,'Copy of Raw Data'!$E:$E,'Copy of Raw Data'!A:A,"ERROR",0,1)</f>
        <v>US</v>
      </c>
      <c r="B210" s="9" t="str">
        <f>_xlfn.XLOOKUP($E210,'Copy of Raw Data'!$E:$E,'Copy of Raw Data'!B:B,"ERROR",0,1)</f>
        <v>Hair Mousses</v>
      </c>
      <c r="C210" s="9" t="str">
        <f>_xlfn.XLOOKUP($E210,'Copy of Raw Data'!$E:$E,'Copy of Raw Data'!C:C,"ERROR",0,1)</f>
        <v>tresemme</v>
      </c>
      <c r="D210" s="9" t="str">
        <f>_xlfn.XLOOKUP($E210,'Copy of Raw Data'!$E:$E,'Copy of Raw Data'!D:D,"ERROR",0,1)</f>
        <v>www.amazon.com/dp/B07DCTHW5L</v>
      </c>
      <c r="E210" s="9" t="s">
        <v>771</v>
      </c>
      <c r="F210" s="9" t="str">
        <f>_xlfn.XLOOKUP($E210,'Copy of Raw Data'!$E:$E,'Copy of Raw Data'!F:F,"ERROR",0,1)</f>
        <v>Tresemme Extra Hold Mousse, 2 oz, 2-Pack</v>
      </c>
      <c r="G210" s="9">
        <f>_xlfn.XLOOKUP($E210,'Copy of Raw Data'!$E:$E,'Copy of Raw Data'!G:G,"ERROR",0,1)</f>
        <v>296</v>
      </c>
      <c r="H210" s="9">
        <f>_xlfn.XLOOKUP($E210,'Copy of Raw Data'!$E:$E,'Copy of Raw Data'!H:H,"ERROR",0,1)</f>
        <v>4083.28</v>
      </c>
      <c r="I210" s="9">
        <f>_xlfn.XLOOKUP($E210,'Copy of Raw Data'!$E:$E,'Copy of Raw Data'!I:I,"ERROR",0,1)</f>
        <v>0.000157026216044745</v>
      </c>
      <c r="J210" s="9" t="str">
        <f>_xlfn.XLOOKUP($E210,'Copy of Raw Data'!$E:$E,'Copy of 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10 to 15</v>
      </c>
      <c r="L210" s="9">
        <f>_xlfn.XLOOKUP($E210,'Copy of Raw Data'!$E:$E,'Copy of Raw Data'!L:L,"ERROR",0,1)</f>
        <v>13.79</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10 to 15</v>
      </c>
      <c r="N210" s="9">
        <f>_xlfn.XLOOKUP($E210,'Copy of Raw Data'!$E:$E,'Copy of Raw Data'!N:N,"ERROR",0,1)</f>
        <v>14.06</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0% to 2%</v>
      </c>
      <c r="P210" s="16">
        <f t="shared" si="46"/>
        <v>0.0192034139402561</v>
      </c>
      <c r="Q210" s="9">
        <f>_xlfn.XLOOKUP($E210,'Copy of Raw Data'!$E:$E,'Copy of Raw Data'!Q:Q,"ERROR",0,1)</f>
        <v>4</v>
      </c>
      <c r="R210" s="9" t="str">
        <f>_xlfn.XLOOKUP($E210,'Copy of Raw Data'!$E:$E,'Copy of Raw Data'!R:R,"ERROR",0,1)</f>
        <v>oz</v>
      </c>
      <c r="S210" s="17">
        <f t="shared" si="45"/>
        <v>3.4475</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3 to 4</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0.1 to 0.2</v>
      </c>
      <c r="V210" s="17">
        <f t="shared" si="47"/>
        <v>0.11887047683463</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0.1 to 0.2</v>
      </c>
      <c r="X210" s="17">
        <f t="shared" si="48"/>
        <v>0.116587757862699</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2 to 4</v>
      </c>
      <c r="Z210" s="17">
        <f t="array" ref="Z210">_xlfn.IFS(AA210="oz",_xlfn.IFS(R210="oz",Q210,R210="fl oz",Q210*1.04,R210="ml",Q210*0.0338),AA210="fl oz",_xlfn.IFS(R210="oz",Q210/1.04,R210="fl oz",Q210,R210="ml",Q210*0.0338/1.04),AA210="ml",_xlfn.IFS(R210="oz",Q210/0.0338,R210="fl oz",Q210*1.04/0.0338,R210="ml",Q210))</f>
        <v>4</v>
      </c>
      <c r="AA210" s="9" t="str">
        <f>_xlfn.XLOOKUP($E210,'Copy of Raw Data'!$E:$E,'Copy of Raw Data'!AA:AA,"ERROR",0,1)</f>
        <v>oz</v>
      </c>
      <c r="AB210" s="9"/>
      <c r="AC210" s="9"/>
      <c r="AD210" s="9"/>
      <c r="AE210" s="9"/>
      <c r="AF210" s="9"/>
    </row>
    <row r="211" hidden="1" spans="1:32">
      <c r="A211" s="9" t="str">
        <f>_xlfn.XLOOKUP($E211,'Copy of Raw Data'!$E:$E,'Copy of Raw Data'!A:A,"ERROR",0,1)</f>
        <v>US</v>
      </c>
      <c r="B211" s="9" t="str">
        <f>_xlfn.XLOOKUP($E211,'Copy of Raw Data'!$E:$E,'Copy of Raw Data'!B:B,"ERROR",0,1)</f>
        <v>Hair Mousses</v>
      </c>
      <c r="C211" s="9" t="str">
        <f>_xlfn.XLOOKUP($E211,'Copy of Raw Data'!$E:$E,'Copy of Raw Data'!C:C,"ERROR",0,1)</f>
        <v>Tresemme</v>
      </c>
      <c r="D211" s="9" t="str">
        <f>_xlfn.XLOOKUP($E211,'Copy of Raw Data'!$E:$E,'Copy of Raw Data'!D:D,"ERROR",0,1)</f>
        <v>www.amazon.com/dp/B0019J4R6Y</v>
      </c>
      <c r="E211" s="9" t="s">
        <v>775</v>
      </c>
      <c r="F211" s="9" t="str">
        <f>_xlfn.XLOOKUP($E211,'Copy of Raw Data'!$E:$E,'Copy of Raw Data'!F:F,"ERROR",0,1)</f>
        <v>Tresemme Thermal Creations Volumising Mousse, 6.5 Ounce</v>
      </c>
      <c r="G211" s="9">
        <f>_xlfn.XLOOKUP($E211,'Copy of Raw Data'!$E:$E,'Copy of Raw Data'!G:G,"ERROR",0,1)</f>
        <v>388</v>
      </c>
      <c r="H211" s="9">
        <f>_xlfn.XLOOKUP($E211,'Copy of Raw Data'!$E:$E,'Copy of Raw Data'!H:H,"ERROR",0,1)</f>
        <v>3693.47</v>
      </c>
      <c r="I211" s="9">
        <f>_xlfn.XLOOKUP($E211,'Copy of Raw Data'!$E:$E,'Copy of Raw Data'!I:I,"ERROR",0,1)</f>
        <v>0.000142312355336271</v>
      </c>
      <c r="J211" s="9" t="str">
        <f>_xlfn.XLOOKUP($E211,'Copy of Raw Data'!$E:$E,'Copy of 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5 to 10</v>
      </c>
      <c r="L211" s="9">
        <f>_xlfn.XLOOKUP($E211,'Copy of Raw Data'!$E:$E,'Copy of Raw Data'!L:L,"ERROR",0,1)</f>
        <v>9.5</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_xlfn.XLOOKUP($E211,'Copy of Raw Data'!$E:$E,'Copy of Raw Data'!N:N,"ERROR",0,1)</f>
        <v>10.28</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6% to 8%</v>
      </c>
      <c r="P211" s="16">
        <f t="shared" si="46"/>
        <v>0.0758754863813229</v>
      </c>
      <c r="Q211" s="9">
        <f>_xlfn.XLOOKUP($E211,'Copy of Raw Data'!$E:$E,'Copy of Raw Data'!Q:Q,"ERROR",0,1)</f>
        <v>6.5</v>
      </c>
      <c r="R211" s="9" t="str">
        <f>_xlfn.XLOOKUP($E211,'Copy of Raw Data'!$E:$E,'Copy of Raw Data'!R:R,"ERROR",0,1)</f>
        <v>oz</v>
      </c>
      <c r="S211" s="17">
        <f t="shared" si="45"/>
        <v>1.46153846153846</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1 to 2</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0.05 to 0.1</v>
      </c>
      <c r="V211" s="17">
        <f t="shared" si="47"/>
        <v>0.0534845607554434</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 to 0.05</v>
      </c>
      <c r="X211" s="17">
        <f t="shared" si="48"/>
        <v>0.0494263936942327</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6 to 8</v>
      </c>
      <c r="Z211" s="17">
        <f t="array" ref="Z211">_xlfn.IFS(AA211="oz",_xlfn.IFS(R211="oz",Q211,R211="fl oz",Q211*1.04,R211="ml",Q211*0.0338),AA211="fl oz",_xlfn.IFS(R211="oz",Q211/1.04,R211="fl oz",Q211,R211="ml",Q211*0.0338/1.04),AA211="ml",_xlfn.IFS(R211="oz",Q211/0.0338,R211="fl oz",Q211*1.04/0.0338,R211="ml",Q211))</f>
        <v>6.5</v>
      </c>
      <c r="AA211" s="9" t="str">
        <f>_xlfn.XLOOKUP($E211,'Copy of Raw Data'!$E:$E,'Copy of Raw Data'!AA:AA,"ERROR",0,1)</f>
        <v>oz</v>
      </c>
      <c r="AB211" s="9"/>
      <c r="AC211" s="9"/>
      <c r="AD211" s="9"/>
      <c r="AE211" s="9"/>
      <c r="AF211" s="9"/>
    </row>
    <row r="212" hidden="1" spans="1:32">
      <c r="A212" s="9" t="str">
        <f>_xlfn.XLOOKUP($E212,'Copy of Raw Data'!$E:$E,'Copy of Raw Data'!A:A,"ERROR",0,1)</f>
        <v>US</v>
      </c>
      <c r="B212" s="9" t="str">
        <f>_xlfn.XLOOKUP($E212,'Copy of Raw Data'!$E:$E,'Copy of Raw Data'!B:B,"ERROR",0,1)</f>
        <v>Hair Mousses</v>
      </c>
      <c r="C212" s="9" t="str">
        <f>_xlfn.XLOOKUP($E212,'Copy of Raw Data'!$E:$E,'Copy of Raw Data'!C:C,"ERROR",0,1)</f>
        <v>Carol's Daughter</v>
      </c>
      <c r="D212" s="9" t="str">
        <f>_xlfn.XLOOKUP($E212,'Copy of Raw Data'!$E:$E,'Copy of Raw Data'!D:D,"ERROR",0,1)</f>
        <v>www.amazon.com/dp/B08KXFGQKK</v>
      </c>
      <c r="E212" s="9" t="s">
        <v>778</v>
      </c>
      <c r="F212" s="9" t="str">
        <f>_xlfn.XLOOKUP($E212,'Copy of Raw Data'!$E:$E,'Copy of Raw Data'!F:F,"ERROR",0,1)</f>
        <v>Carol’s Daughter Wash Day Delight Detangling Jelly-To-Cream Conditioner with Glycerin and Aloe, Paraben-Free for Moisture, Hydration and Shine, Moisturizing, Curly Hair , 20 Oz</v>
      </c>
      <c r="G212" s="9">
        <f>_xlfn.XLOOKUP($E212,'Copy of Raw Data'!$E:$E,'Copy of Raw Data'!G:G,"ERROR",0,1)</f>
        <v>279</v>
      </c>
      <c r="H212" s="9">
        <f>_xlfn.XLOOKUP($E212,'Copy of Raw Data'!$E:$E,'Copy of Raw Data'!H:H,"ERROR",0,1)</f>
        <v>3347.38</v>
      </c>
      <c r="I212" s="9">
        <f>_xlfn.XLOOKUP($E212,'Copy of Raw Data'!$E:$E,'Copy of Raw Data'!I:I,"ERROR",0,1)</f>
        <v>0.000141037769118698</v>
      </c>
      <c r="J212" s="9" t="str">
        <f>_xlfn.XLOOKUP($E212,'Copy of Raw Data'!$E:$E,'Copy of 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10 to 15</v>
      </c>
      <c r="L212" s="9">
        <f>_xlfn.XLOOKUP($E212,'Copy of Raw Data'!$E:$E,'Copy of Raw Data'!L:L,"ERROR",0,1)</f>
        <v>11.98</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_xlfn.XLOOKUP($E212,'Copy of Raw Data'!$E:$E,'Copy of Raw Data'!N:N,"ERROR",0,1)</f>
        <v>11.98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No Discount</v>
      </c>
      <c r="P212" s="16">
        <f t="shared" si="46"/>
        <v>0</v>
      </c>
      <c r="Q212" s="9">
        <f>_xlfn.XLOOKUP($E212,'Copy of Raw Data'!$E:$E,'Copy of Raw Data'!Q:Q,"ERROR",0,1)</f>
        <v>20</v>
      </c>
      <c r="R212" s="9" t="str">
        <f>_xlfn.XLOOKUP($E212,'Copy of Raw Data'!$E:$E,'Copy of Raw Data'!R:R,"ERROR",0,1)</f>
        <v>oz</v>
      </c>
      <c r="S212" s="17">
        <f t="shared" si="45"/>
        <v>0.599</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0.5 to 0.75</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 to 0.05</v>
      </c>
      <c r="V212" s="17">
        <f t="shared" si="47"/>
        <v>0.02025701724721</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48"/>
        <v>0.02025701724721</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15 to 20</v>
      </c>
      <c r="Z212" s="17">
        <f t="array" ref="Z212">_xlfn.IFS(AA212="oz",_xlfn.IFS(R212="oz",Q212,R212="fl oz",Q212*1.04,R212="ml",Q212*0.0338),AA212="fl oz",_xlfn.IFS(R212="oz",Q212/1.04,R212="fl oz",Q212,R212="ml",Q212*0.0338/1.04),AA212="ml",_xlfn.IFS(R212="oz",Q212/0.0338,R212="fl oz",Q212*1.04/0.0338,R212="ml",Q212))</f>
        <v>20</v>
      </c>
      <c r="AA212" s="9" t="str">
        <f>_xlfn.XLOOKUP($E212,'Copy of Raw Data'!$E:$E,'Copy of Raw Data'!AA:AA,"ERROR",0,1)</f>
        <v>oz</v>
      </c>
      <c r="AB212" s="9"/>
      <c r="AC212" s="9"/>
      <c r="AD212" s="9"/>
      <c r="AE212" s="9"/>
      <c r="AF212" s="9"/>
    </row>
    <row r="213" hidden="1" spans="1:32">
      <c r="A213" s="9" t="str">
        <f>_xlfn.XLOOKUP($E213,'Copy of Raw Data'!$E:$E,'Copy of Raw Data'!A:A,"ERROR",0,1)</f>
        <v>US</v>
      </c>
      <c r="B213" s="9" t="str">
        <f>_xlfn.XLOOKUP($E213,'Copy of Raw Data'!$E:$E,'Copy of Raw Data'!B:B,"ERROR",0,1)</f>
        <v>Hair Mousses</v>
      </c>
      <c r="C213" s="9" t="str">
        <f>_xlfn.XLOOKUP($E213,'Copy of Raw Data'!$E:$E,'Copy of Raw Data'!C:C,"ERROR",0,1)</f>
        <v>garnier</v>
      </c>
      <c r="D213" s="9" t="str">
        <f>_xlfn.XLOOKUP($E213,'Copy of Raw Data'!$E:$E,'Copy of Raw Data'!D:D,"ERROR",0,1)</f>
        <v>www.amazon.com/dp/B01MFC0T0A</v>
      </c>
      <c r="E213" s="9" t="s">
        <v>781</v>
      </c>
      <c r="F213" s="9" t="str">
        <f>_xlfn.XLOOKUP($E213,'Copy of Raw Data'!$E:$E,'Copy of Raw Data'!F:F,"ERROR",0,1)</f>
        <v>Garnier Fructis Style Smooth Air Dry Anti-Frizz Cream, 5.1 fl. oz.</v>
      </c>
      <c r="G213" s="9">
        <f>_xlfn.XLOOKUP($E213,'Copy of Raw Data'!$E:$E,'Copy of Raw Data'!G:G,"ERROR",0,1)</f>
        <v>686</v>
      </c>
      <c r="H213" s="9">
        <f>_xlfn.XLOOKUP($E213,'Copy of Raw Data'!$E:$E,'Copy of Raw Data'!H:H,"ERROR",0,1)</f>
        <v>3317.4</v>
      </c>
      <c r="I213" s="9">
        <f>_xlfn.XLOOKUP($E213,'Copy of Raw Data'!$E:$E,'Copy of Raw Data'!I:I,"ERROR",0,1)</f>
        <v>0.000139146721921977</v>
      </c>
      <c r="J213" s="9" t="str">
        <f>_xlfn.XLOOKUP($E213,'Copy of Raw Data'!$E:$E,'Copy of 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0 to 5</v>
      </c>
      <c r="L213" s="9">
        <f>_xlfn.XLOOKUP($E213,'Copy of Raw Data'!$E:$E,'Copy of Raw Data'!L:L,"ERROR",0,1)</f>
        <v>4.84</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 to 10</v>
      </c>
      <c r="N213" s="9">
        <f>_xlfn.XLOOKUP($E213,'Copy of Raw Data'!$E:$E,'Copy of Raw Data'!N:N,"ERROR",0,1)</f>
        <v>7.74</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30% to 40%</v>
      </c>
      <c r="P213" s="16">
        <f t="shared" si="46"/>
        <v>0.374677002583979</v>
      </c>
      <c r="Q213" s="9">
        <f>_xlfn.XLOOKUP($E213,'Copy of Raw Data'!$E:$E,'Copy of Raw Data'!Q:Q,"ERROR",0,1)</f>
        <v>5.1</v>
      </c>
      <c r="R213" s="9" t="str">
        <f>_xlfn.XLOOKUP($E213,'Copy of Raw Data'!$E:$E,'Copy of Raw Data'!R:R,"ERROR",0,1)</f>
        <v>fl oz</v>
      </c>
      <c r="S213" s="17">
        <f t="shared" si="45"/>
        <v>0.912518853695324</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0.75 to 1</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47"/>
        <v>0.0493498822488856</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48"/>
        <v>0.0308596162900008</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4 to 6</v>
      </c>
      <c r="Z213" s="17">
        <f t="array" ref="Z213">_xlfn.IFS(AA213="oz",_xlfn.IFS(R213="oz",Q213,R213="fl oz",Q213*1.04,R213="ml",Q213*0.0338),AA213="fl oz",_xlfn.IFS(R213="oz",Q213/1.04,R213="fl oz",Q213,R213="ml",Q213*0.0338/1.04),AA213="ml",_xlfn.IFS(R213="oz",Q213/0.0338,R213="fl oz",Q213*1.04/0.0338,R213="ml",Q213))</f>
        <v>5.304</v>
      </c>
      <c r="AA213" s="9" t="str">
        <f>_xlfn.XLOOKUP($E213,'Copy of Raw Data'!$E:$E,'Copy of Raw Data'!AA:AA,"ERROR",0,1)</f>
        <v>oz</v>
      </c>
      <c r="AB213" s="9"/>
      <c r="AC213" s="9"/>
      <c r="AD213" s="9"/>
      <c r="AE213" s="9"/>
      <c r="AF213" s="9"/>
    </row>
    <row r="214" hidden="1" spans="1:32">
      <c r="A214" s="9" t="str">
        <f>_xlfn.XLOOKUP($E214,'Copy of Raw Data'!$E:$E,'Copy of Raw Data'!A:A,"ERROR",0,1)</f>
        <v>US</v>
      </c>
      <c r="B214" s="9" t="str">
        <f>_xlfn.XLOOKUP($E214,'Copy of Raw Data'!$E:$E,'Copy of Raw Data'!B:B,"ERROR",0,1)</f>
        <v>Hair Mousses</v>
      </c>
      <c r="C214" s="9" t="str">
        <f>_xlfn.XLOOKUP($E214,'Copy of Raw Data'!$E:$E,'Copy of Raw Data'!C:C,"ERROR",0,1)</f>
        <v>fantasia</v>
      </c>
      <c r="D214" s="9" t="str">
        <f>_xlfn.XLOOKUP($E214,'Copy of Raw Data'!$E:$E,'Copy of Raw Data'!D:D,"ERROR",0,1)</f>
        <v>www.amazon.com/dp/B000O9L67S</v>
      </c>
      <c r="E214" s="9" t="s">
        <v>784</v>
      </c>
      <c r="F214" s="9" t="str">
        <f>_xlfn.XLOOKUP($E214,'Copy of Raw Data'!$E:$E,'Copy of Raw Data'!F:F,"ERROR",0,1)</f>
        <v>Fantasia Liquid Mousse Spritz 2 oz. Firm</v>
      </c>
      <c r="G214" s="9">
        <f>_xlfn.XLOOKUP($E214,'Copy of Raw Data'!$E:$E,'Copy of Raw Data'!G:G,"ERROR",0,1)</f>
        <v>539</v>
      </c>
      <c r="H214" s="9">
        <f>_xlfn.XLOOKUP($E214,'Copy of Raw Data'!$E:$E,'Copy of Raw Data'!H:H,"ERROR",0,1)</f>
        <v>3272.92</v>
      </c>
      <c r="I214" s="9">
        <f>_xlfn.XLOOKUP($E214,'Copy of Raw Data'!$E:$E,'Copy of Raw Data'!I:I,"ERROR",0,1)</f>
        <v>0.000133595171945635</v>
      </c>
      <c r="J214" s="9" t="str">
        <f>_xlfn.XLOOKUP($E214,'Copy of Raw Data'!$E:$E,'Copy of 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5 to 10</v>
      </c>
      <c r="L214" s="9">
        <f>_xlfn.XLOOKUP($E214,'Copy of Raw Data'!$E:$E,'Copy of Raw Data'!L:L,"ERROR",0,1)</f>
        <v>6.04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_xlfn.XLOOKUP($E214,'Copy of Raw Data'!$E:$E,'Copy of Raw Data'!N:N,"ERROR",0,1)</f>
        <v>6.36</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4% to 6%</v>
      </c>
      <c r="P214" s="16">
        <f t="shared" si="46"/>
        <v>0.0503144654088051</v>
      </c>
      <c r="Q214" s="9">
        <f>_xlfn.XLOOKUP($E214,'Copy of Raw Data'!$E:$E,'Copy of Raw Data'!Q:Q,"ERROR",0,1)</f>
        <v>2</v>
      </c>
      <c r="R214" s="9" t="str">
        <f>_xlfn.XLOOKUP($E214,'Copy of Raw Data'!$E:$E,'Copy of Raw Data'!R:R,"ERROR",0,1)</f>
        <v>oz</v>
      </c>
      <c r="S214" s="17">
        <f t="shared" si="45"/>
        <v>3.02</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3 to 4</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0.1 to 0.2</v>
      </c>
      <c r="V214" s="17">
        <f t="shared" si="47"/>
        <v>0.107541427122083</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0.1 to 0.2</v>
      </c>
      <c r="X214" s="17">
        <f t="shared" si="48"/>
        <v>0.102130537707136</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1 to 2</v>
      </c>
      <c r="Z214" s="17">
        <f t="array" ref="Z214">_xlfn.IFS(AA214="oz",_xlfn.IFS(R214="oz",Q214,R214="fl oz",Q214*1.04,R214="ml",Q214*0.0338),AA214="fl oz",_xlfn.IFS(R214="oz",Q214/1.04,R214="fl oz",Q214,R214="ml",Q214*0.0338/1.04),AA214="ml",_xlfn.IFS(R214="oz",Q214/0.0338,R214="fl oz",Q214*1.04/0.0338,R214="ml",Q214))</f>
        <v>2</v>
      </c>
      <c r="AA214" s="9" t="str">
        <f>_xlfn.XLOOKUP($E214,'Copy of Raw Data'!$E:$E,'Copy of Raw Data'!AA:AA,"ERROR",0,1)</f>
        <v>oz</v>
      </c>
      <c r="AB214" s="9"/>
      <c r="AC214" s="9"/>
      <c r="AD214" s="9"/>
      <c r="AE214" s="9"/>
      <c r="AF214" s="9"/>
    </row>
    <row r="215" hidden="1" spans="1:32">
      <c r="A215" s="9" t="str">
        <f>_xlfn.XLOOKUP($E215,'Copy of Raw Data'!$E:$E,'Copy of Raw Data'!A:A,"ERROR",0,1)</f>
        <v>US</v>
      </c>
      <c r="B215" s="9" t="str">
        <f>_xlfn.XLOOKUP($E215,'Copy of Raw Data'!$E:$E,'Copy of Raw Data'!B:B,"ERROR",0,1)</f>
        <v>Hair Mousses</v>
      </c>
      <c r="C215" s="9" t="str">
        <f>_xlfn.XLOOKUP($E215,'Copy of Raw Data'!$E:$E,'Copy of Raw Data'!C:C,"ERROR",0,1)</f>
        <v>Snip-its</v>
      </c>
      <c r="D215" s="9" t="str">
        <f>_xlfn.XLOOKUP($E215,'Copy of Raw Data'!$E:$E,'Copy of Raw Data'!D:D,"ERROR",0,1)</f>
        <v>www.amazon.com/dp/B079XVK94J</v>
      </c>
      <c r="E215" s="9" t="s">
        <v>788</v>
      </c>
      <c r="F215" s="9" t="str">
        <f>_xlfn.XLOOKUP($E215,'Copy of Raw Data'!$E:$E,'Copy of Raw Data'!F:F,"ERROR",0,1)</f>
        <v>Snip-its Morning Miracle Natural Hair Mousse Spray 10oz | Light Hold Kids Hair Products - Tropical Smelling Kids Hair Gel Alternative for Unruly Curly Hair - Made in USA | Salon Quality. Kid Friendly</v>
      </c>
      <c r="G215" s="9">
        <f>_xlfn.XLOOKUP($E215,'Copy of Raw Data'!$E:$E,'Copy of Raw Data'!G:G,"ERROR",0,1)</f>
        <v>210</v>
      </c>
      <c r="H215" s="9">
        <f>_xlfn.XLOOKUP($E215,'Copy of Raw Data'!$E:$E,'Copy of Raw Data'!H:H,"ERROR",0,1)</f>
        <v>3142.34</v>
      </c>
      <c r="I215" s="9">
        <f>_xlfn.XLOOKUP($E215,'Copy of Raw Data'!$E:$E,'Copy of Raw Data'!I:I,"ERROR",0,1)</f>
        <v>0.00013209738433906</v>
      </c>
      <c r="J215" s="9" t="str">
        <f>_xlfn.XLOOKUP($E215,'Copy of Raw Data'!$E:$E,'Copy of 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10 to 15</v>
      </c>
      <c r="L215" s="9">
        <f>_xlfn.XLOOKUP($E215,'Copy of Raw Data'!$E:$E,'Copy of Raw Data'!L:L,"ERROR",0,1)</f>
        <v>14.95</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10 to 15</v>
      </c>
      <c r="N215" s="9">
        <f>_xlfn.XLOOKUP($E215,'Copy of Raw Data'!$E:$E,'Copy of Raw Data'!N:N,"ERROR",0,1)</f>
        <v>14.95</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No Discount</v>
      </c>
      <c r="P215" s="16">
        <f t="shared" si="46"/>
        <v>0</v>
      </c>
      <c r="Q215" s="9">
        <f>_xlfn.XLOOKUP($E215,'Copy of Raw Data'!$E:$E,'Copy of Raw Data'!Q:Q,"ERROR",0,1)</f>
        <v>10</v>
      </c>
      <c r="R215" s="9" t="str">
        <f>_xlfn.XLOOKUP($E215,'Copy of Raw Data'!$E:$E,'Copy of Raw Data'!R:R,"ERROR",0,1)</f>
        <v>oz</v>
      </c>
      <c r="S215" s="17">
        <f t="shared" si="45"/>
        <v>1.495</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1 to 2</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0.05 to 0.1</v>
      </c>
      <c r="V215" s="17">
        <f t="shared" si="47"/>
        <v>0.0505579979709165</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0.05 to 0.1</v>
      </c>
      <c r="X215" s="17">
        <f t="shared" si="48"/>
        <v>0.0505579979709165</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8 to 10</v>
      </c>
      <c r="Z215" s="17">
        <f t="array" ref="Z215">_xlfn.IFS(AA215="oz",_xlfn.IFS(R215="oz",Q215,R215="fl oz",Q215*1.04,R215="ml",Q215*0.0338),AA215="fl oz",_xlfn.IFS(R215="oz",Q215/1.04,R215="fl oz",Q215,R215="ml",Q215*0.0338/1.04),AA215="ml",_xlfn.IFS(R215="oz",Q215/0.0338,R215="fl oz",Q215*1.04/0.0338,R215="ml",Q215))</f>
        <v>10</v>
      </c>
      <c r="AA215" s="9" t="str">
        <f>_xlfn.XLOOKUP($E215,'Copy of Raw Data'!$E:$E,'Copy of Raw Data'!AA:AA,"ERROR",0,1)</f>
        <v>oz</v>
      </c>
      <c r="AB215" s="9"/>
      <c r="AC215" s="9"/>
      <c r="AD215" s="9"/>
      <c r="AE215" s="9"/>
      <c r="AF215" s="9"/>
    </row>
    <row r="216" hidden="1" spans="1:32">
      <c r="A216" s="9" t="str">
        <f>_xlfn.XLOOKUP($E216,'Copy of Raw Data'!$E:$E,'Copy of Raw Data'!A:A,"ERROR",0,1)</f>
        <v>US</v>
      </c>
      <c r="B216" s="9" t="str">
        <f>_xlfn.XLOOKUP($E216,'Copy of Raw Data'!$E:$E,'Copy of Raw Data'!B:B,"ERROR",0,1)</f>
        <v>Hair Mousses</v>
      </c>
      <c r="C216" s="9" t="str">
        <f>_xlfn.XLOOKUP($E216,'Copy of Raw Data'!$E:$E,'Copy of Raw Data'!C:C,"ERROR",0,1)</f>
        <v>Nexxus</v>
      </c>
      <c r="D216" s="9" t="str">
        <f>_xlfn.XLOOKUP($E216,'Copy of Raw Data'!$E:$E,'Copy of Raw Data'!D:D,"ERROR",0,1)</f>
        <v>www.amazon.com/dp/B07CLJT9HF</v>
      </c>
      <c r="E216" s="9" t="s">
        <v>792</v>
      </c>
      <c r="F216" s="9" t="str">
        <f>_xlfn.XLOOKUP($E216,'Copy of Raw Data'!$E:$E,'Copy of Raw Data'!F:F,"ERROR",0,1)</f>
        <v>Nexxus Light Hoild Hair Mousse + Volumizing Foam - 2oz</v>
      </c>
      <c r="G216" s="9">
        <f>_xlfn.XLOOKUP($E216,'Copy of Raw Data'!$E:$E,'Copy of Raw Data'!G:G,"ERROR",0,1)</f>
        <v>271</v>
      </c>
      <c r="H216" s="9">
        <f>_xlfn.XLOOKUP($E216,'Copy of Raw Data'!$E:$E,'Copy of Raw Data'!H:H,"ERROR",0,1)</f>
        <v>3107.11</v>
      </c>
      <c r="I216" s="9">
        <f>_xlfn.XLOOKUP($E216,'Copy of Raw Data'!$E:$E,'Copy of Raw Data'!I:I,"ERROR",0,1)</f>
        <v>0.00012890411646708</v>
      </c>
      <c r="J216" s="9" t="str">
        <f>_xlfn.XLOOKUP($E216,'Copy of Raw Data'!$E:$E,'Copy of 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_xlfn.XLOOKUP($E216,'Copy of Raw Data'!$E:$E,'Copy of Raw Data'!L:L,"ERROR",0,1)</f>
        <v>11.59</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_xlfn.XLOOKUP($E216,'Copy of Raw Data'!$E:$E,'Copy of Raw Data'!N:N,"ERROR",0,1)</f>
        <v>11.66</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0% to 2%</v>
      </c>
      <c r="P216" s="16">
        <f t="shared" si="46"/>
        <v>0.00600343053173244</v>
      </c>
      <c r="Q216" s="9">
        <f>_xlfn.XLOOKUP($E216,'Copy of Raw Data'!$E:$E,'Copy of Raw Data'!Q:Q,"ERROR",0,1)</f>
        <v>2</v>
      </c>
      <c r="R216" s="9" t="str">
        <f>_xlfn.XLOOKUP($E216,'Copy of Raw Data'!$E:$E,'Copy of Raw Data'!R:R,"ERROR",0,1)</f>
        <v>oz</v>
      </c>
      <c r="S216" s="17">
        <f t="shared" si="45"/>
        <v>5.795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5 to 10</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0.1 to 0.2</v>
      </c>
      <c r="V216" s="17">
        <f t="shared" si="47"/>
        <v>0.197159283057153</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0.1 to 0.2</v>
      </c>
      <c r="X216" s="17">
        <f t="shared" si="48"/>
        <v>0.195975650997633</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1 to 2</v>
      </c>
      <c r="Z216" s="17">
        <f t="array" ref="Z216">_xlfn.IFS(AA216="oz",_xlfn.IFS(R216="oz",Q216,R216="fl oz",Q216*1.04,R216="ml",Q216*0.0338),AA216="fl oz",_xlfn.IFS(R216="oz",Q216/1.04,R216="fl oz",Q216,R216="ml",Q216*0.0338/1.04),AA216="ml",_xlfn.IFS(R216="oz",Q216/0.0338,R216="fl oz",Q216*1.04/0.0338,R216="ml",Q216))</f>
        <v>2</v>
      </c>
      <c r="AA216" s="9" t="str">
        <f>_xlfn.XLOOKUP($E216,'Copy of Raw Data'!$E:$E,'Copy of Raw Data'!AA:AA,"ERROR",0,1)</f>
        <v>oz</v>
      </c>
      <c r="AB216" s="9"/>
      <c r="AC216" s="9"/>
      <c r="AD216" s="9"/>
      <c r="AE216" s="9"/>
      <c r="AF216" s="9"/>
    </row>
    <row r="217" hidden="1" spans="1:32">
      <c r="A217" s="9" t="str">
        <f>_xlfn.XLOOKUP($E217,'Copy of Raw Data'!$E:$E,'Copy of Raw Data'!A:A,"ERROR",0,1)</f>
        <v>US</v>
      </c>
      <c r="B217" s="9" t="str">
        <f>_xlfn.XLOOKUP($E217,'Copy of Raw Data'!$E:$E,'Copy of Raw Data'!B:B,"ERROR",0,1)</f>
        <v>Hair Mousses</v>
      </c>
      <c r="C217" s="9" t="str">
        <f>_xlfn.XLOOKUP($E217,'Copy of Raw Data'!$E:$E,'Copy of Raw Data'!C:C,"ERROR",0,1)</f>
        <v>Healium 5</v>
      </c>
      <c r="D217" s="9" t="str">
        <f>_xlfn.XLOOKUP($E217,'Copy of Raw Data'!$E:$E,'Copy of Raw Data'!D:D,"ERROR",0,1)</f>
        <v>www.amazon.com/dp/B003UNV10M</v>
      </c>
      <c r="E217" s="9" t="s">
        <v>796</v>
      </c>
      <c r="F217" s="9" t="str">
        <f>_xlfn.XLOOKUP($E217,'Copy of Raw Data'!$E:$E,'Copy of Raw Data'!F:F,"ERROR",0,1)</f>
        <v>aiHr Whipp Mousse for Volumizing Fine, Thin Hair Weightless Clean Volume Thickening Quick Fix Hair Styling Foam Fortified with Wheat Germ Oil, Sunscreen UV Protection by Healium Hair</v>
      </c>
      <c r="G217" s="9">
        <f>_xlfn.XLOOKUP($E217,'Copy of Raw Data'!$E:$E,'Copy of Raw Data'!G:G,"ERROR",0,1)</f>
        <v>150</v>
      </c>
      <c r="H217" s="9">
        <f>_xlfn.XLOOKUP($E217,'Copy of Raw Data'!$E:$E,'Copy of Raw Data'!H:H,"ERROR",0,1)</f>
        <v>3032</v>
      </c>
      <c r="I217" s="9">
        <f>_xlfn.XLOOKUP($E217,'Copy of Raw Data'!$E:$E,'Copy of Raw Data'!I:I,"ERROR",0,1)</f>
        <v>0.000126201891650903</v>
      </c>
      <c r="J217" s="9" t="str">
        <f>_xlfn.XLOOKUP($E217,'Copy of Raw Data'!$E:$E,'Copy of 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20 to 30</v>
      </c>
      <c r="L217" s="9">
        <f>_xlfn.XLOOKUP($E217,'Copy of Raw Data'!$E:$E,'Copy of Raw Data'!L:L,"ERROR",0,1)</f>
        <v>20.28</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20 to 30</v>
      </c>
      <c r="N217" s="9">
        <f>_xlfn.XLOOKUP($E217,'Copy of Raw Data'!$E:$E,'Copy of Raw Data'!N:N,"ERROR",0,1)</f>
        <v>21.71</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6% to 8%</v>
      </c>
      <c r="P217" s="16">
        <f t="shared" si="46"/>
        <v>0.0658682634730539</v>
      </c>
      <c r="Q217" s="9">
        <f>_xlfn.XLOOKUP($E217,'Copy of Raw Data'!$E:$E,'Copy of Raw Data'!Q:Q,"ERROR",0,1)</f>
        <v>0</v>
      </c>
      <c r="R217" s="9">
        <f>_xlfn.XLOOKUP($E217,'Copy of Raw Data'!$E:$E,'Copy of Raw Data'!R:R,"ERROR",0,1)</f>
        <v>0</v>
      </c>
      <c r="S217" s="17" t="e">
        <f t="shared" si="45"/>
        <v>#N/A</v>
      </c>
      <c r="T217" s="9" t="e">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#N/A</v>
      </c>
      <c r="U217" s="17" t="e">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#N/A</v>
      </c>
      <c r="V217" s="17" t="e">
        <f t="shared" si="47"/>
        <v>#N/A</v>
      </c>
      <c r="W217" s="17" t="e">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#N/A</v>
      </c>
      <c r="X217" s="17" t="e">
        <f t="shared" si="48"/>
        <v>#N/A</v>
      </c>
      <c r="Y217" s="9" t="e">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#N/A</v>
      </c>
      <c r="Z217" s="17" t="e">
        <f t="array" ref="Z217">_xlfn.IFS(AA217="oz",_xlfn.IFS(R217="oz",Q217,R217="fl oz",Q217*1.04,R217="ml",Q217*0.0338),AA217="fl oz",_xlfn.IFS(R217="oz",Q217/1.04,R217="fl oz",Q217,R217="ml",Q217*0.0338/1.04),AA217="ml",_xlfn.IFS(R217="oz",Q217/0.0338,R217="fl oz",Q217*1.04/0.0338,R217="ml",Q217))</f>
        <v>#N/A</v>
      </c>
      <c r="AA217" s="9" t="str">
        <f>_xlfn.XLOOKUP($E217,'Copy of Raw Data'!$E:$E,'Copy of Raw Data'!AA:AA,"ERROR",0,1)</f>
        <v>oz</v>
      </c>
      <c r="AB217" s="9"/>
      <c r="AC217" s="9"/>
      <c r="AD217" s="9"/>
      <c r="AE217" s="9"/>
      <c r="AF217" s="9"/>
    </row>
    <row r="218" hidden="1" spans="1:32">
      <c r="A218" s="9" t="str">
        <f>_xlfn.XLOOKUP($E218,'Copy of Raw Data'!$E:$E,'Copy of Raw Data'!A:A,"ERROR",0,1)</f>
        <v>US</v>
      </c>
      <c r="B218" s="9" t="str">
        <f>_xlfn.XLOOKUP($E218,'Copy of Raw Data'!$E:$E,'Copy of Raw Data'!B:B,"ERROR",0,1)</f>
        <v>Hair Mousses</v>
      </c>
      <c r="C218" s="9" t="str">
        <f>_xlfn.XLOOKUP($E218,'Copy of Raw Data'!$E:$E,'Copy of Raw Data'!C:C,"ERROR",0,1)</f>
        <v>L'Oreal Paris</v>
      </c>
      <c r="D218" s="9" t="str">
        <f>_xlfn.XLOOKUP($E218,'Copy of Raw Data'!$E:$E,'Copy of Raw Data'!D:D,"ERROR",0,1)</f>
        <v>www.amazon.com/dp/B00KXKYN0A</v>
      </c>
      <c r="E218" s="9" t="s">
        <v>799</v>
      </c>
      <c r="F218" s="9" t="str">
        <f>_xlfn.XLOOKUP($E218,'Copy of Raw Data'!$E:$E,'Copy of Raw Data'!F:F,"ERROR",0,1)</f>
        <v>L'Oreal Advanced Hairstyle Boost It Volume Inject Mousse, Extra Strong Hold 8.30 oz (Pack of 2)</v>
      </c>
      <c r="G218" s="9">
        <f>_xlfn.XLOOKUP($E218,'Copy of Raw Data'!$E:$E,'Copy of Raw Data'!G:G,"ERROR",0,1)</f>
        <v>132</v>
      </c>
      <c r="H218" s="9">
        <f>_xlfn.XLOOKUP($E218,'Copy of Raw Data'!$E:$E,'Copy of Raw Data'!H:H,"ERROR",0,1)</f>
        <v>2968.44</v>
      </c>
      <c r="I218" s="9">
        <f>_xlfn.XLOOKUP($E218,'Copy of Raw Data'!$E:$E,'Copy of Raw Data'!I:I,"ERROR",0,1)</f>
        <v>0.000124406502192327</v>
      </c>
      <c r="J218" s="9" t="str">
        <f>_xlfn.XLOOKUP($E218,'Copy of Raw Data'!$E:$E,'Copy of 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_xlfn.XLOOKUP($E218,'Copy of Raw Data'!$E:$E,'Copy of Raw Data'!L:L,"ERROR",0,1)</f>
        <v>22.59</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_xlfn.XLOOKUP($E218,'Copy of Raw Data'!$E:$E,'Copy of Raw Data'!N:N,"ERROR",0,1)</f>
        <v>23.49</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2% to 4%</v>
      </c>
      <c r="P218" s="16">
        <f t="shared" si="46"/>
        <v>0.0383141762452107</v>
      </c>
      <c r="Q218" s="9">
        <f>_xlfn.XLOOKUP($E218,'Copy of Raw Data'!$E:$E,'Copy of Raw Data'!Q:Q,"ERROR",0,1)</f>
        <v>16.6</v>
      </c>
      <c r="R218" s="9" t="str">
        <f>_xlfn.XLOOKUP($E218,'Copy of Raw Data'!$E:$E,'Copy of Raw Data'!R:R,"ERROR",0,1)</f>
        <v>oz</v>
      </c>
      <c r="S218" s="17">
        <f t="shared" si="45"/>
        <v>1.36084337349398</v>
      </c>
      <c r="T218" s="9" t="str">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1 to 2</v>
      </c>
      <c r="U218" s="17"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 to 0.05</v>
      </c>
      <c r="V218" s="17">
        <f t="shared" si="47"/>
        <v>0.0478545904959031</v>
      </c>
      <c r="W218" s="17"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 to 0.05</v>
      </c>
      <c r="X218" s="17">
        <f t="shared" si="48"/>
        <v>0.0460210812815007</v>
      </c>
      <c r="Y218" s="9"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15 to 20</v>
      </c>
      <c r="Z218" s="17">
        <f t="array" ref="Z218">_xlfn.IFS(AA218="oz",_xlfn.IFS(R218="oz",Q218,R218="fl oz",Q218*1.04,R218="ml",Q218*0.0338),AA218="fl oz",_xlfn.IFS(R218="oz",Q218/1.04,R218="fl oz",Q218,R218="ml",Q218*0.0338/1.04),AA218="ml",_xlfn.IFS(R218="oz",Q218/0.0338,R218="fl oz",Q218*1.04/0.0338,R218="ml",Q218))</f>
        <v>16.6</v>
      </c>
      <c r="AA218" s="9" t="str">
        <f>_xlfn.XLOOKUP($E218,'Copy of Raw Data'!$E:$E,'Copy of Raw Data'!AA:AA,"ERROR",0,1)</f>
        <v>oz</v>
      </c>
      <c r="AB218" s="9"/>
      <c r="AC218" s="9"/>
      <c r="AD218" s="9"/>
      <c r="AE218" s="9"/>
      <c r="AF218" s="9"/>
    </row>
    <row r="219" hidden="1" spans="1:32">
      <c r="A219" s="9" t="str">
        <f>_xlfn.XLOOKUP($E219,'Copy of Raw Data'!$E:$E,'Copy of Raw Data'!A:A,"ERROR",0,1)</f>
        <v>US</v>
      </c>
      <c r="B219" s="9" t="str">
        <f>_xlfn.XLOOKUP($E219,'Copy of Raw Data'!$E:$E,'Copy of Raw Data'!B:B,"ERROR",0,1)</f>
        <v>Hair Mousses</v>
      </c>
      <c r="C219" s="9" t="str">
        <f>_xlfn.XLOOKUP($E219,'Copy of Raw Data'!$E:$E,'Copy of Raw Data'!C:C,"ERROR",0,1)</f>
        <v>Enjoy</v>
      </c>
      <c r="D219" s="9" t="str">
        <f>_xlfn.XLOOKUP($E219,'Copy of Raw Data'!$E:$E,'Copy of Raw Data'!D:D,"ERROR",0,1)</f>
        <v>www.amazon.com/dp/B0048NYHLS</v>
      </c>
      <c r="E219" s="9" t="s">
        <v>803</v>
      </c>
      <c r="F219" s="9" t="str">
        <f>_xlfn.XLOOKUP($E219,'Copy of Raw Data'!$E:$E,'Copy of Raw Data'!F:F,"ERROR",0,1)</f>
        <v>ENJOY Volumizing Mousse (6.8 OZ) Volume Building Mousse; Lightweight Ingredients add Extra Body</v>
      </c>
      <c r="G219" s="9">
        <f>_xlfn.XLOOKUP($E219,'Copy of Raw Data'!$E:$E,'Copy of Raw Data'!G:G,"ERROR",0,1)</f>
        <v>125</v>
      </c>
      <c r="H219" s="9">
        <f>_xlfn.XLOOKUP($E219,'Copy of Raw Data'!$E:$E,'Copy of Raw Data'!H:H,"ERROR",0,1)</f>
        <v>2926.21</v>
      </c>
      <c r="I219" s="9">
        <f>_xlfn.XLOOKUP($E219,'Copy of Raw Data'!$E:$E,'Copy of Raw Data'!I:I,"ERROR",0,1)</f>
        <v>0.000123869543422215</v>
      </c>
      <c r="J219" s="9" t="str">
        <f>_xlfn.XLOOKUP($E219,'Copy of Raw Data'!$E:$E,'Copy of 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_xlfn.XLOOKUP($E219,'Copy of Raw Data'!$E:$E,'Copy of Raw Data'!L:L,"ERROR",0,1)</f>
        <v>23.28</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_xlfn.XLOOKUP($E219,'Copy of Raw Data'!$E:$E,'Copy of Raw Data'!N:N,"ERROR",0,1)</f>
        <v>23.62</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0% to 2%</v>
      </c>
      <c r="P219" s="16">
        <f t="shared" si="46"/>
        <v>0.0143945808636748</v>
      </c>
      <c r="Q219" s="9">
        <f>_xlfn.XLOOKUP($E219,'Copy of Raw Data'!$E:$E,'Copy of Raw Data'!Q:Q,"ERROR",0,1)</f>
        <v>6.8</v>
      </c>
      <c r="R219" s="9" t="str">
        <f>_xlfn.XLOOKUP($E219,'Copy of Raw Data'!$E:$E,'Copy of Raw Data'!R:R,"ERROR",0,1)</f>
        <v>oz</v>
      </c>
      <c r="S219" s="17">
        <f t="shared" si="45"/>
        <v>3.42352941176471</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3 to 4</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7">
        <f t="shared" si="47"/>
        <v>0.117468022041417</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7">
        <f t="shared" si="48"/>
        <v>0.115777119099246</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6 to 8</v>
      </c>
      <c r="Z219" s="17">
        <f t="array" ref="Z219">_xlfn.IFS(AA219="oz",_xlfn.IFS(R219="oz",Q219,R219="fl oz",Q219*1.04,R219="ml",Q219*0.0338),AA219="fl oz",_xlfn.IFS(R219="oz",Q219/1.04,R219="fl oz",Q219,R219="ml",Q219*0.0338/1.04),AA219="ml",_xlfn.IFS(R219="oz",Q219/0.0338,R219="fl oz",Q219*1.04/0.0338,R219="ml",Q219))</f>
        <v>6.8</v>
      </c>
      <c r="AA219" s="9" t="str">
        <f>_xlfn.XLOOKUP($E219,'Copy of Raw Data'!$E:$E,'Copy of Raw Data'!AA:AA,"ERROR",0,1)</f>
        <v>oz</v>
      </c>
      <c r="AB219" s="9"/>
      <c r="AC219" s="9"/>
      <c r="AD219" s="9"/>
      <c r="AE219" s="9"/>
      <c r="AF219" s="9"/>
    </row>
    <row r="220" hidden="1" spans="1:32">
      <c r="A220" s="9" t="str">
        <f>_xlfn.XLOOKUP($E220,'Copy of Raw Data'!$E:$E,'Copy of Raw Data'!A:A,"ERROR",0,1)</f>
        <v>US</v>
      </c>
      <c r="B220" s="9" t="str">
        <f>_xlfn.XLOOKUP($E220,'Copy of Raw Data'!$E:$E,'Copy of Raw Data'!B:B,"ERROR",0,1)</f>
        <v>Hair Mousses</v>
      </c>
      <c r="C220" s="9" t="str">
        <f>_xlfn.XLOOKUP($E220,'Copy of Raw Data'!$E:$E,'Copy of Raw Data'!C:C,"ERROR",0,1)</f>
        <v>Vigorol</v>
      </c>
      <c r="D220" s="9" t="str">
        <f>_xlfn.XLOOKUP($E220,'Copy of Raw Data'!$E:$E,'Copy of Raw Data'!D:D,"ERROR",0,1)</f>
        <v>www.amazon.com/dp/B08J4BCTCC</v>
      </c>
      <c r="E220" s="9" t="s">
        <v>807</v>
      </c>
      <c r="F220" s="9" t="str">
        <f>_xlfn.XLOOKUP($E220,'Copy of Raw Data'!$E:$E,'Copy of Raw Data'!F:F,"ERROR",0,1)</f>
        <v>Vigorol Mousse Olive Oil 12 Oz.</v>
      </c>
      <c r="G220" s="9">
        <f>_xlfn.XLOOKUP($E220,'Copy of Raw Data'!$E:$E,'Copy of Raw Data'!G:G,"ERROR",0,1)</f>
        <v>249</v>
      </c>
      <c r="H220" s="9">
        <f>_xlfn.XLOOKUP($E220,'Copy of Raw Data'!$E:$E,'Copy of Raw Data'!H:H,"ERROR",0,1)</f>
        <v>2913.58</v>
      </c>
      <c r="I220" s="9">
        <f>_xlfn.XLOOKUP($E220,'Copy of Raw Data'!$E:$E,'Copy of Raw Data'!I:I,"ERROR",0,1)</f>
        <v>0.000122353049413514</v>
      </c>
      <c r="J220" s="9" t="str">
        <f>_xlfn.XLOOKUP($E220,'Copy of Raw Data'!$E:$E,'Copy of 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10 to 15</v>
      </c>
      <c r="L220" s="9">
        <f>_xlfn.XLOOKUP($E220,'Copy of Raw Data'!$E:$E,'Copy of Raw Data'!L:L,"ERROR",0,1)</f>
        <v>11.7</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10 to 15</v>
      </c>
      <c r="N220" s="9">
        <f>_xlfn.XLOOKUP($E220,'Copy of Raw Data'!$E:$E,'Copy of Raw Data'!N:N,"ERROR",0,1)</f>
        <v>13.99</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15% to 20%</v>
      </c>
      <c r="P220" s="16">
        <f t="shared" si="46"/>
        <v>0.163688348820586</v>
      </c>
      <c r="Q220" s="9">
        <f>_xlfn.XLOOKUP($E220,'Copy of Raw Data'!$E:$E,'Copy of Raw Data'!Q:Q,"ERROR",0,1)</f>
        <v>12</v>
      </c>
      <c r="R220" s="9" t="str">
        <f>_xlfn.XLOOKUP($E220,'Copy of Raw Data'!$E:$E,'Copy of Raw Data'!R:R,"ERROR",0,1)</f>
        <v>oz</v>
      </c>
      <c r="S220" s="17">
        <f t="shared" si="45"/>
        <v>0.975</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0.75 to 1</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 to 0.05</v>
      </c>
      <c r="V220" s="17">
        <f t="shared" si="47"/>
        <v>0.0394262202682899</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 to 0.05</v>
      </c>
      <c r="X220" s="17">
        <f t="shared" si="48"/>
        <v>0.0329726073723368</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10 to 15</v>
      </c>
      <c r="Z220" s="17">
        <f t="array" ref="Z220">_xlfn.IFS(AA220="oz",_xlfn.IFS(R220="oz",Q220,R220="fl oz",Q220*1.04,R220="ml",Q220*0.0338),AA220="fl oz",_xlfn.IFS(R220="oz",Q220/1.04,R220="fl oz",Q220,R220="ml",Q220*0.0338/1.04),AA220="ml",_xlfn.IFS(R220="oz",Q220/0.0338,R220="fl oz",Q220*1.04/0.0338,R220="ml",Q220))</f>
        <v>12</v>
      </c>
      <c r="AA220" s="9" t="str">
        <f>_xlfn.XLOOKUP($E220,'Copy of Raw Data'!$E:$E,'Copy of Raw Data'!AA:AA,"ERROR",0,1)</f>
        <v>oz</v>
      </c>
      <c r="AB220" s="9"/>
      <c r="AC220" s="9"/>
      <c r="AD220" s="9"/>
      <c r="AE220" s="9"/>
      <c r="AF220" s="9"/>
    </row>
    <row r="221" hidden="1" spans="1:32">
      <c r="A221" s="9" t="str">
        <f>_xlfn.XLOOKUP($E221,'Copy of Raw Data'!$E:$E,'Copy of Raw Data'!A:A,"ERROR",0,1)</f>
        <v>US</v>
      </c>
      <c r="B221" s="9" t="str">
        <f>_xlfn.XLOOKUP($E221,'Copy of Raw Data'!$E:$E,'Copy of Raw Data'!B:B,"ERROR",0,1)</f>
        <v>Hair Mousses</v>
      </c>
      <c r="C221" s="9" t="str">
        <f>_xlfn.XLOOKUP($E221,'Copy of Raw Data'!$E:$E,'Copy of Raw Data'!C:C,"ERROR",0,1)</f>
        <v>tridesign</v>
      </c>
      <c r="D221" s="9" t="str">
        <f>_xlfn.XLOOKUP($E221,'Copy of Raw Data'!$E:$E,'Copy of Raw Data'!D:D,"ERROR",0,1)</f>
        <v>www.amazon.com/dp/B000KKU3ZM</v>
      </c>
      <c r="E221" s="9" t="s">
        <v>811</v>
      </c>
      <c r="F221" s="9" t="str">
        <f>_xlfn.XLOOKUP($E221,'Copy of Raw Data'!$E:$E,'Copy of Raw Data'!F:F,"ERROR",0,1)</f>
        <v>TRI Fashion Styling Mousse - Mousse for Wavy Hair, Mousse for Hair Volumizing &amp; Taming Curls, Frizz Control &amp; Shine, Styling Options for Women, Hair Foam Mousse - 10 Ounce</v>
      </c>
      <c r="G221" s="9">
        <f>_xlfn.XLOOKUP($E221,'Copy of Raw Data'!$E:$E,'Copy of Raw Data'!G:G,"ERROR",0,1)</f>
        <v>199</v>
      </c>
      <c r="H221" s="9">
        <f>_xlfn.XLOOKUP($E221,'Copy of Raw Data'!$E:$E,'Copy of Raw Data'!H:H,"ERROR",0,1)</f>
        <v>2877.91</v>
      </c>
      <c r="I221" s="9">
        <f>_xlfn.XLOOKUP($E221,'Copy of Raw Data'!$E:$E,'Copy of Raw Data'!I:I,"ERROR",0,1)</f>
        <v>0.000122146003553621</v>
      </c>
      <c r="J221" s="9" t="str">
        <f>_xlfn.XLOOKUP($E221,'Copy of Raw Data'!$E:$E,'Copy of 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_xlfn.XLOOKUP($E221,'Copy of Raw Data'!$E:$E,'Copy of Raw Data'!L:L,"ERROR",0,1)</f>
        <v>14.71</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15 to 20</v>
      </c>
      <c r="N221" s="9">
        <f>_xlfn.XLOOKUP($E221,'Copy of Raw Data'!$E:$E,'Copy of Raw Data'!N:N,"ERROR",0,1)</f>
        <v>18.74</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20% to 25%</v>
      </c>
      <c r="P221" s="16">
        <f t="shared" si="46"/>
        <v>0.215048025613661</v>
      </c>
      <c r="Q221" s="9">
        <f>_xlfn.XLOOKUP($E221,'Copy of Raw Data'!$E:$E,'Copy of Raw Data'!Q:Q,"ERROR",0,1)</f>
        <v>10</v>
      </c>
      <c r="R221" s="9" t="str">
        <f>_xlfn.XLOOKUP($E221,'Copy of Raw Data'!$E:$E,'Copy of Raw Data'!R:R,"ERROR",0,1)</f>
        <v>oz</v>
      </c>
      <c r="S221" s="17">
        <f t="shared" si="45"/>
        <v>1.471</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1 to 2</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0.05 to 0.1</v>
      </c>
      <c r="V221" s="17">
        <f t="shared" si="47"/>
        <v>0.0633750422725736</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48"/>
        <v>0.0497463645586743</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8 to 10</v>
      </c>
      <c r="Z221" s="17">
        <f t="array" ref="Z221">_xlfn.IFS(AA221="oz",_xlfn.IFS(R221="oz",Q221,R221="fl oz",Q221*1.04,R221="ml",Q221*0.0338),AA221="fl oz",_xlfn.IFS(R221="oz",Q221/1.04,R221="fl oz",Q221,R221="ml",Q221*0.0338/1.04),AA221="ml",_xlfn.IFS(R221="oz",Q221/0.0338,R221="fl oz",Q221*1.04/0.0338,R221="ml",Q221))</f>
        <v>10</v>
      </c>
      <c r="AA221" s="9" t="str">
        <f>_xlfn.XLOOKUP($E221,'Copy of Raw Data'!$E:$E,'Copy of Raw Data'!AA:AA,"ERROR",0,1)</f>
        <v>oz</v>
      </c>
      <c r="AB221" s="9"/>
      <c r="AC221" s="9"/>
      <c r="AD221" s="9"/>
      <c r="AE221" s="9"/>
      <c r="AF221" s="9"/>
    </row>
    <row r="222" hidden="1" spans="1:32">
      <c r="A222" s="9" t="str">
        <f>_xlfn.XLOOKUP($E222,'Copy of Raw Data'!$E:$E,'Copy of Raw Data'!A:A,"ERROR",0,1)</f>
        <v>US</v>
      </c>
      <c r="B222" s="9" t="str">
        <f>_xlfn.XLOOKUP($E222,'Copy of Raw Data'!$E:$E,'Copy of Raw Data'!B:B,"ERROR",0,1)</f>
        <v>Hair Mousses</v>
      </c>
      <c r="C222" s="9" t="str">
        <f>_xlfn.XLOOKUP($E222,'Copy of Raw Data'!$E:$E,'Copy of Raw Data'!C:C,"ERROR",0,1)</f>
        <v>arhgoat</v>
      </c>
      <c r="D222" s="9" t="str">
        <f>_xlfn.XLOOKUP($E222,'Copy of Raw Data'!$E:$E,'Copy of Raw Data'!D:D,"ERROR",0,1)</f>
        <v>www.amazon.com/dp/B0B7HSYQ82</v>
      </c>
      <c r="E222" s="9" t="s">
        <v>814</v>
      </c>
      <c r="F222" s="9" t="str">
        <f>_xlfn.XLOOKUP($E222,'Copy of Raw Data'!$E:$E,'Copy of Raw Data'!F:F,"ERROR",0,1)</f>
        <v>ARHGOAT Premium Lace Tint Mousse Waterproof Fast Drying No Residues Tint Melting Hair Mousse High Viscosity for All of Hair Types included Wigs Lace Tint Foam, 7.06 Oz (Medium Dark Brown)</v>
      </c>
      <c r="G222" s="9">
        <f>_xlfn.XLOOKUP($E222,'Copy of Raw Data'!$E:$E,'Copy of Raw Data'!G:G,"ERROR",0,1)</f>
        <v>291</v>
      </c>
      <c r="H222" s="9">
        <f>_xlfn.XLOOKUP($E222,'Copy of Raw Data'!$E:$E,'Copy of Raw Data'!H:H,"ERROR",0,1)</f>
        <v>2873.04</v>
      </c>
      <c r="I222" s="9">
        <f>_xlfn.XLOOKUP($E222,'Copy of Raw Data'!$E:$E,'Copy of Raw Data'!I:I,"ERROR",0,1)</f>
        <v>0.000117122059146327</v>
      </c>
      <c r="J222" s="9" t="str">
        <f>_xlfn.XLOOKUP($E222,'Copy of Raw Data'!$E:$E,'Copy of 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5 to 10</v>
      </c>
      <c r="L222" s="9">
        <f>_xlfn.XLOOKUP($E222,'Copy of Raw Data'!$E:$E,'Copy of Raw Data'!L:L,"ERROR",0,1)</f>
        <v>9.93</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5 to 10</v>
      </c>
      <c r="N222" s="9">
        <f>_xlfn.XLOOKUP($E222,'Copy of Raw Data'!$E:$E,'Copy of Raw Data'!N:N,"ERROR",0,1)</f>
        <v>9.99</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0% to 2%</v>
      </c>
      <c r="P222" s="16">
        <f t="shared" si="46"/>
        <v>0.00600600600600606</v>
      </c>
      <c r="Q222" s="9">
        <f>_xlfn.XLOOKUP($E222,'Copy of Raw Data'!$E:$E,'Copy of Raw Data'!Q:Q,"ERROR",0,1)</f>
        <v>7.06</v>
      </c>
      <c r="R222" s="9" t="str">
        <f>_xlfn.XLOOKUP($E222,'Copy of Raw Data'!$E:$E,'Copy of Raw Data'!R:R,"ERROR",0,1)</f>
        <v>oz</v>
      </c>
      <c r="S222" s="17">
        <f t="shared" si="45"/>
        <v>1.40651558073654</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 to 0.05</v>
      </c>
      <c r="V222" s="17">
        <f t="shared" si="47"/>
        <v>0.0478530322727747</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48"/>
        <v>0.0475656266735389</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6 to 8</v>
      </c>
      <c r="Z222" s="17">
        <f t="array" ref="Z222">_xlfn.IFS(AA222="oz",_xlfn.IFS(R222="oz",Q222,R222="fl oz",Q222*1.04,R222="ml",Q222*0.0338),AA222="fl oz",_xlfn.IFS(R222="oz",Q222/1.04,R222="fl oz",Q222,R222="ml",Q222*0.0338/1.04),AA222="ml",_xlfn.IFS(R222="oz",Q222/0.0338,R222="fl oz",Q222*1.04/0.0338,R222="ml",Q222))</f>
        <v>7.06</v>
      </c>
      <c r="AA222" s="9" t="str">
        <f>_xlfn.XLOOKUP($E222,'Copy of Raw Data'!$E:$E,'Copy of Raw Data'!AA:AA,"ERROR",0,1)</f>
        <v>oz</v>
      </c>
      <c r="AB222" s="9"/>
      <c r="AC222" s="9"/>
      <c r="AD222" s="9"/>
      <c r="AE222" s="9"/>
      <c r="AF222" s="9"/>
    </row>
    <row r="223" hidden="1" spans="1:32">
      <c r="A223" s="9" t="str">
        <f>_xlfn.XLOOKUP($E223,'Copy of Raw Data'!$E:$E,'Copy of Raw Data'!A:A,"ERROR",0,1)</f>
        <v>US</v>
      </c>
      <c r="B223" s="9" t="str">
        <f>_xlfn.XLOOKUP($E223,'Copy of Raw Data'!$E:$E,'Copy of Raw Data'!B:B,"ERROR",0,1)</f>
        <v>Hair Mousses</v>
      </c>
      <c r="C223" s="9" t="str">
        <f>_xlfn.XLOOKUP($E223,'Copy of Raw Data'!$E:$E,'Copy of Raw Data'!C:C,"ERROR",0,1)</f>
        <v>others</v>
      </c>
      <c r="D223" s="9" t="str">
        <f>_xlfn.XLOOKUP($E223,'Copy of Raw Data'!$E:$E,'Copy of Raw Data'!D:D,"ERROR",0,1)</f>
        <v>www.amazon.com/dp/B07G56QS1Y</v>
      </c>
      <c r="E223" s="9" t="s">
        <v>817</v>
      </c>
      <c r="F223" s="9" t="str">
        <f>_xlfn.XLOOKUP($E223,'Copy of Raw Data'!$E:$E,'Copy of Raw Data'!F:F,"ERROR",0,1)</f>
        <v>Alterna Caviar Anti-Aging Clinical Densifying Styling Mousse, | Thickens &amp; Provides Hold For Thinning Hair | Sulfate Free , 5.1 Oz (Pack of 1)</v>
      </c>
      <c r="G223" s="9">
        <f>_xlfn.XLOOKUP($E223,'Copy of Raw Data'!$E:$E,'Copy of Raw Data'!G:G,"ERROR",0,1)</f>
        <v>83</v>
      </c>
      <c r="H223" s="9">
        <f>_xlfn.XLOOKUP($E223,'Copy of Raw Data'!$E:$E,'Copy of Raw Data'!H:H,"ERROR",0,1)</f>
        <v>2754.87</v>
      </c>
      <c r="I223" s="9">
        <f>_xlfn.XLOOKUP($E223,'Copy of Raw Data'!$E:$E,'Copy of Raw Data'!I:I,"ERROR",0,1)</f>
        <v>0.00011609958421195</v>
      </c>
      <c r="J223" s="9" t="str">
        <f>_xlfn.XLOOKUP($E223,'Copy of Raw Data'!$E:$E,'Copy of 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30 to 40</v>
      </c>
      <c r="L223" s="9">
        <f>_xlfn.XLOOKUP($E223,'Copy of Raw Data'!$E:$E,'Copy of Raw Data'!L:L,"ERROR",0,1)</f>
        <v>34.67</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30 to 40</v>
      </c>
      <c r="N223" s="9">
        <f>_xlfn.XLOOKUP($E223,'Copy of Raw Data'!$E:$E,'Copy of Raw Data'!N:N,"ERROR",0,1)</f>
        <v>38</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8% to 10%</v>
      </c>
      <c r="P223" s="16">
        <f t="shared" si="46"/>
        <v>0.0876315789473684</v>
      </c>
      <c r="Q223" s="9">
        <f>_xlfn.XLOOKUP($E223,'Copy of Raw Data'!$E:$E,'Copy of Raw Data'!Q:Q,"ERROR",0,1)</f>
        <v>5.1</v>
      </c>
      <c r="R223" s="9" t="str">
        <f>_xlfn.XLOOKUP($E223,'Copy of Raw Data'!$E:$E,'Copy of Raw Data'!R:R,"ERROR",0,1)</f>
        <v>oz</v>
      </c>
      <c r="S223" s="17">
        <f t="shared" si="45"/>
        <v>6.79803921568628</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5 to 10</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0.2 to 0.3</v>
      </c>
      <c r="V223" s="17">
        <f t="shared" si="47"/>
        <v>0.251977693343147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0.2 to 0.3</v>
      </c>
      <c r="X223" s="17">
        <f t="shared" si="48"/>
        <v>0.229896490215971</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4 to 6</v>
      </c>
      <c r="Z223" s="17">
        <f t="array" ref="Z223">_xlfn.IFS(AA223="oz",_xlfn.IFS(R223="oz",Q223,R223="fl oz",Q223*1.04,R223="ml",Q223*0.0338),AA223="fl oz",_xlfn.IFS(R223="oz",Q223/1.04,R223="fl oz",Q223,R223="ml",Q223*0.0338/1.04),AA223="ml",_xlfn.IFS(R223="oz",Q223/0.0338,R223="fl oz",Q223*1.04/0.0338,R223="ml",Q223))</f>
        <v>5.1</v>
      </c>
      <c r="AA223" s="9" t="str">
        <f>_xlfn.XLOOKUP($E223,'Copy of Raw Data'!$E:$E,'Copy of Raw Data'!AA:AA,"ERROR",0,1)</f>
        <v>oz</v>
      </c>
      <c r="AB223" s="9"/>
      <c r="AC223" s="9"/>
      <c r="AD223" s="9"/>
      <c r="AE223" s="9"/>
      <c r="AF223" s="9"/>
    </row>
    <row r="224" hidden="1" spans="1:32">
      <c r="A224" s="9" t="str">
        <f>_xlfn.XLOOKUP($E224,'Copy of Raw Data'!$E:$E,'Copy of Raw Data'!A:A,"ERROR",0,1)</f>
        <v>US</v>
      </c>
      <c r="B224" s="9" t="str">
        <f>_xlfn.XLOOKUP($E224,'Copy of Raw Data'!$E:$E,'Copy of Raw Data'!B:B,"ERROR",0,1)</f>
        <v>Hair Mousses</v>
      </c>
      <c r="C224" s="9" t="str">
        <f>_xlfn.XLOOKUP($E224,'Copy of Raw Data'!$E:$E,'Copy of Raw Data'!C:C,"ERROR",0,1)</f>
        <v>roux</v>
      </c>
      <c r="D224" s="9" t="str">
        <f>_xlfn.XLOOKUP($E224,'Copy of Raw Data'!$E:$E,'Copy of Raw Data'!D:D,"ERROR",0,1)</f>
        <v>www.amazon.com/dp/B000BPYHCQ</v>
      </c>
      <c r="E224" s="9" t="s">
        <v>820</v>
      </c>
      <c r="F224" s="9" t="str">
        <f>_xlfn.XLOOKUP($E224,'Copy of Raw Data'!$E:$E,'Copy of Raw Data'!F:F,"ERROR",0,1)</f>
        <v>Roux Fanci-Full Instant Color Mousse Tones Pale Ash Blonde or Bleached Hair, 19 Sweet Cream, 6 Fl Oz (Pack of 1)</v>
      </c>
      <c r="G224" s="9">
        <f>_xlfn.XLOOKUP($E224,'Copy of Raw Data'!$E:$E,'Copy of Raw Data'!G:G,"ERROR",0,1)</f>
        <v>39</v>
      </c>
      <c r="H224" s="9">
        <f>_xlfn.XLOOKUP($E224,'Copy of Raw Data'!$E:$E,'Copy of Raw Data'!H:H,"ERROR",0,1)</f>
        <v>2730.82</v>
      </c>
      <c r="I224" s="9">
        <f>_xlfn.XLOOKUP($E224,'Copy of Raw Data'!$E:$E,'Copy of Raw Data'!I:I,"ERROR",0,1)</f>
        <v>0.000115580906698461</v>
      </c>
      <c r="J224" s="9" t="str">
        <f>_xlfn.XLOOKUP($E224,'Copy of Raw Data'!$E:$E,'Copy of 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50 to 75</v>
      </c>
      <c r="L224" s="9">
        <f>_xlfn.XLOOKUP($E224,'Copy of Raw Data'!$E:$E,'Copy of Raw Data'!L:L,"ERROR",0,1)</f>
        <v>69.99</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50 to 75</v>
      </c>
      <c r="N224" s="9">
        <f>_xlfn.XLOOKUP($E224,'Copy of Raw Data'!$E:$E,'Copy of Raw Data'!N:N,"ERROR",0,1)</f>
        <v>69.99</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No Discount</v>
      </c>
      <c r="P224" s="16">
        <f t="shared" si="46"/>
        <v>0</v>
      </c>
      <c r="Q224" s="9">
        <f>_xlfn.XLOOKUP($E224,'Copy of Raw Data'!$E:$E,'Copy of Raw Data'!Q:Q,"ERROR",0,1)</f>
        <v>6</v>
      </c>
      <c r="R224" s="9" t="str">
        <f>_xlfn.XLOOKUP($E224,'Copy of Raw Data'!$E:$E,'Copy of Raw Data'!R:R,"ERROR",0,1)</f>
        <v>fl oz</v>
      </c>
      <c r="S224" s="17">
        <f t="shared" si="45"/>
        <v>11.2163461538462</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0.3 to 0.4</v>
      </c>
      <c r="V224" s="17">
        <f t="shared" si="47"/>
        <v>0.379315054238964</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0.3 to 0.4</v>
      </c>
      <c r="X224" s="17">
        <f t="shared" si="48"/>
        <v>0.379315054238964</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6 to 8</v>
      </c>
      <c r="Z224" s="17">
        <f t="array" ref="Z224">_xlfn.IFS(AA224="oz",_xlfn.IFS(R224="oz",Q224,R224="fl oz",Q224*1.04,R224="ml",Q224*0.0338),AA224="fl oz",_xlfn.IFS(R224="oz",Q224/1.04,R224="fl oz",Q224,R224="ml",Q224*0.0338/1.04),AA224="ml",_xlfn.IFS(R224="oz",Q224/0.0338,R224="fl oz",Q224*1.04/0.0338,R224="ml",Q224))</f>
        <v>6.24</v>
      </c>
      <c r="AA224" s="9" t="str">
        <f>_xlfn.XLOOKUP($E224,'Copy of Raw Data'!$E:$E,'Copy of Raw Data'!AA:AA,"ERROR",0,1)</f>
        <v>oz</v>
      </c>
      <c r="AB224" s="9"/>
      <c r="AC224" s="9"/>
      <c r="AD224" s="9"/>
      <c r="AE224" s="9"/>
      <c r="AF224" s="9"/>
    </row>
    <row r="225" hidden="1" spans="1:32">
      <c r="A225" s="9" t="str">
        <f>_xlfn.XLOOKUP($E225,'Copy of Raw Data'!$E:$E,'Copy of Raw Data'!A:A,"ERROR",0,1)</f>
        <v>US</v>
      </c>
      <c r="B225" s="9" t="str">
        <f>_xlfn.XLOOKUP($E225,'Copy of Raw Data'!$E:$E,'Copy of Raw Data'!B:B,"ERROR",0,1)</f>
        <v>Hair Mousses</v>
      </c>
      <c r="C225" s="9" t="str">
        <f>_xlfn.XLOOKUP($E225,'Copy of Raw Data'!$E:$E,'Copy of Raw Data'!C:C,"ERROR",0,1)</f>
        <v>amika</v>
      </c>
      <c r="D225" s="9" t="str">
        <f>_xlfn.XLOOKUP($E225,'Copy of Raw Data'!$E:$E,'Copy of Raw Data'!D:D,"ERROR",0,1)</f>
        <v>www.amazon.com/dp/B07H3CYSBT</v>
      </c>
      <c r="E225" s="9" t="s">
        <v>823</v>
      </c>
      <c r="F225" s="9" t="str">
        <f>_xlfn.XLOOKUP($E225,'Copy of Raw Data'!$E:$E,'Copy of Raw Data'!F:F,"ERROR",0,1)</f>
        <v>amika plus size perfect body mousse</v>
      </c>
      <c r="G225" s="9">
        <f>_xlfn.XLOOKUP($E225,'Copy of Raw Data'!$E:$E,'Copy of Raw Data'!G:G,"ERROR",0,1)</f>
        <v>227</v>
      </c>
      <c r="H225" s="9">
        <f>_xlfn.XLOOKUP($E225,'Copy of Raw Data'!$E:$E,'Copy of Raw Data'!H:H,"ERROR",0,1)</f>
        <v>2718.62</v>
      </c>
      <c r="I225" s="9">
        <f>_xlfn.XLOOKUP($E225,'Copy of Raw Data'!$E:$E,'Copy of Raw Data'!I:I,"ERROR",0,1)</f>
        <v>0.000115566451751364</v>
      </c>
      <c r="J225" s="9" t="str">
        <f>_xlfn.XLOOKUP($E225,'Copy of Raw Data'!$E:$E,'Copy of 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10 to 15</v>
      </c>
      <c r="L225" s="9">
        <f>_xlfn.XLOOKUP($E225,'Copy of Raw Data'!$E:$E,'Copy of Raw Data'!L:L,"ERROR",0,1)</f>
        <v>12</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10 to 15</v>
      </c>
      <c r="N225" s="9">
        <f>_xlfn.XLOOKUP($E225,'Copy of Raw Data'!$E:$E,'Copy of Raw Data'!N:N,"ERROR",0,1)</f>
        <v>12</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46"/>
        <v>0</v>
      </c>
      <c r="Q225" s="9">
        <f>_xlfn.XLOOKUP($E225,'Copy of Raw Data'!$E:$E,'Copy of Raw Data'!Q:Q,"ERROR",0,1)</f>
        <v>0</v>
      </c>
      <c r="R225" s="9">
        <f>_xlfn.XLOOKUP($E225,'Copy of Raw Data'!$E:$E,'Copy of Raw Data'!R:R,"ERROR",0,1)</f>
        <v>0</v>
      </c>
      <c r="S225" s="17" t="e">
        <f t="shared" si="45"/>
        <v>#N/A</v>
      </c>
      <c r="T225" s="9" t="e">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#N/A</v>
      </c>
      <c r="U225" s="17" t="e">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#N/A</v>
      </c>
      <c r="V225" s="17" t="e">
        <f t="shared" si="47"/>
        <v>#N/A</v>
      </c>
      <c r="W225" s="17" t="e">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#N/A</v>
      </c>
      <c r="X225" s="17" t="e">
        <f t="shared" si="48"/>
        <v>#N/A</v>
      </c>
      <c r="Y225" s="9" t="e">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#N/A</v>
      </c>
      <c r="Z225" s="17" t="e">
        <f t="array" ref="Z225">_xlfn.IFS(AA225="oz",_xlfn.IFS(R225="oz",Q225,R225="fl oz",Q225*1.04,R225="ml",Q225*0.0338),AA225="fl oz",_xlfn.IFS(R225="oz",Q225/1.04,R225="fl oz",Q225,R225="ml",Q225*0.0338/1.04),AA225="ml",_xlfn.IFS(R225="oz",Q225/0.0338,R225="fl oz",Q225*1.04/0.0338,R225="ml",Q225))</f>
        <v>#N/A</v>
      </c>
      <c r="AA225" s="9" t="str">
        <f>_xlfn.XLOOKUP($E225,'Copy of Raw Data'!$E:$E,'Copy of Raw Data'!AA:AA,"ERROR",0,1)</f>
        <v>oz</v>
      </c>
      <c r="AB225" s="9"/>
      <c r="AC225" s="9"/>
      <c r="AD225" s="9"/>
      <c r="AE225" s="9"/>
      <c r="AF225" s="9"/>
    </row>
    <row r="226" hidden="1" spans="1:32">
      <c r="A226" s="9" t="str">
        <f>_xlfn.XLOOKUP($E226,'Copy of Raw Data'!$E:$E,'Copy of Raw Data'!A:A,"ERROR",0,1)</f>
        <v>US</v>
      </c>
      <c r="B226" s="9" t="str">
        <f>_xlfn.XLOOKUP($E226,'Copy of Raw Data'!$E:$E,'Copy of Raw Data'!B:B,"ERROR",0,1)</f>
        <v>Hair Mousses</v>
      </c>
      <c r="C226" s="9" t="str">
        <f>_xlfn.XLOOKUP($E226,'Copy of Raw Data'!$E:$E,'Copy of Raw Data'!C:C,"ERROR",0,1)</f>
        <v>got2b</v>
      </c>
      <c r="D226" s="9" t="str">
        <f>_xlfn.XLOOKUP($E226,'Copy of Raw Data'!$E:$E,'Copy of Raw Data'!D:D,"ERROR",0,1)</f>
        <v>www.amazon.com/dp/B001S46QIM</v>
      </c>
      <c r="E226" s="9" t="s">
        <v>825</v>
      </c>
      <c r="F226" s="9" t="str">
        <f>_xlfn.XLOOKUP($E226,'Copy of Raw Data'!$E:$E,'Copy of Raw Data'!F:F,"ERROR",0,1)</f>
        <v>Got2B Fat-tastic Thickening Plumping Hair Mousse, 8.5 Ounce</v>
      </c>
      <c r="G226" s="9">
        <f>_xlfn.XLOOKUP($E226,'Copy of Raw Data'!$E:$E,'Copy of Raw Data'!G:G,"ERROR",0,1)</f>
        <v>34</v>
      </c>
      <c r="H226" s="9">
        <f>_xlfn.XLOOKUP($E226,'Copy of Raw Data'!$E:$E,'Copy of Raw Data'!H:H,"ERROR",0,1)</f>
        <v>2718.28</v>
      </c>
      <c r="I226" s="9">
        <f>_xlfn.XLOOKUP($E226,'Copy of Raw Data'!$E:$E,'Copy of Raw Data'!I:I,"ERROR",0,1)</f>
        <v>0.000107820300689259</v>
      </c>
      <c r="J226" s="9" t="str">
        <f>_xlfn.XLOOKUP($E226,'Copy of Raw Data'!$E:$E,'Copy of 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75 to 100</v>
      </c>
      <c r="L226" s="9">
        <f>_xlfn.XLOOKUP($E226,'Copy of Raw Data'!$E:$E,'Copy of Raw Data'!L:L,"ERROR",0,1)</f>
        <v>79.99</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75 to 100</v>
      </c>
      <c r="N226" s="9">
        <f>_xlfn.XLOOKUP($E226,'Copy of Raw Data'!$E:$E,'Copy of Raw Data'!N:N,"ERROR",0,1)</f>
        <v>88</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8% to 10%</v>
      </c>
      <c r="P226" s="16">
        <f t="shared" si="46"/>
        <v>0.0910227272727273</v>
      </c>
      <c r="Q226" s="9">
        <f>_xlfn.XLOOKUP($E226,'Copy of Raw Data'!$E:$E,'Copy of Raw Data'!Q:Q,"ERROR",0,1)</f>
        <v>8.5</v>
      </c>
      <c r="R226" s="9" t="str">
        <f>_xlfn.XLOOKUP($E226,'Copy of Raw Data'!$E:$E,'Copy of Raw Data'!R:R,"ERROR",0,1)</f>
        <v>fl oz</v>
      </c>
      <c r="S226" s="17">
        <f t="shared" si="45"/>
        <v>9.04864253393665</v>
      </c>
      <c r="T226" s="9" t="str">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5 to 10</v>
      </c>
      <c r="U226" s="17"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0.3 to 0.4</v>
      </c>
      <c r="V226" s="17">
        <f t="shared" si="47"/>
        <v>0.336650359527282</v>
      </c>
      <c r="W226" s="17"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0.3 to 0.4</v>
      </c>
      <c r="X226" s="17">
        <f t="shared" si="48"/>
        <v>0.306007525665764</v>
      </c>
      <c r="Y226" s="9"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8 to 10</v>
      </c>
      <c r="Z226" s="17">
        <f t="array" ref="Z226">_xlfn.IFS(AA226="oz",_xlfn.IFS(R226="oz",Q226,R226="fl oz",Q226*1.04,R226="ml",Q226*0.0338),AA226="fl oz",_xlfn.IFS(R226="oz",Q226/1.04,R226="fl oz",Q226,R226="ml",Q226*0.0338/1.04),AA226="ml",_xlfn.IFS(R226="oz",Q226/0.0338,R226="fl oz",Q226*1.04/0.0338,R226="ml",Q226))</f>
        <v>8.84</v>
      </c>
      <c r="AA226" s="9" t="str">
        <f>_xlfn.XLOOKUP($E226,'Copy of Raw Data'!$E:$E,'Copy of Raw Data'!AA:AA,"ERROR",0,1)</f>
        <v>oz</v>
      </c>
      <c r="AB226" s="9"/>
      <c r="AC226" s="9"/>
      <c r="AD226" s="9"/>
      <c r="AE226" s="9"/>
      <c r="AF226" s="9"/>
    </row>
    <row r="227" hidden="1" spans="1:32">
      <c r="A227" s="9" t="str">
        <f>_xlfn.XLOOKUP($E227,'Copy of Raw Data'!$E:$E,'Copy of Raw Data'!A:A,"ERROR",0,1)</f>
        <v>US</v>
      </c>
      <c r="B227" s="9" t="str">
        <f>_xlfn.XLOOKUP($E227,'Copy of Raw Data'!$E:$E,'Copy of Raw Data'!B:B,"ERROR",0,1)</f>
        <v>Hair Mousses</v>
      </c>
      <c r="C227" s="9" t="str">
        <f>_xlfn.XLOOKUP($E227,'Copy of Raw Data'!$E:$E,'Copy of Raw Data'!C:C,"ERROR",0,1)</f>
        <v>ARHGOAT</v>
      </c>
      <c r="D227" s="9" t="str">
        <f>_xlfn.XLOOKUP($E227,'Copy of Raw Data'!$E:$E,'Copy of Raw Data'!D:D,"ERROR",0,1)</f>
        <v>www.amazon.com/dp/B0B7HVCQGJ</v>
      </c>
      <c r="E227" s="9" t="s">
        <v>829</v>
      </c>
      <c r="F227" s="9" t="str">
        <f>_xlfn.XLOOKUP($E227,'Copy of Raw Data'!$E:$E,'Copy of Raw Data'!F:F,"ERROR",0,1)</f>
        <v>ARHGOAT Premium Lace Tint Mousse Waterproof Fast Drying No Residues Tint Melting Hair Mousse High Viscosity for All of Hair Types included Wigs Lace Tint Foam, 7.06 Ounces (Medium Brown)</v>
      </c>
      <c r="G227" s="9">
        <f>_xlfn.XLOOKUP($E227,'Copy of Raw Data'!$E:$E,'Copy of Raw Data'!G:G,"ERROR",0,1)</f>
        <v>256</v>
      </c>
      <c r="H227" s="9">
        <f>_xlfn.XLOOKUP($E227,'Copy of Raw Data'!$E:$E,'Copy of Raw Data'!H:H,"ERROR",0,1)</f>
        <v>2536.08</v>
      </c>
      <c r="I227" s="9">
        <f>_xlfn.XLOOKUP($E227,'Copy of Raw Data'!$E:$E,'Copy of Raw Data'!I:I,"ERROR",0,1)</f>
        <v>0.000106591205040491</v>
      </c>
      <c r="J227" s="9" t="str">
        <f>_xlfn.XLOOKUP($E227,'Copy of Raw Data'!$E:$E,'Copy of 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5 to 10</v>
      </c>
      <c r="L227" s="9">
        <f>_xlfn.XLOOKUP($E227,'Copy of Raw Data'!$E:$E,'Copy of Raw Data'!L:L,"ERROR",0,1)</f>
        <v>9.95</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5 to 10</v>
      </c>
      <c r="N227" s="9">
        <f>_xlfn.XLOOKUP($E227,'Copy of Raw Data'!$E:$E,'Copy of Raw Data'!N:N,"ERROR",0,1)</f>
        <v>9.99</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0% to 2%</v>
      </c>
      <c r="P227" s="16">
        <f t="shared" si="46"/>
        <v>0.0040040040040041</v>
      </c>
      <c r="Q227" s="9">
        <f>_xlfn.XLOOKUP($E227,'Copy of Raw Data'!$E:$E,'Copy of Raw Data'!Q:Q,"ERROR",0,1)</f>
        <v>7.06</v>
      </c>
      <c r="R227" s="9" t="str">
        <f>_xlfn.XLOOKUP($E227,'Copy of Raw Data'!$E:$E,'Copy of Raw Data'!R:R,"ERROR",0,1)</f>
        <v>oz</v>
      </c>
      <c r="S227" s="17">
        <f t="shared" si="45"/>
        <v>1.40934844192635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1 to 2</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 to 0.05</v>
      </c>
      <c r="V227" s="17">
        <f t="shared" si="47"/>
        <v>0.0478530322727747</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 to 0.05</v>
      </c>
      <c r="X227" s="17">
        <f t="shared" si="48"/>
        <v>0.0476614285399508</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17">
        <f t="array" ref="Z227">_xlfn.IFS(AA227="oz",_xlfn.IFS(R227="oz",Q227,R227="fl oz",Q227*1.04,R227="ml",Q227*0.0338),AA227="fl oz",_xlfn.IFS(R227="oz",Q227/1.04,R227="fl oz",Q227,R227="ml",Q227*0.0338/1.04),AA227="ml",_xlfn.IFS(R227="oz",Q227/0.0338,R227="fl oz",Q227*1.04/0.0338,R227="ml",Q227))</f>
        <v>7.06</v>
      </c>
      <c r="AA227" s="9" t="str">
        <f>_xlfn.XLOOKUP($E227,'Copy of Raw Data'!$E:$E,'Copy of Raw Data'!AA:AA,"ERROR",0,1)</f>
        <v>oz</v>
      </c>
      <c r="AB227" s="9"/>
      <c r="AC227" s="9"/>
      <c r="AD227" s="9"/>
      <c r="AE227" s="9"/>
      <c r="AF227" s="9"/>
    </row>
    <row r="228" hidden="1" spans="1:32">
      <c r="A228" s="9" t="str">
        <f>_xlfn.XLOOKUP($E228,'Copy of Raw Data'!$E:$E,'Copy of Raw Data'!A:A,"ERROR",0,1)</f>
        <v>US</v>
      </c>
      <c r="B228" s="9" t="str">
        <f>_xlfn.XLOOKUP($E228,'Copy of Raw Data'!$E:$E,'Copy of Raw Data'!B:B,"ERROR",0,1)</f>
        <v>Hair Mousses</v>
      </c>
      <c r="C228" s="9" t="str">
        <f>_xlfn.XLOOKUP($E228,'Copy of Raw Data'!$E:$E,'Copy of Raw Data'!C:C,"ERROR",0,1)</f>
        <v>redken</v>
      </c>
      <c r="D228" s="9" t="str">
        <f>_xlfn.XLOOKUP($E228,'Copy of Raw Data'!$E:$E,'Copy of Raw Data'!D:D,"ERROR",0,1)</f>
        <v>www.amazon.com/dp/B000JHA9D2</v>
      </c>
      <c r="E228" s="9" t="s">
        <v>832</v>
      </c>
      <c r="F228" s="9" t="str">
        <f>_xlfn.XLOOKUP($E228,'Copy of Raw Data'!$E:$E,'Copy of Raw Data'!F:F,"ERROR",0,1)</f>
        <v>REDKEN Full Frame 07 All-Over Volumizing Mousse | For All Hair Types | Adds Volume &amp; Anti-Frizz Protection REDKEN Full Frame 07 All-Over Volumizing Mousse | For All Hair Types | Adds Volume &amp; Anti-Frizz Protection</v>
      </c>
      <c r="G228" s="9">
        <f>_xlfn.XLOOKUP($E228,'Copy of Raw Data'!$E:$E,'Copy of Raw Data'!G:G,"ERROR",0,1)</f>
        <v>104</v>
      </c>
      <c r="H228" s="9">
        <f>_xlfn.XLOOKUP($E228,'Copy of Raw Data'!$E:$E,'Copy of Raw Data'!H:H,"ERROR",0,1)</f>
        <v>2507.17</v>
      </c>
      <c r="I228" s="9">
        <f>_xlfn.XLOOKUP($E228,'Copy of Raw Data'!$E:$E,'Copy of Raw Data'!I:I,"ERROR",0,1)</f>
        <v>0.000101099600580052</v>
      </c>
      <c r="J228" s="9" t="str">
        <f>_xlfn.XLOOKUP($E228,'Copy of Raw Data'!$E:$E,'Copy of 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20 to 30</v>
      </c>
      <c r="L228" s="9">
        <f>_xlfn.XLOOKUP($E228,'Copy of Raw Data'!$E:$E,'Copy of Raw Data'!L:L,"ERROR",0,1)</f>
        <v>24</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20 to 30</v>
      </c>
      <c r="N228" s="9">
        <f>_xlfn.XLOOKUP($E228,'Copy of Raw Data'!$E:$E,'Copy of Raw Data'!N:N,"ERROR",0,1)</f>
        <v>24</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6">
        <f t="shared" si="46"/>
        <v>0</v>
      </c>
      <c r="Q228" s="9">
        <f>_xlfn.XLOOKUP($E228,'Copy of Raw Data'!$E:$E,'Copy of Raw Data'!Q:Q,"ERROR",0,1)</f>
        <v>0</v>
      </c>
      <c r="R228" s="9">
        <f>_xlfn.XLOOKUP($E228,'Copy of Raw Data'!$E:$E,'Copy of Raw Data'!R:R,"ERROR",0,1)</f>
        <v>0</v>
      </c>
      <c r="S228" s="17" t="e">
        <f t="shared" si="45"/>
        <v>#N/A</v>
      </c>
      <c r="T228" s="9" t="e">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#N/A</v>
      </c>
      <c r="U228" s="17" t="e">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#N/A</v>
      </c>
      <c r="V228" s="17" t="e">
        <f t="shared" si="47"/>
        <v>#N/A</v>
      </c>
      <c r="W228" s="17" t="e">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#N/A</v>
      </c>
      <c r="X228" s="17" t="e">
        <f t="shared" si="48"/>
        <v>#N/A</v>
      </c>
      <c r="Y228" s="9" t="e">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#N/A</v>
      </c>
      <c r="Z228" s="17" t="e">
        <f t="array" ref="Z228">_xlfn.IFS(AA228="oz",_xlfn.IFS(R228="oz",Q228,R228="fl oz",Q228*1.04,R228="ml",Q228*0.0338),AA228="fl oz",_xlfn.IFS(R228="oz",Q228/1.04,R228="fl oz",Q228,R228="ml",Q228*0.0338/1.04),AA228="ml",_xlfn.IFS(R228="oz",Q228/0.0338,R228="fl oz",Q228*1.04/0.0338,R228="ml",Q228))</f>
        <v>#N/A</v>
      </c>
      <c r="AA228" s="9" t="str">
        <f>_xlfn.XLOOKUP($E228,'Copy of Raw Data'!$E:$E,'Copy of Raw Data'!AA:AA,"ERROR",0,1)</f>
        <v>oz</v>
      </c>
      <c r="AB228" s="9"/>
      <c r="AC228" s="9"/>
      <c r="AD228" s="9"/>
      <c r="AE228" s="9"/>
      <c r="AF228" s="9"/>
    </row>
    <row r="229" hidden="1" spans="1:32">
      <c r="A229" s="9" t="str">
        <f>_xlfn.XLOOKUP($E229,'Copy of Raw Data'!$E:$E,'Copy of Raw Data'!A:A,"ERROR",0,1)</f>
        <v>US</v>
      </c>
      <c r="B229" s="9" t="str">
        <f>_xlfn.XLOOKUP($E229,'Copy of Raw Data'!$E:$E,'Copy of Raw Data'!B:B,"ERROR",0,1)</f>
        <v>Hair Mousses</v>
      </c>
      <c r="C229" s="9" t="str">
        <f>_xlfn.XLOOKUP($E229,'Copy of Raw Data'!$E:$E,'Copy of Raw Data'!C:C,"ERROR",0,1)</f>
        <v>aussie</v>
      </c>
      <c r="D229" s="9" t="str">
        <f>_xlfn.XLOOKUP($E229,'Copy of Raw Data'!$E:$E,'Copy of Raw Data'!D:D,"ERROR",0,1)</f>
        <v>www.amazon.com/dp/B07NWB1FZL</v>
      </c>
      <c r="E229" s="9" t="s">
        <v>835</v>
      </c>
      <c r="F229" s="9" t="str">
        <f>_xlfn.XLOOKUP($E229,'Copy of Raw Data'!$E:$E,'Copy of Raw Data'!F:F,"ERROR",0,1)</f>
        <v>Aussie Kids Detangler 8 fl oz, Pack of 3</v>
      </c>
      <c r="G229" s="9">
        <f>_xlfn.XLOOKUP($E229,'Copy of Raw Data'!$E:$E,'Copy of Raw Data'!G:G,"ERROR",0,1)</f>
        <v>79</v>
      </c>
      <c r="H229" s="9">
        <f>_xlfn.XLOOKUP($E229,'Copy of Raw Data'!$E:$E,'Copy of Raw Data'!H:H,"ERROR",0,1)</f>
        <v>2378</v>
      </c>
      <c r="I229" s="9">
        <f>_xlfn.XLOOKUP($E229,'Copy of Raw Data'!$E:$E,'Copy of Raw Data'!I:I,"ERROR",0,1)</f>
        <v>9.83739927612176e-5</v>
      </c>
      <c r="J229" s="9" t="str">
        <f>_xlfn.XLOOKUP($E229,'Copy of Raw Data'!$E:$E,'Copy of 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_xlfn.XLOOKUP($E229,'Copy of Raw Data'!$E:$E,'Copy of Raw Data'!L:L,"ERROR",0,1)</f>
        <v>29.99</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_xlfn.XLOOKUP($E229,'Copy of Raw Data'!$E:$E,'Copy of Raw Data'!N:N,"ERROR",0,1)</f>
        <v>29.99</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46"/>
        <v>0</v>
      </c>
      <c r="Q229" s="9">
        <f>_xlfn.XLOOKUP($E229,'Copy of Raw Data'!$E:$E,'Copy of Raw Data'!Q:Q,"ERROR",0,1)</f>
        <v>24</v>
      </c>
      <c r="R229" s="9" t="str">
        <f>_xlfn.XLOOKUP($E229,'Copy of Raw Data'!$E:$E,'Copy of Raw Data'!R:R,"ERROR",0,1)</f>
        <v>fl oz</v>
      </c>
      <c r="S229" s="17">
        <f t="shared" si="45"/>
        <v>1.20152243589744</v>
      </c>
      <c r="T229" s="9" t="str">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1 to 2</v>
      </c>
      <c r="U229" s="17"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 to 0.05</v>
      </c>
      <c r="V229" s="17">
        <f t="shared" si="47"/>
        <v>0.0406331564388717</v>
      </c>
      <c r="W229" s="17"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 to 0.05</v>
      </c>
      <c r="X229" s="17">
        <f t="shared" si="48"/>
        <v>0.0406331564388717</v>
      </c>
      <c r="Y229" s="9"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20 to 25</v>
      </c>
      <c r="Z229" s="17">
        <f t="array" ref="Z229">_xlfn.IFS(AA229="oz",_xlfn.IFS(R229="oz",Q229,R229="fl oz",Q229*1.04,R229="ml",Q229*0.0338),AA229="fl oz",_xlfn.IFS(R229="oz",Q229/1.04,R229="fl oz",Q229,R229="ml",Q229*0.0338/1.04),AA229="ml",_xlfn.IFS(R229="oz",Q229/0.0338,R229="fl oz",Q229*1.04/0.0338,R229="ml",Q229))</f>
        <v>24.96</v>
      </c>
      <c r="AA229" s="9" t="str">
        <f>_xlfn.XLOOKUP($E229,'Copy of Raw Data'!$E:$E,'Copy of Raw Data'!AA:AA,"ERROR",0,1)</f>
        <v>oz</v>
      </c>
      <c r="AB229" s="9"/>
      <c r="AC229" s="9"/>
      <c r="AD229" s="9"/>
      <c r="AE229" s="9"/>
      <c r="AF229" s="9"/>
    </row>
    <row r="230" hidden="1" spans="1:32">
      <c r="A230" s="9" t="str">
        <f>_xlfn.XLOOKUP($E230,'Copy of Raw Data'!$E:$E,'Copy of Raw Data'!A:A,"ERROR",0,1)</f>
        <v>US</v>
      </c>
      <c r="B230" s="9" t="str">
        <f>_xlfn.XLOOKUP($E230,'Copy of Raw Data'!$E:$E,'Copy of Raw Data'!B:B,"ERROR",0,1)</f>
        <v>Hair Mousses</v>
      </c>
      <c r="C230" s="9" t="str">
        <f>_xlfn.XLOOKUP($E230,'Copy of Raw Data'!$E:$E,'Copy of Raw Data'!C:C,"ERROR",0,1)</f>
        <v>douxo</v>
      </c>
      <c r="D230" s="9" t="str">
        <f>_xlfn.XLOOKUP($E230,'Copy of Raw Data'!$E:$E,'Copy of Raw Data'!D:D,"ERROR",0,1)</f>
        <v>www.amazon.com/dp/B0947825LZ</v>
      </c>
      <c r="E230" s="9" t="s">
        <v>839</v>
      </c>
      <c r="F230" s="9" t="str">
        <f>_xlfn.XLOOKUP($E230,'Copy of Raw Data'!$E:$E,'Copy of Raw Data'!F:F,"ERROR",0,1)</f>
        <v>Douxo S3 SEB Mousse 5.1 oz (150 mL) - Relief for Seborrhea in Dogs and Cats (Helps with Oily to Flaky Skin)</v>
      </c>
      <c r="G230" s="9">
        <f>_xlfn.XLOOKUP($E230,'Copy of Raw Data'!$E:$E,'Copy of Raw Data'!G:G,"ERROR",0,1)</f>
        <v>89</v>
      </c>
      <c r="H230" s="9">
        <f>_xlfn.XLOOKUP($E230,'Copy of Raw Data'!$E:$E,'Copy of Raw Data'!H:H,"ERROR",0,1)</f>
        <v>2313.89</v>
      </c>
      <c r="I230" s="9">
        <f>_xlfn.XLOOKUP($E230,'Copy of Raw Data'!$E:$E,'Copy of Raw Data'!I:I,"ERROR",0,1)</f>
        <v>9.82047848510794e-5</v>
      </c>
      <c r="J230" s="9" t="str">
        <f>_xlfn.XLOOKUP($E230,'Copy of Raw Data'!$E:$E,'Copy of 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_xlfn.XLOOKUP($E230,'Copy of Raw Data'!$E:$E,'Copy of Raw Data'!L:L,"ERROR",0,1)</f>
        <v>25.9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_xlfn.XLOOKUP($E230,'Copy of Raw Data'!$E:$E,'Copy of Raw Data'!N:N,"ERROR",0,1)</f>
        <v>28.81</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10% to 15%</v>
      </c>
      <c r="P230" s="16">
        <f t="shared" si="46"/>
        <v>0.101006594932315</v>
      </c>
      <c r="Q230" s="9">
        <f>_xlfn.XLOOKUP($E230,'Copy of Raw Data'!$E:$E,'Copy of Raw Data'!Q:Q,"ERROR",0,1)</f>
        <v>5.1</v>
      </c>
      <c r="R230" s="9" t="str">
        <f>_xlfn.XLOOKUP($E230,'Copy of Raw Data'!$E:$E,'Copy of Raw Data'!R:R,"ERROR",0,1)</f>
        <v>oz</v>
      </c>
      <c r="S230" s="17">
        <f t="shared" si="45"/>
        <v>5.07843137254902</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5 to 10</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7">
        <f t="shared" si="47"/>
        <v>0.191038877505686</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7">
        <f t="shared" si="48"/>
        <v>0.171742690989145</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4 to 6</v>
      </c>
      <c r="Z230" s="17">
        <f t="array" ref="Z230">_xlfn.IFS(AA230="oz",_xlfn.IFS(R230="oz",Q230,R230="fl oz",Q230*1.04,R230="ml",Q230*0.0338),AA230="fl oz",_xlfn.IFS(R230="oz",Q230/1.04,R230="fl oz",Q230,R230="ml",Q230*0.0338/1.04),AA230="ml",_xlfn.IFS(R230="oz",Q230/0.0338,R230="fl oz",Q230*1.04/0.0338,R230="ml",Q230))</f>
        <v>5.1</v>
      </c>
      <c r="AA230" s="9" t="str">
        <f>_xlfn.XLOOKUP($E230,'Copy of Raw Data'!$E:$E,'Copy of Raw Data'!AA:AA,"ERROR",0,1)</f>
        <v>oz</v>
      </c>
      <c r="AB230" s="9"/>
      <c r="AC230" s="9"/>
      <c r="AD230" s="9"/>
      <c r="AE230" s="9"/>
      <c r="AF230" s="9"/>
    </row>
    <row r="231" hidden="1" spans="1:32">
      <c r="A231" s="9" t="str">
        <f>_xlfn.XLOOKUP($E231,'Copy of Raw Data'!$E:$E,'Copy of Raw Data'!A:A,"ERROR",0,1)</f>
        <v>US</v>
      </c>
      <c r="B231" s="9" t="str">
        <f>_xlfn.XLOOKUP($E231,'Copy of Raw Data'!$E:$E,'Copy of Raw Data'!B:B,"ERROR",0,1)</f>
        <v>Hair Mousses</v>
      </c>
      <c r="C231" s="9" t="str">
        <f>_xlfn.XLOOKUP($E231,'Copy of Raw Data'!$E:$E,'Copy of Raw Data'!C:C,"ERROR",0,1)</f>
        <v>KEVIN MURPHY</v>
      </c>
      <c r="D231" s="9" t="str">
        <f>_xlfn.XLOOKUP($E231,'Copy of Raw Data'!$E:$E,'Copy of Raw Data'!D:D,"ERROR",0,1)</f>
        <v>www.amazon.com/dp/B01E0FN1RE</v>
      </c>
      <c r="E231" s="9" t="s">
        <v>842</v>
      </c>
      <c r="F231" s="9" t="str">
        <f>_xlfn.XLOOKUP($E231,'Copy of Raw Data'!$E:$E,'Copy of Raw Data'!F:F,"ERROR",0,1)</f>
        <v>KEVIN MURPHY Body Builder Volumising Mousse 3 oz</v>
      </c>
      <c r="G231" s="9">
        <f>_xlfn.XLOOKUP($E231,'Copy of Raw Data'!$E:$E,'Copy of Raw Data'!G:G,"ERROR",0,1)</f>
        <v>94</v>
      </c>
      <c r="H231" s="9">
        <f>_xlfn.XLOOKUP($E231,'Copy of Raw Data'!$E:$E,'Copy of Raw Data'!H:H,"ERROR",0,1)</f>
        <v>2309.91</v>
      </c>
      <c r="I231" s="9">
        <f>_xlfn.XLOOKUP($E231,'Copy of Raw Data'!$E:$E,'Copy of Raw Data'!I:I,"ERROR",0,1)</f>
        <v>9.79407694938035e-5</v>
      </c>
      <c r="J231" s="9" t="str">
        <f>_xlfn.XLOOKUP($E231,'Copy of Raw Data'!$E:$E,'Copy of 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_xlfn.XLOOKUP($E231,'Copy of Raw Data'!$E:$E,'Copy of Raw Data'!L:L,"ERROR",0,1)</f>
        <v>24.51</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_xlfn.XLOOKUP($E231,'Copy of Raw Data'!$E:$E,'Copy of Raw Data'!N:N,"ERROR",0,1)</f>
        <v>25.67</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4% to 6%</v>
      </c>
      <c r="P231" s="16">
        <f t="shared" si="46"/>
        <v>0.045188936501753</v>
      </c>
      <c r="Q231" s="9">
        <f>_xlfn.XLOOKUP($E231,'Copy of Raw Data'!$E:$E,'Copy of Raw Data'!Q:Q,"ERROR",0,1)</f>
        <v>3</v>
      </c>
      <c r="R231" s="9" t="str">
        <f>_xlfn.XLOOKUP($E231,'Copy of Raw Data'!$E:$E,'Copy of Raw Data'!R:R,"ERROR",0,1)</f>
        <v>oz</v>
      </c>
      <c r="S231" s="17">
        <f t="shared" si="45"/>
        <v>8.17</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0.2 to 0.3</v>
      </c>
      <c r="V231" s="17">
        <f t="shared" si="47"/>
        <v>0.289369856836884</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0.2 to 0.3</v>
      </c>
      <c r="X231" s="17">
        <f t="shared" si="48"/>
        <v>0.276293540750761</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2 to 4</v>
      </c>
      <c r="Z231" s="17">
        <f t="array" ref="Z231">_xlfn.IFS(AA231="oz",_xlfn.IFS(R231="oz",Q231,R231="fl oz",Q231*1.04,R231="ml",Q231*0.0338),AA231="fl oz",_xlfn.IFS(R231="oz",Q231/1.04,R231="fl oz",Q231,R231="ml",Q231*0.0338/1.04),AA231="ml",_xlfn.IFS(R231="oz",Q231/0.0338,R231="fl oz",Q231*1.04/0.0338,R231="ml",Q231))</f>
        <v>3</v>
      </c>
      <c r="AA231" s="9" t="str">
        <f>_xlfn.XLOOKUP($E231,'Copy of Raw Data'!$E:$E,'Copy of Raw Data'!AA:AA,"ERROR",0,1)</f>
        <v>oz</v>
      </c>
      <c r="AB231" s="9"/>
      <c r="AC231" s="9"/>
      <c r="AD231" s="9"/>
      <c r="AE231" s="9"/>
      <c r="AF231" s="9"/>
    </row>
    <row r="232" hidden="1" spans="1:32">
      <c r="A232" s="9" t="str">
        <f>_xlfn.XLOOKUP($E232,'Copy of Raw Data'!$E:$E,'Copy of Raw Data'!A:A,"ERROR",0,1)</f>
        <v>US</v>
      </c>
      <c r="B232" s="9" t="str">
        <f>_xlfn.XLOOKUP($E232,'Copy of Raw Data'!$E:$E,'Copy of Raw Data'!B:B,"ERROR",0,1)</f>
        <v>Hair Mousses</v>
      </c>
      <c r="C232" s="9" t="str">
        <f>_xlfn.XLOOKUP($E232,'Copy of Raw Data'!$E:$E,'Copy of Raw Data'!C:C,"ERROR",0,1)</f>
        <v>tigi</v>
      </c>
      <c r="D232" s="9" t="str">
        <f>_xlfn.XLOOKUP($E232,'Copy of Raw Data'!$E:$E,'Copy of Raw Data'!D:D,"ERROR",0,1)</f>
        <v>www.amazon.com/dp/B01L3OZC36</v>
      </c>
      <c r="E232" s="9" t="s">
        <v>846</v>
      </c>
      <c r="F232" s="9" t="str">
        <f>_xlfn.XLOOKUP($E232,'Copy of Raw Data'!$E:$E,'Copy of Raw Data'!F:F,"ERROR",0,1)</f>
        <v>Catwalk Strong Hair Mousse, 6.7 Fluid Ounce</v>
      </c>
      <c r="G232" s="9">
        <f>_xlfn.XLOOKUP($E232,'Copy of Raw Data'!$E:$E,'Copy of Raw Data'!G:G,"ERROR",0,1)</f>
        <v>108</v>
      </c>
      <c r="H232" s="9">
        <f>_xlfn.XLOOKUP($E232,'Copy of Raw Data'!$E:$E,'Copy of Raw Data'!H:H,"ERROR",0,1)</f>
        <v>2303.7</v>
      </c>
      <c r="I232" s="9">
        <f>_xlfn.XLOOKUP($E232,'Copy of Raw Data'!$E:$E,'Copy of Raw Data'!I:I,"ERROR",0,1)</f>
        <v>9.35090527719933e-5</v>
      </c>
      <c r="J232" s="9" t="str">
        <f>_xlfn.XLOOKUP($E232,'Copy of Raw Data'!$E:$E,'Copy of 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_xlfn.XLOOKUP($E232,'Copy of Raw Data'!$E:$E,'Copy of Raw Data'!L:L,"ERROR",0,1)</f>
        <v>21.76</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_xlfn.XLOOKUP($E232,'Copy of Raw Data'!$E:$E,'Copy of Raw Data'!N:N,"ERROR",0,1)</f>
        <v>21.76</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No Discount</v>
      </c>
      <c r="P232" s="16">
        <f t="shared" si="46"/>
        <v>0</v>
      </c>
      <c r="Q232" s="9">
        <f>_xlfn.XLOOKUP($E232,'Copy of Raw Data'!$E:$E,'Copy of Raw Data'!Q:Q,"ERROR",0,1)</f>
        <v>6.7</v>
      </c>
      <c r="R232" s="9" t="str">
        <f>_xlfn.XLOOKUP($E232,'Copy of Raw Data'!$E:$E,'Copy of Raw Data'!R:R,"ERROR",0,1)</f>
        <v>fl oz</v>
      </c>
      <c r="S232" s="17">
        <f t="shared" si="45"/>
        <v>3.12284730195178</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3 to 4</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0.1 to 0.2</v>
      </c>
      <c r="V232" s="17">
        <f t="shared" si="47"/>
        <v>0.105608633816428</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0.1 to 0.2</v>
      </c>
      <c r="X232" s="17">
        <f t="shared" si="48"/>
        <v>0.105608633816428</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6 to 8</v>
      </c>
      <c r="Z232" s="17">
        <f t="array" ref="Z232">_xlfn.IFS(AA232="oz",_xlfn.IFS(R232="oz",Q232,R232="fl oz",Q232*1.04,R232="ml",Q232*0.0338),AA232="fl oz",_xlfn.IFS(R232="oz",Q232/1.04,R232="fl oz",Q232,R232="ml",Q232*0.0338/1.04),AA232="ml",_xlfn.IFS(R232="oz",Q232/0.0338,R232="fl oz",Q232*1.04/0.0338,R232="ml",Q232))</f>
        <v>6.968</v>
      </c>
      <c r="AA232" s="9" t="str">
        <f>_xlfn.XLOOKUP($E232,'Copy of Raw Data'!$E:$E,'Copy of Raw Data'!AA:AA,"ERROR",0,1)</f>
        <v>oz</v>
      </c>
      <c r="AB232" s="9"/>
      <c r="AC232" s="9"/>
      <c r="AD232" s="9"/>
      <c r="AE232" s="9"/>
      <c r="AF232" s="9"/>
    </row>
    <row r="233" hidden="1" spans="1:32">
      <c r="A233" s="9" t="str">
        <f>_xlfn.XLOOKUP($E233,'Copy of Raw Data'!$E:$E,'Copy of Raw Data'!A:A,"ERROR",0,1)</f>
        <v>US</v>
      </c>
      <c r="B233" s="9" t="str">
        <f>_xlfn.XLOOKUP($E233,'Copy of Raw Data'!$E:$E,'Copy of Raw Data'!B:B,"ERROR",0,1)</f>
        <v>Hair Mousses</v>
      </c>
      <c r="C233" s="9" t="str">
        <f>_xlfn.XLOOKUP($E233,'Copy of Raw Data'!$E:$E,'Copy of Raw Data'!C:C,"ERROR",0,1)</f>
        <v>tresemmÃ©</v>
      </c>
      <c r="D233" s="9" t="str">
        <f>_xlfn.XLOOKUP($E233,'Copy of Raw Data'!$E:$E,'Copy of Raw Data'!D:D,"ERROR",0,1)</f>
        <v>www.amazon.com/dp/B00GMOZV5W</v>
      </c>
      <c r="E233" s="9" t="s">
        <v>849</v>
      </c>
      <c r="F233" s="9" t="str">
        <f>_xlfn.XLOOKUP($E233,'Copy of Raw Data'!$E:$E,'Copy of Raw Data'!F:F,"ERROR",0,1)</f>
        <v>TRESemmé TRES Two Hair Mousse Extra Hold 10.5 oz(Pack of 3)</v>
      </c>
      <c r="G233" s="9">
        <f>_xlfn.XLOOKUP($E233,'Copy of Raw Data'!$E:$E,'Copy of Raw Data'!G:G,"ERROR",0,1)</f>
        <v>88</v>
      </c>
      <c r="H233" s="9">
        <f>_xlfn.XLOOKUP($E233,'Copy of Raw Data'!$E:$E,'Copy of Raw Data'!H:H,"ERROR",0,1)</f>
        <v>2199.46</v>
      </c>
      <c r="I233" s="9">
        <f>_xlfn.XLOOKUP($E233,'Copy of Raw Data'!$E:$E,'Copy of Raw Data'!I:I,"ERROR",0,1)</f>
        <v>9.15015157074895e-5</v>
      </c>
      <c r="J233" s="9" t="str">
        <f>_xlfn.XLOOKUP($E233,'Copy of Raw Data'!$E:$E,'Copy of 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_xlfn.XLOOKUP($E233,'Copy of Raw Data'!$E:$E,'Copy of Raw Data'!L:L,"ERROR",0,1)</f>
        <v>24.98</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_xlfn.XLOOKUP($E233,'Copy of Raw Data'!$E:$E,'Copy of Raw Data'!N:N,"ERROR",0,1)</f>
        <v>24.98</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46"/>
        <v>0</v>
      </c>
      <c r="Q233" s="9">
        <f>_xlfn.XLOOKUP($E233,'Copy of Raw Data'!$E:$E,'Copy of Raw Data'!Q:Q,"ERROR",0,1)</f>
        <v>31.5</v>
      </c>
      <c r="R233" s="9" t="str">
        <f>_xlfn.XLOOKUP($E233,'Copy of Raw Data'!$E:$E,'Copy of Raw Data'!R:R,"ERROR",0,1)</f>
        <v>oz</v>
      </c>
      <c r="S233" s="17">
        <f t="shared" si="45"/>
        <v>0.793015873015873</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0.75 to 1</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 to 0.05</v>
      </c>
      <c r="V233" s="17">
        <f t="shared" si="47"/>
        <v>0.0268182574574188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 to 0.05</v>
      </c>
      <c r="X233" s="17">
        <f t="shared" si="48"/>
        <v>0.0268182574574188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30 to 40</v>
      </c>
      <c r="Z233" s="17">
        <f t="array" ref="Z233">_xlfn.IFS(AA233="oz",_xlfn.IFS(R233="oz",Q233,R233="fl oz",Q233*1.04,R233="ml",Q233*0.0338),AA233="fl oz",_xlfn.IFS(R233="oz",Q233/1.04,R233="fl oz",Q233,R233="ml",Q233*0.0338/1.04),AA233="ml",_xlfn.IFS(R233="oz",Q233/0.0338,R233="fl oz",Q233*1.04/0.0338,R233="ml",Q233))</f>
        <v>31.5</v>
      </c>
      <c r="AA233" s="9" t="str">
        <f>_xlfn.XLOOKUP($E233,'Copy of Raw Data'!$E:$E,'Copy of Raw Data'!AA:AA,"ERROR",0,1)</f>
        <v>oz</v>
      </c>
      <c r="AB233" s="9"/>
      <c r="AC233" s="9"/>
      <c r="AD233" s="9"/>
      <c r="AE233" s="9"/>
      <c r="AF233" s="9"/>
    </row>
    <row r="234" hidden="1" spans="1:32">
      <c r="A234" s="9" t="str">
        <f>_xlfn.XLOOKUP($E234,'Copy of Raw Data'!$E:$E,'Copy of Raw Data'!A:A,"ERROR",0,1)</f>
        <v>US</v>
      </c>
      <c r="B234" s="9" t="str">
        <f>_xlfn.XLOOKUP($E234,'Copy of Raw Data'!$E:$E,'Copy of Raw Data'!B:B,"ERROR",0,1)</f>
        <v>Hair Mousses</v>
      </c>
      <c r="C234" s="9" t="str">
        <f>_xlfn.XLOOKUP($E234,'Copy of Raw Data'!$E:$E,'Copy of Raw Data'!C:C,"ERROR",0,1)</f>
        <v>r+co</v>
      </c>
      <c r="D234" s="9" t="str">
        <f>_xlfn.XLOOKUP($E234,'Copy of Raw Data'!$E:$E,'Copy of Raw Data'!D:D,"ERROR",0,1)</f>
        <v>www.amazon.com/dp/B00YFVBVNA</v>
      </c>
      <c r="E234" s="9" t="s">
        <v>852</v>
      </c>
      <c r="F234" s="9" t="str">
        <f>_xlfn.XLOOKUP($E234,'Copy of Raw Data'!$E:$E,'Copy of Raw Data'!F:F,"ERROR",0,1)</f>
        <v>R+Co Park Ave Blowout Balm, Vitamin-Rich Hair Balm for Smooth Blowouts R+Co Park Ave Blowout Balm, Vitamin-Rich Hair Balm for Smooth Blowouts</v>
      </c>
      <c r="G234" s="9">
        <f>_xlfn.XLOOKUP($E234,'Copy of Raw Data'!$E:$E,'Copy of Raw Data'!G:G,"ERROR",0,1)</f>
        <v>120</v>
      </c>
      <c r="H234" s="9">
        <f>_xlfn.XLOOKUP($E234,'Copy of Raw Data'!$E:$E,'Copy of Raw Data'!H:H,"ERROR",0,1)</f>
        <v>2152.24</v>
      </c>
      <c r="I234" s="9">
        <f>_xlfn.XLOOKUP($E234,'Copy of Raw Data'!$E:$E,'Copy of Raw Data'!I:I,"ERROR",0,1)</f>
        <v>8.66510306653625e-5</v>
      </c>
      <c r="J234" s="9" t="str">
        <f>_xlfn.XLOOKUP($E234,'Copy of Raw Data'!$E:$E,'Copy of 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15 to 20</v>
      </c>
      <c r="L234" s="9">
        <f>_xlfn.XLOOKUP($E234,'Copy of Raw Data'!$E:$E,'Copy of Raw Data'!L:L,"ERROR",0,1)</f>
        <v>18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15 to 20</v>
      </c>
      <c r="N234" s="9">
        <f>_xlfn.XLOOKUP($E234,'Copy of Raw Data'!$E:$E,'Copy of Raw Data'!N:N,"ERROR",0,1)</f>
        <v>18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46"/>
        <v>0</v>
      </c>
      <c r="Q234" s="9">
        <f>_xlfn.XLOOKUP($E234,'Copy of Raw Data'!$E:$E,'Copy of Raw Data'!Q:Q,"ERROR",0,1)</f>
        <v>0</v>
      </c>
      <c r="R234" s="9">
        <f>_xlfn.XLOOKUP($E234,'Copy of Raw Data'!$E:$E,'Copy of Raw Data'!R:R,"ERROR",0,1)</f>
        <v>0</v>
      </c>
      <c r="S234" s="17" t="e">
        <f t="shared" si="45"/>
        <v>#N/A</v>
      </c>
      <c r="T234" s="9" t="e">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#N/A</v>
      </c>
      <c r="U234" s="17" t="e">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#N/A</v>
      </c>
      <c r="V234" s="17" t="e">
        <f t="shared" si="47"/>
        <v>#N/A</v>
      </c>
      <c r="W234" s="17" t="e">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#N/A</v>
      </c>
      <c r="X234" s="17" t="e">
        <f t="shared" si="48"/>
        <v>#N/A</v>
      </c>
      <c r="Y234" s="9" t="e">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#N/A</v>
      </c>
      <c r="Z234" s="17" t="e">
        <f t="array" ref="Z234">_xlfn.IFS(AA234="oz",_xlfn.IFS(R234="oz",Q234,R234="fl oz",Q234*1.04,R234="ml",Q234*0.0338),AA234="fl oz",_xlfn.IFS(R234="oz",Q234/1.04,R234="fl oz",Q234,R234="ml",Q234*0.0338/1.04),AA234="ml",_xlfn.IFS(R234="oz",Q234/0.0338,R234="fl oz",Q234*1.04/0.0338,R234="ml",Q234))</f>
        <v>#N/A</v>
      </c>
      <c r="AA234" s="9" t="str">
        <f>_xlfn.XLOOKUP($E234,'Copy of Raw Data'!$E:$E,'Copy of Raw Data'!AA:AA,"ERROR",0,1)</f>
        <v>oz</v>
      </c>
      <c r="AB234" s="9"/>
      <c r="AC234" s="9"/>
      <c r="AD234" s="9"/>
      <c r="AE234" s="9"/>
      <c r="AF234" s="9"/>
    </row>
    <row r="235" hidden="1" spans="1:32">
      <c r="A235" s="9" t="str">
        <f>_xlfn.XLOOKUP($E235,'Copy of Raw Data'!$E:$E,'Copy of Raw Data'!A:A,"ERROR",0,1)</f>
        <v>US</v>
      </c>
      <c r="B235" s="9" t="str">
        <f>_xlfn.XLOOKUP($E235,'Copy of Raw Data'!$E:$E,'Copy of Raw Data'!B:B,"ERROR",0,1)</f>
        <v>Hair Mousses</v>
      </c>
      <c r="C235" s="9" t="str">
        <f>_xlfn.XLOOKUP($E235,'Copy of Raw Data'!$E:$E,'Copy of Raw Data'!C:C,"ERROR",0,1)</f>
        <v>roux</v>
      </c>
      <c r="D235" s="9" t="str">
        <f>_xlfn.XLOOKUP($E235,'Copy of Raw Data'!$E:$E,'Copy of Raw Data'!D:D,"ERROR",0,1)</f>
        <v>www.amazon.com/dp/B001G13VFI</v>
      </c>
      <c r="E235" s="9" t="s">
        <v>855</v>
      </c>
      <c r="F235" s="9" t="str">
        <f>_xlfn.XLOOKUP($E235,'Copy of Raw Data'!$E:$E,'Copy of Raw Data'!F:F,"ERROR",0,1)</f>
        <v>Roux Fanci-Full Instant Color Mousse Tones &amp; Enriches Golden Blonde Hair, 26 Golden Spell, 6 Fl Oz (Pack of 1)</v>
      </c>
      <c r="G235" s="9">
        <f>_xlfn.XLOOKUP($E235,'Copy of Raw Data'!$E:$E,'Copy of Raw Data'!G:G,"ERROR",0,1)</f>
        <v>175</v>
      </c>
      <c r="H235" s="9">
        <f>_xlfn.XLOOKUP($E235,'Copy of Raw Data'!$E:$E,'Copy of Raw Data'!H:H,"ERROR",0,1)</f>
        <v>2038.15</v>
      </c>
      <c r="I235" s="9">
        <f>_xlfn.XLOOKUP($E235,'Copy of Raw Data'!$E:$E,'Copy of Raw Data'!I:I,"ERROR",0,1)</f>
        <v>8.53454088260802e-5</v>
      </c>
      <c r="J235" s="9" t="str">
        <f>_xlfn.XLOOKUP($E235,'Copy of Raw Data'!$E:$E,'Copy of 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10 to 15</v>
      </c>
      <c r="L235" s="9">
        <f>_xlfn.XLOOKUP($E235,'Copy of Raw Data'!$E:$E,'Copy of Raw Data'!L:L,"ERROR",0,1)</f>
        <v>11.65</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10 to 15</v>
      </c>
      <c r="N235" s="9">
        <f>_xlfn.XLOOKUP($E235,'Copy of Raw Data'!$E:$E,'Copy of Raw Data'!N:N,"ERROR",0,1)</f>
        <v>11.65</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46"/>
        <v>0</v>
      </c>
      <c r="Q235" s="9">
        <f>_xlfn.XLOOKUP($E235,'Copy of Raw Data'!$E:$E,'Copy of Raw Data'!Q:Q,"ERROR",0,1)</f>
        <v>6</v>
      </c>
      <c r="R235" s="9" t="str">
        <f>_xlfn.XLOOKUP($E235,'Copy of Raw Data'!$E:$E,'Copy of Raw Data'!R:R,"ERROR",0,1)</f>
        <v>fl oz</v>
      </c>
      <c r="S235" s="17">
        <f t="shared" si="45"/>
        <v>1.86698717948718</v>
      </c>
      <c r="T235" s="9" t="str">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1 to 2</v>
      </c>
      <c r="U235" s="17"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0.05 to 0.1</v>
      </c>
      <c r="V235" s="17">
        <f t="shared" si="47"/>
        <v>0.0631378822958126</v>
      </c>
      <c r="W235" s="17"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17">
        <f t="shared" si="48"/>
        <v>0.0631378822958126</v>
      </c>
      <c r="Y235" s="9"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6 to 8</v>
      </c>
      <c r="Z235" s="17">
        <f t="array" ref="Z235">_xlfn.IFS(AA235="oz",_xlfn.IFS(R235="oz",Q235,R235="fl oz",Q235*1.04,R235="ml",Q235*0.0338),AA235="fl oz",_xlfn.IFS(R235="oz",Q235/1.04,R235="fl oz",Q235,R235="ml",Q235*0.0338/1.04),AA235="ml",_xlfn.IFS(R235="oz",Q235/0.0338,R235="fl oz",Q235*1.04/0.0338,R235="ml",Q235))</f>
        <v>6.24</v>
      </c>
      <c r="AA235" s="9" t="str">
        <f>_xlfn.XLOOKUP($E235,'Copy of Raw Data'!$E:$E,'Copy of Raw Data'!AA:AA,"ERROR",0,1)</f>
        <v>oz</v>
      </c>
      <c r="AB235" s="9"/>
      <c r="AC235" s="9"/>
      <c r="AD235" s="9"/>
      <c r="AE235" s="9"/>
      <c r="AF235" s="9"/>
    </row>
    <row r="236" hidden="1" spans="1:32">
      <c r="A236" s="9" t="str">
        <f>_xlfn.XLOOKUP($E236,'Copy of Raw Data'!$E:$E,'Copy of Raw Data'!A:A,"ERROR",0,1)</f>
        <v>US</v>
      </c>
      <c r="B236" s="9" t="str">
        <f>_xlfn.XLOOKUP($E236,'Copy of Raw Data'!$E:$E,'Copy of Raw Data'!B:B,"ERROR",0,1)</f>
        <v>Hair Mousses</v>
      </c>
      <c r="C236" s="9" t="str">
        <f>_xlfn.XLOOKUP($E236,'Copy of Raw Data'!$E:$E,'Copy of Raw Data'!C:C,"ERROR",0,1)</f>
        <v>Colorproof</v>
      </c>
      <c r="D236" s="9" t="str">
        <f>_xlfn.XLOOKUP($E236,'Copy of Raw Data'!$E:$E,'Copy of Raw Data'!D:D,"ERROR",0,1)</f>
        <v>www.amazon.com/dp/B0B6QBQB5X</v>
      </c>
      <c r="E236" s="9" t="s">
        <v>859</v>
      </c>
      <c r="F236" s="9" t="str">
        <f>_xlfn.XLOOKUP($E236,'Copy of Raw Data'!$E:$E,'Copy of Raw Data'!F:F,"ERROR",0,1)</f>
        <v>Colorproof Lift It Mousse, 9oz - For Fine or Flat Hair, Root Volumizing Hair Mousse for Volume &amp; Control, Sulfate-Free, Vegan</v>
      </c>
      <c r="G236" s="9">
        <f>_xlfn.XLOOKUP($E236,'Copy of Raw Data'!$E:$E,'Copy of Raw Data'!G:G,"ERROR",0,1)</f>
        <v>83</v>
      </c>
      <c r="H236" s="9">
        <f>_xlfn.XLOOKUP($E236,'Copy of Raw Data'!$E:$E,'Copy of Raw Data'!H:H,"ERROR",0,1)</f>
        <v>2007.44</v>
      </c>
      <c r="I236" s="9">
        <f>_xlfn.XLOOKUP($E236,'Copy of Raw Data'!$E:$E,'Copy of Raw Data'!I:I,"ERROR",0,1)</f>
        <v>8.49797836936208e-5</v>
      </c>
      <c r="J236" s="9" t="str">
        <f>_xlfn.XLOOKUP($E236,'Copy of Raw Data'!$E:$E,'Copy of 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20 to 30</v>
      </c>
      <c r="L236" s="9">
        <f>_xlfn.XLOOKUP($E236,'Copy of Raw Data'!$E:$E,'Copy of Raw Data'!L:L,"ERROR",0,1)</f>
        <v>24.18</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30 to 40</v>
      </c>
      <c r="N236" s="9">
        <f>_xlfn.XLOOKUP($E236,'Copy of Raw Data'!$E:$E,'Copy of Raw Data'!N:N,"ERROR",0,1)</f>
        <v>31</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20% to 25%</v>
      </c>
      <c r="P236" s="16">
        <f t="shared" si="46"/>
        <v>0.22</v>
      </c>
      <c r="Q236" s="9">
        <f>_xlfn.XLOOKUP($E236,'Copy of Raw Data'!$E:$E,'Copy of Raw Data'!Q:Q,"ERROR",0,1)</f>
        <v>9</v>
      </c>
      <c r="R236" s="9" t="str">
        <f>_xlfn.XLOOKUP($E236,'Copy of Raw Data'!$E:$E,'Copy of Raw Data'!R:R,"ERROR",0,1)</f>
        <v>oz</v>
      </c>
      <c r="S236" s="17">
        <f t="shared" si="45"/>
        <v>2.68666666666667</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2 to 3</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0.1 to 0.2</v>
      </c>
      <c r="V236" s="17">
        <f t="shared" si="47"/>
        <v>0.116484424905122</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48"/>
        <v>0.0908578514259948</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8 to 10</v>
      </c>
      <c r="Z236" s="17">
        <f t="array" ref="Z236">_xlfn.IFS(AA236="oz",_xlfn.IFS(R236="oz",Q236,R236="fl oz",Q236*1.04,R236="ml",Q236*0.0338),AA236="fl oz",_xlfn.IFS(R236="oz",Q236/1.04,R236="fl oz",Q236,R236="ml",Q236*0.0338/1.04),AA236="ml",_xlfn.IFS(R236="oz",Q236/0.0338,R236="fl oz",Q236*1.04/0.0338,R236="ml",Q236))</f>
        <v>9</v>
      </c>
      <c r="AA236" s="9" t="str">
        <f>_xlfn.XLOOKUP($E236,'Copy of Raw Data'!$E:$E,'Copy of Raw Data'!AA:AA,"ERROR",0,1)</f>
        <v>oz</v>
      </c>
      <c r="AB236" s="9"/>
      <c r="AC236" s="9"/>
      <c r="AD236" s="9"/>
      <c r="AE236" s="9"/>
      <c r="AF236" s="9"/>
    </row>
    <row r="237" hidden="1" spans="1:32">
      <c r="A237" s="9" t="str">
        <f>_xlfn.XLOOKUP($E237,'Copy of Raw Data'!$E:$E,'Copy of Raw Data'!A:A,"ERROR",0,1)</f>
        <v>US</v>
      </c>
      <c r="B237" s="9" t="str">
        <f>_xlfn.XLOOKUP($E237,'Copy of Raw Data'!$E:$E,'Copy of Raw Data'!B:B,"ERROR",0,1)</f>
        <v>Hair Mousses</v>
      </c>
      <c r="C237" s="9" t="str">
        <f>_xlfn.XLOOKUP($E237,'Copy of Raw Data'!$E:$E,'Copy of Raw Data'!C:C,"ERROR",0,1)</f>
        <v>John Frieda</v>
      </c>
      <c r="D237" s="9" t="str">
        <f>_xlfn.XLOOKUP($E237,'Copy of Raw Data'!$E:$E,'Copy of Raw Data'!D:D,"ERROR",0,1)</f>
        <v>www.amazon.com/dp/B00GMP1SCQ</v>
      </c>
      <c r="E237" s="9" t="s">
        <v>862</v>
      </c>
      <c r="F237" s="9" t="str">
        <f>_xlfn.XLOOKUP($E237,'Copy of Raw Data'!$E:$E,'Copy of Raw Data'!F:F,"ERROR",0,1)</f>
        <v>John Frieda Collection Luxurious Volume Perfectly Full Mousse, 7.5 Ounce (Pack of 3)</v>
      </c>
      <c r="G237" s="9">
        <f>_xlfn.XLOOKUP($E237,'Copy of Raw Data'!$E:$E,'Copy of Raw Data'!G:G,"ERROR",0,1)</f>
        <v>77</v>
      </c>
      <c r="H237" s="9">
        <f>_xlfn.XLOOKUP($E237,'Copy of Raw Data'!$E:$E,'Copy of Raw Data'!H:H,"ERROR",0,1)</f>
        <v>1998.84</v>
      </c>
      <c r="I237" s="9">
        <f>_xlfn.XLOOKUP($E237,'Copy of Raw Data'!$E:$E,'Copy of Raw Data'!I:I,"ERROR",0,1)</f>
        <v>8.39845180714261e-5</v>
      </c>
      <c r="J237" s="9" t="str">
        <f>_xlfn.XLOOKUP($E237,'Copy of Raw Data'!$E:$E,'Copy of 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_xlfn.XLOOKUP($E237,'Copy of Raw Data'!$E:$E,'Copy of Raw Data'!L:L,"ERROR",0,1)</f>
        <v>26.04</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20 to 30</v>
      </c>
      <c r="N237" s="9">
        <f>_xlfn.XLOOKUP($E237,'Copy of Raw Data'!$E:$E,'Copy of Raw Data'!N:N,"ERROR",0,1)</f>
        <v>27.99</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6% to 8%</v>
      </c>
      <c r="P237" s="16">
        <f t="shared" si="46"/>
        <v>0.0696677384780278</v>
      </c>
      <c r="Q237" s="9">
        <f>_xlfn.XLOOKUP($E237,'Copy of Raw Data'!$E:$E,'Copy of Raw Data'!Q:Q,"ERROR",0,1)</f>
        <v>22.5</v>
      </c>
      <c r="R237" s="9" t="str">
        <f>_xlfn.XLOOKUP($E237,'Copy of Raw Data'!$E:$E,'Copy of Raw Data'!R:R,"ERROR",0,1)</f>
        <v>fl oz</v>
      </c>
      <c r="S237" s="17">
        <f t="shared" si="45"/>
        <v>1.11282051282051</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1 to 2</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 to 0.05</v>
      </c>
      <c r="V237" s="17">
        <f t="shared" si="47"/>
        <v>0.0404516011550168</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 to 0.05</v>
      </c>
      <c r="X237" s="17">
        <f t="shared" si="48"/>
        <v>0.0376334295847316</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20 to 25</v>
      </c>
      <c r="Z237" s="17">
        <f t="array" ref="Z237">_xlfn.IFS(AA237="oz",_xlfn.IFS(R237="oz",Q237,R237="fl oz",Q237*1.04,R237="ml",Q237*0.0338),AA237="fl oz",_xlfn.IFS(R237="oz",Q237/1.04,R237="fl oz",Q237,R237="ml",Q237*0.0338/1.04),AA237="ml",_xlfn.IFS(R237="oz",Q237/0.0338,R237="fl oz",Q237*1.04/0.0338,R237="ml",Q237))</f>
        <v>23.4</v>
      </c>
      <c r="AA237" s="9" t="str">
        <f>_xlfn.XLOOKUP($E237,'Copy of Raw Data'!$E:$E,'Copy of Raw Data'!AA:AA,"ERROR",0,1)</f>
        <v>oz</v>
      </c>
      <c r="AB237" s="9"/>
      <c r="AC237" s="9"/>
      <c r="AD237" s="9"/>
      <c r="AE237" s="9"/>
      <c r="AF237" s="9"/>
    </row>
    <row r="238" hidden="1" spans="1:32">
      <c r="A238" s="9" t="str">
        <f>_xlfn.XLOOKUP($E238,'Copy of Raw Data'!$E:$E,'Copy of Raw Data'!A:A,"ERROR",0,1)</f>
        <v>US</v>
      </c>
      <c r="B238" s="9" t="str">
        <f>_xlfn.XLOOKUP($E238,'Copy of Raw Data'!$E:$E,'Copy of Raw Data'!B:B,"ERROR",0,1)</f>
        <v>Hair Mousses</v>
      </c>
      <c r="C238" s="9" t="str">
        <f>_xlfn.XLOOKUP($E238,'Copy of Raw Data'!$E:$E,'Copy of Raw Data'!C:C,"ERROR",0,1)</f>
        <v>rusk</v>
      </c>
      <c r="D238" s="9" t="str">
        <f>_xlfn.XLOOKUP($E238,'Copy of Raw Data'!$E:$E,'Copy of Raw Data'!D:D,"ERROR",0,1)</f>
        <v>www.amazon.com/dp/B005S3WQ1U</v>
      </c>
      <c r="E238" s="9" t="s">
        <v>865</v>
      </c>
      <c r="F238" s="9" t="str">
        <f>_xlfn.XLOOKUP($E238,'Copy of Raw Data'!$E:$E,'Copy of Raw Data'!F:F,"ERROR",0,1)</f>
        <v>RUSK Plumping Firm Hold Mousse, 8.5 oz</v>
      </c>
      <c r="G238" s="9">
        <f>_xlfn.XLOOKUP($E238,'Copy of Raw Data'!$E:$E,'Copy of Raw Data'!G:G,"ERROR",0,1)</f>
        <v>138</v>
      </c>
      <c r="H238" s="9">
        <f>_xlfn.XLOOKUP($E238,'Copy of Raw Data'!$E:$E,'Copy of Raw Data'!H:H,"ERROR",0,1)</f>
        <v>1975.43</v>
      </c>
      <c r="I238" s="9">
        <f>_xlfn.XLOOKUP($E238,'Copy of Raw Data'!$E:$E,'Copy of Raw Data'!I:I,"ERROR",0,1)</f>
        <v>8.05761265749994e-5</v>
      </c>
      <c r="J238" s="9" t="str">
        <f>_xlfn.XLOOKUP($E238,'Copy of Raw Data'!$E:$E,'Copy of 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10 to 15</v>
      </c>
      <c r="L238" s="9">
        <f>_xlfn.XLOOKUP($E238,'Copy of Raw Data'!$E:$E,'Copy of Raw Data'!L:L,"ERROR",0,1)</f>
        <v>14.29</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10 to 15</v>
      </c>
      <c r="N238" s="9">
        <f>_xlfn.XLOOKUP($E238,'Copy of Raw Data'!$E:$E,'Copy of Raw Data'!N:N,"ERROR",0,1)</f>
        <v>14.42</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0% to 2%</v>
      </c>
      <c r="P238" s="16">
        <f t="shared" si="46"/>
        <v>0.00901525658807218</v>
      </c>
      <c r="Q238" s="9">
        <f>_xlfn.XLOOKUP($E238,'Copy of Raw Data'!$E:$E,'Copy of Raw Data'!Q:Q,"ERROR",0,1)</f>
        <v>8.5</v>
      </c>
      <c r="R238" s="9" t="str">
        <f>_xlfn.XLOOKUP($E238,'Copy of Raw Data'!$E:$E,'Copy of Raw Data'!R:R,"ERROR",0,1)</f>
        <v>oz</v>
      </c>
      <c r="S238" s="17">
        <f t="shared" si="45"/>
        <v>1.68117647058824</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7">
        <f t="shared" si="47"/>
        <v>0.0573713421790766</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7">
        <f t="shared" si="48"/>
        <v>0.0568541248085301</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8 to 10</v>
      </c>
      <c r="Z238" s="17">
        <f t="array" ref="Z238">_xlfn.IFS(AA238="oz",_xlfn.IFS(R238="oz",Q238,R238="fl oz",Q238*1.04,R238="ml",Q238*0.0338),AA238="fl oz",_xlfn.IFS(R238="oz",Q238/1.04,R238="fl oz",Q238,R238="ml",Q238*0.0338/1.04),AA238="ml",_xlfn.IFS(R238="oz",Q238/0.0338,R238="fl oz",Q238*1.04/0.0338,R238="ml",Q238))</f>
        <v>8.5</v>
      </c>
      <c r="AA238" s="9" t="str">
        <f>_xlfn.XLOOKUP($E238,'Copy of Raw Data'!$E:$E,'Copy of Raw Data'!AA:AA,"ERROR",0,1)</f>
        <v>oz</v>
      </c>
      <c r="AB238" s="9"/>
      <c r="AC238" s="9"/>
      <c r="AD238" s="9"/>
      <c r="AE238" s="9"/>
      <c r="AF238" s="9"/>
    </row>
    <row r="239" hidden="1" spans="1:32">
      <c r="A239" s="9" t="str">
        <f>_xlfn.XLOOKUP($E239,'Copy of Raw Data'!$E:$E,'Copy of Raw Data'!A:A,"ERROR",0,1)</f>
        <v>US</v>
      </c>
      <c r="B239" s="9" t="str">
        <f>_xlfn.XLOOKUP($E239,'Copy of Raw Data'!$E:$E,'Copy of Raw Data'!B:B,"ERROR",0,1)</f>
        <v>Hair Mousses</v>
      </c>
      <c r="C239" s="9" t="str">
        <f>_xlfn.XLOOKUP($E239,'Copy of Raw Data'!$E:$E,'Copy of Raw Data'!C:C,"ERROR",0,1)</f>
        <v>kerastase</v>
      </c>
      <c r="D239" s="9" t="str">
        <f>_xlfn.XLOOKUP($E239,'Copy of Raw Data'!$E:$E,'Copy of Raw Data'!D:D,"ERROR",0,1)</f>
        <v>www.amazon.com/dp/B00UXOXJ10</v>
      </c>
      <c r="E239" s="9" t="s">
        <v>869</v>
      </c>
      <c r="F239" s="9" t="str">
        <f>_xlfn.XLOOKUP($E239,'Copy of Raw Data'!$E:$E,'Copy of Raw Data'!F:F,"ERROR",0,1)</f>
        <v>KERASTASE Densifique Mousse Fluid Ounce, Multicolor, 5.1 Fl Oz</v>
      </c>
      <c r="G239" s="9">
        <f>_xlfn.XLOOKUP($E239,'Copy of Raw Data'!$E:$E,'Copy of Raw Data'!G:G,"ERROR",0,1)</f>
        <v>52</v>
      </c>
      <c r="H239" s="9">
        <f>_xlfn.XLOOKUP($E239,'Copy of Raw Data'!$E:$E,'Copy of Raw Data'!H:H,"ERROR",0,1)</f>
        <v>1895.26</v>
      </c>
      <c r="I239" s="9">
        <f>_xlfn.XLOOKUP($E239,'Copy of Raw Data'!$E:$E,'Copy of Raw Data'!I:I,"ERROR",0,1)</f>
        <v>7.83942798543231e-5</v>
      </c>
      <c r="J239" s="9" t="str">
        <f>_xlfn.XLOOKUP($E239,'Copy of Raw Data'!$E:$E,'Copy of 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30 to 40</v>
      </c>
      <c r="L239" s="9">
        <f>_xlfn.XLOOKUP($E239,'Copy of Raw Data'!$E:$E,'Copy of Raw Data'!L:L,"ERROR",0,1)</f>
        <v>36.63</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40 to 50</v>
      </c>
      <c r="N239" s="9">
        <f>_xlfn.XLOOKUP($E239,'Copy of Raw Data'!$E:$E,'Copy of Raw Data'!N:N,"ERROR",0,1)</f>
        <v>43.5</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15% to 20%</v>
      </c>
      <c r="P239" s="16">
        <f t="shared" si="46"/>
        <v>0.157931034482759</v>
      </c>
      <c r="Q239" s="9">
        <f>_xlfn.XLOOKUP($E239,'Copy of Raw Data'!$E:$E,'Copy of Raw Data'!Q:Q,"ERROR",0,1)</f>
        <v>5.1</v>
      </c>
      <c r="R239" s="9" t="str">
        <f>_xlfn.XLOOKUP($E239,'Copy of Raw Data'!$E:$E,'Copy of Raw Data'!R:R,"ERROR",0,1)</f>
        <v>fl oz</v>
      </c>
      <c r="S239" s="17">
        <f t="shared" si="45"/>
        <v>6.90610859728507</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5 to 10</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0.2 to 0.3</v>
      </c>
      <c r="V239" s="17">
        <f t="shared" si="47"/>
        <v>0.277353989383272</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0.2 to 0.3</v>
      </c>
      <c r="X239" s="17">
        <f t="shared" si="48"/>
        <v>0.233551186922052</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4 to 6</v>
      </c>
      <c r="Z239" s="17">
        <f t="array" ref="Z239">_xlfn.IFS(AA239="oz",_xlfn.IFS(R239="oz",Q239,R239="fl oz",Q239*1.04,R239="ml",Q239*0.0338),AA239="fl oz",_xlfn.IFS(R239="oz",Q239/1.04,R239="fl oz",Q239,R239="ml",Q239*0.0338/1.04),AA239="ml",_xlfn.IFS(R239="oz",Q239/0.0338,R239="fl oz",Q239*1.04/0.0338,R239="ml",Q239))</f>
        <v>5.304</v>
      </c>
      <c r="AA239" s="9" t="str">
        <f>_xlfn.XLOOKUP($E239,'Copy of Raw Data'!$E:$E,'Copy of Raw Data'!AA:AA,"ERROR",0,1)</f>
        <v>oz</v>
      </c>
      <c r="AB239" s="9"/>
      <c r="AC239" s="9"/>
      <c r="AD239" s="9"/>
      <c r="AE239" s="9"/>
      <c r="AF239" s="9"/>
    </row>
    <row r="240" hidden="1" spans="1:32">
      <c r="A240" s="9" t="str">
        <f>_xlfn.XLOOKUP($E240,'Copy of Raw Data'!$E:$E,'Copy of Raw Data'!A:A,"ERROR",0,1)</f>
        <v>US</v>
      </c>
      <c r="B240" s="9" t="str">
        <f>_xlfn.XLOOKUP($E240,'Copy of Raw Data'!$E:$E,'Copy of Raw Data'!B:B,"ERROR",0,1)</f>
        <v>Hair Mousses</v>
      </c>
      <c r="C240" s="9" t="str">
        <f>_xlfn.XLOOKUP($E240,'Copy of Raw Data'!$E:$E,'Copy of Raw Data'!C:C,"ERROR",0,1)</f>
        <v>tigi</v>
      </c>
      <c r="D240" s="9" t="str">
        <f>_xlfn.XLOOKUP($E240,'Copy of Raw Data'!$E:$E,'Copy of Raw Data'!D:D,"ERROR",0,1)</f>
        <v>www.amazon.com/dp/B00KQ3V2HQ</v>
      </c>
      <c r="E240" s="9" t="s">
        <v>872</v>
      </c>
      <c r="F240" s="9" t="str">
        <f>_xlfn.XLOOKUP($E240,'Copy of Raw Data'!$E:$E,'Copy of Raw Data'!F:F,"ERROR",0,1)</f>
        <v>TIGI Catwalk Strong Hold Mousse for Unisex, 6.7 Ounce</v>
      </c>
      <c r="G240" s="9">
        <f>_xlfn.XLOOKUP($E240,'Copy of Raw Data'!$E:$E,'Copy of Raw Data'!G:G,"ERROR",0,1)</f>
        <v>87</v>
      </c>
      <c r="H240" s="9">
        <f>_xlfn.XLOOKUP($E240,'Copy of Raw Data'!$E:$E,'Copy of Raw Data'!H:H,"ERROR",0,1)</f>
        <v>1843.94</v>
      </c>
      <c r="I240" s="9">
        <f>_xlfn.XLOOKUP($E240,'Copy of Raw Data'!$E:$E,'Copy of Raw Data'!I:I,"ERROR",0,1)</f>
        <v>7.72332074860131e-5</v>
      </c>
      <c r="J240" s="9" t="str">
        <f>_xlfn.XLOOKUP($E240,'Copy of Raw Data'!$E:$E,'Copy of 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20 to 30</v>
      </c>
      <c r="L240" s="9">
        <f>_xlfn.XLOOKUP($E240,'Copy of Raw Data'!$E:$E,'Copy of Raw Data'!L:L,"ERROR",0,1)</f>
        <v>21.25</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20 to 30</v>
      </c>
      <c r="N240" s="9">
        <f>_xlfn.XLOOKUP($E240,'Copy of Raw Data'!$E:$E,'Copy of Raw Data'!N:N,"ERROR",0,1)</f>
        <v>22.76</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6% to 8%</v>
      </c>
      <c r="P240" s="16">
        <f t="shared" si="46"/>
        <v>0.0663444639718806</v>
      </c>
      <c r="Q240" s="9">
        <f>_xlfn.XLOOKUP($E240,'Copy of Raw Data'!$E:$E,'Copy of Raw Data'!Q:Q,"ERROR",0,1)</f>
        <v>6.7</v>
      </c>
      <c r="R240" s="9" t="str">
        <f>_xlfn.XLOOKUP($E240,'Copy of Raw Data'!$E:$E,'Copy of Raw Data'!R:R,"ERROR",0,1)</f>
        <v>oz</v>
      </c>
      <c r="S240" s="17">
        <f t="shared" si="45"/>
        <v>3.17164179104478</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3 to 4</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0.1 to 0.2</v>
      </c>
      <c r="V240" s="17">
        <f t="shared" si="47"/>
        <v>0.114880450638253</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0.1 to 0.2</v>
      </c>
      <c r="X240" s="17">
        <f t="shared" si="48"/>
        <v>0.10725876871981</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6 to 8</v>
      </c>
      <c r="Z240" s="17">
        <f t="array" ref="Z240">_xlfn.IFS(AA240="oz",_xlfn.IFS(R240="oz",Q240,R240="fl oz",Q240*1.04,R240="ml",Q240*0.0338),AA240="fl oz",_xlfn.IFS(R240="oz",Q240/1.04,R240="fl oz",Q240,R240="ml",Q240*0.0338/1.04),AA240="ml",_xlfn.IFS(R240="oz",Q240/0.0338,R240="fl oz",Q240*1.04/0.0338,R240="ml",Q240))</f>
        <v>6.7</v>
      </c>
      <c r="AA240" s="9" t="str">
        <f>_xlfn.XLOOKUP($E240,'Copy of Raw Data'!$E:$E,'Copy of Raw Data'!AA:AA,"ERROR",0,1)</f>
        <v>oz</v>
      </c>
      <c r="AB240" s="9"/>
      <c r="AC240" s="9"/>
      <c r="AD240" s="9"/>
      <c r="AE240" s="9"/>
      <c r="AF240" s="9"/>
    </row>
    <row r="241" hidden="1" spans="1:32">
      <c r="A241" s="9" t="str">
        <f>_xlfn.XLOOKUP($E241,'Copy of Raw Data'!$E:$E,'Copy of Raw Data'!A:A,"ERROR",0,1)</f>
        <v>US</v>
      </c>
      <c r="B241" s="9" t="str">
        <f>_xlfn.XLOOKUP($E241,'Copy of Raw Data'!$E:$E,'Copy of Raw Data'!B:B,"ERROR",0,1)</f>
        <v>Hair Mousses</v>
      </c>
      <c r="C241" s="9" t="str">
        <f>_xlfn.XLOOKUP($E241,'Copy of Raw Data'!$E:$E,'Copy of Raw Data'!C:C,"ERROR",0,1)</f>
        <v>tresemme</v>
      </c>
      <c r="D241" s="9" t="str">
        <f>_xlfn.XLOOKUP($E241,'Copy of Raw Data'!$E:$E,'Copy of Raw Data'!D:D,"ERROR",0,1)</f>
        <v>www.amazon.com/dp/B000RK7VW8</v>
      </c>
      <c r="E241" s="9" t="s">
        <v>875</v>
      </c>
      <c r="F241" s="9" t="str">
        <f>_xlfn.XLOOKUP($E241,'Copy of Raw Data'!$E:$E,'Copy of Raw Data'!F:F,"ERROR",0,1)</f>
        <v>TRESemmé Extra Hold Volumizing Mousse For 24H Touchable Hold &amp; Volume with Pro Lock Tech 15 oz</v>
      </c>
      <c r="G241" s="9">
        <f>_xlfn.XLOOKUP($E241,'Copy of Raw Data'!$E:$E,'Copy of Raw Data'!G:G,"ERROR",0,1)</f>
        <v>245</v>
      </c>
      <c r="H241" s="9">
        <f>_xlfn.XLOOKUP($E241,'Copy of Raw Data'!$E:$E,'Copy of Raw Data'!H:H,"ERROR",0,1)</f>
        <v>1816.63</v>
      </c>
      <c r="I241" s="9">
        <f>_xlfn.XLOOKUP($E241,'Copy of Raw Data'!$E:$E,'Copy of Raw Data'!I:I,"ERROR",0,1)</f>
        <v>7.59076038080963e-5</v>
      </c>
      <c r="J241" s="9" t="str">
        <f>_xlfn.XLOOKUP($E241,'Copy of Raw Data'!$E:$E,'Copy of 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5 to 10</v>
      </c>
      <c r="L241" s="9">
        <f>_xlfn.XLOOKUP($E241,'Copy of Raw Data'!$E:$E,'Copy of Raw Data'!L:L,"ERROR",0,1)</f>
        <v>7.51</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10 to 15</v>
      </c>
      <c r="N241" s="9">
        <f>_xlfn.XLOOKUP($E241,'Copy of Raw Data'!$E:$E,'Copy of Raw Data'!N:N,"ERROR",0,1)</f>
        <v>10.94</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30% to 40%</v>
      </c>
      <c r="P241" s="16">
        <f t="shared" si="46"/>
        <v>0.313528336380256</v>
      </c>
      <c r="Q241" s="9">
        <f>_xlfn.XLOOKUP($E241,'Copy of Raw Data'!$E:$E,'Copy of Raw Data'!Q:Q,"ERROR",0,1)</f>
        <v>15</v>
      </c>
      <c r="R241" s="9" t="str">
        <f>_xlfn.XLOOKUP($E241,'Copy of Raw Data'!$E:$E,'Copy of Raw Data'!R:R,"ERROR",0,1)</f>
        <v>oz</v>
      </c>
      <c r="S241" s="17">
        <f t="shared" si="45"/>
        <v>0.500666666666667</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0.5 to 0.75</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 to 0.05</v>
      </c>
      <c r="V241" s="17">
        <f t="shared" si="47"/>
        <v>0.0246646375831361</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 to 0.05</v>
      </c>
      <c r="X241" s="17">
        <f t="shared" si="48"/>
        <v>0.0169315747942735</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10 to 15</v>
      </c>
      <c r="Z241" s="17">
        <f t="array" ref="Z241">_xlfn.IFS(AA241="oz",_xlfn.IFS(R241="oz",Q241,R241="fl oz",Q241*1.04,R241="ml",Q241*0.0338),AA241="fl oz",_xlfn.IFS(R241="oz",Q241/1.04,R241="fl oz",Q241,R241="ml",Q241*0.0338/1.04),AA241="ml",_xlfn.IFS(R241="oz",Q241/0.0338,R241="fl oz",Q241*1.04/0.0338,R241="ml",Q241))</f>
        <v>15</v>
      </c>
      <c r="AA241" s="9" t="str">
        <f>_xlfn.XLOOKUP($E241,'Copy of Raw Data'!$E:$E,'Copy of Raw Data'!AA:AA,"ERROR",0,1)</f>
        <v>oz</v>
      </c>
      <c r="AB241" s="9"/>
      <c r="AC241" s="9"/>
      <c r="AD241" s="9"/>
      <c r="AE241" s="9"/>
      <c r="AF241" s="9"/>
    </row>
    <row r="242" hidden="1" spans="1:32">
      <c r="A242" s="9" t="str">
        <f>_xlfn.XLOOKUP($E242,'Copy of Raw Data'!$E:$E,'Copy of Raw Data'!A:A,"ERROR",0,1)</f>
        <v>US</v>
      </c>
      <c r="B242" s="9" t="str">
        <f>_xlfn.XLOOKUP($E242,'Copy of Raw Data'!$E:$E,'Copy of Raw Data'!B:B,"ERROR",0,1)</f>
        <v>Hair Mousses</v>
      </c>
      <c r="C242" s="9" t="str">
        <f>_xlfn.XLOOKUP($E242,'Copy of Raw Data'!$E:$E,'Copy of Raw Data'!C:C,"ERROR",0,1)</f>
        <v>TRESemmé</v>
      </c>
      <c r="D242" s="9" t="str">
        <f>_xlfn.XLOOKUP($E242,'Copy of Raw Data'!$E:$E,'Copy of Raw Data'!D:D,"ERROR",0,1)</f>
        <v>www.amazon.com/dp/B01MDOMSVN</v>
      </c>
      <c r="E242" s="9" t="s">
        <v>878</v>
      </c>
      <c r="F242" s="9" t="str">
        <f>_xlfn.XLOOKUP($E242,'Copy of Raw Data'!$E:$E,'Copy of Raw Data'!F:F,"ERROR",0,1)</f>
        <v>Tresemme Mousse Extra Firm Control 10.5oz (2 Pack) by TRESemme</v>
      </c>
      <c r="G242" s="9">
        <f>_xlfn.XLOOKUP($E242,'Copy of Raw Data'!$E:$E,'Copy of Raw Data'!G:G,"ERROR",0,1)</f>
        <v>68</v>
      </c>
      <c r="H242" s="9">
        <f>_xlfn.XLOOKUP($E242,'Copy of Raw Data'!$E:$E,'Copy of Raw Data'!H:H,"ERROR",0,1)</f>
        <v>1785.45</v>
      </c>
      <c r="I242" s="9">
        <f>_xlfn.XLOOKUP($E242,'Copy of Raw Data'!$E:$E,'Copy of Raw Data'!I:I,"ERROR",0,1)</f>
        <v>7.43460443760924e-5</v>
      </c>
      <c r="J242" s="9" t="str">
        <f>_xlfn.XLOOKUP($E242,'Copy of Raw Data'!$E:$E,'Copy of 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20 to 30</v>
      </c>
      <c r="L242" s="9">
        <f>_xlfn.XLOOKUP($E242,'Copy of Raw Data'!$E:$E,'Copy of Raw Data'!L:L,"ERROR",0,1)</f>
        <v>26.27</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20 to 30</v>
      </c>
      <c r="N242" s="9">
        <f>_xlfn.XLOOKUP($E242,'Copy of Raw Data'!$E:$E,'Copy of Raw Data'!N:N,"ERROR",0,1)</f>
        <v>26.66</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0% to 2%</v>
      </c>
      <c r="P242" s="16">
        <f t="shared" si="46"/>
        <v>0.0146286571642911</v>
      </c>
      <c r="Q242" s="9">
        <f>_xlfn.XLOOKUP($E242,'Copy of Raw Data'!$E:$E,'Copy of Raw Data'!Q:Q,"ERROR",0,1)</f>
        <v>21</v>
      </c>
      <c r="R242" s="9" t="str">
        <f>_xlfn.XLOOKUP($E242,'Copy of Raw Data'!$E:$E,'Copy of Raw Data'!R:R,"ERROR",0,1)</f>
        <v>oz</v>
      </c>
      <c r="S242" s="17">
        <f t="shared" si="45"/>
        <v>1.25095238095238</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1 to 2</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47"/>
        <v>0.0429328308936019</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48"/>
        <v>0.042304781229367</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20 to 25</v>
      </c>
      <c r="Z242" s="17">
        <f t="array" ref="Z242">_xlfn.IFS(AA242="oz",_xlfn.IFS(R242="oz",Q242,R242="fl oz",Q242*1.04,R242="ml",Q242*0.0338),AA242="fl oz",_xlfn.IFS(R242="oz",Q242/1.04,R242="fl oz",Q242,R242="ml",Q242*0.0338/1.04),AA242="ml",_xlfn.IFS(R242="oz",Q242/0.0338,R242="fl oz",Q242*1.04/0.0338,R242="ml",Q242))</f>
        <v>21</v>
      </c>
      <c r="AA242" s="9" t="str">
        <f>_xlfn.XLOOKUP($E242,'Copy of Raw Data'!$E:$E,'Copy of Raw Data'!AA:AA,"ERROR",0,1)</f>
        <v>oz</v>
      </c>
      <c r="AB242" s="9"/>
      <c r="AC242" s="9"/>
      <c r="AD242" s="9"/>
      <c r="AE242" s="9"/>
      <c r="AF242" s="9"/>
    </row>
    <row r="243" hidden="1" spans="1:32">
      <c r="A243" s="9" t="str">
        <f>_xlfn.XLOOKUP($E243,'Copy of Raw Data'!$E:$E,'Copy of Raw Data'!A:A,"ERROR",0,1)</f>
        <v>US</v>
      </c>
      <c r="B243" s="9" t="str">
        <f>_xlfn.XLOOKUP($E243,'Copy of Raw Data'!$E:$E,'Copy of Raw Data'!B:B,"ERROR",0,1)</f>
        <v>Hair Mousses</v>
      </c>
      <c r="C243" s="9" t="str">
        <f>_xlfn.XLOOKUP($E243,'Copy of Raw Data'!$E:$E,'Copy of Raw Data'!C:C,"ERROR",0,1)</f>
        <v>herbal essences</v>
      </c>
      <c r="D243" s="9" t="str">
        <f>_xlfn.XLOOKUP($E243,'Copy of Raw Data'!$E:$E,'Copy of Raw Data'!D:D,"ERROR",0,1)</f>
        <v>www.amazon.com/dp/B000NP7A28</v>
      </c>
      <c r="E243" s="9" t="s">
        <v>881</v>
      </c>
      <c r="F243" s="9" t="str">
        <f>_xlfn.XLOOKUP($E243,'Copy of Raw Data'!$E:$E,'Copy of Raw Data'!F:F,"ERROR",0,1)</f>
        <v>Herbal Essences Body Envy Volumizing Mousse 6.8 oz</v>
      </c>
      <c r="G243" s="9">
        <f>_xlfn.XLOOKUP($E243,'Copy of Raw Data'!$E:$E,'Copy of Raw Data'!G:G,"ERROR",0,1)</f>
        <v>257</v>
      </c>
      <c r="H243" s="9">
        <f>_xlfn.XLOOKUP($E243,'Copy of Raw Data'!$E:$E,'Copy of Raw Data'!H:H,"ERROR",0,1)</f>
        <v>1748.72</v>
      </c>
      <c r="I243" s="9">
        <f>_xlfn.XLOOKUP($E243,'Copy of Raw Data'!$E:$E,'Copy of Raw Data'!I:I,"ERROR",0,1)</f>
        <v>7.0285054532776e-5</v>
      </c>
      <c r="J243" s="9" t="str">
        <f>_xlfn.XLOOKUP($E243,'Copy of Raw Data'!$E:$E,'Copy of 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5 to 10</v>
      </c>
      <c r="L243" s="9">
        <f>_xlfn.XLOOKUP($E243,'Copy of Raw Data'!$E:$E,'Copy of Raw Data'!L:L,"ERROR",0,1)</f>
        <v>6.7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5 to 10</v>
      </c>
      <c r="N243" s="9">
        <f>_xlfn.XLOOKUP($E243,'Copy of Raw Data'!$E:$E,'Copy of Raw Data'!N:N,"ERROR",0,1)</f>
        <v>9.15</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25% to 30%</v>
      </c>
      <c r="P243" s="16">
        <f t="shared" si="46"/>
        <v>0.26775956284153</v>
      </c>
      <c r="Q243" s="9">
        <f>_xlfn.XLOOKUP($E243,'Copy of Raw Data'!$E:$E,'Copy of Raw Data'!Q:Q,"ERROR",0,1)</f>
        <v>6.8</v>
      </c>
      <c r="R243" s="9" t="str">
        <f>_xlfn.XLOOKUP($E243,'Copy of Raw Data'!$E:$E,'Copy of Raw Data'!R:R,"ERROR",0,1)</f>
        <v>oz</v>
      </c>
      <c r="S243" s="17">
        <f t="shared" si="45"/>
        <v>0.985294117647059</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0.75 to 1</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47"/>
        <v>0.0455051821201934</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48"/>
        <v>0.0333207344486662</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6 to 8</v>
      </c>
      <c r="Z243" s="17">
        <f t="array" ref="Z243">_xlfn.IFS(AA243="oz",_xlfn.IFS(R243="oz",Q243,R243="fl oz",Q243*1.04,R243="ml",Q243*0.0338),AA243="fl oz",_xlfn.IFS(R243="oz",Q243/1.04,R243="fl oz",Q243,R243="ml",Q243*0.0338/1.04),AA243="ml",_xlfn.IFS(R243="oz",Q243/0.0338,R243="fl oz",Q243*1.04/0.0338,R243="ml",Q243))</f>
        <v>6.8</v>
      </c>
      <c r="AA243" s="9" t="str">
        <f>_xlfn.XLOOKUP($E243,'Copy of Raw Data'!$E:$E,'Copy of Raw Data'!AA:AA,"ERROR",0,1)</f>
        <v>oz</v>
      </c>
      <c r="AB243" s="9"/>
      <c r="AC243" s="9"/>
      <c r="AD243" s="9"/>
      <c r="AE243" s="9"/>
      <c r="AF243" s="9"/>
    </row>
    <row r="244" hidden="1" spans="1:32">
      <c r="A244" s="9" t="str">
        <f>_xlfn.XLOOKUP($E244,'Copy of Raw Data'!$E:$E,'Copy of Raw Data'!A:A,"ERROR",0,1)</f>
        <v>US</v>
      </c>
      <c r="B244" s="9" t="str">
        <f>_xlfn.XLOOKUP($E244,'Copy of Raw Data'!$E:$E,'Copy of Raw Data'!B:B,"ERROR",0,1)</f>
        <v>Hair Mousses</v>
      </c>
      <c r="C244" s="9" t="str">
        <f>_xlfn.XLOOKUP($E244,'Copy of Raw Data'!$E:$E,'Copy of Raw Data'!C:C,"ERROR",0,1)</f>
        <v>condition 3-n-1</v>
      </c>
      <c r="D244" s="9" t="str">
        <f>_xlfn.XLOOKUP($E244,'Copy of Raw Data'!$E:$E,'Copy of Raw Data'!D:D,"ERROR",0,1)</f>
        <v>www.amazon.com/dp/B00OQKBET6</v>
      </c>
      <c r="E244" s="9" t="s">
        <v>885</v>
      </c>
      <c r="F244" s="9" t="str">
        <f>_xlfn.XLOOKUP($E244,'Copy of Raw Data'!$E:$E,'Copy of Raw Data'!F:F,"ERROR",0,1)</f>
        <v>Condition 3-N-1 Mousse 6 Ounce Maximum With Sunscreen (177ml) (6 Pack), (SG_B00OQKBET6_US)</v>
      </c>
      <c r="G244" s="9">
        <f>_xlfn.XLOOKUP($E244,'Copy of Raw Data'!$E:$E,'Copy of Raw Data'!G:G,"ERROR",0,1)</f>
        <v>65</v>
      </c>
      <c r="H244" s="9">
        <f>_xlfn.XLOOKUP($E244,'Copy of Raw Data'!$E:$E,'Copy of Raw Data'!H:H,"ERROR",0,1)</f>
        <v>1653.2</v>
      </c>
      <c r="I244" s="9">
        <f>_xlfn.XLOOKUP($E244,'Copy of Raw Data'!$E:$E,'Copy of Raw Data'!I:I,"ERROR",0,1)</f>
        <v>7.01047928395634e-5</v>
      </c>
      <c r="J244" s="9" t="str">
        <f>_xlfn.XLOOKUP($E244,'Copy of Raw Data'!$E:$E,'Copy of 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20 to 30</v>
      </c>
      <c r="L244" s="9">
        <f>_xlfn.XLOOKUP($E244,'Copy of Raw Data'!$E:$E,'Copy of Raw Data'!L:L,"ERROR",0,1)</f>
        <v>25.25</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20 to 30</v>
      </c>
      <c r="N244" s="9">
        <f>_xlfn.XLOOKUP($E244,'Copy of Raw Data'!$E:$E,'Copy of Raw Data'!N:N,"ERROR",0,1)</f>
        <v>25.5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0% to 2%</v>
      </c>
      <c r="P244" s="16">
        <f t="shared" si="46"/>
        <v>0.00980392156862745</v>
      </c>
      <c r="Q244" s="9">
        <f>_xlfn.XLOOKUP($E244,'Copy of Raw Data'!$E:$E,'Copy of Raw Data'!Q:Q,"ERROR",0,1)</f>
        <v>36</v>
      </c>
      <c r="R244" s="9" t="str">
        <f>_xlfn.XLOOKUP($E244,'Copy of Raw Data'!$E:$E,'Copy of Raw Data'!R:R,"ERROR",0,1)</f>
        <v>oz</v>
      </c>
      <c r="S244" s="17">
        <f t="shared" si="45"/>
        <v>0.701388888888889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0.5 to 0.75</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47"/>
        <v>0.0239544583474242</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48"/>
        <v>0.0237196107165671</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30 to 40</v>
      </c>
      <c r="Z244" s="17">
        <f t="array" ref="Z244">_xlfn.IFS(AA244="oz",_xlfn.IFS(R244="oz",Q244,R244="fl oz",Q244*1.04,R244="ml",Q244*0.0338),AA244="fl oz",_xlfn.IFS(R244="oz",Q244/1.04,R244="fl oz",Q244,R244="ml",Q244*0.0338/1.04),AA244="ml",_xlfn.IFS(R244="oz",Q244/0.0338,R244="fl oz",Q244*1.04/0.0338,R244="ml",Q244))</f>
        <v>36</v>
      </c>
      <c r="AA244" s="9" t="str">
        <f>_xlfn.XLOOKUP($E244,'Copy of Raw Data'!$E:$E,'Copy of Raw Data'!AA:AA,"ERROR",0,1)</f>
        <v>oz</v>
      </c>
      <c r="AB244" s="9"/>
      <c r="AC244" s="9"/>
      <c r="AD244" s="9"/>
      <c r="AE244" s="9"/>
      <c r="AF244" s="9"/>
    </row>
    <row r="245" hidden="1" spans="1:32">
      <c r="A245" s="9" t="str">
        <f>_xlfn.XLOOKUP($E245,'Copy of Raw Data'!$E:$E,'Copy of Raw Data'!A:A,"ERROR",0,1)</f>
        <v>US</v>
      </c>
      <c r="B245" s="9" t="str">
        <f>_xlfn.XLOOKUP($E245,'Copy of Raw Data'!$E:$E,'Copy of Raw Data'!B:B,"ERROR",0,1)</f>
        <v>Hair Mousses</v>
      </c>
      <c r="C245" s="9" t="str">
        <f>_xlfn.XLOOKUP($E245,'Copy of Raw Data'!$E:$E,'Copy of Raw Data'!C:C,"ERROR",0,1)</f>
        <v>OSiS+</v>
      </c>
      <c r="D245" s="9" t="str">
        <f>_xlfn.XLOOKUP($E245,'Copy of Raw Data'!$E:$E,'Copy of Raw Data'!D:D,"ERROR",0,1)</f>
        <v>www.amazon.com/dp/B06XGCVR57</v>
      </c>
      <c r="E245" s="9" t="s">
        <v>888</v>
      </c>
      <c r="F245" s="9" t="str">
        <f>_xlfn.XLOOKUP($E245,'Copy of Raw Data'!$E:$E,'Copy of Raw Data'!F:F,"ERROR",0,1)</f>
        <v>OSiS+ ELASTIC FINISH Flexible Hold Light Control Hairspray, 9.1-Ounce</v>
      </c>
      <c r="G245" s="9">
        <f>_xlfn.XLOOKUP($E245,'Copy of Raw Data'!$E:$E,'Copy of Raw Data'!G:G,"ERROR",0,1)</f>
        <v>127</v>
      </c>
      <c r="H245" s="9">
        <f>_xlfn.XLOOKUP($E245,'Copy of Raw Data'!$E:$E,'Copy of Raw Data'!H:H,"ERROR",0,1)</f>
        <v>1648.96</v>
      </c>
      <c r="I245" s="9">
        <f>_xlfn.XLOOKUP($E245,'Copy of Raw Data'!$E:$E,'Copy of Raw Data'!I:I,"ERROR",0,1)</f>
        <v>6.83710494789013e-5</v>
      </c>
      <c r="J245" s="9" t="str">
        <f>_xlfn.XLOOKUP($E245,'Copy of Raw Data'!$E:$E,'Copy of 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10 to 15</v>
      </c>
      <c r="L245" s="9">
        <f>_xlfn.XLOOKUP($E245,'Copy of Raw Data'!$E:$E,'Copy of Raw Data'!L:L,"ERROR",0,1)</f>
        <v>13.12</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10 to 15</v>
      </c>
      <c r="N245" s="9">
        <f>_xlfn.XLOOKUP($E245,'Copy of Raw Data'!$E:$E,'Copy of Raw Data'!N:N,"ERROR",0,1)</f>
        <v>14.9</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10% to 15%</v>
      </c>
      <c r="P245" s="16">
        <f t="shared" si="46"/>
        <v>0.119463087248322</v>
      </c>
      <c r="Q245" s="9">
        <f>_xlfn.XLOOKUP($E245,'Copy of Raw Data'!$E:$E,'Copy of Raw Data'!Q:Q,"ERROR",0,1)</f>
        <v>9.1</v>
      </c>
      <c r="R245" s="9" t="str">
        <f>_xlfn.XLOOKUP($E245,'Copy of Raw Data'!$E:$E,'Copy of Raw Data'!R:R,"ERROR",0,1)</f>
        <v>oz</v>
      </c>
      <c r="S245" s="17">
        <f t="shared" si="45"/>
        <v>1.44175824175824</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1 to 2</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0.05 to 0.1</v>
      </c>
      <c r="V245" s="17">
        <f t="shared" si="47"/>
        <v>0.0553724260183509</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48"/>
        <v>0.0487574650577694</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8 to 10</v>
      </c>
      <c r="Z245" s="17">
        <f t="array" ref="Z245">_xlfn.IFS(AA245="oz",_xlfn.IFS(R245="oz",Q245,R245="fl oz",Q245*1.04,R245="ml",Q245*0.0338),AA245="fl oz",_xlfn.IFS(R245="oz",Q245/1.04,R245="fl oz",Q245,R245="ml",Q245*0.0338/1.04),AA245="ml",_xlfn.IFS(R245="oz",Q245/0.0338,R245="fl oz",Q245*1.04/0.0338,R245="ml",Q245))</f>
        <v>9.1</v>
      </c>
      <c r="AA245" s="9" t="str">
        <f>_xlfn.XLOOKUP($E245,'Copy of Raw Data'!$E:$E,'Copy of Raw Data'!AA:AA,"ERROR",0,1)</f>
        <v>oz</v>
      </c>
      <c r="AB245" s="9"/>
      <c r="AC245" s="9"/>
      <c r="AD245" s="9"/>
      <c r="AE245" s="9"/>
      <c r="AF245" s="9"/>
    </row>
    <row r="246" hidden="1" spans="1:32">
      <c r="A246" s="9" t="str">
        <f>_xlfn.XLOOKUP($E246,'Copy of Raw Data'!$E:$E,'Copy of Raw Data'!A:A,"ERROR",0,1)</f>
        <v>US</v>
      </c>
      <c r="B246" s="9" t="str">
        <f>_xlfn.XLOOKUP($E246,'Copy of Raw Data'!$E:$E,'Copy of Raw Data'!B:B,"ERROR",0,1)</f>
        <v>Hair Mousses</v>
      </c>
      <c r="C246" s="9" t="str">
        <f>_xlfn.XLOOKUP($E246,'Copy of Raw Data'!$E:$E,'Copy of Raw Data'!C:C,"ERROR",0,1)</f>
        <v>Organic Root Stimulator</v>
      </c>
      <c r="D246" s="9" t="str">
        <f>_xlfn.XLOOKUP($E246,'Copy of Raw Data'!$E:$E,'Copy of Raw Data'!D:D,"ERROR",0,1)</f>
        <v>www.amazon.com/dp/B00GMOZ9N6</v>
      </c>
      <c r="E246" s="9" t="s">
        <v>891</v>
      </c>
      <c r="F246" s="9" t="str">
        <f>_xlfn.XLOOKUP($E246,'Copy of Raw Data'!$E:$E,'Copy of Raw Data'!F:F,"ERROR",0,1)</f>
        <v>Ors Olive Oil Mousse Wrap / Set 7 Ounce (207ml) (3 Pack)</v>
      </c>
      <c r="G246" s="9">
        <f>_xlfn.XLOOKUP($E246,'Copy of Raw Data'!$E:$E,'Copy of Raw Data'!G:G,"ERROR",0,1)</f>
        <v>77</v>
      </c>
      <c r="H246" s="9">
        <f>_xlfn.XLOOKUP($E246,'Copy of Raw Data'!$E:$E,'Copy of Raw Data'!H:H,"ERROR",0,1)</f>
        <v>1608.18</v>
      </c>
      <c r="I246" s="9">
        <f>_xlfn.XLOOKUP($E246,'Copy of Raw Data'!$E:$E,'Copy of Raw Data'!I:I,"ERROR",0,1)</f>
        <v>6.63851948350434e-5</v>
      </c>
      <c r="J246" s="9" t="str">
        <f>_xlfn.XLOOKUP($E246,'Copy of Raw Data'!$E:$E,'Copy of 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20 to 30</v>
      </c>
      <c r="L246" s="9">
        <f>_xlfn.XLOOKUP($E246,'Copy of Raw Data'!$E:$E,'Copy of Raw Data'!L:L,"ERROR",0,1)</f>
        <v>21.23</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20 to 30</v>
      </c>
      <c r="N246" s="9">
        <f>_xlfn.XLOOKUP($E246,'Copy of Raw Data'!$E:$E,'Copy of Raw Data'!N:N,"ERROR",0,1)</f>
        <v>22.06</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2% to 4%</v>
      </c>
      <c r="P246" s="16">
        <f t="shared" si="46"/>
        <v>0.0376246600181323</v>
      </c>
      <c r="Q246" s="9">
        <f>_xlfn.XLOOKUP($E246,'Copy of Raw Data'!$E:$E,'Copy of Raw Data'!Q:Q,"ERROR",0,1)</f>
        <v>21</v>
      </c>
      <c r="R246" s="9" t="str">
        <f>_xlfn.XLOOKUP($E246,'Copy of Raw Data'!$E:$E,'Copy of Raw Data'!R:R,"ERROR",0,1)</f>
        <v>oz</v>
      </c>
      <c r="S246" s="17">
        <f t="shared" si="45"/>
        <v>1.01095238095238</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 to 0.05</v>
      </c>
      <c r="V246" s="17">
        <f t="shared" si="47"/>
        <v>0.035525065623138</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48"/>
        <v>0.0341884471069456</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20 to 25</v>
      </c>
      <c r="Z246" s="17">
        <f t="array" ref="Z246">_xlfn.IFS(AA246="oz",_xlfn.IFS(R246="oz",Q246,R246="fl oz",Q246*1.04,R246="ml",Q246*0.0338),AA246="fl oz",_xlfn.IFS(R246="oz",Q246/1.04,R246="fl oz",Q246,R246="ml",Q246*0.0338/1.04),AA246="ml",_xlfn.IFS(R246="oz",Q246/0.0338,R246="fl oz",Q246*1.04/0.0338,R246="ml",Q246))</f>
        <v>21</v>
      </c>
      <c r="AA246" s="9" t="str">
        <f>_xlfn.XLOOKUP($E246,'Copy of Raw Data'!$E:$E,'Copy of Raw Data'!AA:AA,"ERROR",0,1)</f>
        <v>oz</v>
      </c>
      <c r="AB246" s="9"/>
      <c r="AC246" s="9"/>
      <c r="AD246" s="9"/>
      <c r="AE246" s="9"/>
      <c r="AF246" s="9"/>
    </row>
    <row r="247" hidden="1" spans="1:32">
      <c r="A247" s="9" t="str">
        <f>_xlfn.XLOOKUP($E247,'Copy of Raw Data'!$E:$E,'Copy of Raw Data'!A:A,"ERROR",0,1)</f>
        <v>US</v>
      </c>
      <c r="B247" s="9" t="str">
        <f>_xlfn.XLOOKUP($E247,'Copy of Raw Data'!$E:$E,'Copy of Raw Data'!B:B,"ERROR",0,1)</f>
        <v>Hair Mousses</v>
      </c>
      <c r="C247" s="9" t="str">
        <f>_xlfn.XLOOKUP($E247,'Copy of Raw Data'!$E:$E,'Copy of Raw Data'!C:C,"ERROR",0,1)</f>
        <v>The MORE</v>
      </c>
      <c r="D247" s="9" t="str">
        <f>_xlfn.XLOOKUP($E247,'Copy of Raw Data'!$E:$E,'Copy of Raw Data'!D:D,"ERROR",0,1)</f>
        <v>www.amazon.com/dp/B0C1P7V4YQ</v>
      </c>
      <c r="E247" s="9" t="s">
        <v>894</v>
      </c>
      <c r="F247" s="9" t="str">
        <f>_xlfn.XLOOKUP($E247,'Copy of Raw Data'!$E:$E,'Copy of Raw Data'!F:F,"ERROR",0,1)</f>
        <v>The MORE Crazy 3 in 1 Lace Tint Mousse 6.76 fl oz | Concealer Lace Wig Hair Wigs Toupees and Hair Pieces Lace Tint Styling Foaming Mousse Colored Edge Tamer (6.76 Fl Oz, Dark Brown)</v>
      </c>
      <c r="G247" s="9">
        <f>_xlfn.XLOOKUP($E247,'Copy of Raw Data'!$E:$E,'Copy of Raw Data'!G:G,"ERROR",0,1)</f>
        <v>174</v>
      </c>
      <c r="H247" s="9">
        <f>_xlfn.XLOOKUP($E247,'Copy of Raw Data'!$E:$E,'Copy of Raw Data'!H:H,"ERROR",0,1)</f>
        <v>1561.47</v>
      </c>
      <c r="I247" s="9">
        <f>_xlfn.XLOOKUP($E247,'Copy of Raw Data'!$E:$E,'Copy of Raw Data'!I:I,"ERROR",0,1)</f>
        <v>6.5067668921681e-5</v>
      </c>
      <c r="J247" s="9" t="str">
        <f>_xlfn.XLOOKUP($E247,'Copy of Raw Data'!$E:$E,'Copy of 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5 to 10</v>
      </c>
      <c r="L247" s="9">
        <f>_xlfn.XLOOKUP($E247,'Copy of Raw Data'!$E:$E,'Copy of Raw Data'!L:L,"ERROR",0,1)</f>
        <v>8.99</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5 to 10</v>
      </c>
      <c r="N247" s="9">
        <f>_xlfn.XLOOKUP($E247,'Copy of Raw Data'!$E:$E,'Copy of Raw Data'!N:N,"ERROR",0,1)</f>
        <v>8.99</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6">
        <f t="shared" si="46"/>
        <v>0</v>
      </c>
      <c r="Q247" s="9">
        <f>_xlfn.XLOOKUP($E247,'Copy of Raw Data'!$E:$E,'Copy of Raw Data'!Q:Q,"ERROR",0,1)</f>
        <v>6.76</v>
      </c>
      <c r="R247" s="9" t="str">
        <f>_xlfn.XLOOKUP($E247,'Copy of Raw Data'!$E:$E,'Copy of Raw Data'!R:R,"ERROR",0,1)</f>
        <v>fl oz</v>
      </c>
      <c r="S247" s="17">
        <f t="shared" si="45"/>
        <v>1.27873236231224</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47"/>
        <v>0.043244246273664</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48"/>
        <v>0.043244246273664</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6 to 8</v>
      </c>
      <c r="Z247" s="17">
        <f t="array" ref="Z247">_xlfn.IFS(AA247="oz",_xlfn.IFS(R247="oz",Q247,R247="fl oz",Q247*1.04,R247="ml",Q247*0.0338),AA247="fl oz",_xlfn.IFS(R247="oz",Q247/1.04,R247="fl oz",Q247,R247="ml",Q247*0.0338/1.04),AA247="ml",_xlfn.IFS(R247="oz",Q247/0.0338,R247="fl oz",Q247*1.04/0.0338,R247="ml",Q247))</f>
        <v>7.0304</v>
      </c>
      <c r="AA247" s="9" t="str">
        <f>_xlfn.XLOOKUP($E247,'Copy of Raw Data'!$E:$E,'Copy of Raw Data'!AA:AA,"ERROR",0,1)</f>
        <v>oz</v>
      </c>
      <c r="AB247" s="9"/>
      <c r="AC247" s="9"/>
      <c r="AD247" s="9"/>
      <c r="AE247" s="9"/>
      <c r="AF247" s="9"/>
    </row>
    <row r="248" hidden="1" spans="1:32">
      <c r="A248" s="9" t="str">
        <f>_xlfn.XLOOKUP($E248,'Copy of Raw Data'!$E:$E,'Copy of Raw Data'!A:A,"ERROR",0,1)</f>
        <v>US</v>
      </c>
      <c r="B248" s="9" t="str">
        <f>_xlfn.XLOOKUP($E248,'Copy of Raw Data'!$E:$E,'Copy of Raw Data'!B:B,"ERROR",0,1)</f>
        <v>Hair Mousses</v>
      </c>
      <c r="C248" s="9" t="str">
        <f>_xlfn.XLOOKUP($E248,'Copy of Raw Data'!$E:$E,'Copy of Raw Data'!C:C,"ERROR",0,1)</f>
        <v>devacurl</v>
      </c>
      <c r="D248" s="9" t="str">
        <f>_xlfn.XLOOKUP($E248,'Copy of Raw Data'!$E:$E,'Copy of Raw Data'!D:D,"ERROR",0,1)</f>
        <v>www.amazon.com/dp/B098VDJWF6</v>
      </c>
      <c r="E248" s="9" t="s">
        <v>898</v>
      </c>
      <c r="F248" s="9" t="str">
        <f>_xlfn.XLOOKUP($E248,'Copy of Raw Data'!$E:$E,'Copy of Raw Data'!F:F,"ERROR",0,1)</f>
        <v>DevaCurl SuperMousseÂ® Coconut Oil Infused Volumizer, Superfruits, 5.1 fl. oz.</v>
      </c>
      <c r="G248" s="9">
        <f>_xlfn.XLOOKUP($E248,'Copy of Raw Data'!$E:$E,'Copy of Raw Data'!G:G,"ERROR",0,1)</f>
        <v>47</v>
      </c>
      <c r="H248" s="9">
        <f>_xlfn.XLOOKUP($E248,'Copy of Raw Data'!$E:$E,'Copy of Raw Data'!H:H,"ERROR",0,1)</f>
        <v>1530.48</v>
      </c>
      <c r="I248" s="9">
        <f>_xlfn.XLOOKUP($E248,'Copy of Raw Data'!$E:$E,'Copy of Raw Data'!I:I,"ERROR",0,1)</f>
        <v>6.47301033924103e-5</v>
      </c>
      <c r="J248" s="9" t="str">
        <f>_xlfn.XLOOKUP($E248,'Copy of Raw Data'!$E:$E,'Copy of 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30 to 40</v>
      </c>
      <c r="L248" s="9">
        <f>_xlfn.XLOOKUP($E248,'Copy of Raw Data'!$E:$E,'Copy of Raw Data'!L:L,"ERROR",0,1)</f>
        <v>32.88</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30 to 40</v>
      </c>
      <c r="N248" s="9">
        <f>_xlfn.XLOOKUP($E248,'Copy of Raw Data'!$E:$E,'Copy of Raw Data'!N:N,"ERROR",0,1)</f>
        <v>32.88</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46"/>
        <v>0</v>
      </c>
      <c r="Q248" s="9">
        <f>_xlfn.XLOOKUP($E248,'Copy of Raw Data'!$E:$E,'Copy of Raw Data'!Q:Q,"ERROR",0,1)</f>
        <v>5.1</v>
      </c>
      <c r="R248" s="9" t="str">
        <f>_xlfn.XLOOKUP($E248,'Copy of Raw Data'!$E:$E,'Copy of Raw Data'!R:R,"ERROR",0,1)</f>
        <v>fl oz</v>
      </c>
      <c r="S248" s="17">
        <f t="shared" ref="S248:S311" si="49">L248/Z248</f>
        <v>6.19909502262444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5 to 10</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0.2 to 0.3</v>
      </c>
      <c r="V248" s="17">
        <f t="shared" si="47"/>
        <v>0.20964136025108</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0.2 to 0.3</v>
      </c>
      <c r="X248" s="17">
        <f t="shared" si="48"/>
        <v>0.20964136025108</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4 to 6</v>
      </c>
      <c r="Z248" s="17">
        <f t="array" ref="Z248">_xlfn.IFS(AA248="oz",_xlfn.IFS(R248="oz",Q248,R248="fl oz",Q248*1.04,R248="ml",Q248*0.0338),AA248="fl oz",_xlfn.IFS(R248="oz",Q248/1.04,R248="fl oz",Q248,R248="ml",Q248*0.0338/1.04),AA248="ml",_xlfn.IFS(R248="oz",Q248/0.0338,R248="fl oz",Q248*1.04/0.0338,R248="ml",Q248))</f>
        <v>5.304</v>
      </c>
      <c r="AA248" s="9" t="str">
        <f>_xlfn.XLOOKUP($E248,'Copy of Raw Data'!$E:$E,'Copy of Raw Data'!AA:AA,"ERROR",0,1)</f>
        <v>oz</v>
      </c>
      <c r="AB248" s="9"/>
      <c r="AC248" s="9"/>
      <c r="AD248" s="9"/>
      <c r="AE248" s="9"/>
      <c r="AF248" s="9"/>
    </row>
    <row r="249" hidden="1" spans="1:32">
      <c r="A249" s="9" t="str">
        <f>_xlfn.XLOOKUP($E249,'Copy of Raw Data'!$E:$E,'Copy of Raw Data'!A:A,"ERROR",0,1)</f>
        <v>US</v>
      </c>
      <c r="B249" s="9" t="str">
        <f>_xlfn.XLOOKUP($E249,'Copy of Raw Data'!$E:$E,'Copy of Raw Data'!B:B,"ERROR",0,1)</f>
        <v>Hair Mousses</v>
      </c>
      <c r="C249" s="9" t="str">
        <f>_xlfn.XLOOKUP($E249,'Copy of Raw Data'!$E:$E,'Copy of Raw Data'!C:C,"ERROR",0,1)</f>
        <v>roux</v>
      </c>
      <c r="D249" s="9" t="str">
        <f>_xlfn.XLOOKUP($E249,'Copy of Raw Data'!$E:$E,'Copy of Raw Data'!D:D,"ERROR",0,1)</f>
        <v>www.amazon.com/dp/B0095UAYJ8</v>
      </c>
      <c r="E249" s="9" t="s">
        <v>901</v>
      </c>
      <c r="F249" s="9" t="str">
        <f>_xlfn.XLOOKUP($E249,'Copy of Raw Data'!$E:$E,'Copy of Raw Data'!F:F,"ERROR",0,1)</f>
        <v>Roux Fanci-Full Instant Color Mousse Enriches Medium to Dark Brown Hair, 21 Plush Brown, 6 Fl Oz (Pack of 1)</v>
      </c>
      <c r="G249" s="9">
        <f>_xlfn.XLOOKUP($E249,'Copy of Raw Data'!$E:$E,'Copy of Raw Data'!G:G,"ERROR",0,1)</f>
        <v>91</v>
      </c>
      <c r="H249" s="9">
        <f>_xlfn.XLOOKUP($E249,'Copy of Raw Data'!$E:$E,'Copy of Raw Data'!H:H,"ERROR",0,1)</f>
        <v>1522.54</v>
      </c>
      <c r="I249" s="9">
        <f>_xlfn.XLOOKUP($E249,'Copy of Raw Data'!$E:$E,'Copy of Raw Data'!I:I,"ERROR",0,1)</f>
        <v>6.46931157336615e-5</v>
      </c>
      <c r="J249" s="9" t="str">
        <f>_xlfn.XLOOKUP($E249,'Copy of Raw Data'!$E:$E,'Copy of 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15 to 20</v>
      </c>
      <c r="L249" s="9">
        <f>_xlfn.XLOOKUP($E249,'Copy of Raw Data'!$E:$E,'Copy of Raw Data'!L:L,"ERROR",0,1)</f>
        <v>16.8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15 to 20</v>
      </c>
      <c r="N249" s="9">
        <f>_xlfn.XLOOKUP($E249,'Copy of Raw Data'!$E:$E,'Copy of Raw Data'!N:N,"ERROR",0,1)</f>
        <v>16.8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46"/>
        <v>0</v>
      </c>
      <c r="Q249" s="9">
        <f>_xlfn.XLOOKUP($E249,'Copy of Raw Data'!$E:$E,'Copy of Raw Data'!Q:Q,"ERROR",0,1)</f>
        <v>6</v>
      </c>
      <c r="R249" s="9" t="str">
        <f>_xlfn.XLOOKUP($E249,'Copy of Raw Data'!$E:$E,'Copy of Raw Data'!R:R,"ERROR",0,1)</f>
        <v>fl oz</v>
      </c>
      <c r="S249" s="17">
        <f t="shared" si="49"/>
        <v>2.69230769230769</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2 to 3</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0.05 to 0.1</v>
      </c>
      <c r="V249" s="17">
        <f t="shared" si="47"/>
        <v>0.0910486199630603</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0.05 to 0.1</v>
      </c>
      <c r="X249" s="17">
        <f t="shared" si="48"/>
        <v>0.0910486199630603</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6 to 8</v>
      </c>
      <c r="Z249" s="17">
        <f t="array" ref="Z249">_xlfn.IFS(AA249="oz",_xlfn.IFS(R249="oz",Q249,R249="fl oz",Q249*1.04,R249="ml",Q249*0.0338),AA249="fl oz",_xlfn.IFS(R249="oz",Q249/1.04,R249="fl oz",Q249,R249="ml",Q249*0.0338/1.04),AA249="ml",_xlfn.IFS(R249="oz",Q249/0.0338,R249="fl oz",Q249*1.04/0.0338,R249="ml",Q249))</f>
        <v>6.24</v>
      </c>
      <c r="AA249" s="9" t="str">
        <f>_xlfn.XLOOKUP($E249,'Copy of Raw Data'!$E:$E,'Copy of Raw Data'!AA:AA,"ERROR",0,1)</f>
        <v>oz</v>
      </c>
      <c r="AB249" s="9"/>
      <c r="AC249" s="9"/>
      <c r="AD249" s="9"/>
      <c r="AE249" s="9"/>
      <c r="AF249" s="9"/>
    </row>
    <row r="250" hidden="1" spans="1:32">
      <c r="A250" s="9" t="str">
        <f>_xlfn.XLOOKUP($E250,'Copy of Raw Data'!$E:$E,'Copy of Raw Data'!A:A,"ERROR",0,1)</f>
        <v>US</v>
      </c>
      <c r="B250" s="9" t="str">
        <f>_xlfn.XLOOKUP($E250,'Copy of Raw Data'!$E:$E,'Copy of Raw Data'!B:B,"ERROR",0,1)</f>
        <v>Hair Mousses</v>
      </c>
      <c r="C250" s="9" t="str">
        <f>_xlfn.XLOOKUP($E250,'Copy of Raw Data'!$E:$E,'Copy of Raw Data'!C:C,"ERROR",0,1)</f>
        <v>roux</v>
      </c>
      <c r="D250" s="9" t="str">
        <f>_xlfn.XLOOKUP($E250,'Copy of Raw Data'!$E:$E,'Copy of Raw Data'!D:D,"ERROR",0,1)</f>
        <v>www.amazon.com/dp/B000142JDG</v>
      </c>
      <c r="E250" s="9" t="s">
        <v>904</v>
      </c>
      <c r="F250" s="9" t="str">
        <f>_xlfn.XLOOKUP($E250,'Copy of Raw Data'!$E:$E,'Copy of Raw Data'!F:F,"ERROR",0,1)</f>
        <v>DIVI Scalp Serum, Revitalize and Detoxify, Aids Against Hair-Thinning, Nourishes Hair Follicles, Detoxifies Product Build-Up (100 ml)</v>
      </c>
      <c r="G250" s="9">
        <f>_xlfn.XLOOKUP($E250,'Copy of Raw Data'!$E:$E,'Copy of Raw Data'!G:G,"ERROR",0,1)</f>
        <v>39</v>
      </c>
      <c r="H250" s="9">
        <f>_xlfn.XLOOKUP($E250,'Copy of Raw Data'!$E:$E,'Copy of Raw Data'!H:H,"ERROR",0,1)</f>
        <v>1521.67</v>
      </c>
      <c r="I250" s="9">
        <f>_xlfn.XLOOKUP($E250,'Copy of Raw Data'!$E:$E,'Copy of Raw Data'!I:I,"ERROR",0,1)</f>
        <v>6.31842743440122e-5</v>
      </c>
      <c r="J250" s="9" t="str">
        <f>_xlfn.XLOOKUP($E250,'Copy of Raw Data'!$E:$E,'Copy of 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30 to 40</v>
      </c>
      <c r="L250" s="9">
        <f>_xlfn.XLOOKUP($E250,'Copy of Raw Data'!$E:$E,'Copy of Raw Data'!L:L,"ERROR",0,1)</f>
        <v>39</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9">
        <f>_xlfn.XLOOKUP($E250,'Copy of Raw Data'!$E:$E,'Copy of Raw Data'!N:N,"ERROR",0,1)</f>
        <v>39</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46"/>
        <v>0</v>
      </c>
      <c r="Q250" s="9">
        <f>_xlfn.XLOOKUP($E250,'Copy of Raw Data'!$E:$E,'Copy of Raw Data'!Q:Q,"ERROR",0,1)</f>
        <v>6</v>
      </c>
      <c r="R250" s="9" t="str">
        <f>_xlfn.XLOOKUP($E250,'Copy of Raw Data'!$E:$E,'Copy of Raw Data'!R:R,"ERROR",0,1)</f>
        <v>fl oz</v>
      </c>
      <c r="S250" s="17">
        <f t="shared" si="49"/>
        <v>6.25</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5 to 10</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0.2 to 0.3</v>
      </c>
      <c r="V250" s="17">
        <f t="shared" si="47"/>
        <v>0.21136286777139</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0.2 to 0.3</v>
      </c>
      <c r="X250" s="17">
        <f t="shared" si="48"/>
        <v>0.21136286777139</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tr">
        <f>_xlfn.XLOOKUP($E250,'Copy of Raw Data'!$E:$E,'Copy of Raw Data'!AA:AA,"ERROR",0,1)</f>
        <v>oz</v>
      </c>
      <c r="AB250" s="9"/>
      <c r="AC250" s="9"/>
      <c r="AD250" s="9"/>
      <c r="AE250" s="9"/>
      <c r="AF250" s="9"/>
    </row>
    <row r="251" hidden="1" spans="1:32">
      <c r="A251" s="9" t="str">
        <f>_xlfn.XLOOKUP($E251,'Copy of Raw Data'!$E:$E,'Copy of Raw Data'!A:A,"ERROR",0,1)</f>
        <v>US</v>
      </c>
      <c r="B251" s="9" t="str">
        <f>_xlfn.XLOOKUP($E251,'Copy of Raw Data'!$E:$E,'Copy of Raw Data'!B:B,"ERROR",0,1)</f>
        <v>Hair Mousses</v>
      </c>
      <c r="C251" s="9" t="str">
        <f>_xlfn.XLOOKUP($E251,'Copy of Raw Data'!$E:$E,'Copy of Raw Data'!C:C,"ERROR",0,1)</f>
        <v>aiir</v>
      </c>
      <c r="D251" s="9" t="str">
        <f>_xlfn.XLOOKUP($E251,'Copy of Raw Data'!$E:$E,'Copy of Raw Data'!D:D,"ERROR",0,1)</f>
        <v>www.amazon.com/dp/B08G8WNWP5</v>
      </c>
      <c r="E251" s="9" t="s">
        <v>908</v>
      </c>
      <c r="F251" s="9" t="str">
        <f>_xlfn.XLOOKUP($E251,'Copy of Raw Data'!$E:$E,'Copy of Raw Data'!F:F,"ERROR",0,1)</f>
        <v>AIIR Dry Texture Hair Mousse - Hair Styling Products &amp; Hair Thickening Products for Women, Volumizing Hair Products, Hair Volumizer, Volumizing Mousse</v>
      </c>
      <c r="G251" s="9">
        <f>_xlfn.XLOOKUP($E251,'Copy of Raw Data'!$E:$E,'Copy of Raw Data'!G:G,"ERROR",0,1)</f>
        <v>64</v>
      </c>
      <c r="H251" s="9">
        <f>_xlfn.XLOOKUP($E251,'Copy of Raw Data'!$E:$E,'Copy of Raw Data'!H:H,"ERROR",0,1)</f>
        <v>1486.18</v>
      </c>
      <c r="I251" s="9">
        <f>_xlfn.XLOOKUP($E251,'Copy of Raw Data'!$E:$E,'Copy of Raw Data'!I:I,"ERROR",0,1)</f>
        <v>6.19092629809358e-5</v>
      </c>
      <c r="J251" s="9" t="str">
        <f>_xlfn.XLOOKUP($E251,'Copy of Raw Data'!$E:$E,'Copy of 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20 to 30</v>
      </c>
      <c r="L251" s="9">
        <f>_xlfn.XLOOKUP($E251,'Copy of Raw Data'!$E:$E,'Copy of Raw Data'!L:L,"ERROR",0,1)</f>
        <v>23.2</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_xlfn.XLOOKUP($E251,'Copy of Raw Data'!$E:$E,'Copy of Raw Data'!N:N,"ERROR",0,1)</f>
        <v>32</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25% to 30%</v>
      </c>
      <c r="P251" s="16">
        <f t="shared" si="46"/>
        <v>0.275</v>
      </c>
      <c r="Q251" s="9">
        <f>_xlfn.XLOOKUP($E251,'Copy of Raw Data'!$E:$E,'Copy of Raw Data'!Q:Q,"ERROR",0,1)</f>
        <v>6.5</v>
      </c>
      <c r="R251" s="9" t="str">
        <f>_xlfn.XLOOKUP($E251,'Copy of Raw Data'!$E:$E,'Copy of Raw Data'!R:R,"ERROR",0,1)</f>
        <v>fl oz</v>
      </c>
      <c r="S251" s="17">
        <f t="shared" si="49"/>
        <v>3.43195266272189</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3 to 4</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0.1 to 0.2</v>
      </c>
      <c r="V251" s="17">
        <f t="shared" si="47"/>
        <v>0.160085485649337</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0.1 to 0.2</v>
      </c>
      <c r="X251" s="17">
        <f t="shared" si="48"/>
        <v>0.116061977095769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6.76</v>
      </c>
      <c r="AA251" s="9" t="str">
        <f>_xlfn.XLOOKUP($E251,'Copy of Raw Data'!$E:$E,'Copy of Raw Data'!AA:AA,"ERROR",0,1)</f>
        <v>oz</v>
      </c>
      <c r="AB251" s="9"/>
      <c r="AC251" s="9"/>
      <c r="AD251" s="9"/>
      <c r="AE251" s="9"/>
      <c r="AF251" s="9"/>
    </row>
    <row r="252" hidden="1" spans="1:32">
      <c r="A252" s="9" t="str">
        <f>_xlfn.XLOOKUP($E252,'Copy of Raw Data'!$E:$E,'Copy of Raw Data'!A:A,"ERROR",0,1)</f>
        <v>US</v>
      </c>
      <c r="B252" s="9" t="str">
        <f>_xlfn.XLOOKUP($E252,'Copy of Raw Data'!$E:$E,'Copy of Raw Data'!B:B,"ERROR",0,1)</f>
        <v>Hair Mousses</v>
      </c>
      <c r="C252" s="9" t="str">
        <f>_xlfn.XLOOKUP($E252,'Copy of Raw Data'!$E:$E,'Copy of Raw Data'!C:C,"ERROR",0,1)</f>
        <v>garnier</v>
      </c>
      <c r="D252" s="9" t="str">
        <f>_xlfn.XLOOKUP($E252,'Copy of Raw Data'!$E:$E,'Copy of Raw Data'!D:D,"ERROR",0,1)</f>
        <v>www.amazon.com/dp/B07CBFF725</v>
      </c>
      <c r="E252" s="9" t="s">
        <v>911</v>
      </c>
      <c r="F252" s="9" t="str">
        <f>_xlfn.XLOOKUP($E252,'Copy of Raw Data'!$E:$E,'Copy of Raw Data'!F:F,"ERROR",0,1)</f>
        <v>Garnier Fructis Style Curl Renew Reactivating Milk Spray For Curly Hair, 5 Ounce (Pack of 2) (Packaging May Vary)</v>
      </c>
      <c r="G252" s="9">
        <f>_xlfn.XLOOKUP($E252,'Copy of Raw Data'!$E:$E,'Copy of Raw Data'!G:G,"ERROR",0,1)</f>
        <v>160</v>
      </c>
      <c r="H252" s="9">
        <f>_xlfn.XLOOKUP($E252,'Copy of Raw Data'!$E:$E,'Copy of Raw Data'!H:H,"ERROR",0,1)</f>
        <v>1456.19</v>
      </c>
      <c r="I252" s="9">
        <f>_xlfn.XLOOKUP($E252,'Copy of Raw Data'!$E:$E,'Copy of Raw Data'!I:I,"ERROR",0,1)</f>
        <v>5.81820123573642e-5</v>
      </c>
      <c r="J252" s="9" t="str">
        <f>_xlfn.XLOOKUP($E252,'Copy of Raw Data'!$E:$E,'Copy of 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5 to 10</v>
      </c>
      <c r="L252" s="9">
        <f>_xlfn.XLOOKUP($E252,'Copy of Raw Data'!$E:$E,'Copy of Raw Data'!L:L,"ERROR",0,1)</f>
        <v>9.11</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5 to 10</v>
      </c>
      <c r="N252" s="9">
        <f>_xlfn.XLOOKUP($E252,'Copy of Raw Data'!$E:$E,'Copy of Raw Data'!N:N,"ERROR",0,1)</f>
        <v>9.11</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No Discount</v>
      </c>
      <c r="P252" s="16">
        <f t="shared" si="46"/>
        <v>0</v>
      </c>
      <c r="Q252" s="9">
        <f>_xlfn.XLOOKUP($E252,'Copy of Raw Data'!$E:$E,'Copy of Raw Data'!Q:Q,"ERROR",0,1)</f>
        <v>10</v>
      </c>
      <c r="R252" s="9" t="str">
        <f>_xlfn.XLOOKUP($E252,'Copy of Raw Data'!$E:$E,'Copy of Raw Data'!R:R,"ERROR",0,1)</f>
        <v>oz</v>
      </c>
      <c r="S252" s="17">
        <f t="shared" si="49"/>
        <v>0.911</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0.75 to 1</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 to 0.05</v>
      </c>
      <c r="V252" s="17">
        <f t="shared" si="47"/>
        <v>0.0308082516063578</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 to 0.05</v>
      </c>
      <c r="X252" s="17">
        <f t="shared" si="48"/>
        <v>0.0308082516063578</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8 to 10</v>
      </c>
      <c r="Z252" s="17">
        <f t="array" ref="Z252">_xlfn.IFS(AA252="oz",_xlfn.IFS(R252="oz",Q252,R252="fl oz",Q252*1.04,R252="ml",Q252*0.0338),AA252="fl oz",_xlfn.IFS(R252="oz",Q252/1.04,R252="fl oz",Q252,R252="ml",Q252*0.0338/1.04),AA252="ml",_xlfn.IFS(R252="oz",Q252/0.0338,R252="fl oz",Q252*1.04/0.0338,R252="ml",Q252))</f>
        <v>10</v>
      </c>
      <c r="AA252" s="9" t="str">
        <f>_xlfn.XLOOKUP($E252,'Copy of Raw Data'!$E:$E,'Copy of Raw Data'!AA:AA,"ERROR",0,1)</f>
        <v>oz</v>
      </c>
      <c r="AB252" s="9"/>
      <c r="AC252" s="9"/>
      <c r="AD252" s="9"/>
      <c r="AE252" s="9"/>
      <c r="AF252" s="9"/>
    </row>
    <row r="253" hidden="1" spans="1:32">
      <c r="A253" s="9" t="str">
        <f>_xlfn.XLOOKUP($E253,'Copy of Raw Data'!$E:$E,'Copy of Raw Data'!A:A,"ERROR",0,1)</f>
        <v>US</v>
      </c>
      <c r="B253" s="9" t="str">
        <f>_xlfn.XLOOKUP($E253,'Copy of Raw Data'!$E:$E,'Copy of Raw Data'!B:B,"ERROR",0,1)</f>
        <v>Hair Mousses</v>
      </c>
      <c r="C253" s="9" t="str">
        <f>_xlfn.XLOOKUP($E253,'Copy of Raw Data'!$E:$E,'Copy of Raw Data'!C:C,"ERROR",0,1)</f>
        <v>Dolahair</v>
      </c>
      <c r="D253" s="9" t="str">
        <f>_xlfn.XLOOKUP($E253,'Copy of Raw Data'!$E:$E,'Copy of Raw Data'!D:D,"ERROR",0,1)</f>
        <v>www.amazon.com/dp/B0C5LLJLLS</v>
      </c>
      <c r="E253" s="9" t="s">
        <v>915</v>
      </c>
      <c r="F253" s="9" t="str">
        <f>_xlfn.XLOOKUP($E253,'Copy of Raw Data'!$E:$E,'Copy of Raw Data'!F:F,"ERROR",0,1)</f>
        <v>Dolahair Lace Tint Spray For Wigs Melt, Wig Mousse Spray Foam Melting Hair Mousse For Lace Front Wig Lace Melting Spray Lace Tint Foam Mousse With 2 Lace Melting Band Lace Glue Wig Kit Bleach</v>
      </c>
      <c r="G253" s="9">
        <f>_xlfn.XLOOKUP($E253,'Copy of Raw Data'!$E:$E,'Copy of Raw Data'!G:G,"ERROR",0,1)</f>
        <v>86</v>
      </c>
      <c r="H253" s="9">
        <f>_xlfn.XLOOKUP($E253,'Copy of Raw Data'!$E:$E,'Copy of Raw Data'!H:H,"ERROR",0,1)</f>
        <v>1368.52</v>
      </c>
      <c r="I253" s="9">
        <f>_xlfn.XLOOKUP($E253,'Copy of Raw Data'!$E:$E,'Copy of Raw Data'!I:I,"ERROR",0,1)</f>
        <v>5.72543448701242e-5</v>
      </c>
      <c r="J253" s="9" t="str">
        <f>_xlfn.XLOOKUP($E253,'Copy of Raw Data'!$E:$E,'Copy of 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15 to 20</v>
      </c>
      <c r="L253" s="9">
        <f>_xlfn.XLOOKUP($E253,'Copy of Raw Data'!$E:$E,'Copy of Raw Data'!L:L,"ERROR",0,1)</f>
        <v>15.99</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15 to 20</v>
      </c>
      <c r="N253" s="9">
        <f>_xlfn.XLOOKUP($E253,'Copy of Raw Data'!$E:$E,'Copy of Raw Data'!N:N,"ERROR",0,1)</f>
        <v>15.99</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46"/>
        <v>0</v>
      </c>
      <c r="Q253" s="9">
        <f>_xlfn.XLOOKUP($E253,'Copy of Raw Data'!$E:$E,'Copy of Raw Data'!Q:Q,"ERROR",0,1)</f>
        <v>0</v>
      </c>
      <c r="R253" s="9">
        <f>_xlfn.XLOOKUP($E253,'Copy of Raw Data'!$E:$E,'Copy of Raw Data'!R:R,"ERROR",0,1)</f>
        <v>0</v>
      </c>
      <c r="S253" s="17" t="e">
        <f t="shared" si="49"/>
        <v>#N/A</v>
      </c>
      <c r="T253" s="9" t="e">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#N/A</v>
      </c>
      <c r="U253" s="17" t="e">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#N/A</v>
      </c>
      <c r="V253" s="17" t="e">
        <f t="shared" si="47"/>
        <v>#N/A</v>
      </c>
      <c r="W253" s="17" t="e">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#N/A</v>
      </c>
      <c r="X253" s="17" t="e">
        <f t="shared" si="48"/>
        <v>#N/A</v>
      </c>
      <c r="Y253" s="9" t="e">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#N/A</v>
      </c>
      <c r="Z253" s="17" t="e">
        <f t="array" ref="Z253">_xlfn.IFS(AA253="oz",_xlfn.IFS(R253="oz",Q253,R253="fl oz",Q253*1.04,R253="ml",Q253*0.0338),AA253="fl oz",_xlfn.IFS(R253="oz",Q253/1.04,R253="fl oz",Q253,R253="ml",Q253*0.0338/1.04),AA253="ml",_xlfn.IFS(R253="oz",Q253/0.0338,R253="fl oz",Q253*1.04/0.0338,R253="ml",Q253))</f>
        <v>#N/A</v>
      </c>
      <c r="AA253" s="9" t="str">
        <f>_xlfn.XLOOKUP($E253,'Copy of Raw Data'!$E:$E,'Copy of Raw Data'!AA:AA,"ERROR",0,1)</f>
        <v>oz</v>
      </c>
      <c r="AB253" s="9"/>
      <c r="AC253" s="9"/>
      <c r="AD253" s="9"/>
      <c r="AE253" s="9"/>
      <c r="AF253" s="9"/>
    </row>
    <row r="254" hidden="1" spans="1:32">
      <c r="A254" s="9" t="str">
        <f>_xlfn.XLOOKUP($E254,'Copy of Raw Data'!$E:$E,'Copy of Raw Data'!A:A,"ERROR",0,1)</f>
        <v>US</v>
      </c>
      <c r="B254" s="9" t="str">
        <f>_xlfn.XLOOKUP($E254,'Copy of Raw Data'!$E:$E,'Copy of Raw Data'!B:B,"ERROR",0,1)</f>
        <v>Hair Mousses</v>
      </c>
      <c r="C254" s="9" t="str">
        <f>_xlfn.XLOOKUP($E254,'Copy of Raw Data'!$E:$E,'Copy of Raw Data'!C:C,"ERROR",0,1)</f>
        <v>herbal essences</v>
      </c>
      <c r="D254" s="9" t="str">
        <f>_xlfn.XLOOKUP($E254,'Copy of Raw Data'!$E:$E,'Copy of Raw Data'!D:D,"ERROR",0,1)</f>
        <v>www.amazon.com/dp/B00G3AE3UY</v>
      </c>
      <c r="E254" s="9" t="s">
        <v>918</v>
      </c>
      <c r="F254" s="9" t="str">
        <f>_xlfn.XLOOKUP($E254,'Copy of Raw Data'!$E:$E,'Copy of Raw Data'!F:F,"ERROR",0,1)</f>
        <v>Herbal Essences Body Envy Va-Va-volumizing Hairspray, 17 Fluid Ounce</v>
      </c>
      <c r="G254" s="9">
        <f>_xlfn.XLOOKUP($E254,'Copy of Raw Data'!$E:$E,'Copy of Raw Data'!G:G,"ERROR",0,1)</f>
        <v>142</v>
      </c>
      <c r="H254" s="9">
        <f>_xlfn.XLOOKUP($E254,'Copy of Raw Data'!$E:$E,'Copy of Raw Data'!H:H,"ERROR",0,1)</f>
        <v>1346.7</v>
      </c>
      <c r="I254" s="9">
        <f>_xlfn.XLOOKUP($E254,'Copy of Raw Data'!$E:$E,'Copy of Raw Data'!I:I,"ERROR",0,1)</f>
        <v>5.70230657165685e-5</v>
      </c>
      <c r="J254" s="9" t="str">
        <f>_xlfn.XLOOKUP($E254,'Copy of Raw Data'!$E:$E,'Copy of 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5 to 10</v>
      </c>
      <c r="L254" s="9">
        <f>_xlfn.XLOOKUP($E254,'Copy of Raw Data'!$E:$E,'Copy of Raw Data'!L:L,"ERROR",0,1)</f>
        <v>9.42</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10 to 15</v>
      </c>
      <c r="N254" s="9">
        <f>_xlfn.XLOOKUP($E254,'Copy of Raw Data'!$E:$E,'Copy of Raw Data'!N:N,"ERROR",0,1)</f>
        <v>12.41</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20% to 25%</v>
      </c>
      <c r="P254" s="16">
        <f t="shared" si="46"/>
        <v>0.240934730056406</v>
      </c>
      <c r="Q254" s="9">
        <f>_xlfn.XLOOKUP($E254,'Copy of Raw Data'!$E:$E,'Copy of Raw Data'!Q:Q,"ERROR",0,1)</f>
        <v>17</v>
      </c>
      <c r="R254" s="9" t="str">
        <f>_xlfn.XLOOKUP($E254,'Copy of Raw Data'!$E:$E,'Copy of Raw Data'!R:R,"ERROR",0,1)</f>
        <v>fl oz</v>
      </c>
      <c r="S254" s="17">
        <f t="shared" si="49"/>
        <v>0.532805429864253</v>
      </c>
      <c r="T254" s="9" t="str">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0.5 to 0.75</v>
      </c>
      <c r="U254" s="17"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 to 0.05</v>
      </c>
      <c r="V254" s="17">
        <f t="shared" si="47"/>
        <v>0.0237376759189407</v>
      </c>
      <c r="W254" s="17"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 to 0.05</v>
      </c>
      <c r="X254" s="17">
        <f t="shared" si="48"/>
        <v>0.0180184453792443</v>
      </c>
      <c r="Y254" s="9"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15 to 20</v>
      </c>
      <c r="Z254" s="17">
        <f t="array" ref="Z254">_xlfn.IFS(AA254="oz",_xlfn.IFS(R254="oz",Q254,R254="fl oz",Q254*1.04,R254="ml",Q254*0.0338),AA254="fl oz",_xlfn.IFS(R254="oz",Q254/1.04,R254="fl oz",Q254,R254="ml",Q254*0.0338/1.04),AA254="ml",_xlfn.IFS(R254="oz",Q254/0.0338,R254="fl oz",Q254*1.04/0.0338,R254="ml",Q254))</f>
        <v>17.68</v>
      </c>
      <c r="AA254" s="9" t="str">
        <f>_xlfn.XLOOKUP($E254,'Copy of Raw Data'!$E:$E,'Copy of Raw Data'!AA:AA,"ERROR",0,1)</f>
        <v>oz</v>
      </c>
      <c r="AB254" s="9"/>
      <c r="AC254" s="9"/>
      <c r="AD254" s="9"/>
      <c r="AE254" s="9"/>
      <c r="AF254" s="9"/>
    </row>
    <row r="255" hidden="1" spans="1:32">
      <c r="A255" s="9" t="str">
        <f>_xlfn.XLOOKUP($E255,'Copy of Raw Data'!$E:$E,'Copy of Raw Data'!A:A,"ERROR",0,1)</f>
        <v>US</v>
      </c>
      <c r="B255" s="9" t="str">
        <f>_xlfn.XLOOKUP($E255,'Copy of Raw Data'!$E:$E,'Copy of Raw Data'!B:B,"ERROR",0,1)</f>
        <v>Hair Mousses</v>
      </c>
      <c r="C255" s="9" t="str">
        <f>_xlfn.XLOOKUP($E255,'Copy of Raw Data'!$E:$E,'Copy of Raw Data'!C:C,"ERROR",0,1)</f>
        <v>Wet n Wavy</v>
      </c>
      <c r="D255" s="9" t="str">
        <f>_xlfn.XLOOKUP($E255,'Copy of Raw Data'!$E:$E,'Copy of Raw Data'!D:D,"ERROR",0,1)</f>
        <v>www.amazon.com/dp/B004VTV88O</v>
      </c>
      <c r="E255" s="9" t="s">
        <v>922</v>
      </c>
      <c r="F255" s="9" t="str">
        <f>_xlfn.XLOOKUP($E255,'Copy of Raw Data'!$E:$E,'Copy of Raw Data'!F:F,"ERROR",0,1)</f>
        <v>Wet N Wavy Curl Foam Mousse, 8 Ounce</v>
      </c>
      <c r="G255" s="9">
        <f>_xlfn.XLOOKUP($E255,'Copy of Raw Data'!$E:$E,'Copy of Raw Data'!G:G,"ERROR",0,1)</f>
        <v>146</v>
      </c>
      <c r="H255" s="9">
        <f>_xlfn.XLOOKUP($E255,'Copy of Raw Data'!$E:$E,'Copy of Raw Data'!H:H,"ERROR",0,1)</f>
        <v>1341.26</v>
      </c>
      <c r="I255" s="9">
        <f>_xlfn.XLOOKUP($E255,'Copy of Raw Data'!$E:$E,'Copy of Raw Data'!I:I,"ERROR",0,1)</f>
        <v>5.58254308350126e-5</v>
      </c>
      <c r="J255" s="9" t="str">
        <f>_xlfn.XLOOKUP($E255,'Copy of Raw Data'!$E:$E,'Copy of 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_xlfn.XLOOKUP($E255,'Copy of Raw Data'!$E:$E,'Copy of Raw Data'!L:L,"ERROR",0,1)</f>
        <v>9.37</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5 to 10</v>
      </c>
      <c r="N255" s="9">
        <f>_xlfn.XLOOKUP($E255,'Copy of Raw Data'!$E:$E,'Copy of Raw Data'!N:N,"ERROR",0,1)</f>
        <v>9.5</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0% to 2%</v>
      </c>
      <c r="P255" s="16">
        <f t="shared" si="46"/>
        <v>0.0136842105263159</v>
      </c>
      <c r="Q255" s="9">
        <f>_xlfn.XLOOKUP($E255,'Copy of Raw Data'!$E:$E,'Copy of Raw Data'!Q:Q,"ERROR",0,1)</f>
        <v>236.59</v>
      </c>
      <c r="R255" s="9" t="str">
        <f>_xlfn.XLOOKUP($E255,'Copy of Raw Data'!$E:$E,'Copy of Raw Data'!R:R,"ERROR",0,1)</f>
        <v>ml</v>
      </c>
      <c r="S255" s="17">
        <f t="shared" si="49"/>
        <v>1.17172718589646</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1 to 2</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47"/>
        <v>0.0401753062700426</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48"/>
        <v>0.0396255389210841</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6 to 8</v>
      </c>
      <c r="Z255" s="17">
        <f t="array" ref="Z255">_xlfn.IFS(AA255="oz",_xlfn.IFS(R255="oz",Q255,R255="fl oz",Q255*1.04,R255="ml",Q255*0.0338),AA255="fl oz",_xlfn.IFS(R255="oz",Q255/1.04,R255="fl oz",Q255,R255="ml",Q255*0.0338/1.04),AA255="ml",_xlfn.IFS(R255="oz",Q255/0.0338,R255="fl oz",Q255*1.04/0.0338,R255="ml",Q255))</f>
        <v>7.996742</v>
      </c>
      <c r="AA255" s="9" t="str">
        <f>_xlfn.XLOOKUP($E255,'Copy of Raw Data'!$E:$E,'Copy of Raw Data'!AA:AA,"ERROR",0,1)</f>
        <v>oz</v>
      </c>
      <c r="AB255" s="9"/>
      <c r="AC255" s="9"/>
      <c r="AD255" s="9"/>
      <c r="AE255" s="9"/>
      <c r="AF255" s="9"/>
    </row>
    <row r="256" hidden="1" spans="1:32">
      <c r="A256" s="9" t="str">
        <f>_xlfn.XLOOKUP($E256,'Copy of Raw Data'!$E:$E,'Copy of Raw Data'!A:A,"ERROR",0,1)</f>
        <v>US</v>
      </c>
      <c r="B256" s="9" t="str">
        <f>_xlfn.XLOOKUP($E256,'Copy of Raw Data'!$E:$E,'Copy of Raw Data'!B:B,"ERROR",0,1)</f>
        <v>Hair Mousses</v>
      </c>
      <c r="C256" s="9" t="str">
        <f>_xlfn.XLOOKUP($E256,'Copy of Raw Data'!$E:$E,'Copy of Raw Data'!C:C,"ERROR",0,1)</f>
        <v>aunt jackie's</v>
      </c>
      <c r="D256" s="9" t="str">
        <f>_xlfn.XLOOKUP($E256,'Copy of Raw Data'!$E:$E,'Copy of Raw Data'!D:D,"ERROR",0,1)</f>
        <v>www.amazon.com/dp/B07V3GCCM5</v>
      </c>
      <c r="E256" s="9" t="s">
        <v>925</v>
      </c>
      <c r="F256" s="9" t="str">
        <f>_xlfn.XLOOKUP($E256,'Copy of Raw Data'!$E:$E,'Copy of Raw Data'!F:F,"ERROR",0,1)</f>
        <v>Aunt Jackie's Grapeseed Style and Shine Recipes Rescued Thirst Quenching Hair Recovery Conditioner Repair Treatment, Seals in Moisture, 15 oz</v>
      </c>
      <c r="G256" s="9">
        <f>_xlfn.XLOOKUP($E256,'Copy of Raw Data'!$E:$E,'Copy of Raw Data'!G:G,"ERROR",0,1)</f>
        <v>136</v>
      </c>
      <c r="H256" s="9">
        <f>_xlfn.XLOOKUP($E256,'Copy of Raw Data'!$E:$E,'Copy of Raw Data'!H:H,"ERROR",0,1)</f>
        <v>1313.09</v>
      </c>
      <c r="I256" s="9">
        <f>_xlfn.XLOOKUP($E256,'Copy of Raw Data'!$E:$E,'Copy of Raw Data'!I:I,"ERROR",0,1)</f>
        <v>5.57310485333777e-5</v>
      </c>
      <c r="J256" s="9" t="str">
        <f>_xlfn.XLOOKUP($E256,'Copy of Raw Data'!$E:$E,'Copy of 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_xlfn.XLOOKUP($E256,'Copy of Raw Data'!$E:$E,'Copy of Raw Data'!L:L,"ERROR",0,1)</f>
        <v>9.66</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_xlfn.XLOOKUP($E256,'Copy of Raw Data'!$E:$E,'Copy of Raw Data'!N:N,"ERROR",0,1)</f>
        <v>9.66</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No Discount</v>
      </c>
      <c r="P256" s="16">
        <f t="shared" si="46"/>
        <v>0</v>
      </c>
      <c r="Q256" s="9">
        <f>_xlfn.XLOOKUP($E256,'Copy of Raw Data'!$E:$E,'Copy of Raw Data'!Q:Q,"ERROR",0,1)</f>
        <v>15</v>
      </c>
      <c r="R256" s="9" t="str">
        <f>_xlfn.XLOOKUP($E256,'Copy of Raw Data'!$E:$E,'Copy of Raw Data'!R:R,"ERROR",0,1)</f>
        <v>oz</v>
      </c>
      <c r="S256" s="17">
        <f t="shared" si="49"/>
        <v>0.644</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0.5 to 0.75</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47"/>
        <v>0.021778829895164</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48"/>
        <v>0.021778829895164</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10 to 15</v>
      </c>
      <c r="Z256" s="17">
        <f t="array" ref="Z256">_xlfn.IFS(AA256="oz",_xlfn.IFS(R256="oz",Q256,R256="fl oz",Q256*1.04,R256="ml",Q256*0.0338),AA256="fl oz",_xlfn.IFS(R256="oz",Q256/1.04,R256="fl oz",Q256,R256="ml",Q256*0.0338/1.04),AA256="ml",_xlfn.IFS(R256="oz",Q256/0.0338,R256="fl oz",Q256*1.04/0.0338,R256="ml",Q256))</f>
        <v>15</v>
      </c>
      <c r="AA256" s="9" t="str">
        <f>_xlfn.XLOOKUP($E256,'Copy of Raw Data'!$E:$E,'Copy of Raw Data'!AA:AA,"ERROR",0,1)</f>
        <v>oz</v>
      </c>
      <c r="AB256" s="9"/>
      <c r="AC256" s="9"/>
      <c r="AD256" s="9"/>
      <c r="AE256" s="9"/>
      <c r="AF256" s="9"/>
    </row>
    <row r="257" hidden="1" spans="1:32">
      <c r="A257" s="9" t="str">
        <f>_xlfn.XLOOKUP($E257,'Copy of Raw Data'!$E:$E,'Copy of Raw Data'!A:A,"ERROR",0,1)</f>
        <v>US</v>
      </c>
      <c r="B257" s="9" t="str">
        <f>_xlfn.XLOOKUP($E257,'Copy of Raw Data'!$E:$E,'Copy of Raw Data'!B:B,"ERROR",0,1)</f>
        <v>Hair Mousses</v>
      </c>
      <c r="C257" s="9" t="str">
        <f>_xlfn.XLOOKUP($E257,'Copy of Raw Data'!$E:$E,'Copy of Raw Data'!C:C,"ERROR",0,1)</f>
        <v>Dolahair</v>
      </c>
      <c r="D257" s="9" t="str">
        <f>_xlfn.XLOOKUP($E257,'Copy of Raw Data'!$E:$E,'Copy of Raw Data'!D:D,"ERROR",0,1)</f>
        <v>www.amazon.com/dp/B0C7PXLDXG</v>
      </c>
      <c r="E257" s="9" t="s">
        <v>928</v>
      </c>
      <c r="F257" s="9" t="str">
        <f>_xlfn.XLOOKUP($E257,'Copy of Raw Data'!$E:$E,'Copy of Raw Data'!F:F,"ERROR",0,1)</f>
        <v>Dolahair Braid Mousse Foam Hair Mousse for Braids Locks Box Braids Curly Hair Setting Mousse for Braids Styling Mousse for Natural Hair Babyhair Edge Setting Mousse (3.4 Fl Oz)</v>
      </c>
      <c r="G257" s="9">
        <f>_xlfn.XLOOKUP($E257,'Copy of Raw Data'!$E:$E,'Copy of Raw Data'!G:G,"ERROR",0,1)</f>
        <v>188</v>
      </c>
      <c r="H257" s="9">
        <f>_xlfn.XLOOKUP($E257,'Copy of Raw Data'!$E:$E,'Copy of Raw Data'!H:H,"ERROR",0,1)</f>
        <v>1310.87</v>
      </c>
      <c r="I257" s="9">
        <f>_xlfn.XLOOKUP($E257,'Copy of Raw Data'!$E:$E,'Copy of Raw Data'!I:I,"ERROR",0,1)</f>
        <v>5.28676935716172e-5</v>
      </c>
      <c r="J257" s="9" t="str">
        <f>_xlfn.XLOOKUP($E257,'Copy of Raw Data'!$E:$E,'Copy of 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_xlfn.XLOOKUP($E257,'Copy of Raw Data'!$E:$E,'Copy of Raw Data'!L:L,"ERROR",0,1)</f>
        <v>6.99</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_xlfn.XLOOKUP($E257,'Copy of Raw Data'!$E:$E,'Copy of Raw Data'!N:N,"ERROR",0,1)</f>
        <v>7.73</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8% to 10%</v>
      </c>
      <c r="P257" s="16">
        <f t="shared" si="46"/>
        <v>0.0957309184993532</v>
      </c>
      <c r="Q257" s="9">
        <f>_xlfn.XLOOKUP($E257,'Copy of Raw Data'!$E:$E,'Copy of Raw Data'!Q:Q,"ERROR",0,1)</f>
        <v>3.4</v>
      </c>
      <c r="R257" s="9" t="str">
        <f>_xlfn.XLOOKUP($E257,'Copy of Raw Data'!$E:$E,'Copy of Raw Data'!R:R,"ERROR",0,1)</f>
        <v>fl oz</v>
      </c>
      <c r="S257" s="17">
        <f t="shared" si="49"/>
        <v>1.97680995475113</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1 to 2</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0.05 to 0.1</v>
      </c>
      <c r="V257" s="17">
        <f t="shared" si="47"/>
        <v>0.0739291840666445</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0.05 to 0.1</v>
      </c>
      <c r="X257" s="17">
        <f t="shared" si="48"/>
        <v>0.0668518753720369</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2 to 4</v>
      </c>
      <c r="Z257" s="17">
        <f t="array" ref="Z257">_xlfn.IFS(AA257="oz",_xlfn.IFS(R257="oz",Q257,R257="fl oz",Q257*1.04,R257="ml",Q257*0.0338),AA257="fl oz",_xlfn.IFS(R257="oz",Q257/1.04,R257="fl oz",Q257,R257="ml",Q257*0.0338/1.04),AA257="ml",_xlfn.IFS(R257="oz",Q257/0.0338,R257="fl oz",Q257*1.04/0.0338,R257="ml",Q257))</f>
        <v>3.536</v>
      </c>
      <c r="AA257" s="9" t="str">
        <f>_xlfn.XLOOKUP($E257,'Copy of Raw Data'!$E:$E,'Copy of Raw Data'!AA:AA,"ERROR",0,1)</f>
        <v>oz</v>
      </c>
      <c r="AB257" s="9"/>
      <c r="AC257" s="9"/>
      <c r="AD257" s="9"/>
      <c r="AE257" s="9"/>
      <c r="AF257" s="9"/>
    </row>
    <row r="258" hidden="1" spans="1:32">
      <c r="A258" s="9" t="str">
        <f>_xlfn.XLOOKUP($E258,'Copy of Raw Data'!$E:$E,'Copy of Raw Data'!A:A,"ERROR",0,1)</f>
        <v>US</v>
      </c>
      <c r="B258" s="9" t="str">
        <f>_xlfn.XLOOKUP($E258,'Copy of Raw Data'!$E:$E,'Copy of Raw Data'!B:B,"ERROR",0,1)</f>
        <v>Hair Mousses</v>
      </c>
      <c r="C258" s="9" t="str">
        <f>_xlfn.XLOOKUP($E258,'Copy of Raw Data'!$E:$E,'Copy of Raw Data'!C:C,"ERROR",0,1)</f>
        <v>herbal essences</v>
      </c>
      <c r="D258" s="9" t="str">
        <f>_xlfn.XLOOKUP($E258,'Copy of Raw Data'!$E:$E,'Copy of Raw Data'!D:D,"ERROR",0,1)</f>
        <v>www.amazon.com/dp/B078YGG9Z6</v>
      </c>
      <c r="E258" s="9" t="s">
        <v>931</v>
      </c>
      <c r="F258" s="9" t="str">
        <f>_xlfn.XLOOKUP($E258,'Copy of Raw Data'!$E:$E,'Copy of Raw Data'!F:F,"ERROR",0,1)</f>
        <v>He Mopusse Totally Twisted 6.8oz</v>
      </c>
      <c r="G258" s="9">
        <f>_xlfn.XLOOKUP($E258,'Copy of Raw Data'!$E:$E,'Copy of Raw Data'!G:G,"ERROR",0,1)</f>
        <v>33</v>
      </c>
      <c r="H258" s="9">
        <f>_xlfn.XLOOKUP($E258,'Copy of Raw Data'!$E:$E,'Copy of Raw Data'!H:H,"ERROR",0,1)</f>
        <v>1243.52</v>
      </c>
      <c r="I258" s="9">
        <f>_xlfn.XLOOKUP($E258,'Copy of Raw Data'!$E:$E,'Copy of Raw Data'!I:I,"ERROR",0,1)</f>
        <v>5.17533872086218e-5</v>
      </c>
      <c r="J258" s="9" t="str">
        <f>_xlfn.XLOOKUP($E258,'Copy of Raw Data'!$E:$E,'Copy of 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30 to 40</v>
      </c>
      <c r="L258" s="9">
        <f>_xlfn.XLOOKUP($E258,'Copy of Raw Data'!$E:$E,'Copy of Raw Data'!L:L,"ERROR",0,1)</f>
        <v>38</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30 to 40</v>
      </c>
      <c r="N258" s="9">
        <f>_xlfn.XLOOKUP($E258,'Copy of Raw Data'!$E:$E,'Copy of Raw Data'!N:N,"ERROR",0,1)</f>
        <v>38</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No Discount</v>
      </c>
      <c r="P258" s="16">
        <f t="shared" si="46"/>
        <v>0</v>
      </c>
      <c r="Q258" s="9">
        <f>_xlfn.XLOOKUP($E258,'Copy of Raw Data'!$E:$E,'Copy of Raw Data'!Q:Q,"ERROR",0,1)</f>
        <v>6.8</v>
      </c>
      <c r="R258" s="9" t="str">
        <f>_xlfn.XLOOKUP($E258,'Copy of Raw Data'!$E:$E,'Copy of Raw Data'!R:R,"ERROR",0,1)</f>
        <v>oz</v>
      </c>
      <c r="S258" s="17">
        <f t="shared" si="49"/>
        <v>5.58823529411765</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5 to 10</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7">
        <f t="shared" si="47"/>
        <v>0.18898327000736</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7">
        <f t="shared" si="48"/>
        <v>0.18898327000736</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6 to 8</v>
      </c>
      <c r="Z258" s="17">
        <f t="array" ref="Z258">_xlfn.IFS(AA258="oz",_xlfn.IFS(R258="oz",Q258,R258="fl oz",Q258*1.04,R258="ml",Q258*0.0338),AA258="fl oz",_xlfn.IFS(R258="oz",Q258/1.04,R258="fl oz",Q258,R258="ml",Q258*0.0338/1.04),AA258="ml",_xlfn.IFS(R258="oz",Q258/0.0338,R258="fl oz",Q258*1.04/0.0338,R258="ml",Q258))</f>
        <v>6.8</v>
      </c>
      <c r="AA258" s="9" t="str">
        <f>_xlfn.XLOOKUP($E258,'Copy of Raw Data'!$E:$E,'Copy of Raw Data'!AA:AA,"ERROR",0,1)</f>
        <v>oz</v>
      </c>
      <c r="AB258" s="9"/>
      <c r="AC258" s="9"/>
      <c r="AD258" s="9"/>
      <c r="AE258" s="9"/>
      <c r="AF258" s="9"/>
    </row>
    <row r="259" hidden="1" spans="1:32">
      <c r="A259" s="9" t="str">
        <f>_xlfn.XLOOKUP($E259,'Copy of Raw Data'!$E:$E,'Copy of Raw Data'!A:A,"ERROR",0,1)</f>
        <v>US</v>
      </c>
      <c r="B259" s="9" t="str">
        <f>_xlfn.XLOOKUP($E259,'Copy of Raw Data'!$E:$E,'Copy of Raw Data'!B:B,"ERROR",0,1)</f>
        <v>Hair Mousses</v>
      </c>
      <c r="C259" s="9" t="str">
        <f>_xlfn.XLOOKUP($E259,'Copy of Raw Data'!$E:$E,'Copy of Raw Data'!C:C,"ERROR",0,1)</f>
        <v>Scruples</v>
      </c>
      <c r="D259" s="9" t="str">
        <f>_xlfn.XLOOKUP($E259,'Copy of Raw Data'!$E:$E,'Copy of Raw Data'!D:D,"ERROR",0,1)</f>
        <v>www.amazon.com/dp/B00HQXV76U</v>
      </c>
      <c r="E259" s="9" t="s">
        <v>935</v>
      </c>
      <c r="F259" s="9" t="str">
        <f>_xlfn.XLOOKUP($E259,'Copy of Raw Data'!$E:$E,'Copy of Raw Data'!F:F,"ERROR",0,1)</f>
        <v>Scruples Creme Parfait Volumizing Foam - Rich &amp; Weightless Styling Foam for Ultimate Smoothing Control, Hydration and Frizz-Free Hold - Alcohol-Free Volume Hair Mousse for Fine to Thick Hair (8.5 oz)</v>
      </c>
      <c r="G259" s="9">
        <f>_xlfn.XLOOKUP($E259,'Copy of Raw Data'!$E:$E,'Copy of Raw Data'!G:G,"ERROR",0,1)</f>
        <v>62</v>
      </c>
      <c r="H259" s="9">
        <f>_xlfn.XLOOKUP($E259,'Copy of Raw Data'!$E:$E,'Copy of Raw Data'!H:H,"ERROR",0,1)</f>
        <v>1217.31</v>
      </c>
      <c r="I259" s="9">
        <f>_xlfn.XLOOKUP($E259,'Copy of Raw Data'!$E:$E,'Copy of Raw Data'!I:I,"ERROR",0,1)</f>
        <v>5.01986301046636e-5</v>
      </c>
      <c r="J259" s="9" t="str">
        <f>_xlfn.XLOOKUP($E259,'Copy of Raw Data'!$E:$E,'Copy of 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15 to 20</v>
      </c>
      <c r="L259" s="9">
        <f>_xlfn.XLOOKUP($E259,'Copy of Raw Data'!$E:$E,'Copy of Raw Data'!L:L,"ERROR",0,1)</f>
        <v>19.64</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20 to 30</v>
      </c>
      <c r="N259" s="9">
        <f>_xlfn.XLOOKUP($E259,'Copy of Raw Data'!$E:$E,'Copy of Raw Data'!N:N,"ERROR",0,1)</f>
        <v>24.58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20% to 25%</v>
      </c>
      <c r="P259" s="16">
        <f t="shared" si="46"/>
        <v>0.200976403580146</v>
      </c>
      <c r="Q259" s="9">
        <f>_xlfn.XLOOKUP($E259,'Copy of Raw Data'!$E:$E,'Copy of Raw Data'!Q:Q,"ERROR",0,1)</f>
        <v>8.5</v>
      </c>
      <c r="R259" s="9" t="str">
        <f>_xlfn.XLOOKUP($E259,'Copy of Raw Data'!$E:$E,'Copy of Raw Data'!R:R,"ERROR",0,1)</f>
        <v>oz</v>
      </c>
      <c r="S259" s="17">
        <f t="shared" si="49"/>
        <v>2.31058823529412</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2 to 3</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0.05 to 0.1</v>
      </c>
      <c r="V259" s="17">
        <f t="shared" si="47"/>
        <v>0.0977938689848614</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0.05 to 0.1</v>
      </c>
      <c r="X259" s="17">
        <f t="shared" si="48"/>
        <v>0.078139608904096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8 to 10</v>
      </c>
      <c r="Z259" s="17">
        <f t="array" ref="Z259">_xlfn.IFS(AA259="oz",_xlfn.IFS(R259="oz",Q259,R259="fl oz",Q259*1.04,R259="ml",Q259*0.0338),AA259="fl oz",_xlfn.IFS(R259="oz",Q259/1.04,R259="fl oz",Q259,R259="ml",Q259*0.0338/1.04),AA259="ml",_xlfn.IFS(R259="oz",Q259/0.0338,R259="fl oz",Q259*1.04/0.0338,R259="ml",Q259))</f>
        <v>8.5</v>
      </c>
      <c r="AA259" s="9" t="str">
        <f>_xlfn.XLOOKUP($E259,'Copy of Raw Data'!$E:$E,'Copy of Raw Data'!AA:AA,"ERROR",0,1)</f>
        <v>oz</v>
      </c>
      <c r="AB259" s="9"/>
      <c r="AC259" s="9"/>
      <c r="AD259" s="9"/>
      <c r="AE259" s="9"/>
      <c r="AF259" s="9"/>
    </row>
    <row r="260" hidden="1" spans="1:32">
      <c r="A260" s="9" t="str">
        <f>_xlfn.XLOOKUP($E260,'Copy of Raw Data'!$E:$E,'Copy of Raw Data'!A:A,"ERROR",0,1)</f>
        <v>US</v>
      </c>
      <c r="B260" s="9" t="str">
        <f>_xlfn.XLOOKUP($E260,'Copy of Raw Data'!$E:$E,'Copy of Raw Data'!B:B,"ERROR",0,1)</f>
        <v>Hair Mousses</v>
      </c>
      <c r="C260" s="9" t="str">
        <f>_xlfn.XLOOKUP($E260,'Copy of Raw Data'!$E:$E,'Copy of Raw Data'!C:C,"ERROR",0,1)</f>
        <v>aphogee</v>
      </c>
      <c r="D260" s="9" t="str">
        <f>_xlfn.XLOOKUP($E260,'Copy of Raw Data'!$E:$E,'Copy of Raw Data'!D:D,"ERROR",0,1)</f>
        <v>www.amazon.com/dp/B00GAAQGNO</v>
      </c>
      <c r="E260" s="9" t="s">
        <v>939</v>
      </c>
      <c r="F260" s="9" t="str">
        <f>_xlfn.XLOOKUP($E260,'Copy of Raw Data'!$E:$E,'Copy of Raw Data'!F:F,"ERROR",0,1)</f>
        <v>Aphogee Curlific Curl Definer, 8 Fl Oz</v>
      </c>
      <c r="G260" s="9">
        <f>_xlfn.XLOOKUP($E260,'Copy of Raw Data'!$E:$E,'Copy of Raw Data'!G:G,"ERROR",0,1)</f>
        <v>118</v>
      </c>
      <c r="H260" s="9">
        <f>_xlfn.XLOOKUP($E260,'Copy of Raw Data'!$E:$E,'Copy of Raw Data'!H:H,"ERROR",0,1)</f>
        <v>1180.74</v>
      </c>
      <c r="I260" s="9">
        <f>_xlfn.XLOOKUP($E260,'Copy of Raw Data'!$E:$E,'Copy of Raw Data'!I:I,"ERROR",0,1)</f>
        <v>4.89346725246615e-5</v>
      </c>
      <c r="J260" s="9" t="str">
        <f>_xlfn.XLOOKUP($E260,'Copy of Raw Data'!$E:$E,'Copy of 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5 to 10</v>
      </c>
      <c r="L260" s="9">
        <f>_xlfn.XLOOKUP($E260,'Copy of Raw Data'!$E:$E,'Copy of Raw Data'!L:L,"ERROR",0,1)</f>
        <v>9.98</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5 to 10</v>
      </c>
      <c r="N260" s="9">
        <f>_xlfn.XLOOKUP($E260,'Copy of Raw Data'!$E:$E,'Copy of Raw Data'!N:N,"ERROR",0,1)</f>
        <v>9.98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No Discount</v>
      </c>
      <c r="P260" s="16">
        <f t="shared" ref="P260:P314" si="50">(N260-L260)/N260</f>
        <v>0</v>
      </c>
      <c r="Q260" s="9">
        <f>_xlfn.XLOOKUP($E260,'Copy of Raw Data'!$E:$E,'Copy of Raw Data'!Q:Q,"ERROR",0,1)</f>
        <v>8</v>
      </c>
      <c r="R260" s="9" t="str">
        <f>_xlfn.XLOOKUP($E260,'Copy of Raw Data'!$E:$E,'Copy of Raw Data'!R:R,"ERROR",0,1)</f>
        <v>fl oz</v>
      </c>
      <c r="S260" s="17">
        <f t="shared" si="49"/>
        <v>1.19951923076923</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1 to 2</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 to 0.05</v>
      </c>
      <c r="V260" s="17">
        <f t="shared" ref="V260:V314" si="51">N260/($Z260*29.57)</f>
        <v>0.0405654119299706</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 to 0.05</v>
      </c>
      <c r="X260" s="17">
        <f t="shared" ref="X260:X314" si="52">L260/($Z260*29.57)</f>
        <v>0.0405654119299706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8.32</v>
      </c>
      <c r="AA260" s="9" t="str">
        <f>_xlfn.XLOOKUP($E260,'Copy of Raw Data'!$E:$E,'Copy of Raw Data'!AA:AA,"ERROR",0,1)</f>
        <v>oz</v>
      </c>
      <c r="AB260" s="9"/>
      <c r="AC260" s="9"/>
      <c r="AD260" s="9"/>
      <c r="AE260" s="9"/>
      <c r="AF260" s="9"/>
    </row>
    <row r="261" hidden="1" spans="1:32">
      <c r="A261" s="9" t="str">
        <f>_xlfn.XLOOKUP($E261,'Copy of Raw Data'!$E:$E,'Copy of Raw Data'!A:A,"ERROR",0,1)</f>
        <v>US</v>
      </c>
      <c r="B261" s="9" t="str">
        <f>_xlfn.XLOOKUP($E261,'Copy of Raw Data'!$E:$E,'Copy of Raw Data'!B:B,"ERROR",0,1)</f>
        <v>Hair Mousses</v>
      </c>
      <c r="C261" s="9" t="str">
        <f>_xlfn.XLOOKUP($E261,'Copy of Raw Data'!$E:$E,'Copy of Raw Data'!C:C,"ERROR",0,1)</f>
        <v>xgbyr</v>
      </c>
      <c r="D261" s="9" t="str">
        <f>_xlfn.XLOOKUP($E261,'Copy of Raw Data'!$E:$E,'Copy of Raw Data'!D:D,"ERROR",0,1)</f>
        <v>www.amazon.com/dp/B0CCVT6FQZ</v>
      </c>
      <c r="E261" s="9" t="s">
        <v>943</v>
      </c>
      <c r="F261" s="9" t="str">
        <f>_xlfn.XLOOKUP($E261,'Copy of Raw Data'!$E:$E,'Copy of Raw Data'!F:F,"ERROR",0,1)</f>
        <v>Beeswax Hair Removal Mousse, Smoothsweep Beeswax Hair Removal Mousse, Beeswax Hair Removal Mousse, Gentle Beeswax Hair Removal Mousse (2 PCS)</v>
      </c>
      <c r="G261" s="9">
        <f>_xlfn.XLOOKUP($E261,'Copy of Raw Data'!$E:$E,'Copy of Raw Data'!G:G,"ERROR",0,1)</f>
        <v>120</v>
      </c>
      <c r="H261" s="9">
        <f>_xlfn.XLOOKUP($E261,'Copy of Raw Data'!$E:$E,'Copy of Raw Data'!H:H,"ERROR",0,1)</f>
        <v>1151.01</v>
      </c>
      <c r="I261" s="9">
        <f>_xlfn.XLOOKUP($E261,'Copy of Raw Data'!$E:$E,'Copy of Raw Data'!I:I,"ERROR",0,1)</f>
        <v>4.75657040054531e-5</v>
      </c>
      <c r="J261" s="9" t="str">
        <f>_xlfn.XLOOKUP($E261,'Copy of Raw Data'!$E:$E,'Copy of 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_xlfn.XLOOKUP($E261,'Copy of Raw Data'!$E:$E,'Copy of Raw Data'!L:L,"ERROR",0,1)</f>
        <v>9.64</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_xlfn.XLOOKUP($E261,'Copy of Raw Data'!$E:$E,'Copy of 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2% to 4%</v>
      </c>
      <c r="P261" s="16">
        <f t="shared" si="50"/>
        <v>0.0340681362725451</v>
      </c>
      <c r="Q261" s="9">
        <f>_xlfn.XLOOKUP($E261,'Copy of Raw Data'!$E:$E,'Copy of Raw Data'!Q:Q,"ERROR",0,1)</f>
        <v>0</v>
      </c>
      <c r="R261" s="9">
        <f>_xlfn.XLOOKUP($E261,'Copy of Raw Data'!$E:$E,'Copy of Raw Data'!R:R,"ERROR",0,1)</f>
        <v>0</v>
      </c>
      <c r="S261" s="17" t="e">
        <f t="shared" si="49"/>
        <v>#N/A</v>
      </c>
      <c r="T261" s="9" t="e">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#N/A</v>
      </c>
      <c r="U261" s="17" t="e">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#N/A</v>
      </c>
      <c r="V261" s="17" t="e">
        <f t="shared" si="51"/>
        <v>#N/A</v>
      </c>
      <c r="W261" s="17" t="e">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#N/A</v>
      </c>
      <c r="X261" s="17" t="e">
        <f t="shared" si="52"/>
        <v>#N/A</v>
      </c>
      <c r="Y261" s="9" t="e">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#N/A</v>
      </c>
      <c r="Z261" s="17" t="e">
        <f t="array" ref="Z261">_xlfn.IFS(AA261="oz",_xlfn.IFS(R261="oz",Q261,R261="fl oz",Q261*1.04,R261="ml",Q261*0.0338),AA261="fl oz",_xlfn.IFS(R261="oz",Q261/1.04,R261="fl oz",Q261,R261="ml",Q261*0.0338/1.04),AA261="ml",_xlfn.IFS(R261="oz",Q261/0.0338,R261="fl oz",Q261*1.04/0.0338,R261="ml",Q261))</f>
        <v>#N/A</v>
      </c>
      <c r="AA261" s="9" t="str">
        <f>_xlfn.XLOOKUP($E261,'Copy of Raw Data'!$E:$E,'Copy of Raw Data'!AA:AA,"ERROR",0,1)</f>
        <v>oz</v>
      </c>
      <c r="AB261" s="9"/>
      <c r="AC261" s="9"/>
      <c r="AD261" s="9"/>
      <c r="AE261" s="9"/>
      <c r="AF261" s="9"/>
    </row>
    <row r="262" hidden="1" spans="1:32">
      <c r="A262" s="9" t="str">
        <f>_xlfn.XLOOKUP($E262,'Copy of Raw Data'!$E:$E,'Copy of Raw Data'!A:A,"ERROR",0,1)</f>
        <v>US</v>
      </c>
      <c r="B262" s="9" t="str">
        <f>_xlfn.XLOOKUP($E262,'Copy of Raw Data'!$E:$E,'Copy of Raw Data'!B:B,"ERROR",0,1)</f>
        <v>Hair Mousses</v>
      </c>
      <c r="C262" s="9" t="str">
        <f>_xlfn.XLOOKUP($E262,'Copy of Raw Data'!$E:$E,'Copy of Raw Data'!C:C,"ERROR",0,1)</f>
        <v>Dolahair</v>
      </c>
      <c r="D262" s="9" t="str">
        <f>_xlfn.XLOOKUP($E262,'Copy of Raw Data'!$E:$E,'Copy of Raw Data'!D:D,"ERROR",0,1)</f>
        <v>www.amazon.com/dp/B0C84V5G9C</v>
      </c>
      <c r="E262" s="9" t="s">
        <v>946</v>
      </c>
      <c r="F262" s="9" t="str">
        <f>_xlfn.XLOOKUP($E262,'Copy of Raw Data'!$E:$E,'Copy of Raw Data'!F:F,"ERROR",0,1)</f>
        <v>Dolahair Braid Mousse Foam Hair Mousse for Braids Locks Box Braids Curly Hair Setting Mousse for Braids Styling Mousse for Natural Hair Babyhair Edge Setting Mousse (3.4 Fl Oz +edge brush+2 clips)</v>
      </c>
      <c r="G262" s="9">
        <f>_xlfn.XLOOKUP($E262,'Copy of Raw Data'!$E:$E,'Copy of Raw Data'!G:G,"ERROR",0,1)</f>
        <v>136</v>
      </c>
      <c r="H262" s="9">
        <f>_xlfn.XLOOKUP($E262,'Copy of Raw Data'!$E:$E,'Copy of Raw Data'!H:H,"ERROR",0,1)</f>
        <v>1118.81</v>
      </c>
      <c r="I262" s="9">
        <f>_xlfn.XLOOKUP($E262,'Copy of Raw Data'!$E:$E,'Copy of Raw Data'!I:I,"ERROR",0,1)</f>
        <v>4.7265976425937e-5</v>
      </c>
      <c r="J262" s="9" t="str">
        <f>_xlfn.XLOOKUP($E262,'Copy of Raw Data'!$E:$E,'Copy of 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_xlfn.XLOOKUP($E262,'Copy of Raw Data'!$E:$E,'Copy of Raw Data'!L:L,"ERROR",0,1)</f>
        <v>8.24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_xlfn.XLOOKUP($E262,'Copy of Raw Data'!$E:$E,'Copy of Raw Data'!N:N,"ERROR",0,1)</f>
        <v>8.99</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8% to 10%</v>
      </c>
      <c r="P262" s="16">
        <f t="shared" si="50"/>
        <v>0.0834260289210234</v>
      </c>
      <c r="Q262" s="9">
        <f>_xlfn.XLOOKUP($E262,'Copy of Raw Data'!$E:$E,'Copy of Raw Data'!Q:Q,"ERROR",0,1)</f>
        <v>3.4</v>
      </c>
      <c r="R262" s="9" t="str">
        <f>_xlfn.XLOOKUP($E262,'Copy of Raw Data'!$E:$E,'Copy of Raw Data'!R:R,"ERROR",0,1)</f>
        <v>fl oz</v>
      </c>
      <c r="S262" s="17">
        <f t="shared" si="49"/>
        <v>2.33031674208145</v>
      </c>
      <c r="T262" s="9" t="str">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2 to 3</v>
      </c>
      <c r="U262" s="17"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7">
        <f t="shared" si="51"/>
        <v>0.0859797367088143</v>
      </c>
      <c r="W262" s="17"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0.05 to 0.1</v>
      </c>
      <c r="X262" s="17">
        <f t="shared" si="52"/>
        <v>0.0788067887075228</v>
      </c>
      <c r="Y262" s="9"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2 to 4</v>
      </c>
      <c r="Z262" s="17">
        <f t="array" ref="Z262">_xlfn.IFS(AA262="oz",_xlfn.IFS(R262="oz",Q262,R262="fl oz",Q262*1.04,R262="ml",Q262*0.0338),AA262="fl oz",_xlfn.IFS(R262="oz",Q262/1.04,R262="fl oz",Q262,R262="ml",Q262*0.0338/1.04),AA262="ml",_xlfn.IFS(R262="oz",Q262/0.0338,R262="fl oz",Q262*1.04/0.0338,R262="ml",Q262))</f>
        <v>3.536</v>
      </c>
      <c r="AA262" s="9" t="str">
        <f>_xlfn.XLOOKUP($E262,'Copy of Raw Data'!$E:$E,'Copy of Raw Data'!AA:AA,"ERROR",0,1)</f>
        <v>oz</v>
      </c>
      <c r="AB262" s="9"/>
      <c r="AC262" s="9"/>
      <c r="AD262" s="9"/>
      <c r="AE262" s="9"/>
      <c r="AF262" s="9"/>
    </row>
    <row r="263" hidden="1" spans="1:32">
      <c r="A263" s="9" t="str">
        <f>_xlfn.XLOOKUP($E263,'Copy of Raw Data'!$E:$E,'Copy of Raw Data'!A:A,"ERROR",0,1)</f>
        <v>US</v>
      </c>
      <c r="B263" s="9" t="str">
        <f>_xlfn.XLOOKUP($E263,'Copy of Raw Data'!$E:$E,'Copy of Raw Data'!B:B,"ERROR",0,1)</f>
        <v>Hair Mousses</v>
      </c>
      <c r="C263" s="9" t="str">
        <f>_xlfn.XLOOKUP($E263,'Copy of Raw Data'!$E:$E,'Copy of Raw Data'!C:C,"ERROR",0,1)</f>
        <v>L'Oreal Paris</v>
      </c>
      <c r="D263" s="9" t="str">
        <f>_xlfn.XLOOKUP($E263,'Copy of Raw Data'!$E:$E,'Copy of Raw Data'!D:D,"ERROR",0,1)</f>
        <v>www.amazon.com/dp/B00OMGLCCI</v>
      </c>
      <c r="E263" s="9" t="s">
        <v>949</v>
      </c>
      <c r="F263" s="9" t="str">
        <f>_xlfn.XLOOKUP($E263,'Copy of Raw Data'!$E:$E,'Copy of Raw Data'!F:F,"ERROR",0,1)</f>
        <v>Loreal Curve It Elastic Curl Mousse Pack of 2</v>
      </c>
      <c r="G263" s="9">
        <f>_xlfn.XLOOKUP($E263,'Copy of Raw Data'!$E:$E,'Copy of Raw Data'!G:G,"ERROR",0,1)</f>
        <v>86</v>
      </c>
      <c r="H263" s="9">
        <f>_xlfn.XLOOKUP($E263,'Copy of Raw Data'!$E:$E,'Copy of Raw Data'!H:H,"ERROR",0,1)</f>
        <v>1111.76</v>
      </c>
      <c r="I263" s="9">
        <f>_xlfn.XLOOKUP($E263,'Copy of Raw Data'!$E:$E,'Copy of Raw Data'!I:I,"ERROR",0,1)</f>
        <v>4.72608746799027e-5</v>
      </c>
      <c r="J263" s="9" t="str">
        <f>_xlfn.XLOOKUP($E263,'Copy of Raw Data'!$E:$E,'Copy of 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10 to 15</v>
      </c>
      <c r="L263" s="9">
        <f>_xlfn.XLOOKUP($E263,'Copy of Raw Data'!$E:$E,'Copy of Raw Data'!L:L,"ERROR",0,1)</f>
        <v>12.99</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10 to 15</v>
      </c>
      <c r="N263" s="9">
        <f>_xlfn.XLOOKUP($E263,'Copy of Raw Data'!$E:$E,'Copy of Raw Data'!N:N,"ERROR",0,1)</f>
        <v>12.99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No Discount</v>
      </c>
      <c r="P263" s="16">
        <f t="shared" si="50"/>
        <v>0</v>
      </c>
      <c r="Q263" s="9">
        <f>_xlfn.XLOOKUP($E263,'Copy of Raw Data'!$E:$E,'Copy of Raw Data'!Q:Q,"ERROR",0,1)</f>
        <v>0</v>
      </c>
      <c r="R263" s="9">
        <f>_xlfn.XLOOKUP($E263,'Copy of Raw Data'!$E:$E,'Copy of Raw Data'!R:R,"ERROR",0,1)</f>
        <v>0</v>
      </c>
      <c r="S263" s="17" t="e">
        <f t="shared" si="49"/>
        <v>#N/A</v>
      </c>
      <c r="T263" s="9" t="e">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#N/A</v>
      </c>
      <c r="U263" s="17" t="e">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#N/A</v>
      </c>
      <c r="V263" s="17" t="e">
        <f t="shared" si="51"/>
        <v>#N/A</v>
      </c>
      <c r="W263" s="17" t="e">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#N/A</v>
      </c>
      <c r="X263" s="17" t="e">
        <f t="shared" si="52"/>
        <v>#N/A</v>
      </c>
      <c r="Y263" s="9" t="e">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#N/A</v>
      </c>
      <c r="Z263" s="17" t="e">
        <f t="array" ref="Z263">_xlfn.IFS(AA263="oz",_xlfn.IFS(R263="oz",Q263,R263="fl oz",Q263*1.04,R263="ml",Q263*0.0338),AA263="fl oz",_xlfn.IFS(R263="oz",Q263/1.04,R263="fl oz",Q263,R263="ml",Q263*0.0338/1.04),AA263="ml",_xlfn.IFS(R263="oz",Q263/0.0338,R263="fl oz",Q263*1.04/0.0338,R263="ml",Q263))</f>
        <v>#N/A</v>
      </c>
      <c r="AA263" s="9" t="str">
        <f>_xlfn.XLOOKUP($E263,'Copy of Raw Data'!$E:$E,'Copy of Raw Data'!AA:AA,"ERROR",0,1)</f>
        <v>oz</v>
      </c>
      <c r="AB263" s="9"/>
      <c r="AC263" s="9"/>
      <c r="AD263" s="9"/>
      <c r="AE263" s="9"/>
      <c r="AF263" s="9"/>
    </row>
    <row r="264" hidden="1" spans="1:32">
      <c r="A264" s="9" t="str">
        <f>_xlfn.XLOOKUP($E264,'Copy of Raw Data'!$E:$E,'Copy of Raw Data'!A:A,"ERROR",0,1)</f>
        <v>US</v>
      </c>
      <c r="B264" s="9" t="str">
        <f>_xlfn.XLOOKUP($E264,'Copy of Raw Data'!$E:$E,'Copy of Raw Data'!B:B,"ERROR",0,1)</f>
        <v>Hair Mousses</v>
      </c>
      <c r="C264" s="9" t="str">
        <f>_xlfn.XLOOKUP($E264,'Copy of Raw Data'!$E:$E,'Copy of Raw Data'!C:C,"ERROR",0,1)</f>
        <v>Herbal Essences</v>
      </c>
      <c r="D264" s="9" t="str">
        <f>_xlfn.XLOOKUP($E264,'Copy of Raw Data'!$E:$E,'Copy of Raw Data'!D:D,"ERROR",0,1)</f>
        <v>www.amazon.com/dp/B00E4MKM44</v>
      </c>
      <c r="E264" s="9" t="s">
        <v>952</v>
      </c>
      <c r="F264" s="9" t="str">
        <f>_xlfn.XLOOKUP($E264,'Copy of Raw Data'!$E:$E,'Copy of Raw Data'!F:F,"ERROR",0,1)</f>
        <v>Herbal Essences Hair Mousse - Set Me Up - Strong Hold (3) - Net Wt. 6.8 OZ (192 g) Per Can - Pack of 2 Cans</v>
      </c>
      <c r="G264" s="9">
        <f>_xlfn.XLOOKUP($E264,'Copy of Raw Data'!$E:$E,'Copy of Raw Data'!G:G,"ERROR",0,1)</f>
        <v>84</v>
      </c>
      <c r="H264" s="9">
        <f>_xlfn.XLOOKUP($E264,'Copy of Raw Data'!$E:$E,'Copy of Raw Data'!H:H,"ERROR",0,1)</f>
        <v>1111.64</v>
      </c>
      <c r="I264" s="9">
        <f>_xlfn.XLOOKUP($E264,'Copy of Raw Data'!$E:$E,'Copy of Raw Data'!I:I,"ERROR",0,1)</f>
        <v>4.6429290076309e-5</v>
      </c>
      <c r="J264" s="9" t="str">
        <f>_xlfn.XLOOKUP($E264,'Copy of Raw Data'!$E:$E,'Copy of 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_xlfn.XLOOKUP($E264,'Copy of Raw Data'!$E:$E,'Copy of Raw Data'!L:L,"ERROR",0,1)</f>
        <v>13.45</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15 to 20</v>
      </c>
      <c r="N264" s="9">
        <f>_xlfn.XLOOKUP($E264,'Copy of Raw Data'!$E:$E,'Copy of Raw Data'!N:N,"ERROR",0,1)</f>
        <v>16.61</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15% to 20%</v>
      </c>
      <c r="P264" s="16">
        <f t="shared" si="50"/>
        <v>0.190246839253462</v>
      </c>
      <c r="Q264" s="9">
        <f>_xlfn.XLOOKUP($E264,'Copy of Raw Data'!$E:$E,'Copy of Raw Data'!Q:Q,"ERROR",0,1)</f>
        <v>13.6</v>
      </c>
      <c r="R264" s="9" t="str">
        <f>_xlfn.XLOOKUP($E264,'Copy of Raw Data'!$E:$E,'Copy of Raw Data'!R:R,"ERROR",0,1)</f>
        <v>oz</v>
      </c>
      <c r="S264" s="17">
        <f t="shared" si="49"/>
        <v>0.988970588235294</v>
      </c>
      <c r="T264" s="9" t="str">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0.75 to 1</v>
      </c>
      <c r="U264" s="17"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 to 0.05</v>
      </c>
      <c r="V264" s="17">
        <f t="shared" si="51"/>
        <v>0.0413027909845034</v>
      </c>
      <c r="W264" s="17"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 to 0.05</v>
      </c>
      <c r="X264" s="17">
        <f t="shared" si="52"/>
        <v>0.0334450655473552</v>
      </c>
      <c r="Y264" s="9"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10 to 15</v>
      </c>
      <c r="Z264" s="17">
        <f t="array" ref="Z264">_xlfn.IFS(AA264="oz",_xlfn.IFS(R264="oz",Q264,R264="fl oz",Q264*1.04,R264="ml",Q264*0.0338),AA264="fl oz",_xlfn.IFS(R264="oz",Q264/1.04,R264="fl oz",Q264,R264="ml",Q264*0.0338/1.04),AA264="ml",_xlfn.IFS(R264="oz",Q264/0.0338,R264="fl oz",Q264*1.04/0.0338,R264="ml",Q264))</f>
        <v>13.6</v>
      </c>
      <c r="AA264" s="9" t="str">
        <f>_xlfn.XLOOKUP($E264,'Copy of Raw Data'!$E:$E,'Copy of Raw Data'!AA:AA,"ERROR",0,1)</f>
        <v>oz</v>
      </c>
      <c r="AB264" s="9"/>
      <c r="AC264" s="9"/>
      <c r="AD264" s="9"/>
      <c r="AE264" s="9"/>
      <c r="AF264" s="9"/>
    </row>
    <row r="265" hidden="1" spans="1:32">
      <c r="A265" s="9" t="str">
        <f>_xlfn.XLOOKUP($E265,'Copy of Raw Data'!$E:$E,'Copy of Raw Data'!A:A,"ERROR",0,1)</f>
        <v>US</v>
      </c>
      <c r="B265" s="9" t="str">
        <f>_xlfn.XLOOKUP($E265,'Copy of Raw Data'!$E:$E,'Copy of Raw Data'!B:B,"ERROR",0,1)</f>
        <v>Hair Mousses</v>
      </c>
      <c r="C265" s="9" t="str">
        <f>_xlfn.XLOOKUP($E265,'Copy of Raw Data'!$E:$E,'Copy of Raw Data'!C:C,"ERROR",0,1)</f>
        <v>tigi</v>
      </c>
      <c r="D265" s="9" t="str">
        <f>_xlfn.XLOOKUP($E265,'Copy of Raw Data'!$E:$E,'Copy of Raw Data'!D:D,"ERROR",0,1)</f>
        <v>www.amazon.com/dp/B00LMB33RS</v>
      </c>
      <c r="E265" s="9" t="s">
        <v>955</v>
      </c>
      <c r="F265" s="9" t="str">
        <f>_xlfn.XLOOKUP($E265,'Copy of Raw Data'!$E:$E,'Copy of Raw Data'!F:F,"ERROR",0,1)</f>
        <v>TIGI Catwalk Strong Hold Mousse for Unisex (140617), Clear, 6.7 Ounce</v>
      </c>
      <c r="G265" s="9">
        <f>_xlfn.XLOOKUP($E265,'Copy of Raw Data'!$E:$E,'Copy of Raw Data'!G:G,"ERROR",0,1)</f>
        <v>37</v>
      </c>
      <c r="H265" s="9">
        <f>_xlfn.XLOOKUP($E265,'Copy of Raw Data'!$E:$E,'Copy of Raw Data'!H:H,"ERROR",0,1)</f>
        <v>1092.08</v>
      </c>
      <c r="I265" s="9">
        <f>_xlfn.XLOOKUP($E265,'Copy of Raw Data'!$E:$E,'Copy of Raw Data'!I:I,"ERROR",0,1)</f>
        <v>4.51181413454894e-5</v>
      </c>
      <c r="J265" s="9" t="str">
        <f>_xlfn.XLOOKUP($E265,'Copy of Raw Data'!$E:$E,'Copy of 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20 to 30</v>
      </c>
      <c r="L265" s="9">
        <f>_xlfn.XLOOKUP($E265,'Copy of Raw Data'!$E:$E,'Copy of Raw Data'!L:L,"ERROR",0,1)</f>
        <v>29.92</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20 to 30</v>
      </c>
      <c r="N265" s="9">
        <f>_xlfn.XLOOKUP($E265,'Copy of Raw Data'!$E:$E,'Copy of Raw Data'!N:N,"ERROR",0,1)</f>
        <v>29.92</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6">
        <f t="shared" si="50"/>
        <v>0</v>
      </c>
      <c r="Q265" s="9">
        <f>_xlfn.XLOOKUP($E265,'Copy of Raw Data'!$E:$E,'Copy of Raw Data'!Q:Q,"ERROR",0,1)</f>
        <v>6.7</v>
      </c>
      <c r="R265" s="9" t="str">
        <f>_xlfn.XLOOKUP($E265,'Copy of Raw Data'!$E:$E,'Copy of Raw Data'!R:R,"ERROR",0,1)</f>
        <v>oz</v>
      </c>
      <c r="S265" s="17">
        <f t="shared" si="49"/>
        <v>4.46567164179104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4 to 5</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0.1 to 0.2</v>
      </c>
      <c r="V265" s="17">
        <f t="shared" si="51"/>
        <v>0.151020346357492</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0.1 to 0.2</v>
      </c>
      <c r="X265" s="17">
        <f t="shared" si="52"/>
        <v>0.151020346357492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6 to 8</v>
      </c>
      <c r="Z265" s="17">
        <f t="array" ref="Z265">_xlfn.IFS(AA265="oz",_xlfn.IFS(R265="oz",Q265,R265="fl oz",Q265*1.04,R265="ml",Q265*0.0338),AA265="fl oz",_xlfn.IFS(R265="oz",Q265/1.04,R265="fl oz",Q265,R265="ml",Q265*0.0338/1.04),AA265="ml",_xlfn.IFS(R265="oz",Q265/0.0338,R265="fl oz",Q265*1.04/0.0338,R265="ml",Q265))</f>
        <v>6.7</v>
      </c>
      <c r="AA265" s="9" t="str">
        <f>_xlfn.XLOOKUP($E265,'Copy of Raw Data'!$E:$E,'Copy of Raw Data'!AA:AA,"ERROR",0,1)</f>
        <v>oz</v>
      </c>
      <c r="AB265" s="9"/>
      <c r="AC265" s="9"/>
      <c r="AD265" s="9"/>
      <c r="AE265" s="9"/>
      <c r="AF265" s="9"/>
    </row>
    <row r="266" hidden="1" spans="1:32">
      <c r="A266" s="9" t="str">
        <f>_xlfn.XLOOKUP($E266,'Copy of Raw Data'!$E:$E,'Copy of Raw Data'!A:A,"ERROR",0,1)</f>
        <v>US</v>
      </c>
      <c r="B266" s="9" t="str">
        <f>_xlfn.XLOOKUP($E266,'Copy of Raw Data'!$E:$E,'Copy of Raw Data'!B:B,"ERROR",0,1)</f>
        <v>Hair Mousses</v>
      </c>
      <c r="C266" s="9" t="str">
        <f>_xlfn.XLOOKUP($E266,'Copy of Raw Data'!$E:$E,'Copy of Raw Data'!C:C,"ERROR",0,1)</f>
        <v>Herbal Essences</v>
      </c>
      <c r="D266" s="9" t="str">
        <f>_xlfn.XLOOKUP($E266,'Copy of Raw Data'!$E:$E,'Copy of Raw Data'!D:D,"ERROR",0,1)</f>
        <v>www.amazon.com/dp/B004AI31O0</v>
      </c>
      <c r="E266" s="9" t="s">
        <v>958</v>
      </c>
      <c r="F266" s="9" t="str">
        <f>_xlfn.XLOOKUP($E266,'Copy of Raw Data'!$E:$E,'Copy of Raw Data'!F:F,"ERROR",0,1)</f>
        <v>Herbal Essences Tousle Me Softly Tousling Hair Mousse, 6.8 Ounce</v>
      </c>
      <c r="G266" s="9">
        <f>_xlfn.XLOOKUP($E266,'Copy of Raw Data'!$E:$E,'Copy of Raw Data'!G:G,"ERROR",0,1)</f>
        <v>155</v>
      </c>
      <c r="H266" s="9">
        <f>_xlfn.XLOOKUP($E266,'Copy of Raw Data'!$E:$E,'Copy of Raw Data'!H:H,"ERROR",0,1)</f>
        <v>1061.24</v>
      </c>
      <c r="I266" s="9">
        <f>_xlfn.XLOOKUP($E266,'Copy of Raw Data'!$E:$E,'Copy of Raw Data'!I:I,"ERROR",0,1)</f>
        <v>4.38779919136475e-5</v>
      </c>
      <c r="J266" s="9" t="str">
        <f>_xlfn.XLOOKUP($E266,'Copy of Raw Data'!$E:$E,'Copy of 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 to 10</v>
      </c>
      <c r="L266" s="9">
        <f>_xlfn.XLOOKUP($E266,'Copy of Raw Data'!$E:$E,'Copy of Raw Data'!L:L,"ERROR",0,1)</f>
        <v>6.86</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5 to 10</v>
      </c>
      <c r="N266" s="9">
        <f>_xlfn.XLOOKUP($E266,'Copy of Raw Data'!$E:$E,'Copy of Raw Data'!N:N,"ERROR",0,1)</f>
        <v>7.22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4% to 6%</v>
      </c>
      <c r="P266" s="16">
        <f t="shared" si="50"/>
        <v>0.0498614958448753</v>
      </c>
      <c r="Q266" s="9">
        <f>_xlfn.XLOOKUP($E266,'Copy of Raw Data'!$E:$E,'Copy of Raw Data'!Q:Q,"ERROR",0,1)</f>
        <v>6.8</v>
      </c>
      <c r="R266" s="9" t="str">
        <f>_xlfn.XLOOKUP($E266,'Copy of Raw Data'!$E:$E,'Copy of Raw Data'!R:R,"ERROR",0,1)</f>
        <v>fl oz</v>
      </c>
      <c r="S266" s="17">
        <f t="shared" si="49"/>
        <v>0.970022624434389</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0.75 to 1</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 to 0.05</v>
      </c>
      <c r="V266" s="17">
        <f t="shared" si="51"/>
        <v>0.0345257897128831</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 to 0.05</v>
      </c>
      <c r="X266" s="17">
        <f t="shared" si="52"/>
        <v>0.0328042821925732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7.072</v>
      </c>
      <c r="AA266" s="9" t="str">
        <f>_xlfn.XLOOKUP($E266,'Copy of Raw Data'!$E:$E,'Copy of Raw Data'!AA:AA,"ERROR",0,1)</f>
        <v>oz</v>
      </c>
      <c r="AB266" s="9"/>
      <c r="AC266" s="9"/>
      <c r="AD266" s="9"/>
      <c r="AE266" s="9"/>
      <c r="AF266" s="9"/>
    </row>
    <row r="267" hidden="1" spans="1:32">
      <c r="A267" s="9" t="str">
        <f>_xlfn.XLOOKUP($E267,'Copy of Raw Data'!$E:$E,'Copy of Raw Data'!A:A,"ERROR",0,1)</f>
        <v>US</v>
      </c>
      <c r="B267" s="9" t="str">
        <f>_xlfn.XLOOKUP($E267,'Copy of Raw Data'!$E:$E,'Copy of Raw Data'!B:B,"ERROR",0,1)</f>
        <v>Hair Mousses</v>
      </c>
      <c r="C267" s="9" t="str">
        <f>_xlfn.XLOOKUP($E267,'Copy of Raw Data'!$E:$E,'Copy of Raw Data'!C:C,"ERROR",0,1)</f>
        <v>Miche Beauty</v>
      </c>
      <c r="D267" s="9" t="str">
        <f>_xlfn.XLOOKUP($E267,'Copy of Raw Data'!$E:$E,'Copy of Raw Data'!D:D,"ERROR",0,1)</f>
        <v>www.amazon.com/dp/B0BHXBRMLG</v>
      </c>
      <c r="E267" s="9" t="s">
        <v>962</v>
      </c>
      <c r="F267" s="9" t="str">
        <f>_xlfn.XLOOKUP($E267,'Copy of Raw Data'!$E:$E,'Copy of Raw Data'!F:F,"ERROR",0,1)</f>
        <v>Set Curl Defining Mousse 7.5 oz</v>
      </c>
      <c r="G267" s="9">
        <f>_xlfn.XLOOKUP($E267,'Copy of Raw Data'!$E:$E,'Copy of Raw Data'!G:G,"ERROR",0,1)</f>
        <v>52</v>
      </c>
      <c r="H267" s="9">
        <f>_xlfn.XLOOKUP($E267,'Copy of Raw Data'!$E:$E,'Copy of Raw Data'!H:H,"ERROR",0,1)</f>
        <v>1032.07</v>
      </c>
      <c r="I267" s="9">
        <f>_xlfn.XLOOKUP($E267,'Copy of Raw Data'!$E:$E,'Copy of Raw Data'!I:I,"ERROR",0,1)</f>
        <v>4.34775048499536e-5</v>
      </c>
      <c r="J267" s="9" t="str">
        <f>_xlfn.XLOOKUP($E267,'Copy of Raw Data'!$E:$E,'Copy of 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15 to 20</v>
      </c>
      <c r="L267" s="9">
        <f>_xlfn.XLOOKUP($E267,'Copy of Raw Data'!$E:$E,'Copy of Raw Data'!L:L,"ERROR",0,1)</f>
        <v>20</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15 to 20</v>
      </c>
      <c r="N267" s="9">
        <f>_xlfn.XLOOKUP($E267,'Copy of Raw Data'!$E:$E,'Copy of Raw Data'!N:N,"ERROR",0,1)</f>
        <v>20</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No Discount</v>
      </c>
      <c r="P267" s="16">
        <f t="shared" si="50"/>
        <v>0</v>
      </c>
      <c r="Q267" s="9">
        <f>_xlfn.XLOOKUP($E267,'Copy of Raw Data'!$E:$E,'Copy of Raw Data'!Q:Q,"ERROR",0,1)</f>
        <v>7.5</v>
      </c>
      <c r="R267" s="9" t="str">
        <f>_xlfn.XLOOKUP($E267,'Copy of Raw Data'!$E:$E,'Copy of Raw Data'!R:R,"ERROR",0,1)</f>
        <v>oz</v>
      </c>
      <c r="S267" s="17">
        <f t="shared" si="49"/>
        <v>2.66666666666667</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2 to 3</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0.05 to 0.1</v>
      </c>
      <c r="V267" s="17">
        <f t="shared" si="51"/>
        <v>0.0901814902491264</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7">
        <f t="shared" si="52"/>
        <v>0.0901814902491264</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7.5</v>
      </c>
      <c r="AA267" s="9" t="str">
        <f>_xlfn.XLOOKUP($E267,'Copy of Raw Data'!$E:$E,'Copy of Raw Data'!AA:AA,"ERROR",0,1)</f>
        <v>oz</v>
      </c>
      <c r="AB267" s="9"/>
      <c r="AC267" s="9"/>
      <c r="AD267" s="9"/>
      <c r="AE267" s="9"/>
      <c r="AF267" s="9"/>
    </row>
    <row r="268" hidden="1" spans="1:32">
      <c r="A268" s="9" t="str">
        <f>_xlfn.XLOOKUP($E268,'Copy of Raw Data'!$E:$E,'Copy of Raw Data'!A:A,"ERROR",0,1)</f>
        <v>US</v>
      </c>
      <c r="B268" s="9" t="str">
        <f>_xlfn.XLOOKUP($E268,'Copy of Raw Data'!$E:$E,'Copy of Raw Data'!B:B,"ERROR",0,1)</f>
        <v>Hair Mousses</v>
      </c>
      <c r="C268" s="9" t="str">
        <f>_xlfn.XLOOKUP($E268,'Copy of Raw Data'!$E:$E,'Copy of Raw Data'!C:C,"ERROR",0,1)</f>
        <v>Samnyte </v>
      </c>
      <c r="D268" s="9" t="str">
        <f>_xlfn.XLOOKUP($E268,'Copy of Raw Data'!$E:$E,'Copy of Raw Data'!D:D,"ERROR",0,1)</f>
        <v>www.amazon.com/dp/B094Z3CQ9M</v>
      </c>
      <c r="E268" s="9" t="s">
        <v>966</v>
      </c>
      <c r="F268" s="9" t="str">
        <f>_xlfn.XLOOKUP($E268,'Copy of Raw Data'!$E:$E,'Copy of Raw Data'!F:F,"ERROR",0,1)</f>
        <v>Hair Finishing Stick, 2pcs Hair Mascara for Flyaway Tamer, Fly Away Hair Tamer Stick for Enhance Gloss of Hair, Anti Frizz Broken Hair Baby Hair Flash Moment Flyaway Stick, Non-Greasy (pink)by Samnyte</v>
      </c>
      <c r="G268" s="9">
        <f>_xlfn.XLOOKUP($E268,'Copy of Raw Data'!$E:$E,'Copy of Raw Data'!G:G,"ERROR",0,1)</f>
        <v>186</v>
      </c>
      <c r="H268" s="9">
        <f>_xlfn.XLOOKUP($E268,'Copy of Raw Data'!$E:$E,'Copy of Raw Data'!H:H,"ERROR",0,1)</f>
        <v>1022.65</v>
      </c>
      <c r="I268" s="9">
        <f>_xlfn.XLOOKUP($E268,'Copy of Raw Data'!$E:$E,'Copy of Raw Data'!I:I,"ERROR",0,1)</f>
        <v>4.27904697173322e-5</v>
      </c>
      <c r="J268" s="9" t="str">
        <f>_xlfn.XLOOKUP($E268,'Copy of Raw Data'!$E:$E,'Copy of 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5 to 10</v>
      </c>
      <c r="L268" s="9">
        <f>_xlfn.XLOOKUP($E268,'Copy of Raw Data'!$E:$E,'Copy of Raw Data'!L:L,"ERROR",0,1)</f>
        <v>5.49</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5 to 10</v>
      </c>
      <c r="N268" s="9">
        <f>_xlfn.XLOOKUP($E268,'Copy of Raw Data'!$E:$E,'Copy of Raw Data'!N:N,"ERROR",0,1)</f>
        <v>5.49</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50"/>
        <v>0</v>
      </c>
      <c r="Q268" s="9">
        <f>_xlfn.XLOOKUP($E268,'Copy of Raw Data'!$E:$E,'Copy of Raw Data'!Q:Q,"ERROR",0,1)</f>
        <v>0</v>
      </c>
      <c r="R268" s="9">
        <f>_xlfn.XLOOKUP($E268,'Copy of Raw Data'!$E:$E,'Copy of Raw Data'!R:R,"ERROR",0,1)</f>
        <v>0</v>
      </c>
      <c r="S268" s="17" t="e">
        <f t="shared" si="49"/>
        <v>#N/A</v>
      </c>
      <c r="T268" s="9" t="e">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#N/A</v>
      </c>
      <c r="U268" s="17" t="e">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#N/A</v>
      </c>
      <c r="V268" s="17" t="e">
        <f t="shared" si="51"/>
        <v>#N/A</v>
      </c>
      <c r="W268" s="17" t="e">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#N/A</v>
      </c>
      <c r="X268" s="17" t="e">
        <f t="shared" si="52"/>
        <v>#N/A</v>
      </c>
      <c r="Y268" s="9" t="e">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#N/A</v>
      </c>
      <c r="Z268" s="17" t="e">
        <f t="array" ref="Z268">_xlfn.IFS(AA268="oz",_xlfn.IFS(R268="oz",Q268,R268="fl oz",Q268*1.04,R268="ml",Q268*0.0338),AA268="fl oz",_xlfn.IFS(R268="oz",Q268/1.04,R268="fl oz",Q268,R268="ml",Q268*0.0338/1.04),AA268="ml",_xlfn.IFS(R268="oz",Q268/0.0338,R268="fl oz",Q268*1.04/0.0338,R268="ml",Q268))</f>
        <v>#N/A</v>
      </c>
      <c r="AA268" s="9" t="str">
        <f>_xlfn.XLOOKUP($E268,'Copy of Raw Data'!$E:$E,'Copy of Raw Data'!AA:AA,"ERROR",0,1)</f>
        <v>oz</v>
      </c>
      <c r="AB268" s="9"/>
      <c r="AC268" s="9"/>
      <c r="AD268" s="9"/>
      <c r="AE268" s="9"/>
      <c r="AF268" s="9"/>
    </row>
    <row r="269" hidden="1" spans="1:32">
      <c r="A269" s="9" t="str">
        <f>_xlfn.XLOOKUP($E269,'Copy of Raw Data'!$E:$E,'Copy of Raw Data'!A:A,"ERROR",0,1)</f>
        <v>US</v>
      </c>
      <c r="B269" s="9" t="str">
        <f>_xlfn.XLOOKUP($E269,'Copy of Raw Data'!$E:$E,'Copy of Raw Data'!B:B,"ERROR",0,1)</f>
        <v>Hair Mousses</v>
      </c>
      <c r="C269" s="9" t="str">
        <f>_xlfn.XLOOKUP($E269,'Copy of Raw Data'!$E:$E,'Copy of Raw Data'!C:C,"ERROR",0,1)</f>
        <v>onesta</v>
      </c>
      <c r="D269" s="9" t="str">
        <f>_xlfn.XLOOKUP($E269,'Copy of Raw Data'!$E:$E,'Copy of Raw Data'!D:D,"ERROR",0,1)</f>
        <v>www.amazon.com/dp/B07D5ZCPTG</v>
      </c>
      <c r="E269" s="9" t="s">
        <v>970</v>
      </c>
      <c r="F269" s="9" t="str">
        <f>_xlfn.XLOOKUP($E269,'Copy of Raw Data'!$E:$E,'Copy of Raw Data'!F:F,"ERROR",0,1)</f>
        <v>Onesta Hair Care Plant Based Hi-Boost Volume Mousse for Hair Volume, Fullness and Body, 6.75 Ounces (Pack of 1)</v>
      </c>
      <c r="G269" s="9">
        <f>_xlfn.XLOOKUP($E269,'Copy of Raw Data'!$E:$E,'Copy of Raw Data'!G:G,"ERROR",0,1)</f>
        <v>40</v>
      </c>
      <c r="H269" s="9">
        <f>_xlfn.XLOOKUP($E269,'Copy of Raw Data'!$E:$E,'Copy of Raw Data'!H:H,"ERROR",0,1)</f>
        <v>1006.49</v>
      </c>
      <c r="I269" s="9">
        <f>_xlfn.XLOOKUP($E269,'Copy of Raw Data'!$E:$E,'Copy of Raw Data'!I:I,"ERROR",0,1)</f>
        <v>4.16621335527424e-5</v>
      </c>
      <c r="J269" s="9" t="str">
        <f>_xlfn.XLOOKUP($E269,'Copy of Raw Data'!$E:$E,'Copy of 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20 to 30</v>
      </c>
      <c r="L269" s="9">
        <f>_xlfn.XLOOKUP($E269,'Copy of Raw Data'!$E:$E,'Copy of Raw Data'!L:L,"ERROR",0,1)</f>
        <v>24.99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20 to 30</v>
      </c>
      <c r="N269" s="9">
        <f>_xlfn.XLOOKUP($E269,'Copy of Raw Data'!$E:$E,'Copy of Raw Data'!N:N,"ERROR",0,1)</f>
        <v>24.99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50"/>
        <v>0</v>
      </c>
      <c r="Q269" s="9">
        <f>_xlfn.XLOOKUP($E269,'Copy of Raw Data'!$E:$E,'Copy of Raw Data'!Q:Q,"ERROR",0,1)</f>
        <v>6.75</v>
      </c>
      <c r="R269" s="9" t="str">
        <f>_xlfn.XLOOKUP($E269,'Copy of Raw Data'!$E:$E,'Copy of Raw Data'!R:R,"ERROR",0,1)</f>
        <v>oz</v>
      </c>
      <c r="S269" s="17">
        <f t="shared" si="49"/>
        <v>3.70222222222222</v>
      </c>
      <c r="T269" s="9" t="str">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3 to 4</v>
      </c>
      <c r="U269" s="17"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0.1 to 0.2</v>
      </c>
      <c r="V269" s="17">
        <f t="shared" si="51"/>
        <v>0.125201968962537</v>
      </c>
      <c r="W269" s="17"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0.1 to 0.2</v>
      </c>
      <c r="X269" s="17">
        <f t="shared" si="52"/>
        <v>0.125201968962537</v>
      </c>
      <c r="Y269" s="9"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6 to 8</v>
      </c>
      <c r="Z269" s="17">
        <f t="array" ref="Z269">_xlfn.IFS(AA269="oz",_xlfn.IFS(R269="oz",Q269,R269="fl oz",Q269*1.04,R269="ml",Q269*0.0338),AA269="fl oz",_xlfn.IFS(R269="oz",Q269/1.04,R269="fl oz",Q269,R269="ml",Q269*0.0338/1.04),AA269="ml",_xlfn.IFS(R269="oz",Q269/0.0338,R269="fl oz",Q269*1.04/0.0338,R269="ml",Q269))</f>
        <v>6.75</v>
      </c>
      <c r="AA269" s="9" t="str">
        <f>_xlfn.XLOOKUP($E269,'Copy of Raw Data'!$E:$E,'Copy of Raw Data'!AA:AA,"ERROR",0,1)</f>
        <v>oz</v>
      </c>
      <c r="AB269" s="9"/>
      <c r="AC269" s="9"/>
      <c r="AD269" s="9"/>
      <c r="AE269" s="9"/>
      <c r="AF269" s="9"/>
    </row>
    <row r="270" hidden="1" spans="1:32">
      <c r="A270" s="9" t="str">
        <f>_xlfn.XLOOKUP($E270,'Copy of Raw Data'!$E:$E,'Copy of Raw Data'!A:A,"ERROR",0,1)</f>
        <v>US</v>
      </c>
      <c r="B270" s="9" t="str">
        <f>_xlfn.XLOOKUP($E270,'Copy of Raw Data'!$E:$E,'Copy of Raw Data'!B:B,"ERROR",0,1)</f>
        <v>Hair Mousses</v>
      </c>
      <c r="C270" s="9" t="str">
        <f>_xlfn.XLOOKUP($E270,'Copy of Raw Data'!$E:$E,'Copy of Raw Data'!C:C,"ERROR",0,1)</f>
        <v>TRESemmé</v>
      </c>
      <c r="D270" s="9" t="str">
        <f>_xlfn.XLOOKUP($E270,'Copy of Raw Data'!$E:$E,'Copy of Raw Data'!D:D,"ERROR",0,1)</f>
        <v>www.amazon.com/dp/B0C9KGF7GT</v>
      </c>
      <c r="E270" s="9" t="s">
        <v>973</v>
      </c>
      <c r="F270" s="9" t="str">
        <f>_xlfn.XLOOKUP($E270,'Copy of Raw Data'!$E:$E,'Copy of Raw Data'!F:F,"ERROR",0,1)</f>
        <v>TRESemme Mousse - Extra Hold Hair Mousse for Curls, Mousse for Hair Volume, Frizz Control Hair Care Products for Women and Men, Travel-Size Mousse, 2 Oz (Pack of 6)</v>
      </c>
      <c r="G270" s="9">
        <f>_xlfn.XLOOKUP($E270,'Copy of Raw Data'!$E:$E,'Copy of Raw Data'!G:G,"ERROR",0,1)</f>
        <v>52</v>
      </c>
      <c r="H270" s="9">
        <f>_xlfn.XLOOKUP($E270,'Copy of Raw Data'!$E:$E,'Copy of Raw Data'!H:H,"ERROR",0,1)</f>
        <v>979.95</v>
      </c>
      <c r="I270" s="9">
        <f>_xlfn.XLOOKUP($E270,'Copy of Raw Data'!$E:$E,'Copy of Raw Data'!I:I,"ERROR",0,1)</f>
        <v>4.1202551264151e-5</v>
      </c>
      <c r="J270" s="9" t="str">
        <f>_xlfn.XLOOKUP($E270,'Copy of Raw Data'!$E:$E,'Copy of 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15 to 20</v>
      </c>
      <c r="L270" s="9">
        <f>_xlfn.XLOOKUP($E270,'Copy of Raw Data'!$E:$E,'Copy of Raw Data'!L:L,"ERROR",0,1)</f>
        <v>18.99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15 to 20</v>
      </c>
      <c r="N270" s="9">
        <f>_xlfn.XLOOKUP($E270,'Copy of Raw Data'!$E:$E,'Copy of Raw Data'!N:N,"ERROR",0,1)</f>
        <v>18.99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50"/>
        <v>0</v>
      </c>
      <c r="Q270" s="9">
        <f>_xlfn.XLOOKUP($E270,'Copy of Raw Data'!$E:$E,'Copy of Raw Data'!Q:Q,"ERROR",0,1)</f>
        <v>12</v>
      </c>
      <c r="R270" s="9" t="str">
        <f>_xlfn.XLOOKUP($E270,'Copy of Raw Data'!$E:$E,'Copy of Raw Data'!R:R,"ERROR",0,1)</f>
        <v>oz</v>
      </c>
      <c r="S270" s="17">
        <f t="shared" si="49"/>
        <v>1.5825</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1 to 2</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0.05 to 0.1</v>
      </c>
      <c r="V270" s="17">
        <f t="shared" si="51"/>
        <v>0.0535170781197159</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0.05 to 0.1</v>
      </c>
      <c r="X270" s="17">
        <f t="shared" si="52"/>
        <v>0.0535170781197159</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10 to 15</v>
      </c>
      <c r="Z270" s="17">
        <f t="array" ref="Z270">_xlfn.IFS(AA270="oz",_xlfn.IFS(R270="oz",Q270,R270="fl oz",Q270*1.04,R270="ml",Q270*0.0338),AA270="fl oz",_xlfn.IFS(R270="oz",Q270/1.04,R270="fl oz",Q270,R270="ml",Q270*0.0338/1.04),AA270="ml",_xlfn.IFS(R270="oz",Q270/0.0338,R270="fl oz",Q270*1.04/0.0338,R270="ml",Q270))</f>
        <v>12</v>
      </c>
      <c r="AA270" s="9" t="str">
        <f>_xlfn.XLOOKUP($E270,'Copy of Raw Data'!$E:$E,'Copy of Raw Data'!AA:AA,"ERROR",0,1)</f>
        <v>oz</v>
      </c>
      <c r="AB270" s="9"/>
      <c r="AC270" s="9"/>
      <c r="AD270" s="9"/>
      <c r="AE270" s="9"/>
      <c r="AF270" s="9"/>
    </row>
    <row r="271" hidden="1" spans="1:32">
      <c r="A271" s="9" t="str">
        <f>_xlfn.XLOOKUP($E271,'Copy of Raw Data'!$E:$E,'Copy of Raw Data'!A:A,"ERROR",0,1)</f>
        <v>US</v>
      </c>
      <c r="B271" s="9" t="str">
        <f>_xlfn.XLOOKUP($E271,'Copy of Raw Data'!$E:$E,'Copy of Raw Data'!B:B,"ERROR",0,1)</f>
        <v>Hair Mousses</v>
      </c>
      <c r="C271" s="9" t="str">
        <f>_xlfn.XLOOKUP($E271,'Copy of Raw Data'!$E:$E,'Copy of Raw Data'!C:C,"ERROR",0,1)</f>
        <v>elizabeth arden</v>
      </c>
      <c r="D271" s="9" t="str">
        <f>_xlfn.XLOOKUP($E271,'Copy of Raw Data'!$E:$E,'Copy of Raw Data'!D:D,"ERROR",0,1)</f>
        <v>www.amazon.com/dp/B001BEHTIK</v>
      </c>
      <c r="E271" s="9" t="s">
        <v>976</v>
      </c>
      <c r="F271" s="9" t="str">
        <f>_xlfn.XLOOKUP($E271,'Copy of Raw Data'!$E:$E,'Copy of Raw Data'!F:F,"ERROR",0,1)</f>
        <v>Elizabeth Arden Flawless Finish Mousse Makeup</v>
      </c>
      <c r="G271" s="9">
        <f>_xlfn.XLOOKUP($E271,'Copy of Raw Data'!$E:$E,'Copy of Raw Data'!G:G,"ERROR",0,1)</f>
        <v>28</v>
      </c>
      <c r="H271" s="9">
        <f>_xlfn.XLOOKUP($E271,'Copy of Raw Data'!$E:$E,'Copy of Raw Data'!H:H,"ERROR",0,1)</f>
        <v>969.14</v>
      </c>
      <c r="I271" s="9">
        <f>_xlfn.XLOOKUP($E271,'Copy of Raw Data'!$E:$E,'Copy of Raw Data'!I:I,"ERROR",0,1)</f>
        <v>4.01907049673448e-5</v>
      </c>
      <c r="J271" s="9" t="str">
        <f>_xlfn.XLOOKUP($E271,'Copy of Raw Data'!$E:$E,'Copy of 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30 to 40</v>
      </c>
      <c r="L271" s="9">
        <f>_xlfn.XLOOKUP($E271,'Copy of Raw Data'!$E:$E,'Copy of Raw Data'!L:L,"ERROR",0,1)</f>
        <v>35</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30 to 40</v>
      </c>
      <c r="N271" s="9">
        <f>_xlfn.XLOOKUP($E271,'Copy of Raw Data'!$E:$E,'Copy of Raw Data'!N:N,"ERROR",0,1)</f>
        <v>35</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50"/>
        <v>0</v>
      </c>
      <c r="Q271" s="9">
        <f>_xlfn.XLOOKUP($E271,'Copy of Raw Data'!$E:$E,'Copy of Raw Data'!Q:Q,"ERROR",0,1)</f>
        <v>0</v>
      </c>
      <c r="R271" s="9">
        <f>_xlfn.XLOOKUP($E271,'Copy of Raw Data'!$E:$E,'Copy of Raw Data'!R:R,"ERROR",0,1)</f>
        <v>0</v>
      </c>
      <c r="S271" s="17" t="e">
        <f t="shared" si="49"/>
        <v>#N/A</v>
      </c>
      <c r="T271" s="9" t="e">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#N/A</v>
      </c>
      <c r="U271" s="17" t="e">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#N/A</v>
      </c>
      <c r="V271" s="17" t="e">
        <f t="shared" si="51"/>
        <v>#N/A</v>
      </c>
      <c r="W271" s="17" t="e">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#N/A</v>
      </c>
      <c r="X271" s="17" t="e">
        <f t="shared" si="52"/>
        <v>#N/A</v>
      </c>
      <c r="Y271" s="9" t="e">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#N/A</v>
      </c>
      <c r="Z271" s="17" t="e">
        <f t="array" ref="Z271">_xlfn.IFS(AA271="oz",_xlfn.IFS(R271="oz",Q271,R271="fl oz",Q271*1.04,R271="ml",Q271*0.0338),AA271="fl oz",_xlfn.IFS(R271="oz",Q271/1.04,R271="fl oz",Q271,R271="ml",Q271*0.0338/1.04),AA271="ml",_xlfn.IFS(R271="oz",Q271/0.0338,R271="fl oz",Q271*1.04/0.0338,R271="ml",Q271))</f>
        <v>#N/A</v>
      </c>
      <c r="AA271" s="9" t="str">
        <f>_xlfn.XLOOKUP($E271,'Copy of Raw Data'!$E:$E,'Copy of Raw Data'!AA:AA,"ERROR",0,1)</f>
        <v>oz</v>
      </c>
      <c r="AB271" s="9"/>
      <c r="AC271" s="9"/>
      <c r="AD271" s="9"/>
      <c r="AE271" s="9"/>
      <c r="AF271" s="9"/>
    </row>
    <row r="272" hidden="1" spans="1:32">
      <c r="A272" s="9" t="str">
        <f>_xlfn.XLOOKUP($E272,'Copy of Raw Data'!$E:$E,'Copy of Raw Data'!A:A,"ERROR",0,1)</f>
        <v>US</v>
      </c>
      <c r="B272" s="9" t="str">
        <f>_xlfn.XLOOKUP($E272,'Copy of Raw Data'!$E:$E,'Copy of Raw Data'!B:B,"ERROR",0,1)</f>
        <v>Hair Mousses</v>
      </c>
      <c r="C272" s="9" t="str">
        <f>_xlfn.XLOOKUP($E272,'Copy of Raw Data'!$E:$E,'Copy of Raw Data'!C:C,"ERROR",0,1)</f>
        <v>others</v>
      </c>
      <c r="D272" s="9" t="str">
        <f>_xlfn.XLOOKUP($E272,'Copy of Raw Data'!$E:$E,'Copy of Raw Data'!D:D,"ERROR",0,1)</f>
        <v>www.amazon.com/dp/B0064EDOG8</v>
      </c>
      <c r="E272" s="9" t="s">
        <v>978</v>
      </c>
      <c r="F272" s="9" t="str">
        <f>_xlfn.XLOOKUP($E272,'Copy of Raw Data'!$E:$E,'Copy of Raw Data'!F:F,"ERROR",0,1)</f>
        <v>Framesi BY Lava Sparkling Mousse, Strong Hold Hair Mousse for Color Treated Hair, 6.9 oz</v>
      </c>
      <c r="G272" s="9">
        <f>_xlfn.XLOOKUP($E272,'Copy of Raw Data'!$E:$E,'Copy of Raw Data'!G:G,"ERROR",0,1)</f>
        <v>45</v>
      </c>
      <c r="H272" s="9">
        <f>_xlfn.XLOOKUP($E272,'Copy of Raw Data'!$E:$E,'Copy of Raw Data'!H:H,"ERROR",0,1)</f>
        <v>945.34</v>
      </c>
      <c r="I272" s="9">
        <f>_xlfn.XLOOKUP($E272,'Copy of Raw Data'!$E:$E,'Copy of Raw Data'!I:I,"ERROR",0,1)</f>
        <v>3.82061257599954e-5</v>
      </c>
      <c r="J272" s="9" t="str">
        <f>_xlfn.XLOOKUP($E272,'Copy of Raw Data'!$E:$E,'Copy of 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20 to 30</v>
      </c>
      <c r="L272" s="9">
        <f>_xlfn.XLOOKUP($E272,'Copy of Raw Data'!$E:$E,'Copy of Raw Data'!L:L,"ERROR",0,1)</f>
        <v>20.83</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20 to 30</v>
      </c>
      <c r="N272" s="9">
        <f>_xlfn.XLOOKUP($E272,'Copy of Raw Data'!$E:$E,'Copy of Raw Data'!N:N,"ERROR",0,1)</f>
        <v>20.9</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0% to 2%</v>
      </c>
      <c r="P272" s="16">
        <f t="shared" si="50"/>
        <v>0.00334928229665073</v>
      </c>
      <c r="Q272" s="9">
        <f>_xlfn.XLOOKUP($E272,'Copy of Raw Data'!$E:$E,'Copy of Raw Data'!Q:Q,"ERROR",0,1)</f>
        <v>6.9</v>
      </c>
      <c r="R272" s="9" t="str">
        <f>_xlfn.XLOOKUP($E272,'Copy of Raw Data'!$E:$E,'Copy of Raw Data'!R:R,"ERROR",0,1)</f>
        <v>oz</v>
      </c>
      <c r="S272" s="17">
        <f t="shared" si="49"/>
        <v>3.01884057971014</v>
      </c>
      <c r="T272" s="9" t="str">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3 to 4</v>
      </c>
      <c r="U272" s="17" t="str">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0.1 to 0.2</v>
      </c>
      <c r="V272" s="17">
        <f t="shared" si="51"/>
        <v>0.102434410119932</v>
      </c>
      <c r="W272" s="17" t="str">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0.1 to 0.2</v>
      </c>
      <c r="X272" s="17">
        <f t="shared" si="52"/>
        <v>0.102091328363549</v>
      </c>
      <c r="Y272" s="9" t="str">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17">
        <f t="array" ref="Z272">_xlfn.IFS(AA272="oz",_xlfn.IFS(R272="oz",Q272,R272="fl oz",Q272*1.04,R272="ml",Q272*0.0338),AA272="fl oz",_xlfn.IFS(R272="oz",Q272/1.04,R272="fl oz",Q272,R272="ml",Q272*0.0338/1.04),AA272="ml",_xlfn.IFS(R272="oz",Q272/0.0338,R272="fl oz",Q272*1.04/0.0338,R272="ml",Q272))</f>
        <v>6.9</v>
      </c>
      <c r="AA272" s="9" t="str">
        <f>_xlfn.XLOOKUP($E272,'Copy of Raw Data'!$E:$E,'Copy of Raw Data'!AA:AA,"ERROR",0,1)</f>
        <v>oz</v>
      </c>
      <c r="AB272" s="9"/>
      <c r="AC272" s="9"/>
      <c r="AD272" s="9"/>
      <c r="AE272" s="9"/>
      <c r="AF272" s="9"/>
    </row>
    <row r="273" hidden="1" spans="1:32">
      <c r="A273" s="9" t="str">
        <f>_xlfn.XLOOKUP($E273,'Copy of Raw Data'!$E:$E,'Copy of Raw Data'!A:A,"ERROR",0,1)</f>
        <v>US</v>
      </c>
      <c r="B273" s="9" t="str">
        <f>_xlfn.XLOOKUP($E273,'Copy of Raw Data'!$E:$E,'Copy of Raw Data'!B:B,"ERROR",0,1)</f>
        <v>Hair Mousses</v>
      </c>
      <c r="C273" s="9" t="str">
        <f>_xlfn.XLOOKUP($E273,'Copy of Raw Data'!$E:$E,'Copy of Raw Data'!C:C,"ERROR",0,1)</f>
        <v>redken</v>
      </c>
      <c r="D273" s="9" t="str">
        <f>_xlfn.XLOOKUP($E273,'Copy of Raw Data'!$E:$E,'Copy of Raw Data'!D:D,"ERROR",0,1)</f>
        <v>www.amazon.com/dp/B09DHLVHPJ</v>
      </c>
      <c r="E273" s="9" t="s">
        <v>981</v>
      </c>
      <c r="F273" s="9" t="str">
        <f>_xlfn.XLOOKUP($E273,'Copy of Raw Data'!$E:$E,'Copy of Raw Data'!F:F,"ERROR",0,1)</f>
        <v>Redken Color Extend Blondage Toning Foam Mousse | Purple Foam | Anti Brass for Blonde Hair</v>
      </c>
      <c r="G273" s="9">
        <f>_xlfn.XLOOKUP($E273,'Copy of Raw Data'!$E:$E,'Copy of Raw Data'!G:G,"ERROR",0,1)</f>
        <v>64</v>
      </c>
      <c r="H273" s="9">
        <f>_xlfn.XLOOKUP($E273,'Copy of Raw Data'!$E:$E,'Copy of Raw Data'!H:H,"ERROR",0,1)</f>
        <v>898.66</v>
      </c>
      <c r="I273" s="9">
        <f>_xlfn.XLOOKUP($E273,'Copy of Raw Data'!$E:$E,'Copy of Raw Data'!I:I,"ERROR",0,1)</f>
        <v>3.7449366764905e-5</v>
      </c>
      <c r="J273" s="9" t="str">
        <f>_xlfn.XLOOKUP($E273,'Copy of Raw Data'!$E:$E,'Copy of 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10 to 15</v>
      </c>
      <c r="L273" s="9">
        <f>_xlfn.XLOOKUP($E273,'Copy of Raw Data'!$E:$E,'Copy of Raw Data'!L:L,"ERROR",0,1)</f>
        <v>14</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10 to 15</v>
      </c>
      <c r="N273" s="9">
        <f>_xlfn.XLOOKUP($E273,'Copy of Raw Data'!$E:$E,'Copy of Raw Data'!N:N,"ERROR",0,1)</f>
        <v>14</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6">
        <f t="shared" si="50"/>
        <v>0</v>
      </c>
      <c r="Q273" s="9">
        <f>_xlfn.XLOOKUP($E273,'Copy of Raw Data'!$E:$E,'Copy of Raw Data'!Q:Q,"ERROR",0,1)</f>
        <v>0</v>
      </c>
      <c r="R273" s="9">
        <f>_xlfn.XLOOKUP($E273,'Copy of Raw Data'!$E:$E,'Copy of Raw Data'!R:R,"ERROR",0,1)</f>
        <v>0</v>
      </c>
      <c r="S273" s="17" t="e">
        <f t="shared" si="49"/>
        <v>#N/A</v>
      </c>
      <c r="T273" s="9" t="e">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#N/A</v>
      </c>
      <c r="U273" s="17" t="e">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#N/A</v>
      </c>
      <c r="V273" s="17" t="e">
        <f t="shared" si="51"/>
        <v>#N/A</v>
      </c>
      <c r="W273" s="17" t="e">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#N/A</v>
      </c>
      <c r="X273" s="17" t="e">
        <f t="shared" si="52"/>
        <v>#N/A</v>
      </c>
      <c r="Y273" s="9" t="e">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#N/A</v>
      </c>
      <c r="Z273" s="17" t="e">
        <f t="array" ref="Z273">_xlfn.IFS(AA273="oz",_xlfn.IFS(R273="oz",Q273,R273="fl oz",Q273*1.04,R273="ml",Q273*0.0338),AA273="fl oz",_xlfn.IFS(R273="oz",Q273/1.04,R273="fl oz",Q273,R273="ml",Q273*0.0338/1.04),AA273="ml",_xlfn.IFS(R273="oz",Q273/0.0338,R273="fl oz",Q273*1.04/0.0338,R273="ml",Q273))</f>
        <v>#N/A</v>
      </c>
      <c r="AA273" s="9" t="str">
        <f>_xlfn.XLOOKUP($E273,'Copy of Raw Data'!$E:$E,'Copy of Raw Data'!AA:AA,"ERROR",0,1)</f>
        <v>oz</v>
      </c>
      <c r="AB273" s="9"/>
      <c r="AC273" s="9"/>
      <c r="AD273" s="9"/>
      <c r="AE273" s="9"/>
      <c r="AF273" s="9"/>
    </row>
    <row r="274" hidden="1" spans="1:32">
      <c r="A274" s="9" t="str">
        <f>_xlfn.XLOOKUP($E274,'Copy of Raw Data'!$E:$E,'Copy of Raw Data'!A:A,"ERROR",0,1)</f>
        <v>US</v>
      </c>
      <c r="B274" s="9" t="str">
        <f>_xlfn.XLOOKUP($E274,'Copy of Raw Data'!$E:$E,'Copy of Raw Data'!B:B,"ERROR",0,1)</f>
        <v>Hair Mousses</v>
      </c>
      <c r="C274" s="9" t="str">
        <f>_xlfn.XLOOKUP($E274,'Copy of Raw Data'!$E:$E,'Copy of Raw Data'!C:C,"ERROR",0,1)</f>
        <v>roux</v>
      </c>
      <c r="D274" s="9" t="str">
        <f>_xlfn.XLOOKUP($E274,'Copy of Raw Data'!$E:$E,'Copy of Raw Data'!D:D,"ERROR",0,1)</f>
        <v>www.amazon.com/dp/B002N42OL4</v>
      </c>
      <c r="E274" s="9" t="s">
        <v>984</v>
      </c>
      <c r="F274" s="9" t="str">
        <f>_xlfn.XLOOKUP($E274,'Copy of Raw Data'!$E:$E,'Copy of Raw Data'!F:F,"ERROR",0,1)</f>
        <v>Roux Fanci-Full Instant Color Mousse Tones &amp; Enriches Dark Blonde Hair, 16 Hidden Honey, 6 Fl Oz (Pack of 1)</v>
      </c>
      <c r="G274" s="9">
        <f>_xlfn.XLOOKUP($E274,'Copy of Raw Data'!$E:$E,'Copy of Raw Data'!G:G,"ERROR",0,1)</f>
        <v>18</v>
      </c>
      <c r="H274" s="9">
        <f>_xlfn.XLOOKUP($E274,'Copy of Raw Data'!$E:$E,'Copy of Raw Data'!H:H,"ERROR",0,1)</f>
        <v>880.86</v>
      </c>
      <c r="I274" s="9">
        <f>_xlfn.XLOOKUP($E274,'Copy of Raw Data'!$E:$E,'Copy of Raw Data'!I:I,"ERROR",0,1)</f>
        <v>3.52683703352345e-5</v>
      </c>
      <c r="J274" s="9" t="str">
        <f>_xlfn.XLOOKUP($E274,'Copy of Raw Data'!$E:$E,'Copy of 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40 to 50</v>
      </c>
      <c r="L274" s="9">
        <f>_xlfn.XLOOKUP($E274,'Copy of Raw Data'!$E:$E,'Copy of Raw Data'!L:L,"ERROR",0,1)</f>
        <v>49.99</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40 to 50</v>
      </c>
      <c r="N274" s="9">
        <f>_xlfn.XLOOKUP($E274,'Copy of Raw Data'!$E:$E,'Copy of Raw Data'!N:N,"ERROR",0,1)</f>
        <v>49.99</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50"/>
        <v>0</v>
      </c>
      <c r="Q274" s="9">
        <f>_xlfn.XLOOKUP($E274,'Copy of Raw Data'!$E:$E,'Copy of Raw Data'!Q:Q,"ERROR",0,1)</f>
        <v>6</v>
      </c>
      <c r="R274" s="9" t="str">
        <f>_xlfn.XLOOKUP($E274,'Copy of Raw Data'!$E:$E,'Copy of Raw Data'!R:R,"ERROR",0,1)</f>
        <v>fl oz</v>
      </c>
      <c r="S274" s="17">
        <f t="shared" si="49"/>
        <v>8.01121794871795</v>
      </c>
      <c r="T274" s="9" t="str">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5 to 10</v>
      </c>
      <c r="U274" s="17"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0.2 to 0.3</v>
      </c>
      <c r="V274" s="17">
        <f t="shared" si="51"/>
        <v>0.270923839997225</v>
      </c>
      <c r="W274" s="17"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0.2 to 0.3</v>
      </c>
      <c r="X274" s="17">
        <f t="shared" si="52"/>
        <v>0.270923839997225</v>
      </c>
      <c r="Y274" s="9"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6 to 8</v>
      </c>
      <c r="Z274" s="17">
        <f t="array" ref="Z274">_xlfn.IFS(AA274="oz",_xlfn.IFS(R274="oz",Q274,R274="fl oz",Q274*1.04,R274="ml",Q274*0.0338),AA274="fl oz",_xlfn.IFS(R274="oz",Q274/1.04,R274="fl oz",Q274,R274="ml",Q274*0.0338/1.04),AA274="ml",_xlfn.IFS(R274="oz",Q274/0.0338,R274="fl oz",Q274*1.04/0.0338,R274="ml",Q274))</f>
        <v>6.24</v>
      </c>
      <c r="AA274" s="9" t="str">
        <f>_xlfn.XLOOKUP($E274,'Copy of Raw Data'!$E:$E,'Copy of Raw Data'!AA:AA,"ERROR",0,1)</f>
        <v>oz</v>
      </c>
      <c r="AB274" s="9"/>
      <c r="AC274" s="9"/>
      <c r="AD274" s="9"/>
      <c r="AE274" s="9"/>
      <c r="AF274" s="9"/>
    </row>
    <row r="275" hidden="1" spans="1:32">
      <c r="A275" s="9" t="str">
        <f>_xlfn.XLOOKUP($E275,'Copy of Raw Data'!$E:$E,'Copy of Raw Data'!A:A,"ERROR",0,1)</f>
        <v>US</v>
      </c>
      <c r="B275" s="9" t="str">
        <f>_xlfn.XLOOKUP($E275,'Copy of Raw Data'!$E:$E,'Copy of Raw Data'!B:B,"ERROR",0,1)</f>
        <v>Hair Mousses</v>
      </c>
      <c r="C275" s="9" t="str">
        <f>_xlfn.XLOOKUP($E275,'Copy of Raw Data'!$E:$E,'Copy of Raw Data'!C:C,"ERROR",0,1)</f>
        <v>L'Oreal Paris</v>
      </c>
      <c r="D275" s="9" t="str">
        <f>_xlfn.XLOOKUP($E275,'Copy of Raw Data'!$E:$E,'Copy of Raw Data'!D:D,"ERROR",0,1)</f>
        <v>www.amazon.com/dp/B07239HWGS</v>
      </c>
      <c r="E275" s="9" t="s">
        <v>987</v>
      </c>
      <c r="F275" s="9" t="str">
        <f>_xlfn.XLOOKUP($E275,'Copy of Raw Data'!$E:$E,'Copy of Raw Data'!F:F,"ERROR",0,1)</f>
        <v>Lor Adv Hair Boost Vol Mo Size 8.3z Loreal Advanced Hair Style Boost It Volume Mousse 8.3z</v>
      </c>
      <c r="G275" s="9">
        <f>_xlfn.XLOOKUP($E275,'Copy of Raw Data'!$E:$E,'Copy of Raw Data'!G:G,"ERROR",0,1)</f>
        <v>28</v>
      </c>
      <c r="H275" s="9">
        <f>_xlfn.XLOOKUP($E275,'Copy of Raw Data'!$E:$E,'Copy of Raw Data'!H:H,"ERROR",0,1)</f>
        <v>829.56</v>
      </c>
      <c r="I275" s="9">
        <f>_xlfn.XLOOKUP($E275,'Copy of Raw Data'!$E:$E,'Copy of Raw Data'!I:I,"ERROR",0,1)</f>
        <v>3.28765017361454e-5</v>
      </c>
      <c r="J275" s="9" t="str">
        <f>_xlfn.XLOOKUP($E275,'Copy of Raw Data'!$E:$E,'Copy of 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_xlfn.XLOOKUP($E275,'Copy of Raw Data'!$E:$E,'Copy of Raw Data'!L:L,"ERROR",0,1)</f>
        <v>29.96</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_xlfn.XLOOKUP($E275,'Copy of Raw Data'!$E:$E,'Copy of Raw Data'!N:N,"ERROR",0,1)</f>
        <v>29.97</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0% to 2%</v>
      </c>
      <c r="P275" s="16">
        <f t="shared" si="50"/>
        <v>0.000333667000333601</v>
      </c>
      <c r="Q275" s="9">
        <f>_xlfn.XLOOKUP($E275,'Copy of Raw Data'!$E:$E,'Copy of Raw Data'!Q:Q,"ERROR",0,1)</f>
        <v>8.3</v>
      </c>
      <c r="R275" s="9" t="str">
        <f>_xlfn.XLOOKUP($E275,'Copy of Raw Data'!$E:$E,'Copy of Raw Data'!R:R,"ERROR",0,1)</f>
        <v>fl oz</v>
      </c>
      <c r="S275" s="17">
        <f t="shared" si="49"/>
        <v>3.4708063021316</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3 to 4</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0.1 to 0.2</v>
      </c>
      <c r="V275" s="17">
        <f t="shared" si="51"/>
        <v>0.117415109306924</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0.1 to 0.2</v>
      </c>
      <c r="X275" s="17">
        <f t="shared" si="52"/>
        <v>0.117375931759608</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8 to 10</v>
      </c>
      <c r="Z275" s="17">
        <f t="array" ref="Z275">_xlfn.IFS(AA275="oz",_xlfn.IFS(R275="oz",Q275,R275="fl oz",Q275*1.04,R275="ml",Q275*0.0338),AA275="fl oz",_xlfn.IFS(R275="oz",Q275/1.04,R275="fl oz",Q275,R275="ml",Q275*0.0338/1.04),AA275="ml",_xlfn.IFS(R275="oz",Q275/0.0338,R275="fl oz",Q275*1.04/0.0338,R275="ml",Q275))</f>
        <v>8.632</v>
      </c>
      <c r="AA275" s="9" t="str">
        <f>_xlfn.XLOOKUP($E275,'Copy of Raw Data'!$E:$E,'Copy of Raw Data'!AA:AA,"ERROR",0,1)</f>
        <v>oz</v>
      </c>
      <c r="AB275" s="9"/>
      <c r="AC275" s="9"/>
      <c r="AD275" s="9"/>
      <c r="AE275" s="9"/>
      <c r="AF275" s="9"/>
    </row>
    <row r="276" hidden="1" spans="1:32">
      <c r="A276" s="9" t="str">
        <f>_xlfn.XLOOKUP($E276,'Copy of Raw Data'!$E:$E,'Copy of Raw Data'!A:A,"ERROR",0,1)</f>
        <v>US</v>
      </c>
      <c r="B276" s="9" t="str">
        <f>_xlfn.XLOOKUP($E276,'Copy of Raw Data'!$E:$E,'Copy of Raw Data'!B:B,"ERROR",0,1)</f>
        <v>Hair Mousses</v>
      </c>
      <c r="C276" s="9" t="str">
        <f>_xlfn.XLOOKUP($E276,'Copy of Raw Data'!$E:$E,'Copy of Raw Data'!C:C,"ERROR",0,1)</f>
        <v>redken</v>
      </c>
      <c r="D276" s="9" t="str">
        <f>_xlfn.XLOOKUP($E276,'Copy of Raw Data'!$E:$E,'Copy of Raw Data'!D:D,"ERROR",0,1)</f>
        <v>www.amazon.com/dp/B09DHB4GD7</v>
      </c>
      <c r="E276" s="9" t="s">
        <v>990</v>
      </c>
      <c r="F276" s="9" t="str">
        <f>_xlfn.XLOOKUP($E276,'Copy of Raw Data'!$E:$E,'Copy of Raw Data'!F:F,"ERROR",0,1)</f>
        <v>Redken Color Extend Blondage Toning Foam Mousse | Purple Foam | Anti Brass for Blonde Hair</v>
      </c>
      <c r="G276" s="9">
        <f>_xlfn.XLOOKUP($E276,'Copy of Raw Data'!$E:$E,'Copy of Raw Data'!G:G,"ERROR",0,1)</f>
        <v>30</v>
      </c>
      <c r="H276" s="9">
        <f>_xlfn.XLOOKUP($E276,'Copy of Raw Data'!$E:$E,'Copy of Raw Data'!H:H,"ERROR",0,1)</f>
        <v>773.3</v>
      </c>
      <c r="I276" s="9">
        <f>_xlfn.XLOOKUP($E276,'Copy of Raw Data'!$E:$E,'Copy of Raw Data'!I:I,"ERROR",0,1)</f>
        <v>3.20789287727805e-5</v>
      </c>
      <c r="J276" s="9" t="str">
        <f>_xlfn.XLOOKUP($E276,'Copy of Raw Data'!$E:$E,'Copy of 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_xlfn.XLOOKUP($E276,'Copy of Raw Data'!$E:$E,'Copy of Raw Data'!L:L,"ERROR",0,1)</f>
        <v>25.6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30 to 40</v>
      </c>
      <c r="N276" s="9">
        <f>_xlfn.XLOOKUP($E276,'Copy of Raw Data'!$E:$E,'Copy of Raw Data'!N:N,"ERROR",0,1)</f>
        <v>32</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15% to 20%</v>
      </c>
      <c r="P276" s="16">
        <f t="shared" si="50"/>
        <v>0.2</v>
      </c>
      <c r="Q276" s="9">
        <f>_xlfn.XLOOKUP($E276,'Copy of Raw Data'!$E:$E,'Copy of Raw Data'!Q:Q,"ERROR",0,1)</f>
        <v>0</v>
      </c>
      <c r="R276" s="9">
        <f>_xlfn.XLOOKUP($E276,'Copy of Raw Data'!$E:$E,'Copy of Raw Data'!R:R,"ERROR",0,1)</f>
        <v>0</v>
      </c>
      <c r="S276" s="17" t="e">
        <f t="shared" si="49"/>
        <v>#N/A</v>
      </c>
      <c r="T276" s="9" t="e">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#N/A</v>
      </c>
      <c r="U276" s="17" t="e">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#N/A</v>
      </c>
      <c r="V276" s="17" t="e">
        <f t="shared" si="51"/>
        <v>#N/A</v>
      </c>
      <c r="W276" s="17" t="e">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#N/A</v>
      </c>
      <c r="X276" s="17" t="e">
        <f t="shared" si="52"/>
        <v>#N/A</v>
      </c>
      <c r="Y276" s="9" t="e">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#N/A</v>
      </c>
      <c r="Z276" s="17" t="e">
        <f t="array" ref="Z276">_xlfn.IFS(AA276="oz",_xlfn.IFS(R276="oz",Q276,R276="fl oz",Q276*1.04,R276="ml",Q276*0.0338),AA276="fl oz",_xlfn.IFS(R276="oz",Q276/1.04,R276="fl oz",Q276,R276="ml",Q276*0.0338/1.04),AA276="ml",_xlfn.IFS(R276="oz",Q276/0.0338,R276="fl oz",Q276*1.04/0.0338,R276="ml",Q276))</f>
        <v>#N/A</v>
      </c>
      <c r="AA276" s="9" t="str">
        <f>_xlfn.XLOOKUP($E276,'Copy of Raw Data'!$E:$E,'Copy of Raw Data'!AA:AA,"ERROR",0,1)</f>
        <v>oz</v>
      </c>
      <c r="AB276" s="9"/>
      <c r="AC276" s="9"/>
      <c r="AD276" s="9"/>
      <c r="AE276" s="9"/>
      <c r="AF276" s="9"/>
    </row>
    <row r="277" hidden="1" spans="1:32">
      <c r="A277" s="9" t="str">
        <f>_xlfn.XLOOKUP($E277,'Copy of Raw Data'!$E:$E,'Copy of Raw Data'!A:A,"ERROR",0,1)</f>
        <v>US</v>
      </c>
      <c r="B277" s="9" t="str">
        <f>_xlfn.XLOOKUP($E277,'Copy of Raw Data'!$E:$E,'Copy of Raw Data'!B:B,"ERROR",0,1)</f>
        <v>Hair Mousses</v>
      </c>
      <c r="C277" s="9" t="str">
        <f>_xlfn.XLOOKUP($E277,'Copy of Raw Data'!$E:$E,'Copy of Raw Data'!C:C,"ERROR",0,1)</f>
        <v>reference of sweden</v>
      </c>
      <c r="D277" s="9" t="str">
        <f>_xlfn.XLOOKUP($E277,'Copy of Raw Data'!$E:$E,'Copy of Raw Data'!D:D,"ERROR",0,1)</f>
        <v>www.amazon.com/dp/B0BZXS2M6R</v>
      </c>
      <c r="E277" s="9" t="s">
        <v>993</v>
      </c>
      <c r="F277" s="9" t="str">
        <f>_xlfn.XLOOKUP($E277,'Copy of Raw Data'!$E:$E,'Copy of Raw Data'!F:F,"ERROR",0,1)</f>
        <v>REF Weightless Volume Refreshing Mousse</v>
      </c>
      <c r="G277" s="9">
        <f>_xlfn.XLOOKUP($E277,'Copy of Raw Data'!$E:$E,'Copy of Raw Data'!G:G,"ERROR",0,1)</f>
        <v>28</v>
      </c>
      <c r="H277" s="9">
        <f>_xlfn.XLOOKUP($E277,'Copy of Raw Data'!$E:$E,'Copy of Raw Data'!H:H,"ERROR",0,1)</f>
        <v>754.54</v>
      </c>
      <c r="I277" s="9">
        <f>_xlfn.XLOOKUP($E277,'Copy of Raw Data'!$E:$E,'Copy of Raw Data'!I:I,"ERROR",0,1)</f>
        <v>3.01730014834602e-5</v>
      </c>
      <c r="J277" s="9" t="str">
        <f>_xlfn.XLOOKUP($E277,'Copy of Raw Data'!$E:$E,'Copy of 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_xlfn.XLOOKUP($E277,'Copy of Raw Data'!$E:$E,'Copy of Raw Data'!L:L,"ERROR",0,1)</f>
        <v>27.25</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20 to 30</v>
      </c>
      <c r="N277" s="9">
        <f>_xlfn.XLOOKUP($E277,'Copy of Raw Data'!$E:$E,'Copy of Raw Data'!N:N,"ERROR",0,1)</f>
        <v>27.25</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No Discount</v>
      </c>
      <c r="P277" s="16">
        <f t="shared" si="50"/>
        <v>0</v>
      </c>
      <c r="Q277" s="9">
        <f>_xlfn.XLOOKUP($E277,'Copy of Raw Data'!$E:$E,'Copy of Raw Data'!Q:Q,"ERROR",0,1)</f>
        <v>200</v>
      </c>
      <c r="R277" s="9" t="str">
        <f>_xlfn.XLOOKUP($E277,'Copy of Raw Data'!$E:$E,'Copy of Raw Data'!R:R,"ERROR",0,1)</f>
        <v>ml</v>
      </c>
      <c r="S277" s="17">
        <f t="shared" si="49"/>
        <v>4.0310650887574</v>
      </c>
      <c r="T277" s="9" t="str">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4 to 5</v>
      </c>
      <c r="U277" s="17"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0.1 to 0.2</v>
      </c>
      <c r="V277" s="17">
        <f t="shared" si="51"/>
        <v>0.136322796373263</v>
      </c>
      <c r="W277" s="17"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0.1 to 0.2</v>
      </c>
      <c r="X277" s="17">
        <f t="shared" si="52"/>
        <v>0.136322796373263</v>
      </c>
      <c r="Y277" s="9"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6 to 8</v>
      </c>
      <c r="Z277" s="17">
        <f t="array" ref="Z277">_xlfn.IFS(AA277="oz",_xlfn.IFS(R277="oz",Q277,R277="fl oz",Q277*1.04,R277="ml",Q277*0.0338),AA277="fl oz",_xlfn.IFS(R277="oz",Q277/1.04,R277="fl oz",Q277,R277="ml",Q277*0.0338/1.04),AA277="ml",_xlfn.IFS(R277="oz",Q277/0.0338,R277="fl oz",Q277*1.04/0.0338,R277="ml",Q277))</f>
        <v>6.76</v>
      </c>
      <c r="AA277" s="9" t="str">
        <f>_xlfn.XLOOKUP($E277,'Copy of Raw Data'!$E:$E,'Copy of Raw Data'!AA:AA,"ERROR",0,1)</f>
        <v>oz</v>
      </c>
      <c r="AB277" s="9"/>
      <c r="AC277" s="9"/>
      <c r="AD277" s="9"/>
      <c r="AE277" s="9"/>
      <c r="AF277" s="9"/>
    </row>
    <row r="278" hidden="1" spans="1:32">
      <c r="A278" s="9" t="str">
        <f>_xlfn.XLOOKUP($E278,'Copy of Raw Data'!$E:$E,'Copy of Raw Data'!A:A,"ERROR",0,1)</f>
        <v>US</v>
      </c>
      <c r="B278" s="9" t="str">
        <f>_xlfn.XLOOKUP($E278,'Copy of Raw Data'!$E:$E,'Copy of Raw Data'!B:B,"ERROR",0,1)</f>
        <v>Hair Mousses</v>
      </c>
      <c r="C278" s="9" t="str">
        <f>_xlfn.XLOOKUP($E278,'Copy of Raw Data'!$E:$E,'Copy of Raw Data'!C:C,"ERROR",0,1)</f>
        <v>pantene</v>
      </c>
      <c r="D278" s="9" t="str">
        <f>_xlfn.XLOOKUP($E278,'Copy of Raw Data'!$E:$E,'Copy of Raw Data'!D:D,"ERROR",0,1)</f>
        <v>www.amazon.com/dp/B081B4D371</v>
      </c>
      <c r="E278" s="9" t="s">
        <v>996</v>
      </c>
      <c r="F278" s="9" t="str">
        <f>_xlfn.XLOOKUP($E278,'Copy of Raw Data'!$E:$E,'Copy of Raw Data'!F:F,"ERROR",0,1)</f>
        <v>Pantene Pro-V Hair Mousse - Maximum Hold (5) - Resists Humidity - Net Wt. 6.6 OZ (187 g) Per Can - Pack of 3 Cans</v>
      </c>
      <c r="G278" s="9">
        <f>_xlfn.XLOOKUP($E278,'Copy of Raw Data'!$E:$E,'Copy of Raw Data'!G:G,"ERROR",0,1)</f>
        <v>15</v>
      </c>
      <c r="H278" s="9">
        <f>_xlfn.XLOOKUP($E278,'Copy of Raw Data'!$E:$E,'Copy of Raw Data'!H:H,"ERROR",0,1)</f>
        <v>709.71</v>
      </c>
      <c r="I278" s="9">
        <f>_xlfn.XLOOKUP($E278,'Copy of Raw Data'!$E:$E,'Copy of Raw Data'!I:I,"ERROR",0,1)</f>
        <v>2.91326704379624e-5</v>
      </c>
      <c r="J278" s="9" t="str">
        <f>_xlfn.XLOOKUP($E278,'Copy of Raw Data'!$E:$E,'Copy of 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 to 50</v>
      </c>
      <c r="L278" s="9">
        <f>_xlfn.XLOOKUP($E278,'Copy of Raw Data'!$E:$E,'Copy of Raw Data'!L:L,"ERROR",0,1)</f>
        <v>46.99</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 to 50</v>
      </c>
      <c r="N278" s="9">
        <f>_xlfn.XLOOKUP($E278,'Copy of Raw Data'!$E:$E,'Copy of Raw Data'!N:N,"ERROR",0,1)</f>
        <v>46.99</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50"/>
        <v>0</v>
      </c>
      <c r="Q278" s="9">
        <f>_xlfn.XLOOKUP($E278,'Copy of Raw Data'!$E:$E,'Copy of Raw Data'!Q:Q,"ERROR",0,1)</f>
        <v>1770</v>
      </c>
      <c r="R278" s="9" t="str">
        <f>_xlfn.XLOOKUP($E278,'Copy of Raw Data'!$E:$E,'Copy of Raw Data'!R:R,"ERROR",0,1)</f>
        <v>ml</v>
      </c>
      <c r="S278" s="17">
        <f t="shared" si="49"/>
        <v>0.785444455587872</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0.75 to 1</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 to 0.05</v>
      </c>
      <c r="V278" s="17">
        <f t="shared" si="51"/>
        <v>0.0265622068173105</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 to 0.05</v>
      </c>
      <c r="X278" s="17">
        <f t="shared" si="52"/>
        <v>0.0265622068173105</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50+</v>
      </c>
      <c r="Z278" s="17">
        <f t="array" ref="Z278">_xlfn.IFS(AA278="oz",_xlfn.IFS(R278="oz",Q278,R278="fl oz",Q278*1.04,R278="ml",Q278*0.0338),AA278="fl oz",_xlfn.IFS(R278="oz",Q278/1.04,R278="fl oz",Q278,R278="ml",Q278*0.0338/1.04),AA278="ml",_xlfn.IFS(R278="oz",Q278/0.0338,R278="fl oz",Q278*1.04/0.0338,R278="ml",Q278))</f>
        <v>59.826</v>
      </c>
      <c r="AA278" s="9" t="str">
        <f>_xlfn.XLOOKUP($E278,'Copy of Raw Data'!$E:$E,'Copy of Raw Data'!AA:AA,"ERROR",0,1)</f>
        <v>oz</v>
      </c>
      <c r="AB278" s="9"/>
      <c r="AC278" s="9"/>
      <c r="AD278" s="9"/>
      <c r="AE278" s="9"/>
      <c r="AF278" s="9"/>
    </row>
    <row r="279" hidden="1" spans="1:32">
      <c r="A279" s="9" t="str">
        <f>_xlfn.XLOOKUP($E279,'Copy of Raw Data'!$E:$E,'Copy of Raw Data'!A:A,"ERROR",0,1)</f>
        <v>US</v>
      </c>
      <c r="B279" s="9" t="str">
        <f>_xlfn.XLOOKUP($E279,'Copy of Raw Data'!$E:$E,'Copy of Raw Data'!B:B,"ERROR",0,1)</f>
        <v>Hair Mousses</v>
      </c>
      <c r="C279" s="9" t="str">
        <f>_xlfn.XLOOKUP($E279,'Copy of Raw Data'!$E:$E,'Copy of Raw Data'!C:C,"ERROR",0,1)</f>
        <v>TRESemmé</v>
      </c>
      <c r="D279" s="9" t="str">
        <f>_xlfn.XLOOKUP($E279,'Copy of Raw Data'!$E:$E,'Copy of Raw Data'!D:D,"ERROR",0,1)</f>
        <v>www.amazon.com/dp/B098JCW3N3</v>
      </c>
      <c r="E279" s="9" t="s">
        <v>999</v>
      </c>
      <c r="F279" s="9" t="str">
        <f>_xlfn.XLOOKUP($E279,'Copy of Raw Data'!$E:$E,'Copy of Raw Data'!F:F,"ERROR",0,1)</f>
        <v>TRESemmé Flawless Curls Pack of 6 Nourishing Mousse With Coconut and Avocado Oil 10.5 oz</v>
      </c>
      <c r="G279" s="9">
        <f>_xlfn.XLOOKUP($E279,'Copy of Raw Data'!$E:$E,'Copy of Raw Data'!G:G,"ERROR",0,1)</f>
        <v>16</v>
      </c>
      <c r="H279" s="9">
        <f>_xlfn.XLOOKUP($E279,'Copy of Raw Data'!$E:$E,'Copy of Raw Data'!H:H,"ERROR",0,1)</f>
        <v>685.24</v>
      </c>
      <c r="I279" s="9">
        <f>_xlfn.XLOOKUP($E279,'Copy of Raw Data'!$E:$E,'Copy of Raw Data'!I:I,"ERROR",0,1)</f>
        <v>2.8369959405832e-5</v>
      </c>
      <c r="J279" s="9" t="str">
        <f>_xlfn.XLOOKUP($E279,'Copy of Raw Data'!$E:$E,'Copy of 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_xlfn.XLOOKUP($E279,'Copy of Raw Data'!$E:$E,'Copy of Raw Data'!L:L,"ERROR",0,1)</f>
        <v>41.88</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_xlfn.XLOOKUP($E279,'Copy of Raw Data'!$E:$E,'Copy of Raw Data'!N:N,"ERROR",0,1)</f>
        <v>45.23</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6% to 8%</v>
      </c>
      <c r="P279" s="16">
        <f t="shared" si="50"/>
        <v>0.0740658854742426</v>
      </c>
      <c r="Q279" s="9">
        <f>_xlfn.XLOOKUP($E279,'Copy of Raw Data'!$E:$E,'Copy of Raw Data'!Q:Q,"ERROR",0,1)</f>
        <v>63</v>
      </c>
      <c r="R279" s="9" t="str">
        <f>_xlfn.XLOOKUP($E279,'Copy of Raw Data'!$E:$E,'Copy of Raw Data'!R:R,"ERROR",0,1)</f>
        <v>oz</v>
      </c>
      <c r="S279" s="17">
        <f t="shared" si="49"/>
        <v>0.664761904761905</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0.5 to 0.75</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51"/>
        <v>0.024279219071238</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52"/>
        <v>0.0224809572121036</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63</v>
      </c>
      <c r="AA279" s="9" t="str">
        <f>_xlfn.XLOOKUP($E279,'Copy of Raw Data'!$E:$E,'Copy of Raw Data'!AA:AA,"ERROR",0,1)</f>
        <v>oz</v>
      </c>
      <c r="AB279" s="9"/>
      <c r="AC279" s="9"/>
      <c r="AD279" s="9"/>
      <c r="AE279" s="9"/>
      <c r="AF279" s="9"/>
    </row>
    <row r="280" hidden="1" spans="1:32">
      <c r="A280" s="9" t="str">
        <f>_xlfn.XLOOKUP($E280,'Copy of Raw Data'!$E:$E,'Copy of Raw Data'!A:A,"ERROR",0,1)</f>
        <v>US</v>
      </c>
      <c r="B280" s="9" t="str">
        <f>_xlfn.XLOOKUP($E280,'Copy of Raw Data'!$E:$E,'Copy of Raw Data'!B:B,"ERROR",0,1)</f>
        <v>Hair Mousses</v>
      </c>
      <c r="C280" s="9" t="str">
        <f>_xlfn.XLOOKUP($E280,'Copy of Raw Data'!$E:$E,'Copy of Raw Data'!C:C,"ERROR",0,1)</f>
        <v>Creme of Nature</v>
      </c>
      <c r="D280" s="9" t="str">
        <f>_xlfn.XLOOKUP($E280,'Copy of Raw Data'!$E:$E,'Copy of Raw Data'!D:D,"ERROR",0,1)</f>
        <v>www.amazon.com/dp/B00GMP3YK0</v>
      </c>
      <c r="E280" s="9" t="s">
        <v>1003</v>
      </c>
      <c r="F280" s="9" t="str">
        <f>_xlfn.XLOOKUP($E280,'Copy of Raw Data'!$E:$E,'Copy of Raw Data'!F:F,"ERROR",0,1)</f>
        <v>Creme Of Nature Argan Oil Style &amp; Shine Foam Mousse, 7 Ounce (Pack of 3)</v>
      </c>
      <c r="G280" s="9">
        <f>_xlfn.XLOOKUP($E280,'Copy of Raw Data'!$E:$E,'Copy of Raw Data'!G:G,"ERROR",0,1)</f>
        <v>34</v>
      </c>
      <c r="H280" s="9">
        <f>_xlfn.XLOOKUP($E280,'Copy of Raw Data'!$E:$E,'Copy of Raw Data'!H:H,"ERROR",0,1)</f>
        <v>667.3</v>
      </c>
      <c r="I280" s="9">
        <f>_xlfn.XLOOKUP($E280,'Copy of Raw Data'!$E:$E,'Copy of Raw Data'!I:I,"ERROR",0,1)</f>
        <v>2.81374048157677e-5</v>
      </c>
      <c r="J280" s="9" t="str">
        <f>_xlfn.XLOOKUP($E280,'Copy of Raw Data'!$E:$E,'Copy of 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 to 20</v>
      </c>
      <c r="L280" s="9">
        <f>_xlfn.XLOOKUP($E280,'Copy of Raw Data'!$E:$E,'Copy of Raw Data'!L:L,"ERROR",0,1)</f>
        <v>19.62</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20 to 30</v>
      </c>
      <c r="N280" s="9">
        <f>_xlfn.XLOOKUP($E280,'Copy of Raw Data'!$E:$E,'Copy of Raw Data'!N:N,"ERROR",0,1)</f>
        <v>21.17</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50"/>
        <v>0.0732168162494096</v>
      </c>
      <c r="Q280" s="9">
        <f>_xlfn.XLOOKUP($E280,'Copy of Raw Data'!$E:$E,'Copy of Raw Data'!Q:Q,"ERROR",0,1)</f>
        <v>21</v>
      </c>
      <c r="R280" s="9" t="str">
        <f>_xlfn.XLOOKUP($E280,'Copy of Raw Data'!$E:$E,'Copy of Raw Data'!R:R,"ERROR",0,1)</f>
        <v>oz</v>
      </c>
      <c r="S280" s="17">
        <f t="shared" si="49"/>
        <v>0.934285714285714</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0.75 to 1</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51"/>
        <v>0.0340918240816787</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52"/>
        <v>0.0315957292622832</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20 to 25</v>
      </c>
      <c r="Z280" s="17">
        <f t="array" ref="Z280">_xlfn.IFS(AA280="oz",_xlfn.IFS(R280="oz",Q280,R280="fl oz",Q280*1.04,R280="ml",Q280*0.0338),AA280="fl oz",_xlfn.IFS(R280="oz",Q280/1.04,R280="fl oz",Q280,R280="ml",Q280*0.0338/1.04),AA280="ml",_xlfn.IFS(R280="oz",Q280/0.0338,R280="fl oz",Q280*1.04/0.0338,R280="ml",Q280))</f>
        <v>21</v>
      </c>
      <c r="AA280" s="9" t="str">
        <f>_xlfn.XLOOKUP($E280,'Copy of Raw Data'!$E:$E,'Copy of Raw Data'!AA:AA,"ERROR",0,1)</f>
        <v>oz</v>
      </c>
      <c r="AB280" s="9"/>
      <c r="AC280" s="9"/>
      <c r="AD280" s="9"/>
      <c r="AE280" s="9"/>
      <c r="AF280" s="9"/>
    </row>
    <row r="281" hidden="1" spans="1:32">
      <c r="A281" s="9" t="str">
        <f>_xlfn.XLOOKUP($E281,'Copy of Raw Data'!$E:$E,'Copy of Raw Data'!A:A,"ERROR",0,1)</f>
        <v>US</v>
      </c>
      <c r="B281" s="9" t="str">
        <f>_xlfn.XLOOKUP($E281,'Copy of Raw Data'!$E:$E,'Copy of Raw Data'!B:B,"ERROR",0,1)</f>
        <v>Hair Mousses</v>
      </c>
      <c r="C281" s="9" t="str">
        <f>_xlfn.XLOOKUP($E281,'Copy of Raw Data'!$E:$E,'Copy of Raw Data'!C:C,"ERROR",0,1)</f>
        <v>it's a 10 haircare</v>
      </c>
      <c r="D281" s="9" t="str">
        <f>_xlfn.XLOOKUP($E281,'Copy of Raw Data'!$E:$E,'Copy of Raw Data'!D:D,"ERROR",0,1)</f>
        <v>www.amazon.com/dp/B008VSQNO0</v>
      </c>
      <c r="E281" s="9" t="s">
        <v>1006</v>
      </c>
      <c r="F281" s="9" t="str">
        <f>_xlfn.XLOOKUP($E281,'Copy of Raw Data'!$E:$E,'Copy of Raw Data'!F:F,"ERROR",0,1)</f>
        <v>Miracle Styling Mousse Pack of 2</v>
      </c>
      <c r="G281" s="9">
        <f>_xlfn.XLOOKUP($E281,'Copy of Raw Data'!$E:$E,'Copy of Raw Data'!G:G,"ERROR",0,1)</f>
        <v>18</v>
      </c>
      <c r="H281" s="9">
        <f>_xlfn.XLOOKUP($E281,'Copy of Raw Data'!$E:$E,'Copy of Raw Data'!H:H,"ERROR",0,1)</f>
        <v>661.83</v>
      </c>
      <c r="I281" s="9">
        <f>_xlfn.XLOOKUP($E281,'Copy of Raw Data'!$E:$E,'Copy of Raw Data'!I:I,"ERROR",0,1)</f>
        <v>2.75995957546501e-5</v>
      </c>
      <c r="J281" s="9" t="str">
        <f>_xlfn.XLOOKUP($E281,'Copy of Raw Data'!$E:$E,'Copy of 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30 to 40</v>
      </c>
      <c r="L281" s="9">
        <f>_xlfn.XLOOKUP($E281,'Copy of Raw Data'!$E:$E,'Copy of Raw Data'!L:L,"ERROR",0,1)</f>
        <v>37.56</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30 to 40</v>
      </c>
      <c r="N281" s="9">
        <f>_xlfn.XLOOKUP($E281,'Copy of Raw Data'!$E:$E,'Copy of Raw Data'!N:N,"ERROR",0,1)</f>
        <v>37.56</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6">
        <f t="shared" si="50"/>
        <v>0</v>
      </c>
      <c r="Q281" s="9">
        <f>_xlfn.XLOOKUP($E281,'Copy of Raw Data'!$E:$E,'Copy of Raw Data'!Q:Q,"ERROR",0,1)</f>
        <v>262</v>
      </c>
      <c r="R281" s="9" t="str">
        <f>_xlfn.XLOOKUP($E281,'Copy of Raw Data'!$E:$E,'Copy of Raw Data'!R:R,"ERROR",0,1)</f>
        <v>ml</v>
      </c>
      <c r="S281" s="17">
        <f t="shared" si="49"/>
        <v>4.2413839830164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4 to 5</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0.1 to 0.2</v>
      </c>
      <c r="V281" s="17">
        <f t="shared" si="51"/>
        <v>0.143435373115198</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0.1 to 0.2</v>
      </c>
      <c r="X281" s="17">
        <f t="shared" si="52"/>
        <v>0.143435373115198</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8 to 10</v>
      </c>
      <c r="Z281" s="17">
        <f t="array" ref="Z281">_xlfn.IFS(AA281="oz",_xlfn.IFS(R281="oz",Q281,R281="fl oz",Q281*1.04,R281="ml",Q281*0.0338),AA281="fl oz",_xlfn.IFS(R281="oz",Q281/1.04,R281="fl oz",Q281,R281="ml",Q281*0.0338/1.04),AA281="ml",_xlfn.IFS(R281="oz",Q281/0.0338,R281="fl oz",Q281*1.04/0.0338,R281="ml",Q281))</f>
        <v>8.8556</v>
      </c>
      <c r="AA281" s="9" t="str">
        <f>_xlfn.XLOOKUP($E281,'Copy of Raw Data'!$E:$E,'Copy of Raw Data'!AA:AA,"ERROR",0,1)</f>
        <v>oz</v>
      </c>
      <c r="AB281" s="9"/>
      <c r="AC281" s="9"/>
      <c r="AD281" s="9"/>
      <c r="AE281" s="9"/>
      <c r="AF281" s="9"/>
    </row>
    <row r="282" hidden="1" spans="1:32">
      <c r="A282" s="9" t="str">
        <f>_xlfn.XLOOKUP($E282,'Copy of Raw Data'!$E:$E,'Copy of Raw Data'!A:A,"ERROR",0,1)</f>
        <v>US</v>
      </c>
      <c r="B282" s="9" t="str">
        <f>_xlfn.XLOOKUP($E282,'Copy of Raw Data'!$E:$E,'Copy of Raw Data'!B:B,"ERROR",0,1)</f>
        <v>Hair Mousses</v>
      </c>
      <c r="C282" s="9" t="str">
        <f>_xlfn.XLOOKUP($E282,'Copy of Raw Data'!$E:$E,'Copy of Raw Data'!C:C,"ERROR",0,1)</f>
        <v>condition 3-n-1</v>
      </c>
      <c r="D282" s="9" t="str">
        <f>_xlfn.XLOOKUP($E282,'Copy of Raw Data'!$E:$E,'Copy of Raw Data'!D:D,"ERROR",0,1)</f>
        <v>www.amazon.com/dp/B00GMPA6ME</v>
      </c>
      <c r="E282" s="9" t="s">
        <v>1009</v>
      </c>
      <c r="F282" s="9" t="str">
        <f>_xlfn.XLOOKUP($E282,'Copy of Raw Data'!$E:$E,'Copy of Raw Data'!F:F,"ERROR",0,1)</f>
        <v>Condition 3-N-1 Mousse 6 Ounce Maximum With Sunscreen (177ml) (3 Pack)</v>
      </c>
      <c r="G282" s="9">
        <f>_xlfn.XLOOKUP($E282,'Copy of Raw Data'!$E:$E,'Copy of Raw Data'!G:G,"ERROR",0,1)</f>
        <v>42</v>
      </c>
      <c r="H282" s="9">
        <f>_xlfn.XLOOKUP($E282,'Copy of Raw Data'!$E:$E,'Copy of Raw Data'!H:H,"ERROR",0,1)</f>
        <v>649.18</v>
      </c>
      <c r="I282" s="9">
        <f>_xlfn.XLOOKUP($E282,'Copy of Raw Data'!$E:$E,'Copy of Raw Data'!I:I,"ERROR",0,1)</f>
        <v>2.75881168260729e-5</v>
      </c>
      <c r="J282" s="9" t="str">
        <f>_xlfn.XLOOKUP($E282,'Copy of Raw Data'!$E:$E,'Copy of 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15 to 20</v>
      </c>
      <c r="L282" s="9">
        <f>_xlfn.XLOOKUP($E282,'Copy of Raw Data'!$E:$E,'Copy of Raw Data'!L:L,"ERROR",0,1)</f>
        <v>15.63</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15 to 20</v>
      </c>
      <c r="N282" s="9">
        <f>_xlfn.XLOOKUP($E282,'Copy of Raw Data'!$E:$E,'Copy of Raw Data'!N:N,"ERROR",0,1)</f>
        <v>18.12</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10% to 15%</v>
      </c>
      <c r="P282" s="16">
        <f t="shared" si="50"/>
        <v>0.137417218543046</v>
      </c>
      <c r="Q282" s="9">
        <f>_xlfn.XLOOKUP($E282,'Copy of Raw Data'!$E:$E,'Copy of Raw Data'!Q:Q,"ERROR",0,1)</f>
        <v>18</v>
      </c>
      <c r="R282" s="9" t="str">
        <f>_xlfn.XLOOKUP($E282,'Copy of Raw Data'!$E:$E,'Copy of Raw Data'!R:R,"ERROR",0,1)</f>
        <v>oz</v>
      </c>
      <c r="S282" s="17">
        <f t="shared" si="49"/>
        <v>0.868333333333333</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0.75 to 1</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17">
        <f t="shared" si="51"/>
        <v>0.0340435125690452</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17">
        <f t="shared" si="52"/>
        <v>0.0293653477623718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15 to 20</v>
      </c>
      <c r="Z282" s="17">
        <f t="array" ref="Z282">_xlfn.IFS(AA282="oz",_xlfn.IFS(R282="oz",Q282,R282="fl oz",Q282*1.04,R282="ml",Q282*0.0338),AA282="fl oz",_xlfn.IFS(R282="oz",Q282/1.04,R282="fl oz",Q282,R282="ml",Q282*0.0338/1.04),AA282="ml",_xlfn.IFS(R282="oz",Q282/0.0338,R282="fl oz",Q282*1.04/0.0338,R282="ml",Q282))</f>
        <v>18</v>
      </c>
      <c r="AA282" s="9" t="str">
        <f>_xlfn.XLOOKUP($E282,'Copy of Raw Data'!$E:$E,'Copy of Raw Data'!AA:AA,"ERROR",0,1)</f>
        <v>oz</v>
      </c>
      <c r="AB282" s="9"/>
      <c r="AC282" s="9"/>
      <c r="AD282" s="9"/>
      <c r="AE282" s="9"/>
      <c r="AF282" s="9"/>
    </row>
    <row r="283" hidden="1" spans="1:32">
      <c r="A283" s="9" t="str">
        <f>_xlfn.XLOOKUP($E283,'Copy of Raw Data'!$E:$E,'Copy of Raw Data'!A:A,"ERROR",0,1)</f>
        <v>US</v>
      </c>
      <c r="B283" s="9" t="str">
        <f>_xlfn.XLOOKUP($E283,'Copy of Raw Data'!$E:$E,'Copy of Raw Data'!B:B,"ERROR",0,1)</f>
        <v>Hair Mousses</v>
      </c>
      <c r="C283" s="9" t="str">
        <f>_xlfn.XLOOKUP($E283,'Copy of Raw Data'!$E:$E,'Copy of Raw Data'!C:C,"ERROR",0,1)</f>
        <v>roux</v>
      </c>
      <c r="D283" s="9" t="str">
        <f>_xlfn.XLOOKUP($E283,'Copy of Raw Data'!$E:$E,'Copy of Raw Data'!D:D,"ERROR",0,1)</f>
        <v>www.amazon.com/dp/B0149K6J9W</v>
      </c>
      <c r="E283" s="9" t="s">
        <v>1012</v>
      </c>
      <c r="F283" s="9" t="str">
        <f>_xlfn.XLOOKUP($E283,'Copy of Raw Data'!$E:$E,'Copy of Raw Data'!F:F,"ERROR",0,1)</f>
        <v>Roux Fanci-full Mousse #26 Golden Spell</v>
      </c>
      <c r="G283" s="9">
        <f>_xlfn.XLOOKUP($E283,'Copy of Raw Data'!$E:$E,'Copy of Raw Data'!G:G,"ERROR",0,1)</f>
        <v>54</v>
      </c>
      <c r="H283" s="9">
        <f>_xlfn.XLOOKUP($E283,'Copy of Raw Data'!$E:$E,'Copy of Raw Data'!H:H,"ERROR",0,1)</f>
        <v>648.91</v>
      </c>
      <c r="I283" s="9">
        <f>_xlfn.XLOOKUP($E283,'Copy of Raw Data'!$E:$E,'Copy of Raw Data'!I:I,"ERROR",0,1)</f>
        <v>2.74661000667521e-5</v>
      </c>
      <c r="J283" s="9" t="str">
        <f>_xlfn.XLOOKUP($E283,'Copy of Raw Data'!$E:$E,'Copy of 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 to 15</v>
      </c>
      <c r="L283" s="9">
        <f>_xlfn.XLOOKUP($E283,'Copy of Raw Data'!$E:$E,'Copy of Raw Data'!L:L,"ERROR",0,1)</f>
        <v>11.99</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 to 15</v>
      </c>
      <c r="N283" s="9">
        <f>_xlfn.XLOOKUP($E283,'Copy of Raw Data'!$E:$E,'Copy of Raw Data'!N:N,"ERROR",0,1)</f>
        <v>11.99</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6">
        <f t="shared" si="50"/>
        <v>0</v>
      </c>
      <c r="Q283" s="9">
        <f>_xlfn.XLOOKUP($E283,'Copy of Raw Data'!$E:$E,'Copy of Raw Data'!Q:Q,"ERROR",0,1)</f>
        <v>443.6</v>
      </c>
      <c r="R283" s="9" t="str">
        <f>_xlfn.XLOOKUP($E283,'Copy of Raw Data'!$E:$E,'Copy of Raw Data'!R:R,"ERROR",0,1)</f>
        <v>ml</v>
      </c>
      <c r="S283" s="17">
        <f t="shared" si="49"/>
        <v>0.799670261069998</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51"/>
        <v>0.0270432959442001</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52"/>
        <v>0.0270432959442001</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10 to 15</v>
      </c>
      <c r="Z283" s="17">
        <f t="array" ref="Z283">_xlfn.IFS(AA283="oz",_xlfn.IFS(R283="oz",Q283,R283="fl oz",Q283*1.04,R283="ml",Q283*0.0338),AA283="fl oz",_xlfn.IFS(R283="oz",Q283/1.04,R283="fl oz",Q283,R283="ml",Q283*0.0338/1.04),AA283="ml",_xlfn.IFS(R283="oz",Q283/0.0338,R283="fl oz",Q283*1.04/0.0338,R283="ml",Q283))</f>
        <v>14.99368</v>
      </c>
      <c r="AA283" s="9" t="str">
        <f>_xlfn.XLOOKUP($E283,'Copy of Raw Data'!$E:$E,'Copy of Raw Data'!AA:AA,"ERROR",0,1)</f>
        <v>oz</v>
      </c>
      <c r="AB283" s="9"/>
      <c r="AC283" s="9"/>
      <c r="AD283" s="9"/>
      <c r="AE283" s="9"/>
      <c r="AF283" s="9"/>
    </row>
    <row r="284" hidden="1" spans="1:32">
      <c r="A284" s="9" t="str">
        <f>_xlfn.XLOOKUP($E284,'Copy of Raw Data'!$E:$E,'Copy of Raw Data'!A:A,"ERROR",0,1)</f>
        <v>US</v>
      </c>
      <c r="B284" s="9" t="str">
        <f>_xlfn.XLOOKUP($E284,'Copy of Raw Data'!$E:$E,'Copy of Raw Data'!B:B,"ERROR",0,1)</f>
        <v>Hair Mousses</v>
      </c>
      <c r="C284" s="9" t="str">
        <f>_xlfn.XLOOKUP($E284,'Copy of Raw Data'!$E:$E,'Copy of Raw Data'!C:C,"ERROR",0,1)</f>
        <v>Lai'D</v>
      </c>
      <c r="D284" s="9" t="str">
        <f>_xlfn.XLOOKUP($E284,'Copy of Raw Data'!$E:$E,'Copy of Raw Data'!D:D,"ERROR",0,1)</f>
        <v>www.amazon.com/dp/B09YDPCJY1</v>
      </c>
      <c r="E284" s="9" t="s">
        <v>1016</v>
      </c>
      <c r="F284" s="9" t="str">
        <f>_xlfn.XLOOKUP($E284,'Copy of Raw Data'!$E:$E,'Copy of Raw Data'!F:F,"ERROR",0,1)</f>
        <v>Lai'D Aunt Jackie's Grapeseed Frizz Patrol Setting Mousse 8 oz.</v>
      </c>
      <c r="G284" s="9">
        <f>_xlfn.XLOOKUP($E284,'Copy of Raw Data'!$E:$E,'Copy of Raw Data'!G:G,"ERROR",0,1)</f>
        <v>50</v>
      </c>
      <c r="H284" s="9">
        <f>_xlfn.XLOOKUP($E284,'Copy of Raw Data'!$E:$E,'Copy of Raw Data'!H:H,"ERROR",0,1)</f>
        <v>646.04</v>
      </c>
      <c r="I284" s="9">
        <f>_xlfn.XLOOKUP($E284,'Copy of Raw Data'!$E:$E,'Copy of Raw Data'!I:I,"ERROR",0,1)</f>
        <v>2.74184837704318e-5</v>
      </c>
      <c r="J284" s="9" t="str">
        <f>_xlfn.XLOOKUP($E284,'Copy of Raw Data'!$E:$E,'Copy of 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_xlfn.XLOOKUP($E284,'Copy of Raw Data'!$E:$E,'Copy of Raw Data'!L:L,"ERROR",0,1)</f>
        <v>12.83</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_xlfn.XLOOKUP($E284,'Copy of Raw Data'!$E:$E,'Copy of Raw Data'!N:N,"ERROR",0,1)</f>
        <v>12.83</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50"/>
        <v>0</v>
      </c>
      <c r="Q284" s="9">
        <f>_xlfn.XLOOKUP($E284,'Copy of Raw Data'!$E:$E,'Copy of Raw Data'!Q:Q,"ERROR",0,1)</f>
        <v>8</v>
      </c>
      <c r="R284" s="9" t="str">
        <f>_xlfn.XLOOKUP($E284,'Copy of Raw Data'!$E:$E,'Copy of Raw Data'!R:R,"ERROR",0,1)</f>
        <v>oz</v>
      </c>
      <c r="S284" s="17">
        <f t="shared" si="49"/>
        <v>1.60375</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1 to 2</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0.05 to 0.1</v>
      </c>
      <c r="V284" s="17">
        <f t="shared" si="51"/>
        <v>0.0542357118701387</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0.05 to 0.1</v>
      </c>
      <c r="X284" s="17">
        <f t="shared" si="52"/>
        <v>0.0542357118701387</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17">
        <f t="array" ref="Z284">_xlfn.IFS(AA284="oz",_xlfn.IFS(R284="oz",Q284,R284="fl oz",Q284*1.04,R284="ml",Q284*0.0338),AA284="fl oz",_xlfn.IFS(R284="oz",Q284/1.04,R284="fl oz",Q284,R284="ml",Q284*0.0338/1.04),AA284="ml",_xlfn.IFS(R284="oz",Q284/0.0338,R284="fl oz",Q284*1.04/0.0338,R284="ml",Q284))</f>
        <v>8</v>
      </c>
      <c r="AA284" s="9" t="str">
        <f>_xlfn.XLOOKUP($E284,'Copy of Raw Data'!$E:$E,'Copy of Raw Data'!AA:AA,"ERROR",0,1)</f>
        <v>oz</v>
      </c>
      <c r="AB284" s="9"/>
      <c r="AC284" s="9"/>
      <c r="AD284" s="9"/>
      <c r="AE284" s="9"/>
      <c r="AF284" s="9"/>
    </row>
    <row r="285" hidden="1" spans="1:32">
      <c r="A285" s="9" t="str">
        <f>_xlfn.XLOOKUP($E285,'Copy of Raw Data'!$E:$E,'Copy of Raw Data'!A:A,"ERROR",0,1)</f>
        <v>US</v>
      </c>
      <c r="B285" s="9" t="str">
        <f>_xlfn.XLOOKUP($E285,'Copy of Raw Data'!$E:$E,'Copy of Raw Data'!B:B,"ERROR",0,1)</f>
        <v>Hair Mousses</v>
      </c>
      <c r="C285" s="9" t="str">
        <f>_xlfn.XLOOKUP($E285,'Copy of Raw Data'!$E:$E,'Copy of Raw Data'!C:C,"ERROR",0,1)</f>
        <v>colorproof</v>
      </c>
      <c r="D285" s="9" t="str">
        <f>_xlfn.XLOOKUP($E285,'Copy of Raw Data'!$E:$E,'Copy of Raw Data'!D:D,"ERROR",0,1)</f>
        <v>www.amazon.com/dp/B07QRXZDS9</v>
      </c>
      <c r="E285" s="9" t="s">
        <v>1020</v>
      </c>
      <c r="F285" s="9" t="str">
        <f>_xlfn.XLOOKUP($E285,'Copy of Raw Data'!$E:$E,'Copy of Raw Data'!F:F,"ERROR",0,1)</f>
        <v>ColorProof SuperPlump Whipped Bodifying Mousse, 7.5 Oz - Color-Safe, Volume, Vegan, Sulfate-Free, Salt-Free, Unisex - Professional Hair Product</v>
      </c>
      <c r="G285" s="9">
        <f>_xlfn.XLOOKUP($E285,'Copy of Raw Data'!$E:$E,'Copy of Raw Data'!G:G,"ERROR",0,1)</f>
        <v>35</v>
      </c>
      <c r="H285" s="9">
        <f>_xlfn.XLOOKUP($E285,'Copy of Raw Data'!$E:$E,'Copy of Raw Data'!H:H,"ERROR",0,1)</f>
        <v>644.92</v>
      </c>
      <c r="I285" s="9">
        <f>_xlfn.XLOOKUP($E285,'Copy of Raw Data'!$E:$E,'Copy of Raw Data'!I:I,"ERROR",0,1)</f>
        <v>2.36618981071629e-5</v>
      </c>
      <c r="J285" s="9" t="str">
        <f>_xlfn.XLOOKUP($E285,'Copy of Raw Data'!$E:$E,'Copy of 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15 to 20</v>
      </c>
      <c r="L285" s="9">
        <f>_xlfn.XLOOKUP($E285,'Copy of Raw Data'!$E:$E,'Copy of Raw Data'!L:L,"ERROR",0,1)</f>
        <v>18.48</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20 to 30</v>
      </c>
      <c r="N285" s="9">
        <f>_xlfn.XLOOKUP($E285,'Copy of Raw Data'!$E:$E,'Copy of Raw Data'!N:N,"ERROR",0,1)</f>
        <v>28</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30% to 40%</v>
      </c>
      <c r="P285" s="16">
        <f t="shared" si="50"/>
        <v>0.34</v>
      </c>
      <c r="Q285" s="9">
        <f>_xlfn.XLOOKUP($E285,'Copy of Raw Data'!$E:$E,'Copy of Raw Data'!Q:Q,"ERROR",0,1)</f>
        <v>7.5</v>
      </c>
      <c r="R285" s="9" t="str">
        <f>_xlfn.XLOOKUP($E285,'Copy of Raw Data'!$E:$E,'Copy of Raw Data'!R:R,"ERROR",0,1)</f>
        <v>oz</v>
      </c>
      <c r="S285" s="17">
        <f t="shared" si="49"/>
        <v>2.464</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2 to 3</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0.1 to 0.2</v>
      </c>
      <c r="V285" s="17">
        <f t="shared" si="51"/>
        <v>0.126254086348777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52"/>
        <v>0.0833276969901928</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7.5</v>
      </c>
      <c r="AA285" s="9" t="str">
        <f>_xlfn.XLOOKUP($E285,'Copy of Raw Data'!$E:$E,'Copy of Raw Data'!AA:AA,"ERROR",0,1)</f>
        <v>oz</v>
      </c>
      <c r="AB285" s="9"/>
      <c r="AC285" s="9"/>
      <c r="AD285" s="9"/>
      <c r="AE285" s="9"/>
      <c r="AF285" s="9"/>
    </row>
    <row r="286" hidden="1" spans="1:32">
      <c r="A286" s="9" t="str">
        <f>_xlfn.XLOOKUP($E286,'Copy of Raw Data'!$E:$E,'Copy of Raw Data'!A:A,"ERROR",0,1)</f>
        <v>US</v>
      </c>
      <c r="B286" s="9" t="str">
        <f>_xlfn.XLOOKUP($E286,'Copy of Raw Data'!$E:$E,'Copy of Raw Data'!B:B,"ERROR",0,1)</f>
        <v>Hair Mousses</v>
      </c>
      <c r="C286" s="9" t="str">
        <f>_xlfn.XLOOKUP($E286,'Copy of Raw Data'!$E:$E,'Copy of Raw Data'!C:C,"ERROR",0,1)</f>
        <v>aphogee</v>
      </c>
      <c r="D286" s="9" t="str">
        <f>_xlfn.XLOOKUP($E286,'Copy of Raw Data'!$E:$E,'Copy of Raw Data'!D:D,"ERROR",0,1)</f>
        <v>www.amazon.com/dp/B00OVO0WV8</v>
      </c>
      <c r="E286" s="9" t="s">
        <v>1023</v>
      </c>
      <c r="F286" s="9" t="str">
        <f>_xlfn.XLOOKUP($E286,'Copy of Raw Data'!$E:$E,'Copy of Raw Data'!F:F,"ERROR",0,1)</f>
        <v>ApHogee Curlific Curl Definer 8oz "Pack of 2"</v>
      </c>
      <c r="G286" s="9">
        <f>_xlfn.XLOOKUP($E286,'Copy of Raw Data'!$E:$E,'Copy of Raw Data'!G:G,"ERROR",0,1)</f>
        <v>52</v>
      </c>
      <c r="H286" s="9">
        <f>_xlfn.XLOOKUP($E286,'Copy of Raw Data'!$E:$E,'Copy of Raw Data'!H:H,"ERROR",0,1)</f>
        <v>556.56</v>
      </c>
      <c r="I286" s="9">
        <f>_xlfn.XLOOKUP($E286,'Copy of Raw Data'!$E:$E,'Copy of Raw Data'!I:I,"ERROR",0,1)</f>
        <v>2.34051102234357e-5</v>
      </c>
      <c r="J286" s="9" t="str">
        <f>_xlfn.XLOOKUP($E286,'Copy of Raw Data'!$E:$E,'Copy of 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10 to 15</v>
      </c>
      <c r="L286" s="9">
        <f>_xlfn.XLOOKUP($E286,'Copy of Raw Data'!$E:$E,'Copy of Raw Data'!L:L,"ERROR",0,1)</f>
        <v>10.77</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10 to 15</v>
      </c>
      <c r="N286" s="9">
        <f>_xlfn.XLOOKUP($E286,'Copy of Raw Data'!$E:$E,'Copy of Raw Data'!N:N,"ERROR",0,1)</f>
        <v>13.61</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20% to 25%</v>
      </c>
      <c r="P286" s="16">
        <f t="shared" si="50"/>
        <v>0.208670095518001</v>
      </c>
      <c r="Q286" s="9">
        <f>_xlfn.XLOOKUP($E286,'Copy of Raw Data'!$E:$E,'Copy of Raw Data'!Q:Q,"ERROR",0,1)</f>
        <v>16</v>
      </c>
      <c r="R286" s="9" t="str">
        <f>_xlfn.XLOOKUP($E286,'Copy of Raw Data'!$E:$E,'Copy of Raw Data'!R:R,"ERROR",0,1)</f>
        <v>oz</v>
      </c>
      <c r="S286" s="17">
        <f t="shared" si="49"/>
        <v>0.673125</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0.5 to 0.75</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 to 0.05</v>
      </c>
      <c r="V286" s="17">
        <f t="shared" si="51"/>
        <v>0.0287664863036862</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 to 0.05</v>
      </c>
      <c r="X286" s="17">
        <f t="shared" si="52"/>
        <v>0.0227637808589787</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15 to 20</v>
      </c>
      <c r="Z286" s="17">
        <f t="array" ref="Z286">_xlfn.IFS(AA286="oz",_xlfn.IFS(R286="oz",Q286,R286="fl oz",Q286*1.04,R286="ml",Q286*0.0338),AA286="fl oz",_xlfn.IFS(R286="oz",Q286/1.04,R286="fl oz",Q286,R286="ml",Q286*0.0338/1.04),AA286="ml",_xlfn.IFS(R286="oz",Q286/0.0338,R286="fl oz",Q286*1.04/0.0338,R286="ml",Q286))</f>
        <v>16</v>
      </c>
      <c r="AA286" s="9" t="str">
        <f>_xlfn.XLOOKUP($E286,'Copy of Raw Data'!$E:$E,'Copy of Raw Data'!AA:AA,"ERROR",0,1)</f>
        <v>oz</v>
      </c>
      <c r="AB286" s="9"/>
      <c r="AC286" s="9"/>
      <c r="AD286" s="9"/>
      <c r="AE286" s="9"/>
      <c r="AF286" s="9"/>
    </row>
    <row r="287" hidden="1" spans="1:32">
      <c r="A287" s="9" t="str">
        <f>_xlfn.XLOOKUP($E287,'Copy of Raw Data'!$E:$E,'Copy of Raw Data'!A:A,"ERROR",0,1)</f>
        <v>US</v>
      </c>
      <c r="B287" s="9" t="str">
        <f>_xlfn.XLOOKUP($E287,'Copy of Raw Data'!$E:$E,'Copy of Raw Data'!B:B,"ERROR",0,1)</f>
        <v>Hair Mousses</v>
      </c>
      <c r="C287" s="9" t="str">
        <f>_xlfn.XLOOKUP($E287,'Copy of Raw Data'!$E:$E,'Copy of Raw Data'!C:C,"ERROR",0,1)</f>
        <v>L'Oreal Paris</v>
      </c>
      <c r="D287" s="9" t="str">
        <f>_xlfn.XLOOKUP($E287,'Copy of Raw Data'!$E:$E,'Copy of Raw Data'!D:D,"ERROR",0,1)</f>
        <v>www.amazon.com/dp/B00TJ6RG12</v>
      </c>
      <c r="E287" s="9" t="s">
        <v>1026</v>
      </c>
      <c r="F287" s="9" t="str">
        <f>_xlfn.XLOOKUP($E287,'Copy of Raw Data'!$E:$E,'Copy of Raw Data'!F:F,"ERROR",0,1)</f>
        <v>L'Oreal Paris Advanced Hairstyle Boost It Volume Inject Mousse</v>
      </c>
      <c r="G287" s="9">
        <f>_xlfn.XLOOKUP($E287,'Copy of Raw Data'!$E:$E,'Copy of Raw Data'!G:G,"ERROR",0,1)</f>
        <v>34</v>
      </c>
      <c r="H287" s="9">
        <f>_xlfn.XLOOKUP($E287,'Copy of Raw Data'!$E:$E,'Copy of Raw Data'!H:H,"ERROR",0,1)</f>
        <v>550.52</v>
      </c>
      <c r="I287" s="9">
        <f>_xlfn.XLOOKUP($E287,'Copy of Raw Data'!$E:$E,'Copy of Raw Data'!I:I,"ERROR",0,1)</f>
        <v>2.24629877890984e-5</v>
      </c>
      <c r="J287" s="9" t="str">
        <f>_xlfn.XLOOKUP($E287,'Copy of Raw Data'!$E:$E,'Copy of 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15 to 20</v>
      </c>
      <c r="L287" s="9">
        <f>_xlfn.XLOOKUP($E287,'Copy of Raw Data'!$E:$E,'Copy of Raw Data'!L:L,"ERROR",0,1)</f>
        <v>16.2</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15 to 20</v>
      </c>
      <c r="N287" s="9">
        <f>_xlfn.XLOOKUP($E287,'Copy of Raw Data'!$E:$E,'Copy of Raw Data'!N:N,"ERROR",0,1)</f>
        <v>16.2</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No Discount</v>
      </c>
      <c r="P287" s="16">
        <f t="shared" si="50"/>
        <v>0</v>
      </c>
      <c r="Q287" s="9">
        <f>_xlfn.XLOOKUP($E287,'Copy of Raw Data'!$E:$E,'Copy of Raw Data'!Q:Q,"ERROR",0,1)</f>
        <v>0</v>
      </c>
      <c r="R287" s="9">
        <f>_xlfn.XLOOKUP($E287,'Copy of Raw Data'!$E:$E,'Copy of Raw Data'!R:R,"ERROR",0,1)</f>
        <v>0</v>
      </c>
      <c r="S287" s="17" t="e">
        <f t="shared" si="49"/>
        <v>#N/A</v>
      </c>
      <c r="T287" s="9" t="e">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#N/A</v>
      </c>
      <c r="U287" s="17" t="e">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#N/A</v>
      </c>
      <c r="V287" s="17" t="e">
        <f t="shared" si="51"/>
        <v>#N/A</v>
      </c>
      <c r="W287" s="17" t="e">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#N/A</v>
      </c>
      <c r="X287" s="17" t="e">
        <f t="shared" si="52"/>
        <v>#N/A</v>
      </c>
      <c r="Y287" s="9" t="e">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#N/A</v>
      </c>
      <c r="Z287" s="17" t="e">
        <f t="array" ref="Z287">_xlfn.IFS(AA287="oz",_xlfn.IFS(R287="oz",Q287,R287="fl oz",Q287*1.04,R287="ml",Q287*0.0338),AA287="fl oz",_xlfn.IFS(R287="oz",Q287/1.04,R287="fl oz",Q287,R287="ml",Q287*0.0338/1.04),AA287="ml",_xlfn.IFS(R287="oz",Q287/0.0338,R287="fl oz",Q287*1.04/0.0338,R287="ml",Q287))</f>
        <v>#N/A</v>
      </c>
      <c r="AA287" s="9" t="str">
        <f>_xlfn.XLOOKUP($E287,'Copy of Raw Data'!$E:$E,'Copy of Raw Data'!AA:AA,"ERROR",0,1)</f>
        <v>oz</v>
      </c>
      <c r="AB287" s="9"/>
      <c r="AC287" s="9"/>
      <c r="AD287" s="9"/>
      <c r="AE287" s="9"/>
      <c r="AF287" s="9"/>
    </row>
    <row r="288" hidden="1" spans="1:32">
      <c r="A288" s="9" t="str">
        <f>_xlfn.XLOOKUP($E288,'Copy of Raw Data'!$E:$E,'Copy of Raw Data'!A:A,"ERROR",0,1)</f>
        <v>US</v>
      </c>
      <c r="B288" s="9" t="str">
        <f>_xlfn.XLOOKUP($E288,'Copy of Raw Data'!$E:$E,'Copy of Raw Data'!B:B,"ERROR",0,1)</f>
        <v>Hair Mousses</v>
      </c>
      <c r="C288" s="9" t="str">
        <f>_xlfn.XLOOKUP($E288,'Copy of Raw Data'!$E:$E,'Copy of Raw Data'!C:C,"ERROR",0,1)</f>
        <v>condition 3-in-1</v>
      </c>
      <c r="D288" s="9" t="str">
        <f>_xlfn.XLOOKUP($E288,'Copy of Raw Data'!$E:$E,'Copy of Raw Data'!D:D,"ERROR",0,1)</f>
        <v>www.amazon.com/dp/B004AIAQ48</v>
      </c>
      <c r="E288" s="9" t="s">
        <v>1029</v>
      </c>
      <c r="F288" s="9" t="str">
        <f>_xlfn.XLOOKUP($E288,'Copy of Raw Data'!$E:$E,'Copy of Raw Data'!F:F,"ERROR",0,1)</f>
        <v>Condition 3-in-1 Mousse Maximum Hold 6 oz Pack of (3)</v>
      </c>
      <c r="G288" s="9">
        <f>_xlfn.XLOOKUP($E288,'Copy of Raw Data'!$E:$E,'Copy of Raw Data'!G:G,"ERROR",0,1)</f>
        <v>26</v>
      </c>
      <c r="H288" s="9">
        <f>_xlfn.XLOOKUP($E288,'Copy of Raw Data'!$E:$E,'Copy of Raw Data'!H:H,"ERROR",0,1)</f>
        <v>528.36</v>
      </c>
      <c r="I288" s="9">
        <f>_xlfn.XLOOKUP($E288,'Copy of Raw Data'!$E:$E,'Copy of Raw Data'!I:I,"ERROR",0,1)</f>
        <v>2.18320718628545e-5</v>
      </c>
      <c r="J288" s="9" t="str">
        <f>_xlfn.XLOOKUP($E288,'Copy of Raw Data'!$E:$E,'Copy of 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_xlfn.XLOOKUP($E288,'Copy of Raw Data'!$E:$E,'Copy of Raw Data'!L:L,"ERROR",0,1)</f>
        <v>19.99</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_xlfn.XLOOKUP($E288,'Copy of Raw Data'!$E:$E,'Copy of Raw Data'!N:N,"ERROR",0,1)</f>
        <v>19.99</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50"/>
        <v>0</v>
      </c>
      <c r="Q288" s="9">
        <f>_xlfn.XLOOKUP($E288,'Copy of Raw Data'!$E:$E,'Copy of Raw Data'!Q:Q,"ERROR",0,1)</f>
        <v>18</v>
      </c>
      <c r="R288" s="9" t="str">
        <f>_xlfn.XLOOKUP($E288,'Copy of Raw Data'!$E:$E,'Copy of Raw Data'!R:R,"ERROR",0,1)</f>
        <v>oz</v>
      </c>
      <c r="S288" s="17">
        <f t="shared" si="49"/>
        <v>1.11055555555556</v>
      </c>
      <c r="T288" s="9" t="str">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1 to 2</v>
      </c>
      <c r="U288" s="17"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 to 0.05</v>
      </c>
      <c r="V288" s="17">
        <f t="shared" si="51"/>
        <v>0.0375568331266674</v>
      </c>
      <c r="W288" s="17"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 to 0.05</v>
      </c>
      <c r="X288" s="17">
        <f t="shared" si="52"/>
        <v>0.0375568331266674</v>
      </c>
      <c r="Y288" s="9"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15 to 20</v>
      </c>
      <c r="Z288" s="17">
        <f t="array" ref="Z288">_xlfn.IFS(AA288="oz",_xlfn.IFS(R288="oz",Q288,R288="fl oz",Q288*1.04,R288="ml",Q288*0.0338),AA288="fl oz",_xlfn.IFS(R288="oz",Q288/1.04,R288="fl oz",Q288,R288="ml",Q288*0.0338/1.04),AA288="ml",_xlfn.IFS(R288="oz",Q288/0.0338,R288="fl oz",Q288*1.04/0.0338,R288="ml",Q288))</f>
        <v>18</v>
      </c>
      <c r="AA288" s="9" t="str">
        <f>_xlfn.XLOOKUP($E288,'Copy of Raw Data'!$E:$E,'Copy of Raw Data'!AA:AA,"ERROR",0,1)</f>
        <v>oz</v>
      </c>
      <c r="AB288" s="9"/>
      <c r="AC288" s="9"/>
      <c r="AD288" s="9"/>
      <c r="AE288" s="9"/>
      <c r="AF288" s="9"/>
    </row>
    <row r="289" hidden="1" spans="1:32">
      <c r="A289" s="9" t="str">
        <f>_xlfn.XLOOKUP($E289,'Copy of Raw Data'!$E:$E,'Copy of Raw Data'!A:A,"ERROR",0,1)</f>
        <v>US</v>
      </c>
      <c r="B289" s="9" t="str">
        <f>_xlfn.XLOOKUP($E289,'Copy of Raw Data'!$E:$E,'Copy of Raw Data'!B:B,"ERROR",0,1)</f>
        <v>Hair Mousses</v>
      </c>
      <c r="C289" s="9" t="str">
        <f>_xlfn.XLOOKUP($E289,'Copy of Raw Data'!$E:$E,'Copy of Raw Data'!C:C,"ERROR",0,1)</f>
        <v>Kafune Amor Hair Care</v>
      </c>
      <c r="D289" s="9" t="str">
        <f>_xlfn.XLOOKUP($E289,'Copy of Raw Data'!$E:$E,'Copy of Raw Data'!D:D,"ERROR",0,1)</f>
        <v>www.amazon.com/dp/B096LFXD9C</v>
      </c>
      <c r="E289" s="9" t="s">
        <v>1032</v>
      </c>
      <c r="F289" s="9" t="str">
        <f>_xlfn.XLOOKUP($E289,'Copy of Raw Data'!$E:$E,'Copy of Raw Data'!F:F,"ERROR",0,1)</f>
        <v>Kafune Amor Premium Lace Melt Mousse - Tinted Wig Melting Mousse for Lace Wigs, Quick-Drying, Natural Finish, Ideal for Braids, Lace Wig Tint Lace Spray for melting Baby Hairs – Expresso Dark Brown</v>
      </c>
      <c r="G289" s="9">
        <f>_xlfn.XLOOKUP($E289,'Copy of Raw Data'!$E:$E,'Copy of Raw Data'!G:G,"ERROR",0,1)</f>
        <v>21</v>
      </c>
      <c r="H289" s="9">
        <f>_xlfn.XLOOKUP($E289,'Copy of Raw Data'!$E:$E,'Copy of Raw Data'!H:H,"ERROR",0,1)</f>
        <v>513.52</v>
      </c>
      <c r="I289" s="9">
        <f>_xlfn.XLOOKUP($E289,'Copy of Raw Data'!$E:$E,'Copy of Raw Data'!I:I,"ERROR",0,1)</f>
        <v>2.14524169288008e-5</v>
      </c>
      <c r="J289" s="9" t="str">
        <f>_xlfn.XLOOKUP($E289,'Copy of Raw Data'!$E:$E,'Copy of 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20 to 30</v>
      </c>
      <c r="L289" s="9">
        <f>_xlfn.XLOOKUP($E289,'Copy of Raw Data'!$E:$E,'Copy of Raw Data'!L:L,"ERROR",0,1)</f>
        <v>24</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20 to 30</v>
      </c>
      <c r="N289" s="9">
        <f>_xlfn.XLOOKUP($E289,'Copy of Raw Data'!$E:$E,'Copy of Raw Data'!N:N,"ERROR",0,1)</f>
        <v>24</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50"/>
        <v>0</v>
      </c>
      <c r="Q289" s="9">
        <f>_xlfn.XLOOKUP($E289,'Copy of Raw Data'!$E:$E,'Copy of Raw Data'!Q:Q,"ERROR",0,1)</f>
        <v>6.8</v>
      </c>
      <c r="R289" s="9" t="str">
        <f>_xlfn.XLOOKUP($E289,'Copy of Raw Data'!$E:$E,'Copy of Raw Data'!R:R,"ERROR",0,1)</f>
        <v>fl oz</v>
      </c>
      <c r="S289" s="17">
        <f t="shared" si="49"/>
        <v>3.39366515837104</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3 to 4</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0.1 to 0.2</v>
      </c>
      <c r="V289" s="17">
        <f t="shared" si="51"/>
        <v>0.114767168020664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0.1 to 0.2</v>
      </c>
      <c r="X289" s="17">
        <f t="shared" si="52"/>
        <v>0.114767168020664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6 to 8</v>
      </c>
      <c r="Z289" s="17">
        <f t="array" ref="Z289">_xlfn.IFS(AA289="oz",_xlfn.IFS(R289="oz",Q289,R289="fl oz",Q289*1.04,R289="ml",Q289*0.0338),AA289="fl oz",_xlfn.IFS(R289="oz",Q289/1.04,R289="fl oz",Q289,R289="ml",Q289*0.0338/1.04),AA289="ml",_xlfn.IFS(R289="oz",Q289/0.0338,R289="fl oz",Q289*1.04/0.0338,R289="ml",Q289))</f>
        <v>7.072</v>
      </c>
      <c r="AA289" s="9" t="str">
        <f>_xlfn.XLOOKUP($E289,'Copy of Raw Data'!$E:$E,'Copy of Raw Data'!AA:AA,"ERROR",0,1)</f>
        <v>oz</v>
      </c>
      <c r="AB289" s="9"/>
      <c r="AC289" s="9"/>
      <c r="AD289" s="9"/>
      <c r="AE289" s="9"/>
      <c r="AF289" s="9"/>
    </row>
    <row r="290" hidden="1" spans="1:32">
      <c r="A290" s="9" t="str">
        <f>_xlfn.XLOOKUP($E290,'Copy of Raw Data'!$E:$E,'Copy of Raw Data'!A:A,"ERROR",0,1)</f>
        <v>US</v>
      </c>
      <c r="B290" s="9" t="str">
        <f>_xlfn.XLOOKUP($E290,'Copy of Raw Data'!$E:$E,'Copy of Raw Data'!B:B,"ERROR",0,1)</f>
        <v>Hair Mousses</v>
      </c>
      <c r="C290" s="9" t="str">
        <f>_xlfn.XLOOKUP($E290,'Copy of Raw Data'!$E:$E,'Copy of Raw Data'!C:C,"ERROR",0,1)</f>
        <v>ebin new york</v>
      </c>
      <c r="D290" s="9" t="str">
        <f>_xlfn.XLOOKUP($E290,'Copy of Raw Data'!$E:$E,'Copy of Raw Data'!D:D,"ERROR",0,1)</f>
        <v>www.amazon.com/dp/B0BH7F6JTG</v>
      </c>
      <c r="E290" s="9" t="s">
        <v>1035</v>
      </c>
      <c r="F290" s="9" t="str">
        <f>_xlfn.XLOOKUP($E290,'Copy of Raw Data'!$E:$E,'Copy of Raw Data'!F:F,"ERROR",0,1)</f>
        <v>EBIN NEW YORK TINTED LACE MOUSSE - Medium Dark Brown, 3.38oz/ 100ml | Lightweight Foam with Highly Pigmented, Perfect Matching with Flawless Finish</v>
      </c>
      <c r="G290" s="9">
        <f>_xlfn.XLOOKUP($E290,'Copy of Raw Data'!$E:$E,'Copy of Raw Data'!G:G,"ERROR",0,1)</f>
        <v>65</v>
      </c>
      <c r="H290" s="9">
        <f>_xlfn.XLOOKUP($E290,'Copy of Raw Data'!$E:$E,'Copy of Raw Data'!H:H,"ERROR",0,1)</f>
        <v>504.59</v>
      </c>
      <c r="I290" s="9">
        <f>_xlfn.XLOOKUP($E290,'Copy of Raw Data'!$E:$E,'Copy of Raw Data'!I:I,"ERROR",0,1)</f>
        <v>2.12432453413938e-5</v>
      </c>
      <c r="J290" s="9" t="str">
        <f>_xlfn.XLOOKUP($E290,'Copy of Raw Data'!$E:$E,'Copy of 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5 to 10</v>
      </c>
      <c r="L290" s="9">
        <f>_xlfn.XLOOKUP($E290,'Copy of Raw Data'!$E:$E,'Copy of Raw Data'!L:L,"ERROR",0,1)</f>
        <v>7.66</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5 to 10</v>
      </c>
      <c r="N290" s="9">
        <f>_xlfn.XLOOKUP($E290,'Copy of Raw Data'!$E:$E,'Copy of Raw Data'!N:N,"ERROR",0,1)</f>
        <v>7.66</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50"/>
        <v>0</v>
      </c>
      <c r="Q290" s="9">
        <f>_xlfn.XLOOKUP($E290,'Copy of Raw Data'!$E:$E,'Copy of Raw Data'!Q:Q,"ERROR",0,1)</f>
        <v>100</v>
      </c>
      <c r="R290" s="9" t="str">
        <f>_xlfn.XLOOKUP($E290,'Copy of Raw Data'!$E:$E,'Copy of Raw Data'!R:R,"ERROR",0,1)</f>
        <v>ml</v>
      </c>
      <c r="S290" s="17">
        <f t="shared" si="49"/>
        <v>2.26627218934911</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2 to 3</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0.05 to 0.1</v>
      </c>
      <c r="V290" s="17">
        <f t="shared" si="51"/>
        <v>0.07664092625462</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0.05 to 0.1</v>
      </c>
      <c r="X290" s="17">
        <f t="shared" si="52"/>
        <v>0.07664092625462</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2 to 4</v>
      </c>
      <c r="Z290" s="17">
        <f t="array" ref="Z290">_xlfn.IFS(AA290="oz",_xlfn.IFS(R290="oz",Q290,R290="fl oz",Q290*1.04,R290="ml",Q290*0.0338),AA290="fl oz",_xlfn.IFS(R290="oz",Q290/1.04,R290="fl oz",Q290,R290="ml",Q290*0.0338/1.04),AA290="ml",_xlfn.IFS(R290="oz",Q290/0.0338,R290="fl oz",Q290*1.04/0.0338,R290="ml",Q290))</f>
        <v>3.38</v>
      </c>
      <c r="AA290" s="9" t="str">
        <f>_xlfn.XLOOKUP($E290,'Copy of Raw Data'!$E:$E,'Copy of Raw Data'!AA:AA,"ERROR",0,1)</f>
        <v>oz</v>
      </c>
      <c r="AB290" s="9"/>
      <c r="AC290" s="9"/>
      <c r="AD290" s="9"/>
      <c r="AE290" s="9"/>
      <c r="AF290" s="9"/>
    </row>
    <row r="291" hidden="1" spans="1:32">
      <c r="A291" s="9" t="str">
        <f>_xlfn.XLOOKUP($E291,'Copy of Raw Data'!$E:$E,'Copy of Raw Data'!A:A,"ERROR",0,1)</f>
        <v>US</v>
      </c>
      <c r="B291" s="9" t="str">
        <f>_xlfn.XLOOKUP($E291,'Copy of Raw Data'!$E:$E,'Copy of Raw Data'!B:B,"ERROR",0,1)</f>
        <v>Hair Mousses</v>
      </c>
      <c r="C291" s="9" t="str">
        <f>_xlfn.XLOOKUP($E291,'Copy of Raw Data'!$E:$E,'Copy of Raw Data'!C:C,"ERROR",0,1)</f>
        <v>aussie</v>
      </c>
      <c r="D291" s="9" t="str">
        <f>_xlfn.XLOOKUP($E291,'Copy of Raw Data'!$E:$E,'Copy of Raw Data'!D:D,"ERROR",0,1)</f>
        <v>www.amazon.com/dp/B00JJ3CCQE</v>
      </c>
      <c r="E291" s="9" t="s">
        <v>1038</v>
      </c>
      <c r="F291" s="9" t="str">
        <f>_xlfn.XLOOKUP($E291,'Copy of Raw Data'!$E:$E,'Copy of Raw Data'!F:F,"ERROR",0,1)</f>
        <v>Aussie Headstrong Volume Texturizing Gel, 7 Ounce (Pack of 2)</v>
      </c>
      <c r="G291" s="9">
        <f>_xlfn.XLOOKUP($E291,'Copy of Raw Data'!$E:$E,'Copy of Raw Data'!G:G,"ERROR",0,1)</f>
        <v>31</v>
      </c>
      <c r="H291" s="9">
        <f>_xlfn.XLOOKUP($E291,'Copy of Raw Data'!$E:$E,'Copy of Raw Data'!H:H,"ERROR",0,1)</f>
        <v>499.67</v>
      </c>
      <c r="I291" s="9">
        <f>_xlfn.XLOOKUP($E291,'Copy of Raw Data'!$E:$E,'Copy of Raw Data'!I:I,"ERROR",0,1)</f>
        <v>2.12071079736507e-5</v>
      </c>
      <c r="J291" s="9" t="str">
        <f>_xlfn.XLOOKUP($E291,'Copy of Raw Data'!$E:$E,'Copy of 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15 to 20</v>
      </c>
      <c r="L291" s="9">
        <f>_xlfn.XLOOKUP($E291,'Copy of Raw Data'!$E:$E,'Copy of Raw Data'!L:L,"ERROR",0,1)</f>
        <v>15.88</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15 to 20</v>
      </c>
      <c r="N291" s="9">
        <f>_xlfn.XLOOKUP($E291,'Copy of Raw Data'!$E:$E,'Copy of Raw Data'!N:N,"ERROR",0,1)</f>
        <v>15.88</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50"/>
        <v>0</v>
      </c>
      <c r="Q291" s="9">
        <f>_xlfn.XLOOKUP($E291,'Copy of Raw Data'!$E:$E,'Copy of Raw Data'!Q:Q,"ERROR",0,1)</f>
        <v>14</v>
      </c>
      <c r="R291" s="9" t="str">
        <f>_xlfn.XLOOKUP($E291,'Copy of Raw Data'!$E:$E,'Copy of Raw Data'!R:R,"ERROR",0,1)</f>
        <v>oz</v>
      </c>
      <c r="S291" s="17">
        <f t="shared" si="49"/>
        <v>1.13428571428571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1 to 2</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 to 0.05</v>
      </c>
      <c r="V291" s="17">
        <f t="shared" si="51"/>
        <v>0.0383593410309677</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 to 0.05</v>
      </c>
      <c r="X291" s="17">
        <f t="shared" si="52"/>
        <v>0.0383593410309677</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10 to 15</v>
      </c>
      <c r="Z291" s="17">
        <f t="array" ref="Z291">_xlfn.IFS(AA291="oz",_xlfn.IFS(R291="oz",Q291,R291="fl oz",Q291*1.04,R291="ml",Q291*0.0338),AA291="fl oz",_xlfn.IFS(R291="oz",Q291/1.04,R291="fl oz",Q291,R291="ml",Q291*0.0338/1.04),AA291="ml",_xlfn.IFS(R291="oz",Q291/0.0338,R291="fl oz",Q291*1.04/0.0338,R291="ml",Q291))</f>
        <v>14</v>
      </c>
      <c r="AA291" s="9" t="str">
        <f>_xlfn.XLOOKUP($E291,'Copy of Raw Data'!$E:$E,'Copy of Raw Data'!AA:AA,"ERROR",0,1)</f>
        <v>oz</v>
      </c>
      <c r="AB291" s="9"/>
      <c r="AC291" s="9"/>
      <c r="AD291" s="9"/>
      <c r="AE291" s="9"/>
      <c r="AF291" s="9"/>
    </row>
    <row r="292" hidden="1" spans="1:32">
      <c r="A292" s="9" t="str">
        <f>_xlfn.XLOOKUP($E292,'Copy of Raw Data'!$E:$E,'Copy of Raw Data'!A:A,"ERROR",0,1)</f>
        <v>US</v>
      </c>
      <c r="B292" s="9" t="str">
        <f>_xlfn.XLOOKUP($E292,'Copy of Raw Data'!$E:$E,'Copy of Raw Data'!B:B,"ERROR",0,1)</f>
        <v>Hair Mousses</v>
      </c>
      <c r="C292" s="9" t="str">
        <f>_xlfn.XLOOKUP($E292,'Copy of Raw Data'!$E:$E,'Copy of Raw Data'!C:C,"ERROR",0,1)</f>
        <v>EBIN NEW YORK</v>
      </c>
      <c r="D292" s="9" t="str">
        <f>_xlfn.XLOOKUP($E292,'Copy of Raw Data'!$E:$E,'Copy of Raw Data'!D:D,"ERROR",0,1)</f>
        <v>www.amazon.com/dp/B0B61WFRG9</v>
      </c>
      <c r="E292" s="9" t="s">
        <v>1041</v>
      </c>
      <c r="F292" s="9" t="str">
        <f>_xlfn.XLOOKUP($E292,'Copy of Raw Data'!$E:$E,'Copy of Raw Data'!F:F,"ERROR",0,1)</f>
        <v>EBIN NEW YORK TINTED LACE MOUSSE - Dark Brown, 3.38oz/ 100ml | Lightweight Foam with Highly Pigmented, Perfect Matching with Flawless Finish</v>
      </c>
      <c r="G292" s="9">
        <f>_xlfn.XLOOKUP($E292,'Copy of Raw Data'!$E:$E,'Copy of Raw Data'!G:G,"ERROR",0,1)</f>
        <v>73</v>
      </c>
      <c r="H292" s="9">
        <f>_xlfn.XLOOKUP($E292,'Copy of Raw Data'!$E:$E,'Copy of Raw Data'!H:H,"ERROR",0,1)</f>
        <v>498.82</v>
      </c>
      <c r="I292" s="9">
        <f>_xlfn.XLOOKUP($E292,'Copy of Raw Data'!$E:$E,'Copy of Raw Data'!I:I,"ERROR",0,1)</f>
        <v>2.09158833041917e-5</v>
      </c>
      <c r="J292" s="9" t="str">
        <f>_xlfn.XLOOKUP($E292,'Copy of Raw Data'!$E:$E,'Copy of 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 to 10</v>
      </c>
      <c r="L292" s="9">
        <f>_xlfn.XLOOKUP($E292,'Copy of Raw Data'!$E:$E,'Copy of Raw Data'!L:L,"ERROR",0,1)</f>
        <v>6.8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 to 10</v>
      </c>
      <c r="N292" s="9">
        <f>_xlfn.XLOOKUP($E292,'Copy of Raw Data'!$E:$E,'Copy of Raw Data'!N:N,"ERROR",0,1)</f>
        <v>6.87</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0% to 2%</v>
      </c>
      <c r="P292" s="16">
        <f t="shared" si="50"/>
        <v>0.0101892285298399</v>
      </c>
      <c r="Q292" s="9">
        <f>_xlfn.XLOOKUP($E292,'Copy of Raw Data'!$E:$E,'Copy of Raw Data'!Q:Q,"ERROR",0,1)</f>
        <v>3.38</v>
      </c>
      <c r="R292" s="9" t="str">
        <f>_xlfn.XLOOKUP($E292,'Copy of Raw Data'!$E:$E,'Copy of Raw Data'!R:R,"ERROR",0,1)</f>
        <v>oz</v>
      </c>
      <c r="S292" s="17">
        <f t="shared" si="49"/>
        <v>2.01183431952663</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2 to 3</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0.05 to 0.1</v>
      </c>
      <c r="V292" s="17">
        <f t="shared" si="51"/>
        <v>0.068736705400684</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0.05 to 0.1</v>
      </c>
      <c r="X292" s="17">
        <f t="shared" si="52"/>
        <v>0.0680363314009681</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2 to 4</v>
      </c>
      <c r="Z292" s="17">
        <f t="array" ref="Z292">_xlfn.IFS(AA292="oz",_xlfn.IFS(R292="oz",Q292,R292="fl oz",Q292*1.04,R292="ml",Q292*0.0338),AA292="fl oz",_xlfn.IFS(R292="oz",Q292/1.04,R292="fl oz",Q292,R292="ml",Q292*0.0338/1.04),AA292="ml",_xlfn.IFS(R292="oz",Q292/0.0338,R292="fl oz",Q292*1.04/0.0338,R292="ml",Q292))</f>
        <v>3.38</v>
      </c>
      <c r="AA292" s="9" t="str">
        <f>_xlfn.XLOOKUP($E292,'Copy of Raw Data'!$E:$E,'Copy of Raw Data'!AA:AA,"ERROR",0,1)</f>
        <v>oz</v>
      </c>
      <c r="AB292" s="9"/>
      <c r="AC292" s="9"/>
      <c r="AD292" s="9"/>
      <c r="AE292" s="9"/>
      <c r="AF292" s="9"/>
    </row>
    <row r="293" hidden="1" spans="1:32">
      <c r="A293" s="9" t="str">
        <f>_xlfn.XLOOKUP($E293,'Copy of Raw Data'!$E:$E,'Copy of Raw Data'!A:A,"ERROR",0,1)</f>
        <v>US</v>
      </c>
      <c r="B293" s="9" t="str">
        <f>_xlfn.XLOOKUP($E293,'Copy of Raw Data'!$E:$E,'Copy of Raw Data'!B:B,"ERROR",0,1)</f>
        <v>Hair Mousses</v>
      </c>
      <c r="C293" s="9" t="str">
        <f>_xlfn.XLOOKUP($E293,'Copy of Raw Data'!$E:$E,'Copy of Raw Data'!C:C,"ERROR",0,1)</f>
        <v>tresemmÃ©</v>
      </c>
      <c r="D293" s="9" t="str">
        <f>_xlfn.XLOOKUP($E293,'Copy of Raw Data'!$E:$E,'Copy of Raw Data'!D:D,"ERROR",0,1)</f>
        <v>www.amazon.com/dp/B017DU9FHS</v>
      </c>
      <c r="E293" s="9" t="s">
        <v>1044</v>
      </c>
      <c r="F293" s="9" t="str">
        <f>_xlfn.XLOOKUP($E293,'Copy of Raw Data'!$E:$E,'Copy of Raw Data'!F:F,"ERROR",0,1)</f>
        <v>TRESemmé Flawless Curls Mousse, Extra Hold - 10.5 oz (Pack of 4)</v>
      </c>
      <c r="G293" s="9">
        <f>_xlfn.XLOOKUP($E293,'Copy of Raw Data'!$E:$E,'Copy of Raw Data'!G:G,"ERROR",0,1)</f>
        <v>18</v>
      </c>
      <c r="H293" s="9">
        <f>_xlfn.XLOOKUP($E293,'Copy of Raw Data'!$E:$E,'Copy of Raw Data'!H:H,"ERROR",0,1)</f>
        <v>491.97</v>
      </c>
      <c r="I293" s="9">
        <f>_xlfn.XLOOKUP($E293,'Copy of Raw Data'!$E:$E,'Copy of Raw Data'!I:I,"ERROR",0,1)</f>
        <v>2.03963554996971e-5</v>
      </c>
      <c r="J293" s="9" t="str">
        <f>_xlfn.XLOOKUP($E293,'Copy of Raw Data'!$E:$E,'Copy of 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20 to 30</v>
      </c>
      <c r="L293" s="9">
        <f>_xlfn.XLOOKUP($E293,'Copy of Raw Data'!$E:$E,'Copy of Raw Data'!L:L,"ERROR",0,1)</f>
        <v>27.92</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20 to 30</v>
      </c>
      <c r="N293" s="9">
        <f>_xlfn.XLOOKUP($E293,'Copy of Raw Data'!$E:$E,'Copy of Raw Data'!N:N,"ERROR",0,1)</f>
        <v>27.92</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No Discount</v>
      </c>
      <c r="P293" s="16">
        <f t="shared" si="50"/>
        <v>0</v>
      </c>
      <c r="Q293" s="9">
        <f>_xlfn.XLOOKUP($E293,'Copy of Raw Data'!$E:$E,'Copy of Raw Data'!Q:Q,"ERROR",0,1)</f>
        <v>42</v>
      </c>
      <c r="R293" s="9" t="str">
        <f>_xlfn.XLOOKUP($E293,'Copy of Raw Data'!$E:$E,'Copy of Raw Data'!R:R,"ERROR",0,1)</f>
        <v>oz</v>
      </c>
      <c r="S293" s="17">
        <f t="shared" si="49"/>
        <v>0.664761904761905</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0.5 to 0.75</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 to 0.05</v>
      </c>
      <c r="V293" s="17">
        <f t="shared" si="51"/>
        <v>0.0224809572121036</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 to 0.05</v>
      </c>
      <c r="X293" s="17">
        <f t="shared" si="52"/>
        <v>0.0224809572121036</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40 to 50</v>
      </c>
      <c r="Z293" s="17">
        <f t="array" ref="Z293">_xlfn.IFS(AA293="oz",_xlfn.IFS(R293="oz",Q293,R293="fl oz",Q293*1.04,R293="ml",Q293*0.0338),AA293="fl oz",_xlfn.IFS(R293="oz",Q293/1.04,R293="fl oz",Q293,R293="ml",Q293*0.0338/1.04),AA293="ml",_xlfn.IFS(R293="oz",Q293/0.0338,R293="fl oz",Q293*1.04/0.0338,R293="ml",Q293))</f>
        <v>42</v>
      </c>
      <c r="AA293" s="9" t="str">
        <f>_xlfn.XLOOKUP($E293,'Copy of Raw Data'!$E:$E,'Copy of Raw Data'!AA:AA,"ERROR",0,1)</f>
        <v>oz</v>
      </c>
      <c r="AB293" s="9"/>
      <c r="AC293" s="9"/>
      <c r="AD293" s="9"/>
      <c r="AE293" s="9"/>
      <c r="AF293" s="9"/>
    </row>
    <row r="294" hidden="1" spans="1:32">
      <c r="A294" s="9" t="str">
        <f>_xlfn.XLOOKUP($E294,'Copy of Raw Data'!$E:$E,'Copy of Raw Data'!A:A,"ERROR",0,1)</f>
        <v>US</v>
      </c>
      <c r="B294" s="9" t="str">
        <f>_xlfn.XLOOKUP($E294,'Copy of Raw Data'!$E:$E,'Copy of Raw Data'!B:B,"ERROR",0,1)</f>
        <v>Hair Mousses</v>
      </c>
      <c r="C294" s="9" t="str">
        <f>_xlfn.XLOOKUP($E294,'Copy of Raw Data'!$E:$E,'Copy of Raw Data'!C:C,"ERROR",0,1)</f>
        <v>ampro</v>
      </c>
      <c r="D294" s="9" t="str">
        <f>_xlfn.XLOOKUP($E294,'Copy of Raw Data'!$E:$E,'Copy of Raw Data'!D:D,"ERROR",0,1)</f>
        <v>www.amazon.com/dp/B08MBDDQVW</v>
      </c>
      <c r="E294" s="9" t="s">
        <v>1048</v>
      </c>
      <c r="F294" s="9" t="str">
        <f>_xlfn.XLOOKUP($E294,'Copy of Raw Data'!$E:$E,'Copy of Raw Data'!F:F,"ERROR",0,1)</f>
        <v>Ampro Shine-N-Jam Magic Fingers Setting Mousse For Braiders</v>
      </c>
      <c r="G294" s="9">
        <f>_xlfn.XLOOKUP($E294,'Copy of Raw Data'!$E:$E,'Copy of Raw Data'!G:G,"ERROR",0,1)</f>
        <v>33</v>
      </c>
      <c r="H294" s="9">
        <f>_xlfn.XLOOKUP($E294,'Copy of Raw Data'!$E:$E,'Copy of Raw Data'!H:H,"ERROR",0,1)</f>
        <v>479.75</v>
      </c>
      <c r="I294" s="9">
        <f>_xlfn.XLOOKUP($E294,'Copy of Raw Data'!$E:$E,'Copy of Raw Data'!I:I,"ERROR",0,1)</f>
        <v>1.89695671920997e-5</v>
      </c>
      <c r="J294" s="9" t="str">
        <f>_xlfn.XLOOKUP($E294,'Copy of Raw Data'!$E:$E,'Copy of 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10 to 15</v>
      </c>
      <c r="L294" s="9">
        <f>_xlfn.XLOOKUP($E294,'Copy of Raw Data'!$E:$E,'Copy of Raw Data'!L:L,"ERROR",0,1)</f>
        <v>14.73</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10 to 15</v>
      </c>
      <c r="N294" s="9">
        <f>_xlfn.XLOOKUP($E294,'Copy of Raw Data'!$E:$E,'Copy of Raw Data'!N:N,"ERROR",0,1)</f>
        <v>14.95</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0% to 2%</v>
      </c>
      <c r="P294" s="16">
        <f t="shared" si="50"/>
        <v>0.0147157190635451</v>
      </c>
      <c r="Q294" s="9">
        <f>_xlfn.XLOOKUP($E294,'Copy of Raw Data'!$E:$E,'Copy of Raw Data'!Q:Q,"ERROR",0,1)</f>
        <v>0</v>
      </c>
      <c r="R294" s="9">
        <f>_xlfn.XLOOKUP($E294,'Copy of Raw Data'!$E:$E,'Copy of Raw Data'!R:R,"ERROR",0,1)</f>
        <v>0</v>
      </c>
      <c r="S294" s="17" t="e">
        <f t="shared" si="49"/>
        <v>#N/A</v>
      </c>
      <c r="T294" s="9" t="e">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#N/A</v>
      </c>
      <c r="U294" s="17" t="e">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#N/A</v>
      </c>
      <c r="V294" s="17" t="e">
        <f t="shared" si="51"/>
        <v>#N/A</v>
      </c>
      <c r="W294" s="17" t="e">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#N/A</v>
      </c>
      <c r="X294" s="17" t="e">
        <f t="shared" si="52"/>
        <v>#N/A</v>
      </c>
      <c r="Y294" s="9" t="e">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#N/A</v>
      </c>
      <c r="Z294" s="17" t="e">
        <f t="array" ref="Z294">_xlfn.IFS(AA294="oz",_xlfn.IFS(R294="oz",Q294,R294="fl oz",Q294*1.04,R294="ml",Q294*0.0338),AA294="fl oz",_xlfn.IFS(R294="oz",Q294/1.04,R294="fl oz",Q294,R294="ml",Q294*0.0338/1.04),AA294="ml",_xlfn.IFS(R294="oz",Q294/0.0338,R294="fl oz",Q294*1.04/0.0338,R294="ml",Q294))</f>
        <v>#N/A</v>
      </c>
      <c r="AA294" s="9" t="str">
        <f>_xlfn.XLOOKUP($E294,'Copy of Raw Data'!$E:$E,'Copy of Raw Data'!AA:AA,"ERROR",0,1)</f>
        <v>oz</v>
      </c>
      <c r="AB294" s="9"/>
      <c r="AC294" s="9"/>
      <c r="AD294" s="9"/>
      <c r="AE294" s="9"/>
      <c r="AF294" s="9"/>
    </row>
    <row r="295" hidden="1" spans="1:32">
      <c r="A295" s="9" t="str">
        <f>_xlfn.XLOOKUP($E295,'Copy of Raw Data'!$E:$E,'Copy of Raw Data'!A:A,"ERROR",0,1)</f>
        <v>US</v>
      </c>
      <c r="B295" s="9" t="str">
        <f>_xlfn.XLOOKUP($E295,'Copy of Raw Data'!$E:$E,'Copy of Raw Data'!B:B,"ERROR",0,1)</f>
        <v>Hair Mousses</v>
      </c>
      <c r="C295" s="9" t="str">
        <f>_xlfn.XLOOKUP($E295,'Copy of Raw Data'!$E:$E,'Copy of Raw Data'!C:C,"ERROR",0,1)</f>
        <v>Tresemma </v>
      </c>
      <c r="D295" s="9" t="str">
        <f>_xlfn.XLOOKUP($E295,'Copy of Raw Data'!$E:$E,'Copy of Raw Data'!D:D,"ERROR",0,1)</f>
        <v>www.amazon.com/dp/B003N7210E</v>
      </c>
      <c r="E295" s="9" t="s">
        <v>1052</v>
      </c>
      <c r="F295" s="9" t="str">
        <f>_xlfn.XLOOKUP($E295,'Copy of Raw Data'!$E:$E,'Copy of Raw Data'!F:F,"ERROR",0,1)</f>
        <v>TRESemmé Tres Mousse Tres Extra Hold, Extra Firm Control Mousse, Frizz Control with Flexible Feel, Hair Styling Mousse, Styling Foam for All Hair Types, Humidity Resistant, 10.5 oz</v>
      </c>
      <c r="G295" s="9">
        <f>_xlfn.XLOOKUP($E295,'Copy of Raw Data'!$E:$E,'Copy of Raw Data'!G:G,"ERROR",0,1)</f>
        <v>34</v>
      </c>
      <c r="H295" s="9">
        <f>_xlfn.XLOOKUP($E295,'Copy of Raw Data'!$E:$E,'Copy of Raw Data'!H:H,"ERROR",0,1)</f>
        <v>446.19</v>
      </c>
      <c r="I295" s="9">
        <f>_xlfn.XLOOKUP($E295,'Copy of Raw Data'!$E:$E,'Copy of Raw Data'!I:I,"ERROR",0,1)</f>
        <v>1.85903374035488e-5</v>
      </c>
      <c r="J295" s="9" t="str">
        <f>_xlfn.XLOOKUP($E295,'Copy of Raw Data'!$E:$E,'Copy of 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_xlfn.XLOOKUP($E295,'Copy of Raw Data'!$E:$E,'Copy of Raw Data'!L:L,"ERROR",0,1)</f>
        <v>13.13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_xlfn.XLOOKUP($E295,'Copy of Raw Data'!$E:$E,'Copy of Raw Data'!N:N,"ERROR",0,1)</f>
        <v>13.13</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6">
        <f t="shared" si="50"/>
        <v>0</v>
      </c>
      <c r="Q295" s="9">
        <f>_xlfn.XLOOKUP($E295,'Copy of Raw Data'!$E:$E,'Copy of Raw Data'!Q:Q,"ERROR",0,1)</f>
        <v>10.5</v>
      </c>
      <c r="R295" s="9" t="str">
        <f>_xlfn.XLOOKUP($E295,'Copy of Raw Data'!$E:$E,'Copy of Raw Data'!R:R,"ERROR",0,1)</f>
        <v>oz</v>
      </c>
      <c r="S295" s="17">
        <f t="shared" si="49"/>
        <v>1.25047619047619</v>
      </c>
      <c r="T295" s="9" t="str">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1 to 2</v>
      </c>
      <c r="U295" s="17"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 to 0.05</v>
      </c>
      <c r="V295" s="17">
        <f t="shared" si="51"/>
        <v>0.0422886773918225</v>
      </c>
      <c r="W295" s="17"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 to 0.05</v>
      </c>
      <c r="X295" s="17">
        <f t="shared" si="52"/>
        <v>0.0422886773918225</v>
      </c>
      <c r="Y295" s="9"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10 to 15</v>
      </c>
      <c r="Z295" s="17">
        <f t="array" ref="Z295">_xlfn.IFS(AA295="oz",_xlfn.IFS(R295="oz",Q295,R295="fl oz",Q295*1.04,R295="ml",Q295*0.0338),AA295="fl oz",_xlfn.IFS(R295="oz",Q295/1.04,R295="fl oz",Q295,R295="ml",Q295*0.0338/1.04),AA295="ml",_xlfn.IFS(R295="oz",Q295/0.0338,R295="fl oz",Q295*1.04/0.0338,R295="ml",Q295))</f>
        <v>10.5</v>
      </c>
      <c r="AA295" s="9" t="str">
        <f>_xlfn.XLOOKUP($E295,'Copy of Raw Data'!$E:$E,'Copy of Raw Data'!AA:AA,"ERROR",0,1)</f>
        <v>oz</v>
      </c>
      <c r="AB295" s="9"/>
      <c r="AC295" s="9"/>
      <c r="AD295" s="9"/>
      <c r="AE295" s="9"/>
      <c r="AF295" s="9"/>
    </row>
    <row r="296" hidden="1" spans="1:32">
      <c r="A296" s="9" t="str">
        <f>_xlfn.XLOOKUP($E296,'Copy of Raw Data'!$E:$E,'Copy of Raw Data'!A:A,"ERROR",0,1)</f>
        <v>US</v>
      </c>
      <c r="B296" s="9" t="str">
        <f>_xlfn.XLOOKUP($E296,'Copy of Raw Data'!$E:$E,'Copy of Raw Data'!B:B,"ERROR",0,1)</f>
        <v>Hair Mousses</v>
      </c>
      <c r="C296" s="9" t="str">
        <f>_xlfn.XLOOKUP($E296,'Copy of Raw Data'!$E:$E,'Copy of Raw Data'!C:C,"ERROR",0,1)</f>
        <v>aunt jackie's</v>
      </c>
      <c r="D296" s="9" t="str">
        <f>_xlfn.XLOOKUP($E296,'Copy of Raw Data'!$E:$E,'Copy of Raw Data'!D:D,"ERROR",0,1)</f>
        <v>www.amazon.com/dp/B08WHZSP8J</v>
      </c>
      <c r="E296" s="9" t="s">
        <v>1055</v>
      </c>
      <c r="F296" s="9" t="str">
        <f>_xlfn.XLOOKUP($E296,'Copy of Raw Data'!$E:$E,'Copy of Raw Data'!F:F,"ERROR",0,1)</f>
        <v>Aunt Jackie's Grapeseed Style and Shine Recipes Rescued Thirst Quenching Hair Recovery Conditioner Repair Treatment, Seals in Moisture, 18 oz</v>
      </c>
      <c r="G296" s="9">
        <f>_xlfn.XLOOKUP($E296,'Copy of Raw Data'!$E:$E,'Copy of Raw Data'!G:G,"ERROR",0,1)</f>
        <v>37</v>
      </c>
      <c r="H296" s="9">
        <f>_xlfn.XLOOKUP($E296,'Copy of Raw Data'!$E:$E,'Copy of Raw Data'!H:H,"ERROR",0,1)</f>
        <v>437.27</v>
      </c>
      <c r="I296" s="9">
        <f>_xlfn.XLOOKUP($E296,'Copy of Raw Data'!$E:$E,'Copy of Raw Data'!I:I,"ERROR",0,1)</f>
        <v>1.69105875217499e-5</v>
      </c>
      <c r="J296" s="9" t="str">
        <f>_xlfn.XLOOKUP($E296,'Copy of Raw Data'!$E:$E,'Copy of 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_xlfn.XLOOKUP($E296,'Copy of Raw Data'!$E:$E,'Copy of Raw Data'!L:L,"ERROR",0,1)</f>
        <v>11.98</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_xlfn.XLOOKUP($E296,'Copy of Raw Data'!$E:$E,'Copy of Raw Data'!N:N,"ERROR",0,1)</f>
        <v>11.98</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50"/>
        <v>0</v>
      </c>
      <c r="Q296" s="9">
        <f>_xlfn.XLOOKUP($E296,'Copy of Raw Data'!$E:$E,'Copy of Raw Data'!Q:Q,"ERROR",0,1)</f>
        <v>18</v>
      </c>
      <c r="R296" s="9" t="str">
        <f>_xlfn.XLOOKUP($E296,'Copy of Raw Data'!$E:$E,'Copy of Raw Data'!R:R,"ERROR",0,1)</f>
        <v>oz</v>
      </c>
      <c r="S296" s="17">
        <f t="shared" si="49"/>
        <v>0.665555555555556</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0.5 to 0.75</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51"/>
        <v>0.0225077969413445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52"/>
        <v>0.0225077969413445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15 to 20</v>
      </c>
      <c r="Z296" s="17">
        <f t="array" ref="Z296">_xlfn.IFS(AA296="oz",_xlfn.IFS(R296="oz",Q296,R296="fl oz",Q296*1.04,R296="ml",Q296*0.0338),AA296="fl oz",_xlfn.IFS(R296="oz",Q296/1.04,R296="fl oz",Q296,R296="ml",Q296*0.0338/1.04),AA296="ml",_xlfn.IFS(R296="oz",Q296/0.0338,R296="fl oz",Q296*1.04/0.0338,R296="ml",Q296))</f>
        <v>18</v>
      </c>
      <c r="AA296" s="9" t="str">
        <f>_xlfn.XLOOKUP($E296,'Copy of Raw Data'!$E:$E,'Copy of Raw Data'!AA:AA,"ERROR",0,1)</f>
        <v>oz</v>
      </c>
      <c r="AB296" s="9"/>
      <c r="AC296" s="9"/>
      <c r="AD296" s="9"/>
      <c r="AE296" s="9"/>
      <c r="AF296" s="9"/>
    </row>
    <row r="297" hidden="1" spans="1:32">
      <c r="A297" s="9" t="str">
        <f>_xlfn.XLOOKUP($E297,'Copy of Raw Data'!$E:$E,'Copy of Raw Data'!A:A,"ERROR",0,1)</f>
        <v>US</v>
      </c>
      <c r="B297" s="9" t="str">
        <f>_xlfn.XLOOKUP($E297,'Copy of Raw Data'!$E:$E,'Copy of Raw Data'!B:B,"ERROR",0,1)</f>
        <v>Hair Mousses</v>
      </c>
      <c r="C297" s="9" t="str">
        <f>_xlfn.XLOOKUP($E297,'Copy of Raw Data'!$E:$E,'Copy of Raw Data'!C:C,"ERROR",0,1)</f>
        <v>sheamoisture</v>
      </c>
      <c r="D297" s="9" t="str">
        <f>_xlfn.XLOOKUP($E297,'Copy of Raw Data'!$E:$E,'Copy of Raw Data'!D:D,"ERROR",0,1)</f>
        <v>www.amazon.com/dp/B00F9H0IKQ</v>
      </c>
      <c r="E297" s="9" t="s">
        <v>1058</v>
      </c>
      <c r="F297" s="9" t="str">
        <f>_xlfn.XLOOKUP($E297,'Copy of Raw Data'!$E:$E,'Copy of Raw Data'!F:F,"ERROR",0,1)</f>
        <v>SHEA MOISTURE Sheamoisture Coconut &amp; Hibiscus Frizz-free Curl Mousse - 7.5 Fl Oz, 7.5 Oz (290612 )</v>
      </c>
      <c r="G297" s="9">
        <f>_xlfn.XLOOKUP($E297,'Copy of Raw Data'!$E:$E,'Copy of Raw Data'!G:G,"ERROR",0,1)</f>
        <v>49</v>
      </c>
      <c r="H297" s="9">
        <f>_xlfn.XLOOKUP($E297,'Copy of Raw Data'!$E:$E,'Copy of Raw Data'!H:H,"ERROR",0,1)</f>
        <v>397.76</v>
      </c>
      <c r="I297" s="9">
        <f>_xlfn.XLOOKUP($E297,'Copy of Raw Data'!$E:$E,'Copy of Raw Data'!I:I,"ERROR",0,1)</f>
        <v>1.64735379448101e-5</v>
      </c>
      <c r="J297" s="9" t="str">
        <f>_xlfn.XLOOKUP($E297,'Copy of Raw Data'!$E:$E,'Copy of 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5 to 10</v>
      </c>
      <c r="L297" s="9">
        <f>_xlfn.XLOOKUP($E297,'Copy of Raw Data'!$E:$E,'Copy of Raw Data'!L:L,"ERROR",0,1)</f>
        <v>8.1</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_xlfn.XLOOKUP($E297,'Copy of Raw Data'!$E:$E,'Copy of Raw Data'!N:N,"ERROR",0,1)</f>
        <v>14.99</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40% to 50%</v>
      </c>
      <c r="P297" s="16">
        <f t="shared" si="50"/>
        <v>0.459639759839893</v>
      </c>
      <c r="Q297" s="9">
        <f>_xlfn.XLOOKUP($E297,'Copy of Raw Data'!$E:$E,'Copy of Raw Data'!Q:Q,"ERROR",0,1)</f>
        <v>7.5</v>
      </c>
      <c r="R297" s="9" t="str">
        <f>_xlfn.XLOOKUP($E297,'Copy of Raw Data'!$E:$E,'Copy of Raw Data'!R:R,"ERROR",0,1)</f>
        <v>oz</v>
      </c>
      <c r="S297" s="17">
        <f t="shared" si="49"/>
        <v>1.08</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1 to 2</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17">
        <f t="shared" si="51"/>
        <v>0.0675910269417202</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52"/>
        <v>0.0365235035508962</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6 to 8</v>
      </c>
      <c r="Z297" s="17">
        <f t="array" ref="Z297">_xlfn.IFS(AA297="oz",_xlfn.IFS(R297="oz",Q297,R297="fl oz",Q297*1.04,R297="ml",Q297*0.0338),AA297="fl oz",_xlfn.IFS(R297="oz",Q297/1.04,R297="fl oz",Q297,R297="ml",Q297*0.0338/1.04),AA297="ml",_xlfn.IFS(R297="oz",Q297/0.0338,R297="fl oz",Q297*1.04/0.0338,R297="ml",Q297))</f>
        <v>7.5</v>
      </c>
      <c r="AA297" s="9" t="str">
        <f>_xlfn.XLOOKUP($E297,'Copy of Raw Data'!$E:$E,'Copy of Raw Data'!AA:AA,"ERROR",0,1)</f>
        <v>oz</v>
      </c>
      <c r="AB297" s="9"/>
      <c r="AC297" s="9"/>
      <c r="AD297" s="9"/>
      <c r="AE297" s="9"/>
      <c r="AF297" s="9"/>
    </row>
    <row r="298" hidden="1" spans="1:32">
      <c r="A298" s="9" t="str">
        <f>_xlfn.XLOOKUP($E298,'Copy of Raw Data'!$E:$E,'Copy of Raw Data'!A:A,"ERROR",0,1)</f>
        <v>US</v>
      </c>
      <c r="B298" s="9" t="str">
        <f>_xlfn.XLOOKUP($E298,'Copy of Raw Data'!$E:$E,'Copy of Raw Data'!B:B,"ERROR",0,1)</f>
        <v>Hair Mousses</v>
      </c>
      <c r="C298" s="9" t="str">
        <f>_xlfn.XLOOKUP($E298,'Copy of Raw Data'!$E:$E,'Copy of Raw Data'!C:C,"ERROR",0,1)</f>
        <v>goldwell</v>
      </c>
      <c r="D298" s="9" t="str">
        <f>_xlfn.XLOOKUP($E298,'Copy of Raw Data'!$E:$E,'Copy of Raw Data'!D:D,"ERROR",0,1)</f>
        <v>www.amazon.com/dp/B01L4S9138</v>
      </c>
      <c r="E298" s="9" t="s">
        <v>1061</v>
      </c>
      <c r="F298" s="9" t="str">
        <f>_xlfn.XLOOKUP($E298,'Copy of Raw Data'!$E:$E,'Copy of Raw Data'!F:F,"ERROR",0,1)</f>
        <v>GOLDWELL Ultra Volume Glamour Whip 300ml</v>
      </c>
      <c r="G298" s="9">
        <f>_xlfn.XLOOKUP($E298,'Copy of Raw Data'!$E:$E,'Copy of Raw Data'!G:G,"ERROR",0,1)</f>
        <v>18</v>
      </c>
      <c r="H298" s="9">
        <f>_xlfn.XLOOKUP($E298,'Copy of Raw Data'!$E:$E,'Copy of Raw Data'!H:H,"ERROR",0,1)</f>
        <v>387.48</v>
      </c>
      <c r="I298" s="9">
        <f>_xlfn.XLOOKUP($E298,'Copy of Raw Data'!$E:$E,'Copy of Raw Data'!I:I,"ERROR",0,1)</f>
        <v>1.55122839628442e-5</v>
      </c>
      <c r="J298" s="9" t="str">
        <f>_xlfn.XLOOKUP($E298,'Copy of Raw Data'!$E:$E,'Copy of 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20 to 30</v>
      </c>
      <c r="L298" s="9">
        <f>_xlfn.XLOOKUP($E298,'Copy of Raw Data'!$E:$E,'Copy of Raw Data'!L:L,"ERROR",0,1)</f>
        <v>21.99</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20 to 30</v>
      </c>
      <c r="N298" s="9">
        <f>_xlfn.XLOOKUP($E298,'Copy of Raw Data'!$E:$E,'Copy of Raw Data'!N:N,"ERROR",0,1)</f>
        <v>21.99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6">
        <f t="shared" si="50"/>
        <v>0</v>
      </c>
      <c r="Q298" s="9">
        <f>_xlfn.XLOOKUP($E298,'Copy of Raw Data'!$E:$E,'Copy of Raw Data'!Q:Q,"ERROR",0,1)</f>
        <v>300</v>
      </c>
      <c r="R298" s="9" t="str">
        <f>_xlfn.XLOOKUP($E298,'Copy of Raw Data'!$E:$E,'Copy of Raw Data'!R:R,"ERROR",0,1)</f>
        <v>ml</v>
      </c>
      <c r="S298" s="17">
        <f t="shared" si="49"/>
        <v>2.16863905325444</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2 to 3</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51"/>
        <v>0.0733391631131024</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0.05 to 0.1</v>
      </c>
      <c r="X298" s="17">
        <f t="shared" si="52"/>
        <v>0.0733391631131024</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10 to 15</v>
      </c>
      <c r="Z298" s="17">
        <f t="array" ref="Z298">_xlfn.IFS(AA298="oz",_xlfn.IFS(R298="oz",Q298,R298="fl oz",Q298*1.04,R298="ml",Q298*0.0338),AA298="fl oz",_xlfn.IFS(R298="oz",Q298/1.04,R298="fl oz",Q298,R298="ml",Q298*0.0338/1.04),AA298="ml",_xlfn.IFS(R298="oz",Q298/0.0338,R298="fl oz",Q298*1.04/0.0338,R298="ml",Q298))</f>
        <v>10.14</v>
      </c>
      <c r="AA298" s="9" t="str">
        <f>_xlfn.XLOOKUP($E298,'Copy of Raw Data'!$E:$E,'Copy of Raw Data'!AA:AA,"ERROR",0,1)</f>
        <v>oz</v>
      </c>
      <c r="AB298" s="9"/>
      <c r="AC298" s="9"/>
      <c r="AD298" s="9"/>
      <c r="AE298" s="9"/>
      <c r="AF298" s="9"/>
    </row>
    <row r="299" hidden="1" spans="1:32">
      <c r="A299" s="9" t="str">
        <f>_xlfn.XLOOKUP($E299,'Copy of Raw Data'!$E:$E,'Copy of Raw Data'!A:A,"ERROR",0,1)</f>
        <v>US</v>
      </c>
      <c r="B299" s="9" t="str">
        <f>_xlfn.XLOOKUP($E299,'Copy of Raw Data'!$E:$E,'Copy of Raw Data'!B:B,"ERROR",0,1)</f>
        <v>Hair Mousses</v>
      </c>
      <c r="C299" s="9" t="str">
        <f>_xlfn.XLOOKUP($E299,'Copy of Raw Data'!$E:$E,'Copy of Raw Data'!C:C,"ERROR",0,1)</f>
        <v>Herbal Essences</v>
      </c>
      <c r="D299" s="9" t="str">
        <f>_xlfn.XLOOKUP($E299,'Copy of Raw Data'!$E:$E,'Copy of Raw Data'!D:D,"ERROR",0,1)</f>
        <v>www.amazon.com/dp/B07KKNPMQ2</v>
      </c>
      <c r="E299" s="9" t="s">
        <v>1064</v>
      </c>
      <c r="F299" s="9" t="str">
        <f>_xlfn.XLOOKUP($E299,'Copy of Raw Data'!$E:$E,'Copy of Raw Data'!F:F,"ERROR",0,1)</f>
        <v>Herbal Essences Mousse 6.8 Ounce Tousle Me Softly Tousling (201ml) (Pack of 6)</v>
      </c>
      <c r="G299" s="9">
        <f>_xlfn.XLOOKUP($E299,'Copy of Raw Data'!$E:$E,'Copy of Raw Data'!G:G,"ERROR",0,1)</f>
        <v>13</v>
      </c>
      <c r="H299" s="9">
        <f>_xlfn.XLOOKUP($E299,'Copy of Raw Data'!$E:$E,'Copy of Raw Data'!H:H,"ERROR",0,1)</f>
        <v>364.87</v>
      </c>
      <c r="I299" s="9">
        <f>_xlfn.XLOOKUP($E299,'Copy of Raw Data'!$E:$E,'Copy of Raw Data'!I:I,"ERROR",0,1)</f>
        <v>1.53039626664429e-5</v>
      </c>
      <c r="J299" s="9" t="str">
        <f>_xlfn.XLOOKUP($E299,'Copy of Raw Data'!$E:$E,'Copy of 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_xlfn.XLOOKUP($E299,'Copy of Raw Data'!$E:$E,'Copy of Raw Data'!L:L,"ERROR",0,1)</f>
        <v>28.99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_xlfn.XLOOKUP($E299,'Copy of Raw Data'!$E:$E,'Copy of Raw Data'!N:N,"ERROR",0,1)</f>
        <v>28.99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50"/>
        <v>0</v>
      </c>
      <c r="Q299" s="9">
        <f>_xlfn.XLOOKUP($E299,'Copy of Raw Data'!$E:$E,'Copy of Raw Data'!Q:Q,"ERROR",0,1)</f>
        <v>27.2</v>
      </c>
      <c r="R299" s="9" t="str">
        <f>_xlfn.XLOOKUP($E299,'Copy of Raw Data'!$E:$E,'Copy of Raw Data'!R:R,"ERROR",0,1)</f>
        <v>oz</v>
      </c>
      <c r="S299" s="17">
        <f t="shared" si="49"/>
        <v>1.06580882352941</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1 to 2</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 to 0.05</v>
      </c>
      <c r="V299" s="17">
        <f t="shared" si="51"/>
        <v>0.0360435855099564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 to 0.05</v>
      </c>
      <c r="X299" s="17">
        <f t="shared" si="52"/>
        <v>0.0360435855099564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25 to 30</v>
      </c>
      <c r="Z299" s="17">
        <f t="array" ref="Z299">_xlfn.IFS(AA299="oz",_xlfn.IFS(R299="oz",Q299,R299="fl oz",Q299*1.04,R299="ml",Q299*0.0338),AA299="fl oz",_xlfn.IFS(R299="oz",Q299/1.04,R299="fl oz",Q299,R299="ml",Q299*0.0338/1.04),AA299="ml",_xlfn.IFS(R299="oz",Q299/0.0338,R299="fl oz",Q299*1.04/0.0338,R299="ml",Q299))</f>
        <v>27.2</v>
      </c>
      <c r="AA299" s="9" t="str">
        <f>_xlfn.XLOOKUP($E299,'Copy of Raw Data'!$E:$E,'Copy of Raw Data'!AA:AA,"ERROR",0,1)</f>
        <v>oz</v>
      </c>
      <c r="AB299" s="9"/>
      <c r="AC299" s="9"/>
      <c r="AD299" s="9"/>
      <c r="AE299" s="9"/>
      <c r="AF299" s="9"/>
    </row>
    <row r="300" hidden="1" spans="1:32">
      <c r="A300" s="9" t="str">
        <f>_xlfn.XLOOKUP($E300,'Copy of Raw Data'!$E:$E,'Copy of Raw Data'!A:A,"ERROR",0,1)</f>
        <v>US</v>
      </c>
      <c r="B300" s="9" t="str">
        <f>_xlfn.XLOOKUP($E300,'Copy of Raw Data'!$E:$E,'Copy of Raw Data'!B:B,"ERROR",0,1)</f>
        <v>Hair Mousses</v>
      </c>
      <c r="C300" s="9" t="str">
        <f>_xlfn.XLOOKUP($E300,'Copy of Raw Data'!$E:$E,'Copy of Raw Data'!C:C,"ERROR",0,1)</f>
        <v>matrix</v>
      </c>
      <c r="D300" s="9" t="str">
        <f>_xlfn.XLOOKUP($E300,'Copy of Raw Data'!$E:$E,'Copy of Raw Data'!D:D,"ERROR",0,1)</f>
        <v>www.amazon.com/dp/B0BKTRVYRC</v>
      </c>
      <c r="E300" s="9" t="s">
        <v>1067</v>
      </c>
      <c r="F300" s="9" t="str">
        <f>_xlfn.XLOOKUP($E300,'Copy of Raw Data'!$E:$E,'Copy of Raw Data'!F:F,"ERROR",0,1)</f>
        <v>Matrix Setter Mousse | Provides Volumizing Lift and Shine | Weightless Foam | Humidity Resistant | Control Frizz | For All Hair Types | Professional Hair Styling and Salon Styling Mousse | 8.2 oz.</v>
      </c>
      <c r="G300" s="9">
        <f>_xlfn.XLOOKUP($E300,'Copy of Raw Data'!$E:$E,'Copy of Raw Data'!G:G,"ERROR",0,1)</f>
        <v>16</v>
      </c>
      <c r="H300" s="9">
        <f>_xlfn.XLOOKUP($E300,'Copy of Raw Data'!$E:$E,'Copy of Raw Data'!H:H,"ERROR",0,1)</f>
        <v>359.97</v>
      </c>
      <c r="I300" s="9">
        <f>_xlfn.XLOOKUP($E300,'Copy of Raw Data'!$E:$E,'Copy of Raw Data'!I:I,"ERROR",0,1)</f>
        <v>1.40837950732354e-5</v>
      </c>
      <c r="J300" s="9" t="str">
        <f>_xlfn.XLOOKUP($E300,'Copy of Raw Data'!$E:$E,'Copy of 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_xlfn.XLOOKUP($E300,'Copy of Raw Data'!$E:$E,'Copy of Raw Data'!L:L,"ERROR",0,1)</f>
        <v>22</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_xlfn.XLOOKUP($E300,'Copy of Raw Data'!$E:$E,'Copy of Raw Data'!N:N,"ERROR",0,1)</f>
        <v>22</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50"/>
        <v>0</v>
      </c>
      <c r="Q300" s="9">
        <f>_xlfn.XLOOKUP($E300,'Copy of Raw Data'!$E:$E,'Copy of Raw Data'!Q:Q,"ERROR",0,1)</f>
        <v>8.2</v>
      </c>
      <c r="R300" s="9" t="str">
        <f>_xlfn.XLOOKUP($E300,'Copy of Raw Data'!$E:$E,'Copy of Raw Data'!R:R,"ERROR",0,1)</f>
        <v>oz</v>
      </c>
      <c r="S300" s="17">
        <f t="shared" si="49"/>
        <v>2.68292682926829</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2 to 3</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0.05 to 0.1</v>
      </c>
      <c r="V300" s="17">
        <f t="shared" si="51"/>
        <v>0.0907313773847918</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0.05 to 0.1</v>
      </c>
      <c r="X300" s="17">
        <f t="shared" si="52"/>
        <v>0.0907313773847918</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8 to 10</v>
      </c>
      <c r="Z300" s="17">
        <f t="array" ref="Z300">_xlfn.IFS(AA300="oz",_xlfn.IFS(R300="oz",Q300,R300="fl oz",Q300*1.04,R300="ml",Q300*0.0338),AA300="fl oz",_xlfn.IFS(R300="oz",Q300/1.04,R300="fl oz",Q300,R300="ml",Q300*0.0338/1.04),AA300="ml",_xlfn.IFS(R300="oz",Q300/0.0338,R300="fl oz",Q300*1.04/0.0338,R300="ml",Q300))</f>
        <v>8.2</v>
      </c>
      <c r="AA300" s="9" t="str">
        <f>_xlfn.XLOOKUP($E300,'Copy of Raw Data'!$E:$E,'Copy of Raw Data'!AA:AA,"ERROR",0,1)</f>
        <v>oz</v>
      </c>
      <c r="AB300" s="9"/>
      <c r="AC300" s="9"/>
      <c r="AD300" s="9"/>
      <c r="AE300" s="9"/>
      <c r="AF300" s="9"/>
    </row>
    <row r="301" hidden="1" spans="1:32">
      <c r="A301" s="9" t="str">
        <f>_xlfn.XLOOKUP($E301,'Copy of Raw Data'!$E:$E,'Copy of Raw Data'!A:A,"ERROR",0,1)</f>
        <v>US</v>
      </c>
      <c r="B301" s="9" t="str">
        <f>_xlfn.XLOOKUP($E301,'Copy of Raw Data'!$E:$E,'Copy of Raw Data'!B:B,"ERROR",0,1)</f>
        <v>Hair Mousses</v>
      </c>
      <c r="C301" s="9" t="str">
        <f>_xlfn.XLOOKUP($E301,'Copy of Raw Data'!$E:$E,'Copy of Raw Data'!C:C,"ERROR",0,1)</f>
        <v>herbal essences</v>
      </c>
      <c r="D301" s="9" t="str">
        <f>_xlfn.XLOOKUP($E301,'Copy of Raw Data'!$E:$E,'Copy of Raw Data'!D:D,"ERROR",0,1)</f>
        <v>www.amazon.com/dp/B01MF75F1B</v>
      </c>
      <c r="E301" s="9" t="s">
        <v>1070</v>
      </c>
      <c r="F301" s="9" t="str">
        <f>_xlfn.XLOOKUP($E301,'Copy of Raw Data'!$E:$E,'Copy of Raw Data'!F:F,"ERROR",0,1)</f>
        <v>Herbal Essences Biorenew Curl Define Mousse, 6.6 FL OZ</v>
      </c>
      <c r="G301" s="9">
        <f>_xlfn.XLOOKUP($E301,'Copy of Raw Data'!$E:$E,'Copy of Raw Data'!G:G,"ERROR",0,1)</f>
        <v>18</v>
      </c>
      <c r="H301" s="9">
        <f>_xlfn.XLOOKUP($E301,'Copy of Raw Data'!$E:$E,'Copy of Raw Data'!H:H,"ERROR",0,1)</f>
        <v>331.27</v>
      </c>
      <c r="I301" s="9">
        <f>_xlfn.XLOOKUP($E301,'Copy of Raw Data'!$E:$E,'Copy of Raw Data'!I:I,"ERROR",0,1)</f>
        <v>1.36901103375872e-5</v>
      </c>
      <c r="J301" s="9" t="str">
        <f>_xlfn.XLOOKUP($E301,'Copy of Raw Data'!$E:$E,'Copy of 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15 to 20</v>
      </c>
      <c r="L301" s="9">
        <f>_xlfn.XLOOKUP($E301,'Copy of Raw Data'!$E:$E,'Copy of Raw Data'!L:L,"ERROR",0,1)</f>
        <v>18.8</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15 to 20</v>
      </c>
      <c r="N301" s="9">
        <f>_xlfn.XLOOKUP($E301,'Copy of Raw Data'!$E:$E,'Copy of Raw Data'!N:N,"ERROR",0,1)</f>
        <v>18.8</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50"/>
        <v>0</v>
      </c>
      <c r="Q301" s="9">
        <f>_xlfn.XLOOKUP($E301,'Copy of Raw Data'!$E:$E,'Copy of Raw Data'!Q:Q,"ERROR",0,1)</f>
        <v>6.6</v>
      </c>
      <c r="R301" s="9" t="str">
        <f>_xlfn.XLOOKUP($E301,'Copy of Raw Data'!$E:$E,'Copy of Raw Data'!R:R,"ERROR",0,1)</f>
        <v>fl oz</v>
      </c>
      <c r="S301" s="17">
        <f t="shared" si="49"/>
        <v>2.73892773892774</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51"/>
        <v>0.0926252194429401</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52"/>
        <v>0.0926252194429401</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6 to 8</v>
      </c>
      <c r="Z301" s="17">
        <f t="array" ref="Z301">_xlfn.IFS(AA301="oz",_xlfn.IFS(R301="oz",Q301,R301="fl oz",Q301*1.04,R301="ml",Q301*0.0338),AA301="fl oz",_xlfn.IFS(R301="oz",Q301/1.04,R301="fl oz",Q301,R301="ml",Q301*0.0338/1.04),AA301="ml",_xlfn.IFS(R301="oz",Q301/0.0338,R301="fl oz",Q301*1.04/0.0338,R301="ml",Q301))</f>
        <v>6.864</v>
      </c>
      <c r="AA301" s="9" t="str">
        <f>_xlfn.XLOOKUP($E301,'Copy of Raw Data'!$E:$E,'Copy of Raw Data'!AA:AA,"ERROR",0,1)</f>
        <v>oz</v>
      </c>
      <c r="AB301" s="9"/>
      <c r="AC301" s="9"/>
      <c r="AD301" s="9"/>
      <c r="AE301" s="9"/>
      <c r="AF301" s="9"/>
    </row>
    <row r="302" hidden="1" spans="1:32">
      <c r="A302" s="9" t="str">
        <f>_xlfn.XLOOKUP($E302,'Copy of Raw Data'!$E:$E,'Copy of Raw Data'!A:A,"ERROR",0,1)</f>
        <v>US</v>
      </c>
      <c r="B302" s="9" t="str">
        <f>_xlfn.XLOOKUP($E302,'Copy of Raw Data'!$E:$E,'Copy of Raw Data'!B:B,"ERROR",0,1)</f>
        <v>Hair Mousses</v>
      </c>
      <c r="C302" s="9" t="str">
        <f>_xlfn.XLOOKUP($E302,'Copy of Raw Data'!$E:$E,'Copy of Raw Data'!C:C,"ERROR",0,1)</f>
        <v>designline</v>
      </c>
      <c r="D302" s="9" t="str">
        <f>_xlfn.XLOOKUP($E302,'Copy of Raw Data'!$E:$E,'Copy of Raw Data'!D:D,"ERROR",0,1)</f>
        <v>www.amazon.com/dp/B08KGZRSSV</v>
      </c>
      <c r="E302" s="9" t="s">
        <v>1074</v>
      </c>
      <c r="F302" s="9" t="str">
        <f>_xlfn.XLOOKUP($E302,'Copy of Raw Data'!$E:$E,'Copy of Raw Data'!F:F,"ERROR",0,1)</f>
        <v>DESIGNLINE Root Boost Volumizing Foam, 9 oz - Regis Lightweight Mousse that Provides Firm Hold with No Stickiness (9 oz)</v>
      </c>
      <c r="G302" s="9">
        <f>_xlfn.XLOOKUP($E302,'Copy of Raw Data'!$E:$E,'Copy of Raw Data'!G:G,"ERROR",0,1)</f>
        <v>20</v>
      </c>
      <c r="H302" s="9">
        <f>_xlfn.XLOOKUP($E302,'Copy of Raw Data'!$E:$E,'Copy of Raw Data'!H:H,"ERROR",0,1)</f>
        <v>322.01</v>
      </c>
      <c r="I302" s="9">
        <f>_xlfn.XLOOKUP($E302,'Copy of Raw Data'!$E:$E,'Copy of Raw Data'!I:I,"ERROR",0,1)</f>
        <v>1.34618072025515e-5</v>
      </c>
      <c r="J302" s="9" t="str">
        <f>_xlfn.XLOOKUP($E302,'Copy of Raw Data'!$E:$E,'Copy of 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_xlfn.XLOOKUP($E302,'Copy of Raw Data'!$E:$E,'Copy of Raw Data'!L:L,"ERROR",0,1)</f>
        <v>15.99</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_xlfn.XLOOKUP($E302,'Copy of Raw Data'!$E:$E,'Copy of Raw Data'!N:N,"ERROR",0,1)</f>
        <v>15.99</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50"/>
        <v>0</v>
      </c>
      <c r="Q302" s="9">
        <f>_xlfn.XLOOKUP($E302,'Copy of Raw Data'!$E:$E,'Copy of Raw Data'!Q:Q,"ERROR",0,1)</f>
        <v>9</v>
      </c>
      <c r="R302" s="9" t="str">
        <f>_xlfn.XLOOKUP($E302,'Copy of Raw Data'!$E:$E,'Copy of Raw Data'!R:R,"ERROR",0,1)</f>
        <v>oz</v>
      </c>
      <c r="S302" s="17">
        <f t="shared" si="49"/>
        <v>1.77666666666667</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1 to 2</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51"/>
        <v>0.0600834178784804</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52"/>
        <v>0.0600834178784804</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8 to 10</v>
      </c>
      <c r="Z302" s="17">
        <f t="array" ref="Z302">_xlfn.IFS(AA302="oz",_xlfn.IFS(R302="oz",Q302,R302="fl oz",Q302*1.04,R302="ml",Q302*0.0338),AA302="fl oz",_xlfn.IFS(R302="oz",Q302/1.04,R302="fl oz",Q302,R302="ml",Q302*0.0338/1.04),AA302="ml",_xlfn.IFS(R302="oz",Q302/0.0338,R302="fl oz",Q302*1.04/0.0338,R302="ml",Q302))</f>
        <v>9</v>
      </c>
      <c r="AA302" s="9" t="str">
        <f>_xlfn.XLOOKUP($E302,'Copy of Raw Data'!$E:$E,'Copy of Raw Data'!AA:AA,"ERROR",0,1)</f>
        <v>oz</v>
      </c>
      <c r="AB302" s="9"/>
      <c r="AC302" s="9"/>
      <c r="AD302" s="9"/>
      <c r="AE302" s="9"/>
      <c r="AF302" s="9"/>
    </row>
    <row r="303" hidden="1" spans="1:32">
      <c r="A303" s="9" t="str">
        <f>_xlfn.XLOOKUP($E303,'Copy of Raw Data'!$E:$E,'Copy of Raw Data'!A:A,"ERROR",0,1)</f>
        <v>US</v>
      </c>
      <c r="B303" s="9" t="str">
        <f>_xlfn.XLOOKUP($E303,'Copy of Raw Data'!$E:$E,'Copy of Raw Data'!B:B,"ERROR",0,1)</f>
        <v>Hair Mousses</v>
      </c>
      <c r="C303" s="9" t="str">
        <f>_xlfn.XLOOKUP($E303,'Copy of Raw Data'!$E:$E,'Copy of Raw Data'!C:C,"ERROR",0,1)</f>
        <v>WOZUTUNT</v>
      </c>
      <c r="D303" s="9" t="str">
        <f>_xlfn.XLOOKUP($E303,'Copy of Raw Data'!$E:$E,'Copy of Raw Data'!D:D,"ERROR",0,1)</f>
        <v>www.amazon.com/dp/B0CGMYC1XY</v>
      </c>
      <c r="E303" s="9" t="s">
        <v>1077</v>
      </c>
      <c r="F303" s="9" t="str">
        <f>_xlfn.XLOOKUP($E303,'Copy of Raw Data'!$E:$E,'Copy of Raw Data'!F:F,"ERROR",0,1)</f>
        <v>WOZUTUNT Edge Control Wax for Black Women Strong Hold Non-greasy Edge Smoother Edge Control for Black Hair No Flaking, No White Residue, Shine, Hair Gel for Women Edge Control Wax(Citrus Scent)</v>
      </c>
      <c r="G303" s="9">
        <f>_xlfn.XLOOKUP($E303,'Copy of Raw Data'!$E:$E,'Copy of Raw Data'!G:G,"ERROR",0,1)</f>
        <v>53</v>
      </c>
      <c r="H303" s="9">
        <f>_xlfn.XLOOKUP($E303,'Copy of Raw Data'!$E:$E,'Copy of Raw Data'!H:H,"ERROR",0,1)</f>
        <v>316.64</v>
      </c>
      <c r="I303" s="9">
        <f>_xlfn.XLOOKUP($E303,'Copy of Raw Data'!$E:$E,'Copy of Raw Data'!I:I,"ERROR",0,1)</f>
        <v>1.33640237368938e-5</v>
      </c>
      <c r="J303" s="9" t="str">
        <f>_xlfn.XLOOKUP($E303,'Copy of Raw Data'!$E:$E,'Copy of 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5 to 10</v>
      </c>
      <c r="L303" s="9">
        <f>_xlfn.XLOOKUP($E303,'Copy of Raw Data'!$E:$E,'Copy of Raw Data'!L:L,"ERROR",0,1)</f>
        <v>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5 to 10</v>
      </c>
      <c r="N303" s="9">
        <f>_xlfn.XLOOKUP($E303,'Copy of Raw Data'!$E:$E,'Copy of Raw Data'!N:N,"ERROR",0,1)</f>
        <v>6.99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10% to 15%</v>
      </c>
      <c r="P303" s="16">
        <f t="shared" si="50"/>
        <v>0.143061516452074</v>
      </c>
      <c r="Q303" s="9">
        <f>_xlfn.XLOOKUP($E303,'Copy of Raw Data'!$E:$E,'Copy of Raw Data'!Q:Q,"ERROR",0,1)</f>
        <v>0</v>
      </c>
      <c r="R303" s="9">
        <f>_xlfn.XLOOKUP($E303,'Copy of Raw Data'!$E:$E,'Copy of Raw Data'!R:R,"ERROR",0,1)</f>
        <v>0</v>
      </c>
      <c r="S303" s="17" t="e">
        <f t="shared" si="49"/>
        <v>#N/A</v>
      </c>
      <c r="T303" s="9" t="e">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#N/A</v>
      </c>
      <c r="U303" s="17"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7" t="e">
        <f t="shared" si="51"/>
        <v>#N/A</v>
      </c>
      <c r="W303" s="17"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#N/A</v>
      </c>
      <c r="X303" s="17" t="e">
        <f t="shared" si="52"/>
        <v>#N/A</v>
      </c>
      <c r="Y303" s="9" t="e">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#N/A</v>
      </c>
      <c r="Z303" s="17" t="e">
        <f t="array" ref="Z303">_xlfn.IFS(AA303="oz",_xlfn.IFS(R303="oz",Q303,R303="fl oz",Q303*1.04,R303="ml",Q303*0.0338),AA303="fl oz",_xlfn.IFS(R303="oz",Q303/1.04,R303="fl oz",Q303,R303="ml",Q303*0.0338/1.04),AA303="ml",_xlfn.IFS(R303="oz",Q303/0.0338,R303="fl oz",Q303*1.04/0.0338,R303="ml",Q303))</f>
        <v>#N/A</v>
      </c>
      <c r="AA303" s="9" t="str">
        <f>_xlfn.XLOOKUP($E303,'Copy of Raw Data'!$E:$E,'Copy of Raw Data'!AA:AA,"ERROR",0,1)</f>
        <v>oz</v>
      </c>
      <c r="AB303" s="9"/>
      <c r="AC303" s="9"/>
      <c r="AD303" s="9"/>
      <c r="AE303" s="9"/>
      <c r="AF303" s="9"/>
    </row>
    <row r="304" hidden="1" spans="1:32">
      <c r="A304" s="9" t="str">
        <f>_xlfn.XLOOKUP($E304,'Copy of Raw Data'!$E:$E,'Copy of Raw Data'!A:A,"ERROR",0,1)</f>
        <v>US</v>
      </c>
      <c r="B304" s="9" t="str">
        <f>_xlfn.XLOOKUP($E304,'Copy of Raw Data'!$E:$E,'Copy of Raw Data'!B:B,"ERROR",0,1)</f>
        <v>Hair Mousses</v>
      </c>
      <c r="C304" s="9" t="str">
        <f>_xlfn.XLOOKUP($E304,'Copy of Raw Data'!$E:$E,'Copy of Raw Data'!C:C,"ERROR",0,1)</f>
        <v>WOZUTUNT</v>
      </c>
      <c r="D304" s="9" t="str">
        <f>_xlfn.XLOOKUP($E304,'Copy of Raw Data'!$E:$E,'Copy of Raw Data'!D:D,"ERROR",0,1)</f>
        <v>www.amazon.com/dp/B0C4T1Q9R8</v>
      </c>
      <c r="E304" s="9" t="s">
        <v>1080</v>
      </c>
      <c r="F304" s="9" t="str">
        <f>_xlfn.XLOOKUP($E304,'Copy of Raw Data'!$E:$E,'Copy of Raw Data'!F:F,"ERROR",0,1)</f>
        <v>Lace Tint Hair Mousse, 3.4 fl oz Lace Tint Mousse for Women Wigs Lace Wigs Toupees Hairpieces Natural Finishing Lace Color, Lace Tint for Wigs Melts Lace Foam Tint with Hair Wax Stick(Light Brown)</v>
      </c>
      <c r="G304" s="9">
        <f>_xlfn.XLOOKUP($E304,'Copy of Raw Data'!$E:$E,'Copy of Raw Data'!G:G,"ERROR",0,1)</f>
        <v>31</v>
      </c>
      <c r="H304" s="9">
        <f>_xlfn.XLOOKUP($E304,'Copy of Raw Data'!$E:$E,'Copy of Raw Data'!H:H,"ERROR",0,1)</f>
        <v>314.34</v>
      </c>
      <c r="I304" s="9">
        <f>_xlfn.XLOOKUP($E304,'Copy of Raw Data'!$E:$E,'Copy of Raw Data'!I:I,"ERROR",0,1)</f>
        <v>1.26187436703806e-5</v>
      </c>
      <c r="J304" s="9" t="str">
        <f>_xlfn.XLOOKUP($E304,'Copy of Raw Data'!$E:$E,'Copy of 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_xlfn.XLOOKUP($E304,'Copy of Raw Data'!$E:$E,'Copy of Raw Data'!L:L,"ERROR",0,1)</f>
        <v>9.99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_xlfn.XLOOKUP($E304,'Copy of Raw Data'!$E:$E,'Copy of Raw Data'!N:N,"ERROR",0,1)</f>
        <v>9.99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6">
        <f t="shared" si="50"/>
        <v>0</v>
      </c>
      <c r="Q304" s="9">
        <f>_xlfn.XLOOKUP($E304,'Copy of Raw Data'!$E:$E,'Copy of Raw Data'!Q:Q,"ERROR",0,1)</f>
        <v>3.4</v>
      </c>
      <c r="R304" s="9" t="str">
        <f>_xlfn.XLOOKUP($E304,'Copy of Raw Data'!$E:$E,'Copy of Raw Data'!R:R,"ERROR",0,1)</f>
        <v>fl oz</v>
      </c>
      <c r="S304" s="17">
        <f t="shared" si="49"/>
        <v>2.82522624434389</v>
      </c>
      <c r="T304" s="9" t="str">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2 to 3</v>
      </c>
      <c r="U304" s="17" t="str">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0.05 to 0.1</v>
      </c>
      <c r="V304" s="17">
        <f t="shared" si="51"/>
        <v>0.0955436673772029</v>
      </c>
      <c r="W304" s="17" t="str">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0.05 to 0.1</v>
      </c>
      <c r="X304" s="17">
        <f t="shared" si="52"/>
        <v>0.0955436673772029</v>
      </c>
      <c r="Y304" s="9"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2 to 4</v>
      </c>
      <c r="Z304" s="17">
        <f t="array" ref="Z304">_xlfn.IFS(AA304="oz",_xlfn.IFS(R304="oz",Q304,R304="fl oz",Q304*1.04,R304="ml",Q304*0.0338),AA304="fl oz",_xlfn.IFS(R304="oz",Q304/1.04,R304="fl oz",Q304,R304="ml",Q304*0.0338/1.04),AA304="ml",_xlfn.IFS(R304="oz",Q304/0.0338,R304="fl oz",Q304*1.04/0.0338,R304="ml",Q304))</f>
        <v>3.536</v>
      </c>
      <c r="AA304" s="9" t="str">
        <f>_xlfn.XLOOKUP($E304,'Copy of Raw Data'!$E:$E,'Copy of Raw Data'!AA:AA,"ERROR",0,1)</f>
        <v>oz</v>
      </c>
      <c r="AB304" s="9"/>
      <c r="AC304" s="9"/>
      <c r="AD304" s="9"/>
      <c r="AE304" s="9"/>
      <c r="AF304" s="9"/>
    </row>
    <row r="305" hidden="1" spans="1:32">
      <c r="A305" s="9" t="str">
        <f>_xlfn.XLOOKUP($E305,'Copy of Raw Data'!$E:$E,'Copy of Raw Data'!A:A,"ERROR",0,1)</f>
        <v>US</v>
      </c>
      <c r="B305" s="9" t="str">
        <f>_xlfn.XLOOKUP($E305,'Copy of Raw Data'!$E:$E,'Copy of Raw Data'!B:B,"ERROR",0,1)</f>
        <v>Hair Mousses</v>
      </c>
      <c r="C305" s="9" t="str">
        <f>_xlfn.XLOOKUP($E305,'Copy of Raw Data'!$E:$E,'Copy of Raw Data'!C:C,"ERROR",0,1)</f>
        <v>Herbal Essences</v>
      </c>
      <c r="D305" s="9" t="str">
        <f>_xlfn.XLOOKUP($E305,'Copy of Raw Data'!$E:$E,'Copy of Raw Data'!D:D,"ERROR",0,1)</f>
        <v>www.amazon.com/dp/B07NKPNT5S</v>
      </c>
      <c r="E305" s="9" t="s">
        <v>1083</v>
      </c>
      <c r="F305" s="9" t="str">
        <f>_xlfn.XLOOKUP($E305,'Copy of Raw Data'!$E:$E,'Copy of Raw Data'!F:F,"ERROR",0,1)</f>
        <v>Herbal Essences Hair Mousse - Tousle Me Softly - Medium Hold (2) - Net Wt. 6.8 OZ (192 g) Per Can - Pack of 4 Cans</v>
      </c>
      <c r="G305" s="9">
        <f>_xlfn.XLOOKUP($E305,'Copy of Raw Data'!$E:$E,'Copy of Raw Data'!G:G,"ERROR",0,1)</f>
        <v>16</v>
      </c>
      <c r="H305" s="9">
        <f>_xlfn.XLOOKUP($E305,'Copy of Raw Data'!$E:$E,'Copy of Raw Data'!H:H,"ERROR",0,1)</f>
        <v>296.81</v>
      </c>
      <c r="I305" s="9">
        <f>_xlfn.XLOOKUP($E305,'Copy of Raw Data'!$E:$E,'Copy of Raw Data'!I:I,"ERROR",0,1)</f>
        <v>1.24155241200136e-5</v>
      </c>
      <c r="J305" s="9" t="str">
        <f>_xlfn.XLOOKUP($E305,'Copy of Raw Data'!$E:$E,'Copy of 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15 to 20</v>
      </c>
      <c r="L305" s="9">
        <f>_xlfn.XLOOKUP($E305,'Copy of Raw Data'!$E:$E,'Copy of Raw Data'!L:L,"ERROR",0,1)</f>
        <v>18.14</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15 to 20</v>
      </c>
      <c r="N305" s="9">
        <f>_xlfn.XLOOKUP($E305,'Copy of Raw Data'!$E:$E,'Copy of Raw Data'!N:N,"ERROR",0,1)</f>
        <v>18.14</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50"/>
        <v>0</v>
      </c>
      <c r="Q305" s="9">
        <f>_xlfn.XLOOKUP($E305,'Copy of Raw Data'!$E:$E,'Copy of Raw Data'!Q:Q,"ERROR",0,1)</f>
        <v>27.2</v>
      </c>
      <c r="R305" s="9" t="str">
        <f>_xlfn.XLOOKUP($E305,'Copy of Raw Data'!$E:$E,'Copy of Raw Data'!R:R,"ERROR",0,1)</f>
        <v>oz</v>
      </c>
      <c r="S305" s="17">
        <f t="shared" si="49"/>
        <v>0.666911764705882</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0.5 to 0.75</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 to 0.05</v>
      </c>
      <c r="V305" s="17">
        <f t="shared" si="51"/>
        <v>0.0225536613021942</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 to 0.05</v>
      </c>
      <c r="X305" s="17">
        <f t="shared" si="52"/>
        <v>0.0225536613021942</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25 to 30</v>
      </c>
      <c r="Z305" s="17">
        <f t="array" ref="Z305">_xlfn.IFS(AA305="oz",_xlfn.IFS(R305="oz",Q305,R305="fl oz",Q305*1.04,R305="ml",Q305*0.0338),AA305="fl oz",_xlfn.IFS(R305="oz",Q305/1.04,R305="fl oz",Q305,R305="ml",Q305*0.0338/1.04),AA305="ml",_xlfn.IFS(R305="oz",Q305/0.0338,R305="fl oz",Q305*1.04/0.0338,R305="ml",Q305))</f>
        <v>27.2</v>
      </c>
      <c r="AA305" s="9" t="str">
        <f>_xlfn.XLOOKUP($E305,'Copy of Raw Data'!$E:$E,'Copy of Raw Data'!AA:AA,"ERROR",0,1)</f>
        <v>oz</v>
      </c>
      <c r="AB305" s="9"/>
      <c r="AC305" s="9"/>
      <c r="AD305" s="9"/>
      <c r="AE305" s="9"/>
      <c r="AF305" s="9"/>
    </row>
    <row r="306" hidden="1" spans="1:32">
      <c r="A306" s="9" t="str">
        <f>_xlfn.XLOOKUP($E306,'Copy of Raw Data'!$E:$E,'Copy of Raw Data'!A:A,"ERROR",0,1)</f>
        <v>US</v>
      </c>
      <c r="B306" s="9" t="str">
        <f>_xlfn.XLOOKUP($E306,'Copy of Raw Data'!$E:$E,'Copy of Raw Data'!B:B,"ERROR",0,1)</f>
        <v>Hair Mousses</v>
      </c>
      <c r="C306" s="9" t="str">
        <f>_xlfn.XLOOKUP($E306,'Copy of Raw Data'!$E:$E,'Copy of Raw Data'!C:C,"ERROR",0,1)</f>
        <v>hask</v>
      </c>
      <c r="D306" s="9" t="str">
        <f>_xlfn.XLOOKUP($E306,'Copy of Raw Data'!$E:$E,'Copy of Raw Data'!D:D,"ERROR",0,1)</f>
        <v>www.amazon.com/dp/B004OT39F6</v>
      </c>
      <c r="E306" s="9" t="s">
        <v>1087</v>
      </c>
      <c r="F306" s="9" t="str">
        <f>_xlfn.XLOOKUP($E306,'Copy of Raw Data'!$E:$E,'Copy of Raw Data'!F:F,"ERROR",0,1)</f>
        <v>Vigorol Olive Oil Mega Moisture Mousse, 12 Ounce</v>
      </c>
      <c r="G306" s="9">
        <f>_xlfn.XLOOKUP($E306,'Copy of Raw Data'!$E:$E,'Copy of Raw Data'!G:G,"ERROR",0,1)</f>
        <v>23</v>
      </c>
      <c r="H306" s="9">
        <f>_xlfn.XLOOKUP($E306,'Copy of Raw Data'!$E:$E,'Copy of Raw Data'!H:H,"ERROR",0,1)</f>
        <v>292.03</v>
      </c>
      <c r="I306" s="9">
        <f>_xlfn.XLOOKUP($E306,'Copy of Raw Data'!$E:$E,'Copy of Raw Data'!I:I,"ERROR",0,1)</f>
        <v>1.16863995826092e-5</v>
      </c>
      <c r="J306" s="9" t="str">
        <f>_xlfn.XLOOKUP($E306,'Copy of Raw Data'!$E:$E,'Copy of 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10 to 15</v>
      </c>
      <c r="L306" s="9">
        <f>_xlfn.XLOOKUP($E306,'Copy of Raw Data'!$E:$E,'Copy of Raw Data'!L:L,"ERROR",0,1)</f>
        <v>12.89</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10 to 15</v>
      </c>
      <c r="N306" s="9">
        <f>_xlfn.XLOOKUP($E306,'Copy of Raw Data'!$E:$E,'Copy of Raw Data'!N:N,"ERROR",0,1)</f>
        <v>12.89</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50"/>
        <v>0</v>
      </c>
      <c r="Q306" s="9">
        <f>_xlfn.XLOOKUP($E306,'Copy of Raw Data'!$E:$E,'Copy of Raw Data'!Q:Q,"ERROR",0,1)</f>
        <v>12</v>
      </c>
      <c r="R306" s="9" t="str">
        <f>_xlfn.XLOOKUP($E306,'Copy of Raw Data'!$E:$E,'Copy of Raw Data'!R:R,"ERROR",0,1)</f>
        <v>oz</v>
      </c>
      <c r="S306" s="17">
        <f t="shared" si="49"/>
        <v>1.07416666666667</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1 to 2</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51"/>
        <v>0.0363262315409762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52"/>
        <v>0.0363262315409762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10 to 15</v>
      </c>
      <c r="Z306" s="17">
        <f t="array" ref="Z306">_xlfn.IFS(AA306="oz",_xlfn.IFS(R306="oz",Q306,R306="fl oz",Q306*1.04,R306="ml",Q306*0.0338),AA306="fl oz",_xlfn.IFS(R306="oz",Q306/1.04,R306="fl oz",Q306,R306="ml",Q306*0.0338/1.04),AA306="ml",_xlfn.IFS(R306="oz",Q306/0.0338,R306="fl oz",Q306*1.04/0.0338,R306="ml",Q306))</f>
        <v>12</v>
      </c>
      <c r="AA306" s="9" t="str">
        <f>_xlfn.XLOOKUP($E306,'Copy of Raw Data'!$E:$E,'Copy of Raw Data'!AA:AA,"ERROR",0,1)</f>
        <v>oz</v>
      </c>
      <c r="AB306" s="9"/>
      <c r="AC306" s="9"/>
      <c r="AD306" s="9"/>
      <c r="AE306" s="9"/>
      <c r="AF306" s="9"/>
    </row>
    <row r="307" hidden="1" spans="1:32">
      <c r="A307" s="9" t="str">
        <f>_xlfn.XLOOKUP($E307,'Copy of Raw Data'!$E:$E,'Copy of Raw Data'!A:A,"ERROR",0,1)</f>
        <v>US</v>
      </c>
      <c r="B307" s="9" t="str">
        <f>_xlfn.XLOOKUP($E307,'Copy of Raw Data'!$E:$E,'Copy of Raw Data'!B:B,"ERROR",0,1)</f>
        <v>Hair Mousses</v>
      </c>
      <c r="C307" s="9" t="str">
        <f>_xlfn.XLOOKUP($E307,'Copy of Raw Data'!$E:$E,'Copy of Raw Data'!C:C,"ERROR",0,1)</f>
        <v>gk hair</v>
      </c>
      <c r="D307" s="9" t="str">
        <f>_xlfn.XLOOKUP($E307,'Copy of Raw Data'!$E:$E,'Copy of Raw Data'!D:D,"ERROR",0,1)</f>
        <v>www.amazon.com/dp/B01M2ZXXL6</v>
      </c>
      <c r="E307" s="9" t="s">
        <v>1091</v>
      </c>
      <c r="F307" s="9" t="str">
        <f>_xlfn.XLOOKUP($E307,'Copy of Raw Data'!$E:$E,'Copy of Raw Data'!F:F,"ERROR",0,1)</f>
        <v>GK HAIR Global Keratin Volumizing Hair Styling Mousse (8.5 Fl Oz/250ml) -Enhances Curls Added Volume with Medium Hold &amp; Boost Shine Moisturizing Blow Dry Frizz Control Foam for All Hair Types -Unisex</v>
      </c>
      <c r="G307" s="9">
        <f>_xlfn.XLOOKUP($E307,'Copy of Raw Data'!$E:$E,'Copy of Raw Data'!G:G,"ERROR",0,1)</f>
        <v>16</v>
      </c>
      <c r="H307" s="9">
        <f>_xlfn.XLOOKUP($E307,'Copy of Raw Data'!$E:$E,'Copy of Raw Data'!H:H,"ERROR",0,1)</f>
        <v>274.88</v>
      </c>
      <c r="I307" s="9">
        <f>_xlfn.XLOOKUP($E307,'Copy of Raw Data'!$E:$E,'Copy of Raw Data'!I:I,"ERROR",0,1)</f>
        <v>1.11770752701832e-5</v>
      </c>
      <c r="J307" s="9" t="str">
        <f>_xlfn.XLOOKUP($E307,'Copy of Raw Data'!$E:$E,'Copy of 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15 to 20</v>
      </c>
      <c r="L307" s="9">
        <f>_xlfn.XLOOKUP($E307,'Copy of Raw Data'!$E:$E,'Copy of Raw Data'!L:L,"ERROR",0,1)</f>
        <v>16.8</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20 to 30</v>
      </c>
      <c r="N307" s="9">
        <f>_xlfn.XLOOKUP($E307,'Copy of Raw Data'!$E:$E,'Copy of Raw Data'!N:N,"ERROR",0,1)</f>
        <v>25.9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30% to 40%</v>
      </c>
      <c r="P307" s="16">
        <f t="shared" si="50"/>
        <v>0.351351351351351</v>
      </c>
      <c r="Q307" s="9">
        <f>_xlfn.XLOOKUP($E307,'Copy of Raw Data'!$E:$E,'Copy of Raw Data'!Q:Q,"ERROR",0,1)</f>
        <v>8.5</v>
      </c>
      <c r="R307" s="9" t="str">
        <f>_xlfn.XLOOKUP($E307,'Copy of Raw Data'!$E:$E,'Copy of Raw Data'!R:R,"ERROR",0,1)</f>
        <v>fl oz</v>
      </c>
      <c r="S307" s="17">
        <f t="shared" si="49"/>
        <v>1.90045248868778</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0.05 to 0.1</v>
      </c>
      <c r="V307" s="17">
        <f t="shared" si="51"/>
        <v>0.0990823217245068</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0.05 to 0.1</v>
      </c>
      <c r="X307" s="17">
        <f t="shared" si="52"/>
        <v>0.064269614091572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8 to 10</v>
      </c>
      <c r="Z307" s="17">
        <f t="array" ref="Z307">_xlfn.IFS(AA307="oz",_xlfn.IFS(R307="oz",Q307,R307="fl oz",Q307*1.04,R307="ml",Q307*0.0338),AA307="fl oz",_xlfn.IFS(R307="oz",Q307/1.04,R307="fl oz",Q307,R307="ml",Q307*0.0338/1.04),AA307="ml",_xlfn.IFS(R307="oz",Q307/0.0338,R307="fl oz",Q307*1.04/0.0338,R307="ml",Q307))</f>
        <v>8.84</v>
      </c>
      <c r="AA307" s="9" t="str">
        <f>_xlfn.XLOOKUP($E307,'Copy of Raw Data'!$E:$E,'Copy of Raw Data'!AA:AA,"ERROR",0,1)</f>
        <v>oz</v>
      </c>
      <c r="AB307" s="9"/>
      <c r="AC307" s="9"/>
      <c r="AD307" s="9"/>
      <c r="AE307" s="9"/>
      <c r="AF307" s="9"/>
    </row>
    <row r="308" hidden="1" spans="1:32">
      <c r="A308" s="9" t="str">
        <f>_xlfn.XLOOKUP($E308,'Copy of Raw Data'!$E:$E,'Copy of Raw Data'!A:A,"ERROR",0,1)</f>
        <v>US</v>
      </c>
      <c r="B308" s="9" t="str">
        <f>_xlfn.XLOOKUP($E308,'Copy of Raw Data'!$E:$E,'Copy of Raw Data'!B:B,"ERROR",0,1)</f>
        <v>Hair Mousses</v>
      </c>
      <c r="C308" s="9" t="str">
        <f>_xlfn.XLOOKUP($E308,'Copy of Raw Data'!$E:$E,'Copy of Raw Data'!C:C,"ERROR",0,1)</f>
        <v>Aussie</v>
      </c>
      <c r="D308" s="9" t="str">
        <f>_xlfn.XLOOKUP($E308,'Copy of Raw Data'!$E:$E,'Copy of Raw Data'!D:D,"ERROR",0,1)</f>
        <v>www.amazon.com/dp/B0010NJOVW</v>
      </c>
      <c r="E308" s="9" t="s">
        <v>1094</v>
      </c>
      <c r="F308" s="9" t="str">
        <f>_xlfn.XLOOKUP($E308,'Copy of Raw Data'!$E:$E,'Copy of Raw Data'!F:F,"ERROR",0,1)</f>
        <v>Aussie Instant Freeze Sculpting Mousse 24 Hour Maximum Hold 6 oz ( Pack of 1)</v>
      </c>
      <c r="G308" s="9">
        <f>_xlfn.XLOOKUP($E308,'Copy of Raw Data'!$E:$E,'Copy of Raw Data'!G:G,"ERROR",0,1)</f>
        <v>35</v>
      </c>
      <c r="H308" s="9">
        <f>_xlfn.XLOOKUP($E308,'Copy of Raw Data'!$E:$E,'Copy of Raw Data'!H:H,"ERROR",0,1)</f>
        <v>262.9</v>
      </c>
      <c r="I308" s="9">
        <f>_xlfn.XLOOKUP($E308,'Copy of Raw Data'!$E:$E,'Copy of Raw Data'!I:I,"ERROR",0,1)</f>
        <v>7.64028983189279e-6</v>
      </c>
      <c r="J308" s="9" t="str">
        <f>_xlfn.XLOOKUP($E308,'Copy of Raw Data'!$E:$E,'Copy of 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5 to 10</v>
      </c>
      <c r="L308" s="9">
        <f>_xlfn.XLOOKUP($E308,'Copy of Raw Data'!$E:$E,'Copy of Raw Data'!L:L,"ERROR",0,1)</f>
        <v>7.46</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5 to 10</v>
      </c>
      <c r="N308" s="9">
        <f>_xlfn.XLOOKUP($E308,'Copy of Raw Data'!$E:$E,'Copy of Raw Data'!N:N,"ERROR",0,1)</f>
        <v>7.46</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No Discount</v>
      </c>
      <c r="P308" s="16">
        <f t="shared" si="50"/>
        <v>0</v>
      </c>
      <c r="Q308" s="9">
        <f>_xlfn.XLOOKUP($E308,'Copy of Raw Data'!$E:$E,'Copy of Raw Data'!Q:Q,"ERROR",0,1)</f>
        <v>6</v>
      </c>
      <c r="R308" s="9" t="str">
        <f>_xlfn.XLOOKUP($E308,'Copy of Raw Data'!$E:$E,'Copy of Raw Data'!R:R,"ERROR",0,1)</f>
        <v>oz</v>
      </c>
      <c r="S308" s="17">
        <f t="shared" si="49"/>
        <v>1.24333333333333</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 to 0.05</v>
      </c>
      <c r="V308" s="17">
        <f t="shared" si="51"/>
        <v>0.0420471198286552</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 to 0.05</v>
      </c>
      <c r="X308" s="17">
        <f t="shared" si="52"/>
        <v>0.0420471198286552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4 to 6</v>
      </c>
      <c r="Z308" s="17">
        <f t="array" ref="Z308">_xlfn.IFS(AA308="oz",_xlfn.IFS(R308="oz",Q308,R308="fl oz",Q308*1.04,R308="ml",Q308*0.0338),AA308="fl oz",_xlfn.IFS(R308="oz",Q308/1.04,R308="fl oz",Q308,R308="ml",Q308*0.0338/1.04),AA308="ml",_xlfn.IFS(R308="oz",Q308/0.0338,R308="fl oz",Q308*1.04/0.0338,R308="ml",Q308))</f>
        <v>6</v>
      </c>
      <c r="AA308" s="9" t="str">
        <f>_xlfn.XLOOKUP($E308,'Copy of Raw Data'!$E:$E,'Copy of Raw Data'!AA:AA,"ERROR",0,1)</f>
        <v>oz</v>
      </c>
      <c r="AB308" s="9"/>
      <c r="AC308" s="9"/>
      <c r="AD308" s="9"/>
      <c r="AE308" s="9"/>
      <c r="AF308" s="9"/>
    </row>
    <row r="309" hidden="1" spans="1:32">
      <c r="A309" s="9" t="str">
        <f>_xlfn.XLOOKUP($E309,'Copy of Raw Data'!$E:$E,'Copy of Raw Data'!A:A,"ERROR",0,1)</f>
        <v>US</v>
      </c>
      <c r="B309" s="9" t="str">
        <f>_xlfn.XLOOKUP($E309,'Copy of Raw Data'!$E:$E,'Copy of Raw Data'!B:B,"ERROR",0,1)</f>
        <v>Hair Mousses</v>
      </c>
      <c r="C309" s="9" t="str">
        <f>_xlfn.XLOOKUP($E309,'Copy of Raw Data'!$E:$E,'Copy of Raw Data'!C:C,"ERROR",0,1)</f>
        <v>Mupoo</v>
      </c>
      <c r="D309" s="9" t="str">
        <f>_xlfn.XLOOKUP($E309,'Copy of Raw Data'!$E:$E,'Copy of Raw Data'!D:D,"ERROR",0,1)</f>
        <v>www.amazon.com/dp/B07XR9LRNX</v>
      </c>
      <c r="E309" s="9" t="s">
        <v>1098</v>
      </c>
      <c r="F309" s="9" t="str">
        <f>_xlfn.XLOOKUP($E309,'Copy of Raw Data'!$E:$E,'Copy of Raw Data'!F:F,"ERROR",0,1)</f>
        <v>Lotta Body Wrap Me Foaming Mousse with Coconut and Shea Oil, 7 Ounce (Including Double Sided Edge Control Hair Brush &amp; 3 pc Rat Tail Comb Set) Lottabody Foam Mousse &amp; Hair Styling Tools Kit</v>
      </c>
      <c r="G309" s="9">
        <f>_xlfn.XLOOKUP($E309,'Copy of Raw Data'!$E:$E,'Copy of Raw Data'!G:G,"ERROR",0,1)</f>
        <v>14</v>
      </c>
      <c r="H309" s="9">
        <f>_xlfn.XLOOKUP($E309,'Copy of Raw Data'!$E:$E,'Copy of Raw Data'!H:H,"ERROR",0,1)</f>
        <v>179.71</v>
      </c>
      <c r="I309" s="9">
        <f>_xlfn.XLOOKUP($E309,'Copy of Raw Data'!$E:$E,'Copy of Raw Data'!I:I,"ERROR",0,1)</f>
        <v>5.23949317724371e-6</v>
      </c>
      <c r="J309" s="9" t="str">
        <f>_xlfn.XLOOKUP($E309,'Copy of Raw Data'!$E:$E,'Copy of 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10 to 15</v>
      </c>
      <c r="L309" s="9">
        <f>_xlfn.XLOOKUP($E309,'Copy of Raw Data'!$E:$E,'Copy of Raw Data'!L:L,"ERROR",0,1)</f>
        <v>12.98</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10 to 15</v>
      </c>
      <c r="N309" s="9">
        <f>_xlfn.XLOOKUP($E309,'Copy of Raw Data'!$E:$E,'Copy of Raw Data'!N:N,"ERROR",0,1)</f>
        <v>12.98</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50"/>
        <v>0</v>
      </c>
      <c r="Q309" s="9">
        <f>_xlfn.XLOOKUP($E309,'Copy of Raw Data'!$E:$E,'Copy of Raw Data'!Q:Q,"ERROR",0,1)</f>
        <v>7</v>
      </c>
      <c r="R309" s="9" t="str">
        <f>_xlfn.XLOOKUP($E309,'Copy of Raw Data'!$E:$E,'Copy of Raw Data'!R:R,"ERROR",0,1)</f>
        <v>oz</v>
      </c>
      <c r="S309" s="17">
        <f t="shared" si="49"/>
        <v>1.85428571428571</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0.05 to 0.1</v>
      </c>
      <c r="V309" s="17">
        <f t="shared" si="51"/>
        <v>0.0627083433982318</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0.05 to 0.1</v>
      </c>
      <c r="X309" s="17">
        <f t="shared" si="52"/>
        <v>0.0627083433982318</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6 to 8</v>
      </c>
      <c r="Z309" s="17">
        <f t="array" ref="Z309">_xlfn.IFS(AA309="oz",_xlfn.IFS(R309="oz",Q309,R309="fl oz",Q309*1.04,R309="ml",Q309*0.0338),AA309="fl oz",_xlfn.IFS(R309="oz",Q309/1.04,R309="fl oz",Q309,R309="ml",Q309*0.0338/1.04),AA309="ml",_xlfn.IFS(R309="oz",Q309/0.0338,R309="fl oz",Q309*1.04/0.0338,R309="ml",Q309))</f>
        <v>7</v>
      </c>
      <c r="AA309" s="9" t="str">
        <f>_xlfn.XLOOKUP($E309,'Copy of Raw Data'!$E:$E,'Copy of Raw Data'!AA:AA,"ERROR",0,1)</f>
        <v>oz</v>
      </c>
      <c r="AB309" s="9"/>
      <c r="AC309" s="9"/>
      <c r="AD309" s="9"/>
      <c r="AE309" s="9"/>
      <c r="AF309" s="9"/>
    </row>
    <row r="310" hidden="1" spans="1:32">
      <c r="A310" s="9" t="str">
        <f>_xlfn.XLOOKUP($E310,'Copy of Raw Data'!$E:$E,'Copy of Raw Data'!A:A,"ERROR",0,1)</f>
        <v>US</v>
      </c>
      <c r="B310" s="9" t="str">
        <f>_xlfn.XLOOKUP($E310,'Copy of Raw Data'!$E:$E,'Copy of Raw Data'!B:B,"ERROR",0,1)</f>
        <v>Hair Mousses</v>
      </c>
      <c r="C310" s="9" t="str">
        <f>_xlfn.XLOOKUP($E310,'Copy of Raw Data'!$E:$E,'Copy of Raw Data'!C:C,"ERROR",0,1)</f>
        <v>l'anza</v>
      </c>
      <c r="D310" s="9" t="str">
        <f>_xlfn.XLOOKUP($E310,'Copy of Raw Data'!$E:$E,'Copy of Raw Data'!D:D,"ERROR",0,1)</f>
        <v>www.amazon.com/dp/B01MS84I7L</v>
      </c>
      <c r="E310" s="9" t="s">
        <v>1102</v>
      </c>
      <c r="F310" s="9" t="str">
        <f>_xlfn.XLOOKUP($E310,'Copy of Raw Data'!$E:$E,'Copy of Raw Data'!F:F,"ERROR",0,1)</f>
        <v>L'ANZA Healing Style Foundation Mousse with Medium Hold Effect, Refreshes and Moisturises Hair and Scalp, With Advanced Control Technology, Non-drying Formula, and Natural Ingredients (5 Fl Oz)</v>
      </c>
      <c r="G310" s="9">
        <f>_xlfn.XLOOKUP($E310,'Copy of Raw Data'!$E:$E,'Copy of Raw Data'!G:G,"ERROR",0,1)</f>
        <v>5</v>
      </c>
      <c r="H310" s="9">
        <f>_xlfn.XLOOKUP($E310,'Copy of Raw Data'!$E:$E,'Copy of Raw Data'!H:H,"ERROR",0,1)</f>
        <v>123.24</v>
      </c>
      <c r="I310" s="9">
        <f>_xlfn.XLOOKUP($E310,'Copy of Raw Data'!$E:$E,'Copy of Raw Data'!I:I,"ERROR",0,1)</f>
        <v>5.2365171587237e-6</v>
      </c>
      <c r="J310" s="9" t="str">
        <f>_xlfn.XLOOKUP($E310,'Copy of Raw Data'!$E:$E,'Copy of 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20 to 30</v>
      </c>
      <c r="L310" s="9">
        <f>_xlfn.XLOOKUP($E310,'Copy of Raw Data'!$E:$E,'Copy of Raw Data'!L:L,"ERROR",0,1)</f>
        <v>24.48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20 to 30</v>
      </c>
      <c r="N310" s="9">
        <f>_xlfn.XLOOKUP($E310,'Copy of Raw Data'!$E:$E,'Copy of Raw Data'!N:N,"ERROR",0,1)</f>
        <v>30</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15% to 20%</v>
      </c>
      <c r="P310" s="16">
        <f t="shared" si="50"/>
        <v>0.184</v>
      </c>
      <c r="Q310" s="9">
        <f>_xlfn.XLOOKUP($E310,'Copy of Raw Data'!$E:$E,'Copy of Raw Data'!Q:Q,"ERROR",0,1)</f>
        <v>5</v>
      </c>
      <c r="R310" s="9" t="str">
        <f>_xlfn.XLOOKUP($E310,'Copy of Raw Data'!$E:$E,'Copy of Raw Data'!R:R,"ERROR",0,1)</f>
        <v>fl oz</v>
      </c>
      <c r="S310" s="17">
        <f t="shared" si="49"/>
        <v>4.70769230769231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4 to 5</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0.1 to 0.2</v>
      </c>
      <c r="V310" s="17">
        <f t="shared" si="51"/>
        <v>0.195104185635129</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0.1 to 0.2</v>
      </c>
      <c r="X310" s="17">
        <f t="shared" si="52"/>
        <v>0.159205015478265</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4 to 6</v>
      </c>
      <c r="Z310" s="17">
        <f t="array" ref="Z310">_xlfn.IFS(AA310="oz",_xlfn.IFS(R310="oz",Q310,R310="fl oz",Q310*1.04,R310="ml",Q310*0.0338),AA310="fl oz",_xlfn.IFS(R310="oz",Q310/1.04,R310="fl oz",Q310,R310="ml",Q310*0.0338/1.04),AA310="ml",_xlfn.IFS(R310="oz",Q310/0.0338,R310="fl oz",Q310*1.04/0.0338,R310="ml",Q310))</f>
        <v>5.2</v>
      </c>
      <c r="AA310" s="9" t="str">
        <f>_xlfn.XLOOKUP($E310,'Copy of Raw Data'!$E:$E,'Copy of Raw Data'!AA:AA,"ERROR",0,1)</f>
        <v>oz</v>
      </c>
      <c r="AB310" s="9"/>
      <c r="AC310" s="9"/>
      <c r="AD310" s="9"/>
      <c r="AE310" s="9"/>
      <c r="AF310" s="9"/>
    </row>
    <row r="311" hidden="1" spans="1:32">
      <c r="A311" s="9" t="str">
        <f>_xlfn.XLOOKUP($E311,'Copy of Raw Data'!$E:$E,'Copy of Raw Data'!A:A,"ERROR",0,1)</f>
        <v>US</v>
      </c>
      <c r="B311" s="9" t="str">
        <f>_xlfn.XLOOKUP($E311,'Copy of Raw Data'!$E:$E,'Copy of Raw Data'!B:B,"ERROR",0,1)</f>
        <v>Hair Mousses</v>
      </c>
      <c r="C311" s="9" t="str">
        <f>_xlfn.XLOOKUP($E311,'Copy of Raw Data'!$E:$E,'Copy of Raw Data'!C:C,"ERROR",0,1)</f>
        <v>Goiple</v>
      </c>
      <c r="D311" s="9" t="str">
        <f>_xlfn.XLOOKUP($E311,'Copy of Raw Data'!$E:$E,'Copy of Raw Data'!D:D,"ERROR",0,1)</f>
        <v>www.amazon.com/dp/B0BVQT1GNY</v>
      </c>
      <c r="E311" s="9" t="s">
        <v>1105</v>
      </c>
      <c r="F311" s="9" t="str">
        <f>_xlfn.XLOOKUP($E311,'Copy of Raw Data'!$E:$E,'Copy of Raw Data'!F:F,"ERROR",0,1)</f>
        <v>Lace Tint Melting Hair Mousse, 6.8 fl oz Lace Tint Mousse for Women Hair Wig Lace Wigs Toupees and Hairpieces Natural Finishing Lace Color, Lace Tint Mousse for Wigs Melts Lace Foam Tint(Light Brown)</v>
      </c>
      <c r="G311" s="9">
        <f>_xlfn.XLOOKUP($E311,'Copy of Raw Data'!$E:$E,'Copy of Raw Data'!G:G,"ERROR",0,1)</f>
        <v>18</v>
      </c>
      <c r="H311" s="9">
        <f>_xlfn.XLOOKUP($E311,'Copy of Raw Data'!$E:$E,'Copy of Raw Data'!H:H,"ERROR",0,1)</f>
        <v>123.17</v>
      </c>
      <c r="I311" s="9">
        <f>_xlfn.XLOOKUP($E311,'Copy of Raw Data'!$E:$E,'Copy of Raw Data'!I:I,"ERROR",0,1)</f>
        <v>4.80286874580674e-6</v>
      </c>
      <c r="J311" s="9" t="str">
        <f>_xlfn.XLOOKUP($E311,'Copy of Raw Data'!$E:$E,'Copy of 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5 to 10</v>
      </c>
      <c r="L311" s="9">
        <f>_xlfn.XLOOKUP($E311,'Copy of Raw Data'!$E:$E,'Copy of Raw Data'!L:L,"ERROR",0,1)</f>
        <v>6.99</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5 to 10</v>
      </c>
      <c r="N311" s="9">
        <f>_xlfn.XLOOKUP($E311,'Copy of Raw Data'!$E:$E,'Copy of Raw Data'!N:N,"ERROR",0,1)</f>
        <v>6.99</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No Discount</v>
      </c>
      <c r="P311" s="16">
        <f t="shared" si="50"/>
        <v>0</v>
      </c>
      <c r="Q311" s="9">
        <f>_xlfn.XLOOKUP($E311,'Copy of Raw Data'!$E:$E,'Copy of Raw Data'!Q:Q,"ERROR",0,1)</f>
        <v>6.8</v>
      </c>
      <c r="R311" s="9" t="str">
        <f>_xlfn.XLOOKUP($E311,'Copy of Raw Data'!$E:$E,'Copy of Raw Data'!R:R,"ERROR",0,1)</f>
        <v>fl oz</v>
      </c>
      <c r="S311" s="17">
        <f t="shared" si="49"/>
        <v>0.988404977375566</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0.75 to 1</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 to 0.05</v>
      </c>
      <c r="V311" s="17">
        <f t="shared" si="51"/>
        <v>0.0334259376860185</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 to 0.05</v>
      </c>
      <c r="X311" s="17">
        <f t="shared" si="52"/>
        <v>0.0334259376860185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6 to 8</v>
      </c>
      <c r="Z311" s="17">
        <f t="array" ref="Z311">_xlfn.IFS(AA311="oz",_xlfn.IFS(R311="oz",Q311,R311="fl oz",Q311*1.04,R311="ml",Q311*0.0338),AA311="fl oz",_xlfn.IFS(R311="oz",Q311/1.04,R311="fl oz",Q311,R311="ml",Q311*0.0338/1.04),AA311="ml",_xlfn.IFS(R311="oz",Q311/0.0338,R311="fl oz",Q311*1.04/0.0338,R311="ml",Q311))</f>
        <v>7.072</v>
      </c>
      <c r="AA311" s="9" t="str">
        <f>_xlfn.XLOOKUP($E311,'Copy of Raw Data'!$E:$E,'Copy of Raw Data'!AA:AA,"ERROR",0,1)</f>
        <v>oz</v>
      </c>
      <c r="AB311" s="9"/>
      <c r="AC311" s="9"/>
      <c r="AD311" s="9"/>
      <c r="AE311" s="9"/>
      <c r="AF311" s="9"/>
    </row>
    <row r="312" hidden="1" spans="1:32">
      <c r="A312" s="9" t="str">
        <f>_xlfn.XLOOKUP($E312,'Copy of Raw Data'!$E:$E,'Copy of Raw Data'!A:A,"ERROR",0,1)</f>
        <v>US</v>
      </c>
      <c r="B312" s="9" t="str">
        <f>_xlfn.XLOOKUP($E312,'Copy of Raw Data'!$E:$E,'Copy of Raw Data'!B:B,"ERROR",0,1)</f>
        <v>Hair Mousses</v>
      </c>
      <c r="C312" s="9" t="str">
        <f>_xlfn.XLOOKUP($E312,'Copy of Raw Data'!$E:$E,'Copy of Raw Data'!C:C,"ERROR",0,1)</f>
        <v>creme of nature</v>
      </c>
      <c r="D312" s="9" t="str">
        <f>_xlfn.XLOOKUP($E312,'Copy of Raw Data'!$E:$E,'Copy of Raw Data'!D:D,"ERROR",0,1)</f>
        <v>www.amazon.com/dp/B077715N7V</v>
      </c>
      <c r="E312" s="9" t="s">
        <v>1109</v>
      </c>
      <c r="F312" s="9" t="str">
        <f>_xlfn.XLOOKUP($E312,'Copy of Raw Data'!$E:$E,'Copy of Raw Data'!F:F,"ERROR",0,1)</f>
        <v>Creme Of Nature Creme Of Nature Coconut Milk Curl Quench Foaming Mousse, 7 Oz, 7 Ounce</v>
      </c>
      <c r="G312" s="9">
        <f>_xlfn.XLOOKUP($E312,'Copy of Raw Data'!$E:$E,'Copy of Raw Data'!G:G,"ERROR",0,1)</f>
        <v>15</v>
      </c>
      <c r="H312" s="9">
        <f>_xlfn.XLOOKUP($E312,'Copy of Raw Data'!$E:$E,'Copy of Raw Data'!H:H,"ERROR",0,1)</f>
        <v>112.97</v>
      </c>
      <c r="I312" s="9">
        <f>_xlfn.XLOOKUP($E312,'Copy of Raw Data'!$E:$E,'Copy of Raw Data'!I:I,"ERROR",0,1)</f>
        <v>4.11668390419108e-6</v>
      </c>
      <c r="J312" s="9" t="str">
        <f>_xlfn.XLOOKUP($E312,'Copy of Raw Data'!$E:$E,'Copy of 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_xlfn.XLOOKUP($E312,'Copy of Raw Data'!$E:$E,'Copy of Raw Data'!L:L,"ERROR",0,1)</f>
        <v>7.48</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_xlfn.XLOOKUP($E312,'Copy of Raw Data'!$E:$E,'Copy of Raw Data'!N:N,"ERROR",0,1)</f>
        <v>8.46</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10% to 15%</v>
      </c>
      <c r="P312" s="16">
        <f t="shared" si="50"/>
        <v>0.115839243498818</v>
      </c>
      <c r="Q312" s="9">
        <f>_xlfn.XLOOKUP($E312,'Copy of Raw Data'!$E:$E,'Copy of Raw Data'!Q:Q,"ERROR",0,1)</f>
        <v>207</v>
      </c>
      <c r="R312" s="9" t="str">
        <f>_xlfn.XLOOKUP($E312,'Copy of Raw Data'!$E:$E,'Copy of Raw Data'!R:R,"ERROR",0,1)</f>
        <v>ml</v>
      </c>
      <c r="S312" s="17">
        <f t="shared" ref="S312:S366" si="53">L312/Z312</f>
        <v>1.06909070119772</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1 to 2</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51"/>
        <v>0.0408914012256458</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52"/>
        <v>0.0361545722420604</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6.9966</v>
      </c>
      <c r="AA312" s="9" t="str">
        <f>_xlfn.XLOOKUP($E312,'Copy of Raw Data'!$E:$E,'Copy of Raw Data'!AA:AA,"ERROR",0,1)</f>
        <v>oz</v>
      </c>
      <c r="AB312" s="9"/>
      <c r="AC312" s="9"/>
      <c r="AD312" s="9"/>
      <c r="AE312" s="9"/>
      <c r="AF312" s="9"/>
    </row>
    <row r="313" hidden="1" spans="1:32">
      <c r="A313" s="9" t="str">
        <f>_xlfn.XLOOKUP($E313,'Copy of Raw Data'!$E:$E,'Copy of Raw Data'!A:A,"ERROR",0,1)</f>
        <v>US</v>
      </c>
      <c r="B313" s="9" t="str">
        <f>_xlfn.XLOOKUP($E313,'Copy of Raw Data'!$E:$E,'Copy of Raw Data'!B:B,"ERROR",0,1)</f>
        <v>Hair Mousses</v>
      </c>
      <c r="C313" s="9" t="str">
        <f>_xlfn.XLOOKUP($E313,'Copy of Raw Data'!$E:$E,'Copy of Raw Data'!C:C,"ERROR",0,1)</f>
        <v>pantene</v>
      </c>
      <c r="D313" s="9" t="str">
        <f>_xlfn.XLOOKUP($E313,'Copy of Raw Data'!$E:$E,'Copy of Raw Data'!D:D,"ERROR",0,1)</f>
        <v>www.amazon.com/dp/B00AFCOZPY</v>
      </c>
      <c r="E313" s="9" t="s">
        <v>1112</v>
      </c>
      <c r="F313" s="9" t="str">
        <f>_xlfn.XLOOKUP($E313,'Copy of Raw Data'!$E:$E,'Copy of Raw Data'!F:F,"ERROR",0,1)</f>
        <v>Pantene Pro-V Stylers Mousse, 5 Maximum Hold 6.6 oz</v>
      </c>
      <c r="G313" s="9">
        <f>_xlfn.XLOOKUP($E313,'Copy of Raw Data'!$E:$E,'Copy of Raw Data'!G:G,"ERROR",0,1)</f>
        <v>9</v>
      </c>
      <c r="H313" s="9">
        <f>_xlfn.XLOOKUP($E313,'Copy of Raw Data'!$E:$E,'Copy of Raw Data'!H:H,"ERROR",0,1)</f>
        <v>96.83</v>
      </c>
      <c r="I313" s="9">
        <f>_xlfn.XLOOKUP($E313,'Copy of Raw Data'!$E:$E,'Copy of Raw Data'!I:I,"ERROR",0,1)</f>
        <v>2.35233006732307e-6</v>
      </c>
      <c r="J313" s="9" t="str">
        <f>_xlfn.XLOOKUP($E313,'Copy of Raw Data'!$E:$E,'Copy of 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10 to 15</v>
      </c>
      <c r="L313" s="9">
        <f>_xlfn.XLOOKUP($E313,'Copy of Raw Data'!$E:$E,'Copy of Raw Data'!L:L,"ERROR",0,1)</f>
        <v>10.99</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10 to 15</v>
      </c>
      <c r="N313" s="9">
        <f>_xlfn.XLOOKUP($E313,'Copy of Raw Data'!$E:$E,'Copy of Raw Data'!N:N,"ERROR",0,1)</f>
        <v>14</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20% to 25%</v>
      </c>
      <c r="P313" s="16">
        <f t="shared" si="50"/>
        <v>0.215</v>
      </c>
      <c r="Q313" s="9">
        <f>_xlfn.XLOOKUP($E313,'Copy of Raw Data'!$E:$E,'Copy of Raw Data'!Q:Q,"ERROR",0,1)</f>
        <v>6.6</v>
      </c>
      <c r="R313" s="9" t="str">
        <f>_xlfn.XLOOKUP($E313,'Copy of Raw Data'!$E:$E,'Copy of Raw Data'!R:R,"ERROR",0,1)</f>
        <v>oz</v>
      </c>
      <c r="S313" s="17">
        <f t="shared" si="53"/>
        <v>1.66515151515152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0.05 to 0.1</v>
      </c>
      <c r="V313" s="17">
        <f t="shared" si="51"/>
        <v>0.0717352763345323</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0.05 to 0.1</v>
      </c>
      <c r="X313" s="17">
        <f t="shared" si="52"/>
        <v>0.0563121919226079</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6.6</v>
      </c>
      <c r="AA313" s="9" t="str">
        <f>_xlfn.XLOOKUP($E313,'Copy of Raw Data'!$E:$E,'Copy of Raw Data'!AA:AA,"ERROR",0,1)</f>
        <v>oz</v>
      </c>
      <c r="AB313" s="9"/>
      <c r="AC313" s="9"/>
      <c r="AD313" s="9"/>
      <c r="AE313" s="9"/>
      <c r="AF313" s="9"/>
    </row>
    <row r="314" hidden="1" spans="1:32">
      <c r="A314" s="9" t="str">
        <f>_xlfn.XLOOKUP($E314,'Copy of Raw Data'!$E:$E,'Copy of Raw Data'!A:A,"ERROR",0,1)</f>
        <v>US</v>
      </c>
      <c r="B314" s="9" t="str">
        <f>_xlfn.XLOOKUP($E314,'Copy of Raw Data'!$E:$E,'Copy of Raw Data'!B:B,"ERROR",0,1)</f>
        <v>Hair Mousses</v>
      </c>
      <c r="C314" s="9" t="str">
        <f>_xlfn.XLOOKUP($E314,'Copy of Raw Data'!$E:$E,'Copy of Raw Data'!C:C,"ERROR",0,1)</f>
        <v>umberto giannini</v>
      </c>
      <c r="D314" s="9" t="str">
        <f>_xlfn.XLOOKUP($E314,'Copy of Raw Data'!$E:$E,'Copy of Raw Data'!D:D,"ERROR",0,1)</f>
        <v>www.amazon.com/dp/B06VSMMF7D</v>
      </c>
      <c r="E314" s="9" t="s">
        <v>1116</v>
      </c>
      <c r="F314" s="9" t="str">
        <f>_xlfn.XLOOKUP($E314,'Copy of Raw Data'!$E:$E,'Copy of Raw Data'!F:F,"ERROR",0,1)</f>
        <v>Umberto Giannini Curl Whip Curl Activating Mousse, Vegan &amp; Cruelty Free Frizz Solution Mousse for Curly or Wavy Hair</v>
      </c>
      <c r="G314" s="9">
        <f>_xlfn.XLOOKUP($E314,'Copy of Raw Data'!$E:$E,'Copy of Raw Data'!G:G,"ERROR",0,1)</f>
        <v>5</v>
      </c>
      <c r="H314" s="9">
        <f>_xlfn.XLOOKUP($E314,'Copy of Raw Data'!$E:$E,'Copy of Raw Data'!H:H,"ERROR",0,1)</f>
        <v>55.33</v>
      </c>
      <c r="I314" s="9">
        <f>_xlfn.XLOOKUP($E314,'Copy of Raw Data'!$E:$E,'Copy of Raw Data'!I:I,"ERROR",0,1)</f>
        <v>0</v>
      </c>
      <c r="J314" s="9" t="str">
        <f>_xlfn.XLOOKUP($E314,'Copy of Raw Data'!$E:$E,'Copy of 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_xlfn.XLOOKUP($E314,'Copy of Raw Data'!$E:$E,'Copy of 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_xlfn.XLOOKUP($E314,'Copy of Raw Data'!$E:$E,'Copy of Raw Data'!N:N,"ERROR",0,1)</f>
        <v>10.99</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No Discount</v>
      </c>
      <c r="P314" s="16">
        <f t="shared" si="50"/>
        <v>0</v>
      </c>
      <c r="Q314" s="9">
        <f>_xlfn.XLOOKUP($E314,'Copy of Raw Data'!$E:$E,'Copy of Raw Data'!Q:Q,"ERROR",0,1)</f>
        <v>6.7</v>
      </c>
      <c r="R314" s="9" t="str">
        <f>_xlfn.XLOOKUP($E314,'Copy of Raw Data'!$E:$E,'Copy of Raw Data'!R:R,"ERROR",0,1)</f>
        <v>fl oz</v>
      </c>
      <c r="S314" s="17">
        <f t="shared" si="53"/>
        <v>1.57721010332951</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51"/>
        <v>0.0533381840828375</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52"/>
        <v>0.0533381840828375</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6.968</v>
      </c>
      <c r="AA314" s="9" t="str">
        <f>_xlfn.XLOOKUP($E314,'Copy of Raw Data'!$E:$E,'Copy of Raw Data'!AA:AA,"ERROR",0,1)</f>
        <v>oz</v>
      </c>
      <c r="AB314" s="9"/>
      <c r="AC314" s="9"/>
      <c r="AD314" s="9"/>
      <c r="AE314" s="9"/>
      <c r="AF314" s="9"/>
    </row>
  </sheetData>
  <autoFilter ref="A2:AF314">
    <sortState ref="A2:AF314">
      <sortCondition ref="H2" descending="1"/>
    </sortState>
    <extLst/>
  </autoFilter>
  <conditionalFormatting sqref="H2:J2">
    <cfRule type="colorScale" priority="3">
      <colorScale>
        <cfvo type="min"/>
        <cfvo type="percentile" val="50"/>
        <cfvo type="max"/>
        <color rgb="FFF8696B"/>
        <color rgb="FFFFEB84"/>
        <color rgb="FF63BE7B"/>
      </colorScale>
    </cfRule>
  </conditionalFormatting>
  <conditionalFormatting sqref="H3:H314">
    <cfRule type="colorScale" priority="2">
      <colorScale>
        <cfvo type="min"/>
        <cfvo type="percentile" val="50"/>
        <cfvo type="max"/>
        <color rgb="FFF8696B"/>
        <color rgb="FFFFEB84"/>
        <color rgb="FF63BE7B"/>
      </colorScale>
    </cfRule>
  </conditionalFormatting>
  <conditionalFormatting sqref="AG3:EM58">
    <cfRule type="cellIs" dxfId="24" priority="1" operator="equal">
      <formula>1</formula>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DL315"/>
  <sheetViews>
    <sheetView zoomScale="80" zoomScaleNormal="80" topLeftCell="AW1" workbookViewId="0">
      <selection activeCell="AZ4" sqref="AZ4"/>
    </sheetView>
  </sheetViews>
  <sheetFormatPr defaultColWidth="26.5740740740741" defaultRowHeight="14.4"/>
  <cols>
    <col min="1" max="1" width="26.5740740740741" customWidth="1"/>
    <col min="2" max="2" width="12.287037037037" customWidth="1"/>
    <col min="3" max="3" width="23.287037037037" customWidth="1"/>
    <col min="4" max="4" width="34.1388888888889" customWidth="1"/>
    <col min="5" max="5" width="14.287037037037" customWidth="1"/>
    <col min="6" max="6" width="79.8518518518518" customWidth="1"/>
    <col min="7" max="7" width="18.287037037037" style="1" customWidth="1"/>
    <col min="8" max="8" width="19.8518518518519" style="2" customWidth="1"/>
    <col min="9" max="9" width="19.8518518518519" style="3" hidden="1" customWidth="1"/>
    <col min="10" max="10" width="19.8518518518519" style="2" customWidth="1"/>
    <col min="11" max="11" width="10.1388888888889" customWidth="1"/>
    <col min="12" max="12" width="13.287037037037" style="2" customWidth="1"/>
    <col min="13" max="13" width="10" customWidth="1"/>
    <col min="14" max="14" width="12.712962962963" style="2" customWidth="1"/>
    <col min="15" max="15" width="15.4259259259259" style="4" customWidth="1"/>
    <col min="16" max="16" width="18.287037037037" style="5" customWidth="1"/>
    <col min="17" max="17" width="7.28703703703704" customWidth="1"/>
    <col min="18" max="18" width="11.712962962963" customWidth="1"/>
    <col min="19" max="19" width="9.13888888888889" style="2"/>
    <col min="20" max="25" width="9.13888888888889"/>
    <col min="26" max="26" width="9.13888888888889" style="2"/>
    <col min="27" max="29" width="9.13888888888889"/>
    <col min="30" max="31" width="44.8518518518519" customWidth="1"/>
    <col min="32" max="32" width="55.287037037037" customWidth="1"/>
  </cols>
  <sheetData>
    <row r="1" spans="33:116">
      <c r="AG1">
        <f>SUM(AG4:AG59)</f>
        <v>235977.22</v>
      </c>
      <c r="AH1">
        <f t="shared" ref="AH1:CS1" si="0">SUM(AH4:AH59)</f>
        <v>2390438.17</v>
      </c>
      <c r="AI1">
        <f t="shared" si="0"/>
        <v>568060.32</v>
      </c>
      <c r="AJ1">
        <f t="shared" si="0"/>
        <v>715377.93</v>
      </c>
      <c r="AK1">
        <f t="shared" si="0"/>
        <v>1202635.75</v>
      </c>
      <c r="AL1">
        <f t="shared" si="0"/>
        <v>526071.38</v>
      </c>
      <c r="AM1">
        <f t="shared" si="0"/>
        <v>2757679.56</v>
      </c>
      <c r="AN1">
        <f t="shared" si="0"/>
        <v>528498.36</v>
      </c>
      <c r="AO1">
        <f t="shared" si="0"/>
        <v>222557.79</v>
      </c>
      <c r="AP1">
        <f t="shared" si="0"/>
        <v>303184.15</v>
      </c>
      <c r="AQ1">
        <f t="shared" si="0"/>
        <v>760780.46</v>
      </c>
      <c r="AR1">
        <f t="shared" si="0"/>
        <v>176611.71</v>
      </c>
      <c r="AS1">
        <f t="shared" si="0"/>
        <v>127385.55</v>
      </c>
      <c r="AT1">
        <f t="shared" si="0"/>
        <v>2389651.71</v>
      </c>
      <c r="AU1">
        <f t="shared" si="0"/>
        <v>118908.94</v>
      </c>
      <c r="AV1">
        <f t="shared" si="0"/>
        <v>1642351.81</v>
      </c>
      <c r="AW1">
        <f t="shared" si="0"/>
        <v>100522.51</v>
      </c>
      <c r="AX1">
        <f t="shared" si="0"/>
        <v>1953412.05</v>
      </c>
      <c r="AY1">
        <f t="shared" si="0"/>
        <v>2165790.63</v>
      </c>
      <c r="AZ1">
        <f t="shared" si="0"/>
        <v>5014973.5</v>
      </c>
      <c r="BA1">
        <f t="shared" si="0"/>
        <v>309811.27</v>
      </c>
      <c r="BB1">
        <f t="shared" si="0"/>
        <v>394226.08</v>
      </c>
      <c r="BC1">
        <f t="shared" si="0"/>
        <v>1650503.8</v>
      </c>
      <c r="BD1">
        <f t="shared" si="0"/>
        <v>2711425.08</v>
      </c>
      <c r="BE1">
        <f t="shared" si="0"/>
        <v>1472183.82</v>
      </c>
      <c r="BF1">
        <f t="shared" si="0"/>
        <v>119979.64</v>
      </c>
      <c r="BG1">
        <f t="shared" si="0"/>
        <v>760780.46</v>
      </c>
      <c r="BH1">
        <f t="shared" si="0"/>
        <v>100522.51</v>
      </c>
      <c r="BI1">
        <f t="shared" si="0"/>
        <v>2350607.31</v>
      </c>
      <c r="BJ1">
        <f t="shared" si="0"/>
        <v>185932.03</v>
      </c>
      <c r="BK1">
        <f t="shared" si="0"/>
        <v>3854455.13</v>
      </c>
      <c r="BL1">
        <f t="shared" si="0"/>
        <v>303184.15</v>
      </c>
      <c r="BM1">
        <f t="shared" si="0"/>
        <v>302649.08</v>
      </c>
      <c r="BN1">
        <f t="shared" si="0"/>
        <v>2551141.22</v>
      </c>
      <c r="BO1">
        <f t="shared" si="0"/>
        <v>405814.94</v>
      </c>
      <c r="BP1">
        <f t="shared" si="0"/>
        <v>138406.69</v>
      </c>
      <c r="BQ1">
        <f t="shared" si="0"/>
        <v>704704.97</v>
      </c>
      <c r="BR1">
        <f t="shared" si="0"/>
        <v>303184.15</v>
      </c>
      <c r="BS1">
        <f t="shared" si="0"/>
        <v>253351.67</v>
      </c>
      <c r="BT1">
        <f t="shared" si="0"/>
        <v>712003.41</v>
      </c>
      <c r="BU1">
        <f t="shared" si="0"/>
        <v>242229.1</v>
      </c>
      <c r="BV1">
        <f t="shared" si="0"/>
        <v>418089.21</v>
      </c>
      <c r="BW1">
        <f t="shared" si="0"/>
        <v>509794.92</v>
      </c>
      <c r="BX1">
        <f t="shared" si="0"/>
        <v>302649.08</v>
      </c>
      <c r="BY1">
        <f t="shared" si="0"/>
        <v>176611.71</v>
      </c>
      <c r="BZ1">
        <f t="shared" si="0"/>
        <v>526071.38</v>
      </c>
      <c r="CA1">
        <f t="shared" si="0"/>
        <v>185932.03</v>
      </c>
      <c r="CB1">
        <f t="shared" si="0"/>
        <v>646051.02</v>
      </c>
      <c r="CC1">
        <f t="shared" si="0"/>
        <v>140458.99</v>
      </c>
      <c r="CD1">
        <f t="shared" si="0"/>
        <v>3974509.51</v>
      </c>
      <c r="CE1">
        <f t="shared" si="0"/>
        <v>179157.1</v>
      </c>
      <c r="CF1">
        <f t="shared" si="0"/>
        <v>138406.69</v>
      </c>
      <c r="CG1">
        <f t="shared" si="0"/>
        <v>284875.49</v>
      </c>
      <c r="CH1">
        <f t="shared" si="0"/>
        <v>666045.25</v>
      </c>
      <c r="CI1">
        <f t="shared" si="0"/>
        <v>3120436.89</v>
      </c>
      <c r="CJ1">
        <f t="shared" si="0"/>
        <v>179157.1</v>
      </c>
      <c r="CK1">
        <f t="shared" si="0"/>
        <v>405814.94</v>
      </c>
      <c r="CL1">
        <f t="shared" si="0"/>
        <v>185932.03</v>
      </c>
      <c r="CM1">
        <f t="shared" si="0"/>
        <v>225608.92</v>
      </c>
      <c r="CN1">
        <f t="shared" si="0"/>
        <v>168617.16</v>
      </c>
      <c r="CO1">
        <f t="shared" si="0"/>
        <v>268934.77</v>
      </c>
      <c r="CP1">
        <f t="shared" si="0"/>
        <v>354886.16</v>
      </c>
      <c r="CQ1">
        <f t="shared" si="0"/>
        <v>183120.19</v>
      </c>
      <c r="CR1">
        <f t="shared" si="0"/>
        <v>119979.64</v>
      </c>
      <c r="CS1">
        <f t="shared" si="0"/>
        <v>394879.79</v>
      </c>
      <c r="CT1">
        <f t="shared" ref="CT1:DL1" si="1">SUM(CT4:CT59)</f>
        <v>185932.03</v>
      </c>
      <c r="CU1">
        <f t="shared" si="1"/>
        <v>2868411.12</v>
      </c>
      <c r="CV1">
        <f t="shared" si="1"/>
        <v>1661902.52</v>
      </c>
      <c r="CW1">
        <f t="shared" si="1"/>
        <v>140458.99</v>
      </c>
      <c r="CX1">
        <f t="shared" si="1"/>
        <v>405814.94</v>
      </c>
      <c r="CY1">
        <f t="shared" si="1"/>
        <v>2981822.42</v>
      </c>
      <c r="CZ1">
        <f t="shared" si="1"/>
        <v>318155.56</v>
      </c>
      <c r="DA1">
        <f t="shared" si="1"/>
        <v>1174305.06</v>
      </c>
      <c r="DB1">
        <f t="shared" si="1"/>
        <v>263849.16</v>
      </c>
      <c r="DC1">
        <f t="shared" si="1"/>
        <v>677381.35</v>
      </c>
      <c r="DD1">
        <f t="shared" si="1"/>
        <v>100522.51</v>
      </c>
      <c r="DE1">
        <f t="shared" si="1"/>
        <v>225608.92</v>
      </c>
      <c r="DF1">
        <f t="shared" si="1"/>
        <v>179157.1</v>
      </c>
      <c r="DG1">
        <f t="shared" si="1"/>
        <v>619568.94</v>
      </c>
      <c r="DH1">
        <f t="shared" si="1"/>
        <v>1019635.56</v>
      </c>
      <c r="DI1">
        <f t="shared" si="1"/>
        <v>10491220.21</v>
      </c>
      <c r="DJ1">
        <f t="shared" si="1"/>
        <v>2519863.89</v>
      </c>
      <c r="DK1">
        <f t="shared" si="1"/>
        <v>126691.08</v>
      </c>
      <c r="DL1">
        <f t="shared" si="1"/>
        <v>119979.64</v>
      </c>
    </row>
    <row r="2" spans="5:116">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c r="AI2">
        <v>31</v>
      </c>
      <c r="AJ2">
        <v>32</v>
      </c>
      <c r="AK2">
        <v>33</v>
      </c>
      <c r="AL2">
        <v>34</v>
      </c>
      <c r="AM2">
        <v>35</v>
      </c>
      <c r="AN2">
        <v>36</v>
      </c>
      <c r="AO2">
        <v>37</v>
      </c>
      <c r="AP2">
        <v>38</v>
      </c>
      <c r="AQ2">
        <v>39</v>
      </c>
      <c r="AR2">
        <v>40</v>
      </c>
      <c r="AS2">
        <v>41</v>
      </c>
      <c r="AT2">
        <v>42</v>
      </c>
      <c r="AU2">
        <v>43</v>
      </c>
      <c r="AV2">
        <v>44</v>
      </c>
      <c r="AW2">
        <v>45</v>
      </c>
      <c r="AX2">
        <v>46</v>
      </c>
      <c r="AY2">
        <v>47</v>
      </c>
      <c r="AZ2">
        <v>48</v>
      </c>
      <c r="BA2">
        <v>49</v>
      </c>
      <c r="BB2">
        <v>50</v>
      </c>
      <c r="BC2">
        <v>51</v>
      </c>
      <c r="BD2">
        <v>52</v>
      </c>
      <c r="BE2">
        <v>53</v>
      </c>
      <c r="BF2">
        <v>54</v>
      </c>
      <c r="BG2">
        <v>55</v>
      </c>
      <c r="BH2">
        <v>56</v>
      </c>
      <c r="BI2">
        <v>57</v>
      </c>
      <c r="BJ2">
        <v>58</v>
      </c>
      <c r="BK2">
        <v>59</v>
      </c>
      <c r="BL2">
        <v>60</v>
      </c>
      <c r="BM2">
        <v>61</v>
      </c>
      <c r="BN2">
        <v>62</v>
      </c>
      <c r="BO2">
        <v>63</v>
      </c>
      <c r="BP2">
        <v>64</v>
      </c>
      <c r="BQ2">
        <v>65</v>
      </c>
      <c r="BR2">
        <v>66</v>
      </c>
      <c r="BS2">
        <v>67</v>
      </c>
      <c r="BT2">
        <v>68</v>
      </c>
      <c r="BU2">
        <v>69</v>
      </c>
      <c r="BV2">
        <v>70</v>
      </c>
      <c r="BW2">
        <v>71</v>
      </c>
      <c r="BX2">
        <v>72</v>
      </c>
      <c r="BY2">
        <v>73</v>
      </c>
      <c r="BZ2">
        <v>74</v>
      </c>
      <c r="CA2">
        <v>75</v>
      </c>
      <c r="CB2">
        <v>76</v>
      </c>
      <c r="CC2">
        <v>77</v>
      </c>
      <c r="CD2">
        <v>78</v>
      </c>
      <c r="CE2">
        <v>79</v>
      </c>
      <c r="CF2">
        <v>80</v>
      </c>
      <c r="CG2">
        <v>81</v>
      </c>
      <c r="CH2">
        <v>82</v>
      </c>
      <c r="CI2">
        <v>83</v>
      </c>
      <c r="CJ2">
        <v>84</v>
      </c>
      <c r="CK2">
        <v>85</v>
      </c>
      <c r="CL2">
        <v>86</v>
      </c>
      <c r="CM2">
        <v>87</v>
      </c>
      <c r="CN2">
        <v>88</v>
      </c>
      <c r="CO2">
        <v>89</v>
      </c>
      <c r="CP2">
        <v>90</v>
      </c>
      <c r="CQ2">
        <v>91</v>
      </c>
      <c r="CR2">
        <v>92</v>
      </c>
      <c r="CS2">
        <v>93</v>
      </c>
      <c r="CT2">
        <v>94</v>
      </c>
      <c r="CU2">
        <v>95</v>
      </c>
      <c r="CV2">
        <v>96</v>
      </c>
      <c r="CW2">
        <v>97</v>
      </c>
      <c r="CX2">
        <v>98</v>
      </c>
      <c r="CY2">
        <v>99</v>
      </c>
      <c r="CZ2">
        <v>100</v>
      </c>
      <c r="DA2">
        <v>101</v>
      </c>
      <c r="DB2">
        <v>102</v>
      </c>
      <c r="DC2">
        <v>103</v>
      </c>
      <c r="DD2">
        <v>104</v>
      </c>
      <c r="DE2">
        <v>105</v>
      </c>
      <c r="DF2">
        <v>106</v>
      </c>
      <c r="DG2">
        <v>107</v>
      </c>
      <c r="DH2">
        <v>108</v>
      </c>
      <c r="DI2">
        <v>109</v>
      </c>
      <c r="DJ2">
        <v>110</v>
      </c>
      <c r="DK2">
        <v>111</v>
      </c>
      <c r="DL2">
        <v>112</v>
      </c>
    </row>
    <row r="3" spans="1:116">
      <c r="A3" s="6" t="s">
        <v>0</v>
      </c>
      <c r="B3" s="6" t="s">
        <v>1</v>
      </c>
      <c r="C3" s="6" t="s">
        <v>2</v>
      </c>
      <c r="D3" s="6" t="s">
        <v>3</v>
      </c>
      <c r="E3" s="6" t="s">
        <v>4</v>
      </c>
      <c r="F3" s="6" t="s">
        <v>5</v>
      </c>
      <c r="G3" s="7" t="s">
        <v>6</v>
      </c>
      <c r="H3" s="8" t="s">
        <v>7</v>
      </c>
      <c r="I3" s="10" t="s">
        <v>8</v>
      </c>
      <c r="J3" s="8" t="s">
        <v>9</v>
      </c>
      <c r="K3" s="11" t="s">
        <v>10</v>
      </c>
      <c r="L3" s="12" t="s">
        <v>11</v>
      </c>
      <c r="M3" s="11" t="s">
        <v>12</v>
      </c>
      <c r="N3" s="12" t="s">
        <v>13</v>
      </c>
      <c r="O3" s="13" t="s">
        <v>14</v>
      </c>
      <c r="P3" s="14" t="s">
        <v>15</v>
      </c>
      <c r="Q3" s="6" t="s">
        <v>16</v>
      </c>
      <c r="R3" s="6" t="s">
        <v>17</v>
      </c>
      <c r="S3" s="6" t="s">
        <v>18</v>
      </c>
      <c r="T3" s="6" t="s">
        <v>19</v>
      </c>
      <c r="U3" s="6" t="s">
        <v>20</v>
      </c>
      <c r="V3" s="6" t="s">
        <v>21</v>
      </c>
      <c r="W3" s="6" t="s">
        <v>22</v>
      </c>
      <c r="X3" s="6" t="s">
        <v>23</v>
      </c>
      <c r="Y3" s="6" t="s">
        <v>24</v>
      </c>
      <c r="Z3" s="8" t="s">
        <v>25</v>
      </c>
      <c r="AA3" s="6" t="s">
        <v>26</v>
      </c>
      <c r="AB3" s="6" t="s">
        <v>1118</v>
      </c>
      <c r="AC3" s="6" t="s">
        <v>1119</v>
      </c>
      <c r="AD3" s="6" t="s">
        <v>27</v>
      </c>
      <c r="AE3" s="6" t="s">
        <v>28</v>
      </c>
      <c r="AF3" s="6" t="s">
        <v>29</v>
      </c>
      <c r="AG3" s="18" t="s">
        <v>1432</v>
      </c>
      <c r="AH3" s="18" t="s">
        <v>1395</v>
      </c>
      <c r="AI3" s="18" t="s">
        <v>1415</v>
      </c>
      <c r="AJ3" s="18" t="s">
        <v>1421</v>
      </c>
      <c r="AK3" s="18" t="s">
        <v>1416</v>
      </c>
      <c r="AL3" s="18" t="s">
        <v>1444</v>
      </c>
      <c r="AM3" s="18" t="s">
        <v>1146</v>
      </c>
      <c r="AN3" s="18" t="s">
        <v>1448</v>
      </c>
      <c r="AO3" s="18" t="s">
        <v>1413</v>
      </c>
      <c r="AP3" s="18" t="s">
        <v>1433</v>
      </c>
      <c r="AQ3" s="18" t="s">
        <v>1453</v>
      </c>
      <c r="AR3" s="18" t="s">
        <v>1423</v>
      </c>
      <c r="AS3" s="18" t="s">
        <v>1425</v>
      </c>
      <c r="AT3" s="18" t="s">
        <v>1392</v>
      </c>
      <c r="AU3" s="18" t="s">
        <v>1422</v>
      </c>
      <c r="AV3" s="18" t="s">
        <v>1394</v>
      </c>
      <c r="AW3" s="18" t="s">
        <v>1439</v>
      </c>
      <c r="AX3" s="18" t="s">
        <v>1400</v>
      </c>
      <c r="AY3" s="18" t="s">
        <v>1398</v>
      </c>
      <c r="AZ3" s="18" t="s">
        <v>1141</v>
      </c>
      <c r="BA3" s="18" t="s">
        <v>1450</v>
      </c>
      <c r="BB3" s="18" t="s">
        <v>1426</v>
      </c>
      <c r="BC3" s="18" t="s">
        <v>1397</v>
      </c>
      <c r="BD3" s="18" t="s">
        <v>1147</v>
      </c>
      <c r="BE3" s="18" t="s">
        <v>1393</v>
      </c>
      <c r="BF3" s="18" t="s">
        <v>1454</v>
      </c>
      <c r="BG3" s="18" t="s">
        <v>1455</v>
      </c>
      <c r="BH3" s="18" t="s">
        <v>1440</v>
      </c>
      <c r="BI3" s="18" t="s">
        <v>1396</v>
      </c>
      <c r="BJ3" s="18" t="s">
        <v>1405</v>
      </c>
      <c r="BK3" s="18" t="s">
        <v>1142</v>
      </c>
      <c r="BL3" s="18" t="s">
        <v>1434</v>
      </c>
      <c r="BM3" s="18" t="s">
        <v>1429</v>
      </c>
      <c r="BN3" s="18" t="s">
        <v>1148</v>
      </c>
      <c r="BO3" s="18" t="s">
        <v>1409</v>
      </c>
      <c r="BP3" s="19" t="s">
        <v>1418</v>
      </c>
      <c r="BQ3" s="18" t="s">
        <v>1417</v>
      </c>
      <c r="BR3" s="18" t="s">
        <v>1435</v>
      </c>
      <c r="BS3" s="18" t="s">
        <v>1442</v>
      </c>
      <c r="BT3" s="18" t="s">
        <v>1404</v>
      </c>
      <c r="BU3" s="18" t="s">
        <v>1451</v>
      </c>
      <c r="BV3" s="18" t="s">
        <v>1431</v>
      </c>
      <c r="BW3" s="18" t="s">
        <v>1414</v>
      </c>
      <c r="BX3" s="18" t="s">
        <v>1430</v>
      </c>
      <c r="BY3" s="18" t="s">
        <v>1424</v>
      </c>
      <c r="BZ3" s="18" t="s">
        <v>1445</v>
      </c>
      <c r="CA3" s="18" t="s">
        <v>1406</v>
      </c>
      <c r="CB3" s="18" t="s">
        <v>1443</v>
      </c>
      <c r="CC3" s="18" t="s">
        <v>1456</v>
      </c>
      <c r="CD3" s="18" t="s">
        <v>1157</v>
      </c>
      <c r="CE3" s="18" t="s">
        <v>1457</v>
      </c>
      <c r="CF3" s="18" t="s">
        <v>1419</v>
      </c>
      <c r="CG3" s="18" t="s">
        <v>1458</v>
      </c>
      <c r="CH3" s="18" t="s">
        <v>1399</v>
      </c>
      <c r="CI3" s="18" t="s">
        <v>1143</v>
      </c>
      <c r="CJ3" s="18" t="s">
        <v>1459</v>
      </c>
      <c r="CK3" s="18" t="s">
        <v>1410</v>
      </c>
      <c r="CL3" s="18" t="s">
        <v>1407</v>
      </c>
      <c r="CM3" s="18" t="s">
        <v>1446</v>
      </c>
      <c r="CN3" s="18" t="s">
        <v>1427</v>
      </c>
      <c r="CO3" s="18" t="s">
        <v>1438</v>
      </c>
      <c r="CP3" s="18" t="s">
        <v>1420</v>
      </c>
      <c r="CQ3" s="18" t="s">
        <v>1452</v>
      </c>
      <c r="CR3" s="18" t="s">
        <v>1460</v>
      </c>
      <c r="CS3" s="18" t="s">
        <v>1436</v>
      </c>
      <c r="CT3" s="18" t="s">
        <v>1408</v>
      </c>
      <c r="CU3" s="18" t="s">
        <v>1145</v>
      </c>
      <c r="CV3" s="18" t="s">
        <v>1449</v>
      </c>
      <c r="CW3" s="18" t="s">
        <v>1461</v>
      </c>
      <c r="CX3" s="18" t="s">
        <v>1411</v>
      </c>
      <c r="CY3" s="18" t="s">
        <v>1144</v>
      </c>
      <c r="CZ3" s="18" t="s">
        <v>1403</v>
      </c>
      <c r="DA3" s="18" t="s">
        <v>1402</v>
      </c>
      <c r="DB3" s="18" t="s">
        <v>1412</v>
      </c>
      <c r="DC3" s="18" t="s">
        <v>1401</v>
      </c>
      <c r="DD3" s="18" t="s">
        <v>1441</v>
      </c>
      <c r="DE3" s="18" t="s">
        <v>1447</v>
      </c>
      <c r="DF3" s="18" t="s">
        <v>1462</v>
      </c>
      <c r="DG3" s="18" t="s">
        <v>1428</v>
      </c>
      <c r="DH3" s="18" t="s">
        <v>1437</v>
      </c>
      <c r="DI3" s="18" t="s">
        <v>1140</v>
      </c>
      <c r="DJ3" s="18" t="s">
        <v>1149</v>
      </c>
      <c r="DK3" s="18" t="s">
        <v>1463</v>
      </c>
      <c r="DL3" s="18" t="s">
        <v>1464</v>
      </c>
    </row>
    <row r="4" spans="1:116">
      <c r="A4" s="9" t="str">
        <f>_xlfn.XLOOKUP($E4,'Copy of Raw Data'!$E:$E,'Copy of Raw Data'!A:A,"ERROR",0,1)</f>
        <v>US</v>
      </c>
      <c r="B4" s="9" t="str">
        <f>_xlfn.XLOOKUP($E4,'Copy of Raw Data'!$E:$E,'Copy of Raw Data'!B:B,"ERROR",0,1)</f>
        <v>Hair Mousses</v>
      </c>
      <c r="C4" s="9" t="str">
        <f>_xlfn.XLOOKUP($E4,'Copy of Raw Data'!$E:$E,'Copy of Raw Data'!C:C,"ERROR",0,1)</f>
        <v>SheaMoisture</v>
      </c>
      <c r="D4" s="9" t="str">
        <f>_xlfn.XLOOKUP($E4,'Copy of Raw Data'!$E:$E,'Copy of Raw Data'!D:D,"ERROR",0,1)</f>
        <v>www.amazon.com/dp/B07NQCBRK3</v>
      </c>
      <c r="E4" s="9" t="s">
        <v>34</v>
      </c>
      <c r="F4" s="9" t="str">
        <f>_xlfn.XLOOKUP($E4,'Copy of Raw Data'!$E:$E,'Copy of Raw Data'!F:F,"ERROR",0,1)</f>
        <v>SheaMoisture Curl Mousse Coconut and Hibiscus for Frizz Control Styling Mousse with Shea Butter 7.5 oz</v>
      </c>
      <c r="G4" s="9">
        <f>_xlfn.XLOOKUP($E4,'Copy of Raw Data'!$E:$E,'Copy of Raw Data'!G:G,"ERROR",0,1)</f>
        <v>245011</v>
      </c>
      <c r="H4" s="9">
        <f>_xlfn.XLOOKUP($E4,'Copy of Raw Data'!$E:$E,'Copy of Raw Data'!H:H,"ERROR",0,1)</f>
        <v>2387397.7</v>
      </c>
      <c r="I4" s="9">
        <f>_xlfn.XLOOKUP($E4,'Copy of Raw Data'!$E:$E,'Copy of Raw Data'!I:I,"ERROR",0,1)</f>
        <v>0.0706550382569307</v>
      </c>
      <c r="J4" s="9" t="str">
        <f>_xlfn.XLOOKUP($E4,'Copy of Raw Data'!$E:$E,'Copy of Raw Data'!J:J,"ERROR",0,1)</f>
        <v>Yes</v>
      </c>
      <c r="K4" s="15"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 to 10</v>
      </c>
      <c r="L4" s="9">
        <f>_xlfn.XLOOKUP($E4,'Copy of Raw Data'!$E:$E,'Copy of Raw Data'!L:L,"ERROR",0,1)</f>
        <v>9.7</v>
      </c>
      <c r="M4" s="15"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10 to 15</v>
      </c>
      <c r="N4" s="9">
        <f>_xlfn.XLOOKUP($E4,'Copy of Raw Data'!$E:$E,'Copy of Raw Data'!N:N,"ERROR",0,1)</f>
        <v>11.05</v>
      </c>
      <c r="O4" s="15"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10% to 15%</v>
      </c>
      <c r="P4" s="16">
        <f>(N4-L4)/N4</f>
        <v>0.122171945701358</v>
      </c>
      <c r="Q4" s="9">
        <f>_xlfn.XLOOKUP($E4,'Copy of Raw Data'!$E:$E,'Copy of Raw Data'!Q:Q,"ERROR",0,1)</f>
        <v>7.5</v>
      </c>
      <c r="R4" s="9" t="str">
        <f>_xlfn.XLOOKUP($E4,'Copy of Raw Data'!$E:$E,'Copy of Raw Data'!R:R,"ERROR",0,1)</f>
        <v>fl oz</v>
      </c>
      <c r="S4" s="17">
        <f>L4/Z4</f>
        <v>1.24358974358974</v>
      </c>
      <c r="T4" s="9" t="str">
        <f t="array" ref="T4">_xlfn.IFS(AND(S4&gt;0,S4&lt;=0.05),"0 to 0.05",AND(S4&gt;0.05,S4&lt;=0.1),"0.05 to 0.1",AND(S4&gt;0.1,S4&lt;=0.2),"0.1 to 0.2",AND(S4&gt;0.2,S4&lt;=0.3),"0.2 to 0.3",AND(S4&gt;0.3,S4&lt;=0.4),"0.3 to 0.4",AND(S4&gt;0.4,S4&lt;=0.5),"0.4 to 0.5",AND(S4&gt;0.5,S4&lt;=0.75),"0.5 to 0.75",AND(S4&gt;0.75,S4&lt;=1),"0.75 to 1",AND(S4&gt;1,S4&lt;=2),"1 to 2",AND(S4&gt;2,S4&lt;=3),"2 to 3",AND(S4&gt;3,S4&lt;=4),"3 to 4",AND(S4&gt;4,S4&lt;=5),"4 to 5",AND(S4&gt;5,S4&lt;=10),"5 to 10",S4&gt;10,"10+")</f>
        <v>1 to 2</v>
      </c>
      <c r="U4" s="17"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 to 0.05</v>
      </c>
      <c r="V4" s="17">
        <f>N4/($Z4*29.57)</f>
        <v>0.0479089166948484</v>
      </c>
      <c r="W4" s="17"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 to 0.05</v>
      </c>
      <c r="X4" s="17">
        <f>L4/($Z4*29.57)</f>
        <v>0.0420557911257945</v>
      </c>
      <c r="Y4" s="9"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17">
        <f t="array" ref="Z4">_xlfn.IFS(AA4="oz",_xlfn.IFS(R4="oz",Q4,R4="fl oz",Q4*1.04,R4="ml",Q4*0.0338),AA4="fl oz",_xlfn.IFS(R4="oz",Q4/1.04,R4="fl oz",Q4,R4="ml",Q4*0.0338/1.04),AA4="ml",_xlfn.IFS(R4="oz",Q4/0.0338,R4="fl oz",Q4*1.04/0.0338,R4="ml",Q4))</f>
        <v>7.8</v>
      </c>
      <c r="AA4" s="9" t="str">
        <f>_xlfn.XLOOKUP($E4,'Copy of Raw Data'!$E:$E,'Copy of Raw Data'!AA:AA,"ERROR",0,1)</f>
        <v>oz</v>
      </c>
      <c r="AB4" s="9" t="str">
        <f>_xlfn.XLOOKUP($E4,'Copy of Raw Data'!$E:$E,'Copy of Raw Data'!AB:AB,"ERROR",0,1)</f>
        <v>Pump Bottle</v>
      </c>
      <c r="AC4" s="9" t="str">
        <f>_xlfn.XLOOKUP($E4,'Copy of Raw Data'!$E:$E,'Copy of Raw Data'!AC:AC,"ERROR",0,1)</f>
        <v>Pack of 1</v>
      </c>
      <c r="AD4" s="9" t="str">
        <f>_xlfn.XLOOKUP($E4,'Copy of Raw Data'!$E:$E,'Copy of Raw Data'!AD:AD,"ERROR",0,1)</f>
        <v>Frizz Control, Moisturising, Curl Enhancing, Volumizing</v>
      </c>
      <c r="AE4" s="9" t="str">
        <f>_xlfn.XLOOKUP($E4,'Copy of Raw Data'!$E:$E,'Copy of Raw Data'!AO:AO,"ERROR",0,1)</f>
        <v>Residue free, Silicone Free, Sulfate Free, Paraben free, Phthalate Free, Mineral Oil Free, Petrolatum Free, Cruelty Free, Sustainably Produced</v>
      </c>
      <c r="AF4" s="9" t="str">
        <f>_xlfn.XLOOKUP($E4,'Copy of Raw Data'!$E:$E,'Copy of Raw Data'!AZ:AZ,"ERROR",0,1)</f>
        <v>Coconut oil, Hibiscus Flower, Shea butter</v>
      </c>
      <c r="AG4">
        <f>IF(SUMIF('Ingredients Backend'!$AG$1:$EM$1,AG$3,'Ingredients Backend'!$AG3:$EM3)&gt;=1,1,0)*$H4</f>
        <v>0</v>
      </c>
      <c r="AH4">
        <f>IF(SUMIF('Ingredients Backend'!$AG$1:$EM$1,AH$3,'Ingredients Backend'!$AG3:$EM3)&gt;=1,1,0)*$H4</f>
        <v>0</v>
      </c>
      <c r="AI4">
        <f>IF(SUMIF('Ingredients Backend'!$AG$1:$EM$1,AI$3,'Ingredients Backend'!$AG3:$EM3)&gt;=1,1,0)*$H4</f>
        <v>0</v>
      </c>
      <c r="AJ4">
        <f>IF(SUMIF('Ingredients Backend'!$AG$1:$EM$1,AJ$3,'Ingredients Backend'!$AG3:$EM3)&gt;=1,1,0)*$H4</f>
        <v>0</v>
      </c>
      <c r="AK4">
        <f>IF(SUMIF('Ingredients Backend'!$AG$1:$EM$1,AK$3,'Ingredients Backend'!$AG3:$EM3)&gt;=1,1,0)*$H4</f>
        <v>0</v>
      </c>
      <c r="AL4">
        <f>IF(SUMIF('Ingredients Backend'!$AG$1:$EM$1,AL$3,'Ingredients Backend'!$AG3:$EM3)&gt;=1,1,0)*$H4</f>
        <v>0</v>
      </c>
      <c r="AM4">
        <f>IF(SUMIF('Ingredients Backend'!$AG$1:$EM$1,AM$3,'Ingredients Backend'!$AG3:$EM3)&gt;=1,1,0)*$H4</f>
        <v>0</v>
      </c>
      <c r="AN4">
        <f>IF(SUMIF('Ingredients Backend'!$AG$1:$EM$1,AN$3,'Ingredients Backend'!$AG3:$EM3)&gt;=1,1,0)*$H4</f>
        <v>0</v>
      </c>
      <c r="AO4">
        <f>IF(SUMIF('Ingredients Backend'!$AG$1:$EM$1,AO$3,'Ingredients Backend'!$AG3:$EM3)&gt;=1,1,0)*$H4</f>
        <v>0</v>
      </c>
      <c r="AP4">
        <f>IF(SUMIF('Ingredients Backend'!$AG$1:$EM$1,AP$3,'Ingredients Backend'!$AG3:$EM3)&gt;=1,1,0)*$H4</f>
        <v>0</v>
      </c>
      <c r="AQ4">
        <f>IF(SUMIF('Ingredients Backend'!$AG$1:$EM$1,AQ$3,'Ingredients Backend'!$AG3:$EM3)&gt;=1,1,0)*$H4</f>
        <v>0</v>
      </c>
      <c r="AR4">
        <f>IF(SUMIF('Ingredients Backend'!$AG$1:$EM$1,AR$3,'Ingredients Backend'!$AG3:$EM3)&gt;=1,1,0)*$H4</f>
        <v>0</v>
      </c>
      <c r="AS4">
        <f>IF(SUMIF('Ingredients Backend'!$AG$1:$EM$1,AS$3,'Ingredients Backend'!$AG3:$EM3)&gt;=1,1,0)*$H4</f>
        <v>0</v>
      </c>
      <c r="AT4">
        <f>IF(SUMIF('Ingredients Backend'!$AG$1:$EM$1,AT$3,'Ingredients Backend'!$AG3:$EM3)&gt;=1,1,0)*$H4</f>
        <v>0</v>
      </c>
      <c r="AU4">
        <f>IF(SUMIF('Ingredients Backend'!$AG$1:$EM$1,AU$3,'Ingredients Backend'!$AG3:$EM3)&gt;=1,1,0)*$H4</f>
        <v>0</v>
      </c>
      <c r="AV4">
        <f>IF(SUMIF('Ingredients Backend'!$AG$1:$EM$1,AV$3,'Ingredients Backend'!$AG3:$EM3)&gt;=1,1,0)*$H4</f>
        <v>0</v>
      </c>
      <c r="AW4">
        <f>IF(SUMIF('Ingredients Backend'!$AG$1:$EM$1,AW$3,'Ingredients Backend'!$AG3:$EM3)&gt;=1,1,0)*$H4</f>
        <v>0</v>
      </c>
      <c r="AX4">
        <f>IF(SUMIF('Ingredients Backend'!$AG$1:$EM$1,AX$3,'Ingredients Backend'!$AG3:$EM3)&gt;=1,1,0)*$H4</f>
        <v>0</v>
      </c>
      <c r="AY4">
        <f>IF(SUMIF('Ingredients Backend'!$AG$1:$EM$1,AY$3,'Ingredients Backend'!$AG3:$EM3)&gt;=1,1,0)*$H4</f>
        <v>0</v>
      </c>
      <c r="AZ4">
        <f>IF(SUMIF('Ingredients Backend'!$AG$1:$EM$1,AZ$3,'Ingredients Backend'!$AG3:$EM3)&gt;=1,1,0)*$H4</f>
        <v>2387397.7</v>
      </c>
      <c r="BA4">
        <f>IF(SUMIF('Ingredients Backend'!$AG$1:$EM$1,BA$3,'Ingredients Backend'!$AG3:$EM3)&gt;=1,1,0)*$H4</f>
        <v>0</v>
      </c>
      <c r="BB4">
        <f>IF(SUMIF('Ingredients Backend'!$AG$1:$EM$1,BB$3,'Ingredients Backend'!$AG3:$EM3)&gt;=1,1,0)*$H4</f>
        <v>0</v>
      </c>
      <c r="BC4">
        <f>IF(SUMIF('Ingredients Backend'!$AG$1:$EM$1,BC$3,'Ingredients Backend'!$AG3:$EM3)&gt;=1,1,0)*$H4</f>
        <v>0</v>
      </c>
      <c r="BD4">
        <f>IF(SUMIF('Ingredients Backend'!$AG$1:$EM$1,BD$3,'Ingredients Backend'!$AG3:$EM3)&gt;=1,1,0)*$H4</f>
        <v>0</v>
      </c>
      <c r="BE4">
        <f>IF(SUMIF('Ingredients Backend'!$AG$1:$EM$1,BE$3,'Ingredients Backend'!$AG3:$EM3)&gt;=1,1,0)*$H4</f>
        <v>0</v>
      </c>
      <c r="BF4">
        <f>IF(SUMIF('Ingredients Backend'!$AG$1:$EM$1,BF$3,'Ingredients Backend'!$AG3:$EM3)&gt;=1,1,0)*$H4</f>
        <v>0</v>
      </c>
      <c r="BG4">
        <f>IF(SUMIF('Ingredients Backend'!$AG$1:$EM$1,BG$3,'Ingredients Backend'!$AG3:$EM3)&gt;=1,1,0)*$H4</f>
        <v>0</v>
      </c>
      <c r="BH4">
        <f>IF(SUMIF('Ingredients Backend'!$AG$1:$EM$1,BH$3,'Ingredients Backend'!$AG3:$EM3)&gt;=1,1,0)*$H4</f>
        <v>0</v>
      </c>
      <c r="BI4">
        <f>IF(SUMIF('Ingredients Backend'!$AG$1:$EM$1,BI$3,'Ingredients Backend'!$AG3:$EM3)&gt;=1,1,0)*$H4</f>
        <v>0</v>
      </c>
      <c r="BJ4">
        <f>IF(SUMIF('Ingredients Backend'!$AG$1:$EM$1,BJ$3,'Ingredients Backend'!$AG3:$EM3)&gt;=1,1,0)*$H4</f>
        <v>0</v>
      </c>
      <c r="BK4">
        <f>IF(SUMIF('Ingredients Backend'!$AG$1:$EM$1,BK$3,'Ingredients Backend'!$AG3:$EM3)&gt;=1,1,0)*$H4</f>
        <v>0</v>
      </c>
      <c r="BL4">
        <f>IF(SUMIF('Ingredients Backend'!$AG$1:$EM$1,BL$3,'Ingredients Backend'!$AG3:$EM3)&gt;=1,1,0)*$H4</f>
        <v>0</v>
      </c>
      <c r="BM4">
        <f>IF(SUMIF('Ingredients Backend'!$AG$1:$EM$1,BM$3,'Ingredients Backend'!$AG3:$EM3)&gt;=1,1,0)*$H4</f>
        <v>0</v>
      </c>
      <c r="BN4">
        <f>IF(SUMIF('Ingredients Backend'!$AG$1:$EM$1,BN$3,'Ingredients Backend'!$AG3:$EM3)&gt;=1,1,0)*$H4</f>
        <v>2387397.7</v>
      </c>
      <c r="BO4">
        <f>IF(SUMIF('Ingredients Backend'!$AG$1:$EM$1,BO$3,'Ingredients Backend'!$AG3:$EM3)&gt;=1,1,0)*$H4</f>
        <v>0</v>
      </c>
      <c r="BP4">
        <f>IF(SUMIF('Ingredients Backend'!$AG$1:$EM$1,BP$3,'Ingredients Backend'!$AG3:$EM3)&gt;=1,1,0)*$H4</f>
        <v>0</v>
      </c>
      <c r="BQ4">
        <f>IF(SUMIF('Ingredients Backend'!$AG$1:$EM$1,BQ$3,'Ingredients Backend'!$AG3:$EM3)&gt;=1,1,0)*$H4</f>
        <v>0</v>
      </c>
      <c r="BR4">
        <f>IF(SUMIF('Ingredients Backend'!$AG$1:$EM$1,BR$3,'Ingredients Backend'!$AG3:$EM3)&gt;=1,1,0)*$H4</f>
        <v>0</v>
      </c>
      <c r="BS4">
        <f>IF(SUMIF('Ingredients Backend'!$AG$1:$EM$1,BS$3,'Ingredients Backend'!$AG3:$EM3)&gt;=1,1,0)*$H4</f>
        <v>0</v>
      </c>
      <c r="BT4">
        <f>IF(SUMIF('Ingredients Backend'!$AG$1:$EM$1,BT$3,'Ingredients Backend'!$AG3:$EM3)&gt;=1,1,0)*$H4</f>
        <v>0</v>
      </c>
      <c r="BU4">
        <f>IF(SUMIF('Ingredients Backend'!$AG$1:$EM$1,BU$3,'Ingredients Backend'!$AG3:$EM3)&gt;=1,1,0)*$H4</f>
        <v>0</v>
      </c>
      <c r="BV4">
        <f>IF(SUMIF('Ingredients Backend'!$AG$1:$EM$1,BV$3,'Ingredients Backend'!$AG3:$EM3)&gt;=1,1,0)*$H4</f>
        <v>0</v>
      </c>
      <c r="BW4">
        <f>IF(SUMIF('Ingredients Backend'!$AG$1:$EM$1,BW$3,'Ingredients Backend'!$AG3:$EM3)&gt;=1,1,0)*$H4</f>
        <v>0</v>
      </c>
      <c r="BX4">
        <f>IF(SUMIF('Ingredients Backend'!$AG$1:$EM$1,BX$3,'Ingredients Backend'!$AG3:$EM3)&gt;=1,1,0)*$H4</f>
        <v>0</v>
      </c>
      <c r="BY4">
        <f>IF(SUMIF('Ingredients Backend'!$AG$1:$EM$1,BY$3,'Ingredients Backend'!$AG3:$EM3)&gt;=1,1,0)*$H4</f>
        <v>0</v>
      </c>
      <c r="BZ4">
        <f>IF(SUMIF('Ingredients Backend'!$AG$1:$EM$1,BZ$3,'Ingredients Backend'!$AG3:$EM3)&gt;=1,1,0)*$H4</f>
        <v>0</v>
      </c>
      <c r="CA4">
        <f>IF(SUMIF('Ingredients Backend'!$AG$1:$EM$1,CA$3,'Ingredients Backend'!$AG3:$EM3)&gt;=1,1,0)*$H4</f>
        <v>0</v>
      </c>
      <c r="CB4">
        <f>IF(SUMIF('Ingredients Backend'!$AG$1:$EM$1,CB$3,'Ingredients Backend'!$AG3:$EM3)&gt;=1,1,0)*$H4</f>
        <v>0</v>
      </c>
      <c r="CC4">
        <f>IF(SUMIF('Ingredients Backend'!$AG$1:$EM$1,CC$3,'Ingredients Backend'!$AG3:$EM3)&gt;=1,1,0)*$H4</f>
        <v>0</v>
      </c>
      <c r="CD4">
        <f>IF(SUMIF('Ingredients Backend'!$AG$1:$EM$1,CD$3,'Ingredients Backend'!$AG3:$EM3)&gt;=1,1,0)*$H4</f>
        <v>0</v>
      </c>
      <c r="CE4">
        <f>IF(SUMIF('Ingredients Backend'!$AG$1:$EM$1,CE$3,'Ingredients Backend'!$AG3:$EM3)&gt;=1,1,0)*$H4</f>
        <v>0</v>
      </c>
      <c r="CF4">
        <f>IF(SUMIF('Ingredients Backend'!$AG$1:$EM$1,CF$3,'Ingredients Backend'!$AG3:$EM3)&gt;=1,1,0)*$H4</f>
        <v>0</v>
      </c>
      <c r="CG4">
        <f>IF(SUMIF('Ingredients Backend'!$AG$1:$EM$1,CG$3,'Ingredients Backend'!$AG3:$EM3)&gt;=1,1,0)*$H4</f>
        <v>0</v>
      </c>
      <c r="CH4">
        <f>IF(SUMIF('Ingredients Backend'!$AG$1:$EM$1,CH$3,'Ingredients Backend'!$AG3:$EM3)&gt;=1,1,0)*$H4</f>
        <v>0</v>
      </c>
      <c r="CI4">
        <f>IF(SUMIF('Ingredients Backend'!$AG$1:$EM$1,CI$3,'Ingredients Backend'!$AG3:$EM3)&gt;=1,1,0)*$H4</f>
        <v>0</v>
      </c>
      <c r="CJ4">
        <f>IF(SUMIF('Ingredients Backend'!$AG$1:$EM$1,CJ$3,'Ingredients Backend'!$AG3:$EM3)&gt;=1,1,0)*$H4</f>
        <v>0</v>
      </c>
      <c r="CK4">
        <f>IF(SUMIF('Ingredients Backend'!$AG$1:$EM$1,CK$3,'Ingredients Backend'!$AG3:$EM3)&gt;=1,1,0)*$H4</f>
        <v>0</v>
      </c>
      <c r="CL4">
        <f>IF(SUMIF('Ingredients Backend'!$AG$1:$EM$1,CL$3,'Ingredients Backend'!$AG3:$EM3)&gt;=1,1,0)*$H4</f>
        <v>0</v>
      </c>
      <c r="CM4">
        <f>IF(SUMIF('Ingredients Backend'!$AG$1:$EM$1,CM$3,'Ingredients Backend'!$AG3:$EM3)&gt;=1,1,0)*$H4</f>
        <v>0</v>
      </c>
      <c r="CN4">
        <f>IF(SUMIF('Ingredients Backend'!$AG$1:$EM$1,CN$3,'Ingredients Backend'!$AG3:$EM3)&gt;=1,1,0)*$H4</f>
        <v>0</v>
      </c>
      <c r="CO4">
        <f>IF(SUMIF('Ingredients Backend'!$AG$1:$EM$1,CO$3,'Ingredients Backend'!$AG3:$EM3)&gt;=1,1,0)*$H4</f>
        <v>0</v>
      </c>
      <c r="CP4">
        <f>IF(SUMIF('Ingredients Backend'!$AG$1:$EM$1,CP$3,'Ingredients Backend'!$AG3:$EM3)&gt;=1,1,0)*$H4</f>
        <v>0</v>
      </c>
      <c r="CQ4">
        <f>IF(SUMIF('Ingredients Backend'!$AG$1:$EM$1,CQ$3,'Ingredients Backend'!$AG3:$EM3)&gt;=1,1,0)*$H4</f>
        <v>0</v>
      </c>
      <c r="CR4">
        <f>IF(SUMIF('Ingredients Backend'!$AG$1:$EM$1,CR$3,'Ingredients Backend'!$AG3:$EM3)&gt;=1,1,0)*$H4</f>
        <v>0</v>
      </c>
      <c r="CS4">
        <f>IF(SUMIF('Ingredients Backend'!$AG$1:$EM$1,CS$3,'Ingredients Backend'!$AG3:$EM3)&gt;=1,1,0)*$H4</f>
        <v>0</v>
      </c>
      <c r="CT4">
        <f>IF(SUMIF('Ingredients Backend'!$AG$1:$EM$1,CT$3,'Ingredients Backend'!$AG3:$EM3)&gt;=1,1,0)*$H4</f>
        <v>0</v>
      </c>
      <c r="CU4">
        <f>IF(SUMIF('Ingredients Backend'!$AG$1:$EM$1,CU$3,'Ingredients Backend'!$AG3:$EM3)&gt;=1,1,0)*$H4</f>
        <v>2387397.7</v>
      </c>
      <c r="CV4">
        <f>IF(SUMIF('Ingredients Backend'!$AG$1:$EM$1,CV$3,'Ingredients Backend'!$AG3:$EM3)&gt;=1,1,0)*$H4</f>
        <v>0</v>
      </c>
      <c r="CW4">
        <f>IF(SUMIF('Ingredients Backend'!$AG$1:$EM$1,CW$3,'Ingredients Backend'!$AG3:$EM3)&gt;=1,1,0)*$H4</f>
        <v>0</v>
      </c>
      <c r="CX4">
        <f>IF(SUMIF('Ingredients Backend'!$AG$1:$EM$1,CX$3,'Ingredients Backend'!$AG3:$EM3)&gt;=1,1,0)*$H4</f>
        <v>0</v>
      </c>
      <c r="CY4">
        <f>IF(SUMIF('Ingredients Backend'!$AG$1:$EM$1,CY$3,'Ingredients Backend'!$AG3:$EM3)&gt;=1,1,0)*$H4</f>
        <v>0</v>
      </c>
      <c r="CZ4">
        <f>IF(SUMIF('Ingredients Backend'!$AG$1:$EM$1,CZ$3,'Ingredients Backend'!$AG3:$EM3)&gt;=1,1,0)*$H4</f>
        <v>0</v>
      </c>
      <c r="DA4">
        <f>IF(SUMIF('Ingredients Backend'!$AG$1:$EM$1,DA$3,'Ingredients Backend'!$AG3:$EM3)&gt;=1,1,0)*$H4</f>
        <v>0</v>
      </c>
      <c r="DB4">
        <f>IF(SUMIF('Ingredients Backend'!$AG$1:$EM$1,DB$3,'Ingredients Backend'!$AG3:$EM3)&gt;=1,1,0)*$H4</f>
        <v>0</v>
      </c>
      <c r="DC4">
        <f>IF(SUMIF('Ingredients Backend'!$AG$1:$EM$1,DC$3,'Ingredients Backend'!$AG3:$EM3)&gt;=1,1,0)*$H4</f>
        <v>0</v>
      </c>
      <c r="DD4">
        <f>IF(SUMIF('Ingredients Backend'!$AG$1:$EM$1,DD$3,'Ingredients Backend'!$AG3:$EM3)&gt;=1,1,0)*$H4</f>
        <v>0</v>
      </c>
      <c r="DE4">
        <f>IF(SUMIF('Ingredients Backend'!$AG$1:$EM$1,DE$3,'Ingredients Backend'!$AG3:$EM3)&gt;=1,1,0)*$H4</f>
        <v>0</v>
      </c>
      <c r="DF4">
        <f>IF(SUMIF('Ingredients Backend'!$AG$1:$EM$1,DF$3,'Ingredients Backend'!$AG3:$EM3)&gt;=1,1,0)*$H4</f>
        <v>0</v>
      </c>
      <c r="DG4">
        <f>IF(SUMIF('Ingredients Backend'!$AG$1:$EM$1,DG$3,'Ingredients Backend'!$AG3:$EM3)&gt;=1,1,0)*$H4</f>
        <v>0</v>
      </c>
      <c r="DH4">
        <f>IF(SUMIF('Ingredients Backend'!$AG$1:$EM$1,DH$3,'Ingredients Backend'!$AG3:$EM3)&gt;=1,1,0)*$H4</f>
        <v>0</v>
      </c>
      <c r="DI4">
        <f>IF(SUMIF('Ingredients Backend'!$AG$1:$EM$1,DI$3,'Ingredients Backend'!$AG3:$EM3)&gt;=1,1,0)*$H4</f>
        <v>0</v>
      </c>
      <c r="DJ4">
        <f>IF(SUMIF('Ingredients Backend'!$AG$1:$EM$1,DJ$3,'Ingredients Backend'!$AG3:$EM3)&gt;=1,1,0)*$H4</f>
        <v>0</v>
      </c>
      <c r="DK4">
        <f>IF(SUMIF('Ingredients Backend'!$AG$1:$EM$1,DK$3,'Ingredients Backend'!$AG3:$EM3)&gt;=1,1,0)*$H4</f>
        <v>0</v>
      </c>
      <c r="DL4">
        <f>IF(SUMIF('Ingredients Backend'!$AG$1:$EM$1,DL$3,'Ingredients Backend'!$AG3:$EM3)&gt;=1,1,0)*$H4</f>
        <v>0</v>
      </c>
    </row>
    <row r="5" spans="1:116">
      <c r="A5" s="9" t="str">
        <f>_xlfn.XLOOKUP($E5,'Copy of Raw Data'!$E:$E,'Copy of Raw Data'!A:A,"ERROR",0,1)</f>
        <v>US</v>
      </c>
      <c r="B5" s="9" t="str">
        <f>_xlfn.XLOOKUP($E5,'Copy of Raw Data'!$E:$E,'Copy of Raw Data'!B:B,"ERROR",0,1)</f>
        <v>Hair Mousses</v>
      </c>
      <c r="C5" s="9" t="str">
        <f>_xlfn.XLOOKUP($E5,'Copy of Raw Data'!$E:$E,'Copy of Raw Data'!C:C,"ERROR",0,1)</f>
        <v>Lottabody</v>
      </c>
      <c r="D5" s="9" t="str">
        <f>_xlfn.XLOOKUP($E5,'Copy of Raw Data'!$E:$E,'Copy of Raw Data'!D:D,"ERROR",0,1)</f>
        <v>www.amazon.com/dp/B000TG63EW</v>
      </c>
      <c r="E5" s="9" t="s">
        <v>41</v>
      </c>
      <c r="F5" s="9" t="str">
        <f>_xlfn.XLOOKUP($E5,'Copy of Raw Data'!$E:$E,'Copy of Raw Data'!F:F,"ERROR",0,1)</f>
        <v>Lottabody Coconut Oil and Shea Wrap Me Foaming Curl Mousse , Creates Soft Wraps, Hair Mousse for Curly Hair, Defines Curls, Anti Frizz, 7 Fl Oz</v>
      </c>
      <c r="G5" s="9">
        <f>_xlfn.XLOOKUP($E5,'Copy of Raw Data'!$E:$E,'Copy of Raw Data'!G:G,"ERROR",0,1)</f>
        <v>415461</v>
      </c>
      <c r="H5" s="9">
        <f>_xlfn.XLOOKUP($E5,'Copy of Raw Data'!$E:$E,'Copy of Raw Data'!H:H,"ERROR",0,1)</f>
        <v>1661902.52</v>
      </c>
      <c r="I5" s="9">
        <f>_xlfn.XLOOKUP($E5,'Copy of Raw Data'!$E:$E,'Copy of Raw Data'!I:I,"ERROR",0,1)</f>
        <v>0.0422119899619746</v>
      </c>
      <c r="J5" s="9" t="str">
        <f>_xlfn.XLOOKUP($E5,'Copy of Raw Data'!$E:$E,'Copy of Raw Data'!J:J,"ERROR",0,1)</f>
        <v>Yes</v>
      </c>
      <c r="K5" s="15"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0 to 5</v>
      </c>
      <c r="L5" s="9">
        <f>_xlfn.XLOOKUP($E5,'Copy of Raw Data'!$E:$E,'Copy of Raw Data'!L:L,"ERROR",0,1)</f>
        <v>4.04</v>
      </c>
      <c r="M5" s="15"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 to 10</v>
      </c>
      <c r="N5" s="9">
        <f>_xlfn.XLOOKUP($E5,'Copy of Raw Data'!$E:$E,'Copy of Raw Data'!N:N,"ERROR",0,1)</f>
        <v>7.99</v>
      </c>
      <c r="O5" s="15"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40% to 50%</v>
      </c>
      <c r="P5" s="16">
        <f t="shared" ref="P5:P68" si="2">(N5-L5)/N5</f>
        <v>0.494367959949937</v>
      </c>
      <c r="Q5" s="9">
        <f>_xlfn.XLOOKUP($E5,'Copy of Raw Data'!$E:$E,'Copy of Raw Data'!Q:Q,"ERROR",0,1)</f>
        <v>7</v>
      </c>
      <c r="R5" s="9" t="str">
        <f>_xlfn.XLOOKUP($E5,'Copy of Raw Data'!$E:$E,'Copy of Raw Data'!R:R,"ERROR",0,1)</f>
        <v>fl oz</v>
      </c>
      <c r="S5" s="17">
        <f t="shared" ref="S5:S68" si="3">L5/Z5</f>
        <v>0.554945054945055</v>
      </c>
      <c r="T5" s="9" t="str">
        <f t="array" ref="T5">_xlfn.IFS(AND(S5&gt;0,S5&lt;=0.05),"0 to 0.05",AND(S5&gt;0.05,S5&lt;=0.1),"0.05 to 0.1",AND(S5&gt;0.1,S5&lt;=0.2),"0.1 to 0.2",AND(S5&gt;0.2,S5&lt;=0.3),"0.2 to 0.3",AND(S5&gt;0.3,S5&lt;=0.4),"0.3 to 0.4",AND(S5&gt;0.4,S5&lt;=0.5),"0.4 to 0.5",AND(S5&gt;0.5,S5&lt;=0.75),"0.5 to 0.75",AND(S5&gt;0.75,S5&lt;=1),"0.75 to 1",AND(S5&gt;1,S5&lt;=2),"1 to 2",AND(S5&gt;2,S5&lt;=3),"2 to 3",AND(S5&gt;3,S5&lt;=4),"3 to 4",AND(S5&gt;4,S5&lt;=5),"4 to 5",AND(S5&gt;5,S5&lt;=10),"5 to 10",S5&gt;10,"10+")</f>
        <v>0.5 to 0.75</v>
      </c>
      <c r="U5" s="17"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7">
        <f t="shared" ref="V5:V68" si="4">N5/($Z5*29.57)</f>
        <v>0.0371162486482067</v>
      </c>
      <c r="W5" s="17"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7">
        <f t="shared" ref="X5:X68" si="5">L5/($Z5*29.57)</f>
        <v>0.0187671645229981</v>
      </c>
      <c r="Y5" s="9"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17">
        <f t="array" ref="Z5">_xlfn.IFS(AA5="oz",_xlfn.IFS(R5="oz",Q5,R5="fl oz",Q5*1.04,R5="ml",Q5*0.0338),AA5="fl oz",_xlfn.IFS(R5="oz",Q5/1.04,R5="fl oz",Q5,R5="ml",Q5*0.0338/1.04),AA5="ml",_xlfn.IFS(R5="oz",Q5/0.0338,R5="fl oz",Q5*1.04/0.0338,R5="ml",Q5))</f>
        <v>7.28</v>
      </c>
      <c r="AA5" s="9" t="str">
        <f>_xlfn.XLOOKUP($E5,'Copy of Raw Data'!$E:$E,'Copy of Raw Data'!AA:AA,"ERROR",0,1)</f>
        <v>oz</v>
      </c>
      <c r="AB5" s="9" t="str">
        <f>_xlfn.XLOOKUP($E5,'Copy of Raw Data'!$E:$E,'Copy of Raw Data'!AB:AB,"ERROR",0,1)</f>
        <v>Pump Bottle</v>
      </c>
      <c r="AC5" s="9" t="str">
        <f>_xlfn.XLOOKUP($E5,'Copy of Raw Data'!$E:$E,'Copy of Raw Data'!AC:AC,"ERROR",0,1)</f>
        <v>Pack of 1</v>
      </c>
      <c r="AD5" s="9" t="str">
        <f>_xlfn.XLOOKUP($E5,'Copy of Raw Data'!$E:$E,'Copy of Raw Data'!AD:AD,"ERROR",0,1)</f>
        <v>Frizz Control, Moisturising, Curl Enhancing, Shine, Fast Drying</v>
      </c>
      <c r="AE5" s="9" t="str">
        <f>_xlfn.XLOOKUP($E5,'Copy of Raw Data'!$E:$E,'Copy of Raw Data'!AO:AO,"ERROR",0,1)</f>
        <v>NA</v>
      </c>
      <c r="AF5" s="9" t="str">
        <f>_xlfn.XLOOKUP($E5,'Copy of Raw Data'!$E:$E,'Copy of Raw Data'!AZ:AZ,"ERROR",0,1)</f>
        <v>Coconut Oil, Shea Oil</v>
      </c>
      <c r="AG5">
        <f>IF(SUMIF('Ingredients Backend'!$AG$1:$EM$1,AG$3,'Ingredients Backend'!$AG4:$EM4)&gt;=1,1,0)*$H5</f>
        <v>0</v>
      </c>
      <c r="AH5">
        <f>IF(SUMIF('Ingredients Backend'!$AG$1:$EM$1,AH$3,'Ingredients Backend'!$AG4:$EM4)&gt;=1,1,0)*$H5</f>
        <v>0</v>
      </c>
      <c r="AI5">
        <f>IF(SUMIF('Ingredients Backend'!$AG$1:$EM$1,AI$3,'Ingredients Backend'!$AG4:$EM4)&gt;=1,1,0)*$H5</f>
        <v>0</v>
      </c>
      <c r="AJ5">
        <f>IF(SUMIF('Ingredients Backend'!$AG$1:$EM$1,AJ$3,'Ingredients Backend'!$AG4:$EM4)&gt;=1,1,0)*$H5</f>
        <v>0</v>
      </c>
      <c r="AK5">
        <f>IF(SUMIF('Ingredients Backend'!$AG$1:$EM$1,AK$3,'Ingredients Backend'!$AG4:$EM4)&gt;=1,1,0)*$H5</f>
        <v>0</v>
      </c>
      <c r="AL5">
        <f>IF(SUMIF('Ingredients Backend'!$AG$1:$EM$1,AL$3,'Ingredients Backend'!$AG4:$EM4)&gt;=1,1,0)*$H5</f>
        <v>0</v>
      </c>
      <c r="AM5">
        <f>IF(SUMIF('Ingredients Backend'!$AG$1:$EM$1,AM$3,'Ingredients Backend'!$AG4:$EM4)&gt;=1,1,0)*$H5</f>
        <v>0</v>
      </c>
      <c r="AN5">
        <f>IF(SUMIF('Ingredients Backend'!$AG$1:$EM$1,AN$3,'Ingredients Backend'!$AG4:$EM4)&gt;=1,1,0)*$H5</f>
        <v>0</v>
      </c>
      <c r="AO5">
        <f>IF(SUMIF('Ingredients Backend'!$AG$1:$EM$1,AO$3,'Ingredients Backend'!$AG4:$EM4)&gt;=1,1,0)*$H5</f>
        <v>0</v>
      </c>
      <c r="AP5">
        <f>IF(SUMIF('Ingredients Backend'!$AG$1:$EM$1,AP$3,'Ingredients Backend'!$AG4:$EM4)&gt;=1,1,0)*$H5</f>
        <v>0</v>
      </c>
      <c r="AQ5">
        <f>IF(SUMIF('Ingredients Backend'!$AG$1:$EM$1,AQ$3,'Ingredients Backend'!$AG4:$EM4)&gt;=1,1,0)*$H5</f>
        <v>0</v>
      </c>
      <c r="AR5">
        <f>IF(SUMIF('Ingredients Backend'!$AG$1:$EM$1,AR$3,'Ingredients Backend'!$AG4:$EM4)&gt;=1,1,0)*$H5</f>
        <v>0</v>
      </c>
      <c r="AS5">
        <f>IF(SUMIF('Ingredients Backend'!$AG$1:$EM$1,AS$3,'Ingredients Backend'!$AG4:$EM4)&gt;=1,1,0)*$H5</f>
        <v>0</v>
      </c>
      <c r="AT5">
        <f>IF(SUMIF('Ingredients Backend'!$AG$1:$EM$1,AT$3,'Ingredients Backend'!$AG4:$EM4)&gt;=1,1,0)*$H5</f>
        <v>0</v>
      </c>
      <c r="AU5">
        <f>IF(SUMIF('Ingredients Backend'!$AG$1:$EM$1,AU$3,'Ingredients Backend'!$AG4:$EM4)&gt;=1,1,0)*$H5</f>
        <v>0</v>
      </c>
      <c r="AV5">
        <f>IF(SUMIF('Ingredients Backend'!$AG$1:$EM$1,AV$3,'Ingredients Backend'!$AG4:$EM4)&gt;=1,1,0)*$H5</f>
        <v>0</v>
      </c>
      <c r="AW5">
        <f>IF(SUMIF('Ingredients Backend'!$AG$1:$EM$1,AW$3,'Ingredients Backend'!$AG4:$EM4)&gt;=1,1,0)*$H5</f>
        <v>0</v>
      </c>
      <c r="AX5">
        <f>IF(SUMIF('Ingredients Backend'!$AG$1:$EM$1,AX$3,'Ingredients Backend'!$AG4:$EM4)&gt;=1,1,0)*$H5</f>
        <v>0</v>
      </c>
      <c r="AY5">
        <f>IF(SUMIF('Ingredients Backend'!$AG$1:$EM$1,AY$3,'Ingredients Backend'!$AG4:$EM4)&gt;=1,1,0)*$H5</f>
        <v>0</v>
      </c>
      <c r="AZ5">
        <f>IF(SUMIF('Ingredients Backend'!$AG$1:$EM$1,AZ$3,'Ingredients Backend'!$AG4:$EM4)&gt;=1,1,0)*$H5</f>
        <v>1661902.52</v>
      </c>
      <c r="BA5">
        <f>IF(SUMIF('Ingredients Backend'!$AG$1:$EM$1,BA$3,'Ingredients Backend'!$AG4:$EM4)&gt;=1,1,0)*$H5</f>
        <v>0</v>
      </c>
      <c r="BB5">
        <f>IF(SUMIF('Ingredients Backend'!$AG$1:$EM$1,BB$3,'Ingredients Backend'!$AG4:$EM4)&gt;=1,1,0)*$H5</f>
        <v>0</v>
      </c>
      <c r="BC5">
        <f>IF(SUMIF('Ingredients Backend'!$AG$1:$EM$1,BC$3,'Ingredients Backend'!$AG4:$EM4)&gt;=1,1,0)*$H5</f>
        <v>0</v>
      </c>
      <c r="BD5">
        <f>IF(SUMIF('Ingredients Backend'!$AG$1:$EM$1,BD$3,'Ingredients Backend'!$AG4:$EM4)&gt;=1,1,0)*$H5</f>
        <v>0</v>
      </c>
      <c r="BE5">
        <f>IF(SUMIF('Ingredients Backend'!$AG$1:$EM$1,BE$3,'Ingredients Backend'!$AG4:$EM4)&gt;=1,1,0)*$H5</f>
        <v>0</v>
      </c>
      <c r="BF5">
        <f>IF(SUMIF('Ingredients Backend'!$AG$1:$EM$1,BF$3,'Ingredients Backend'!$AG4:$EM4)&gt;=1,1,0)*$H5</f>
        <v>0</v>
      </c>
      <c r="BG5">
        <f>IF(SUMIF('Ingredients Backend'!$AG$1:$EM$1,BG$3,'Ingredients Backend'!$AG4:$EM4)&gt;=1,1,0)*$H5</f>
        <v>0</v>
      </c>
      <c r="BH5">
        <f>IF(SUMIF('Ingredients Backend'!$AG$1:$EM$1,BH$3,'Ingredients Backend'!$AG4:$EM4)&gt;=1,1,0)*$H5</f>
        <v>0</v>
      </c>
      <c r="BI5">
        <f>IF(SUMIF('Ingredients Backend'!$AG$1:$EM$1,BI$3,'Ingredients Backend'!$AG4:$EM4)&gt;=1,1,0)*$H5</f>
        <v>0</v>
      </c>
      <c r="BJ5">
        <f>IF(SUMIF('Ingredients Backend'!$AG$1:$EM$1,BJ$3,'Ingredients Backend'!$AG4:$EM4)&gt;=1,1,0)*$H5</f>
        <v>0</v>
      </c>
      <c r="BK5">
        <f>IF(SUMIF('Ingredients Backend'!$AG$1:$EM$1,BK$3,'Ingredients Backend'!$AG4:$EM4)&gt;=1,1,0)*$H5</f>
        <v>0</v>
      </c>
      <c r="BL5">
        <f>IF(SUMIF('Ingredients Backend'!$AG$1:$EM$1,BL$3,'Ingredients Backend'!$AG4:$EM4)&gt;=1,1,0)*$H5</f>
        <v>0</v>
      </c>
      <c r="BM5">
        <f>IF(SUMIF('Ingredients Backend'!$AG$1:$EM$1,BM$3,'Ingredients Backend'!$AG4:$EM4)&gt;=1,1,0)*$H5</f>
        <v>0</v>
      </c>
      <c r="BN5">
        <f>IF(SUMIF('Ingredients Backend'!$AG$1:$EM$1,BN$3,'Ingredients Backend'!$AG4:$EM4)&gt;=1,1,0)*$H5</f>
        <v>0</v>
      </c>
      <c r="BO5">
        <f>IF(SUMIF('Ingredients Backend'!$AG$1:$EM$1,BO$3,'Ingredients Backend'!$AG4:$EM4)&gt;=1,1,0)*$H5</f>
        <v>0</v>
      </c>
      <c r="BP5">
        <f>IF(SUMIF('Ingredients Backend'!$AG$1:$EM$1,BP$3,'Ingredients Backend'!$AG4:$EM4)&gt;=1,1,0)*$H5</f>
        <v>0</v>
      </c>
      <c r="BQ5">
        <f>IF(SUMIF('Ingredients Backend'!$AG$1:$EM$1,BQ$3,'Ingredients Backend'!$AG4:$EM4)&gt;=1,1,0)*$H5</f>
        <v>0</v>
      </c>
      <c r="BR5">
        <f>IF(SUMIF('Ingredients Backend'!$AG$1:$EM$1,BR$3,'Ingredients Backend'!$AG4:$EM4)&gt;=1,1,0)*$H5</f>
        <v>0</v>
      </c>
      <c r="BS5">
        <f>IF(SUMIF('Ingredients Backend'!$AG$1:$EM$1,BS$3,'Ingredients Backend'!$AG4:$EM4)&gt;=1,1,0)*$H5</f>
        <v>0</v>
      </c>
      <c r="BT5">
        <f>IF(SUMIF('Ingredients Backend'!$AG$1:$EM$1,BT$3,'Ingredients Backend'!$AG4:$EM4)&gt;=1,1,0)*$H5</f>
        <v>0</v>
      </c>
      <c r="BU5">
        <f>IF(SUMIF('Ingredients Backend'!$AG$1:$EM$1,BU$3,'Ingredients Backend'!$AG4:$EM4)&gt;=1,1,0)*$H5</f>
        <v>0</v>
      </c>
      <c r="BV5">
        <f>IF(SUMIF('Ingredients Backend'!$AG$1:$EM$1,BV$3,'Ingredients Backend'!$AG4:$EM4)&gt;=1,1,0)*$H5</f>
        <v>0</v>
      </c>
      <c r="BW5">
        <f>IF(SUMIF('Ingredients Backend'!$AG$1:$EM$1,BW$3,'Ingredients Backend'!$AG4:$EM4)&gt;=1,1,0)*$H5</f>
        <v>0</v>
      </c>
      <c r="BX5">
        <f>IF(SUMIF('Ingredients Backend'!$AG$1:$EM$1,BX$3,'Ingredients Backend'!$AG4:$EM4)&gt;=1,1,0)*$H5</f>
        <v>0</v>
      </c>
      <c r="BY5">
        <f>IF(SUMIF('Ingredients Backend'!$AG$1:$EM$1,BY$3,'Ingredients Backend'!$AG4:$EM4)&gt;=1,1,0)*$H5</f>
        <v>0</v>
      </c>
      <c r="BZ5">
        <f>IF(SUMIF('Ingredients Backend'!$AG$1:$EM$1,BZ$3,'Ingredients Backend'!$AG4:$EM4)&gt;=1,1,0)*$H5</f>
        <v>0</v>
      </c>
      <c r="CA5">
        <f>IF(SUMIF('Ingredients Backend'!$AG$1:$EM$1,CA$3,'Ingredients Backend'!$AG4:$EM4)&gt;=1,1,0)*$H5</f>
        <v>0</v>
      </c>
      <c r="CB5">
        <f>IF(SUMIF('Ingredients Backend'!$AG$1:$EM$1,CB$3,'Ingredients Backend'!$AG4:$EM4)&gt;=1,1,0)*$H5</f>
        <v>0</v>
      </c>
      <c r="CC5">
        <f>IF(SUMIF('Ingredients Backend'!$AG$1:$EM$1,CC$3,'Ingredients Backend'!$AG4:$EM4)&gt;=1,1,0)*$H5</f>
        <v>0</v>
      </c>
      <c r="CD5">
        <f>IF(SUMIF('Ingredients Backend'!$AG$1:$EM$1,CD$3,'Ingredients Backend'!$AG4:$EM4)&gt;=1,1,0)*$H5</f>
        <v>0</v>
      </c>
      <c r="CE5">
        <f>IF(SUMIF('Ingredients Backend'!$AG$1:$EM$1,CE$3,'Ingredients Backend'!$AG4:$EM4)&gt;=1,1,0)*$H5</f>
        <v>0</v>
      </c>
      <c r="CF5">
        <f>IF(SUMIF('Ingredients Backend'!$AG$1:$EM$1,CF$3,'Ingredients Backend'!$AG4:$EM4)&gt;=1,1,0)*$H5</f>
        <v>0</v>
      </c>
      <c r="CG5">
        <f>IF(SUMIF('Ingredients Backend'!$AG$1:$EM$1,CG$3,'Ingredients Backend'!$AG4:$EM4)&gt;=1,1,0)*$H5</f>
        <v>0</v>
      </c>
      <c r="CH5">
        <f>IF(SUMIF('Ingredients Backend'!$AG$1:$EM$1,CH$3,'Ingredients Backend'!$AG4:$EM4)&gt;=1,1,0)*$H5</f>
        <v>0</v>
      </c>
      <c r="CI5">
        <f>IF(SUMIF('Ingredients Backend'!$AG$1:$EM$1,CI$3,'Ingredients Backend'!$AG4:$EM4)&gt;=1,1,0)*$H5</f>
        <v>0</v>
      </c>
      <c r="CJ5">
        <f>IF(SUMIF('Ingredients Backend'!$AG$1:$EM$1,CJ$3,'Ingredients Backend'!$AG4:$EM4)&gt;=1,1,0)*$H5</f>
        <v>0</v>
      </c>
      <c r="CK5">
        <f>IF(SUMIF('Ingredients Backend'!$AG$1:$EM$1,CK$3,'Ingredients Backend'!$AG4:$EM4)&gt;=1,1,0)*$H5</f>
        <v>0</v>
      </c>
      <c r="CL5">
        <f>IF(SUMIF('Ingredients Backend'!$AG$1:$EM$1,CL$3,'Ingredients Backend'!$AG4:$EM4)&gt;=1,1,0)*$H5</f>
        <v>0</v>
      </c>
      <c r="CM5">
        <f>IF(SUMIF('Ingredients Backend'!$AG$1:$EM$1,CM$3,'Ingredients Backend'!$AG4:$EM4)&gt;=1,1,0)*$H5</f>
        <v>0</v>
      </c>
      <c r="CN5">
        <f>IF(SUMIF('Ingredients Backend'!$AG$1:$EM$1,CN$3,'Ingredients Backend'!$AG4:$EM4)&gt;=1,1,0)*$H5</f>
        <v>0</v>
      </c>
      <c r="CO5">
        <f>IF(SUMIF('Ingredients Backend'!$AG$1:$EM$1,CO$3,'Ingredients Backend'!$AG4:$EM4)&gt;=1,1,0)*$H5</f>
        <v>0</v>
      </c>
      <c r="CP5">
        <f>IF(SUMIF('Ingredients Backend'!$AG$1:$EM$1,CP$3,'Ingredients Backend'!$AG4:$EM4)&gt;=1,1,0)*$H5</f>
        <v>0</v>
      </c>
      <c r="CQ5">
        <f>IF(SUMIF('Ingredients Backend'!$AG$1:$EM$1,CQ$3,'Ingredients Backend'!$AG4:$EM4)&gt;=1,1,0)*$H5</f>
        <v>0</v>
      </c>
      <c r="CR5">
        <f>IF(SUMIF('Ingredients Backend'!$AG$1:$EM$1,CR$3,'Ingredients Backend'!$AG4:$EM4)&gt;=1,1,0)*$H5</f>
        <v>0</v>
      </c>
      <c r="CS5">
        <f>IF(SUMIF('Ingredients Backend'!$AG$1:$EM$1,CS$3,'Ingredients Backend'!$AG4:$EM4)&gt;=1,1,0)*$H5</f>
        <v>0</v>
      </c>
      <c r="CT5">
        <f>IF(SUMIF('Ingredients Backend'!$AG$1:$EM$1,CT$3,'Ingredients Backend'!$AG4:$EM4)&gt;=1,1,0)*$H5</f>
        <v>0</v>
      </c>
      <c r="CU5">
        <f>IF(SUMIF('Ingredients Backend'!$AG$1:$EM$1,CU$3,'Ingredients Backend'!$AG4:$EM4)&gt;=1,1,0)*$H5</f>
        <v>0</v>
      </c>
      <c r="CV5">
        <f>IF(SUMIF('Ingredients Backend'!$AG$1:$EM$1,CV$3,'Ingredients Backend'!$AG4:$EM4)&gt;=1,1,0)*$H5</f>
        <v>1661902.52</v>
      </c>
      <c r="CW5">
        <f>IF(SUMIF('Ingredients Backend'!$AG$1:$EM$1,CW$3,'Ingredients Backend'!$AG4:$EM4)&gt;=1,1,0)*$H5</f>
        <v>0</v>
      </c>
      <c r="CX5">
        <f>IF(SUMIF('Ingredients Backend'!$AG$1:$EM$1,CX$3,'Ingredients Backend'!$AG4:$EM4)&gt;=1,1,0)*$H5</f>
        <v>0</v>
      </c>
      <c r="CY5">
        <f>IF(SUMIF('Ingredients Backend'!$AG$1:$EM$1,CY$3,'Ingredients Backend'!$AG4:$EM4)&gt;=1,1,0)*$H5</f>
        <v>0</v>
      </c>
      <c r="CZ5">
        <f>IF(SUMIF('Ingredients Backend'!$AG$1:$EM$1,CZ$3,'Ingredients Backend'!$AG4:$EM4)&gt;=1,1,0)*$H5</f>
        <v>0</v>
      </c>
      <c r="DA5">
        <f>IF(SUMIF('Ingredients Backend'!$AG$1:$EM$1,DA$3,'Ingredients Backend'!$AG4:$EM4)&gt;=1,1,0)*$H5</f>
        <v>0</v>
      </c>
      <c r="DB5">
        <f>IF(SUMIF('Ingredients Backend'!$AG$1:$EM$1,DB$3,'Ingredients Backend'!$AG4:$EM4)&gt;=1,1,0)*$H5</f>
        <v>0</v>
      </c>
      <c r="DC5">
        <f>IF(SUMIF('Ingredients Backend'!$AG$1:$EM$1,DC$3,'Ingredients Backend'!$AG4:$EM4)&gt;=1,1,0)*$H5</f>
        <v>0</v>
      </c>
      <c r="DD5">
        <f>IF(SUMIF('Ingredients Backend'!$AG$1:$EM$1,DD$3,'Ingredients Backend'!$AG4:$EM4)&gt;=1,1,0)*$H5</f>
        <v>0</v>
      </c>
      <c r="DE5">
        <f>IF(SUMIF('Ingredients Backend'!$AG$1:$EM$1,DE$3,'Ingredients Backend'!$AG4:$EM4)&gt;=1,1,0)*$H5</f>
        <v>0</v>
      </c>
      <c r="DF5">
        <f>IF(SUMIF('Ingredients Backend'!$AG$1:$EM$1,DF$3,'Ingredients Backend'!$AG4:$EM4)&gt;=1,1,0)*$H5</f>
        <v>0</v>
      </c>
      <c r="DG5">
        <f>IF(SUMIF('Ingredients Backend'!$AG$1:$EM$1,DG$3,'Ingredients Backend'!$AG4:$EM4)&gt;=1,1,0)*$H5</f>
        <v>0</v>
      </c>
      <c r="DH5">
        <f>IF(SUMIF('Ingredients Backend'!$AG$1:$EM$1,DH$3,'Ingredients Backend'!$AG4:$EM4)&gt;=1,1,0)*$H5</f>
        <v>0</v>
      </c>
      <c r="DI5">
        <f>IF(SUMIF('Ingredients Backend'!$AG$1:$EM$1,DI$3,'Ingredients Backend'!$AG4:$EM4)&gt;=1,1,0)*$H5</f>
        <v>0</v>
      </c>
      <c r="DJ5">
        <f>IF(SUMIF('Ingredients Backend'!$AG$1:$EM$1,DJ$3,'Ingredients Backend'!$AG4:$EM4)&gt;=1,1,0)*$H5</f>
        <v>0</v>
      </c>
      <c r="DK5">
        <f>IF(SUMIF('Ingredients Backend'!$AG$1:$EM$1,DK$3,'Ingredients Backend'!$AG4:$EM4)&gt;=1,1,0)*$H5</f>
        <v>0</v>
      </c>
      <c r="DL5">
        <f>IF(SUMIF('Ingredients Backend'!$AG$1:$EM$1,DL$3,'Ingredients Backend'!$AG4:$EM4)&gt;=1,1,0)*$H5</f>
        <v>0</v>
      </c>
    </row>
    <row r="6" spans="1:116">
      <c r="A6" s="9" t="str">
        <f>_xlfn.XLOOKUP($E6,'Copy of Raw Data'!$E:$E,'Copy of Raw Data'!A:A,"ERROR",0,1)</f>
        <v>US</v>
      </c>
      <c r="B6" s="9" t="str">
        <f>_xlfn.XLOOKUP($E6,'Copy of Raw Data'!$E:$E,'Copy of Raw Data'!B:B,"ERROR",0,1)</f>
        <v>Hair Mousses</v>
      </c>
      <c r="C6" s="9" t="str">
        <f>_xlfn.XLOOKUP($E6,'Copy of Raw Data'!$E:$E,'Copy of Raw Data'!C:C,"ERROR",0,1)</f>
        <v>kenra</v>
      </c>
      <c r="D6" s="9" t="str">
        <f>_xlfn.XLOOKUP($E6,'Copy of Raw Data'!$E:$E,'Copy of Raw Data'!D:D,"ERROR",0,1)</f>
        <v>www.amazon.com/dp/B00147QL8S</v>
      </c>
      <c r="E6" s="9" t="s">
        <v>45</v>
      </c>
      <c r="F6" s="9" t="str">
        <f>_xlfn.XLOOKUP($E6,'Copy of Raw Data'!$E:$E,'Copy of Raw Data'!F:F,"ERROR",0,1)</f>
        <v>Kenra Volume Mousse Extra 17 | Firm Hold Mousse | All Hair Types Kenra Volume Mousse Extra 17 | Firm Hold Mousse | All Hair Types</v>
      </c>
      <c r="G6" s="9">
        <f>_xlfn.XLOOKUP($E6,'Copy of Raw Data'!$E:$E,'Copy of Raw Data'!G:G,"ERROR",0,1)</f>
        <v>55621</v>
      </c>
      <c r="H6" s="9">
        <f>_xlfn.XLOOKUP($E6,'Copy of Raw Data'!$E:$E,'Copy of Raw Data'!H:H,"ERROR",0,1)</f>
        <v>992883.37</v>
      </c>
      <c r="I6" s="9">
        <f>_xlfn.XLOOKUP($E6,'Copy of Raw Data'!$E:$E,'Copy of Raw Data'!I:I,"ERROR",0,1)</f>
        <v>0.0389796831041948</v>
      </c>
      <c r="J6" s="9" t="str">
        <f>_xlfn.XLOOKUP($E6,'Copy of Raw Data'!$E:$E,'Copy of Raw Data'!J:J,"ERROR",0,1)</f>
        <v>Yes</v>
      </c>
      <c r="K6" s="15"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15 to 20</v>
      </c>
      <c r="L6" s="9">
        <f>_xlfn.XLOOKUP($E6,'Copy of Raw Data'!$E:$E,'Copy of Raw Data'!L:L,"ERROR",0,1)</f>
        <v>18.07</v>
      </c>
      <c r="M6" s="15"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15 to 20</v>
      </c>
      <c r="N6" s="9">
        <f>_xlfn.XLOOKUP($E6,'Copy of Raw Data'!$E:$E,'Copy of Raw Data'!N:N,"ERROR",0,1)</f>
        <v>19.99</v>
      </c>
      <c r="O6" s="15"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8% to 10%</v>
      </c>
      <c r="P6" s="16">
        <f t="shared" si="2"/>
        <v>0.0960480240120059</v>
      </c>
      <c r="Q6" s="9">
        <f>_xlfn.XLOOKUP($E6,'Copy of Raw Data'!$E:$E,'Copy of Raw Data'!Q:Q,"ERROR",0,1)</f>
        <v>8</v>
      </c>
      <c r="R6" s="9" t="str">
        <f>_xlfn.XLOOKUP($E6,'Copy of Raw Data'!$E:$E,'Copy of Raw Data'!R:R,"ERROR",0,1)</f>
        <v>fl oz</v>
      </c>
      <c r="S6" s="17">
        <f t="shared" si="3"/>
        <v>2.171875</v>
      </c>
      <c r="T6" s="9" t="str">
        <f t="array" ref="T6">_xlfn.IFS(AND(S6&gt;0,S6&lt;=0.05),"0 to 0.05",AND(S6&gt;0.05,S6&lt;=0.1),"0.05 to 0.1",AND(S6&gt;0.1,S6&lt;=0.2),"0.1 to 0.2",AND(S6&gt;0.2,S6&lt;=0.3),"0.2 to 0.3",AND(S6&gt;0.3,S6&lt;=0.4),"0.3 to 0.4",AND(S6&gt;0.4,S6&lt;=0.5),"0.4 to 0.5",AND(S6&gt;0.5,S6&lt;=0.75),"0.5 to 0.75",AND(S6&gt;0.75,S6&lt;=1),"0.75 to 1",AND(S6&gt;1,S6&lt;=2),"1 to 2",AND(S6&gt;2,S6&lt;=3),"2 to 3",AND(S6&gt;3,S6&lt;=4),"3 to 4",AND(S6&gt;4,S6&lt;=5),"4 to 5",AND(S6&gt;5,S6&lt;=10),"5 to 10",S6&gt;10,"10+")</f>
        <v>2 to 3</v>
      </c>
      <c r="U6" s="17"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7">
        <f t="shared" si="4"/>
        <v>0.0812527639759632</v>
      </c>
      <c r="W6" s="17"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7">
        <f t="shared" si="5"/>
        <v>0.073448596550558</v>
      </c>
      <c r="Y6" s="9"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17">
        <f t="array" ref="Z6">_xlfn.IFS(AA6="oz",_xlfn.IFS(R6="oz",Q6,R6="fl oz",Q6*1.04,R6="ml",Q6*0.0338),AA6="fl oz",_xlfn.IFS(R6="oz",Q6/1.04,R6="fl oz",Q6,R6="ml",Q6*0.0338/1.04),AA6="ml",_xlfn.IFS(R6="oz",Q6/0.0338,R6="fl oz",Q6*1.04/0.0338,R6="ml",Q6))</f>
        <v>8.32</v>
      </c>
      <c r="AA6" s="9" t="str">
        <f>_xlfn.XLOOKUP($E6,'Copy of Raw Data'!$E:$E,'Copy of Raw Data'!AA:AA,"ERROR",0,1)</f>
        <v>oz</v>
      </c>
      <c r="AB6" s="9" t="str">
        <f>_xlfn.XLOOKUP($E6,'Copy of Raw Data'!$E:$E,'Copy of Raw Data'!AB:AB,"ERROR",0,1)</f>
        <v>Spray Can</v>
      </c>
      <c r="AC6" s="9" t="str">
        <f>_xlfn.XLOOKUP($E6,'Copy of Raw Data'!$E:$E,'Copy of Raw Data'!AC:AC,"ERROR",0,1)</f>
        <v>Pack of 1</v>
      </c>
      <c r="AD6" s="9" t="str">
        <f>_xlfn.XLOOKUP($E6,'Copy of Raw Data'!$E:$E,'Copy of Raw Data'!AD:AD,"ERROR",0,1)</f>
        <v>Heat Protection, Humidity Resistant, Shine, Anti Drying, Volumizing</v>
      </c>
      <c r="AE6" s="9" t="str">
        <f>_xlfn.XLOOKUP($E6,'Copy of Raw Data'!$E:$E,'Copy of Raw Data'!AO:AO,"ERROR",0,1)</f>
        <v>Alcohol Free</v>
      </c>
      <c r="AF6" s="9" t="str">
        <f>_xlfn.XLOOKUP($E6,'Copy of Raw Data'!$E:$E,'Copy of Raw Data'!AZ:AZ,"ERROR",0,1)</f>
        <v>Cocamidopropyl Betaine, Water, Hydrolyzed Wheat Protein</v>
      </c>
      <c r="AG6">
        <f>IF(SUMIF('Ingredients Backend'!$AG$1:$EM$1,AG$3,'Ingredients Backend'!$AG5:$EM5)&gt;=1,1,0)*$H6</f>
        <v>0</v>
      </c>
      <c r="AH6">
        <f>IF(SUMIF('Ingredients Backend'!$AG$1:$EM$1,AH$3,'Ingredients Backend'!$AG5:$EM5)&gt;=1,1,0)*$H6</f>
        <v>0</v>
      </c>
      <c r="AI6">
        <f>IF(SUMIF('Ingredients Backend'!$AG$1:$EM$1,AI$3,'Ingredients Backend'!$AG5:$EM5)&gt;=1,1,0)*$H6</f>
        <v>0</v>
      </c>
      <c r="AJ6">
        <f>IF(SUMIF('Ingredients Backend'!$AG$1:$EM$1,AJ$3,'Ingredients Backend'!$AG5:$EM5)&gt;=1,1,0)*$H6</f>
        <v>0</v>
      </c>
      <c r="AK6">
        <f>IF(SUMIF('Ingredients Backend'!$AG$1:$EM$1,AK$3,'Ingredients Backend'!$AG5:$EM5)&gt;=1,1,0)*$H6</f>
        <v>0</v>
      </c>
      <c r="AL6">
        <f>IF(SUMIF('Ingredients Backend'!$AG$1:$EM$1,AL$3,'Ingredients Backend'!$AG5:$EM5)&gt;=1,1,0)*$H6</f>
        <v>0</v>
      </c>
      <c r="AM6">
        <f>IF(SUMIF('Ingredients Backend'!$AG$1:$EM$1,AM$3,'Ingredients Backend'!$AG5:$EM5)&gt;=1,1,0)*$H6</f>
        <v>0</v>
      </c>
      <c r="AN6">
        <f>IF(SUMIF('Ingredients Backend'!$AG$1:$EM$1,AN$3,'Ingredients Backend'!$AG5:$EM5)&gt;=1,1,0)*$H6</f>
        <v>0</v>
      </c>
      <c r="AO6">
        <f>IF(SUMIF('Ingredients Backend'!$AG$1:$EM$1,AO$3,'Ingredients Backend'!$AG5:$EM5)&gt;=1,1,0)*$H6</f>
        <v>0</v>
      </c>
      <c r="AP6">
        <f>IF(SUMIF('Ingredients Backend'!$AG$1:$EM$1,AP$3,'Ingredients Backend'!$AG5:$EM5)&gt;=1,1,0)*$H6</f>
        <v>0</v>
      </c>
      <c r="AQ6">
        <f>IF(SUMIF('Ingredients Backend'!$AG$1:$EM$1,AQ$3,'Ingredients Backend'!$AG5:$EM5)&gt;=1,1,0)*$H6</f>
        <v>0</v>
      </c>
      <c r="AR6">
        <f>IF(SUMIF('Ingredients Backend'!$AG$1:$EM$1,AR$3,'Ingredients Backend'!$AG5:$EM5)&gt;=1,1,0)*$H6</f>
        <v>0</v>
      </c>
      <c r="AS6">
        <f>IF(SUMIF('Ingredients Backend'!$AG$1:$EM$1,AS$3,'Ingredients Backend'!$AG5:$EM5)&gt;=1,1,0)*$H6</f>
        <v>0</v>
      </c>
      <c r="AT6">
        <f>IF(SUMIF('Ingredients Backend'!$AG$1:$EM$1,AT$3,'Ingredients Backend'!$AG5:$EM5)&gt;=1,1,0)*$H6</f>
        <v>0</v>
      </c>
      <c r="AU6">
        <f>IF(SUMIF('Ingredients Backend'!$AG$1:$EM$1,AU$3,'Ingredients Backend'!$AG5:$EM5)&gt;=1,1,0)*$H6</f>
        <v>0</v>
      </c>
      <c r="AV6">
        <f>IF(SUMIF('Ingredients Backend'!$AG$1:$EM$1,AV$3,'Ingredients Backend'!$AG5:$EM5)&gt;=1,1,0)*$H6</f>
        <v>0</v>
      </c>
      <c r="AW6">
        <f>IF(SUMIF('Ingredients Backend'!$AG$1:$EM$1,AW$3,'Ingredients Backend'!$AG5:$EM5)&gt;=1,1,0)*$H6</f>
        <v>0</v>
      </c>
      <c r="AX6">
        <f>IF(SUMIF('Ingredients Backend'!$AG$1:$EM$1,AX$3,'Ingredients Backend'!$AG5:$EM5)&gt;=1,1,0)*$H6</f>
        <v>0</v>
      </c>
      <c r="AY6">
        <f>IF(SUMIF('Ingredients Backend'!$AG$1:$EM$1,AY$3,'Ingredients Backend'!$AG5:$EM5)&gt;=1,1,0)*$H6</f>
        <v>992883.37</v>
      </c>
      <c r="AZ6">
        <f>IF(SUMIF('Ingredients Backend'!$AG$1:$EM$1,AZ$3,'Ingredients Backend'!$AG5:$EM5)&gt;=1,1,0)*$H6</f>
        <v>0</v>
      </c>
      <c r="BA6">
        <f>IF(SUMIF('Ingredients Backend'!$AG$1:$EM$1,BA$3,'Ingredients Backend'!$AG5:$EM5)&gt;=1,1,0)*$H6</f>
        <v>0</v>
      </c>
      <c r="BB6">
        <f>IF(SUMIF('Ingredients Backend'!$AG$1:$EM$1,BB$3,'Ingredients Backend'!$AG5:$EM5)&gt;=1,1,0)*$H6</f>
        <v>0</v>
      </c>
      <c r="BC6">
        <f>IF(SUMIF('Ingredients Backend'!$AG$1:$EM$1,BC$3,'Ingredients Backend'!$AG5:$EM5)&gt;=1,1,0)*$H6</f>
        <v>0</v>
      </c>
      <c r="BD6">
        <f>IF(SUMIF('Ingredients Backend'!$AG$1:$EM$1,BD$3,'Ingredients Backend'!$AG5:$EM5)&gt;=1,1,0)*$H6</f>
        <v>0</v>
      </c>
      <c r="BE6">
        <f>IF(SUMIF('Ingredients Backend'!$AG$1:$EM$1,BE$3,'Ingredients Backend'!$AG5:$EM5)&gt;=1,1,0)*$H6</f>
        <v>0</v>
      </c>
      <c r="BF6">
        <f>IF(SUMIF('Ingredients Backend'!$AG$1:$EM$1,BF$3,'Ingredients Backend'!$AG5:$EM5)&gt;=1,1,0)*$H6</f>
        <v>0</v>
      </c>
      <c r="BG6">
        <f>IF(SUMIF('Ingredients Backend'!$AG$1:$EM$1,BG$3,'Ingredients Backend'!$AG5:$EM5)&gt;=1,1,0)*$H6</f>
        <v>0</v>
      </c>
      <c r="BH6">
        <f>IF(SUMIF('Ingredients Backend'!$AG$1:$EM$1,BH$3,'Ingredients Backend'!$AG5:$EM5)&gt;=1,1,0)*$H6</f>
        <v>0</v>
      </c>
      <c r="BI6">
        <f>IF(SUMIF('Ingredients Backend'!$AG$1:$EM$1,BI$3,'Ingredients Backend'!$AG5:$EM5)&gt;=1,1,0)*$H6</f>
        <v>0</v>
      </c>
      <c r="BJ6">
        <f>IF(SUMIF('Ingredients Backend'!$AG$1:$EM$1,BJ$3,'Ingredients Backend'!$AG5:$EM5)&gt;=1,1,0)*$H6</f>
        <v>0</v>
      </c>
      <c r="BK6">
        <f>IF(SUMIF('Ingredients Backend'!$AG$1:$EM$1,BK$3,'Ingredients Backend'!$AG5:$EM5)&gt;=1,1,0)*$H6</f>
        <v>0</v>
      </c>
      <c r="BL6">
        <f>IF(SUMIF('Ingredients Backend'!$AG$1:$EM$1,BL$3,'Ingredients Backend'!$AG5:$EM5)&gt;=1,1,0)*$H6</f>
        <v>0</v>
      </c>
      <c r="BM6">
        <f>IF(SUMIF('Ingredients Backend'!$AG$1:$EM$1,BM$3,'Ingredients Backend'!$AG5:$EM5)&gt;=1,1,0)*$H6</f>
        <v>0</v>
      </c>
      <c r="BN6">
        <f>IF(SUMIF('Ingredients Backend'!$AG$1:$EM$1,BN$3,'Ingredients Backend'!$AG5:$EM5)&gt;=1,1,0)*$H6</f>
        <v>0</v>
      </c>
      <c r="BO6">
        <f>IF(SUMIF('Ingredients Backend'!$AG$1:$EM$1,BO$3,'Ingredients Backend'!$AG5:$EM5)&gt;=1,1,0)*$H6</f>
        <v>0</v>
      </c>
      <c r="BP6">
        <f>IF(SUMIF('Ingredients Backend'!$AG$1:$EM$1,BP$3,'Ingredients Backend'!$AG5:$EM5)&gt;=1,1,0)*$H6</f>
        <v>0</v>
      </c>
      <c r="BQ6">
        <f>IF(SUMIF('Ingredients Backend'!$AG$1:$EM$1,BQ$3,'Ingredients Backend'!$AG5:$EM5)&gt;=1,1,0)*$H6</f>
        <v>0</v>
      </c>
      <c r="BR6">
        <f>IF(SUMIF('Ingredients Backend'!$AG$1:$EM$1,BR$3,'Ingredients Backend'!$AG5:$EM5)&gt;=1,1,0)*$H6</f>
        <v>0</v>
      </c>
      <c r="BS6">
        <f>IF(SUMIF('Ingredients Backend'!$AG$1:$EM$1,BS$3,'Ingredients Backend'!$AG5:$EM5)&gt;=1,1,0)*$H6</f>
        <v>0</v>
      </c>
      <c r="BT6">
        <f>IF(SUMIF('Ingredients Backend'!$AG$1:$EM$1,BT$3,'Ingredients Backend'!$AG5:$EM5)&gt;=1,1,0)*$H6</f>
        <v>0</v>
      </c>
      <c r="BU6">
        <f>IF(SUMIF('Ingredients Backend'!$AG$1:$EM$1,BU$3,'Ingredients Backend'!$AG5:$EM5)&gt;=1,1,0)*$H6</f>
        <v>0</v>
      </c>
      <c r="BV6">
        <f>IF(SUMIF('Ingredients Backend'!$AG$1:$EM$1,BV$3,'Ingredients Backend'!$AG5:$EM5)&gt;=1,1,0)*$H6</f>
        <v>0</v>
      </c>
      <c r="BW6">
        <f>IF(SUMIF('Ingredients Backend'!$AG$1:$EM$1,BW$3,'Ingredients Backend'!$AG5:$EM5)&gt;=1,1,0)*$H6</f>
        <v>0</v>
      </c>
      <c r="BX6">
        <f>IF(SUMIF('Ingredients Backend'!$AG$1:$EM$1,BX$3,'Ingredients Backend'!$AG5:$EM5)&gt;=1,1,0)*$H6</f>
        <v>0</v>
      </c>
      <c r="BY6">
        <f>IF(SUMIF('Ingredients Backend'!$AG$1:$EM$1,BY$3,'Ingredients Backend'!$AG5:$EM5)&gt;=1,1,0)*$H6</f>
        <v>0</v>
      </c>
      <c r="BZ6">
        <f>IF(SUMIF('Ingredients Backend'!$AG$1:$EM$1,BZ$3,'Ingredients Backend'!$AG5:$EM5)&gt;=1,1,0)*$H6</f>
        <v>0</v>
      </c>
      <c r="CA6">
        <f>IF(SUMIF('Ingredients Backend'!$AG$1:$EM$1,CA$3,'Ingredients Backend'!$AG5:$EM5)&gt;=1,1,0)*$H6</f>
        <v>0</v>
      </c>
      <c r="CB6">
        <f>IF(SUMIF('Ingredients Backend'!$AG$1:$EM$1,CB$3,'Ingredients Backend'!$AG5:$EM5)&gt;=1,1,0)*$H6</f>
        <v>0</v>
      </c>
      <c r="CC6">
        <f>IF(SUMIF('Ingredients Backend'!$AG$1:$EM$1,CC$3,'Ingredients Backend'!$AG5:$EM5)&gt;=1,1,0)*$H6</f>
        <v>0</v>
      </c>
      <c r="CD6">
        <f>IF(SUMIF('Ingredients Backend'!$AG$1:$EM$1,CD$3,'Ingredients Backend'!$AG5:$EM5)&gt;=1,1,0)*$H6</f>
        <v>0</v>
      </c>
      <c r="CE6">
        <f>IF(SUMIF('Ingredients Backend'!$AG$1:$EM$1,CE$3,'Ingredients Backend'!$AG5:$EM5)&gt;=1,1,0)*$H6</f>
        <v>0</v>
      </c>
      <c r="CF6">
        <f>IF(SUMIF('Ingredients Backend'!$AG$1:$EM$1,CF$3,'Ingredients Backend'!$AG5:$EM5)&gt;=1,1,0)*$H6</f>
        <v>0</v>
      </c>
      <c r="CG6">
        <f>IF(SUMIF('Ingredients Backend'!$AG$1:$EM$1,CG$3,'Ingredients Backend'!$AG5:$EM5)&gt;=1,1,0)*$H6</f>
        <v>0</v>
      </c>
      <c r="CH6">
        <f>IF(SUMIF('Ingredients Backend'!$AG$1:$EM$1,CH$3,'Ingredients Backend'!$AG5:$EM5)&gt;=1,1,0)*$H6</f>
        <v>0</v>
      </c>
      <c r="CI6">
        <f>IF(SUMIF('Ingredients Backend'!$AG$1:$EM$1,CI$3,'Ingredients Backend'!$AG5:$EM5)&gt;=1,1,0)*$H6</f>
        <v>0</v>
      </c>
      <c r="CJ6">
        <f>IF(SUMIF('Ingredients Backend'!$AG$1:$EM$1,CJ$3,'Ingredients Backend'!$AG5:$EM5)&gt;=1,1,0)*$H6</f>
        <v>0</v>
      </c>
      <c r="CK6">
        <f>IF(SUMIF('Ingredients Backend'!$AG$1:$EM$1,CK$3,'Ingredients Backend'!$AG5:$EM5)&gt;=1,1,0)*$H6</f>
        <v>0</v>
      </c>
      <c r="CL6">
        <f>IF(SUMIF('Ingredients Backend'!$AG$1:$EM$1,CL$3,'Ingredients Backend'!$AG5:$EM5)&gt;=1,1,0)*$H6</f>
        <v>0</v>
      </c>
      <c r="CM6">
        <f>IF(SUMIF('Ingredients Backend'!$AG$1:$EM$1,CM$3,'Ingredients Backend'!$AG5:$EM5)&gt;=1,1,0)*$H6</f>
        <v>0</v>
      </c>
      <c r="CN6">
        <f>IF(SUMIF('Ingredients Backend'!$AG$1:$EM$1,CN$3,'Ingredients Backend'!$AG5:$EM5)&gt;=1,1,0)*$H6</f>
        <v>0</v>
      </c>
      <c r="CO6">
        <f>IF(SUMIF('Ingredients Backend'!$AG$1:$EM$1,CO$3,'Ingredients Backend'!$AG5:$EM5)&gt;=1,1,0)*$H6</f>
        <v>0</v>
      </c>
      <c r="CP6">
        <f>IF(SUMIF('Ingredients Backend'!$AG$1:$EM$1,CP$3,'Ingredients Backend'!$AG5:$EM5)&gt;=1,1,0)*$H6</f>
        <v>0</v>
      </c>
      <c r="CQ6">
        <f>IF(SUMIF('Ingredients Backend'!$AG$1:$EM$1,CQ$3,'Ingredients Backend'!$AG5:$EM5)&gt;=1,1,0)*$H6</f>
        <v>0</v>
      </c>
      <c r="CR6">
        <f>IF(SUMIF('Ingredients Backend'!$AG$1:$EM$1,CR$3,'Ingredients Backend'!$AG5:$EM5)&gt;=1,1,0)*$H6</f>
        <v>0</v>
      </c>
      <c r="CS6">
        <f>IF(SUMIF('Ingredients Backend'!$AG$1:$EM$1,CS$3,'Ingredients Backend'!$AG5:$EM5)&gt;=1,1,0)*$H6</f>
        <v>0</v>
      </c>
      <c r="CT6">
        <f>IF(SUMIF('Ingredients Backend'!$AG$1:$EM$1,CT$3,'Ingredients Backend'!$AG5:$EM5)&gt;=1,1,0)*$H6</f>
        <v>0</v>
      </c>
      <c r="CU6">
        <f>IF(SUMIF('Ingredients Backend'!$AG$1:$EM$1,CU$3,'Ingredients Backend'!$AG5:$EM5)&gt;=1,1,0)*$H6</f>
        <v>0</v>
      </c>
      <c r="CV6">
        <f>IF(SUMIF('Ingredients Backend'!$AG$1:$EM$1,CV$3,'Ingredients Backend'!$AG5:$EM5)&gt;=1,1,0)*$H6</f>
        <v>0</v>
      </c>
      <c r="CW6">
        <f>IF(SUMIF('Ingredients Backend'!$AG$1:$EM$1,CW$3,'Ingredients Backend'!$AG5:$EM5)&gt;=1,1,0)*$H6</f>
        <v>0</v>
      </c>
      <c r="CX6">
        <f>IF(SUMIF('Ingredients Backend'!$AG$1:$EM$1,CX$3,'Ingredients Backend'!$AG5:$EM5)&gt;=1,1,0)*$H6</f>
        <v>0</v>
      </c>
      <c r="CY6">
        <f>IF(SUMIF('Ingredients Backend'!$AG$1:$EM$1,CY$3,'Ingredients Backend'!$AG5:$EM5)&gt;=1,1,0)*$H6</f>
        <v>0</v>
      </c>
      <c r="CZ6">
        <f>IF(SUMIF('Ingredients Backend'!$AG$1:$EM$1,CZ$3,'Ingredients Backend'!$AG5:$EM5)&gt;=1,1,0)*$H6</f>
        <v>0</v>
      </c>
      <c r="DA6">
        <f>IF(SUMIF('Ingredients Backend'!$AG$1:$EM$1,DA$3,'Ingredients Backend'!$AG5:$EM5)&gt;=1,1,0)*$H6</f>
        <v>0</v>
      </c>
      <c r="DB6">
        <f>IF(SUMIF('Ingredients Backend'!$AG$1:$EM$1,DB$3,'Ingredients Backend'!$AG5:$EM5)&gt;=1,1,0)*$H6</f>
        <v>0</v>
      </c>
      <c r="DC6">
        <f>IF(SUMIF('Ingredients Backend'!$AG$1:$EM$1,DC$3,'Ingredients Backend'!$AG5:$EM5)&gt;=1,1,0)*$H6</f>
        <v>0</v>
      </c>
      <c r="DD6">
        <f>IF(SUMIF('Ingredients Backend'!$AG$1:$EM$1,DD$3,'Ingredients Backend'!$AG5:$EM5)&gt;=1,1,0)*$H6</f>
        <v>0</v>
      </c>
      <c r="DE6">
        <f>IF(SUMIF('Ingredients Backend'!$AG$1:$EM$1,DE$3,'Ingredients Backend'!$AG5:$EM5)&gt;=1,1,0)*$H6</f>
        <v>0</v>
      </c>
      <c r="DF6">
        <f>IF(SUMIF('Ingredients Backend'!$AG$1:$EM$1,DF$3,'Ingredients Backend'!$AG5:$EM5)&gt;=1,1,0)*$H6</f>
        <v>0</v>
      </c>
      <c r="DG6">
        <f>IF(SUMIF('Ingredients Backend'!$AG$1:$EM$1,DG$3,'Ingredients Backend'!$AG5:$EM5)&gt;=1,1,0)*$H6</f>
        <v>0</v>
      </c>
      <c r="DH6">
        <f>IF(SUMIF('Ingredients Backend'!$AG$1:$EM$1,DH$3,'Ingredients Backend'!$AG5:$EM5)&gt;=1,1,0)*$H6</f>
        <v>0</v>
      </c>
      <c r="DI6">
        <f>IF(SUMIF('Ingredients Backend'!$AG$1:$EM$1,DI$3,'Ingredients Backend'!$AG5:$EM5)&gt;=1,1,0)*$H6</f>
        <v>992883.37</v>
      </c>
      <c r="DJ6">
        <f>IF(SUMIF('Ingredients Backend'!$AG$1:$EM$1,DJ$3,'Ingredients Backend'!$AG5:$EM5)&gt;=1,1,0)*$H6</f>
        <v>992883.37</v>
      </c>
      <c r="DK6">
        <f>IF(SUMIF('Ingredients Backend'!$AG$1:$EM$1,DK$3,'Ingredients Backend'!$AG5:$EM5)&gt;=1,1,0)*$H6</f>
        <v>0</v>
      </c>
      <c r="DL6">
        <f>IF(SUMIF('Ingredients Backend'!$AG$1:$EM$1,DL$3,'Ingredients Backend'!$AG5:$EM5)&gt;=1,1,0)*$H6</f>
        <v>0</v>
      </c>
    </row>
    <row r="7" spans="1:116">
      <c r="A7" s="9" t="str">
        <f>_xlfn.XLOOKUP($E7,'Copy of Raw Data'!$E:$E,'Copy of Raw Data'!A:A,"ERROR",0,1)</f>
        <v>US</v>
      </c>
      <c r="B7" s="9" t="str">
        <f>_xlfn.XLOOKUP($E7,'Copy of Raw Data'!$E:$E,'Copy of Raw Data'!B:B,"ERROR",0,1)</f>
        <v>Hair Mousses</v>
      </c>
      <c r="C7" s="9" t="str">
        <f>_xlfn.XLOOKUP($E7,'Copy of Raw Data'!$E:$E,'Copy of Raw Data'!C:C,"ERROR",0,1)</f>
        <v>sexyhair</v>
      </c>
      <c r="D7" s="9" t="str">
        <f>_xlfn.XLOOKUP($E7,'Copy of Raw Data'!$E:$E,'Copy of Raw Data'!D:D,"ERROR",0,1)</f>
        <v>www.amazon.com/dp/B08735MT2B</v>
      </c>
      <c r="E7" s="9" t="s">
        <v>49</v>
      </c>
      <c r="F7" s="9" t="str">
        <f>_xlfn.XLOOKUP($E7,'Copy of Raw Data'!$E:$E,'Copy of Raw Data'!F:F,"ERROR",0,1)</f>
        <v>SexyHair Big Spray &amp; Play Volumizing Hairspray | Hold and Shine | Up to 72 Hour Humidity Resistance | All Hair Types</v>
      </c>
      <c r="G7" s="9">
        <f>_xlfn.XLOOKUP($E7,'Copy of Raw Data'!$E:$E,'Copy of Raw Data'!G:G,"ERROR",0,1)</f>
        <v>44748</v>
      </c>
      <c r="H7" s="9">
        <f>_xlfn.XLOOKUP($E7,'Copy of Raw Data'!$E:$E,'Copy of Raw Data'!H:H,"ERROR",0,1)</f>
        <v>916855.12</v>
      </c>
      <c r="I7" s="9">
        <f>_xlfn.XLOOKUP($E7,'Copy of Raw Data'!$E:$E,'Copy of Raw Data'!I:I,"ERROR",0,1)</f>
        <v>0.0323442391232582</v>
      </c>
      <c r="J7" s="9" t="str">
        <f>_xlfn.XLOOKUP($E7,'Copy of Raw Data'!$E:$E,'Copy of Raw Data'!J:J,"ERROR",0,1)</f>
        <v>Yes</v>
      </c>
      <c r="K7" s="15"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20 to 30</v>
      </c>
      <c r="L7" s="9">
        <f>_xlfn.XLOOKUP($E7,'Copy of Raw Data'!$E:$E,'Copy of Raw Data'!L:L,"ERROR",0,1)</f>
        <v>20.85</v>
      </c>
      <c r="M7" s="15"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20 to 30</v>
      </c>
      <c r="N7" s="9">
        <f>_xlfn.XLOOKUP($E7,'Copy of Raw Data'!$E:$E,'Copy of Raw Data'!N:N,"ERROR",0,1)</f>
        <v>21.15</v>
      </c>
      <c r="O7" s="15"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6">
        <f t="shared" si="2"/>
        <v>0.0141843971631204</v>
      </c>
      <c r="Q7" s="9">
        <f>_xlfn.XLOOKUP($E7,'Copy of Raw Data'!$E:$E,'Copy of Raw Data'!Q:Q,"ERROR",0,1)</f>
        <v>10</v>
      </c>
      <c r="R7" s="9" t="str">
        <f>_xlfn.XLOOKUP($E7,'Copy of Raw Data'!$E:$E,'Copy of Raw Data'!R:R,"ERROR",0,1)</f>
        <v>fl oz</v>
      </c>
      <c r="S7" s="17">
        <f t="shared" si="3"/>
        <v>2.00480769230769</v>
      </c>
      <c r="T7" s="9" t="str">
        <f t="array" ref="T7">_xlfn.IFS(AND(S7&gt;0,S7&lt;=0.05),"0 to 0.05",AND(S7&gt;0.05,S7&lt;=0.1),"0.05 to 0.1",AND(S7&gt;0.1,S7&lt;=0.2),"0.1 to 0.2",AND(S7&gt;0.2,S7&lt;=0.3),"0.2 to 0.3",AND(S7&gt;0.3,S7&lt;=0.4),"0.3 to 0.4",AND(S7&gt;0.4,S7&lt;=0.5),"0.4 to 0.5",AND(S7&gt;0.5,S7&lt;=0.75),"0.5 to 0.75",AND(S7&gt;0.75,S7&lt;=1),"0.75 to 1",AND(S7&gt;1,S7&lt;=2),"1 to 2",AND(S7&gt;2,S7&lt;=3),"2 to 3",AND(S7&gt;3,S7&lt;=4),"3 to 4",AND(S7&gt;4,S7&lt;=5),"4 to 5",AND(S7&gt;5,S7&lt;=10),"5 to 10",S7&gt;10,"10+")</f>
        <v>2 to 3</v>
      </c>
      <c r="U7" s="17"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7">
        <f t="shared" si="4"/>
        <v>0.068774225436383</v>
      </c>
      <c r="W7" s="17"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7">
        <f t="shared" si="5"/>
        <v>0.0677987045082074</v>
      </c>
      <c r="Y7" s="9"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10 to 15</v>
      </c>
      <c r="Z7" s="17">
        <f t="array" ref="Z7">_xlfn.IFS(AA7="oz",_xlfn.IFS(R7="oz",Q7,R7="fl oz",Q7*1.04,R7="ml",Q7*0.0338),AA7="fl oz",_xlfn.IFS(R7="oz",Q7/1.04,R7="fl oz",Q7,R7="ml",Q7*0.0338/1.04),AA7="ml",_xlfn.IFS(R7="oz",Q7/0.0338,R7="fl oz",Q7*1.04/0.0338,R7="ml",Q7))</f>
        <v>10.4</v>
      </c>
      <c r="AA7" s="9" t="str">
        <f>_xlfn.XLOOKUP($E7,'Copy of Raw Data'!$E:$E,'Copy of Raw Data'!AA:AA,"ERROR",0,1)</f>
        <v>oz</v>
      </c>
      <c r="AB7" s="9" t="str">
        <f>_xlfn.XLOOKUP($E7,'Copy of Raw Data'!$E:$E,'Copy of Raw Data'!AB:AB,"ERROR",0,1)</f>
        <v>Spray Can</v>
      </c>
      <c r="AC7" s="9" t="str">
        <f>_xlfn.XLOOKUP($E7,'Copy of Raw Data'!$E:$E,'Copy of Raw Data'!AC:AC,"ERROR",0,1)</f>
        <v>Pack of 1</v>
      </c>
      <c r="AD7" s="9" t="str">
        <f>_xlfn.XLOOKUP($E7,'Copy of Raw Data'!$E:$E,'Copy of Raw Data'!AD:AD,"ERROR",0,1)</f>
        <v>Hold, Heat Protection, Humidity Protection, Shine, Volumizing, Lifting</v>
      </c>
      <c r="AE7" s="9" t="str">
        <f>_xlfn.XLOOKUP($E7,'Copy of Raw Data'!$E:$E,'Copy of Raw Data'!AO:AO,"ERROR",0,1)</f>
        <v>Cruelty Free</v>
      </c>
      <c r="AF7" s="9" t="str">
        <f>_xlfn.XLOOKUP($E7,'Copy of Raw Data'!$E:$E,'Copy of Raw Data'!AZ:AZ,"ERROR",0,1)</f>
        <v>Water, Dimethicone, Diazolidinyl Urea</v>
      </c>
      <c r="AG7">
        <f>IF(SUMIF('Ingredients Backend'!$AG$1:$EM$1,AG$3,'Ingredients Backend'!$AG6:$EM6)&gt;=1,1,0)*$H7</f>
        <v>0</v>
      </c>
      <c r="AH7">
        <f>IF(SUMIF('Ingredients Backend'!$AG$1:$EM$1,AH$3,'Ingredients Backend'!$AG6:$EM6)&gt;=1,1,0)*$H7</f>
        <v>0</v>
      </c>
      <c r="AI7">
        <f>IF(SUMIF('Ingredients Backend'!$AG$1:$EM$1,AI$3,'Ingredients Backend'!$AG6:$EM6)&gt;=1,1,0)*$H7</f>
        <v>0</v>
      </c>
      <c r="AJ7">
        <f>IF(SUMIF('Ingredients Backend'!$AG$1:$EM$1,AJ$3,'Ingredients Backend'!$AG6:$EM6)&gt;=1,1,0)*$H7</f>
        <v>0</v>
      </c>
      <c r="AK7">
        <f>IF(SUMIF('Ingredients Backend'!$AG$1:$EM$1,AK$3,'Ingredients Backend'!$AG6:$EM6)&gt;=1,1,0)*$H7</f>
        <v>0</v>
      </c>
      <c r="AL7">
        <f>IF(SUMIF('Ingredients Backend'!$AG$1:$EM$1,AL$3,'Ingredients Backend'!$AG6:$EM6)&gt;=1,1,0)*$H7</f>
        <v>0</v>
      </c>
      <c r="AM7">
        <f>IF(SUMIF('Ingredients Backend'!$AG$1:$EM$1,AM$3,'Ingredients Backend'!$AG6:$EM6)&gt;=1,1,0)*$H7</f>
        <v>0</v>
      </c>
      <c r="AN7">
        <f>IF(SUMIF('Ingredients Backend'!$AG$1:$EM$1,AN$3,'Ingredients Backend'!$AG6:$EM6)&gt;=1,1,0)*$H7</f>
        <v>0</v>
      </c>
      <c r="AO7">
        <f>IF(SUMIF('Ingredients Backend'!$AG$1:$EM$1,AO$3,'Ingredients Backend'!$AG6:$EM6)&gt;=1,1,0)*$H7</f>
        <v>0</v>
      </c>
      <c r="AP7">
        <f>IF(SUMIF('Ingredients Backend'!$AG$1:$EM$1,AP$3,'Ingredients Backend'!$AG6:$EM6)&gt;=1,1,0)*$H7</f>
        <v>0</v>
      </c>
      <c r="AQ7">
        <f>IF(SUMIF('Ingredients Backend'!$AG$1:$EM$1,AQ$3,'Ingredients Backend'!$AG6:$EM6)&gt;=1,1,0)*$H7</f>
        <v>0</v>
      </c>
      <c r="AR7">
        <f>IF(SUMIF('Ingredients Backend'!$AG$1:$EM$1,AR$3,'Ingredients Backend'!$AG6:$EM6)&gt;=1,1,0)*$H7</f>
        <v>0</v>
      </c>
      <c r="AS7">
        <f>IF(SUMIF('Ingredients Backend'!$AG$1:$EM$1,AS$3,'Ingredients Backend'!$AG6:$EM6)&gt;=1,1,0)*$H7</f>
        <v>0</v>
      </c>
      <c r="AT7">
        <f>IF(SUMIF('Ingredients Backend'!$AG$1:$EM$1,AT$3,'Ingredients Backend'!$AG6:$EM6)&gt;=1,1,0)*$H7</f>
        <v>0</v>
      </c>
      <c r="AU7">
        <f>IF(SUMIF('Ingredients Backend'!$AG$1:$EM$1,AU$3,'Ingredients Backend'!$AG6:$EM6)&gt;=1,1,0)*$H7</f>
        <v>0</v>
      </c>
      <c r="AV7">
        <f>IF(SUMIF('Ingredients Backend'!$AG$1:$EM$1,AV$3,'Ingredients Backend'!$AG6:$EM6)&gt;=1,1,0)*$H7</f>
        <v>0</v>
      </c>
      <c r="AW7">
        <f>IF(SUMIF('Ingredients Backend'!$AG$1:$EM$1,AW$3,'Ingredients Backend'!$AG6:$EM6)&gt;=1,1,0)*$H7</f>
        <v>0</v>
      </c>
      <c r="AX7">
        <f>IF(SUMIF('Ingredients Backend'!$AG$1:$EM$1,AX$3,'Ingredients Backend'!$AG6:$EM6)&gt;=1,1,0)*$H7</f>
        <v>0</v>
      </c>
      <c r="AY7">
        <f>IF(SUMIF('Ingredients Backend'!$AG$1:$EM$1,AY$3,'Ingredients Backend'!$AG6:$EM6)&gt;=1,1,0)*$H7</f>
        <v>0</v>
      </c>
      <c r="AZ7">
        <f>IF(SUMIF('Ingredients Backend'!$AG$1:$EM$1,AZ$3,'Ingredients Backend'!$AG6:$EM6)&gt;=1,1,0)*$H7</f>
        <v>0</v>
      </c>
      <c r="BA7">
        <f>IF(SUMIF('Ingredients Backend'!$AG$1:$EM$1,BA$3,'Ingredients Backend'!$AG6:$EM6)&gt;=1,1,0)*$H7</f>
        <v>0</v>
      </c>
      <c r="BB7">
        <f>IF(SUMIF('Ingredients Backend'!$AG$1:$EM$1,BB$3,'Ingredients Backend'!$AG6:$EM6)&gt;=1,1,0)*$H7</f>
        <v>0</v>
      </c>
      <c r="BC7">
        <f>IF(SUMIF('Ingredients Backend'!$AG$1:$EM$1,BC$3,'Ingredients Backend'!$AG6:$EM6)&gt;=1,1,0)*$H7</f>
        <v>916855.12</v>
      </c>
      <c r="BD7">
        <f>IF(SUMIF('Ingredients Backend'!$AG$1:$EM$1,BD$3,'Ingredients Backend'!$AG6:$EM6)&gt;=1,1,0)*$H7</f>
        <v>916855.12</v>
      </c>
      <c r="BE7">
        <f>IF(SUMIF('Ingredients Backend'!$AG$1:$EM$1,BE$3,'Ingredients Backend'!$AG6:$EM6)&gt;=1,1,0)*$H7</f>
        <v>0</v>
      </c>
      <c r="BF7">
        <f>IF(SUMIF('Ingredients Backend'!$AG$1:$EM$1,BF$3,'Ingredients Backend'!$AG6:$EM6)&gt;=1,1,0)*$H7</f>
        <v>0</v>
      </c>
      <c r="BG7">
        <f>IF(SUMIF('Ingredients Backend'!$AG$1:$EM$1,BG$3,'Ingredients Backend'!$AG6:$EM6)&gt;=1,1,0)*$H7</f>
        <v>0</v>
      </c>
      <c r="BH7">
        <f>IF(SUMIF('Ingredients Backend'!$AG$1:$EM$1,BH$3,'Ingredients Backend'!$AG6:$EM6)&gt;=1,1,0)*$H7</f>
        <v>0</v>
      </c>
      <c r="BI7">
        <f>IF(SUMIF('Ingredients Backend'!$AG$1:$EM$1,BI$3,'Ingredients Backend'!$AG6:$EM6)&gt;=1,1,0)*$H7</f>
        <v>0</v>
      </c>
      <c r="BJ7">
        <f>IF(SUMIF('Ingredients Backend'!$AG$1:$EM$1,BJ$3,'Ingredients Backend'!$AG6:$EM6)&gt;=1,1,0)*$H7</f>
        <v>0</v>
      </c>
      <c r="BK7">
        <f>IF(SUMIF('Ingredients Backend'!$AG$1:$EM$1,BK$3,'Ingredients Backend'!$AG6:$EM6)&gt;=1,1,0)*$H7</f>
        <v>0</v>
      </c>
      <c r="BL7">
        <f>IF(SUMIF('Ingredients Backend'!$AG$1:$EM$1,BL$3,'Ingredients Backend'!$AG6:$EM6)&gt;=1,1,0)*$H7</f>
        <v>0</v>
      </c>
      <c r="BM7">
        <f>IF(SUMIF('Ingredients Backend'!$AG$1:$EM$1,BM$3,'Ingredients Backend'!$AG6:$EM6)&gt;=1,1,0)*$H7</f>
        <v>0</v>
      </c>
      <c r="BN7">
        <f>IF(SUMIF('Ingredients Backend'!$AG$1:$EM$1,BN$3,'Ingredients Backend'!$AG6:$EM6)&gt;=1,1,0)*$H7</f>
        <v>0</v>
      </c>
      <c r="BO7">
        <f>IF(SUMIF('Ingredients Backend'!$AG$1:$EM$1,BO$3,'Ingredients Backend'!$AG6:$EM6)&gt;=1,1,0)*$H7</f>
        <v>0</v>
      </c>
      <c r="BP7">
        <f>IF(SUMIF('Ingredients Backend'!$AG$1:$EM$1,BP$3,'Ingredients Backend'!$AG6:$EM6)&gt;=1,1,0)*$H7</f>
        <v>0</v>
      </c>
      <c r="BQ7">
        <f>IF(SUMIF('Ingredients Backend'!$AG$1:$EM$1,BQ$3,'Ingredients Backend'!$AG6:$EM6)&gt;=1,1,0)*$H7</f>
        <v>0</v>
      </c>
      <c r="BR7">
        <f>IF(SUMIF('Ingredients Backend'!$AG$1:$EM$1,BR$3,'Ingredients Backend'!$AG6:$EM6)&gt;=1,1,0)*$H7</f>
        <v>0</v>
      </c>
      <c r="BS7">
        <f>IF(SUMIF('Ingredients Backend'!$AG$1:$EM$1,BS$3,'Ingredients Backend'!$AG6:$EM6)&gt;=1,1,0)*$H7</f>
        <v>0</v>
      </c>
      <c r="BT7">
        <f>IF(SUMIF('Ingredients Backend'!$AG$1:$EM$1,BT$3,'Ingredients Backend'!$AG6:$EM6)&gt;=1,1,0)*$H7</f>
        <v>0</v>
      </c>
      <c r="BU7">
        <f>IF(SUMIF('Ingredients Backend'!$AG$1:$EM$1,BU$3,'Ingredients Backend'!$AG6:$EM6)&gt;=1,1,0)*$H7</f>
        <v>0</v>
      </c>
      <c r="BV7">
        <f>IF(SUMIF('Ingredients Backend'!$AG$1:$EM$1,BV$3,'Ingredients Backend'!$AG6:$EM6)&gt;=1,1,0)*$H7</f>
        <v>0</v>
      </c>
      <c r="BW7">
        <f>IF(SUMIF('Ingredients Backend'!$AG$1:$EM$1,BW$3,'Ingredients Backend'!$AG6:$EM6)&gt;=1,1,0)*$H7</f>
        <v>0</v>
      </c>
      <c r="BX7">
        <f>IF(SUMIF('Ingredients Backend'!$AG$1:$EM$1,BX$3,'Ingredients Backend'!$AG6:$EM6)&gt;=1,1,0)*$H7</f>
        <v>0</v>
      </c>
      <c r="BY7">
        <f>IF(SUMIF('Ingredients Backend'!$AG$1:$EM$1,BY$3,'Ingredients Backend'!$AG6:$EM6)&gt;=1,1,0)*$H7</f>
        <v>0</v>
      </c>
      <c r="BZ7">
        <f>IF(SUMIF('Ingredients Backend'!$AG$1:$EM$1,BZ$3,'Ingredients Backend'!$AG6:$EM6)&gt;=1,1,0)*$H7</f>
        <v>0</v>
      </c>
      <c r="CA7">
        <f>IF(SUMIF('Ingredients Backend'!$AG$1:$EM$1,CA$3,'Ingredients Backend'!$AG6:$EM6)&gt;=1,1,0)*$H7</f>
        <v>0</v>
      </c>
      <c r="CB7">
        <f>IF(SUMIF('Ingredients Backend'!$AG$1:$EM$1,CB$3,'Ingredients Backend'!$AG6:$EM6)&gt;=1,1,0)*$H7</f>
        <v>0</v>
      </c>
      <c r="CC7">
        <f>IF(SUMIF('Ingredients Backend'!$AG$1:$EM$1,CC$3,'Ingredients Backend'!$AG6:$EM6)&gt;=1,1,0)*$H7</f>
        <v>0</v>
      </c>
      <c r="CD7">
        <f>IF(SUMIF('Ingredients Backend'!$AG$1:$EM$1,CD$3,'Ingredients Backend'!$AG6:$EM6)&gt;=1,1,0)*$H7</f>
        <v>0</v>
      </c>
      <c r="CE7">
        <f>IF(SUMIF('Ingredients Backend'!$AG$1:$EM$1,CE$3,'Ingredients Backend'!$AG6:$EM6)&gt;=1,1,0)*$H7</f>
        <v>0</v>
      </c>
      <c r="CF7">
        <f>IF(SUMIF('Ingredients Backend'!$AG$1:$EM$1,CF$3,'Ingredients Backend'!$AG6:$EM6)&gt;=1,1,0)*$H7</f>
        <v>0</v>
      </c>
      <c r="CG7">
        <f>IF(SUMIF('Ingredients Backend'!$AG$1:$EM$1,CG$3,'Ingredients Backend'!$AG6:$EM6)&gt;=1,1,0)*$H7</f>
        <v>0</v>
      </c>
      <c r="CH7">
        <f>IF(SUMIF('Ingredients Backend'!$AG$1:$EM$1,CH$3,'Ingredients Backend'!$AG6:$EM6)&gt;=1,1,0)*$H7</f>
        <v>0</v>
      </c>
      <c r="CI7">
        <f>IF(SUMIF('Ingredients Backend'!$AG$1:$EM$1,CI$3,'Ingredients Backend'!$AG6:$EM6)&gt;=1,1,0)*$H7</f>
        <v>0</v>
      </c>
      <c r="CJ7">
        <f>IF(SUMIF('Ingredients Backend'!$AG$1:$EM$1,CJ$3,'Ingredients Backend'!$AG6:$EM6)&gt;=1,1,0)*$H7</f>
        <v>0</v>
      </c>
      <c r="CK7">
        <f>IF(SUMIF('Ingredients Backend'!$AG$1:$EM$1,CK$3,'Ingredients Backend'!$AG6:$EM6)&gt;=1,1,0)*$H7</f>
        <v>0</v>
      </c>
      <c r="CL7">
        <f>IF(SUMIF('Ingredients Backend'!$AG$1:$EM$1,CL$3,'Ingredients Backend'!$AG6:$EM6)&gt;=1,1,0)*$H7</f>
        <v>0</v>
      </c>
      <c r="CM7">
        <f>IF(SUMIF('Ingredients Backend'!$AG$1:$EM$1,CM$3,'Ingredients Backend'!$AG6:$EM6)&gt;=1,1,0)*$H7</f>
        <v>0</v>
      </c>
      <c r="CN7">
        <f>IF(SUMIF('Ingredients Backend'!$AG$1:$EM$1,CN$3,'Ingredients Backend'!$AG6:$EM6)&gt;=1,1,0)*$H7</f>
        <v>0</v>
      </c>
      <c r="CO7">
        <f>IF(SUMIF('Ingredients Backend'!$AG$1:$EM$1,CO$3,'Ingredients Backend'!$AG6:$EM6)&gt;=1,1,0)*$H7</f>
        <v>0</v>
      </c>
      <c r="CP7">
        <f>IF(SUMIF('Ingredients Backend'!$AG$1:$EM$1,CP$3,'Ingredients Backend'!$AG6:$EM6)&gt;=1,1,0)*$H7</f>
        <v>0</v>
      </c>
      <c r="CQ7">
        <f>IF(SUMIF('Ingredients Backend'!$AG$1:$EM$1,CQ$3,'Ingredients Backend'!$AG6:$EM6)&gt;=1,1,0)*$H7</f>
        <v>0</v>
      </c>
      <c r="CR7">
        <f>IF(SUMIF('Ingredients Backend'!$AG$1:$EM$1,CR$3,'Ingredients Backend'!$AG6:$EM6)&gt;=1,1,0)*$H7</f>
        <v>0</v>
      </c>
      <c r="CS7">
        <f>IF(SUMIF('Ingredients Backend'!$AG$1:$EM$1,CS$3,'Ingredients Backend'!$AG6:$EM6)&gt;=1,1,0)*$H7</f>
        <v>0</v>
      </c>
      <c r="CT7">
        <f>IF(SUMIF('Ingredients Backend'!$AG$1:$EM$1,CT$3,'Ingredients Backend'!$AG6:$EM6)&gt;=1,1,0)*$H7</f>
        <v>0</v>
      </c>
      <c r="CU7">
        <f>IF(SUMIF('Ingredients Backend'!$AG$1:$EM$1,CU$3,'Ingredients Backend'!$AG6:$EM6)&gt;=1,1,0)*$H7</f>
        <v>0</v>
      </c>
      <c r="CV7">
        <f>IF(SUMIF('Ingredients Backend'!$AG$1:$EM$1,CV$3,'Ingredients Backend'!$AG6:$EM6)&gt;=1,1,0)*$H7</f>
        <v>0</v>
      </c>
      <c r="CW7">
        <f>IF(SUMIF('Ingredients Backend'!$AG$1:$EM$1,CW$3,'Ingredients Backend'!$AG6:$EM6)&gt;=1,1,0)*$H7</f>
        <v>0</v>
      </c>
      <c r="CX7">
        <f>IF(SUMIF('Ingredients Backend'!$AG$1:$EM$1,CX$3,'Ingredients Backend'!$AG6:$EM6)&gt;=1,1,0)*$H7</f>
        <v>0</v>
      </c>
      <c r="CY7">
        <f>IF(SUMIF('Ingredients Backend'!$AG$1:$EM$1,CY$3,'Ingredients Backend'!$AG6:$EM6)&gt;=1,1,0)*$H7</f>
        <v>0</v>
      </c>
      <c r="CZ7">
        <f>IF(SUMIF('Ingredients Backend'!$AG$1:$EM$1,CZ$3,'Ingredients Backend'!$AG6:$EM6)&gt;=1,1,0)*$H7</f>
        <v>0</v>
      </c>
      <c r="DA7">
        <f>IF(SUMIF('Ingredients Backend'!$AG$1:$EM$1,DA$3,'Ingredients Backend'!$AG6:$EM6)&gt;=1,1,0)*$H7</f>
        <v>0</v>
      </c>
      <c r="DB7">
        <f>IF(SUMIF('Ingredients Backend'!$AG$1:$EM$1,DB$3,'Ingredients Backend'!$AG6:$EM6)&gt;=1,1,0)*$H7</f>
        <v>0</v>
      </c>
      <c r="DC7">
        <f>IF(SUMIF('Ingredients Backend'!$AG$1:$EM$1,DC$3,'Ingredients Backend'!$AG6:$EM6)&gt;=1,1,0)*$H7</f>
        <v>0</v>
      </c>
      <c r="DD7">
        <f>IF(SUMIF('Ingredients Backend'!$AG$1:$EM$1,DD$3,'Ingredients Backend'!$AG6:$EM6)&gt;=1,1,0)*$H7</f>
        <v>0</v>
      </c>
      <c r="DE7">
        <f>IF(SUMIF('Ingredients Backend'!$AG$1:$EM$1,DE$3,'Ingredients Backend'!$AG6:$EM6)&gt;=1,1,0)*$H7</f>
        <v>0</v>
      </c>
      <c r="DF7">
        <f>IF(SUMIF('Ingredients Backend'!$AG$1:$EM$1,DF$3,'Ingredients Backend'!$AG6:$EM6)&gt;=1,1,0)*$H7</f>
        <v>0</v>
      </c>
      <c r="DG7">
        <f>IF(SUMIF('Ingredients Backend'!$AG$1:$EM$1,DG$3,'Ingredients Backend'!$AG6:$EM6)&gt;=1,1,0)*$H7</f>
        <v>0</v>
      </c>
      <c r="DH7">
        <f>IF(SUMIF('Ingredients Backend'!$AG$1:$EM$1,DH$3,'Ingredients Backend'!$AG6:$EM6)&gt;=1,1,0)*$H7</f>
        <v>0</v>
      </c>
      <c r="DI7">
        <f>IF(SUMIF('Ingredients Backend'!$AG$1:$EM$1,DI$3,'Ingredients Backend'!$AG6:$EM6)&gt;=1,1,0)*$H7</f>
        <v>916855.12</v>
      </c>
      <c r="DJ7">
        <f>IF(SUMIF('Ingredients Backend'!$AG$1:$EM$1,DJ$3,'Ingredients Backend'!$AG6:$EM6)&gt;=1,1,0)*$H7</f>
        <v>0</v>
      </c>
      <c r="DK7">
        <f>IF(SUMIF('Ingredients Backend'!$AG$1:$EM$1,DK$3,'Ingredients Backend'!$AG6:$EM6)&gt;=1,1,0)*$H7</f>
        <v>0</v>
      </c>
      <c r="DL7">
        <f>IF(SUMIF('Ingredients Backend'!$AG$1:$EM$1,DL$3,'Ingredients Backend'!$AG6:$EM6)&gt;=1,1,0)*$H7</f>
        <v>0</v>
      </c>
    </row>
    <row r="8" spans="1:116">
      <c r="A8" s="9" t="str">
        <f>_xlfn.XLOOKUP($E8,'Copy of Raw Data'!$E:$E,'Copy of Raw Data'!A:A,"ERROR",0,1)</f>
        <v>US</v>
      </c>
      <c r="B8" s="9" t="str">
        <f>_xlfn.XLOOKUP($E8,'Copy of Raw Data'!$E:$E,'Copy of Raw Data'!B:B,"ERROR",0,1)</f>
        <v>Hair Mousses</v>
      </c>
      <c r="C8" s="9" t="str">
        <f>_xlfn.XLOOKUP($E8,'Copy of Raw Data'!$E:$E,'Copy of Raw Data'!C:C,"ERROR",0,1)</f>
        <v>amika</v>
      </c>
      <c r="D8" s="9" t="str">
        <f>_xlfn.XLOOKUP($E8,'Copy of Raw Data'!$E:$E,'Copy of Raw Data'!D:D,"ERROR",0,1)</f>
        <v>www.amazon.com/dp/B07H3GBS31</v>
      </c>
      <c r="E8" s="9" t="s">
        <v>53</v>
      </c>
      <c r="F8" s="9" t="str">
        <f>_xlfn.XLOOKUP($E8,'Copy of Raw Data'!$E:$E,'Copy of Raw Data'!F:F,"ERROR",0,1)</f>
        <v>amika plus size perfect body mousse</v>
      </c>
      <c r="G8" s="9">
        <f>_xlfn.XLOOKUP($E8,'Copy of Raw Data'!$E:$E,'Copy of Raw Data'!G:G,"ERROR",0,1)</f>
        <v>25539</v>
      </c>
      <c r="H8" s="9">
        <f>_xlfn.XLOOKUP($E8,'Copy of Raw Data'!$E:$E,'Copy of Raw Data'!H:H,"ERROR",0,1)</f>
        <v>760780.46</v>
      </c>
      <c r="I8" s="9">
        <f>_xlfn.XLOOKUP($E8,'Copy of Raw Data'!$E:$E,'Copy of Raw Data'!I:I,"ERROR",0,1)</f>
        <v>0.02836982250898</v>
      </c>
      <c r="J8" s="9" t="str">
        <f>_xlfn.XLOOKUP($E8,'Copy of Raw Data'!$E:$E,'Copy of Raw Data'!J:J,"ERROR",0,1)</f>
        <v>Yes</v>
      </c>
      <c r="K8" s="15"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20 to 30</v>
      </c>
      <c r="L8" s="9">
        <f>_xlfn.XLOOKUP($E8,'Copy of Raw Data'!$E:$E,'Copy of Raw Data'!L:L,"ERROR",0,1)</f>
        <v>29.88</v>
      </c>
      <c r="M8" s="15"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20 to 30</v>
      </c>
      <c r="N8" s="9">
        <f>_xlfn.XLOOKUP($E8,'Copy of Raw Data'!$E:$E,'Copy of Raw Data'!N:N,"ERROR",0,1)</f>
        <v>29.94</v>
      </c>
      <c r="O8" s="15"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0% to 2%</v>
      </c>
      <c r="P8" s="16">
        <f t="shared" si="2"/>
        <v>0.00200400801603214</v>
      </c>
      <c r="Q8" s="9">
        <f>_xlfn.XLOOKUP($E8,'Copy of Raw Data'!$E:$E,'Copy of Raw Data'!Q:Q,"ERROR",0,1)</f>
        <v>8.5</v>
      </c>
      <c r="R8" s="9" t="str">
        <f>_xlfn.XLOOKUP($E8,'Copy of Raw Data'!$E:$E,'Copy of Raw Data'!R:R,"ERROR",0,1)</f>
        <v>fl oz</v>
      </c>
      <c r="S8" s="17">
        <f t="shared" si="3"/>
        <v>3.38009049773756</v>
      </c>
      <c r="T8" s="9" t="str">
        <f t="array" ref="T8">_xlfn.IFS(AND(S8&gt;0,S8&lt;=0.05),"0 to 0.05",AND(S8&gt;0.05,S8&lt;=0.1),"0.05 to 0.1",AND(S8&gt;0.1,S8&lt;=0.2),"0.1 to 0.2",AND(S8&gt;0.2,S8&lt;=0.3),"0.2 to 0.3",AND(S8&gt;0.3,S8&lt;=0.4),"0.3 to 0.4",AND(S8&gt;0.4,S8&lt;=0.5),"0.4 to 0.5",AND(S8&gt;0.5,S8&lt;=0.75),"0.5 to 0.75",AND(S8&gt;0.75,S8&lt;=1),"0.75 to 1",AND(S8&gt;1,S8&lt;=2),"1 to 2",AND(S8&gt;2,S8&lt;=3),"2 to 3",AND(S8&gt;3,S8&lt;=4),"3 to 4",AND(S8&gt;4,S8&lt;=5),"4 to 5",AND(S8&gt;5,S8&lt;=10),"5 to 10",S8&gt;10,"10+")</f>
        <v>3 to 4</v>
      </c>
      <c r="U8" s="17"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7">
        <f t="shared" si="4"/>
        <v>0.114537633684623</v>
      </c>
      <c r="W8" s="17"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7">
        <f t="shared" si="5"/>
        <v>0.114308099348582</v>
      </c>
      <c r="Y8" s="9"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17">
        <f t="array" ref="Z8">_xlfn.IFS(AA8="oz",_xlfn.IFS(R8="oz",Q8,R8="fl oz",Q8*1.04,R8="ml",Q8*0.0338),AA8="fl oz",_xlfn.IFS(R8="oz",Q8/1.04,R8="fl oz",Q8,R8="ml",Q8*0.0338/1.04),AA8="ml",_xlfn.IFS(R8="oz",Q8/0.0338,R8="fl oz",Q8*1.04/0.0338,R8="ml",Q8))</f>
        <v>8.84</v>
      </c>
      <c r="AA8" s="9" t="str">
        <f>_xlfn.XLOOKUP($E8,'Copy of Raw Data'!$E:$E,'Copy of Raw Data'!AA:AA,"ERROR",0,1)</f>
        <v>oz</v>
      </c>
      <c r="AB8" s="9" t="str">
        <f>_xlfn.XLOOKUP($E8,'Copy of Raw Data'!$E:$E,'Copy of Raw Data'!AB:AB,"ERROR",0,1)</f>
        <v>Spray Can</v>
      </c>
      <c r="AC8" s="9" t="str">
        <f>_xlfn.XLOOKUP($E8,'Copy of Raw Data'!$E:$E,'Copy of Raw Data'!AC:AC,"ERROR",0,1)</f>
        <v>Pack of 1</v>
      </c>
      <c r="AD8" s="9" t="str">
        <f>_xlfn.XLOOKUP($E8,'Copy of Raw Data'!$E:$E,'Copy of Raw Data'!AD:AD,"ERROR",0,1)</f>
        <v>Hold, Volumizing, Frizz Control, Heat Protection, Humidity Protection, Bounce</v>
      </c>
      <c r="AE8" s="9" t="str">
        <f>_xlfn.XLOOKUP($E8,'Copy of Raw Data'!$E:$E,'Copy of Raw Data'!AO:AO,"ERROR",0,1)</f>
        <v>Artificial Colorant Free, Formaldehyde Free, Mineral Oil Free, Oxybenzone Free, Triclosan Free, Aluminium Free, Talcum Free, Vegetarian, Cruelty Free, Gluten Free</v>
      </c>
      <c r="AF8" s="9" t="str">
        <f>_xlfn.XLOOKUP($E8,'Copy of Raw Data'!$E:$E,'Copy of Raw Data'!AZ:AZ,"ERROR",0,1)</f>
        <v>Berry, Acrylate Copolymer, Fatty Acids</v>
      </c>
      <c r="AG8">
        <f>IF(SUMIF('Ingredients Backend'!$AG$1:$EM$1,AG$3,'Ingredients Backend'!$AG7:$EM7)&gt;=1,1,0)*$H8</f>
        <v>0</v>
      </c>
      <c r="AH8">
        <f>IF(SUMIF('Ingredients Backend'!$AG$1:$EM$1,AH$3,'Ingredients Backend'!$AG7:$EM7)&gt;=1,1,0)*$H8</f>
        <v>760780.46</v>
      </c>
      <c r="AI8">
        <f>IF(SUMIF('Ingredients Backend'!$AG$1:$EM$1,AI$3,'Ingredients Backend'!$AG7:$EM7)&gt;=1,1,0)*$H8</f>
        <v>0</v>
      </c>
      <c r="AJ8">
        <f>IF(SUMIF('Ingredients Backend'!$AG$1:$EM$1,AJ$3,'Ingredients Backend'!$AG7:$EM7)&gt;=1,1,0)*$H8</f>
        <v>0</v>
      </c>
      <c r="AK8">
        <f>IF(SUMIF('Ingredients Backend'!$AG$1:$EM$1,AK$3,'Ingredients Backend'!$AG7:$EM7)&gt;=1,1,0)*$H8</f>
        <v>0</v>
      </c>
      <c r="AL8">
        <f>IF(SUMIF('Ingredients Backend'!$AG$1:$EM$1,AL$3,'Ingredients Backend'!$AG7:$EM7)&gt;=1,1,0)*$H8</f>
        <v>0</v>
      </c>
      <c r="AM8">
        <f>IF(SUMIF('Ingredients Backend'!$AG$1:$EM$1,AM$3,'Ingredients Backend'!$AG7:$EM7)&gt;=1,1,0)*$H8</f>
        <v>0</v>
      </c>
      <c r="AN8">
        <f>IF(SUMIF('Ingredients Backend'!$AG$1:$EM$1,AN$3,'Ingredients Backend'!$AG7:$EM7)&gt;=1,1,0)*$H8</f>
        <v>0</v>
      </c>
      <c r="AO8">
        <f>IF(SUMIF('Ingredients Backend'!$AG$1:$EM$1,AO$3,'Ingredients Backend'!$AG7:$EM7)&gt;=1,1,0)*$H8</f>
        <v>0</v>
      </c>
      <c r="AP8">
        <f>IF(SUMIF('Ingredients Backend'!$AG$1:$EM$1,AP$3,'Ingredients Backend'!$AG7:$EM7)&gt;=1,1,0)*$H8</f>
        <v>0</v>
      </c>
      <c r="AQ8">
        <f>IF(SUMIF('Ingredients Backend'!$AG$1:$EM$1,AQ$3,'Ingredients Backend'!$AG7:$EM7)&gt;=1,1,0)*$H8</f>
        <v>760780.46</v>
      </c>
      <c r="AR8">
        <f>IF(SUMIF('Ingredients Backend'!$AG$1:$EM$1,AR$3,'Ingredients Backend'!$AG7:$EM7)&gt;=1,1,0)*$H8</f>
        <v>0</v>
      </c>
      <c r="AS8">
        <f>IF(SUMIF('Ingredients Backend'!$AG$1:$EM$1,AS$3,'Ingredients Backend'!$AG7:$EM7)&gt;=1,1,0)*$H8</f>
        <v>0</v>
      </c>
      <c r="AT8">
        <f>IF(SUMIF('Ingredients Backend'!$AG$1:$EM$1,AT$3,'Ingredients Backend'!$AG7:$EM7)&gt;=1,1,0)*$H8</f>
        <v>0</v>
      </c>
      <c r="AU8">
        <f>IF(SUMIF('Ingredients Backend'!$AG$1:$EM$1,AU$3,'Ingredients Backend'!$AG7:$EM7)&gt;=1,1,0)*$H8</f>
        <v>0</v>
      </c>
      <c r="AV8">
        <f>IF(SUMIF('Ingredients Backend'!$AG$1:$EM$1,AV$3,'Ingredients Backend'!$AG7:$EM7)&gt;=1,1,0)*$H8</f>
        <v>0</v>
      </c>
      <c r="AW8">
        <f>IF(SUMIF('Ingredients Backend'!$AG$1:$EM$1,AW$3,'Ingredients Backend'!$AG7:$EM7)&gt;=1,1,0)*$H8</f>
        <v>0</v>
      </c>
      <c r="AX8">
        <f>IF(SUMIF('Ingredients Backend'!$AG$1:$EM$1,AX$3,'Ingredients Backend'!$AG7:$EM7)&gt;=1,1,0)*$H8</f>
        <v>0</v>
      </c>
      <c r="AY8">
        <f>IF(SUMIF('Ingredients Backend'!$AG$1:$EM$1,AY$3,'Ingredients Backend'!$AG7:$EM7)&gt;=1,1,0)*$H8</f>
        <v>0</v>
      </c>
      <c r="AZ8">
        <f>IF(SUMIF('Ingredients Backend'!$AG$1:$EM$1,AZ$3,'Ingredients Backend'!$AG7:$EM7)&gt;=1,1,0)*$H8</f>
        <v>0</v>
      </c>
      <c r="BA8">
        <f>IF(SUMIF('Ingredients Backend'!$AG$1:$EM$1,BA$3,'Ingredients Backend'!$AG7:$EM7)&gt;=1,1,0)*$H8</f>
        <v>0</v>
      </c>
      <c r="BB8">
        <f>IF(SUMIF('Ingredients Backend'!$AG$1:$EM$1,BB$3,'Ingredients Backend'!$AG7:$EM7)&gt;=1,1,0)*$H8</f>
        <v>0</v>
      </c>
      <c r="BC8">
        <f>IF(SUMIF('Ingredients Backend'!$AG$1:$EM$1,BC$3,'Ingredients Backend'!$AG7:$EM7)&gt;=1,1,0)*$H8</f>
        <v>0</v>
      </c>
      <c r="BD8">
        <f>IF(SUMIF('Ingredients Backend'!$AG$1:$EM$1,BD$3,'Ingredients Backend'!$AG7:$EM7)&gt;=1,1,0)*$H8</f>
        <v>0</v>
      </c>
      <c r="BE8">
        <f>IF(SUMIF('Ingredients Backend'!$AG$1:$EM$1,BE$3,'Ingredients Backend'!$AG7:$EM7)&gt;=1,1,0)*$H8</f>
        <v>0</v>
      </c>
      <c r="BF8">
        <f>IF(SUMIF('Ingredients Backend'!$AG$1:$EM$1,BF$3,'Ingredients Backend'!$AG7:$EM7)&gt;=1,1,0)*$H8</f>
        <v>0</v>
      </c>
      <c r="BG8">
        <f>IF(SUMIF('Ingredients Backend'!$AG$1:$EM$1,BG$3,'Ingredients Backend'!$AG7:$EM7)&gt;=1,1,0)*$H8</f>
        <v>760780.46</v>
      </c>
      <c r="BH8">
        <f>IF(SUMIF('Ingredients Backend'!$AG$1:$EM$1,BH$3,'Ingredients Backend'!$AG7:$EM7)&gt;=1,1,0)*$H8</f>
        <v>0</v>
      </c>
      <c r="BI8">
        <f>IF(SUMIF('Ingredients Backend'!$AG$1:$EM$1,BI$3,'Ingredients Backend'!$AG7:$EM7)&gt;=1,1,0)*$H8</f>
        <v>0</v>
      </c>
      <c r="BJ8">
        <f>IF(SUMIF('Ingredients Backend'!$AG$1:$EM$1,BJ$3,'Ingredients Backend'!$AG7:$EM7)&gt;=1,1,0)*$H8</f>
        <v>0</v>
      </c>
      <c r="BK8">
        <f>IF(SUMIF('Ingredients Backend'!$AG$1:$EM$1,BK$3,'Ingredients Backend'!$AG7:$EM7)&gt;=1,1,0)*$H8</f>
        <v>0</v>
      </c>
      <c r="BL8">
        <f>IF(SUMIF('Ingredients Backend'!$AG$1:$EM$1,BL$3,'Ingredients Backend'!$AG7:$EM7)&gt;=1,1,0)*$H8</f>
        <v>0</v>
      </c>
      <c r="BM8">
        <f>IF(SUMIF('Ingredients Backend'!$AG$1:$EM$1,BM$3,'Ingredients Backend'!$AG7:$EM7)&gt;=1,1,0)*$H8</f>
        <v>0</v>
      </c>
      <c r="BN8">
        <f>IF(SUMIF('Ingredients Backend'!$AG$1:$EM$1,BN$3,'Ingredients Backend'!$AG7:$EM7)&gt;=1,1,0)*$H8</f>
        <v>0</v>
      </c>
      <c r="BO8">
        <f>IF(SUMIF('Ingredients Backend'!$AG$1:$EM$1,BO$3,'Ingredients Backend'!$AG7:$EM7)&gt;=1,1,0)*$H8</f>
        <v>0</v>
      </c>
      <c r="BP8">
        <f>IF(SUMIF('Ingredients Backend'!$AG$1:$EM$1,BP$3,'Ingredients Backend'!$AG7:$EM7)&gt;=1,1,0)*$H8</f>
        <v>0</v>
      </c>
      <c r="BQ8">
        <f>IF(SUMIF('Ingredients Backend'!$AG$1:$EM$1,BQ$3,'Ingredients Backend'!$AG7:$EM7)&gt;=1,1,0)*$H8</f>
        <v>0</v>
      </c>
      <c r="BR8">
        <f>IF(SUMIF('Ingredients Backend'!$AG$1:$EM$1,BR$3,'Ingredients Backend'!$AG7:$EM7)&gt;=1,1,0)*$H8</f>
        <v>0</v>
      </c>
      <c r="BS8">
        <f>IF(SUMIF('Ingredients Backend'!$AG$1:$EM$1,BS$3,'Ingredients Backend'!$AG7:$EM7)&gt;=1,1,0)*$H8</f>
        <v>0</v>
      </c>
      <c r="BT8">
        <f>IF(SUMIF('Ingredients Backend'!$AG$1:$EM$1,BT$3,'Ingredients Backend'!$AG7:$EM7)&gt;=1,1,0)*$H8</f>
        <v>0</v>
      </c>
      <c r="BU8">
        <f>IF(SUMIF('Ingredients Backend'!$AG$1:$EM$1,BU$3,'Ingredients Backend'!$AG7:$EM7)&gt;=1,1,0)*$H8</f>
        <v>0</v>
      </c>
      <c r="BV8">
        <f>IF(SUMIF('Ingredients Backend'!$AG$1:$EM$1,BV$3,'Ingredients Backend'!$AG7:$EM7)&gt;=1,1,0)*$H8</f>
        <v>0</v>
      </c>
      <c r="BW8">
        <f>IF(SUMIF('Ingredients Backend'!$AG$1:$EM$1,BW$3,'Ingredients Backend'!$AG7:$EM7)&gt;=1,1,0)*$H8</f>
        <v>0</v>
      </c>
      <c r="BX8">
        <f>IF(SUMIF('Ingredients Backend'!$AG$1:$EM$1,BX$3,'Ingredients Backend'!$AG7:$EM7)&gt;=1,1,0)*$H8</f>
        <v>0</v>
      </c>
      <c r="BY8">
        <f>IF(SUMIF('Ingredients Backend'!$AG$1:$EM$1,BY$3,'Ingredients Backend'!$AG7:$EM7)&gt;=1,1,0)*$H8</f>
        <v>0</v>
      </c>
      <c r="BZ8">
        <f>IF(SUMIF('Ingredients Backend'!$AG$1:$EM$1,BZ$3,'Ingredients Backend'!$AG7:$EM7)&gt;=1,1,0)*$H8</f>
        <v>0</v>
      </c>
      <c r="CA8">
        <f>IF(SUMIF('Ingredients Backend'!$AG$1:$EM$1,CA$3,'Ingredients Backend'!$AG7:$EM7)&gt;=1,1,0)*$H8</f>
        <v>0</v>
      </c>
      <c r="CB8">
        <f>IF(SUMIF('Ingredients Backend'!$AG$1:$EM$1,CB$3,'Ingredients Backend'!$AG7:$EM7)&gt;=1,1,0)*$H8</f>
        <v>0</v>
      </c>
      <c r="CC8">
        <f>IF(SUMIF('Ingredients Backend'!$AG$1:$EM$1,CC$3,'Ingredients Backend'!$AG7:$EM7)&gt;=1,1,0)*$H8</f>
        <v>0</v>
      </c>
      <c r="CD8">
        <f>IF(SUMIF('Ingredients Backend'!$AG$1:$EM$1,CD$3,'Ingredients Backend'!$AG7:$EM7)&gt;=1,1,0)*$H8</f>
        <v>760780.46</v>
      </c>
      <c r="CE8">
        <f>IF(SUMIF('Ingredients Backend'!$AG$1:$EM$1,CE$3,'Ingredients Backend'!$AG7:$EM7)&gt;=1,1,0)*$H8</f>
        <v>0</v>
      </c>
      <c r="CF8">
        <f>IF(SUMIF('Ingredients Backend'!$AG$1:$EM$1,CF$3,'Ingredients Backend'!$AG7:$EM7)&gt;=1,1,0)*$H8</f>
        <v>0</v>
      </c>
      <c r="CG8">
        <f>IF(SUMIF('Ingredients Backend'!$AG$1:$EM$1,CG$3,'Ingredients Backend'!$AG7:$EM7)&gt;=1,1,0)*$H8</f>
        <v>0</v>
      </c>
      <c r="CH8">
        <f>IF(SUMIF('Ingredients Backend'!$AG$1:$EM$1,CH$3,'Ingredients Backend'!$AG7:$EM7)&gt;=1,1,0)*$H8</f>
        <v>0</v>
      </c>
      <c r="CI8">
        <f>IF(SUMIF('Ingredients Backend'!$AG$1:$EM$1,CI$3,'Ingredients Backend'!$AG7:$EM7)&gt;=1,1,0)*$H8</f>
        <v>0</v>
      </c>
      <c r="CJ8">
        <f>IF(SUMIF('Ingredients Backend'!$AG$1:$EM$1,CJ$3,'Ingredients Backend'!$AG7:$EM7)&gt;=1,1,0)*$H8</f>
        <v>0</v>
      </c>
      <c r="CK8">
        <f>IF(SUMIF('Ingredients Backend'!$AG$1:$EM$1,CK$3,'Ingredients Backend'!$AG7:$EM7)&gt;=1,1,0)*$H8</f>
        <v>0</v>
      </c>
      <c r="CL8">
        <f>IF(SUMIF('Ingredients Backend'!$AG$1:$EM$1,CL$3,'Ingredients Backend'!$AG7:$EM7)&gt;=1,1,0)*$H8</f>
        <v>0</v>
      </c>
      <c r="CM8">
        <f>IF(SUMIF('Ingredients Backend'!$AG$1:$EM$1,CM$3,'Ingredients Backend'!$AG7:$EM7)&gt;=1,1,0)*$H8</f>
        <v>0</v>
      </c>
      <c r="CN8">
        <f>IF(SUMIF('Ingredients Backend'!$AG$1:$EM$1,CN$3,'Ingredients Backend'!$AG7:$EM7)&gt;=1,1,0)*$H8</f>
        <v>0</v>
      </c>
      <c r="CO8">
        <f>IF(SUMIF('Ingredients Backend'!$AG$1:$EM$1,CO$3,'Ingredients Backend'!$AG7:$EM7)&gt;=1,1,0)*$H8</f>
        <v>0</v>
      </c>
      <c r="CP8">
        <f>IF(SUMIF('Ingredients Backend'!$AG$1:$EM$1,CP$3,'Ingredients Backend'!$AG7:$EM7)&gt;=1,1,0)*$H8</f>
        <v>0</v>
      </c>
      <c r="CQ8">
        <f>IF(SUMIF('Ingredients Backend'!$AG$1:$EM$1,CQ$3,'Ingredients Backend'!$AG7:$EM7)&gt;=1,1,0)*$H8</f>
        <v>0</v>
      </c>
      <c r="CR8">
        <f>IF(SUMIF('Ingredients Backend'!$AG$1:$EM$1,CR$3,'Ingredients Backend'!$AG7:$EM7)&gt;=1,1,0)*$H8</f>
        <v>0</v>
      </c>
      <c r="CS8">
        <f>IF(SUMIF('Ingredients Backend'!$AG$1:$EM$1,CS$3,'Ingredients Backend'!$AG7:$EM7)&gt;=1,1,0)*$H8</f>
        <v>0</v>
      </c>
      <c r="CT8">
        <f>IF(SUMIF('Ingredients Backend'!$AG$1:$EM$1,CT$3,'Ingredients Backend'!$AG7:$EM7)&gt;=1,1,0)*$H8</f>
        <v>0</v>
      </c>
      <c r="CU8">
        <f>IF(SUMIF('Ingredients Backend'!$AG$1:$EM$1,CU$3,'Ingredients Backend'!$AG7:$EM7)&gt;=1,1,0)*$H8</f>
        <v>0</v>
      </c>
      <c r="CV8">
        <f>IF(SUMIF('Ingredients Backend'!$AG$1:$EM$1,CV$3,'Ingredients Backend'!$AG7:$EM7)&gt;=1,1,0)*$H8</f>
        <v>0</v>
      </c>
      <c r="CW8">
        <f>IF(SUMIF('Ingredients Backend'!$AG$1:$EM$1,CW$3,'Ingredients Backend'!$AG7:$EM7)&gt;=1,1,0)*$H8</f>
        <v>0</v>
      </c>
      <c r="CX8">
        <f>IF(SUMIF('Ingredients Backend'!$AG$1:$EM$1,CX$3,'Ingredients Backend'!$AG7:$EM7)&gt;=1,1,0)*$H8</f>
        <v>0</v>
      </c>
      <c r="CY8">
        <f>IF(SUMIF('Ingredients Backend'!$AG$1:$EM$1,CY$3,'Ingredients Backend'!$AG7:$EM7)&gt;=1,1,0)*$H8</f>
        <v>0</v>
      </c>
      <c r="CZ8">
        <f>IF(SUMIF('Ingredients Backend'!$AG$1:$EM$1,CZ$3,'Ingredients Backend'!$AG7:$EM7)&gt;=1,1,0)*$H8</f>
        <v>0</v>
      </c>
      <c r="DA8">
        <f>IF(SUMIF('Ingredients Backend'!$AG$1:$EM$1,DA$3,'Ingredients Backend'!$AG7:$EM7)&gt;=1,1,0)*$H8</f>
        <v>0</v>
      </c>
      <c r="DB8">
        <f>IF(SUMIF('Ingredients Backend'!$AG$1:$EM$1,DB$3,'Ingredients Backend'!$AG7:$EM7)&gt;=1,1,0)*$H8</f>
        <v>0</v>
      </c>
      <c r="DC8">
        <f>IF(SUMIF('Ingredients Backend'!$AG$1:$EM$1,DC$3,'Ingredients Backend'!$AG7:$EM7)&gt;=1,1,0)*$H8</f>
        <v>0</v>
      </c>
      <c r="DD8">
        <f>IF(SUMIF('Ingredients Backend'!$AG$1:$EM$1,DD$3,'Ingredients Backend'!$AG7:$EM7)&gt;=1,1,0)*$H8</f>
        <v>0</v>
      </c>
      <c r="DE8">
        <f>IF(SUMIF('Ingredients Backend'!$AG$1:$EM$1,DE$3,'Ingredients Backend'!$AG7:$EM7)&gt;=1,1,0)*$H8</f>
        <v>0</v>
      </c>
      <c r="DF8">
        <f>IF(SUMIF('Ingredients Backend'!$AG$1:$EM$1,DF$3,'Ingredients Backend'!$AG7:$EM7)&gt;=1,1,0)*$H8</f>
        <v>0</v>
      </c>
      <c r="DG8">
        <f>IF(SUMIF('Ingredients Backend'!$AG$1:$EM$1,DG$3,'Ingredients Backend'!$AG7:$EM7)&gt;=1,1,0)*$H8</f>
        <v>0</v>
      </c>
      <c r="DH8">
        <f>IF(SUMIF('Ingredients Backend'!$AG$1:$EM$1,DH$3,'Ingredients Backend'!$AG7:$EM7)&gt;=1,1,0)*$H8</f>
        <v>0</v>
      </c>
      <c r="DI8">
        <f>IF(SUMIF('Ingredients Backend'!$AG$1:$EM$1,DI$3,'Ingredients Backend'!$AG7:$EM7)&gt;=1,1,0)*$H8</f>
        <v>0</v>
      </c>
      <c r="DJ8">
        <f>IF(SUMIF('Ingredients Backend'!$AG$1:$EM$1,DJ$3,'Ingredients Backend'!$AG7:$EM7)&gt;=1,1,0)*$H8</f>
        <v>0</v>
      </c>
      <c r="DK8">
        <f>IF(SUMIF('Ingredients Backend'!$AG$1:$EM$1,DK$3,'Ingredients Backend'!$AG7:$EM7)&gt;=1,1,0)*$H8</f>
        <v>0</v>
      </c>
      <c r="DL8">
        <f>IF(SUMIF('Ingredients Backend'!$AG$1:$EM$1,DL$3,'Ingredients Backend'!$AG7:$EM7)&gt;=1,1,0)*$H8</f>
        <v>0</v>
      </c>
    </row>
    <row r="9" spans="1:116">
      <c r="A9" s="9" t="str">
        <f>_xlfn.XLOOKUP($E9,'Copy of Raw Data'!$E:$E,'Copy of Raw Data'!A:A,"ERROR",0,1)</f>
        <v>US</v>
      </c>
      <c r="B9" s="9" t="str">
        <f>_xlfn.XLOOKUP($E9,'Copy of Raw Data'!$E:$E,'Copy of Raw Data'!B:B,"ERROR",0,1)</f>
        <v>Hair Mousses</v>
      </c>
      <c r="C9" s="9" t="str">
        <f>_xlfn.XLOOKUP($E9,'Copy of Raw Data'!$E:$E,'Copy of Raw Data'!C:C,"ERROR",0,1)</f>
        <v>Moroccanoil</v>
      </c>
      <c r="D9" s="9" t="str">
        <f>_xlfn.XLOOKUP($E9,'Copy of Raw Data'!$E:$E,'Copy of Raw Data'!D:D,"ERROR",0,1)</f>
        <v>www.amazon.com/dp/B00ALI4BYM</v>
      </c>
      <c r="E9" s="9" t="s">
        <v>57</v>
      </c>
      <c r="F9" s="9" t="str">
        <f>_xlfn.XLOOKUP($E9,'Copy of Raw Data'!$E:$E,'Copy of Raw Data'!F:F,"ERROR",0,1)</f>
        <v>Moroccanoil Volumizing Mousse, 8.5 Fl. Oz</v>
      </c>
      <c r="G9" s="9">
        <f>_xlfn.XLOOKUP($E9,'Copy of Raw Data'!$E:$E,'Copy of Raw Data'!G:G,"ERROR",0,1)</f>
        <v>22244</v>
      </c>
      <c r="H9" s="9">
        <f>_xlfn.XLOOKUP($E9,'Copy of Raw Data'!$E:$E,'Copy of Raw Data'!H:H,"ERROR",0,1)</f>
        <v>667296.78</v>
      </c>
      <c r="I9" s="9">
        <f>_xlfn.XLOOKUP($E9,'Copy of Raw Data'!$E:$E,'Copy of Raw Data'!I:I,"ERROR",0,1)</f>
        <v>0.0260150214959944</v>
      </c>
      <c r="J9" s="9" t="str">
        <f>_xlfn.XLOOKUP($E9,'Copy of Raw Data'!$E:$E,'Copy of Raw Data'!J:J,"ERROR",0,1)</f>
        <v>Yes</v>
      </c>
      <c r="K9" s="15"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_xlfn.XLOOKUP($E9,'Copy of Raw Data'!$E:$E,'Copy of Raw Data'!L:L,"ERROR",0,1)</f>
        <v>30</v>
      </c>
      <c r="M9" s="15"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20 to 30</v>
      </c>
      <c r="N9" s="9">
        <f>_xlfn.XLOOKUP($E9,'Copy of Raw Data'!$E:$E,'Copy of Raw Data'!N:N,"ERROR",0,1)</f>
        <v>30</v>
      </c>
      <c r="O9" s="15"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No Discount</v>
      </c>
      <c r="P9" s="16">
        <f t="shared" si="2"/>
        <v>0</v>
      </c>
      <c r="Q9" s="9">
        <f>_xlfn.XLOOKUP($E9,'Copy of Raw Data'!$E:$E,'Copy of Raw Data'!Q:Q,"ERROR",0,1)</f>
        <v>8.5</v>
      </c>
      <c r="R9" s="9" t="str">
        <f>_xlfn.XLOOKUP($E9,'Copy of Raw Data'!$E:$E,'Copy of Raw Data'!R:R,"ERROR",0,1)</f>
        <v>fl oz</v>
      </c>
      <c r="S9" s="17">
        <f t="shared" si="3"/>
        <v>3.39366515837104</v>
      </c>
      <c r="T9" s="9" t="str">
        <f t="array" ref="T9">_xlfn.IFS(AND(S9&gt;0,S9&lt;=0.05),"0 to 0.05",AND(S9&gt;0.05,S9&lt;=0.1),"0.05 to 0.1",AND(S9&gt;0.1,S9&lt;=0.2),"0.1 to 0.2",AND(S9&gt;0.2,S9&lt;=0.3),"0.2 to 0.3",AND(S9&gt;0.3,S9&lt;=0.4),"0.3 to 0.4",AND(S9&gt;0.4,S9&lt;=0.5),"0.4 to 0.5",AND(S9&gt;0.5,S9&lt;=0.75),"0.5 to 0.75",AND(S9&gt;0.75,S9&lt;=1),"0.75 to 1",AND(S9&gt;1,S9&lt;=2),"1 to 2",AND(S9&gt;2,S9&lt;=3),"2 to 3",AND(S9&gt;3,S9&lt;=4),"3 to 4",AND(S9&gt;4,S9&lt;=5),"4 to 5",AND(S9&gt;5,S9&lt;=10),"5 to 10",S9&gt;10,"10+")</f>
        <v>3 to 4</v>
      </c>
      <c r="U9" s="17"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7">
        <f t="shared" si="4"/>
        <v>0.114767168020664</v>
      </c>
      <c r="W9" s="17"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7">
        <f t="shared" si="5"/>
        <v>0.114767168020664</v>
      </c>
      <c r="Y9" s="9"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17">
        <f t="array" ref="Z9">_xlfn.IFS(AA9="oz",_xlfn.IFS(R9="oz",Q9,R9="fl oz",Q9*1.04,R9="ml",Q9*0.0338),AA9="fl oz",_xlfn.IFS(R9="oz",Q9/1.04,R9="fl oz",Q9,R9="ml",Q9*0.0338/1.04),AA9="ml",_xlfn.IFS(R9="oz",Q9/0.0338,R9="fl oz",Q9*1.04/0.0338,R9="ml",Q9))</f>
        <v>8.84</v>
      </c>
      <c r="AA9" s="9" t="str">
        <f>_xlfn.XLOOKUP($E9,'Copy of Raw Data'!$E:$E,'Copy of Raw Data'!AA:AA,"ERROR",0,1)</f>
        <v>oz</v>
      </c>
      <c r="AB9" s="9" t="str">
        <f>_xlfn.XLOOKUP($E9,'Copy of Raw Data'!$E:$E,'Copy of Raw Data'!AB:AB,"ERROR",0,1)</f>
        <v>Spray Can</v>
      </c>
      <c r="AC9" s="9" t="str">
        <f>_xlfn.XLOOKUP($E9,'Copy of Raw Data'!$E:$E,'Copy of Raw Data'!AC:AC,"ERROR",0,1)</f>
        <v>Pack of 1</v>
      </c>
      <c r="AD9" s="9" t="str">
        <f>_xlfn.XLOOKUP($E9,'Copy of Raw Data'!$E:$E,'Copy of Raw Data'!AD:AD,"ERROR",0,1)</f>
        <v>Volumizing, Flake Control, Lift, Frizz control</v>
      </c>
      <c r="AE9" s="9" t="str">
        <f>_xlfn.XLOOKUP($E9,'Copy of Raw Data'!$E:$E,'Copy of Raw Data'!AO:AO,"ERROR",0,1)</f>
        <v>Residue free, Cruelty Free</v>
      </c>
      <c r="AF9" s="9" t="str">
        <f>_xlfn.XLOOKUP($E9,'Copy of Raw Data'!$E:$E,'Copy of Raw Data'!AZ:AZ,"ERROR",0,1)</f>
        <v>Argan oil, Water</v>
      </c>
      <c r="AG9">
        <f>IF(SUMIF('Ingredients Backend'!$AG$1:$EM$1,AG$3,'Ingredients Backend'!$AG8:$EM8)&gt;=1,1,0)*$H9</f>
        <v>0</v>
      </c>
      <c r="AH9">
        <f>IF(SUMIF('Ingredients Backend'!$AG$1:$EM$1,AH$3,'Ingredients Backend'!$AG8:$EM8)&gt;=1,1,0)*$H9</f>
        <v>0</v>
      </c>
      <c r="AI9">
        <f>IF(SUMIF('Ingredients Backend'!$AG$1:$EM$1,AI$3,'Ingredients Backend'!$AG8:$EM8)&gt;=1,1,0)*$H9</f>
        <v>0</v>
      </c>
      <c r="AJ9">
        <f>IF(SUMIF('Ingredients Backend'!$AG$1:$EM$1,AJ$3,'Ingredients Backend'!$AG8:$EM8)&gt;=1,1,0)*$H9</f>
        <v>0</v>
      </c>
      <c r="AK9">
        <f>IF(SUMIF('Ingredients Backend'!$AG$1:$EM$1,AK$3,'Ingredients Backend'!$AG8:$EM8)&gt;=1,1,0)*$H9</f>
        <v>0</v>
      </c>
      <c r="AL9">
        <f>IF(SUMIF('Ingredients Backend'!$AG$1:$EM$1,AL$3,'Ingredients Backend'!$AG8:$EM8)&gt;=1,1,0)*$H9</f>
        <v>0</v>
      </c>
      <c r="AM9">
        <f>IF(SUMIF('Ingredients Backend'!$AG$1:$EM$1,AM$3,'Ingredients Backend'!$AG8:$EM8)&gt;=1,1,0)*$H9</f>
        <v>667296.78</v>
      </c>
      <c r="AN9">
        <f>IF(SUMIF('Ingredients Backend'!$AG$1:$EM$1,AN$3,'Ingredients Backend'!$AG8:$EM8)&gt;=1,1,0)*$H9</f>
        <v>0</v>
      </c>
      <c r="AO9">
        <f>IF(SUMIF('Ingredients Backend'!$AG$1:$EM$1,AO$3,'Ingredients Backend'!$AG8:$EM8)&gt;=1,1,0)*$H9</f>
        <v>0</v>
      </c>
      <c r="AP9">
        <f>IF(SUMIF('Ingredients Backend'!$AG$1:$EM$1,AP$3,'Ingredients Backend'!$AG8:$EM8)&gt;=1,1,0)*$H9</f>
        <v>0</v>
      </c>
      <c r="AQ9">
        <f>IF(SUMIF('Ingredients Backend'!$AG$1:$EM$1,AQ$3,'Ingredients Backend'!$AG8:$EM8)&gt;=1,1,0)*$H9</f>
        <v>0</v>
      </c>
      <c r="AR9">
        <f>IF(SUMIF('Ingredients Backend'!$AG$1:$EM$1,AR$3,'Ingredients Backend'!$AG8:$EM8)&gt;=1,1,0)*$H9</f>
        <v>0</v>
      </c>
      <c r="AS9">
        <f>IF(SUMIF('Ingredients Backend'!$AG$1:$EM$1,AS$3,'Ingredients Backend'!$AG8:$EM8)&gt;=1,1,0)*$H9</f>
        <v>0</v>
      </c>
      <c r="AT9">
        <f>IF(SUMIF('Ingredients Backend'!$AG$1:$EM$1,AT$3,'Ingredients Backend'!$AG8:$EM8)&gt;=1,1,0)*$H9</f>
        <v>0</v>
      </c>
      <c r="AU9">
        <f>IF(SUMIF('Ingredients Backend'!$AG$1:$EM$1,AU$3,'Ingredients Backend'!$AG8:$EM8)&gt;=1,1,0)*$H9</f>
        <v>0</v>
      </c>
      <c r="AV9">
        <f>IF(SUMIF('Ingredients Backend'!$AG$1:$EM$1,AV$3,'Ingredients Backend'!$AG8:$EM8)&gt;=1,1,0)*$H9</f>
        <v>0</v>
      </c>
      <c r="AW9">
        <f>IF(SUMIF('Ingredients Backend'!$AG$1:$EM$1,AW$3,'Ingredients Backend'!$AG8:$EM8)&gt;=1,1,0)*$H9</f>
        <v>0</v>
      </c>
      <c r="AX9">
        <f>IF(SUMIF('Ingredients Backend'!$AG$1:$EM$1,AX$3,'Ingredients Backend'!$AG8:$EM8)&gt;=1,1,0)*$H9</f>
        <v>0</v>
      </c>
      <c r="AY9">
        <f>IF(SUMIF('Ingredients Backend'!$AG$1:$EM$1,AY$3,'Ingredients Backend'!$AG8:$EM8)&gt;=1,1,0)*$H9</f>
        <v>0</v>
      </c>
      <c r="AZ9">
        <f>IF(SUMIF('Ingredients Backend'!$AG$1:$EM$1,AZ$3,'Ingredients Backend'!$AG8:$EM8)&gt;=1,1,0)*$H9</f>
        <v>0</v>
      </c>
      <c r="BA9">
        <f>IF(SUMIF('Ingredients Backend'!$AG$1:$EM$1,BA$3,'Ingredients Backend'!$AG8:$EM8)&gt;=1,1,0)*$H9</f>
        <v>0</v>
      </c>
      <c r="BB9">
        <f>IF(SUMIF('Ingredients Backend'!$AG$1:$EM$1,BB$3,'Ingredients Backend'!$AG8:$EM8)&gt;=1,1,0)*$H9</f>
        <v>0</v>
      </c>
      <c r="BC9">
        <f>IF(SUMIF('Ingredients Backend'!$AG$1:$EM$1,BC$3,'Ingredients Backend'!$AG8:$EM8)&gt;=1,1,0)*$H9</f>
        <v>0</v>
      </c>
      <c r="BD9">
        <f>IF(SUMIF('Ingredients Backend'!$AG$1:$EM$1,BD$3,'Ingredients Backend'!$AG8:$EM8)&gt;=1,1,0)*$H9</f>
        <v>0</v>
      </c>
      <c r="BE9">
        <f>IF(SUMIF('Ingredients Backend'!$AG$1:$EM$1,BE$3,'Ingredients Backend'!$AG8:$EM8)&gt;=1,1,0)*$H9</f>
        <v>0</v>
      </c>
      <c r="BF9">
        <f>IF(SUMIF('Ingredients Backend'!$AG$1:$EM$1,BF$3,'Ingredients Backend'!$AG8:$EM8)&gt;=1,1,0)*$H9</f>
        <v>0</v>
      </c>
      <c r="BG9">
        <f>IF(SUMIF('Ingredients Backend'!$AG$1:$EM$1,BG$3,'Ingredients Backend'!$AG8:$EM8)&gt;=1,1,0)*$H9</f>
        <v>0</v>
      </c>
      <c r="BH9">
        <f>IF(SUMIF('Ingredients Backend'!$AG$1:$EM$1,BH$3,'Ingredients Backend'!$AG8:$EM8)&gt;=1,1,0)*$H9</f>
        <v>0</v>
      </c>
      <c r="BI9">
        <f>IF(SUMIF('Ingredients Backend'!$AG$1:$EM$1,BI$3,'Ingredients Backend'!$AG8:$EM8)&gt;=1,1,0)*$H9</f>
        <v>0</v>
      </c>
      <c r="BJ9">
        <f>IF(SUMIF('Ingredients Backend'!$AG$1:$EM$1,BJ$3,'Ingredients Backend'!$AG8:$EM8)&gt;=1,1,0)*$H9</f>
        <v>0</v>
      </c>
      <c r="BK9">
        <f>IF(SUMIF('Ingredients Backend'!$AG$1:$EM$1,BK$3,'Ingredients Backend'!$AG8:$EM8)&gt;=1,1,0)*$H9</f>
        <v>0</v>
      </c>
      <c r="BL9">
        <f>IF(SUMIF('Ingredients Backend'!$AG$1:$EM$1,BL$3,'Ingredients Backend'!$AG8:$EM8)&gt;=1,1,0)*$H9</f>
        <v>0</v>
      </c>
      <c r="BM9">
        <f>IF(SUMIF('Ingredients Backend'!$AG$1:$EM$1,BM$3,'Ingredients Backend'!$AG8:$EM8)&gt;=1,1,0)*$H9</f>
        <v>0</v>
      </c>
      <c r="BN9">
        <f>IF(SUMIF('Ingredients Backend'!$AG$1:$EM$1,BN$3,'Ingredients Backend'!$AG8:$EM8)&gt;=1,1,0)*$H9</f>
        <v>0</v>
      </c>
      <c r="BO9">
        <f>IF(SUMIF('Ingredients Backend'!$AG$1:$EM$1,BO$3,'Ingredients Backend'!$AG8:$EM8)&gt;=1,1,0)*$H9</f>
        <v>0</v>
      </c>
      <c r="BP9">
        <f>IF(SUMIF('Ingredients Backend'!$AG$1:$EM$1,BP$3,'Ingredients Backend'!$AG8:$EM8)&gt;=1,1,0)*$H9</f>
        <v>0</v>
      </c>
      <c r="BQ9">
        <f>IF(SUMIF('Ingredients Backend'!$AG$1:$EM$1,BQ$3,'Ingredients Backend'!$AG8:$EM8)&gt;=1,1,0)*$H9</f>
        <v>0</v>
      </c>
      <c r="BR9">
        <f>IF(SUMIF('Ingredients Backend'!$AG$1:$EM$1,BR$3,'Ingredients Backend'!$AG8:$EM8)&gt;=1,1,0)*$H9</f>
        <v>0</v>
      </c>
      <c r="BS9">
        <f>IF(SUMIF('Ingredients Backend'!$AG$1:$EM$1,BS$3,'Ingredients Backend'!$AG8:$EM8)&gt;=1,1,0)*$H9</f>
        <v>0</v>
      </c>
      <c r="BT9">
        <f>IF(SUMIF('Ingredients Backend'!$AG$1:$EM$1,BT$3,'Ingredients Backend'!$AG8:$EM8)&gt;=1,1,0)*$H9</f>
        <v>0</v>
      </c>
      <c r="BU9">
        <f>IF(SUMIF('Ingredients Backend'!$AG$1:$EM$1,BU$3,'Ingredients Backend'!$AG8:$EM8)&gt;=1,1,0)*$H9</f>
        <v>0</v>
      </c>
      <c r="BV9">
        <f>IF(SUMIF('Ingredients Backend'!$AG$1:$EM$1,BV$3,'Ingredients Backend'!$AG8:$EM8)&gt;=1,1,0)*$H9</f>
        <v>0</v>
      </c>
      <c r="BW9">
        <f>IF(SUMIF('Ingredients Backend'!$AG$1:$EM$1,BW$3,'Ingredients Backend'!$AG8:$EM8)&gt;=1,1,0)*$H9</f>
        <v>0</v>
      </c>
      <c r="BX9">
        <f>IF(SUMIF('Ingredients Backend'!$AG$1:$EM$1,BX$3,'Ingredients Backend'!$AG8:$EM8)&gt;=1,1,0)*$H9</f>
        <v>0</v>
      </c>
      <c r="BY9">
        <f>IF(SUMIF('Ingredients Backend'!$AG$1:$EM$1,BY$3,'Ingredients Backend'!$AG8:$EM8)&gt;=1,1,0)*$H9</f>
        <v>0</v>
      </c>
      <c r="BZ9">
        <f>IF(SUMIF('Ingredients Backend'!$AG$1:$EM$1,BZ$3,'Ingredients Backend'!$AG8:$EM8)&gt;=1,1,0)*$H9</f>
        <v>0</v>
      </c>
      <c r="CA9">
        <f>IF(SUMIF('Ingredients Backend'!$AG$1:$EM$1,CA$3,'Ingredients Backend'!$AG8:$EM8)&gt;=1,1,0)*$H9</f>
        <v>0</v>
      </c>
      <c r="CB9">
        <f>IF(SUMIF('Ingredients Backend'!$AG$1:$EM$1,CB$3,'Ingredients Backend'!$AG8:$EM8)&gt;=1,1,0)*$H9</f>
        <v>0</v>
      </c>
      <c r="CC9">
        <f>IF(SUMIF('Ingredients Backend'!$AG$1:$EM$1,CC$3,'Ingredients Backend'!$AG8:$EM8)&gt;=1,1,0)*$H9</f>
        <v>0</v>
      </c>
      <c r="CD9">
        <f>IF(SUMIF('Ingredients Backend'!$AG$1:$EM$1,CD$3,'Ingredients Backend'!$AG8:$EM8)&gt;=1,1,0)*$H9</f>
        <v>0</v>
      </c>
      <c r="CE9">
        <f>IF(SUMIF('Ingredients Backend'!$AG$1:$EM$1,CE$3,'Ingredients Backend'!$AG8:$EM8)&gt;=1,1,0)*$H9</f>
        <v>0</v>
      </c>
      <c r="CF9">
        <f>IF(SUMIF('Ingredients Backend'!$AG$1:$EM$1,CF$3,'Ingredients Backend'!$AG8:$EM8)&gt;=1,1,0)*$H9</f>
        <v>0</v>
      </c>
      <c r="CG9">
        <f>IF(SUMIF('Ingredients Backend'!$AG$1:$EM$1,CG$3,'Ingredients Backend'!$AG8:$EM8)&gt;=1,1,0)*$H9</f>
        <v>0</v>
      </c>
      <c r="CH9">
        <f>IF(SUMIF('Ingredients Backend'!$AG$1:$EM$1,CH$3,'Ingredients Backend'!$AG8:$EM8)&gt;=1,1,0)*$H9</f>
        <v>0</v>
      </c>
      <c r="CI9">
        <f>IF(SUMIF('Ingredients Backend'!$AG$1:$EM$1,CI$3,'Ingredients Backend'!$AG8:$EM8)&gt;=1,1,0)*$H9</f>
        <v>0</v>
      </c>
      <c r="CJ9">
        <f>IF(SUMIF('Ingredients Backend'!$AG$1:$EM$1,CJ$3,'Ingredients Backend'!$AG8:$EM8)&gt;=1,1,0)*$H9</f>
        <v>0</v>
      </c>
      <c r="CK9">
        <f>IF(SUMIF('Ingredients Backend'!$AG$1:$EM$1,CK$3,'Ingredients Backend'!$AG8:$EM8)&gt;=1,1,0)*$H9</f>
        <v>0</v>
      </c>
      <c r="CL9">
        <f>IF(SUMIF('Ingredients Backend'!$AG$1:$EM$1,CL$3,'Ingredients Backend'!$AG8:$EM8)&gt;=1,1,0)*$H9</f>
        <v>0</v>
      </c>
      <c r="CM9">
        <f>IF(SUMIF('Ingredients Backend'!$AG$1:$EM$1,CM$3,'Ingredients Backend'!$AG8:$EM8)&gt;=1,1,0)*$H9</f>
        <v>0</v>
      </c>
      <c r="CN9">
        <f>IF(SUMIF('Ingredients Backend'!$AG$1:$EM$1,CN$3,'Ingredients Backend'!$AG8:$EM8)&gt;=1,1,0)*$H9</f>
        <v>0</v>
      </c>
      <c r="CO9">
        <f>IF(SUMIF('Ingredients Backend'!$AG$1:$EM$1,CO$3,'Ingredients Backend'!$AG8:$EM8)&gt;=1,1,0)*$H9</f>
        <v>0</v>
      </c>
      <c r="CP9">
        <f>IF(SUMIF('Ingredients Backend'!$AG$1:$EM$1,CP$3,'Ingredients Backend'!$AG8:$EM8)&gt;=1,1,0)*$H9</f>
        <v>0</v>
      </c>
      <c r="CQ9">
        <f>IF(SUMIF('Ingredients Backend'!$AG$1:$EM$1,CQ$3,'Ingredients Backend'!$AG8:$EM8)&gt;=1,1,0)*$H9</f>
        <v>0</v>
      </c>
      <c r="CR9">
        <f>IF(SUMIF('Ingredients Backend'!$AG$1:$EM$1,CR$3,'Ingredients Backend'!$AG8:$EM8)&gt;=1,1,0)*$H9</f>
        <v>0</v>
      </c>
      <c r="CS9">
        <f>IF(SUMIF('Ingredients Backend'!$AG$1:$EM$1,CS$3,'Ingredients Backend'!$AG8:$EM8)&gt;=1,1,0)*$H9</f>
        <v>0</v>
      </c>
      <c r="CT9">
        <f>IF(SUMIF('Ingredients Backend'!$AG$1:$EM$1,CT$3,'Ingredients Backend'!$AG8:$EM8)&gt;=1,1,0)*$H9</f>
        <v>0</v>
      </c>
      <c r="CU9">
        <f>IF(SUMIF('Ingredients Backend'!$AG$1:$EM$1,CU$3,'Ingredients Backend'!$AG8:$EM8)&gt;=1,1,0)*$H9</f>
        <v>0</v>
      </c>
      <c r="CV9">
        <f>IF(SUMIF('Ingredients Backend'!$AG$1:$EM$1,CV$3,'Ingredients Backend'!$AG8:$EM8)&gt;=1,1,0)*$H9</f>
        <v>0</v>
      </c>
      <c r="CW9">
        <f>IF(SUMIF('Ingredients Backend'!$AG$1:$EM$1,CW$3,'Ingredients Backend'!$AG8:$EM8)&gt;=1,1,0)*$H9</f>
        <v>0</v>
      </c>
      <c r="CX9">
        <f>IF(SUMIF('Ingredients Backend'!$AG$1:$EM$1,CX$3,'Ingredients Backend'!$AG8:$EM8)&gt;=1,1,0)*$H9</f>
        <v>0</v>
      </c>
      <c r="CY9">
        <f>IF(SUMIF('Ingredients Backend'!$AG$1:$EM$1,CY$3,'Ingredients Backend'!$AG8:$EM8)&gt;=1,1,0)*$H9</f>
        <v>0</v>
      </c>
      <c r="CZ9">
        <f>IF(SUMIF('Ingredients Backend'!$AG$1:$EM$1,CZ$3,'Ingredients Backend'!$AG8:$EM8)&gt;=1,1,0)*$H9</f>
        <v>0</v>
      </c>
      <c r="DA9">
        <f>IF(SUMIF('Ingredients Backend'!$AG$1:$EM$1,DA$3,'Ingredients Backend'!$AG8:$EM8)&gt;=1,1,0)*$H9</f>
        <v>0</v>
      </c>
      <c r="DB9">
        <f>IF(SUMIF('Ingredients Backend'!$AG$1:$EM$1,DB$3,'Ingredients Backend'!$AG8:$EM8)&gt;=1,1,0)*$H9</f>
        <v>0</v>
      </c>
      <c r="DC9">
        <f>IF(SUMIF('Ingredients Backend'!$AG$1:$EM$1,DC$3,'Ingredients Backend'!$AG8:$EM8)&gt;=1,1,0)*$H9</f>
        <v>0</v>
      </c>
      <c r="DD9">
        <f>IF(SUMIF('Ingredients Backend'!$AG$1:$EM$1,DD$3,'Ingredients Backend'!$AG8:$EM8)&gt;=1,1,0)*$H9</f>
        <v>0</v>
      </c>
      <c r="DE9">
        <f>IF(SUMIF('Ingredients Backend'!$AG$1:$EM$1,DE$3,'Ingredients Backend'!$AG8:$EM8)&gt;=1,1,0)*$H9</f>
        <v>0</v>
      </c>
      <c r="DF9">
        <f>IF(SUMIF('Ingredients Backend'!$AG$1:$EM$1,DF$3,'Ingredients Backend'!$AG8:$EM8)&gt;=1,1,0)*$H9</f>
        <v>0</v>
      </c>
      <c r="DG9">
        <f>IF(SUMIF('Ingredients Backend'!$AG$1:$EM$1,DG$3,'Ingredients Backend'!$AG8:$EM8)&gt;=1,1,0)*$H9</f>
        <v>0</v>
      </c>
      <c r="DH9">
        <f>IF(SUMIF('Ingredients Backend'!$AG$1:$EM$1,DH$3,'Ingredients Backend'!$AG8:$EM8)&gt;=1,1,0)*$H9</f>
        <v>0</v>
      </c>
      <c r="DI9">
        <f>IF(SUMIF('Ingredients Backend'!$AG$1:$EM$1,DI$3,'Ingredients Backend'!$AG8:$EM8)&gt;=1,1,0)*$H9</f>
        <v>667296.78</v>
      </c>
      <c r="DJ9">
        <f>IF(SUMIF('Ingredients Backend'!$AG$1:$EM$1,DJ$3,'Ingredients Backend'!$AG8:$EM8)&gt;=1,1,0)*$H9</f>
        <v>0</v>
      </c>
      <c r="DK9">
        <f>IF(SUMIF('Ingredients Backend'!$AG$1:$EM$1,DK$3,'Ingredients Backend'!$AG8:$EM8)&gt;=1,1,0)*$H9</f>
        <v>0</v>
      </c>
      <c r="DL9">
        <f>IF(SUMIF('Ingredients Backend'!$AG$1:$EM$1,DL$3,'Ingredients Backend'!$AG8:$EM8)&gt;=1,1,0)*$H9</f>
        <v>0</v>
      </c>
    </row>
    <row r="10" spans="1:116">
      <c r="A10" s="9" t="str">
        <f>_xlfn.XLOOKUP($E10,'Copy of Raw Data'!$E:$E,'Copy of Raw Data'!A:A,"ERROR",0,1)</f>
        <v>US</v>
      </c>
      <c r="B10" s="9" t="str">
        <f>_xlfn.XLOOKUP($E10,'Copy of Raw Data'!$E:$E,'Copy of Raw Data'!B:B,"ERROR",0,1)</f>
        <v>Hair Mousses</v>
      </c>
      <c r="C10" s="9" t="str">
        <f>_xlfn.XLOOKUP($E10,'Copy of Raw Data'!$E:$E,'Copy of Raw Data'!C:C,"ERROR",0,1)</f>
        <v>ORIBE</v>
      </c>
      <c r="D10" s="9" t="str">
        <f>_xlfn.XLOOKUP($E10,'Copy of Raw Data'!$E:$E,'Copy of Raw Data'!D:D,"ERROR",0,1)</f>
        <v>www.amazon.com/dp/B00DHOROQ4</v>
      </c>
      <c r="E10" s="9" t="s">
        <v>61</v>
      </c>
      <c r="F10" s="9" t="str">
        <f>_xlfn.XLOOKUP($E10,'Copy of Raw Data'!$E:$E,'Copy of Raw Data'!F:F,"ERROR",0,1)</f>
        <v>Oribe Grandiose Hair Plumping Mousse, 5.8 Ounce</v>
      </c>
      <c r="G10" s="9">
        <f>_xlfn.XLOOKUP($E10,'Copy of Raw Data'!$E:$E,'Copy of Raw Data'!G:G,"ERROR",0,1)</f>
        <v>15690</v>
      </c>
      <c r="H10" s="9">
        <f>_xlfn.XLOOKUP($E10,'Copy of Raw Data'!$E:$E,'Copy of Raw Data'!H:H,"ERROR",0,1)</f>
        <v>611908.66</v>
      </c>
      <c r="I10" s="9">
        <f>_xlfn.XLOOKUP($E10,'Copy of Raw Data'!$E:$E,'Copy of Raw Data'!I:I,"ERROR",0,1)</f>
        <v>0.0238831850659649</v>
      </c>
      <c r="J10" s="9" t="str">
        <f>_xlfn.XLOOKUP($E10,'Copy of Raw Data'!$E:$E,'Copy of Raw Data'!J:J,"ERROR",0,1)</f>
        <v>Yes</v>
      </c>
      <c r="K10" s="15"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30 to 40</v>
      </c>
      <c r="L10" s="9">
        <f>_xlfn.XLOOKUP($E10,'Copy of Raw Data'!$E:$E,'Copy of Raw Data'!L:L,"ERROR",0,1)</f>
        <v>39</v>
      </c>
      <c r="M10" s="15"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_xlfn.XLOOKUP($E10,'Copy of Raw Data'!$E:$E,'Copy of Raw Data'!N:N,"ERROR",0,1)</f>
        <v>39</v>
      </c>
      <c r="O10" s="15"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No Discount</v>
      </c>
      <c r="P10" s="16">
        <f t="shared" si="2"/>
        <v>0</v>
      </c>
      <c r="Q10" s="9">
        <f>_xlfn.XLOOKUP($E10,'Copy of Raw Data'!$E:$E,'Copy of Raw Data'!Q:Q,"ERROR",0,1)</f>
        <v>5.8</v>
      </c>
      <c r="R10" s="9" t="str">
        <f>_xlfn.XLOOKUP($E10,'Copy of Raw Data'!$E:$E,'Copy of Raw Data'!R:R,"ERROR",0,1)</f>
        <v>fl oz</v>
      </c>
      <c r="S10" s="17">
        <f t="shared" si="3"/>
        <v>6.46551724137931</v>
      </c>
      <c r="T10" s="9" t="str">
        <f t="array" ref="T10">_xlfn.IFS(AND(S10&gt;0,S10&lt;=0.05),"0 to 0.05",AND(S10&gt;0.05,S10&lt;=0.1),"0.05 to 0.1",AND(S10&gt;0.1,S10&lt;=0.2),"0.1 to 0.2",AND(S10&gt;0.2,S10&lt;=0.3),"0.2 to 0.3",AND(S10&gt;0.3,S10&lt;=0.4),"0.3 to 0.4",AND(S10&gt;0.4,S10&lt;=0.5),"0.4 to 0.5",AND(S10&gt;0.5,S10&lt;=0.75),"0.5 to 0.75",AND(S10&gt;0.75,S10&lt;=1),"0.75 to 1",AND(S10&gt;1,S10&lt;=2),"1 to 2",AND(S10&gt;2,S10&lt;=3),"2 to 3",AND(S10&gt;3,S10&lt;=4),"3 to 4",AND(S10&gt;4,S10&lt;=5),"4 to 5",AND(S10&gt;5,S10&lt;=10),"5 to 10",S10&gt;10,"10+")</f>
        <v>5 to 10</v>
      </c>
      <c r="U10" s="17"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0.2 to 0.3</v>
      </c>
      <c r="V10" s="17">
        <f t="shared" si="4"/>
        <v>0.218651242522128</v>
      </c>
      <c r="W10" s="17"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0.2 to 0.3</v>
      </c>
      <c r="X10" s="17">
        <f t="shared" si="5"/>
        <v>0.218651242522128</v>
      </c>
      <c r="Y10" s="9"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17">
        <f t="array" ref="Z10">_xlfn.IFS(AA10="oz",_xlfn.IFS(R10="oz",Q10,R10="fl oz",Q10*1.04,R10="ml",Q10*0.0338),AA10="fl oz",_xlfn.IFS(R10="oz",Q10/1.04,R10="fl oz",Q10,R10="ml",Q10*0.0338/1.04),AA10="ml",_xlfn.IFS(R10="oz",Q10/0.0338,R10="fl oz",Q10*1.04/0.0338,R10="ml",Q10))</f>
        <v>6.032</v>
      </c>
      <c r="AA10" s="9" t="str">
        <f>_xlfn.XLOOKUP($E10,'Copy of Raw Data'!$E:$E,'Copy of Raw Data'!AA:AA,"ERROR",0,1)</f>
        <v>oz</v>
      </c>
      <c r="AB10" s="9" t="str">
        <f>_xlfn.XLOOKUP($E10,'Copy of Raw Data'!$E:$E,'Copy of Raw Data'!AB:AB,"ERROR",0,1)</f>
        <v>Spray Can</v>
      </c>
      <c r="AC10" s="9" t="str">
        <f>_xlfn.XLOOKUP($E10,'Copy of Raw Data'!$E:$E,'Copy of Raw Data'!AC:AC,"ERROR",0,1)</f>
        <v>Pack of 1</v>
      </c>
      <c r="AD10" s="9" t="str">
        <f>_xlfn.XLOOKUP($E10,'Copy of Raw Data'!$E:$E,'Copy of Raw Data'!AD:AD,"ERROR",0,1)</f>
        <v>Plumping, UV protection, Softening, Heat protection, Repair, Strengthening, Volumizing</v>
      </c>
      <c r="AE10" s="9" t="str">
        <f>_xlfn.XLOOKUP($E10,'Copy of Raw Data'!$E:$E,'Copy of Raw Data'!AO:AO,"ERROR",0,1)</f>
        <v>Paraben free</v>
      </c>
      <c r="AF10" s="9" t="str">
        <f>_xlfn.XLOOKUP($E10,'Copy of Raw Data'!$E:$E,'Copy of Raw Data'!AZ:AZ,"ERROR",0,1)</f>
        <v>Panthenol, Sunflower Seed Oil, Vitamin E, Water, Glycerin</v>
      </c>
      <c r="AG10">
        <f>IF(SUMIF('Ingredients Backend'!$AG$1:$EM$1,AG$3,'Ingredients Backend'!$AG9:$EM9)&gt;=1,1,0)*$H10</f>
        <v>0</v>
      </c>
      <c r="AH10">
        <f>IF(SUMIF('Ingredients Backend'!$AG$1:$EM$1,AH$3,'Ingredients Backend'!$AG9:$EM9)&gt;=1,1,0)*$H10</f>
        <v>0</v>
      </c>
      <c r="AI10">
        <f>IF(SUMIF('Ingredients Backend'!$AG$1:$EM$1,AI$3,'Ingredients Backend'!$AG9:$EM9)&gt;=1,1,0)*$H10</f>
        <v>0</v>
      </c>
      <c r="AJ10">
        <f>IF(SUMIF('Ingredients Backend'!$AG$1:$EM$1,AJ$3,'Ingredients Backend'!$AG9:$EM9)&gt;=1,1,0)*$H10</f>
        <v>0</v>
      </c>
      <c r="AK10">
        <f>IF(SUMIF('Ingredients Backend'!$AG$1:$EM$1,AK$3,'Ingredients Backend'!$AG9:$EM9)&gt;=1,1,0)*$H10</f>
        <v>0</v>
      </c>
      <c r="AL10">
        <f>IF(SUMIF('Ingredients Backend'!$AG$1:$EM$1,AL$3,'Ingredients Backend'!$AG9:$EM9)&gt;=1,1,0)*$H10</f>
        <v>0</v>
      </c>
      <c r="AM10">
        <f>IF(SUMIF('Ingredients Backend'!$AG$1:$EM$1,AM$3,'Ingredients Backend'!$AG9:$EM9)&gt;=1,1,0)*$H10</f>
        <v>0</v>
      </c>
      <c r="AN10">
        <f>IF(SUMIF('Ingredients Backend'!$AG$1:$EM$1,AN$3,'Ingredients Backend'!$AG9:$EM9)&gt;=1,1,0)*$H10</f>
        <v>0</v>
      </c>
      <c r="AO10">
        <f>IF(SUMIF('Ingredients Backend'!$AG$1:$EM$1,AO$3,'Ingredients Backend'!$AG9:$EM9)&gt;=1,1,0)*$H10</f>
        <v>0</v>
      </c>
      <c r="AP10">
        <f>IF(SUMIF('Ingredients Backend'!$AG$1:$EM$1,AP$3,'Ingredients Backend'!$AG9:$EM9)&gt;=1,1,0)*$H10</f>
        <v>0</v>
      </c>
      <c r="AQ10">
        <f>IF(SUMIF('Ingredients Backend'!$AG$1:$EM$1,AQ$3,'Ingredients Backend'!$AG9:$EM9)&gt;=1,1,0)*$H10</f>
        <v>0</v>
      </c>
      <c r="AR10">
        <f>IF(SUMIF('Ingredients Backend'!$AG$1:$EM$1,AR$3,'Ingredients Backend'!$AG9:$EM9)&gt;=1,1,0)*$H10</f>
        <v>0</v>
      </c>
      <c r="AS10">
        <f>IF(SUMIF('Ingredients Backend'!$AG$1:$EM$1,AS$3,'Ingredients Backend'!$AG9:$EM9)&gt;=1,1,0)*$H10</f>
        <v>0</v>
      </c>
      <c r="AT10">
        <f>IF(SUMIF('Ingredients Backend'!$AG$1:$EM$1,AT$3,'Ingredients Backend'!$AG9:$EM9)&gt;=1,1,0)*$H10</f>
        <v>0</v>
      </c>
      <c r="AU10">
        <f>IF(SUMIF('Ingredients Backend'!$AG$1:$EM$1,AU$3,'Ingredients Backend'!$AG9:$EM9)&gt;=1,1,0)*$H10</f>
        <v>0</v>
      </c>
      <c r="AV10">
        <f>IF(SUMIF('Ingredients Backend'!$AG$1:$EM$1,AV$3,'Ingredients Backend'!$AG9:$EM9)&gt;=1,1,0)*$H10</f>
        <v>0</v>
      </c>
      <c r="AW10">
        <f>IF(SUMIF('Ingredients Backend'!$AG$1:$EM$1,AW$3,'Ingredients Backend'!$AG9:$EM9)&gt;=1,1,0)*$H10</f>
        <v>0</v>
      </c>
      <c r="AX10">
        <f>IF(SUMIF('Ingredients Backend'!$AG$1:$EM$1,AX$3,'Ingredients Backend'!$AG9:$EM9)&gt;=1,1,0)*$H10</f>
        <v>0</v>
      </c>
      <c r="AY10">
        <f>IF(SUMIF('Ingredients Backend'!$AG$1:$EM$1,AY$3,'Ingredients Backend'!$AG9:$EM9)&gt;=1,1,0)*$H10</f>
        <v>0</v>
      </c>
      <c r="AZ10">
        <f>IF(SUMIF('Ingredients Backend'!$AG$1:$EM$1,AZ$3,'Ingredients Backend'!$AG9:$EM9)&gt;=1,1,0)*$H10</f>
        <v>0</v>
      </c>
      <c r="BA10">
        <f>IF(SUMIF('Ingredients Backend'!$AG$1:$EM$1,BA$3,'Ingredients Backend'!$AG9:$EM9)&gt;=1,1,0)*$H10</f>
        <v>0</v>
      </c>
      <c r="BB10">
        <f>IF(SUMIF('Ingredients Backend'!$AG$1:$EM$1,BB$3,'Ingredients Backend'!$AG9:$EM9)&gt;=1,1,0)*$H10</f>
        <v>0</v>
      </c>
      <c r="BC10">
        <f>IF(SUMIF('Ingredients Backend'!$AG$1:$EM$1,BC$3,'Ingredients Backend'!$AG9:$EM9)&gt;=1,1,0)*$H10</f>
        <v>0</v>
      </c>
      <c r="BD10">
        <f>IF(SUMIF('Ingredients Backend'!$AG$1:$EM$1,BD$3,'Ingredients Backend'!$AG9:$EM9)&gt;=1,1,0)*$H10</f>
        <v>0</v>
      </c>
      <c r="BE10">
        <f>IF(SUMIF('Ingredients Backend'!$AG$1:$EM$1,BE$3,'Ingredients Backend'!$AG9:$EM9)&gt;=1,1,0)*$H10</f>
        <v>0</v>
      </c>
      <c r="BF10">
        <f>IF(SUMIF('Ingredients Backend'!$AG$1:$EM$1,BF$3,'Ingredients Backend'!$AG9:$EM9)&gt;=1,1,0)*$H10</f>
        <v>0</v>
      </c>
      <c r="BG10">
        <f>IF(SUMIF('Ingredients Backend'!$AG$1:$EM$1,BG$3,'Ingredients Backend'!$AG9:$EM9)&gt;=1,1,0)*$H10</f>
        <v>0</v>
      </c>
      <c r="BH10">
        <f>IF(SUMIF('Ingredients Backend'!$AG$1:$EM$1,BH$3,'Ingredients Backend'!$AG9:$EM9)&gt;=1,1,0)*$H10</f>
        <v>0</v>
      </c>
      <c r="BI10">
        <f>IF(SUMIF('Ingredients Backend'!$AG$1:$EM$1,BI$3,'Ingredients Backend'!$AG9:$EM9)&gt;=1,1,0)*$H10</f>
        <v>0</v>
      </c>
      <c r="BJ10">
        <f>IF(SUMIF('Ingredients Backend'!$AG$1:$EM$1,BJ$3,'Ingredients Backend'!$AG9:$EM9)&gt;=1,1,0)*$H10</f>
        <v>0</v>
      </c>
      <c r="BK10">
        <f>IF(SUMIF('Ingredients Backend'!$AG$1:$EM$1,BK$3,'Ingredients Backend'!$AG9:$EM9)&gt;=1,1,0)*$H10</f>
        <v>611908.66</v>
      </c>
      <c r="BL10">
        <f>IF(SUMIF('Ingredients Backend'!$AG$1:$EM$1,BL$3,'Ingredients Backend'!$AG9:$EM9)&gt;=1,1,0)*$H10</f>
        <v>0</v>
      </c>
      <c r="BM10">
        <f>IF(SUMIF('Ingredients Backend'!$AG$1:$EM$1,BM$3,'Ingredients Backend'!$AG9:$EM9)&gt;=1,1,0)*$H10</f>
        <v>0</v>
      </c>
      <c r="BN10">
        <f>IF(SUMIF('Ingredients Backend'!$AG$1:$EM$1,BN$3,'Ingredients Backend'!$AG9:$EM9)&gt;=1,1,0)*$H10</f>
        <v>0</v>
      </c>
      <c r="BO10">
        <f>IF(SUMIF('Ingredients Backend'!$AG$1:$EM$1,BO$3,'Ingredients Backend'!$AG9:$EM9)&gt;=1,1,0)*$H10</f>
        <v>0</v>
      </c>
      <c r="BP10">
        <f>IF(SUMIF('Ingredients Backend'!$AG$1:$EM$1,BP$3,'Ingredients Backend'!$AG9:$EM9)&gt;=1,1,0)*$H10</f>
        <v>0</v>
      </c>
      <c r="BQ10">
        <f>IF(SUMIF('Ingredients Backend'!$AG$1:$EM$1,BQ$3,'Ingredients Backend'!$AG9:$EM9)&gt;=1,1,0)*$H10</f>
        <v>0</v>
      </c>
      <c r="BR10">
        <f>IF(SUMIF('Ingredients Backend'!$AG$1:$EM$1,BR$3,'Ingredients Backend'!$AG9:$EM9)&gt;=1,1,0)*$H10</f>
        <v>0</v>
      </c>
      <c r="BS10">
        <f>IF(SUMIF('Ingredients Backend'!$AG$1:$EM$1,BS$3,'Ingredients Backend'!$AG9:$EM9)&gt;=1,1,0)*$H10</f>
        <v>0</v>
      </c>
      <c r="BT10">
        <f>IF(SUMIF('Ingredients Backend'!$AG$1:$EM$1,BT$3,'Ingredients Backend'!$AG9:$EM9)&gt;=1,1,0)*$H10</f>
        <v>0</v>
      </c>
      <c r="BU10">
        <f>IF(SUMIF('Ingredients Backend'!$AG$1:$EM$1,BU$3,'Ingredients Backend'!$AG9:$EM9)&gt;=1,1,0)*$H10</f>
        <v>0</v>
      </c>
      <c r="BV10">
        <f>IF(SUMIF('Ingredients Backend'!$AG$1:$EM$1,BV$3,'Ingredients Backend'!$AG9:$EM9)&gt;=1,1,0)*$H10</f>
        <v>0</v>
      </c>
      <c r="BW10">
        <f>IF(SUMIF('Ingredients Backend'!$AG$1:$EM$1,BW$3,'Ingredients Backend'!$AG9:$EM9)&gt;=1,1,0)*$H10</f>
        <v>0</v>
      </c>
      <c r="BX10">
        <f>IF(SUMIF('Ingredients Backend'!$AG$1:$EM$1,BX$3,'Ingredients Backend'!$AG9:$EM9)&gt;=1,1,0)*$H10</f>
        <v>0</v>
      </c>
      <c r="BY10">
        <f>IF(SUMIF('Ingredients Backend'!$AG$1:$EM$1,BY$3,'Ingredients Backend'!$AG9:$EM9)&gt;=1,1,0)*$H10</f>
        <v>0</v>
      </c>
      <c r="BZ10">
        <f>IF(SUMIF('Ingredients Backend'!$AG$1:$EM$1,BZ$3,'Ingredients Backend'!$AG9:$EM9)&gt;=1,1,0)*$H10</f>
        <v>0</v>
      </c>
      <c r="CA10">
        <f>IF(SUMIF('Ingredients Backend'!$AG$1:$EM$1,CA$3,'Ingredients Backend'!$AG9:$EM9)&gt;=1,1,0)*$H10</f>
        <v>0</v>
      </c>
      <c r="CB10">
        <f>IF(SUMIF('Ingredients Backend'!$AG$1:$EM$1,CB$3,'Ingredients Backend'!$AG9:$EM9)&gt;=1,1,0)*$H10</f>
        <v>0</v>
      </c>
      <c r="CC10">
        <f>IF(SUMIF('Ingredients Backend'!$AG$1:$EM$1,CC$3,'Ingredients Backend'!$AG9:$EM9)&gt;=1,1,0)*$H10</f>
        <v>0</v>
      </c>
      <c r="CD10">
        <f>IF(SUMIF('Ingredients Backend'!$AG$1:$EM$1,CD$3,'Ingredients Backend'!$AG9:$EM9)&gt;=1,1,0)*$H10</f>
        <v>0</v>
      </c>
      <c r="CE10">
        <f>IF(SUMIF('Ingredients Backend'!$AG$1:$EM$1,CE$3,'Ingredients Backend'!$AG9:$EM9)&gt;=1,1,0)*$H10</f>
        <v>0</v>
      </c>
      <c r="CF10">
        <f>IF(SUMIF('Ingredients Backend'!$AG$1:$EM$1,CF$3,'Ingredients Backend'!$AG9:$EM9)&gt;=1,1,0)*$H10</f>
        <v>0</v>
      </c>
      <c r="CG10">
        <f>IF(SUMIF('Ingredients Backend'!$AG$1:$EM$1,CG$3,'Ingredients Backend'!$AG9:$EM9)&gt;=1,1,0)*$H10</f>
        <v>0</v>
      </c>
      <c r="CH10">
        <f>IF(SUMIF('Ingredients Backend'!$AG$1:$EM$1,CH$3,'Ingredients Backend'!$AG9:$EM9)&gt;=1,1,0)*$H10</f>
        <v>0</v>
      </c>
      <c r="CI10">
        <f>IF(SUMIF('Ingredients Backend'!$AG$1:$EM$1,CI$3,'Ingredients Backend'!$AG9:$EM9)&gt;=1,1,0)*$H10</f>
        <v>611908.66</v>
      </c>
      <c r="CJ10">
        <f>IF(SUMIF('Ingredients Backend'!$AG$1:$EM$1,CJ$3,'Ingredients Backend'!$AG9:$EM9)&gt;=1,1,0)*$H10</f>
        <v>0</v>
      </c>
      <c r="CK10">
        <f>IF(SUMIF('Ingredients Backend'!$AG$1:$EM$1,CK$3,'Ingredients Backend'!$AG9:$EM9)&gt;=1,1,0)*$H10</f>
        <v>0</v>
      </c>
      <c r="CL10">
        <f>IF(SUMIF('Ingredients Backend'!$AG$1:$EM$1,CL$3,'Ingredients Backend'!$AG9:$EM9)&gt;=1,1,0)*$H10</f>
        <v>0</v>
      </c>
      <c r="CM10">
        <f>IF(SUMIF('Ingredients Backend'!$AG$1:$EM$1,CM$3,'Ingredients Backend'!$AG9:$EM9)&gt;=1,1,0)*$H10</f>
        <v>0</v>
      </c>
      <c r="CN10">
        <f>IF(SUMIF('Ingredients Backend'!$AG$1:$EM$1,CN$3,'Ingredients Backend'!$AG9:$EM9)&gt;=1,1,0)*$H10</f>
        <v>0</v>
      </c>
      <c r="CO10">
        <f>IF(SUMIF('Ingredients Backend'!$AG$1:$EM$1,CO$3,'Ingredients Backend'!$AG9:$EM9)&gt;=1,1,0)*$H10</f>
        <v>0</v>
      </c>
      <c r="CP10">
        <f>IF(SUMIF('Ingredients Backend'!$AG$1:$EM$1,CP$3,'Ingredients Backend'!$AG9:$EM9)&gt;=1,1,0)*$H10</f>
        <v>0</v>
      </c>
      <c r="CQ10">
        <f>IF(SUMIF('Ingredients Backend'!$AG$1:$EM$1,CQ$3,'Ingredients Backend'!$AG9:$EM9)&gt;=1,1,0)*$H10</f>
        <v>0</v>
      </c>
      <c r="CR10">
        <f>IF(SUMIF('Ingredients Backend'!$AG$1:$EM$1,CR$3,'Ingredients Backend'!$AG9:$EM9)&gt;=1,1,0)*$H10</f>
        <v>0</v>
      </c>
      <c r="CS10">
        <f>IF(SUMIF('Ingredients Backend'!$AG$1:$EM$1,CS$3,'Ingredients Backend'!$AG9:$EM9)&gt;=1,1,0)*$H10</f>
        <v>0</v>
      </c>
      <c r="CT10">
        <f>IF(SUMIF('Ingredients Backend'!$AG$1:$EM$1,CT$3,'Ingredients Backend'!$AG9:$EM9)&gt;=1,1,0)*$H10</f>
        <v>0</v>
      </c>
      <c r="CU10">
        <f>IF(SUMIF('Ingredients Backend'!$AG$1:$EM$1,CU$3,'Ingredients Backend'!$AG9:$EM9)&gt;=1,1,0)*$H10</f>
        <v>0</v>
      </c>
      <c r="CV10">
        <f>IF(SUMIF('Ingredients Backend'!$AG$1:$EM$1,CV$3,'Ingredients Backend'!$AG9:$EM9)&gt;=1,1,0)*$H10</f>
        <v>0</v>
      </c>
      <c r="CW10">
        <f>IF(SUMIF('Ingredients Backend'!$AG$1:$EM$1,CW$3,'Ingredients Backend'!$AG9:$EM9)&gt;=1,1,0)*$H10</f>
        <v>0</v>
      </c>
      <c r="CX10">
        <f>IF(SUMIF('Ingredients Backend'!$AG$1:$EM$1,CX$3,'Ingredients Backend'!$AG9:$EM9)&gt;=1,1,0)*$H10</f>
        <v>0</v>
      </c>
      <c r="CY10">
        <f>IF(SUMIF('Ingredients Backend'!$AG$1:$EM$1,CY$3,'Ingredients Backend'!$AG9:$EM9)&gt;=1,1,0)*$H10</f>
        <v>0</v>
      </c>
      <c r="CZ10">
        <f>IF(SUMIF('Ingredients Backend'!$AG$1:$EM$1,CZ$3,'Ingredients Backend'!$AG9:$EM9)&gt;=1,1,0)*$H10</f>
        <v>0</v>
      </c>
      <c r="DA10">
        <f>IF(SUMIF('Ingredients Backend'!$AG$1:$EM$1,DA$3,'Ingredients Backend'!$AG9:$EM9)&gt;=1,1,0)*$H10</f>
        <v>611908.66</v>
      </c>
      <c r="DB10">
        <f>IF(SUMIF('Ingredients Backend'!$AG$1:$EM$1,DB$3,'Ingredients Backend'!$AG9:$EM9)&gt;=1,1,0)*$H10</f>
        <v>0</v>
      </c>
      <c r="DC10">
        <f>IF(SUMIF('Ingredients Backend'!$AG$1:$EM$1,DC$3,'Ingredients Backend'!$AG9:$EM9)&gt;=1,1,0)*$H10</f>
        <v>0</v>
      </c>
      <c r="DD10">
        <f>IF(SUMIF('Ingredients Backend'!$AG$1:$EM$1,DD$3,'Ingredients Backend'!$AG9:$EM9)&gt;=1,1,0)*$H10</f>
        <v>0</v>
      </c>
      <c r="DE10">
        <f>IF(SUMIF('Ingredients Backend'!$AG$1:$EM$1,DE$3,'Ingredients Backend'!$AG9:$EM9)&gt;=1,1,0)*$H10</f>
        <v>0</v>
      </c>
      <c r="DF10">
        <f>IF(SUMIF('Ingredients Backend'!$AG$1:$EM$1,DF$3,'Ingredients Backend'!$AG9:$EM9)&gt;=1,1,0)*$H10</f>
        <v>0</v>
      </c>
      <c r="DG10">
        <f>IF(SUMIF('Ingredients Backend'!$AG$1:$EM$1,DG$3,'Ingredients Backend'!$AG9:$EM9)&gt;=1,1,0)*$H10</f>
        <v>0</v>
      </c>
      <c r="DH10">
        <f>IF(SUMIF('Ingredients Backend'!$AG$1:$EM$1,DH$3,'Ingredients Backend'!$AG9:$EM9)&gt;=1,1,0)*$H10</f>
        <v>611908.66</v>
      </c>
      <c r="DI10">
        <f>IF(SUMIF('Ingredients Backend'!$AG$1:$EM$1,DI$3,'Ingredients Backend'!$AG9:$EM9)&gt;=1,1,0)*$H10</f>
        <v>611908.66</v>
      </c>
      <c r="DJ10">
        <f>IF(SUMIF('Ingredients Backend'!$AG$1:$EM$1,DJ$3,'Ingredients Backend'!$AG9:$EM9)&gt;=1,1,0)*$H10</f>
        <v>0</v>
      </c>
      <c r="DK10">
        <f>IF(SUMIF('Ingredients Backend'!$AG$1:$EM$1,DK$3,'Ingredients Backend'!$AG9:$EM9)&gt;=1,1,0)*$H10</f>
        <v>0</v>
      </c>
      <c r="DL10">
        <f>IF(SUMIF('Ingredients Backend'!$AG$1:$EM$1,DL$3,'Ingredients Backend'!$AG9:$EM9)&gt;=1,1,0)*$H10</f>
        <v>0</v>
      </c>
    </row>
    <row r="11" spans="1:116">
      <c r="A11" s="9" t="str">
        <f>_xlfn.XLOOKUP($E11,'Copy of Raw Data'!$E:$E,'Copy of Raw Data'!A:A,"ERROR",0,1)</f>
        <v>US</v>
      </c>
      <c r="B11" s="9" t="str">
        <f>_xlfn.XLOOKUP($E11,'Copy of Raw Data'!$E:$E,'Copy of Raw Data'!B:B,"ERROR",0,1)</f>
        <v>Hair Mousses</v>
      </c>
      <c r="C11" s="9" t="str">
        <f>_xlfn.XLOOKUP($E11,'Copy of Raw Data'!$E:$E,'Copy of Raw Data'!C:C,"ERROR",0,1)</f>
        <v>moroccanoil</v>
      </c>
      <c r="D11" s="9" t="str">
        <f>_xlfn.XLOOKUP($E11,'Copy of Raw Data'!$E:$E,'Copy of Raw Data'!D:D,"ERROR",0,1)</f>
        <v>www.amazon.com/dp/B004JWR9PO</v>
      </c>
      <c r="E11" s="9" t="s">
        <v>65</v>
      </c>
      <c r="F11" s="9" t="str">
        <f>_xlfn.XLOOKUP($E11,'Copy of Raw Data'!$E:$E,'Copy of Raw Data'!F:F,"ERROR",0,1)</f>
        <v>Moroccanoil Curl Control Mousse, 5.1 Fl Oz Moroccanoil Curl Control Mousse, 5.1 Fl Oz</v>
      </c>
      <c r="G11" s="9">
        <f>_xlfn.XLOOKUP($E11,'Copy of Raw Data'!$E:$E,'Copy of Raw Data'!G:G,"ERROR",0,1)</f>
        <v>18728</v>
      </c>
      <c r="H11" s="9">
        <f>_xlfn.XLOOKUP($E11,'Copy of Raw Data'!$E:$E,'Copy of Raw Data'!H:H,"ERROR",0,1)</f>
        <v>561764.97</v>
      </c>
      <c r="I11" s="9">
        <f>_xlfn.XLOOKUP($E11,'Copy of Raw Data'!$E:$E,'Copy of Raw Data'!I:I,"ERROR",0,1)</f>
        <v>0.0223656881390229</v>
      </c>
      <c r="J11" s="9" t="str">
        <f>_xlfn.XLOOKUP($E11,'Copy of Raw Data'!$E:$E,'Copy of Raw Data'!J:J,"ERROR",0,1)</f>
        <v>Yes</v>
      </c>
      <c r="K11" s="15"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20 to 30</v>
      </c>
      <c r="L11" s="9">
        <f>_xlfn.XLOOKUP($E11,'Copy of Raw Data'!$E:$E,'Copy of Raw Data'!L:L,"ERROR",0,1)</f>
        <v>30</v>
      </c>
      <c r="M11" s="15"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20 to 30</v>
      </c>
      <c r="N11" s="9">
        <f>_xlfn.XLOOKUP($E11,'Copy of Raw Data'!$E:$E,'Copy of Raw Data'!N:N,"ERROR",0,1)</f>
        <v>30</v>
      </c>
      <c r="O11" s="15"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No Discount</v>
      </c>
      <c r="P11" s="16">
        <f t="shared" si="2"/>
        <v>0</v>
      </c>
      <c r="Q11" s="9">
        <f>_xlfn.XLOOKUP($E11,'Copy of Raw Data'!$E:$E,'Copy of Raw Data'!Q:Q,"ERROR",0,1)</f>
        <v>5.1</v>
      </c>
      <c r="R11" s="9" t="str">
        <f>_xlfn.XLOOKUP($E11,'Copy of Raw Data'!$E:$E,'Copy of Raw Data'!R:R,"ERROR",0,1)</f>
        <v>fl oz</v>
      </c>
      <c r="S11" s="17">
        <f t="shared" si="3"/>
        <v>5.65610859728507</v>
      </c>
      <c r="T11" s="9" t="str">
        <f t="array" ref="T11">_xlfn.IFS(AND(S11&gt;0,S11&lt;=0.05),"0 to 0.05",AND(S11&gt;0.05,S11&lt;=0.1),"0.05 to 0.1",AND(S11&gt;0.1,S11&lt;=0.2),"0.1 to 0.2",AND(S11&gt;0.2,S11&lt;=0.3),"0.2 to 0.3",AND(S11&gt;0.3,S11&lt;=0.4),"0.3 to 0.4",AND(S11&gt;0.4,S11&lt;=0.5),"0.4 to 0.5",AND(S11&gt;0.5,S11&lt;=0.75),"0.5 to 0.75",AND(S11&gt;0.75,S11&lt;=1),"0.75 to 1",AND(S11&gt;1,S11&lt;=2),"1 to 2",AND(S11&gt;2,S11&lt;=3),"2 to 3",AND(S11&gt;3,S11&lt;=4),"3 to 4",AND(S11&gt;4,S11&lt;=5),"4 to 5",AND(S11&gt;5,S11&lt;=10),"5 to 10",S11&gt;10,"10+")</f>
        <v>5 to 10</v>
      </c>
      <c r="U11" s="17"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0.1 to 0.2</v>
      </c>
      <c r="V11" s="17">
        <f t="shared" si="4"/>
        <v>0.191278613367774</v>
      </c>
      <c r="W11" s="17"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0.1 to 0.2</v>
      </c>
      <c r="X11" s="17">
        <f t="shared" si="5"/>
        <v>0.191278613367774</v>
      </c>
      <c r="Y11" s="9"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4 to 6</v>
      </c>
      <c r="Z11" s="17">
        <f t="array" ref="Z11">_xlfn.IFS(AA11="oz",_xlfn.IFS(R11="oz",Q11,R11="fl oz",Q11*1.04,R11="ml",Q11*0.0338),AA11="fl oz",_xlfn.IFS(R11="oz",Q11/1.04,R11="fl oz",Q11,R11="ml",Q11*0.0338/1.04),AA11="ml",_xlfn.IFS(R11="oz",Q11/0.0338,R11="fl oz",Q11*1.04/0.0338,R11="ml",Q11))</f>
        <v>5.304</v>
      </c>
      <c r="AA11" s="9" t="str">
        <f>_xlfn.XLOOKUP($E11,'Copy of Raw Data'!$E:$E,'Copy of Raw Data'!AA:AA,"ERROR",0,1)</f>
        <v>oz</v>
      </c>
      <c r="AB11" s="9" t="str">
        <f>_xlfn.XLOOKUP($E11,'Copy of Raw Data'!$E:$E,'Copy of Raw Data'!AB:AB,"ERROR",0,1)</f>
        <v>Pump Bottle</v>
      </c>
      <c r="AC11" s="9" t="str">
        <f>_xlfn.XLOOKUP($E11,'Copy of Raw Data'!$E:$E,'Copy of Raw Data'!AC:AC,"ERROR",0,1)</f>
        <v>Pack of 1</v>
      </c>
      <c r="AD11" s="9" t="str">
        <f>_xlfn.XLOOKUP($E11,'Copy of Raw Data'!$E:$E,'Copy of Raw Data'!AD:AD,"ERROR",0,1)</f>
        <v>Curl Protection, Smoothening, Frizz Control</v>
      </c>
      <c r="AE11" s="9" t="str">
        <f>_xlfn.XLOOKUP($E11,'Copy of Raw Data'!$E:$E,'Copy of Raw Data'!AO:AO,"ERROR",0,1)</f>
        <v>Paraben free, Residue free, Cruelty Free</v>
      </c>
      <c r="AF11" s="9" t="str">
        <f>_xlfn.XLOOKUP($E11,'Copy of Raw Data'!$E:$E,'Copy of Raw Data'!AZ:AZ,"ERROR",0,1)</f>
        <v>Argan oil, Water, Castor Oil, Citric Acid</v>
      </c>
      <c r="AG11">
        <f>IF(SUMIF('Ingredients Backend'!$AG$1:$EM$1,AG$3,'Ingredients Backend'!$AG10:$EM10)&gt;=1,1,0)*$H11</f>
        <v>0</v>
      </c>
      <c r="AH11">
        <f>IF(SUMIF('Ingredients Backend'!$AG$1:$EM$1,AH$3,'Ingredients Backend'!$AG10:$EM10)&gt;=1,1,0)*$H11</f>
        <v>0</v>
      </c>
      <c r="AI11">
        <f>IF(SUMIF('Ingredients Backend'!$AG$1:$EM$1,AI$3,'Ingredients Backend'!$AG10:$EM10)&gt;=1,1,0)*$H11</f>
        <v>0</v>
      </c>
      <c r="AJ11">
        <f>IF(SUMIF('Ingredients Backend'!$AG$1:$EM$1,AJ$3,'Ingredients Backend'!$AG10:$EM10)&gt;=1,1,0)*$H11</f>
        <v>0</v>
      </c>
      <c r="AK11">
        <f>IF(SUMIF('Ingredients Backend'!$AG$1:$EM$1,AK$3,'Ingredients Backend'!$AG10:$EM10)&gt;=1,1,0)*$H11</f>
        <v>0</v>
      </c>
      <c r="AL11">
        <f>IF(SUMIF('Ingredients Backend'!$AG$1:$EM$1,AL$3,'Ingredients Backend'!$AG10:$EM10)&gt;=1,1,0)*$H11</f>
        <v>0</v>
      </c>
      <c r="AM11">
        <f>IF(SUMIF('Ingredients Backend'!$AG$1:$EM$1,AM$3,'Ingredients Backend'!$AG10:$EM10)&gt;=1,1,0)*$H11</f>
        <v>561764.97</v>
      </c>
      <c r="AN11">
        <f>IF(SUMIF('Ingredients Backend'!$AG$1:$EM$1,AN$3,'Ingredients Backend'!$AG10:$EM10)&gt;=1,1,0)*$H11</f>
        <v>0</v>
      </c>
      <c r="AO11">
        <f>IF(SUMIF('Ingredients Backend'!$AG$1:$EM$1,AO$3,'Ingredients Backend'!$AG10:$EM10)&gt;=1,1,0)*$H11</f>
        <v>0</v>
      </c>
      <c r="AP11">
        <f>IF(SUMIF('Ingredients Backend'!$AG$1:$EM$1,AP$3,'Ingredients Backend'!$AG10:$EM10)&gt;=1,1,0)*$H11</f>
        <v>0</v>
      </c>
      <c r="AQ11">
        <f>IF(SUMIF('Ingredients Backend'!$AG$1:$EM$1,AQ$3,'Ingredients Backend'!$AG10:$EM10)&gt;=1,1,0)*$H11</f>
        <v>0</v>
      </c>
      <c r="AR11">
        <f>IF(SUMIF('Ingredients Backend'!$AG$1:$EM$1,AR$3,'Ingredients Backend'!$AG10:$EM10)&gt;=1,1,0)*$H11</f>
        <v>0</v>
      </c>
      <c r="AS11">
        <f>IF(SUMIF('Ingredients Backend'!$AG$1:$EM$1,AS$3,'Ingredients Backend'!$AG10:$EM10)&gt;=1,1,0)*$H11</f>
        <v>0</v>
      </c>
      <c r="AT11">
        <f>IF(SUMIF('Ingredients Backend'!$AG$1:$EM$1,AT$3,'Ingredients Backend'!$AG10:$EM10)&gt;=1,1,0)*$H11</f>
        <v>561764.97</v>
      </c>
      <c r="AU11">
        <f>IF(SUMIF('Ingredients Backend'!$AG$1:$EM$1,AU$3,'Ingredients Backend'!$AG10:$EM10)&gt;=1,1,0)*$H11</f>
        <v>0</v>
      </c>
      <c r="AV11">
        <f>IF(SUMIF('Ingredients Backend'!$AG$1:$EM$1,AV$3,'Ingredients Backend'!$AG10:$EM10)&gt;=1,1,0)*$H11</f>
        <v>0</v>
      </c>
      <c r="AW11">
        <f>IF(SUMIF('Ingredients Backend'!$AG$1:$EM$1,AW$3,'Ingredients Backend'!$AG10:$EM10)&gt;=1,1,0)*$H11</f>
        <v>0</v>
      </c>
      <c r="AX11">
        <f>IF(SUMIF('Ingredients Backend'!$AG$1:$EM$1,AX$3,'Ingredients Backend'!$AG10:$EM10)&gt;=1,1,0)*$H11</f>
        <v>561764.97</v>
      </c>
      <c r="AY11">
        <f>IF(SUMIF('Ingredients Backend'!$AG$1:$EM$1,AY$3,'Ingredients Backend'!$AG10:$EM10)&gt;=1,1,0)*$H11</f>
        <v>0</v>
      </c>
      <c r="AZ11">
        <f>IF(SUMIF('Ingredients Backend'!$AG$1:$EM$1,AZ$3,'Ingredients Backend'!$AG10:$EM10)&gt;=1,1,0)*$H11</f>
        <v>0</v>
      </c>
      <c r="BA11">
        <f>IF(SUMIF('Ingredients Backend'!$AG$1:$EM$1,BA$3,'Ingredients Backend'!$AG10:$EM10)&gt;=1,1,0)*$H11</f>
        <v>0</v>
      </c>
      <c r="BB11">
        <f>IF(SUMIF('Ingredients Backend'!$AG$1:$EM$1,BB$3,'Ingredients Backend'!$AG10:$EM10)&gt;=1,1,0)*$H11</f>
        <v>0</v>
      </c>
      <c r="BC11">
        <f>IF(SUMIF('Ingredients Backend'!$AG$1:$EM$1,BC$3,'Ingredients Backend'!$AG10:$EM10)&gt;=1,1,0)*$H11</f>
        <v>0</v>
      </c>
      <c r="BD11">
        <f>IF(SUMIF('Ingredients Backend'!$AG$1:$EM$1,BD$3,'Ingredients Backend'!$AG10:$EM10)&gt;=1,1,0)*$H11</f>
        <v>0</v>
      </c>
      <c r="BE11">
        <f>IF(SUMIF('Ingredients Backend'!$AG$1:$EM$1,BE$3,'Ingredients Backend'!$AG10:$EM10)&gt;=1,1,0)*$H11</f>
        <v>0</v>
      </c>
      <c r="BF11">
        <f>IF(SUMIF('Ingredients Backend'!$AG$1:$EM$1,BF$3,'Ingredients Backend'!$AG10:$EM10)&gt;=1,1,0)*$H11</f>
        <v>0</v>
      </c>
      <c r="BG11">
        <f>IF(SUMIF('Ingredients Backend'!$AG$1:$EM$1,BG$3,'Ingredients Backend'!$AG10:$EM10)&gt;=1,1,0)*$H11</f>
        <v>0</v>
      </c>
      <c r="BH11">
        <f>IF(SUMIF('Ingredients Backend'!$AG$1:$EM$1,BH$3,'Ingredients Backend'!$AG10:$EM10)&gt;=1,1,0)*$H11</f>
        <v>0</v>
      </c>
      <c r="BI11">
        <f>IF(SUMIF('Ingredients Backend'!$AG$1:$EM$1,BI$3,'Ingredients Backend'!$AG10:$EM10)&gt;=1,1,0)*$H11</f>
        <v>0</v>
      </c>
      <c r="BJ11">
        <f>IF(SUMIF('Ingredients Backend'!$AG$1:$EM$1,BJ$3,'Ingredients Backend'!$AG10:$EM10)&gt;=1,1,0)*$H11</f>
        <v>0</v>
      </c>
      <c r="BK11">
        <f>IF(SUMIF('Ingredients Backend'!$AG$1:$EM$1,BK$3,'Ingredients Backend'!$AG10:$EM10)&gt;=1,1,0)*$H11</f>
        <v>0</v>
      </c>
      <c r="BL11">
        <f>IF(SUMIF('Ingredients Backend'!$AG$1:$EM$1,BL$3,'Ingredients Backend'!$AG10:$EM10)&gt;=1,1,0)*$H11</f>
        <v>0</v>
      </c>
      <c r="BM11">
        <f>IF(SUMIF('Ingredients Backend'!$AG$1:$EM$1,BM$3,'Ingredients Backend'!$AG10:$EM10)&gt;=1,1,0)*$H11</f>
        <v>0</v>
      </c>
      <c r="BN11">
        <f>IF(SUMIF('Ingredients Backend'!$AG$1:$EM$1,BN$3,'Ingredients Backend'!$AG10:$EM10)&gt;=1,1,0)*$H11</f>
        <v>0</v>
      </c>
      <c r="BO11">
        <f>IF(SUMIF('Ingredients Backend'!$AG$1:$EM$1,BO$3,'Ingredients Backend'!$AG10:$EM10)&gt;=1,1,0)*$H11</f>
        <v>0</v>
      </c>
      <c r="BP11">
        <f>IF(SUMIF('Ingredients Backend'!$AG$1:$EM$1,BP$3,'Ingredients Backend'!$AG10:$EM10)&gt;=1,1,0)*$H11</f>
        <v>0</v>
      </c>
      <c r="BQ11">
        <f>IF(SUMIF('Ingredients Backend'!$AG$1:$EM$1,BQ$3,'Ingredients Backend'!$AG10:$EM10)&gt;=1,1,0)*$H11</f>
        <v>0</v>
      </c>
      <c r="BR11">
        <f>IF(SUMIF('Ingredients Backend'!$AG$1:$EM$1,BR$3,'Ingredients Backend'!$AG10:$EM10)&gt;=1,1,0)*$H11</f>
        <v>0</v>
      </c>
      <c r="BS11">
        <f>IF(SUMIF('Ingredients Backend'!$AG$1:$EM$1,BS$3,'Ingredients Backend'!$AG10:$EM10)&gt;=1,1,0)*$H11</f>
        <v>0</v>
      </c>
      <c r="BT11">
        <f>IF(SUMIF('Ingredients Backend'!$AG$1:$EM$1,BT$3,'Ingredients Backend'!$AG10:$EM10)&gt;=1,1,0)*$H11</f>
        <v>0</v>
      </c>
      <c r="BU11">
        <f>IF(SUMIF('Ingredients Backend'!$AG$1:$EM$1,BU$3,'Ingredients Backend'!$AG10:$EM10)&gt;=1,1,0)*$H11</f>
        <v>0</v>
      </c>
      <c r="BV11">
        <f>IF(SUMIF('Ingredients Backend'!$AG$1:$EM$1,BV$3,'Ingredients Backend'!$AG10:$EM10)&gt;=1,1,0)*$H11</f>
        <v>0</v>
      </c>
      <c r="BW11">
        <f>IF(SUMIF('Ingredients Backend'!$AG$1:$EM$1,BW$3,'Ingredients Backend'!$AG10:$EM10)&gt;=1,1,0)*$H11</f>
        <v>0</v>
      </c>
      <c r="BX11">
        <f>IF(SUMIF('Ingredients Backend'!$AG$1:$EM$1,BX$3,'Ingredients Backend'!$AG10:$EM10)&gt;=1,1,0)*$H11</f>
        <v>0</v>
      </c>
      <c r="BY11">
        <f>IF(SUMIF('Ingredients Backend'!$AG$1:$EM$1,BY$3,'Ingredients Backend'!$AG10:$EM10)&gt;=1,1,0)*$H11</f>
        <v>0</v>
      </c>
      <c r="BZ11">
        <f>IF(SUMIF('Ingredients Backend'!$AG$1:$EM$1,BZ$3,'Ingredients Backend'!$AG10:$EM10)&gt;=1,1,0)*$H11</f>
        <v>0</v>
      </c>
      <c r="CA11">
        <f>IF(SUMIF('Ingredients Backend'!$AG$1:$EM$1,CA$3,'Ingredients Backend'!$AG10:$EM10)&gt;=1,1,0)*$H11</f>
        <v>0</v>
      </c>
      <c r="CB11">
        <f>IF(SUMIF('Ingredients Backend'!$AG$1:$EM$1,CB$3,'Ingredients Backend'!$AG10:$EM10)&gt;=1,1,0)*$H11</f>
        <v>0</v>
      </c>
      <c r="CC11">
        <f>IF(SUMIF('Ingredients Backend'!$AG$1:$EM$1,CC$3,'Ingredients Backend'!$AG10:$EM10)&gt;=1,1,0)*$H11</f>
        <v>0</v>
      </c>
      <c r="CD11">
        <f>IF(SUMIF('Ingredients Backend'!$AG$1:$EM$1,CD$3,'Ingredients Backend'!$AG10:$EM10)&gt;=1,1,0)*$H11</f>
        <v>0</v>
      </c>
      <c r="CE11">
        <f>IF(SUMIF('Ingredients Backend'!$AG$1:$EM$1,CE$3,'Ingredients Backend'!$AG10:$EM10)&gt;=1,1,0)*$H11</f>
        <v>0</v>
      </c>
      <c r="CF11">
        <f>IF(SUMIF('Ingredients Backend'!$AG$1:$EM$1,CF$3,'Ingredients Backend'!$AG10:$EM10)&gt;=1,1,0)*$H11</f>
        <v>0</v>
      </c>
      <c r="CG11">
        <f>IF(SUMIF('Ingredients Backend'!$AG$1:$EM$1,CG$3,'Ingredients Backend'!$AG10:$EM10)&gt;=1,1,0)*$H11</f>
        <v>0</v>
      </c>
      <c r="CH11">
        <f>IF(SUMIF('Ingredients Backend'!$AG$1:$EM$1,CH$3,'Ingredients Backend'!$AG10:$EM10)&gt;=1,1,0)*$H11</f>
        <v>0</v>
      </c>
      <c r="CI11">
        <f>IF(SUMIF('Ingredients Backend'!$AG$1:$EM$1,CI$3,'Ingredients Backend'!$AG10:$EM10)&gt;=1,1,0)*$H11</f>
        <v>0</v>
      </c>
      <c r="CJ11">
        <f>IF(SUMIF('Ingredients Backend'!$AG$1:$EM$1,CJ$3,'Ingredients Backend'!$AG10:$EM10)&gt;=1,1,0)*$H11</f>
        <v>0</v>
      </c>
      <c r="CK11">
        <f>IF(SUMIF('Ingredients Backend'!$AG$1:$EM$1,CK$3,'Ingredients Backend'!$AG10:$EM10)&gt;=1,1,0)*$H11</f>
        <v>0</v>
      </c>
      <c r="CL11">
        <f>IF(SUMIF('Ingredients Backend'!$AG$1:$EM$1,CL$3,'Ingredients Backend'!$AG10:$EM10)&gt;=1,1,0)*$H11</f>
        <v>0</v>
      </c>
      <c r="CM11">
        <f>IF(SUMIF('Ingredients Backend'!$AG$1:$EM$1,CM$3,'Ingredients Backend'!$AG10:$EM10)&gt;=1,1,0)*$H11</f>
        <v>0</v>
      </c>
      <c r="CN11">
        <f>IF(SUMIF('Ingredients Backend'!$AG$1:$EM$1,CN$3,'Ingredients Backend'!$AG10:$EM10)&gt;=1,1,0)*$H11</f>
        <v>0</v>
      </c>
      <c r="CO11">
        <f>IF(SUMIF('Ingredients Backend'!$AG$1:$EM$1,CO$3,'Ingredients Backend'!$AG10:$EM10)&gt;=1,1,0)*$H11</f>
        <v>0</v>
      </c>
      <c r="CP11">
        <f>IF(SUMIF('Ingredients Backend'!$AG$1:$EM$1,CP$3,'Ingredients Backend'!$AG10:$EM10)&gt;=1,1,0)*$H11</f>
        <v>0</v>
      </c>
      <c r="CQ11">
        <f>IF(SUMIF('Ingredients Backend'!$AG$1:$EM$1,CQ$3,'Ingredients Backend'!$AG10:$EM10)&gt;=1,1,0)*$H11</f>
        <v>0</v>
      </c>
      <c r="CR11">
        <f>IF(SUMIF('Ingredients Backend'!$AG$1:$EM$1,CR$3,'Ingredients Backend'!$AG10:$EM10)&gt;=1,1,0)*$H11</f>
        <v>0</v>
      </c>
      <c r="CS11">
        <f>IF(SUMIF('Ingredients Backend'!$AG$1:$EM$1,CS$3,'Ingredients Backend'!$AG10:$EM10)&gt;=1,1,0)*$H11</f>
        <v>0</v>
      </c>
      <c r="CT11">
        <f>IF(SUMIF('Ingredients Backend'!$AG$1:$EM$1,CT$3,'Ingredients Backend'!$AG10:$EM10)&gt;=1,1,0)*$H11</f>
        <v>0</v>
      </c>
      <c r="CU11">
        <f>IF(SUMIF('Ingredients Backend'!$AG$1:$EM$1,CU$3,'Ingredients Backend'!$AG10:$EM10)&gt;=1,1,0)*$H11</f>
        <v>0</v>
      </c>
      <c r="CV11">
        <f>IF(SUMIF('Ingredients Backend'!$AG$1:$EM$1,CV$3,'Ingredients Backend'!$AG10:$EM10)&gt;=1,1,0)*$H11</f>
        <v>0</v>
      </c>
      <c r="CW11">
        <f>IF(SUMIF('Ingredients Backend'!$AG$1:$EM$1,CW$3,'Ingredients Backend'!$AG10:$EM10)&gt;=1,1,0)*$H11</f>
        <v>0</v>
      </c>
      <c r="CX11">
        <f>IF(SUMIF('Ingredients Backend'!$AG$1:$EM$1,CX$3,'Ingredients Backend'!$AG10:$EM10)&gt;=1,1,0)*$H11</f>
        <v>0</v>
      </c>
      <c r="CY11">
        <f>IF(SUMIF('Ingredients Backend'!$AG$1:$EM$1,CY$3,'Ingredients Backend'!$AG10:$EM10)&gt;=1,1,0)*$H11</f>
        <v>0</v>
      </c>
      <c r="CZ11">
        <f>IF(SUMIF('Ingredients Backend'!$AG$1:$EM$1,CZ$3,'Ingredients Backend'!$AG10:$EM10)&gt;=1,1,0)*$H11</f>
        <v>0</v>
      </c>
      <c r="DA11">
        <f>IF(SUMIF('Ingredients Backend'!$AG$1:$EM$1,DA$3,'Ingredients Backend'!$AG10:$EM10)&gt;=1,1,0)*$H11</f>
        <v>0</v>
      </c>
      <c r="DB11">
        <f>IF(SUMIF('Ingredients Backend'!$AG$1:$EM$1,DB$3,'Ingredients Backend'!$AG10:$EM10)&gt;=1,1,0)*$H11</f>
        <v>0</v>
      </c>
      <c r="DC11">
        <f>IF(SUMIF('Ingredients Backend'!$AG$1:$EM$1,DC$3,'Ingredients Backend'!$AG10:$EM10)&gt;=1,1,0)*$H11</f>
        <v>0</v>
      </c>
      <c r="DD11">
        <f>IF(SUMIF('Ingredients Backend'!$AG$1:$EM$1,DD$3,'Ingredients Backend'!$AG10:$EM10)&gt;=1,1,0)*$H11</f>
        <v>0</v>
      </c>
      <c r="DE11">
        <f>IF(SUMIF('Ingredients Backend'!$AG$1:$EM$1,DE$3,'Ingredients Backend'!$AG10:$EM10)&gt;=1,1,0)*$H11</f>
        <v>0</v>
      </c>
      <c r="DF11">
        <f>IF(SUMIF('Ingredients Backend'!$AG$1:$EM$1,DF$3,'Ingredients Backend'!$AG10:$EM10)&gt;=1,1,0)*$H11</f>
        <v>0</v>
      </c>
      <c r="DG11">
        <f>IF(SUMIF('Ingredients Backend'!$AG$1:$EM$1,DG$3,'Ingredients Backend'!$AG10:$EM10)&gt;=1,1,0)*$H11</f>
        <v>0</v>
      </c>
      <c r="DH11">
        <f>IF(SUMIF('Ingredients Backend'!$AG$1:$EM$1,DH$3,'Ingredients Backend'!$AG10:$EM10)&gt;=1,1,0)*$H11</f>
        <v>0</v>
      </c>
      <c r="DI11">
        <f>IF(SUMIF('Ingredients Backend'!$AG$1:$EM$1,DI$3,'Ingredients Backend'!$AG10:$EM10)&gt;=1,1,0)*$H11</f>
        <v>561764.97</v>
      </c>
      <c r="DJ11">
        <f>IF(SUMIF('Ingredients Backend'!$AG$1:$EM$1,DJ$3,'Ingredients Backend'!$AG10:$EM10)&gt;=1,1,0)*$H11</f>
        <v>0</v>
      </c>
      <c r="DK11">
        <f>IF(SUMIF('Ingredients Backend'!$AG$1:$EM$1,DK$3,'Ingredients Backend'!$AG10:$EM10)&gt;=1,1,0)*$H11</f>
        <v>0</v>
      </c>
      <c r="DL11">
        <f>IF(SUMIF('Ingredients Backend'!$AG$1:$EM$1,DL$3,'Ingredients Backend'!$AG10:$EM10)&gt;=1,1,0)*$H11</f>
        <v>0</v>
      </c>
    </row>
    <row r="12" spans="1:116">
      <c r="A12" s="9" t="str">
        <f>_xlfn.XLOOKUP($E12,'Copy of Raw Data'!$E:$E,'Copy of Raw Data'!A:A,"ERROR",0,1)</f>
        <v>US</v>
      </c>
      <c r="B12" s="9" t="str">
        <f>_xlfn.XLOOKUP($E12,'Copy of Raw Data'!$E:$E,'Copy of Raw Data'!B:B,"ERROR",0,1)</f>
        <v>Hair Mousses</v>
      </c>
      <c r="C12" s="9" t="str">
        <f>_xlfn.XLOOKUP($E12,'Copy of Raw Data'!$E:$E,'Copy of Raw Data'!C:C,"ERROR",0,1)</f>
        <v>Keranique</v>
      </c>
      <c r="D12" s="9" t="str">
        <f>_xlfn.XLOOKUP($E12,'Copy of Raw Data'!$E:$E,'Copy of Raw Data'!D:D,"ERROR",0,1)</f>
        <v>www.amazon.com/dp/B00CRJWIIE</v>
      </c>
      <c r="E12" s="9" t="s">
        <v>69</v>
      </c>
      <c r="F12" s="9" t="str">
        <f>_xlfn.XLOOKUP($E12,'Copy of Raw Data'!$E:$E,'Copy of Raw Data'!F:F,"ERROR",0,1)</f>
        <v>Volumizing Hair Mousse for Women - Thickening and Styling Anti-Frizz Foam Spray - Fine, Straight, Wavy, and Curly Hair Mousse for All Hair Types - Travel Size Mousse for Hair Volume by Keranique</v>
      </c>
      <c r="G12" s="9">
        <f>_xlfn.XLOOKUP($E12,'Copy of Raw Data'!$E:$E,'Copy of Raw Data'!G:G,"ERROR",0,1)</f>
        <v>22777</v>
      </c>
      <c r="H12" s="9">
        <f>_xlfn.XLOOKUP($E12,'Copy of Raw Data'!$E:$E,'Copy of Raw Data'!H:H,"ERROR",0,1)</f>
        <v>526071.38</v>
      </c>
      <c r="I12" s="9">
        <f>_xlfn.XLOOKUP($E12,'Copy of Raw Data'!$E:$E,'Copy of Raw Data'!I:I,"ERROR",0,1)</f>
        <v>0.0218454771257052</v>
      </c>
      <c r="J12" s="9" t="str">
        <f>_xlfn.XLOOKUP($E12,'Copy of Raw Data'!$E:$E,'Copy of Raw Data'!J:J,"ERROR",0,1)</f>
        <v>Yes</v>
      </c>
      <c r="K12" s="15"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20 to 30</v>
      </c>
      <c r="L12" s="9">
        <f>_xlfn.XLOOKUP($E12,'Copy of Raw Data'!$E:$E,'Copy of Raw Data'!L:L,"ERROR",0,1)</f>
        <v>23.15</v>
      </c>
      <c r="M12" s="15"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20 to 30</v>
      </c>
      <c r="N12" s="9">
        <f>_xlfn.XLOOKUP($E12,'Copy of Raw Data'!$E:$E,'Copy of Raw Data'!N:N,"ERROR",0,1)</f>
        <v>23.7</v>
      </c>
      <c r="O12" s="15"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2% to 4%</v>
      </c>
      <c r="P12" s="16">
        <f t="shared" si="2"/>
        <v>0.0232067510548524</v>
      </c>
      <c r="Q12" s="9">
        <f>_xlfn.XLOOKUP($E12,'Copy of Raw Data'!$E:$E,'Copy of Raw Data'!Q:Q,"ERROR",0,1)</f>
        <v>3.4</v>
      </c>
      <c r="R12" s="9" t="str">
        <f>_xlfn.XLOOKUP($E12,'Copy of Raw Data'!$E:$E,'Copy of Raw Data'!R:R,"ERROR",0,1)</f>
        <v>fl oz</v>
      </c>
      <c r="S12" s="17">
        <f t="shared" si="3"/>
        <v>6.54694570135747</v>
      </c>
      <c r="T12" s="9" t="str">
        <f t="array" ref="T12">_xlfn.IFS(AND(S12&gt;0,S12&lt;=0.05),"0 to 0.05",AND(S12&gt;0.05,S12&lt;=0.1),"0.05 to 0.1",AND(S12&gt;0.1,S12&lt;=0.2),"0.1 to 0.2",AND(S12&gt;0.2,S12&lt;=0.3),"0.2 to 0.3",AND(S12&gt;0.3,S12&lt;=0.4),"0.3 to 0.4",AND(S12&gt;0.4,S12&lt;=0.5),"0.4 to 0.5",AND(S12&gt;0.5,S12&lt;=0.75),"0.5 to 0.75",AND(S12&gt;0.75,S12&lt;=1),"0.75 to 1",AND(S12&gt;1,S12&lt;=2),"1 to 2",AND(S12&gt;2,S12&lt;=3),"2 to 3",AND(S12&gt;3,S12&lt;=4),"3 to 4",AND(S12&gt;4,S12&lt;=5),"4 to 5",AND(S12&gt;5,S12&lt;=10),"5 to 10",S12&gt;10,"10+")</f>
        <v>5 to 10</v>
      </c>
      <c r="U12" s="17"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0.2 to 0.3</v>
      </c>
      <c r="V12" s="17">
        <f t="shared" si="4"/>
        <v>0.226665156840812</v>
      </c>
      <c r="W12" s="17"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0.2 to 0.3</v>
      </c>
      <c r="X12" s="17">
        <f t="shared" si="5"/>
        <v>0.221404994973198</v>
      </c>
      <c r="Y12" s="9"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2 to 4</v>
      </c>
      <c r="Z12" s="17">
        <f t="array" ref="Z12">_xlfn.IFS(AA12="oz",_xlfn.IFS(R12="oz",Q12,R12="fl oz",Q12*1.04,R12="ml",Q12*0.0338),AA12="fl oz",_xlfn.IFS(R12="oz",Q12/1.04,R12="fl oz",Q12,R12="ml",Q12*0.0338/1.04),AA12="ml",_xlfn.IFS(R12="oz",Q12/0.0338,R12="fl oz",Q12*1.04/0.0338,R12="ml",Q12))</f>
        <v>3.536</v>
      </c>
      <c r="AA12" s="9" t="str">
        <f>_xlfn.XLOOKUP($E12,'Copy of Raw Data'!$E:$E,'Copy of Raw Data'!AA:AA,"ERROR",0,1)</f>
        <v>oz</v>
      </c>
      <c r="AB12" s="9" t="str">
        <f>_xlfn.XLOOKUP($E12,'Copy of Raw Data'!$E:$E,'Copy of Raw Data'!AB:AB,"ERROR",0,1)</f>
        <v>Pump Bottle</v>
      </c>
      <c r="AC12" s="9" t="str">
        <f>_xlfn.XLOOKUP($E12,'Copy of Raw Data'!$E:$E,'Copy of Raw Data'!AC:AC,"ERROR",0,1)</f>
        <v>Pack of 1</v>
      </c>
      <c r="AD12" s="9" t="str">
        <f>_xlfn.XLOOKUP($E12,'Copy of Raw Data'!$E:$E,'Copy of Raw Data'!AD:AD,"ERROR",0,1)</f>
        <v>Volumizing, Anti-Frizz, Lightweight, Moisturising, Heat Protection, Flake Control, Shine</v>
      </c>
      <c r="AE12" s="9" t="str">
        <f>_xlfn.XLOOKUP($E12,'Copy of Raw Data'!$E:$E,'Copy of Raw Data'!AO:AO,"ERROR",0,1)</f>
        <v>Paraffin Free, Sulfate Free, Phthalate Free, Alcohol Free, Formaldehyde Free, Residue free</v>
      </c>
      <c r="AF12" s="9" t="str">
        <f>_xlfn.XLOOKUP($E12,'Copy of Raw Data'!$E:$E,'Copy of Raw Data'!AZ:AZ,"ERROR",0,1)</f>
        <v>Keratin, Amino Acids, Water, Glycerin, Menthol, Peppermint Oil</v>
      </c>
      <c r="AG12">
        <f>IF(SUMIF('Ingredients Backend'!$AG$1:$EM$1,AG$3,'Ingredients Backend'!$AG11:$EM11)&gt;=1,1,0)*$H12</f>
        <v>0</v>
      </c>
      <c r="AH12">
        <f>IF(SUMIF('Ingredients Backend'!$AG$1:$EM$1,AH$3,'Ingredients Backend'!$AG11:$EM11)&gt;=1,1,0)*$H12</f>
        <v>0</v>
      </c>
      <c r="AI12">
        <f>IF(SUMIF('Ingredients Backend'!$AG$1:$EM$1,AI$3,'Ingredients Backend'!$AG11:$EM11)&gt;=1,1,0)*$H12</f>
        <v>0</v>
      </c>
      <c r="AJ12">
        <f>IF(SUMIF('Ingredients Backend'!$AG$1:$EM$1,AJ$3,'Ingredients Backend'!$AG11:$EM11)&gt;=1,1,0)*$H12</f>
        <v>0</v>
      </c>
      <c r="AK12">
        <f>IF(SUMIF('Ingredients Backend'!$AG$1:$EM$1,AK$3,'Ingredients Backend'!$AG11:$EM11)&gt;=1,1,0)*$H12</f>
        <v>0</v>
      </c>
      <c r="AL12">
        <f>IF(SUMIF('Ingredients Backend'!$AG$1:$EM$1,AL$3,'Ingredients Backend'!$AG11:$EM11)&gt;=1,1,0)*$H12</f>
        <v>526071.38</v>
      </c>
      <c r="AM12">
        <f>IF(SUMIF('Ingredients Backend'!$AG$1:$EM$1,AM$3,'Ingredients Backend'!$AG11:$EM11)&gt;=1,1,0)*$H12</f>
        <v>0</v>
      </c>
      <c r="AN12">
        <f>IF(SUMIF('Ingredients Backend'!$AG$1:$EM$1,AN$3,'Ingredients Backend'!$AG11:$EM11)&gt;=1,1,0)*$H12</f>
        <v>0</v>
      </c>
      <c r="AO12">
        <f>IF(SUMIF('Ingredients Backend'!$AG$1:$EM$1,AO$3,'Ingredients Backend'!$AG11:$EM11)&gt;=1,1,0)*$H12</f>
        <v>0</v>
      </c>
      <c r="AP12">
        <f>IF(SUMIF('Ingredients Backend'!$AG$1:$EM$1,AP$3,'Ingredients Backend'!$AG11:$EM11)&gt;=1,1,0)*$H12</f>
        <v>0</v>
      </c>
      <c r="AQ12">
        <f>IF(SUMIF('Ingredients Backend'!$AG$1:$EM$1,AQ$3,'Ingredients Backend'!$AG11:$EM11)&gt;=1,1,0)*$H12</f>
        <v>0</v>
      </c>
      <c r="AR12">
        <f>IF(SUMIF('Ingredients Backend'!$AG$1:$EM$1,AR$3,'Ingredients Backend'!$AG11:$EM11)&gt;=1,1,0)*$H12</f>
        <v>0</v>
      </c>
      <c r="AS12">
        <f>IF(SUMIF('Ingredients Backend'!$AG$1:$EM$1,AS$3,'Ingredients Backend'!$AG11:$EM11)&gt;=1,1,0)*$H12</f>
        <v>0</v>
      </c>
      <c r="AT12">
        <f>IF(SUMIF('Ingredients Backend'!$AG$1:$EM$1,AT$3,'Ingredients Backend'!$AG11:$EM11)&gt;=1,1,0)*$H12</f>
        <v>0</v>
      </c>
      <c r="AU12">
        <f>IF(SUMIF('Ingredients Backend'!$AG$1:$EM$1,AU$3,'Ingredients Backend'!$AG11:$EM11)&gt;=1,1,0)*$H12</f>
        <v>0</v>
      </c>
      <c r="AV12">
        <f>IF(SUMIF('Ingredients Backend'!$AG$1:$EM$1,AV$3,'Ingredients Backend'!$AG11:$EM11)&gt;=1,1,0)*$H12</f>
        <v>0</v>
      </c>
      <c r="AW12">
        <f>IF(SUMIF('Ingredients Backend'!$AG$1:$EM$1,AW$3,'Ingredients Backend'!$AG11:$EM11)&gt;=1,1,0)*$H12</f>
        <v>0</v>
      </c>
      <c r="AX12">
        <f>IF(SUMIF('Ingredients Backend'!$AG$1:$EM$1,AX$3,'Ingredients Backend'!$AG11:$EM11)&gt;=1,1,0)*$H12</f>
        <v>0</v>
      </c>
      <c r="AY12">
        <f>IF(SUMIF('Ingredients Backend'!$AG$1:$EM$1,AY$3,'Ingredients Backend'!$AG11:$EM11)&gt;=1,1,0)*$H12</f>
        <v>0</v>
      </c>
      <c r="AZ12">
        <f>IF(SUMIF('Ingredients Backend'!$AG$1:$EM$1,AZ$3,'Ingredients Backend'!$AG11:$EM11)&gt;=1,1,0)*$H12</f>
        <v>0</v>
      </c>
      <c r="BA12">
        <f>IF(SUMIF('Ingredients Backend'!$AG$1:$EM$1,BA$3,'Ingredients Backend'!$AG11:$EM11)&gt;=1,1,0)*$H12</f>
        <v>0</v>
      </c>
      <c r="BB12">
        <f>IF(SUMIF('Ingredients Backend'!$AG$1:$EM$1,BB$3,'Ingredients Backend'!$AG11:$EM11)&gt;=1,1,0)*$H12</f>
        <v>0</v>
      </c>
      <c r="BC12">
        <f>IF(SUMIF('Ingredients Backend'!$AG$1:$EM$1,BC$3,'Ingredients Backend'!$AG11:$EM11)&gt;=1,1,0)*$H12</f>
        <v>0</v>
      </c>
      <c r="BD12">
        <f>IF(SUMIF('Ingredients Backend'!$AG$1:$EM$1,BD$3,'Ingredients Backend'!$AG11:$EM11)&gt;=1,1,0)*$H12</f>
        <v>0</v>
      </c>
      <c r="BE12">
        <f>IF(SUMIF('Ingredients Backend'!$AG$1:$EM$1,BE$3,'Ingredients Backend'!$AG11:$EM11)&gt;=1,1,0)*$H12</f>
        <v>0</v>
      </c>
      <c r="BF12">
        <f>IF(SUMIF('Ingredients Backend'!$AG$1:$EM$1,BF$3,'Ingredients Backend'!$AG11:$EM11)&gt;=1,1,0)*$H12</f>
        <v>0</v>
      </c>
      <c r="BG12">
        <f>IF(SUMIF('Ingredients Backend'!$AG$1:$EM$1,BG$3,'Ingredients Backend'!$AG11:$EM11)&gt;=1,1,0)*$H12</f>
        <v>0</v>
      </c>
      <c r="BH12">
        <f>IF(SUMIF('Ingredients Backend'!$AG$1:$EM$1,BH$3,'Ingredients Backend'!$AG11:$EM11)&gt;=1,1,0)*$H12</f>
        <v>0</v>
      </c>
      <c r="BI12">
        <f>IF(SUMIF('Ingredients Backend'!$AG$1:$EM$1,BI$3,'Ingredients Backend'!$AG11:$EM11)&gt;=1,1,0)*$H12</f>
        <v>0</v>
      </c>
      <c r="BJ12">
        <f>IF(SUMIF('Ingredients Backend'!$AG$1:$EM$1,BJ$3,'Ingredients Backend'!$AG11:$EM11)&gt;=1,1,0)*$H12</f>
        <v>0</v>
      </c>
      <c r="BK12">
        <f>IF(SUMIF('Ingredients Backend'!$AG$1:$EM$1,BK$3,'Ingredients Backend'!$AG11:$EM11)&gt;=1,1,0)*$H12</f>
        <v>526071.38</v>
      </c>
      <c r="BL12">
        <f>IF(SUMIF('Ingredients Backend'!$AG$1:$EM$1,BL$3,'Ingredients Backend'!$AG11:$EM11)&gt;=1,1,0)*$H12</f>
        <v>0</v>
      </c>
      <c r="BM12">
        <f>IF(SUMIF('Ingredients Backend'!$AG$1:$EM$1,BM$3,'Ingredients Backend'!$AG11:$EM11)&gt;=1,1,0)*$H12</f>
        <v>0</v>
      </c>
      <c r="BN12">
        <f>IF(SUMIF('Ingredients Backend'!$AG$1:$EM$1,BN$3,'Ingredients Backend'!$AG11:$EM11)&gt;=1,1,0)*$H12</f>
        <v>0</v>
      </c>
      <c r="BO12">
        <f>IF(SUMIF('Ingredients Backend'!$AG$1:$EM$1,BO$3,'Ingredients Backend'!$AG11:$EM11)&gt;=1,1,0)*$H12</f>
        <v>0</v>
      </c>
      <c r="BP12">
        <f>IF(SUMIF('Ingredients Backend'!$AG$1:$EM$1,BP$3,'Ingredients Backend'!$AG11:$EM11)&gt;=1,1,0)*$H12</f>
        <v>0</v>
      </c>
      <c r="BQ12">
        <f>IF(SUMIF('Ingredients Backend'!$AG$1:$EM$1,BQ$3,'Ingredients Backend'!$AG11:$EM11)&gt;=1,1,0)*$H12</f>
        <v>0</v>
      </c>
      <c r="BR12">
        <f>IF(SUMIF('Ingredients Backend'!$AG$1:$EM$1,BR$3,'Ingredients Backend'!$AG11:$EM11)&gt;=1,1,0)*$H12</f>
        <v>0</v>
      </c>
      <c r="BS12">
        <f>IF(SUMIF('Ingredients Backend'!$AG$1:$EM$1,BS$3,'Ingredients Backend'!$AG11:$EM11)&gt;=1,1,0)*$H12</f>
        <v>0</v>
      </c>
      <c r="BT12">
        <f>IF(SUMIF('Ingredients Backend'!$AG$1:$EM$1,BT$3,'Ingredients Backend'!$AG11:$EM11)&gt;=1,1,0)*$H12</f>
        <v>526071.38</v>
      </c>
      <c r="BU12">
        <f>IF(SUMIF('Ingredients Backend'!$AG$1:$EM$1,BU$3,'Ingredients Backend'!$AG11:$EM11)&gt;=1,1,0)*$H12</f>
        <v>0</v>
      </c>
      <c r="BV12">
        <f>IF(SUMIF('Ingredients Backend'!$AG$1:$EM$1,BV$3,'Ingredients Backend'!$AG11:$EM11)&gt;=1,1,0)*$H12</f>
        <v>0</v>
      </c>
      <c r="BW12">
        <f>IF(SUMIF('Ingredients Backend'!$AG$1:$EM$1,BW$3,'Ingredients Backend'!$AG11:$EM11)&gt;=1,1,0)*$H12</f>
        <v>0</v>
      </c>
      <c r="BX12">
        <f>IF(SUMIF('Ingredients Backend'!$AG$1:$EM$1,BX$3,'Ingredients Backend'!$AG11:$EM11)&gt;=1,1,0)*$H12</f>
        <v>0</v>
      </c>
      <c r="BY12">
        <f>IF(SUMIF('Ingredients Backend'!$AG$1:$EM$1,BY$3,'Ingredients Backend'!$AG11:$EM11)&gt;=1,1,0)*$H12</f>
        <v>0</v>
      </c>
      <c r="BZ12">
        <f>IF(SUMIF('Ingredients Backend'!$AG$1:$EM$1,BZ$3,'Ingredients Backend'!$AG11:$EM11)&gt;=1,1,0)*$H12</f>
        <v>526071.38</v>
      </c>
      <c r="CA12">
        <f>IF(SUMIF('Ingredients Backend'!$AG$1:$EM$1,CA$3,'Ingredients Backend'!$AG11:$EM11)&gt;=1,1,0)*$H12</f>
        <v>0</v>
      </c>
      <c r="CB12">
        <f>IF(SUMIF('Ingredients Backend'!$AG$1:$EM$1,CB$3,'Ingredients Backend'!$AG11:$EM11)&gt;=1,1,0)*$H12</f>
        <v>526071.38</v>
      </c>
      <c r="CC12">
        <f>IF(SUMIF('Ingredients Backend'!$AG$1:$EM$1,CC$3,'Ingredients Backend'!$AG11:$EM11)&gt;=1,1,0)*$H12</f>
        <v>0</v>
      </c>
      <c r="CD12">
        <f>IF(SUMIF('Ingredients Backend'!$AG$1:$EM$1,CD$3,'Ingredients Backend'!$AG11:$EM11)&gt;=1,1,0)*$H12</f>
        <v>0</v>
      </c>
      <c r="CE12">
        <f>IF(SUMIF('Ingredients Backend'!$AG$1:$EM$1,CE$3,'Ingredients Backend'!$AG11:$EM11)&gt;=1,1,0)*$H12</f>
        <v>0</v>
      </c>
      <c r="CF12">
        <f>IF(SUMIF('Ingredients Backend'!$AG$1:$EM$1,CF$3,'Ingredients Backend'!$AG11:$EM11)&gt;=1,1,0)*$H12</f>
        <v>0</v>
      </c>
      <c r="CG12">
        <f>IF(SUMIF('Ingredients Backend'!$AG$1:$EM$1,CG$3,'Ingredients Backend'!$AG11:$EM11)&gt;=1,1,0)*$H12</f>
        <v>0</v>
      </c>
      <c r="CH12">
        <f>IF(SUMIF('Ingredients Backend'!$AG$1:$EM$1,CH$3,'Ingredients Backend'!$AG11:$EM11)&gt;=1,1,0)*$H12</f>
        <v>0</v>
      </c>
      <c r="CI12">
        <f>IF(SUMIF('Ingredients Backend'!$AG$1:$EM$1,CI$3,'Ingredients Backend'!$AG11:$EM11)&gt;=1,1,0)*$H12</f>
        <v>0</v>
      </c>
      <c r="CJ12">
        <f>IF(SUMIF('Ingredients Backend'!$AG$1:$EM$1,CJ$3,'Ingredients Backend'!$AG11:$EM11)&gt;=1,1,0)*$H12</f>
        <v>0</v>
      </c>
      <c r="CK12">
        <f>IF(SUMIF('Ingredients Backend'!$AG$1:$EM$1,CK$3,'Ingredients Backend'!$AG11:$EM11)&gt;=1,1,0)*$H12</f>
        <v>0</v>
      </c>
      <c r="CL12">
        <f>IF(SUMIF('Ingredients Backend'!$AG$1:$EM$1,CL$3,'Ingredients Backend'!$AG11:$EM11)&gt;=1,1,0)*$H12</f>
        <v>0</v>
      </c>
      <c r="CM12">
        <f>IF(SUMIF('Ingredients Backend'!$AG$1:$EM$1,CM$3,'Ingredients Backend'!$AG11:$EM11)&gt;=1,1,0)*$H12</f>
        <v>0</v>
      </c>
      <c r="CN12">
        <f>IF(SUMIF('Ingredients Backend'!$AG$1:$EM$1,CN$3,'Ingredients Backend'!$AG11:$EM11)&gt;=1,1,0)*$H12</f>
        <v>0</v>
      </c>
      <c r="CO12">
        <f>IF(SUMIF('Ingredients Backend'!$AG$1:$EM$1,CO$3,'Ingredients Backend'!$AG11:$EM11)&gt;=1,1,0)*$H12</f>
        <v>0</v>
      </c>
      <c r="CP12">
        <f>IF(SUMIF('Ingredients Backend'!$AG$1:$EM$1,CP$3,'Ingredients Backend'!$AG11:$EM11)&gt;=1,1,0)*$H12</f>
        <v>0</v>
      </c>
      <c r="CQ12">
        <f>IF(SUMIF('Ingredients Backend'!$AG$1:$EM$1,CQ$3,'Ingredients Backend'!$AG11:$EM11)&gt;=1,1,0)*$H12</f>
        <v>0</v>
      </c>
      <c r="CR12">
        <f>IF(SUMIF('Ingredients Backend'!$AG$1:$EM$1,CR$3,'Ingredients Backend'!$AG11:$EM11)&gt;=1,1,0)*$H12</f>
        <v>0</v>
      </c>
      <c r="CS12">
        <f>IF(SUMIF('Ingredients Backend'!$AG$1:$EM$1,CS$3,'Ingredients Backend'!$AG11:$EM11)&gt;=1,1,0)*$H12</f>
        <v>0</v>
      </c>
      <c r="CT12">
        <f>IF(SUMIF('Ingredients Backend'!$AG$1:$EM$1,CT$3,'Ingredients Backend'!$AG11:$EM11)&gt;=1,1,0)*$H12</f>
        <v>0</v>
      </c>
      <c r="CU12">
        <f>IF(SUMIF('Ingredients Backend'!$AG$1:$EM$1,CU$3,'Ingredients Backend'!$AG11:$EM11)&gt;=1,1,0)*$H12</f>
        <v>0</v>
      </c>
      <c r="CV12">
        <f>IF(SUMIF('Ingredients Backend'!$AG$1:$EM$1,CV$3,'Ingredients Backend'!$AG11:$EM11)&gt;=1,1,0)*$H12</f>
        <v>0</v>
      </c>
      <c r="CW12">
        <f>IF(SUMIF('Ingredients Backend'!$AG$1:$EM$1,CW$3,'Ingredients Backend'!$AG11:$EM11)&gt;=1,1,0)*$H12</f>
        <v>0</v>
      </c>
      <c r="CX12">
        <f>IF(SUMIF('Ingredients Backend'!$AG$1:$EM$1,CX$3,'Ingredients Backend'!$AG11:$EM11)&gt;=1,1,0)*$H12</f>
        <v>0</v>
      </c>
      <c r="CY12">
        <f>IF(SUMIF('Ingredients Backend'!$AG$1:$EM$1,CY$3,'Ingredients Backend'!$AG11:$EM11)&gt;=1,1,0)*$H12</f>
        <v>0</v>
      </c>
      <c r="CZ12">
        <f>IF(SUMIF('Ingredients Backend'!$AG$1:$EM$1,CZ$3,'Ingredients Backend'!$AG11:$EM11)&gt;=1,1,0)*$H12</f>
        <v>0</v>
      </c>
      <c r="DA12">
        <f>IF(SUMIF('Ingredients Backend'!$AG$1:$EM$1,DA$3,'Ingredients Backend'!$AG11:$EM11)&gt;=1,1,0)*$H12</f>
        <v>0</v>
      </c>
      <c r="DB12">
        <f>IF(SUMIF('Ingredients Backend'!$AG$1:$EM$1,DB$3,'Ingredients Backend'!$AG11:$EM11)&gt;=1,1,0)*$H12</f>
        <v>0</v>
      </c>
      <c r="DC12">
        <f>IF(SUMIF('Ingredients Backend'!$AG$1:$EM$1,DC$3,'Ingredients Backend'!$AG11:$EM11)&gt;=1,1,0)*$H12</f>
        <v>0</v>
      </c>
      <c r="DD12">
        <f>IF(SUMIF('Ingredients Backend'!$AG$1:$EM$1,DD$3,'Ingredients Backend'!$AG11:$EM11)&gt;=1,1,0)*$H12</f>
        <v>0</v>
      </c>
      <c r="DE12">
        <f>IF(SUMIF('Ingredients Backend'!$AG$1:$EM$1,DE$3,'Ingredients Backend'!$AG11:$EM11)&gt;=1,1,0)*$H12</f>
        <v>0</v>
      </c>
      <c r="DF12">
        <f>IF(SUMIF('Ingredients Backend'!$AG$1:$EM$1,DF$3,'Ingredients Backend'!$AG11:$EM11)&gt;=1,1,0)*$H12</f>
        <v>0</v>
      </c>
      <c r="DG12">
        <f>IF(SUMIF('Ingredients Backend'!$AG$1:$EM$1,DG$3,'Ingredients Backend'!$AG11:$EM11)&gt;=1,1,0)*$H12</f>
        <v>0</v>
      </c>
      <c r="DH12">
        <f>IF(SUMIF('Ingredients Backend'!$AG$1:$EM$1,DH$3,'Ingredients Backend'!$AG11:$EM11)&gt;=1,1,0)*$H12</f>
        <v>0</v>
      </c>
      <c r="DI12">
        <f>IF(SUMIF('Ingredients Backend'!$AG$1:$EM$1,DI$3,'Ingredients Backend'!$AG11:$EM11)&gt;=1,1,0)*$H12</f>
        <v>526071.38</v>
      </c>
      <c r="DJ12">
        <f>IF(SUMIF('Ingredients Backend'!$AG$1:$EM$1,DJ$3,'Ingredients Backend'!$AG11:$EM11)&gt;=1,1,0)*$H12</f>
        <v>0</v>
      </c>
      <c r="DK12">
        <f>IF(SUMIF('Ingredients Backend'!$AG$1:$EM$1,DK$3,'Ingredients Backend'!$AG11:$EM11)&gt;=1,1,0)*$H12</f>
        <v>0</v>
      </c>
      <c r="DL12">
        <f>IF(SUMIF('Ingredients Backend'!$AG$1:$EM$1,DL$3,'Ingredients Backend'!$AG11:$EM11)&gt;=1,1,0)*$H12</f>
        <v>0</v>
      </c>
    </row>
    <row r="13" spans="1:116">
      <c r="A13" s="9" t="str">
        <f>_xlfn.XLOOKUP($E13,'Copy of Raw Data'!$E:$E,'Copy of Raw Data'!A:A,"ERROR",0,1)</f>
        <v>US</v>
      </c>
      <c r="B13" s="9" t="str">
        <f>_xlfn.XLOOKUP($E13,'Copy of Raw Data'!$E:$E,'Copy of Raw Data'!B:B,"ERROR",0,1)</f>
        <v>Hair Mousses</v>
      </c>
      <c r="C13" s="9" t="str">
        <f>_xlfn.XLOOKUP($E13,'Copy of Raw Data'!$E:$E,'Copy of Raw Data'!C:C,"ERROR",0,1)</f>
        <v>kenra</v>
      </c>
      <c r="D13" s="9" t="str">
        <f>_xlfn.XLOOKUP($E13,'Copy of Raw Data'!$E:$E,'Copy of Raw Data'!D:D,"ERROR",0,1)</f>
        <v>www.amazon.com/dp/B00J0T3LXK</v>
      </c>
      <c r="E13" s="9" t="s">
        <v>72</v>
      </c>
      <c r="F13" s="9" t="str">
        <f>_xlfn.XLOOKUP($E13,'Copy of Raw Data'!$E:$E,'Copy of Raw Data'!F:F,"ERROR",0,1)</f>
        <v>Kenra Platinum Thickening Mousse 12 | Volumizing Styler | Adds Fullness &amp; Body | Humidity Protection Up To 48 hours | Desity Plumping up tp 150% | Thermal Protection | All Hair Types</v>
      </c>
      <c r="G13" s="9">
        <f>_xlfn.XLOOKUP($E13,'Copy of Raw Data'!$E:$E,'Copy of Raw Data'!G:G,"ERROR",0,1)</f>
        <v>24306</v>
      </c>
      <c r="H13" s="9">
        <f>_xlfn.XLOOKUP($E13,'Copy of Raw Data'!$E:$E,'Copy of Raw Data'!H:H,"ERROR",0,1)</f>
        <v>513835.31</v>
      </c>
      <c r="I13" s="9">
        <f>_xlfn.XLOOKUP($E13,'Copy of Raw Data'!$E:$E,'Copy of Raw Data'!I:I,"ERROR",0,1)</f>
        <v>0.0172530396734304</v>
      </c>
      <c r="J13" s="9" t="str">
        <f>_xlfn.XLOOKUP($E13,'Copy of Raw Data'!$E:$E,'Copy of Raw Data'!J:J,"ERROR",0,1)</f>
        <v>Yes</v>
      </c>
      <c r="K13" s="15"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20 to 30</v>
      </c>
      <c r="L13" s="9">
        <f>_xlfn.XLOOKUP($E13,'Copy of Raw Data'!$E:$E,'Copy of Raw Data'!L:L,"ERROR",0,1)</f>
        <v>21.49</v>
      </c>
      <c r="M13" s="15"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20 to 30</v>
      </c>
      <c r="N13" s="9">
        <f>_xlfn.XLOOKUP($E13,'Copy of Raw Data'!$E:$E,'Copy of Raw Data'!N:N,"ERROR",0,1)</f>
        <v>23.99</v>
      </c>
      <c r="O13" s="15"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10% to 15%</v>
      </c>
      <c r="P13" s="16">
        <f t="shared" si="2"/>
        <v>0.104210087536474</v>
      </c>
      <c r="Q13" s="9">
        <f>_xlfn.XLOOKUP($E13,'Copy of Raw Data'!$E:$E,'Copy of Raw Data'!Q:Q,"ERROR",0,1)</f>
        <v>6.7</v>
      </c>
      <c r="R13" s="9" t="str">
        <f>_xlfn.XLOOKUP($E13,'Copy of Raw Data'!$E:$E,'Copy of Raw Data'!R:R,"ERROR",0,1)</f>
        <v>oz</v>
      </c>
      <c r="S13" s="17">
        <f t="shared" si="3"/>
        <v>3.20746268656716</v>
      </c>
      <c r="T13" s="9" t="str">
        <f t="array" ref="T13">_xlfn.IFS(AND(S13&gt;0,S13&lt;=0.05),"0 to 0.05",AND(S13&gt;0.05,S13&lt;=0.1),"0.05 to 0.1",AND(S13&gt;0.1,S13&lt;=0.2),"0.1 to 0.2",AND(S13&gt;0.2,S13&lt;=0.3),"0.2 to 0.3",AND(S13&gt;0.3,S13&lt;=0.4),"0.3 to 0.4",AND(S13&gt;0.4,S13&lt;=0.5),"0.4 to 0.5",AND(S13&gt;0.5,S13&lt;=0.75),"0.5 to 0.75",AND(S13&gt;0.75,S13&lt;=1),"0.75 to 1",AND(S13&gt;1,S13&lt;=2),"1 to 2",AND(S13&gt;2,S13&lt;=3),"2 to 3",AND(S13&gt;3,S13&lt;=4),"3 to 4",AND(S13&gt;4,S13&lt;=5),"4 to 5",AND(S13&gt;5,S13&lt;=10),"5 to 10",S13&gt;10,"10+")</f>
        <v>3 to 4</v>
      </c>
      <c r="U13" s="17"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0.1 to 0.2</v>
      </c>
      <c r="V13" s="17">
        <f t="shared" si="4"/>
        <v>0.121088840545329</v>
      </c>
      <c r="W13" s="17"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0.1 to 0.2</v>
      </c>
      <c r="X13" s="17">
        <f t="shared" si="5"/>
        <v>0.10847016187241</v>
      </c>
      <c r="Y13" s="9"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17">
        <f t="array" ref="Z13">_xlfn.IFS(AA13="oz",_xlfn.IFS(R13="oz",Q13,R13="fl oz",Q13*1.04,R13="ml",Q13*0.0338),AA13="fl oz",_xlfn.IFS(R13="oz",Q13/1.04,R13="fl oz",Q13,R13="ml",Q13*0.0338/1.04),AA13="ml",_xlfn.IFS(R13="oz",Q13/0.0338,R13="fl oz",Q13*1.04/0.0338,R13="ml",Q13))</f>
        <v>6.7</v>
      </c>
      <c r="AA13" s="9" t="str">
        <f>_xlfn.XLOOKUP($E13,'Copy of Raw Data'!$E:$E,'Copy of Raw Data'!AA:AA,"ERROR",0,1)</f>
        <v>oz</v>
      </c>
      <c r="AB13" s="9" t="str">
        <f>_xlfn.XLOOKUP($E13,'Copy of Raw Data'!$E:$E,'Copy of Raw Data'!AB:AB,"ERROR",0,1)</f>
        <v>Spray Can</v>
      </c>
      <c r="AC13" s="9" t="str">
        <f>_xlfn.XLOOKUP($E13,'Copy of Raw Data'!$E:$E,'Copy of Raw Data'!AC:AC,"ERROR",0,1)</f>
        <v>Pack of 1</v>
      </c>
      <c r="AD13" s="9" t="str">
        <f>_xlfn.XLOOKUP($E13,'Copy of Raw Data'!$E:$E,'Copy of Raw Data'!AD:AD,"ERROR",0,1)</f>
        <v>Volumizing, Humidity Protection, Plumping, Heat Protection</v>
      </c>
      <c r="AE13" s="9" t="str">
        <f>_xlfn.XLOOKUP($E13,'Copy of Raw Data'!$E:$E,'Copy of Raw Data'!AO:AO,"ERROR",0,1)</f>
        <v>NA</v>
      </c>
      <c r="AF13" s="9" t="str">
        <f>_xlfn.XLOOKUP($E13,'Copy of Raw Data'!$E:$E,'Copy of Raw Data'!AZ:AZ,"ERROR",0,1)</f>
        <v>Water, Acrylate Copolymer</v>
      </c>
      <c r="AG13">
        <f>IF(SUMIF('Ingredients Backend'!$AG$1:$EM$1,AG$3,'Ingredients Backend'!$AG12:$EM12)&gt;=1,1,0)*$H13</f>
        <v>0</v>
      </c>
      <c r="AH13">
        <f>IF(SUMIF('Ingredients Backend'!$AG$1:$EM$1,AH$3,'Ingredients Backend'!$AG12:$EM12)&gt;=1,1,0)*$H13</f>
        <v>513835.31</v>
      </c>
      <c r="AI13">
        <f>IF(SUMIF('Ingredients Backend'!$AG$1:$EM$1,AI$3,'Ingredients Backend'!$AG12:$EM12)&gt;=1,1,0)*$H13</f>
        <v>0</v>
      </c>
      <c r="AJ13">
        <f>IF(SUMIF('Ingredients Backend'!$AG$1:$EM$1,AJ$3,'Ingredients Backend'!$AG12:$EM12)&gt;=1,1,0)*$H13</f>
        <v>0</v>
      </c>
      <c r="AK13">
        <f>IF(SUMIF('Ingredients Backend'!$AG$1:$EM$1,AK$3,'Ingredients Backend'!$AG12:$EM12)&gt;=1,1,0)*$H13</f>
        <v>0</v>
      </c>
      <c r="AL13">
        <f>IF(SUMIF('Ingredients Backend'!$AG$1:$EM$1,AL$3,'Ingredients Backend'!$AG12:$EM12)&gt;=1,1,0)*$H13</f>
        <v>0</v>
      </c>
      <c r="AM13">
        <f>IF(SUMIF('Ingredients Backend'!$AG$1:$EM$1,AM$3,'Ingredients Backend'!$AG12:$EM12)&gt;=1,1,0)*$H13</f>
        <v>0</v>
      </c>
      <c r="AN13">
        <f>IF(SUMIF('Ingredients Backend'!$AG$1:$EM$1,AN$3,'Ingredients Backend'!$AG12:$EM12)&gt;=1,1,0)*$H13</f>
        <v>0</v>
      </c>
      <c r="AO13">
        <f>IF(SUMIF('Ingredients Backend'!$AG$1:$EM$1,AO$3,'Ingredients Backend'!$AG12:$EM12)&gt;=1,1,0)*$H13</f>
        <v>0</v>
      </c>
      <c r="AP13">
        <f>IF(SUMIF('Ingredients Backend'!$AG$1:$EM$1,AP$3,'Ingredients Backend'!$AG12:$EM12)&gt;=1,1,0)*$H13</f>
        <v>0</v>
      </c>
      <c r="AQ13">
        <f>IF(SUMIF('Ingredients Backend'!$AG$1:$EM$1,AQ$3,'Ingredients Backend'!$AG12:$EM12)&gt;=1,1,0)*$H13</f>
        <v>0</v>
      </c>
      <c r="AR13">
        <f>IF(SUMIF('Ingredients Backend'!$AG$1:$EM$1,AR$3,'Ingredients Backend'!$AG12:$EM12)&gt;=1,1,0)*$H13</f>
        <v>0</v>
      </c>
      <c r="AS13">
        <f>IF(SUMIF('Ingredients Backend'!$AG$1:$EM$1,AS$3,'Ingredients Backend'!$AG12:$EM12)&gt;=1,1,0)*$H13</f>
        <v>0</v>
      </c>
      <c r="AT13">
        <f>IF(SUMIF('Ingredients Backend'!$AG$1:$EM$1,AT$3,'Ingredients Backend'!$AG12:$EM12)&gt;=1,1,0)*$H13</f>
        <v>0</v>
      </c>
      <c r="AU13">
        <f>IF(SUMIF('Ingredients Backend'!$AG$1:$EM$1,AU$3,'Ingredients Backend'!$AG12:$EM12)&gt;=1,1,0)*$H13</f>
        <v>0</v>
      </c>
      <c r="AV13">
        <f>IF(SUMIF('Ingredients Backend'!$AG$1:$EM$1,AV$3,'Ingredients Backend'!$AG12:$EM12)&gt;=1,1,0)*$H13</f>
        <v>0</v>
      </c>
      <c r="AW13">
        <f>IF(SUMIF('Ingredients Backend'!$AG$1:$EM$1,AW$3,'Ingredients Backend'!$AG12:$EM12)&gt;=1,1,0)*$H13</f>
        <v>0</v>
      </c>
      <c r="AX13">
        <f>IF(SUMIF('Ingredients Backend'!$AG$1:$EM$1,AX$3,'Ingredients Backend'!$AG12:$EM12)&gt;=1,1,0)*$H13</f>
        <v>0</v>
      </c>
      <c r="AY13">
        <f>IF(SUMIF('Ingredients Backend'!$AG$1:$EM$1,AY$3,'Ingredients Backend'!$AG12:$EM12)&gt;=1,1,0)*$H13</f>
        <v>0</v>
      </c>
      <c r="AZ13">
        <f>IF(SUMIF('Ingredients Backend'!$AG$1:$EM$1,AZ$3,'Ingredients Backend'!$AG12:$EM12)&gt;=1,1,0)*$H13</f>
        <v>0</v>
      </c>
      <c r="BA13">
        <f>IF(SUMIF('Ingredients Backend'!$AG$1:$EM$1,BA$3,'Ingredients Backend'!$AG12:$EM12)&gt;=1,1,0)*$H13</f>
        <v>0</v>
      </c>
      <c r="BB13">
        <f>IF(SUMIF('Ingredients Backend'!$AG$1:$EM$1,BB$3,'Ingredients Backend'!$AG12:$EM12)&gt;=1,1,0)*$H13</f>
        <v>0</v>
      </c>
      <c r="BC13">
        <f>IF(SUMIF('Ingredients Backend'!$AG$1:$EM$1,BC$3,'Ingredients Backend'!$AG12:$EM12)&gt;=1,1,0)*$H13</f>
        <v>0</v>
      </c>
      <c r="BD13">
        <f>IF(SUMIF('Ingredients Backend'!$AG$1:$EM$1,BD$3,'Ingredients Backend'!$AG12:$EM12)&gt;=1,1,0)*$H13</f>
        <v>0</v>
      </c>
      <c r="BE13">
        <f>IF(SUMIF('Ingredients Backend'!$AG$1:$EM$1,BE$3,'Ingredients Backend'!$AG12:$EM12)&gt;=1,1,0)*$H13</f>
        <v>0</v>
      </c>
      <c r="BF13">
        <f>IF(SUMIF('Ingredients Backend'!$AG$1:$EM$1,BF$3,'Ingredients Backend'!$AG12:$EM12)&gt;=1,1,0)*$H13</f>
        <v>0</v>
      </c>
      <c r="BG13">
        <f>IF(SUMIF('Ingredients Backend'!$AG$1:$EM$1,BG$3,'Ingredients Backend'!$AG12:$EM12)&gt;=1,1,0)*$H13</f>
        <v>0</v>
      </c>
      <c r="BH13">
        <f>IF(SUMIF('Ingredients Backend'!$AG$1:$EM$1,BH$3,'Ingredients Backend'!$AG12:$EM12)&gt;=1,1,0)*$H13</f>
        <v>0</v>
      </c>
      <c r="BI13">
        <f>IF(SUMIF('Ingredients Backend'!$AG$1:$EM$1,BI$3,'Ingredients Backend'!$AG12:$EM12)&gt;=1,1,0)*$H13</f>
        <v>0</v>
      </c>
      <c r="BJ13">
        <f>IF(SUMIF('Ingredients Backend'!$AG$1:$EM$1,BJ$3,'Ingredients Backend'!$AG12:$EM12)&gt;=1,1,0)*$H13</f>
        <v>0</v>
      </c>
      <c r="BK13">
        <f>IF(SUMIF('Ingredients Backend'!$AG$1:$EM$1,BK$3,'Ingredients Backend'!$AG12:$EM12)&gt;=1,1,0)*$H13</f>
        <v>0</v>
      </c>
      <c r="BL13">
        <f>IF(SUMIF('Ingredients Backend'!$AG$1:$EM$1,BL$3,'Ingredients Backend'!$AG12:$EM12)&gt;=1,1,0)*$H13</f>
        <v>0</v>
      </c>
      <c r="BM13">
        <f>IF(SUMIF('Ingredients Backend'!$AG$1:$EM$1,BM$3,'Ingredients Backend'!$AG12:$EM12)&gt;=1,1,0)*$H13</f>
        <v>0</v>
      </c>
      <c r="BN13">
        <f>IF(SUMIF('Ingredients Backend'!$AG$1:$EM$1,BN$3,'Ingredients Backend'!$AG12:$EM12)&gt;=1,1,0)*$H13</f>
        <v>0</v>
      </c>
      <c r="BO13">
        <f>IF(SUMIF('Ingredients Backend'!$AG$1:$EM$1,BO$3,'Ingredients Backend'!$AG12:$EM12)&gt;=1,1,0)*$H13</f>
        <v>0</v>
      </c>
      <c r="BP13">
        <f>IF(SUMIF('Ingredients Backend'!$AG$1:$EM$1,BP$3,'Ingredients Backend'!$AG12:$EM12)&gt;=1,1,0)*$H13</f>
        <v>0</v>
      </c>
      <c r="BQ13">
        <f>IF(SUMIF('Ingredients Backend'!$AG$1:$EM$1,BQ$3,'Ingredients Backend'!$AG12:$EM12)&gt;=1,1,0)*$H13</f>
        <v>0</v>
      </c>
      <c r="BR13">
        <f>IF(SUMIF('Ingredients Backend'!$AG$1:$EM$1,BR$3,'Ingredients Backend'!$AG12:$EM12)&gt;=1,1,0)*$H13</f>
        <v>0</v>
      </c>
      <c r="BS13">
        <f>IF(SUMIF('Ingredients Backend'!$AG$1:$EM$1,BS$3,'Ingredients Backend'!$AG12:$EM12)&gt;=1,1,0)*$H13</f>
        <v>0</v>
      </c>
      <c r="BT13">
        <f>IF(SUMIF('Ingredients Backend'!$AG$1:$EM$1,BT$3,'Ingredients Backend'!$AG12:$EM12)&gt;=1,1,0)*$H13</f>
        <v>0</v>
      </c>
      <c r="BU13">
        <f>IF(SUMIF('Ingredients Backend'!$AG$1:$EM$1,BU$3,'Ingredients Backend'!$AG12:$EM12)&gt;=1,1,0)*$H13</f>
        <v>0</v>
      </c>
      <c r="BV13">
        <f>IF(SUMIF('Ingredients Backend'!$AG$1:$EM$1,BV$3,'Ingredients Backend'!$AG12:$EM12)&gt;=1,1,0)*$H13</f>
        <v>0</v>
      </c>
      <c r="BW13">
        <f>IF(SUMIF('Ingredients Backend'!$AG$1:$EM$1,BW$3,'Ingredients Backend'!$AG12:$EM12)&gt;=1,1,0)*$H13</f>
        <v>0</v>
      </c>
      <c r="BX13">
        <f>IF(SUMIF('Ingredients Backend'!$AG$1:$EM$1,BX$3,'Ingredients Backend'!$AG12:$EM12)&gt;=1,1,0)*$H13</f>
        <v>0</v>
      </c>
      <c r="BY13">
        <f>IF(SUMIF('Ingredients Backend'!$AG$1:$EM$1,BY$3,'Ingredients Backend'!$AG12:$EM12)&gt;=1,1,0)*$H13</f>
        <v>0</v>
      </c>
      <c r="BZ13">
        <f>IF(SUMIF('Ingredients Backend'!$AG$1:$EM$1,BZ$3,'Ingredients Backend'!$AG12:$EM12)&gt;=1,1,0)*$H13</f>
        <v>0</v>
      </c>
      <c r="CA13">
        <f>IF(SUMIF('Ingredients Backend'!$AG$1:$EM$1,CA$3,'Ingredients Backend'!$AG12:$EM12)&gt;=1,1,0)*$H13</f>
        <v>0</v>
      </c>
      <c r="CB13">
        <f>IF(SUMIF('Ingredients Backend'!$AG$1:$EM$1,CB$3,'Ingredients Backend'!$AG12:$EM12)&gt;=1,1,0)*$H13</f>
        <v>0</v>
      </c>
      <c r="CC13">
        <f>IF(SUMIF('Ingredients Backend'!$AG$1:$EM$1,CC$3,'Ingredients Backend'!$AG12:$EM12)&gt;=1,1,0)*$H13</f>
        <v>0</v>
      </c>
      <c r="CD13">
        <f>IF(SUMIF('Ingredients Backend'!$AG$1:$EM$1,CD$3,'Ingredients Backend'!$AG12:$EM12)&gt;=1,1,0)*$H13</f>
        <v>513835.31</v>
      </c>
      <c r="CE13">
        <f>IF(SUMIF('Ingredients Backend'!$AG$1:$EM$1,CE$3,'Ingredients Backend'!$AG12:$EM12)&gt;=1,1,0)*$H13</f>
        <v>0</v>
      </c>
      <c r="CF13">
        <f>IF(SUMIF('Ingredients Backend'!$AG$1:$EM$1,CF$3,'Ingredients Backend'!$AG12:$EM12)&gt;=1,1,0)*$H13</f>
        <v>0</v>
      </c>
      <c r="CG13">
        <f>IF(SUMIF('Ingredients Backend'!$AG$1:$EM$1,CG$3,'Ingredients Backend'!$AG12:$EM12)&gt;=1,1,0)*$H13</f>
        <v>0</v>
      </c>
      <c r="CH13">
        <f>IF(SUMIF('Ingredients Backend'!$AG$1:$EM$1,CH$3,'Ingredients Backend'!$AG12:$EM12)&gt;=1,1,0)*$H13</f>
        <v>0</v>
      </c>
      <c r="CI13">
        <f>IF(SUMIF('Ingredients Backend'!$AG$1:$EM$1,CI$3,'Ingredients Backend'!$AG12:$EM12)&gt;=1,1,0)*$H13</f>
        <v>0</v>
      </c>
      <c r="CJ13">
        <f>IF(SUMIF('Ingredients Backend'!$AG$1:$EM$1,CJ$3,'Ingredients Backend'!$AG12:$EM12)&gt;=1,1,0)*$H13</f>
        <v>0</v>
      </c>
      <c r="CK13">
        <f>IF(SUMIF('Ingredients Backend'!$AG$1:$EM$1,CK$3,'Ingredients Backend'!$AG12:$EM12)&gt;=1,1,0)*$H13</f>
        <v>0</v>
      </c>
      <c r="CL13">
        <f>IF(SUMIF('Ingredients Backend'!$AG$1:$EM$1,CL$3,'Ingredients Backend'!$AG12:$EM12)&gt;=1,1,0)*$H13</f>
        <v>0</v>
      </c>
      <c r="CM13">
        <f>IF(SUMIF('Ingredients Backend'!$AG$1:$EM$1,CM$3,'Ingredients Backend'!$AG12:$EM12)&gt;=1,1,0)*$H13</f>
        <v>0</v>
      </c>
      <c r="CN13">
        <f>IF(SUMIF('Ingredients Backend'!$AG$1:$EM$1,CN$3,'Ingredients Backend'!$AG12:$EM12)&gt;=1,1,0)*$H13</f>
        <v>0</v>
      </c>
      <c r="CO13">
        <f>IF(SUMIF('Ingredients Backend'!$AG$1:$EM$1,CO$3,'Ingredients Backend'!$AG12:$EM12)&gt;=1,1,0)*$H13</f>
        <v>0</v>
      </c>
      <c r="CP13">
        <f>IF(SUMIF('Ingredients Backend'!$AG$1:$EM$1,CP$3,'Ingredients Backend'!$AG12:$EM12)&gt;=1,1,0)*$H13</f>
        <v>0</v>
      </c>
      <c r="CQ13">
        <f>IF(SUMIF('Ingredients Backend'!$AG$1:$EM$1,CQ$3,'Ingredients Backend'!$AG12:$EM12)&gt;=1,1,0)*$H13</f>
        <v>0</v>
      </c>
      <c r="CR13">
        <f>IF(SUMIF('Ingredients Backend'!$AG$1:$EM$1,CR$3,'Ingredients Backend'!$AG12:$EM12)&gt;=1,1,0)*$H13</f>
        <v>0</v>
      </c>
      <c r="CS13">
        <f>IF(SUMIF('Ingredients Backend'!$AG$1:$EM$1,CS$3,'Ingredients Backend'!$AG12:$EM12)&gt;=1,1,0)*$H13</f>
        <v>0</v>
      </c>
      <c r="CT13">
        <f>IF(SUMIF('Ingredients Backend'!$AG$1:$EM$1,CT$3,'Ingredients Backend'!$AG12:$EM12)&gt;=1,1,0)*$H13</f>
        <v>0</v>
      </c>
      <c r="CU13">
        <f>IF(SUMIF('Ingredients Backend'!$AG$1:$EM$1,CU$3,'Ingredients Backend'!$AG12:$EM12)&gt;=1,1,0)*$H13</f>
        <v>0</v>
      </c>
      <c r="CV13">
        <f>IF(SUMIF('Ingredients Backend'!$AG$1:$EM$1,CV$3,'Ingredients Backend'!$AG12:$EM12)&gt;=1,1,0)*$H13</f>
        <v>0</v>
      </c>
      <c r="CW13">
        <f>IF(SUMIF('Ingredients Backend'!$AG$1:$EM$1,CW$3,'Ingredients Backend'!$AG12:$EM12)&gt;=1,1,0)*$H13</f>
        <v>0</v>
      </c>
      <c r="CX13">
        <f>IF(SUMIF('Ingredients Backend'!$AG$1:$EM$1,CX$3,'Ingredients Backend'!$AG12:$EM12)&gt;=1,1,0)*$H13</f>
        <v>0</v>
      </c>
      <c r="CY13">
        <f>IF(SUMIF('Ingredients Backend'!$AG$1:$EM$1,CY$3,'Ingredients Backend'!$AG12:$EM12)&gt;=1,1,0)*$H13</f>
        <v>0</v>
      </c>
      <c r="CZ13">
        <f>IF(SUMIF('Ingredients Backend'!$AG$1:$EM$1,CZ$3,'Ingredients Backend'!$AG12:$EM12)&gt;=1,1,0)*$H13</f>
        <v>0</v>
      </c>
      <c r="DA13">
        <f>IF(SUMIF('Ingredients Backend'!$AG$1:$EM$1,DA$3,'Ingredients Backend'!$AG12:$EM12)&gt;=1,1,0)*$H13</f>
        <v>0</v>
      </c>
      <c r="DB13">
        <f>IF(SUMIF('Ingredients Backend'!$AG$1:$EM$1,DB$3,'Ingredients Backend'!$AG12:$EM12)&gt;=1,1,0)*$H13</f>
        <v>0</v>
      </c>
      <c r="DC13">
        <f>IF(SUMIF('Ingredients Backend'!$AG$1:$EM$1,DC$3,'Ingredients Backend'!$AG12:$EM12)&gt;=1,1,0)*$H13</f>
        <v>0</v>
      </c>
      <c r="DD13">
        <f>IF(SUMIF('Ingredients Backend'!$AG$1:$EM$1,DD$3,'Ingredients Backend'!$AG12:$EM12)&gt;=1,1,0)*$H13</f>
        <v>0</v>
      </c>
      <c r="DE13">
        <f>IF(SUMIF('Ingredients Backend'!$AG$1:$EM$1,DE$3,'Ingredients Backend'!$AG12:$EM12)&gt;=1,1,0)*$H13</f>
        <v>0</v>
      </c>
      <c r="DF13">
        <f>IF(SUMIF('Ingredients Backend'!$AG$1:$EM$1,DF$3,'Ingredients Backend'!$AG12:$EM12)&gt;=1,1,0)*$H13</f>
        <v>0</v>
      </c>
      <c r="DG13">
        <f>IF(SUMIF('Ingredients Backend'!$AG$1:$EM$1,DG$3,'Ingredients Backend'!$AG12:$EM12)&gt;=1,1,0)*$H13</f>
        <v>0</v>
      </c>
      <c r="DH13">
        <f>IF(SUMIF('Ingredients Backend'!$AG$1:$EM$1,DH$3,'Ingredients Backend'!$AG12:$EM12)&gt;=1,1,0)*$H13</f>
        <v>0</v>
      </c>
      <c r="DI13">
        <f>IF(SUMIF('Ingredients Backend'!$AG$1:$EM$1,DI$3,'Ingredients Backend'!$AG12:$EM12)&gt;=1,1,0)*$H13</f>
        <v>513835.31</v>
      </c>
      <c r="DJ13">
        <f>IF(SUMIF('Ingredients Backend'!$AG$1:$EM$1,DJ$3,'Ingredients Backend'!$AG12:$EM12)&gt;=1,1,0)*$H13</f>
        <v>0</v>
      </c>
      <c r="DK13">
        <f>IF(SUMIF('Ingredients Backend'!$AG$1:$EM$1,DK$3,'Ingredients Backend'!$AG12:$EM12)&gt;=1,1,0)*$H13</f>
        <v>0</v>
      </c>
      <c r="DL13">
        <f>IF(SUMIF('Ingredients Backend'!$AG$1:$EM$1,DL$3,'Ingredients Backend'!$AG12:$EM12)&gt;=1,1,0)*$H13</f>
        <v>0</v>
      </c>
    </row>
    <row r="14" spans="1:116">
      <c r="A14" s="9" t="str">
        <f>_xlfn.XLOOKUP($E14,'Copy of Raw Data'!$E:$E,'Copy of Raw Data'!A:A,"ERROR",0,1)</f>
        <v>US</v>
      </c>
      <c r="B14" s="9" t="str">
        <f>_xlfn.XLOOKUP($E14,'Copy of Raw Data'!$E:$E,'Copy of Raw Data'!B:B,"ERROR",0,1)</f>
        <v>Hair Mousses</v>
      </c>
      <c r="C14" s="9" t="str">
        <f>_xlfn.XLOOKUP($E14,'Copy of Raw Data'!$E:$E,'Copy of Raw Data'!C:C,"ERROR",0,1)</f>
        <v>KERASTASE</v>
      </c>
      <c r="D14" s="9" t="str">
        <f>_xlfn.XLOOKUP($E14,'Copy of Raw Data'!$E:$E,'Copy of Raw Data'!D:D,"ERROR",0,1)</f>
        <v>www.amazon.com/dp/B00K0LUFIQ</v>
      </c>
      <c r="E14" s="9" t="s">
        <v>76</v>
      </c>
      <c r="F14" s="9" t="str">
        <f>_xlfn.XLOOKUP($E14,'Copy of Raw Data'!$E:$E,'Copy of Raw Data'!F:F,"ERROR",0,1)</f>
        <v>KERASTASE Densifique Densimorphose  Hair   Mousse  | Volumizing &amp; Thickening Styling  Mousse  | Adds Shine | With Hyaluronic Acid | For Fine, Thin &amp; Thinning  Hair  | 5.1 Fl Oz</v>
      </c>
      <c r="G14" s="9">
        <f>_xlfn.XLOOKUP($E14,'Copy of Raw Data'!$E:$E,'Copy of Raw Data'!G:G,"ERROR",0,1)</f>
        <v>9568</v>
      </c>
      <c r="H14" s="9">
        <f>_xlfn.XLOOKUP($E14,'Copy of Raw Data'!$E:$E,'Copy of Raw Data'!H:H,"ERROR",0,1)</f>
        <v>405814.94</v>
      </c>
      <c r="I14" s="9">
        <f>_xlfn.XLOOKUP($E14,'Copy of Raw Data'!$E:$E,'Copy of Raw Data'!I:I,"ERROR",0,1)</f>
        <v>0.0167881366888707</v>
      </c>
      <c r="J14" s="9" t="str">
        <f>_xlfn.XLOOKUP($E14,'Copy of Raw Data'!$E:$E,'Copy of Raw Data'!J:J,"ERROR",0,1)</f>
        <v>Yes</v>
      </c>
      <c r="K14" s="15"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40 to 50</v>
      </c>
      <c r="L14" s="9">
        <f>_xlfn.XLOOKUP($E14,'Copy of Raw Data'!$E:$E,'Copy of Raw Data'!L:L,"ERROR",0,1)</f>
        <v>40.81</v>
      </c>
      <c r="M14" s="15"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_xlfn.XLOOKUP($E14,'Copy of Raw Data'!$E:$E,'Copy of Raw Data'!N:N,"ERROR",0,1)</f>
        <v>43.83</v>
      </c>
      <c r="O14" s="15"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6% to 8%</v>
      </c>
      <c r="P14" s="16">
        <f t="shared" si="2"/>
        <v>0.0689025781428245</v>
      </c>
      <c r="Q14" s="9">
        <f>_xlfn.XLOOKUP($E14,'Copy of Raw Data'!$E:$E,'Copy of Raw Data'!Q:Q,"ERROR",0,1)</f>
        <v>5.1</v>
      </c>
      <c r="R14" s="9" t="str">
        <f>_xlfn.XLOOKUP($E14,'Copy of Raw Data'!$E:$E,'Copy of Raw Data'!R:R,"ERROR",0,1)</f>
        <v>fl oz</v>
      </c>
      <c r="S14" s="17">
        <f t="shared" si="3"/>
        <v>7.69419306184012</v>
      </c>
      <c r="T14" s="9" t="str">
        <f t="array" ref="T14">_xlfn.IFS(AND(S14&gt;0,S14&lt;=0.05),"0 to 0.05",AND(S14&gt;0.05,S14&lt;=0.1),"0.05 to 0.1",AND(S14&gt;0.1,S14&lt;=0.2),"0.1 to 0.2",AND(S14&gt;0.2,S14&lt;=0.3),"0.2 to 0.3",AND(S14&gt;0.3,S14&lt;=0.4),"0.3 to 0.4",AND(S14&gt;0.4,S14&lt;=0.5),"0.4 to 0.5",AND(S14&gt;0.5,S14&lt;=0.75),"0.5 to 0.75",AND(S14&gt;0.75,S14&lt;=1),"0.75 to 1",AND(S14&gt;1,S14&lt;=2),"1 to 2",AND(S14&gt;2,S14&lt;=3),"2 to 3",AND(S14&gt;3,S14&lt;=4),"3 to 4",AND(S14&gt;4,S14&lt;=5),"4 to 5",AND(S14&gt;5,S14&lt;=10),"5 to 10",S14&gt;10,"10+")</f>
        <v>5 to 10</v>
      </c>
      <c r="U14" s="17"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0.2 to 0.3</v>
      </c>
      <c r="V14" s="17">
        <f t="shared" si="4"/>
        <v>0.279458054130317</v>
      </c>
      <c r="W14" s="17"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0.2 to 0.3</v>
      </c>
      <c r="X14" s="17">
        <f t="shared" si="5"/>
        <v>0.260202673717962</v>
      </c>
      <c r="Y14" s="9"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4 to 6</v>
      </c>
      <c r="Z14" s="17">
        <f t="array" ref="Z14">_xlfn.IFS(AA14="oz",_xlfn.IFS(R14="oz",Q14,R14="fl oz",Q14*1.04,R14="ml",Q14*0.0338),AA14="fl oz",_xlfn.IFS(R14="oz",Q14/1.04,R14="fl oz",Q14,R14="ml",Q14*0.0338/1.04),AA14="ml",_xlfn.IFS(R14="oz",Q14/0.0338,R14="fl oz",Q14*1.04/0.0338,R14="ml",Q14))</f>
        <v>5.304</v>
      </c>
      <c r="AA14" s="9" t="str">
        <f>_xlfn.XLOOKUP($E14,'Copy of Raw Data'!$E:$E,'Copy of Raw Data'!AA:AA,"ERROR",0,1)</f>
        <v>oz</v>
      </c>
      <c r="AB14" s="9" t="str">
        <f>_xlfn.XLOOKUP($E14,'Copy of Raw Data'!$E:$E,'Copy of Raw Data'!AB:AB,"ERROR",0,1)</f>
        <v>Spray Can</v>
      </c>
      <c r="AC14" s="9" t="str">
        <f>_xlfn.XLOOKUP($E14,'Copy of Raw Data'!$E:$E,'Copy of Raw Data'!AC:AC,"ERROR",0,1)</f>
        <v>Pack of 1</v>
      </c>
      <c r="AD14" s="9" t="str">
        <f>_xlfn.XLOOKUP($E14,'Copy of Raw Data'!$E:$E,'Copy of Raw Data'!AD:AD,"ERROR",0,1)</f>
        <v>Volumizing, Shine, Softening</v>
      </c>
      <c r="AE14" s="9" t="str">
        <f>_xlfn.XLOOKUP($E14,'Copy of Raw Data'!$E:$E,'Copy of Raw Data'!AO:AO,"ERROR",0,1)</f>
        <v>Mineral Oil Free</v>
      </c>
      <c r="AF14" s="9" t="str">
        <f>_xlfn.XLOOKUP($E14,'Copy of Raw Data'!$E:$E,'Copy of Raw Data'!AZ:AZ,"ERROR",0,1)</f>
        <v>Hyalurnoic Acid, Peptides, Water, Arginine, Cetrimonium Chloride, Hydrolised Wheat Protein, Sodium Hyaluronate</v>
      </c>
      <c r="AG14">
        <f>IF(SUMIF('Ingredients Backend'!$AG$1:$EM$1,AG$3,'Ingredients Backend'!$AG13:$EM13)&gt;=1,1,0)*$H14</f>
        <v>0</v>
      </c>
      <c r="AH14">
        <f>IF(SUMIF('Ingredients Backend'!$AG$1:$EM$1,AH$3,'Ingredients Backend'!$AG13:$EM13)&gt;=1,1,0)*$H14</f>
        <v>0</v>
      </c>
      <c r="AI14">
        <f>IF(SUMIF('Ingredients Backend'!$AG$1:$EM$1,AI$3,'Ingredients Backend'!$AG13:$EM13)&gt;=1,1,0)*$H14</f>
        <v>0</v>
      </c>
      <c r="AJ14">
        <f>IF(SUMIF('Ingredients Backend'!$AG$1:$EM$1,AJ$3,'Ingredients Backend'!$AG13:$EM13)&gt;=1,1,0)*$H14</f>
        <v>0</v>
      </c>
      <c r="AK14">
        <f>IF(SUMIF('Ingredients Backend'!$AG$1:$EM$1,AK$3,'Ingredients Backend'!$AG13:$EM13)&gt;=1,1,0)*$H14</f>
        <v>0</v>
      </c>
      <c r="AL14">
        <f>IF(SUMIF('Ingredients Backend'!$AG$1:$EM$1,AL$3,'Ingredients Backend'!$AG13:$EM13)&gt;=1,1,0)*$H14</f>
        <v>0</v>
      </c>
      <c r="AM14">
        <f>IF(SUMIF('Ingredients Backend'!$AG$1:$EM$1,AM$3,'Ingredients Backend'!$AG13:$EM13)&gt;=1,1,0)*$H14</f>
        <v>405814.94</v>
      </c>
      <c r="AN14">
        <f>IF(SUMIF('Ingredients Backend'!$AG$1:$EM$1,AN$3,'Ingredients Backend'!$AG13:$EM13)&gt;=1,1,0)*$H14</f>
        <v>0</v>
      </c>
      <c r="AO14">
        <f>IF(SUMIF('Ingredients Backend'!$AG$1:$EM$1,AO$3,'Ingredients Backend'!$AG13:$EM13)&gt;=1,1,0)*$H14</f>
        <v>0</v>
      </c>
      <c r="AP14">
        <f>IF(SUMIF('Ingredients Backend'!$AG$1:$EM$1,AP$3,'Ingredients Backend'!$AG13:$EM13)&gt;=1,1,0)*$H14</f>
        <v>0</v>
      </c>
      <c r="AQ14">
        <f>IF(SUMIF('Ingredients Backend'!$AG$1:$EM$1,AQ$3,'Ingredients Backend'!$AG13:$EM13)&gt;=1,1,0)*$H14</f>
        <v>0</v>
      </c>
      <c r="AR14">
        <f>IF(SUMIF('Ingredients Backend'!$AG$1:$EM$1,AR$3,'Ingredients Backend'!$AG13:$EM13)&gt;=1,1,0)*$H14</f>
        <v>0</v>
      </c>
      <c r="AS14">
        <f>IF(SUMIF('Ingredients Backend'!$AG$1:$EM$1,AS$3,'Ingredients Backend'!$AG13:$EM13)&gt;=1,1,0)*$H14</f>
        <v>0</v>
      </c>
      <c r="AT14">
        <f>IF(SUMIF('Ingredients Backend'!$AG$1:$EM$1,AT$3,'Ingredients Backend'!$AG13:$EM13)&gt;=1,1,0)*$H14</f>
        <v>0</v>
      </c>
      <c r="AU14">
        <f>IF(SUMIF('Ingredients Backend'!$AG$1:$EM$1,AU$3,'Ingredients Backend'!$AG13:$EM13)&gt;=1,1,0)*$H14</f>
        <v>0</v>
      </c>
      <c r="AV14">
        <f>IF(SUMIF('Ingredients Backend'!$AG$1:$EM$1,AV$3,'Ingredients Backend'!$AG13:$EM13)&gt;=1,1,0)*$H14</f>
        <v>405814.94</v>
      </c>
      <c r="AW14">
        <f>IF(SUMIF('Ingredients Backend'!$AG$1:$EM$1,AW$3,'Ingredients Backend'!$AG13:$EM13)&gt;=1,1,0)*$H14</f>
        <v>0</v>
      </c>
      <c r="AX14">
        <f>IF(SUMIF('Ingredients Backend'!$AG$1:$EM$1,AX$3,'Ingredients Backend'!$AG13:$EM13)&gt;=1,1,0)*$H14</f>
        <v>0</v>
      </c>
      <c r="AY14">
        <f>IF(SUMIF('Ingredients Backend'!$AG$1:$EM$1,AY$3,'Ingredients Backend'!$AG13:$EM13)&gt;=1,1,0)*$H14</f>
        <v>0</v>
      </c>
      <c r="AZ14">
        <f>IF(SUMIF('Ingredients Backend'!$AG$1:$EM$1,AZ$3,'Ingredients Backend'!$AG13:$EM13)&gt;=1,1,0)*$H14</f>
        <v>0</v>
      </c>
      <c r="BA14">
        <f>IF(SUMIF('Ingredients Backend'!$AG$1:$EM$1,BA$3,'Ingredients Backend'!$AG13:$EM13)&gt;=1,1,0)*$H14</f>
        <v>0</v>
      </c>
      <c r="BB14">
        <f>IF(SUMIF('Ingredients Backend'!$AG$1:$EM$1,BB$3,'Ingredients Backend'!$AG13:$EM13)&gt;=1,1,0)*$H14</f>
        <v>0</v>
      </c>
      <c r="BC14">
        <f>IF(SUMIF('Ingredients Backend'!$AG$1:$EM$1,BC$3,'Ingredients Backend'!$AG13:$EM13)&gt;=1,1,0)*$H14</f>
        <v>0</v>
      </c>
      <c r="BD14">
        <f>IF(SUMIF('Ingredients Backend'!$AG$1:$EM$1,BD$3,'Ingredients Backend'!$AG13:$EM13)&gt;=1,1,0)*$H14</f>
        <v>0</v>
      </c>
      <c r="BE14">
        <f>IF(SUMIF('Ingredients Backend'!$AG$1:$EM$1,BE$3,'Ingredients Backend'!$AG13:$EM13)&gt;=1,1,0)*$H14</f>
        <v>0</v>
      </c>
      <c r="BF14">
        <f>IF(SUMIF('Ingredients Backend'!$AG$1:$EM$1,BF$3,'Ingredients Backend'!$AG13:$EM13)&gt;=1,1,0)*$H14</f>
        <v>0</v>
      </c>
      <c r="BG14">
        <f>IF(SUMIF('Ingredients Backend'!$AG$1:$EM$1,BG$3,'Ingredients Backend'!$AG13:$EM13)&gt;=1,1,0)*$H14</f>
        <v>0</v>
      </c>
      <c r="BH14">
        <f>IF(SUMIF('Ingredients Backend'!$AG$1:$EM$1,BH$3,'Ingredients Backend'!$AG13:$EM13)&gt;=1,1,0)*$H14</f>
        <v>0</v>
      </c>
      <c r="BI14">
        <f>IF(SUMIF('Ingredients Backend'!$AG$1:$EM$1,BI$3,'Ingredients Backend'!$AG13:$EM13)&gt;=1,1,0)*$H14</f>
        <v>0</v>
      </c>
      <c r="BJ14">
        <f>IF(SUMIF('Ingredients Backend'!$AG$1:$EM$1,BJ$3,'Ingredients Backend'!$AG13:$EM13)&gt;=1,1,0)*$H14</f>
        <v>0</v>
      </c>
      <c r="BK14">
        <f>IF(SUMIF('Ingredients Backend'!$AG$1:$EM$1,BK$3,'Ingredients Backend'!$AG13:$EM13)&gt;=1,1,0)*$H14</f>
        <v>0</v>
      </c>
      <c r="BL14">
        <f>IF(SUMIF('Ingredients Backend'!$AG$1:$EM$1,BL$3,'Ingredients Backend'!$AG13:$EM13)&gt;=1,1,0)*$H14</f>
        <v>0</v>
      </c>
      <c r="BM14">
        <f>IF(SUMIF('Ingredients Backend'!$AG$1:$EM$1,BM$3,'Ingredients Backend'!$AG13:$EM13)&gt;=1,1,0)*$H14</f>
        <v>0</v>
      </c>
      <c r="BN14">
        <f>IF(SUMIF('Ingredients Backend'!$AG$1:$EM$1,BN$3,'Ingredients Backend'!$AG13:$EM13)&gt;=1,1,0)*$H14</f>
        <v>0</v>
      </c>
      <c r="BO14">
        <f>IF(SUMIF('Ingredients Backend'!$AG$1:$EM$1,BO$3,'Ingredients Backend'!$AG13:$EM13)&gt;=1,1,0)*$H14</f>
        <v>405814.94</v>
      </c>
      <c r="BP14">
        <f>IF(SUMIF('Ingredients Backend'!$AG$1:$EM$1,BP$3,'Ingredients Backend'!$AG13:$EM13)&gt;=1,1,0)*$H14</f>
        <v>0</v>
      </c>
      <c r="BQ14">
        <f>IF(SUMIF('Ingredients Backend'!$AG$1:$EM$1,BQ$3,'Ingredients Backend'!$AG13:$EM13)&gt;=1,1,0)*$H14</f>
        <v>0</v>
      </c>
      <c r="BR14">
        <f>IF(SUMIF('Ingredients Backend'!$AG$1:$EM$1,BR$3,'Ingredients Backend'!$AG13:$EM13)&gt;=1,1,0)*$H14</f>
        <v>0</v>
      </c>
      <c r="BS14">
        <f>IF(SUMIF('Ingredients Backend'!$AG$1:$EM$1,BS$3,'Ingredients Backend'!$AG13:$EM13)&gt;=1,1,0)*$H14</f>
        <v>0</v>
      </c>
      <c r="BT14">
        <f>IF(SUMIF('Ingredients Backend'!$AG$1:$EM$1,BT$3,'Ingredients Backend'!$AG13:$EM13)&gt;=1,1,0)*$H14</f>
        <v>0</v>
      </c>
      <c r="BU14">
        <f>IF(SUMIF('Ingredients Backend'!$AG$1:$EM$1,BU$3,'Ingredients Backend'!$AG13:$EM13)&gt;=1,1,0)*$H14</f>
        <v>0</v>
      </c>
      <c r="BV14">
        <f>IF(SUMIF('Ingredients Backend'!$AG$1:$EM$1,BV$3,'Ingredients Backend'!$AG13:$EM13)&gt;=1,1,0)*$H14</f>
        <v>0</v>
      </c>
      <c r="BW14">
        <f>IF(SUMIF('Ingredients Backend'!$AG$1:$EM$1,BW$3,'Ingredients Backend'!$AG13:$EM13)&gt;=1,1,0)*$H14</f>
        <v>0</v>
      </c>
      <c r="BX14">
        <f>IF(SUMIF('Ingredients Backend'!$AG$1:$EM$1,BX$3,'Ingredients Backend'!$AG13:$EM13)&gt;=1,1,0)*$H14</f>
        <v>0</v>
      </c>
      <c r="BY14">
        <f>IF(SUMIF('Ingredients Backend'!$AG$1:$EM$1,BY$3,'Ingredients Backend'!$AG13:$EM13)&gt;=1,1,0)*$H14</f>
        <v>0</v>
      </c>
      <c r="BZ14">
        <f>IF(SUMIF('Ingredients Backend'!$AG$1:$EM$1,BZ$3,'Ingredients Backend'!$AG13:$EM13)&gt;=1,1,0)*$H14</f>
        <v>0</v>
      </c>
      <c r="CA14">
        <f>IF(SUMIF('Ingredients Backend'!$AG$1:$EM$1,CA$3,'Ingredients Backend'!$AG13:$EM13)&gt;=1,1,0)*$H14</f>
        <v>0</v>
      </c>
      <c r="CB14">
        <f>IF(SUMIF('Ingredients Backend'!$AG$1:$EM$1,CB$3,'Ingredients Backend'!$AG13:$EM13)&gt;=1,1,0)*$H14</f>
        <v>0</v>
      </c>
      <c r="CC14">
        <f>IF(SUMIF('Ingredients Backend'!$AG$1:$EM$1,CC$3,'Ingredients Backend'!$AG13:$EM13)&gt;=1,1,0)*$H14</f>
        <v>0</v>
      </c>
      <c r="CD14">
        <f>IF(SUMIF('Ingredients Backend'!$AG$1:$EM$1,CD$3,'Ingredients Backend'!$AG13:$EM13)&gt;=1,1,0)*$H14</f>
        <v>405814.94</v>
      </c>
      <c r="CE14">
        <f>IF(SUMIF('Ingredients Backend'!$AG$1:$EM$1,CE$3,'Ingredients Backend'!$AG13:$EM13)&gt;=1,1,0)*$H14</f>
        <v>0</v>
      </c>
      <c r="CF14">
        <f>IF(SUMIF('Ingredients Backend'!$AG$1:$EM$1,CF$3,'Ingredients Backend'!$AG13:$EM13)&gt;=1,1,0)*$H14</f>
        <v>0</v>
      </c>
      <c r="CG14">
        <f>IF(SUMIF('Ingredients Backend'!$AG$1:$EM$1,CG$3,'Ingredients Backend'!$AG13:$EM13)&gt;=1,1,0)*$H14</f>
        <v>0</v>
      </c>
      <c r="CH14">
        <f>IF(SUMIF('Ingredients Backend'!$AG$1:$EM$1,CH$3,'Ingredients Backend'!$AG13:$EM13)&gt;=1,1,0)*$H14</f>
        <v>0</v>
      </c>
      <c r="CI14">
        <f>IF(SUMIF('Ingredients Backend'!$AG$1:$EM$1,CI$3,'Ingredients Backend'!$AG13:$EM13)&gt;=1,1,0)*$H14</f>
        <v>0</v>
      </c>
      <c r="CJ14">
        <f>IF(SUMIF('Ingredients Backend'!$AG$1:$EM$1,CJ$3,'Ingredients Backend'!$AG13:$EM13)&gt;=1,1,0)*$H14</f>
        <v>0</v>
      </c>
      <c r="CK14">
        <f>IF(SUMIF('Ingredients Backend'!$AG$1:$EM$1,CK$3,'Ingredients Backend'!$AG13:$EM13)&gt;=1,1,0)*$H14</f>
        <v>405814.94</v>
      </c>
      <c r="CL14">
        <f>IF(SUMIF('Ingredients Backend'!$AG$1:$EM$1,CL$3,'Ingredients Backend'!$AG13:$EM13)&gt;=1,1,0)*$H14</f>
        <v>0</v>
      </c>
      <c r="CM14">
        <f>IF(SUMIF('Ingredients Backend'!$AG$1:$EM$1,CM$3,'Ingredients Backend'!$AG13:$EM13)&gt;=1,1,0)*$H14</f>
        <v>0</v>
      </c>
      <c r="CN14">
        <f>IF(SUMIF('Ingredients Backend'!$AG$1:$EM$1,CN$3,'Ingredients Backend'!$AG13:$EM13)&gt;=1,1,0)*$H14</f>
        <v>0</v>
      </c>
      <c r="CO14">
        <f>IF(SUMIF('Ingredients Backend'!$AG$1:$EM$1,CO$3,'Ingredients Backend'!$AG13:$EM13)&gt;=1,1,0)*$H14</f>
        <v>0</v>
      </c>
      <c r="CP14">
        <f>IF(SUMIF('Ingredients Backend'!$AG$1:$EM$1,CP$3,'Ingredients Backend'!$AG13:$EM13)&gt;=1,1,0)*$H14</f>
        <v>0</v>
      </c>
      <c r="CQ14">
        <f>IF(SUMIF('Ingredients Backend'!$AG$1:$EM$1,CQ$3,'Ingredients Backend'!$AG13:$EM13)&gt;=1,1,0)*$H14</f>
        <v>0</v>
      </c>
      <c r="CR14">
        <f>IF(SUMIF('Ingredients Backend'!$AG$1:$EM$1,CR$3,'Ingredients Backend'!$AG13:$EM13)&gt;=1,1,0)*$H14</f>
        <v>0</v>
      </c>
      <c r="CS14">
        <f>IF(SUMIF('Ingredients Backend'!$AG$1:$EM$1,CS$3,'Ingredients Backend'!$AG13:$EM13)&gt;=1,1,0)*$H14</f>
        <v>0</v>
      </c>
      <c r="CT14">
        <f>IF(SUMIF('Ingredients Backend'!$AG$1:$EM$1,CT$3,'Ingredients Backend'!$AG13:$EM13)&gt;=1,1,0)*$H14</f>
        <v>0</v>
      </c>
      <c r="CU14">
        <f>IF(SUMIF('Ingredients Backend'!$AG$1:$EM$1,CU$3,'Ingredients Backend'!$AG13:$EM13)&gt;=1,1,0)*$H14</f>
        <v>0</v>
      </c>
      <c r="CV14">
        <f>IF(SUMIF('Ingredients Backend'!$AG$1:$EM$1,CV$3,'Ingredients Backend'!$AG13:$EM13)&gt;=1,1,0)*$H14</f>
        <v>0</v>
      </c>
      <c r="CW14">
        <f>IF(SUMIF('Ingredients Backend'!$AG$1:$EM$1,CW$3,'Ingredients Backend'!$AG13:$EM13)&gt;=1,1,0)*$H14</f>
        <v>0</v>
      </c>
      <c r="CX14">
        <f>IF(SUMIF('Ingredients Backend'!$AG$1:$EM$1,CX$3,'Ingredients Backend'!$AG13:$EM13)&gt;=1,1,0)*$H14</f>
        <v>405814.94</v>
      </c>
      <c r="CY14">
        <f>IF(SUMIF('Ingredients Backend'!$AG$1:$EM$1,CY$3,'Ingredients Backend'!$AG13:$EM13)&gt;=1,1,0)*$H14</f>
        <v>0</v>
      </c>
      <c r="CZ14">
        <f>IF(SUMIF('Ingredients Backend'!$AG$1:$EM$1,CZ$3,'Ingredients Backend'!$AG13:$EM13)&gt;=1,1,0)*$H14</f>
        <v>0</v>
      </c>
      <c r="DA14">
        <f>IF(SUMIF('Ingredients Backend'!$AG$1:$EM$1,DA$3,'Ingredients Backend'!$AG13:$EM13)&gt;=1,1,0)*$H14</f>
        <v>0</v>
      </c>
      <c r="DB14">
        <f>IF(SUMIF('Ingredients Backend'!$AG$1:$EM$1,DB$3,'Ingredients Backend'!$AG13:$EM13)&gt;=1,1,0)*$H14</f>
        <v>0</v>
      </c>
      <c r="DC14">
        <f>IF(SUMIF('Ingredients Backend'!$AG$1:$EM$1,DC$3,'Ingredients Backend'!$AG13:$EM13)&gt;=1,1,0)*$H14</f>
        <v>0</v>
      </c>
      <c r="DD14">
        <f>IF(SUMIF('Ingredients Backend'!$AG$1:$EM$1,DD$3,'Ingredients Backend'!$AG13:$EM13)&gt;=1,1,0)*$H14</f>
        <v>0</v>
      </c>
      <c r="DE14">
        <f>IF(SUMIF('Ingredients Backend'!$AG$1:$EM$1,DE$3,'Ingredients Backend'!$AG13:$EM13)&gt;=1,1,0)*$H14</f>
        <v>0</v>
      </c>
      <c r="DF14">
        <f>IF(SUMIF('Ingredients Backend'!$AG$1:$EM$1,DF$3,'Ingredients Backend'!$AG13:$EM13)&gt;=1,1,0)*$H14</f>
        <v>0</v>
      </c>
      <c r="DG14">
        <f>IF(SUMIF('Ingredients Backend'!$AG$1:$EM$1,DG$3,'Ingredients Backend'!$AG13:$EM13)&gt;=1,1,0)*$H14</f>
        <v>0</v>
      </c>
      <c r="DH14">
        <f>IF(SUMIF('Ingredients Backend'!$AG$1:$EM$1,DH$3,'Ingredients Backend'!$AG13:$EM13)&gt;=1,1,0)*$H14</f>
        <v>0</v>
      </c>
      <c r="DI14">
        <f>IF(SUMIF('Ingredients Backend'!$AG$1:$EM$1,DI$3,'Ingredients Backend'!$AG13:$EM13)&gt;=1,1,0)*$H14</f>
        <v>405814.94</v>
      </c>
      <c r="DJ14">
        <f>IF(SUMIF('Ingredients Backend'!$AG$1:$EM$1,DJ$3,'Ingredients Backend'!$AG13:$EM13)&gt;=1,1,0)*$H14</f>
        <v>405814.94</v>
      </c>
      <c r="DK14">
        <f>IF(SUMIF('Ingredients Backend'!$AG$1:$EM$1,DK$3,'Ingredients Backend'!$AG13:$EM13)&gt;=1,1,0)*$H14</f>
        <v>0</v>
      </c>
      <c r="DL14">
        <f>IF(SUMIF('Ingredients Backend'!$AG$1:$EM$1,DL$3,'Ingredients Backend'!$AG13:$EM13)&gt;=1,1,0)*$H14</f>
        <v>0</v>
      </c>
    </row>
    <row r="15" spans="1:116">
      <c r="A15" s="9" t="str">
        <f>_xlfn.XLOOKUP($E15,'Copy of Raw Data'!$E:$E,'Copy of Raw Data'!A:A,"ERROR",0,1)</f>
        <v>US</v>
      </c>
      <c r="B15" s="9" t="str">
        <f>_xlfn.XLOOKUP($E15,'Copy of Raw Data'!$E:$E,'Copy of Raw Data'!B:B,"ERROR",0,1)</f>
        <v>Hair Mousses</v>
      </c>
      <c r="C15" s="9" t="str">
        <f>_xlfn.XLOOKUP($E15,'Copy of Raw Data'!$E:$E,'Copy of Raw Data'!C:C,"ERROR",0,1)</f>
        <v>aussie</v>
      </c>
      <c r="D15" s="9" t="str">
        <f>_xlfn.XLOOKUP($E15,'Copy of Raw Data'!$E:$E,'Copy of Raw Data'!D:D,"ERROR",0,1)</f>
        <v>www.amazon.com/dp/B07K3NC8J9</v>
      </c>
      <c r="E15" s="9" t="s">
        <v>80</v>
      </c>
      <c r="F15" s="9" t="str">
        <f>_xlfn.XLOOKUP($E15,'Copy of Raw Data'!$E:$E,'Copy of Raw Data'!F:F,"ERROR",0,1)</f>
        <v>Aussie Instant Freeze Sculpting Maximum Hold Hair Gel with Jojoba Oil, Sea Kelp and Australian Aloe, 7 Oz (Triple Pack)</v>
      </c>
      <c r="G15" s="9">
        <f>_xlfn.XLOOKUP($E15,'Copy of Raw Data'!$E:$E,'Copy of Raw Data'!G:G,"ERROR",0,1)</f>
        <v>27000</v>
      </c>
      <c r="H15" s="9">
        <f>_xlfn.XLOOKUP($E15,'Copy of Raw Data'!$E:$E,'Copy of Raw Data'!H:H,"ERROR",0,1)</f>
        <v>394879.79</v>
      </c>
      <c r="I15" s="9">
        <f>_xlfn.XLOOKUP($E15,'Copy of Raw Data'!$E:$E,'Copy of Raw Data'!I:I,"ERROR",0,1)</f>
        <v>0.0145391701219305</v>
      </c>
      <c r="J15" s="9" t="str">
        <f>_xlfn.XLOOKUP($E15,'Copy of Raw Data'!$E:$E,'Copy of Raw Data'!J:J,"ERROR",0,1)</f>
        <v>Yes</v>
      </c>
      <c r="K15" s="15"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15 to 20</v>
      </c>
      <c r="L15" s="9">
        <f>_xlfn.XLOOKUP($E15,'Copy of Raw Data'!$E:$E,'Copy of Raw Data'!L:L,"ERROR",0,1)</f>
        <v>15.06</v>
      </c>
      <c r="M15" s="15"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15 to 20</v>
      </c>
      <c r="N15" s="9">
        <f>_xlfn.XLOOKUP($E15,'Copy of Raw Data'!$E:$E,'Copy of Raw Data'!N:N,"ERROR",0,1)</f>
        <v>15.34</v>
      </c>
      <c r="O15" s="15"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0% to 2%</v>
      </c>
      <c r="P15" s="16">
        <f t="shared" si="2"/>
        <v>0.0182529335071708</v>
      </c>
      <c r="Q15" s="9">
        <f>_xlfn.XLOOKUP($E15,'Copy of Raw Data'!$E:$E,'Copy of Raw Data'!Q:Q,"ERROR",0,1)</f>
        <v>21</v>
      </c>
      <c r="R15" s="9" t="str">
        <f>_xlfn.XLOOKUP($E15,'Copy of Raw Data'!$E:$E,'Copy of Raw Data'!R:R,"ERROR",0,1)</f>
        <v>oz</v>
      </c>
      <c r="S15" s="17">
        <f t="shared" si="3"/>
        <v>0.717142857142857</v>
      </c>
      <c r="T15" s="9" t="str">
        <f t="array" ref="T15">_xlfn.IFS(AND(S15&gt;0,S15&lt;=0.05),"0 to 0.05",AND(S15&gt;0.05,S15&lt;=0.1),"0.05 to 0.1",AND(S15&gt;0.1,S15&lt;=0.2),"0.1 to 0.2",AND(S15&gt;0.2,S15&lt;=0.3),"0.2 to 0.3",AND(S15&gt;0.3,S15&lt;=0.4),"0.3 to 0.4",AND(S15&gt;0.4,S15&lt;=0.5),"0.4 to 0.5",AND(S15&gt;0.5,S15&lt;=0.75),"0.5 to 0.75",AND(S15&gt;0.75,S15&lt;=1),"0.75 to 1",AND(S15&gt;1,S15&lt;=2),"1 to 2",AND(S15&gt;2,S15&lt;=3),"2 to 3",AND(S15&gt;3,S15&lt;=4),"3 to 4",AND(S15&gt;4,S15&lt;=5),"4 to 5",AND(S15&gt;5,S15&lt;=10),"5 to 10",S15&gt;10,"10+")</f>
        <v>0.5 to 0.75</v>
      </c>
      <c r="U15" s="17"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 to 0.05</v>
      </c>
      <c r="V15" s="17">
        <f t="shared" si="4"/>
        <v>0.0247032867932428</v>
      </c>
      <c r="W15" s="17"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7">
        <f t="shared" si="5"/>
        <v>0.0242523793419972</v>
      </c>
      <c r="Y15" s="9"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20 to 25</v>
      </c>
      <c r="Z15" s="17">
        <f t="array" ref="Z15">_xlfn.IFS(AA15="oz",_xlfn.IFS(R15="oz",Q15,R15="fl oz",Q15*1.04,R15="ml",Q15*0.0338),AA15="fl oz",_xlfn.IFS(R15="oz",Q15/1.04,R15="fl oz",Q15,R15="ml",Q15*0.0338/1.04),AA15="ml",_xlfn.IFS(R15="oz",Q15/0.0338,R15="fl oz",Q15*1.04/0.0338,R15="ml",Q15))</f>
        <v>21</v>
      </c>
      <c r="AA15" s="9" t="str">
        <f>_xlfn.XLOOKUP($E15,'Copy of Raw Data'!$E:$E,'Copy of Raw Data'!AA:AA,"ERROR",0,1)</f>
        <v>oz</v>
      </c>
      <c r="AB15" s="9" t="str">
        <f>_xlfn.XLOOKUP($E15,'Copy of Raw Data'!$E:$E,'Copy of Raw Data'!AB:AB,"ERROR",0,1)</f>
        <v>Tube</v>
      </c>
      <c r="AC15" s="9" t="str">
        <f>_xlfn.XLOOKUP($E15,'Copy of Raw Data'!$E:$E,'Copy of Raw Data'!AC:AC,"ERROR",0,1)</f>
        <v>Pack of 3</v>
      </c>
      <c r="AD15" s="9" t="str">
        <f>_xlfn.XLOOKUP($E15,'Copy of Raw Data'!$E:$E,'Copy of Raw Data'!AD:AD,"ERROR",0,1)</f>
        <v>Hold, Flake Control</v>
      </c>
      <c r="AE15" s="9" t="str">
        <f>_xlfn.XLOOKUP($E15,'Copy of Raw Data'!$E:$E,'Copy of Raw Data'!AO:AO,"ERROR",0,1)</f>
        <v>NA</v>
      </c>
      <c r="AF15" s="9" t="str">
        <f>_xlfn.XLOOKUP($E15,'Copy of Raw Data'!$E:$E,'Copy of Raw Data'!AZ:AZ,"ERROR",0,1)</f>
        <v>Jojoba Oil, Sea Kelp, Aloe, water, Disodium Edta, Acrylate Copolymer</v>
      </c>
      <c r="AG15">
        <f>IF(SUMIF('Ingredients Backend'!$AG$1:$EM$1,AG$3,'Ingredients Backend'!$AG14:$EM14)&gt;=1,1,0)*$H15</f>
        <v>0</v>
      </c>
      <c r="AH15">
        <f>IF(SUMIF('Ingredients Backend'!$AG$1:$EM$1,AH$3,'Ingredients Backend'!$AG14:$EM14)&gt;=1,1,0)*$H15</f>
        <v>394879.79</v>
      </c>
      <c r="AI15">
        <f>IF(SUMIF('Ingredients Backend'!$AG$1:$EM$1,AI$3,'Ingredients Backend'!$AG14:$EM14)&gt;=1,1,0)*$H15</f>
        <v>0</v>
      </c>
      <c r="AJ15">
        <f>IF(SUMIF('Ingredients Backend'!$AG$1:$EM$1,AJ$3,'Ingredients Backend'!$AG14:$EM14)&gt;=1,1,0)*$H15</f>
        <v>0</v>
      </c>
      <c r="AK15">
        <f>IF(SUMIF('Ingredients Backend'!$AG$1:$EM$1,AK$3,'Ingredients Backend'!$AG14:$EM14)&gt;=1,1,0)*$H15</f>
        <v>394879.79</v>
      </c>
      <c r="AL15">
        <f>IF(SUMIF('Ingredients Backend'!$AG$1:$EM$1,AL$3,'Ingredients Backend'!$AG14:$EM14)&gt;=1,1,0)*$H15</f>
        <v>0</v>
      </c>
      <c r="AM15">
        <f>IF(SUMIF('Ingredients Backend'!$AG$1:$EM$1,AM$3,'Ingredients Backend'!$AG14:$EM14)&gt;=1,1,0)*$H15</f>
        <v>0</v>
      </c>
      <c r="AN15">
        <f>IF(SUMIF('Ingredients Backend'!$AG$1:$EM$1,AN$3,'Ingredients Backend'!$AG14:$EM14)&gt;=1,1,0)*$H15</f>
        <v>0</v>
      </c>
      <c r="AO15">
        <f>IF(SUMIF('Ingredients Backend'!$AG$1:$EM$1,AO$3,'Ingredients Backend'!$AG14:$EM14)&gt;=1,1,0)*$H15</f>
        <v>0</v>
      </c>
      <c r="AP15">
        <f>IF(SUMIF('Ingredients Backend'!$AG$1:$EM$1,AP$3,'Ingredients Backend'!$AG14:$EM14)&gt;=1,1,0)*$H15</f>
        <v>0</v>
      </c>
      <c r="AQ15">
        <f>IF(SUMIF('Ingredients Backend'!$AG$1:$EM$1,AQ$3,'Ingredients Backend'!$AG14:$EM14)&gt;=1,1,0)*$H15</f>
        <v>0</v>
      </c>
      <c r="AR15">
        <f>IF(SUMIF('Ingredients Backend'!$AG$1:$EM$1,AR$3,'Ingredients Backend'!$AG14:$EM14)&gt;=1,1,0)*$H15</f>
        <v>0</v>
      </c>
      <c r="AS15">
        <f>IF(SUMIF('Ingredients Backend'!$AG$1:$EM$1,AS$3,'Ingredients Backend'!$AG14:$EM14)&gt;=1,1,0)*$H15</f>
        <v>0</v>
      </c>
      <c r="AT15">
        <f>IF(SUMIF('Ingredients Backend'!$AG$1:$EM$1,AT$3,'Ingredients Backend'!$AG14:$EM14)&gt;=1,1,0)*$H15</f>
        <v>0</v>
      </c>
      <c r="AU15">
        <f>IF(SUMIF('Ingredients Backend'!$AG$1:$EM$1,AU$3,'Ingredients Backend'!$AG14:$EM14)&gt;=1,1,0)*$H15</f>
        <v>0</v>
      </c>
      <c r="AV15">
        <f>IF(SUMIF('Ingredients Backend'!$AG$1:$EM$1,AV$3,'Ingredients Backend'!$AG14:$EM14)&gt;=1,1,0)*$H15</f>
        <v>0</v>
      </c>
      <c r="AW15">
        <f>IF(SUMIF('Ingredients Backend'!$AG$1:$EM$1,AW$3,'Ingredients Backend'!$AG14:$EM14)&gt;=1,1,0)*$H15</f>
        <v>0</v>
      </c>
      <c r="AX15">
        <f>IF(SUMIF('Ingredients Backend'!$AG$1:$EM$1,AX$3,'Ingredients Backend'!$AG14:$EM14)&gt;=1,1,0)*$H15</f>
        <v>0</v>
      </c>
      <c r="AY15">
        <f>IF(SUMIF('Ingredients Backend'!$AG$1:$EM$1,AY$3,'Ingredients Backend'!$AG14:$EM14)&gt;=1,1,0)*$H15</f>
        <v>0</v>
      </c>
      <c r="AZ15">
        <f>IF(SUMIF('Ingredients Backend'!$AG$1:$EM$1,AZ$3,'Ingredients Backend'!$AG14:$EM14)&gt;=1,1,0)*$H15</f>
        <v>0</v>
      </c>
      <c r="BA15">
        <f>IF(SUMIF('Ingredients Backend'!$AG$1:$EM$1,BA$3,'Ingredients Backend'!$AG14:$EM14)&gt;=1,1,0)*$H15</f>
        <v>0</v>
      </c>
      <c r="BB15">
        <f>IF(SUMIF('Ingredients Backend'!$AG$1:$EM$1,BB$3,'Ingredients Backend'!$AG14:$EM14)&gt;=1,1,0)*$H15</f>
        <v>0</v>
      </c>
      <c r="BC15">
        <f>IF(SUMIF('Ingredients Backend'!$AG$1:$EM$1,BC$3,'Ingredients Backend'!$AG14:$EM14)&gt;=1,1,0)*$H15</f>
        <v>0</v>
      </c>
      <c r="BD15">
        <f>IF(SUMIF('Ingredients Backend'!$AG$1:$EM$1,BD$3,'Ingredients Backend'!$AG14:$EM14)&gt;=1,1,0)*$H15</f>
        <v>0</v>
      </c>
      <c r="BE15">
        <f>IF(SUMIF('Ingredients Backend'!$AG$1:$EM$1,BE$3,'Ingredients Backend'!$AG14:$EM14)&gt;=1,1,0)*$H15</f>
        <v>0</v>
      </c>
      <c r="BF15">
        <f>IF(SUMIF('Ingredients Backend'!$AG$1:$EM$1,BF$3,'Ingredients Backend'!$AG14:$EM14)&gt;=1,1,0)*$H15</f>
        <v>0</v>
      </c>
      <c r="BG15">
        <f>IF(SUMIF('Ingredients Backend'!$AG$1:$EM$1,BG$3,'Ingredients Backend'!$AG14:$EM14)&gt;=1,1,0)*$H15</f>
        <v>0</v>
      </c>
      <c r="BH15">
        <f>IF(SUMIF('Ingredients Backend'!$AG$1:$EM$1,BH$3,'Ingredients Backend'!$AG14:$EM14)&gt;=1,1,0)*$H15</f>
        <v>0</v>
      </c>
      <c r="BI15">
        <f>IF(SUMIF('Ingredients Backend'!$AG$1:$EM$1,BI$3,'Ingredients Backend'!$AG14:$EM14)&gt;=1,1,0)*$H15</f>
        <v>0</v>
      </c>
      <c r="BJ15">
        <f>IF(SUMIF('Ingredients Backend'!$AG$1:$EM$1,BJ$3,'Ingredients Backend'!$AG14:$EM14)&gt;=1,1,0)*$H15</f>
        <v>0</v>
      </c>
      <c r="BK15">
        <f>IF(SUMIF('Ingredients Backend'!$AG$1:$EM$1,BK$3,'Ingredients Backend'!$AG14:$EM14)&gt;=1,1,0)*$H15</f>
        <v>0</v>
      </c>
      <c r="BL15">
        <f>IF(SUMIF('Ingredients Backend'!$AG$1:$EM$1,BL$3,'Ingredients Backend'!$AG14:$EM14)&gt;=1,1,0)*$H15</f>
        <v>0</v>
      </c>
      <c r="BM15">
        <f>IF(SUMIF('Ingredients Backend'!$AG$1:$EM$1,BM$3,'Ingredients Backend'!$AG14:$EM14)&gt;=1,1,0)*$H15</f>
        <v>0</v>
      </c>
      <c r="BN15">
        <f>IF(SUMIF('Ingredients Backend'!$AG$1:$EM$1,BN$3,'Ingredients Backend'!$AG14:$EM14)&gt;=1,1,0)*$H15</f>
        <v>0</v>
      </c>
      <c r="BO15">
        <f>IF(SUMIF('Ingredients Backend'!$AG$1:$EM$1,BO$3,'Ingredients Backend'!$AG14:$EM14)&gt;=1,1,0)*$H15</f>
        <v>0</v>
      </c>
      <c r="BP15">
        <f>IF(SUMIF('Ingredients Backend'!$AG$1:$EM$1,BP$3,'Ingredients Backend'!$AG14:$EM14)&gt;=1,1,0)*$H15</f>
        <v>0</v>
      </c>
      <c r="BQ15">
        <f>IF(SUMIF('Ingredients Backend'!$AG$1:$EM$1,BQ$3,'Ingredients Backend'!$AG14:$EM14)&gt;=1,1,0)*$H15</f>
        <v>394879.79</v>
      </c>
      <c r="BR15">
        <f>IF(SUMIF('Ingredients Backend'!$AG$1:$EM$1,BR$3,'Ingredients Backend'!$AG14:$EM14)&gt;=1,1,0)*$H15</f>
        <v>0</v>
      </c>
      <c r="BS15">
        <f>IF(SUMIF('Ingredients Backend'!$AG$1:$EM$1,BS$3,'Ingredients Backend'!$AG14:$EM14)&gt;=1,1,0)*$H15</f>
        <v>0</v>
      </c>
      <c r="BT15">
        <f>IF(SUMIF('Ingredients Backend'!$AG$1:$EM$1,BT$3,'Ingredients Backend'!$AG14:$EM14)&gt;=1,1,0)*$H15</f>
        <v>0</v>
      </c>
      <c r="BU15">
        <f>IF(SUMIF('Ingredients Backend'!$AG$1:$EM$1,BU$3,'Ingredients Backend'!$AG14:$EM14)&gt;=1,1,0)*$H15</f>
        <v>0</v>
      </c>
      <c r="BV15">
        <f>IF(SUMIF('Ingredients Backend'!$AG$1:$EM$1,BV$3,'Ingredients Backend'!$AG14:$EM14)&gt;=1,1,0)*$H15</f>
        <v>0</v>
      </c>
      <c r="BW15">
        <f>IF(SUMIF('Ingredients Backend'!$AG$1:$EM$1,BW$3,'Ingredients Backend'!$AG14:$EM14)&gt;=1,1,0)*$H15</f>
        <v>0</v>
      </c>
      <c r="BX15">
        <f>IF(SUMIF('Ingredients Backend'!$AG$1:$EM$1,BX$3,'Ingredients Backend'!$AG14:$EM14)&gt;=1,1,0)*$H15</f>
        <v>0</v>
      </c>
      <c r="BY15">
        <f>IF(SUMIF('Ingredients Backend'!$AG$1:$EM$1,BY$3,'Ingredients Backend'!$AG14:$EM14)&gt;=1,1,0)*$H15</f>
        <v>0</v>
      </c>
      <c r="BZ15">
        <f>IF(SUMIF('Ingredients Backend'!$AG$1:$EM$1,BZ$3,'Ingredients Backend'!$AG14:$EM14)&gt;=1,1,0)*$H15</f>
        <v>0</v>
      </c>
      <c r="CA15">
        <f>IF(SUMIF('Ingredients Backend'!$AG$1:$EM$1,CA$3,'Ingredients Backend'!$AG14:$EM14)&gt;=1,1,0)*$H15</f>
        <v>0</v>
      </c>
      <c r="CB15">
        <f>IF(SUMIF('Ingredients Backend'!$AG$1:$EM$1,CB$3,'Ingredients Backend'!$AG14:$EM14)&gt;=1,1,0)*$H15</f>
        <v>0</v>
      </c>
      <c r="CC15">
        <f>IF(SUMIF('Ingredients Backend'!$AG$1:$EM$1,CC$3,'Ingredients Backend'!$AG14:$EM14)&gt;=1,1,0)*$H15</f>
        <v>0</v>
      </c>
      <c r="CD15">
        <f>IF(SUMIF('Ingredients Backend'!$AG$1:$EM$1,CD$3,'Ingredients Backend'!$AG14:$EM14)&gt;=1,1,0)*$H15</f>
        <v>394879.79</v>
      </c>
      <c r="CE15">
        <f>IF(SUMIF('Ingredients Backend'!$AG$1:$EM$1,CE$3,'Ingredients Backend'!$AG14:$EM14)&gt;=1,1,0)*$H15</f>
        <v>0</v>
      </c>
      <c r="CF15">
        <f>IF(SUMIF('Ingredients Backend'!$AG$1:$EM$1,CF$3,'Ingredients Backend'!$AG14:$EM14)&gt;=1,1,0)*$H15</f>
        <v>0</v>
      </c>
      <c r="CG15">
        <f>IF(SUMIF('Ingredients Backend'!$AG$1:$EM$1,CG$3,'Ingredients Backend'!$AG14:$EM14)&gt;=1,1,0)*$H15</f>
        <v>0</v>
      </c>
      <c r="CH15">
        <f>IF(SUMIF('Ingredients Backend'!$AG$1:$EM$1,CH$3,'Ingredients Backend'!$AG14:$EM14)&gt;=1,1,0)*$H15</f>
        <v>0</v>
      </c>
      <c r="CI15">
        <f>IF(SUMIF('Ingredients Backend'!$AG$1:$EM$1,CI$3,'Ingredients Backend'!$AG14:$EM14)&gt;=1,1,0)*$H15</f>
        <v>0</v>
      </c>
      <c r="CJ15">
        <f>IF(SUMIF('Ingredients Backend'!$AG$1:$EM$1,CJ$3,'Ingredients Backend'!$AG14:$EM14)&gt;=1,1,0)*$H15</f>
        <v>0</v>
      </c>
      <c r="CK15">
        <f>IF(SUMIF('Ingredients Backend'!$AG$1:$EM$1,CK$3,'Ingredients Backend'!$AG14:$EM14)&gt;=1,1,0)*$H15</f>
        <v>0</v>
      </c>
      <c r="CL15">
        <f>IF(SUMIF('Ingredients Backend'!$AG$1:$EM$1,CL$3,'Ingredients Backend'!$AG14:$EM14)&gt;=1,1,0)*$H15</f>
        <v>0</v>
      </c>
      <c r="CM15">
        <f>IF(SUMIF('Ingredients Backend'!$AG$1:$EM$1,CM$3,'Ingredients Backend'!$AG14:$EM14)&gt;=1,1,0)*$H15</f>
        <v>0</v>
      </c>
      <c r="CN15">
        <f>IF(SUMIF('Ingredients Backend'!$AG$1:$EM$1,CN$3,'Ingredients Backend'!$AG14:$EM14)&gt;=1,1,0)*$H15</f>
        <v>0</v>
      </c>
      <c r="CO15">
        <f>IF(SUMIF('Ingredients Backend'!$AG$1:$EM$1,CO$3,'Ingredients Backend'!$AG14:$EM14)&gt;=1,1,0)*$H15</f>
        <v>0</v>
      </c>
      <c r="CP15">
        <f>IF(SUMIF('Ingredients Backend'!$AG$1:$EM$1,CP$3,'Ingredients Backend'!$AG14:$EM14)&gt;=1,1,0)*$H15</f>
        <v>0</v>
      </c>
      <c r="CQ15">
        <f>IF(SUMIF('Ingredients Backend'!$AG$1:$EM$1,CQ$3,'Ingredients Backend'!$AG14:$EM14)&gt;=1,1,0)*$H15</f>
        <v>0</v>
      </c>
      <c r="CR15">
        <f>IF(SUMIF('Ingredients Backend'!$AG$1:$EM$1,CR$3,'Ingredients Backend'!$AG14:$EM14)&gt;=1,1,0)*$H15</f>
        <v>0</v>
      </c>
      <c r="CS15">
        <f>IF(SUMIF('Ingredients Backend'!$AG$1:$EM$1,CS$3,'Ingredients Backend'!$AG14:$EM14)&gt;=1,1,0)*$H15</f>
        <v>394879.79</v>
      </c>
      <c r="CT15">
        <f>IF(SUMIF('Ingredients Backend'!$AG$1:$EM$1,CT$3,'Ingredients Backend'!$AG14:$EM14)&gt;=1,1,0)*$H15</f>
        <v>0</v>
      </c>
      <c r="CU15">
        <f>IF(SUMIF('Ingredients Backend'!$AG$1:$EM$1,CU$3,'Ingredients Backend'!$AG14:$EM14)&gt;=1,1,0)*$H15</f>
        <v>0</v>
      </c>
      <c r="CV15">
        <f>IF(SUMIF('Ingredients Backend'!$AG$1:$EM$1,CV$3,'Ingredients Backend'!$AG14:$EM14)&gt;=1,1,0)*$H15</f>
        <v>0</v>
      </c>
      <c r="CW15">
        <f>IF(SUMIF('Ingredients Backend'!$AG$1:$EM$1,CW$3,'Ingredients Backend'!$AG14:$EM14)&gt;=1,1,0)*$H15</f>
        <v>0</v>
      </c>
      <c r="CX15">
        <f>IF(SUMIF('Ingredients Backend'!$AG$1:$EM$1,CX$3,'Ingredients Backend'!$AG14:$EM14)&gt;=1,1,0)*$H15</f>
        <v>0</v>
      </c>
      <c r="CY15">
        <f>IF(SUMIF('Ingredients Backend'!$AG$1:$EM$1,CY$3,'Ingredients Backend'!$AG14:$EM14)&gt;=1,1,0)*$H15</f>
        <v>394879.79</v>
      </c>
      <c r="CZ15">
        <f>IF(SUMIF('Ingredients Backend'!$AG$1:$EM$1,CZ$3,'Ingredients Backend'!$AG14:$EM14)&gt;=1,1,0)*$H15</f>
        <v>0</v>
      </c>
      <c r="DA15">
        <f>IF(SUMIF('Ingredients Backend'!$AG$1:$EM$1,DA$3,'Ingredients Backend'!$AG14:$EM14)&gt;=1,1,0)*$H15</f>
        <v>0</v>
      </c>
      <c r="DB15">
        <f>IF(SUMIF('Ingredients Backend'!$AG$1:$EM$1,DB$3,'Ingredients Backend'!$AG14:$EM14)&gt;=1,1,0)*$H15</f>
        <v>0</v>
      </c>
      <c r="DC15">
        <f>IF(SUMIF('Ingredients Backend'!$AG$1:$EM$1,DC$3,'Ingredients Backend'!$AG14:$EM14)&gt;=1,1,0)*$H15</f>
        <v>0</v>
      </c>
      <c r="DD15">
        <f>IF(SUMIF('Ingredients Backend'!$AG$1:$EM$1,DD$3,'Ingredients Backend'!$AG14:$EM14)&gt;=1,1,0)*$H15</f>
        <v>0</v>
      </c>
      <c r="DE15">
        <f>IF(SUMIF('Ingredients Backend'!$AG$1:$EM$1,DE$3,'Ingredients Backend'!$AG14:$EM14)&gt;=1,1,0)*$H15</f>
        <v>0</v>
      </c>
      <c r="DF15">
        <f>IF(SUMIF('Ingredients Backend'!$AG$1:$EM$1,DF$3,'Ingredients Backend'!$AG14:$EM14)&gt;=1,1,0)*$H15</f>
        <v>0</v>
      </c>
      <c r="DG15">
        <f>IF(SUMIF('Ingredients Backend'!$AG$1:$EM$1,DG$3,'Ingredients Backend'!$AG14:$EM14)&gt;=1,1,0)*$H15</f>
        <v>0</v>
      </c>
      <c r="DH15">
        <f>IF(SUMIF('Ingredients Backend'!$AG$1:$EM$1,DH$3,'Ingredients Backend'!$AG14:$EM14)&gt;=1,1,0)*$H15</f>
        <v>0</v>
      </c>
      <c r="DI15">
        <f>IF(SUMIF('Ingredients Backend'!$AG$1:$EM$1,DI$3,'Ingredients Backend'!$AG14:$EM14)&gt;=1,1,0)*$H15</f>
        <v>394879.79</v>
      </c>
      <c r="DJ15">
        <f>IF(SUMIF('Ingredients Backend'!$AG$1:$EM$1,DJ$3,'Ingredients Backend'!$AG14:$EM14)&gt;=1,1,0)*$H15</f>
        <v>0</v>
      </c>
      <c r="DK15">
        <f>IF(SUMIF('Ingredients Backend'!$AG$1:$EM$1,DK$3,'Ingredients Backend'!$AG14:$EM14)&gt;=1,1,0)*$H15</f>
        <v>0</v>
      </c>
      <c r="DL15">
        <f>IF(SUMIF('Ingredients Backend'!$AG$1:$EM$1,DL$3,'Ingredients Backend'!$AG14:$EM14)&gt;=1,1,0)*$H15</f>
        <v>0</v>
      </c>
    </row>
    <row r="16" spans="1:116">
      <c r="A16" s="9" t="str">
        <f>_xlfn.XLOOKUP($E16,'Copy of Raw Data'!$E:$E,'Copy of Raw Data'!A:A,"ERROR",0,1)</f>
        <v>US</v>
      </c>
      <c r="B16" s="9" t="str">
        <f>_xlfn.XLOOKUP($E16,'Copy of Raw Data'!$E:$E,'Copy of Raw Data'!B:B,"ERROR",0,1)</f>
        <v>Hair Mousses</v>
      </c>
      <c r="C16" s="9" t="str">
        <f>_xlfn.XLOOKUP($E16,'Copy of Raw Data'!$E:$E,'Copy of Raw Data'!C:C,"ERROR",0,1)</f>
        <v>living proof</v>
      </c>
      <c r="D16" s="9" t="str">
        <f>_xlfn.XLOOKUP($E16,'Copy of Raw Data'!$E:$E,'Copy of Raw Data'!D:D,"ERROR",0,1)</f>
        <v>www.amazon.com/dp/B00ER4SYYY</v>
      </c>
      <c r="E16" s="9" t="s">
        <v>84</v>
      </c>
      <c r="F16" s="9" t="str">
        <f>_xlfn.XLOOKUP($E16,'Copy of Raw Data'!$E:$E,'Copy of Raw Data'!F:F,"ERROR",0,1)</f>
        <v>Living proof Full Thickening Mousse</v>
      </c>
      <c r="G16" s="9">
        <f>_xlfn.XLOOKUP($E16,'Copy of Raw Data'!$E:$E,'Copy of Raw Data'!G:G,"ERROR",0,1)</f>
        <v>11481</v>
      </c>
      <c r="H16" s="9">
        <f>_xlfn.XLOOKUP($E16,'Copy of Raw Data'!$E:$E,'Copy of Raw Data'!H:H,"ERROR",0,1)</f>
        <v>341981.04</v>
      </c>
      <c r="I16" s="9">
        <f>_xlfn.XLOOKUP($E16,'Copy of Raw Data'!$E:$E,'Copy of Raw Data'!I:I,"ERROR",0,1)</f>
        <v>0.0132472575245333</v>
      </c>
      <c r="J16" s="9" t="str">
        <f>_xlfn.XLOOKUP($E16,'Copy of Raw Data'!$E:$E,'Copy of Raw Data'!J:J,"ERROR",0,1)</f>
        <v>Yes</v>
      </c>
      <c r="K16" s="15"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20 to 30</v>
      </c>
      <c r="L16" s="9">
        <f>_xlfn.XLOOKUP($E16,'Copy of Raw Data'!$E:$E,'Copy of Raw Data'!L:L,"ERROR",0,1)</f>
        <v>29.92</v>
      </c>
      <c r="M16" s="15"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20 to 30</v>
      </c>
      <c r="N16" s="9">
        <f>_xlfn.XLOOKUP($E16,'Copy of Raw Data'!$E:$E,'Copy of Raw Data'!N:N,"ERROR",0,1)</f>
        <v>30</v>
      </c>
      <c r="O16" s="15"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0% to 2%</v>
      </c>
      <c r="P16" s="16">
        <f t="shared" si="2"/>
        <v>0.00266666666666661</v>
      </c>
      <c r="Q16" s="9">
        <f>_xlfn.XLOOKUP($E16,'Copy of Raw Data'!$E:$E,'Copy of Raw Data'!Q:Q,"ERROR",0,1)</f>
        <v>149</v>
      </c>
      <c r="R16" s="9" t="str">
        <f>_xlfn.XLOOKUP($E16,'Copy of Raw Data'!$E:$E,'Copy of Raw Data'!R:R,"ERROR",0,1)</f>
        <v>ml</v>
      </c>
      <c r="S16" s="17">
        <f t="shared" si="3"/>
        <v>5.9409872522934</v>
      </c>
      <c r="T16" s="9" t="str">
        <f t="array" ref="T16">_xlfn.IFS(AND(S16&gt;0,S16&lt;=0.05),"0 to 0.05",AND(S16&gt;0.05,S16&lt;=0.1),"0.05 to 0.1",AND(S16&gt;0.1,S16&lt;=0.2),"0.1 to 0.2",AND(S16&gt;0.2,S16&lt;=0.3),"0.2 to 0.3",AND(S16&gt;0.3,S16&lt;=0.4),"0.3 to 0.4",AND(S16&gt;0.4,S16&lt;=0.5),"0.4 to 0.5",AND(S16&gt;0.5,S16&lt;=0.75),"0.5 to 0.75",AND(S16&gt;0.75,S16&lt;=1),"0.75 to 1",AND(S16&gt;1,S16&lt;=2),"1 to 2",AND(S16&gt;2,S16&lt;=3),"2 to 3",AND(S16&gt;3,S16&lt;=4),"3 to 4",AND(S16&gt;4,S16&lt;=5),"4 to 5",AND(S16&gt;5,S16&lt;=10),"5 to 10",S16&gt;10,"10+")</f>
        <v>5 to 10</v>
      </c>
      <c r="U16" s="17"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0.2 to 0.3</v>
      </c>
      <c r="V16" s="17">
        <f t="shared" si="4"/>
        <v>0.201449856102353</v>
      </c>
      <c r="W16" s="17"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0.2 to 0.3</v>
      </c>
      <c r="X16" s="17">
        <f t="shared" si="5"/>
        <v>0.20091265648608</v>
      </c>
      <c r="Y16" s="9"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4 to 6</v>
      </c>
      <c r="Z16" s="17">
        <f t="array" ref="Z16">_xlfn.IFS(AA16="oz",_xlfn.IFS(R16="oz",Q16,R16="fl oz",Q16*1.04,R16="ml",Q16*0.0338),AA16="fl oz",_xlfn.IFS(R16="oz",Q16/1.04,R16="fl oz",Q16,R16="ml",Q16*0.0338/1.04),AA16="ml",_xlfn.IFS(R16="oz",Q16/0.0338,R16="fl oz",Q16*1.04/0.0338,R16="ml",Q16))</f>
        <v>5.0362</v>
      </c>
      <c r="AA16" s="9" t="str">
        <f>_xlfn.XLOOKUP($E16,'Copy of Raw Data'!$E:$E,'Copy of Raw Data'!AA:AA,"ERROR",0,1)</f>
        <v>oz</v>
      </c>
      <c r="AB16" s="9" t="str">
        <f>_xlfn.XLOOKUP($E16,'Copy of Raw Data'!$E:$E,'Copy of Raw Data'!AB:AB,"ERROR",0,1)</f>
        <v>Spray Can</v>
      </c>
      <c r="AC16" s="9" t="str">
        <f>_xlfn.XLOOKUP($E16,'Copy of Raw Data'!$E:$E,'Copy of Raw Data'!AC:AC,"ERROR",0,1)</f>
        <v>Pack of 1</v>
      </c>
      <c r="AD16" s="9" t="str">
        <f>_xlfn.XLOOKUP($E16,'Copy of Raw Data'!$E:$E,'Copy of Raw Data'!AD:AD,"ERROR",0,1)</f>
        <v>Lightweight, Thickening, Hold</v>
      </c>
      <c r="AE16" s="9" t="str">
        <f>_xlfn.XLOOKUP($E16,'Copy of Raw Data'!$E:$E,'Copy of Raw Data'!AO:AO,"ERROR",0,1)</f>
        <v>Cruelty free, Vegan, Gluten free, Silicone free, Phthalate Free, Parabens Free</v>
      </c>
      <c r="AF16" s="9" t="str">
        <f>_xlfn.XLOOKUP($E16,'Copy of Raw Data'!$E:$E,'Copy of Raw Data'!AZ:AZ,"ERROR",0,1)</f>
        <v>Water, Panthenol, geraniol</v>
      </c>
      <c r="AG16">
        <f>IF(SUMIF('Ingredients Backend'!$AG$1:$EM$1,AG$3,'Ingredients Backend'!$AG15:$EM15)&gt;=1,1,0)*$H16</f>
        <v>0</v>
      </c>
      <c r="AH16">
        <f>IF(SUMIF('Ingredients Backend'!$AG$1:$EM$1,AH$3,'Ingredients Backend'!$AG15:$EM15)&gt;=1,1,0)*$H16</f>
        <v>0</v>
      </c>
      <c r="AI16">
        <f>IF(SUMIF('Ingredients Backend'!$AG$1:$EM$1,AI$3,'Ingredients Backend'!$AG15:$EM15)&gt;=1,1,0)*$H16</f>
        <v>0</v>
      </c>
      <c r="AJ16">
        <f>IF(SUMIF('Ingredients Backend'!$AG$1:$EM$1,AJ$3,'Ingredients Backend'!$AG15:$EM15)&gt;=1,1,0)*$H16</f>
        <v>0</v>
      </c>
      <c r="AK16">
        <f>IF(SUMIF('Ingredients Backend'!$AG$1:$EM$1,AK$3,'Ingredients Backend'!$AG15:$EM15)&gt;=1,1,0)*$H16</f>
        <v>0</v>
      </c>
      <c r="AL16">
        <f>IF(SUMIF('Ingredients Backend'!$AG$1:$EM$1,AL$3,'Ingredients Backend'!$AG15:$EM15)&gt;=1,1,0)*$H16</f>
        <v>0</v>
      </c>
      <c r="AM16">
        <f>IF(SUMIF('Ingredients Backend'!$AG$1:$EM$1,AM$3,'Ingredients Backend'!$AG15:$EM15)&gt;=1,1,0)*$H16</f>
        <v>0</v>
      </c>
      <c r="AN16">
        <f>IF(SUMIF('Ingredients Backend'!$AG$1:$EM$1,AN$3,'Ingredients Backend'!$AG15:$EM15)&gt;=1,1,0)*$H16</f>
        <v>0</v>
      </c>
      <c r="AO16">
        <f>IF(SUMIF('Ingredients Backend'!$AG$1:$EM$1,AO$3,'Ingredients Backend'!$AG15:$EM15)&gt;=1,1,0)*$H16</f>
        <v>0</v>
      </c>
      <c r="AP16">
        <f>IF(SUMIF('Ingredients Backend'!$AG$1:$EM$1,AP$3,'Ingredients Backend'!$AG15:$EM15)&gt;=1,1,0)*$H16</f>
        <v>0</v>
      </c>
      <c r="AQ16">
        <f>IF(SUMIF('Ingredients Backend'!$AG$1:$EM$1,AQ$3,'Ingredients Backend'!$AG15:$EM15)&gt;=1,1,0)*$H16</f>
        <v>0</v>
      </c>
      <c r="AR16">
        <f>IF(SUMIF('Ingredients Backend'!$AG$1:$EM$1,AR$3,'Ingredients Backend'!$AG15:$EM15)&gt;=1,1,0)*$H16</f>
        <v>0</v>
      </c>
      <c r="AS16">
        <f>IF(SUMIF('Ingredients Backend'!$AG$1:$EM$1,AS$3,'Ingredients Backend'!$AG15:$EM15)&gt;=1,1,0)*$H16</f>
        <v>0</v>
      </c>
      <c r="AT16">
        <f>IF(SUMIF('Ingredients Backend'!$AG$1:$EM$1,AT$3,'Ingredients Backend'!$AG15:$EM15)&gt;=1,1,0)*$H16</f>
        <v>0</v>
      </c>
      <c r="AU16">
        <f>IF(SUMIF('Ingredients Backend'!$AG$1:$EM$1,AU$3,'Ingredients Backend'!$AG15:$EM15)&gt;=1,1,0)*$H16</f>
        <v>0</v>
      </c>
      <c r="AV16">
        <f>IF(SUMIF('Ingredients Backend'!$AG$1:$EM$1,AV$3,'Ingredients Backend'!$AG15:$EM15)&gt;=1,1,0)*$H16</f>
        <v>0</v>
      </c>
      <c r="AW16">
        <f>IF(SUMIF('Ingredients Backend'!$AG$1:$EM$1,AW$3,'Ingredients Backend'!$AG15:$EM15)&gt;=1,1,0)*$H16</f>
        <v>0</v>
      </c>
      <c r="AX16">
        <f>IF(SUMIF('Ingredients Backend'!$AG$1:$EM$1,AX$3,'Ingredients Backend'!$AG15:$EM15)&gt;=1,1,0)*$H16</f>
        <v>0</v>
      </c>
      <c r="AY16">
        <f>IF(SUMIF('Ingredients Backend'!$AG$1:$EM$1,AY$3,'Ingredients Backend'!$AG15:$EM15)&gt;=1,1,0)*$H16</f>
        <v>0</v>
      </c>
      <c r="AZ16">
        <f>IF(SUMIF('Ingredients Backend'!$AG$1:$EM$1,AZ$3,'Ingredients Backend'!$AG15:$EM15)&gt;=1,1,0)*$H16</f>
        <v>0</v>
      </c>
      <c r="BA16">
        <f>IF(SUMIF('Ingredients Backend'!$AG$1:$EM$1,BA$3,'Ingredients Backend'!$AG15:$EM15)&gt;=1,1,0)*$H16</f>
        <v>0</v>
      </c>
      <c r="BB16">
        <f>IF(SUMIF('Ingredients Backend'!$AG$1:$EM$1,BB$3,'Ingredients Backend'!$AG15:$EM15)&gt;=1,1,0)*$H16</f>
        <v>0</v>
      </c>
      <c r="BC16">
        <f>IF(SUMIF('Ingredients Backend'!$AG$1:$EM$1,BC$3,'Ingredients Backend'!$AG15:$EM15)&gt;=1,1,0)*$H16</f>
        <v>0</v>
      </c>
      <c r="BD16">
        <f>IF(SUMIF('Ingredients Backend'!$AG$1:$EM$1,BD$3,'Ingredients Backend'!$AG15:$EM15)&gt;=1,1,0)*$H16</f>
        <v>0</v>
      </c>
      <c r="BE16">
        <f>IF(SUMIF('Ingredients Backend'!$AG$1:$EM$1,BE$3,'Ingredients Backend'!$AG15:$EM15)&gt;=1,1,0)*$H16</f>
        <v>0</v>
      </c>
      <c r="BF16">
        <f>IF(SUMIF('Ingredients Backend'!$AG$1:$EM$1,BF$3,'Ingredients Backend'!$AG15:$EM15)&gt;=1,1,0)*$H16</f>
        <v>0</v>
      </c>
      <c r="BG16">
        <f>IF(SUMIF('Ingredients Backend'!$AG$1:$EM$1,BG$3,'Ingredients Backend'!$AG15:$EM15)&gt;=1,1,0)*$H16</f>
        <v>0</v>
      </c>
      <c r="BH16">
        <f>IF(SUMIF('Ingredients Backend'!$AG$1:$EM$1,BH$3,'Ingredients Backend'!$AG15:$EM15)&gt;=1,1,0)*$H16</f>
        <v>0</v>
      </c>
      <c r="BI16">
        <f>IF(SUMIF('Ingredients Backend'!$AG$1:$EM$1,BI$3,'Ingredients Backend'!$AG15:$EM15)&gt;=1,1,0)*$H16</f>
        <v>341981.04</v>
      </c>
      <c r="BJ16">
        <f>IF(SUMIF('Ingredients Backend'!$AG$1:$EM$1,BJ$3,'Ingredients Backend'!$AG15:$EM15)&gt;=1,1,0)*$H16</f>
        <v>0</v>
      </c>
      <c r="BK16">
        <f>IF(SUMIF('Ingredients Backend'!$AG$1:$EM$1,BK$3,'Ingredients Backend'!$AG15:$EM15)&gt;=1,1,0)*$H16</f>
        <v>0</v>
      </c>
      <c r="BL16">
        <f>IF(SUMIF('Ingredients Backend'!$AG$1:$EM$1,BL$3,'Ingredients Backend'!$AG15:$EM15)&gt;=1,1,0)*$H16</f>
        <v>0</v>
      </c>
      <c r="BM16">
        <f>IF(SUMIF('Ingredients Backend'!$AG$1:$EM$1,BM$3,'Ingredients Backend'!$AG15:$EM15)&gt;=1,1,0)*$H16</f>
        <v>0</v>
      </c>
      <c r="BN16">
        <f>IF(SUMIF('Ingredients Backend'!$AG$1:$EM$1,BN$3,'Ingredients Backend'!$AG15:$EM15)&gt;=1,1,0)*$H16</f>
        <v>0</v>
      </c>
      <c r="BO16">
        <f>IF(SUMIF('Ingredients Backend'!$AG$1:$EM$1,BO$3,'Ingredients Backend'!$AG15:$EM15)&gt;=1,1,0)*$H16</f>
        <v>0</v>
      </c>
      <c r="BP16">
        <f>IF(SUMIF('Ingredients Backend'!$AG$1:$EM$1,BP$3,'Ingredients Backend'!$AG15:$EM15)&gt;=1,1,0)*$H16</f>
        <v>0</v>
      </c>
      <c r="BQ16">
        <f>IF(SUMIF('Ingredients Backend'!$AG$1:$EM$1,BQ$3,'Ingredients Backend'!$AG15:$EM15)&gt;=1,1,0)*$H16</f>
        <v>0</v>
      </c>
      <c r="BR16">
        <f>IF(SUMIF('Ingredients Backend'!$AG$1:$EM$1,BR$3,'Ingredients Backend'!$AG15:$EM15)&gt;=1,1,0)*$H16</f>
        <v>0</v>
      </c>
      <c r="BS16">
        <f>IF(SUMIF('Ingredients Backend'!$AG$1:$EM$1,BS$3,'Ingredients Backend'!$AG15:$EM15)&gt;=1,1,0)*$H16</f>
        <v>0</v>
      </c>
      <c r="BT16">
        <f>IF(SUMIF('Ingredients Backend'!$AG$1:$EM$1,BT$3,'Ingredients Backend'!$AG15:$EM15)&gt;=1,1,0)*$H16</f>
        <v>0</v>
      </c>
      <c r="BU16">
        <f>IF(SUMIF('Ingredients Backend'!$AG$1:$EM$1,BU$3,'Ingredients Backend'!$AG15:$EM15)&gt;=1,1,0)*$H16</f>
        <v>0</v>
      </c>
      <c r="BV16">
        <f>IF(SUMIF('Ingredients Backend'!$AG$1:$EM$1,BV$3,'Ingredients Backend'!$AG15:$EM15)&gt;=1,1,0)*$H16</f>
        <v>0</v>
      </c>
      <c r="BW16">
        <f>IF(SUMIF('Ingredients Backend'!$AG$1:$EM$1,BW$3,'Ingredients Backend'!$AG15:$EM15)&gt;=1,1,0)*$H16</f>
        <v>0</v>
      </c>
      <c r="BX16">
        <f>IF(SUMIF('Ingredients Backend'!$AG$1:$EM$1,BX$3,'Ingredients Backend'!$AG15:$EM15)&gt;=1,1,0)*$H16</f>
        <v>0</v>
      </c>
      <c r="BY16">
        <f>IF(SUMIF('Ingredients Backend'!$AG$1:$EM$1,BY$3,'Ingredients Backend'!$AG15:$EM15)&gt;=1,1,0)*$H16</f>
        <v>0</v>
      </c>
      <c r="BZ16">
        <f>IF(SUMIF('Ingredients Backend'!$AG$1:$EM$1,BZ$3,'Ingredients Backend'!$AG15:$EM15)&gt;=1,1,0)*$H16</f>
        <v>0</v>
      </c>
      <c r="CA16">
        <f>IF(SUMIF('Ingredients Backend'!$AG$1:$EM$1,CA$3,'Ingredients Backend'!$AG15:$EM15)&gt;=1,1,0)*$H16</f>
        <v>0</v>
      </c>
      <c r="CB16">
        <f>IF(SUMIF('Ingredients Backend'!$AG$1:$EM$1,CB$3,'Ingredients Backend'!$AG15:$EM15)&gt;=1,1,0)*$H16</f>
        <v>0</v>
      </c>
      <c r="CC16">
        <f>IF(SUMIF('Ingredients Backend'!$AG$1:$EM$1,CC$3,'Ingredients Backend'!$AG15:$EM15)&gt;=1,1,0)*$H16</f>
        <v>0</v>
      </c>
      <c r="CD16">
        <f>IF(SUMIF('Ingredients Backend'!$AG$1:$EM$1,CD$3,'Ingredients Backend'!$AG15:$EM15)&gt;=1,1,0)*$H16</f>
        <v>0</v>
      </c>
      <c r="CE16">
        <f>IF(SUMIF('Ingredients Backend'!$AG$1:$EM$1,CE$3,'Ingredients Backend'!$AG15:$EM15)&gt;=1,1,0)*$H16</f>
        <v>0</v>
      </c>
      <c r="CF16">
        <f>IF(SUMIF('Ingredients Backend'!$AG$1:$EM$1,CF$3,'Ingredients Backend'!$AG15:$EM15)&gt;=1,1,0)*$H16</f>
        <v>0</v>
      </c>
      <c r="CG16">
        <f>IF(SUMIF('Ingredients Backend'!$AG$1:$EM$1,CG$3,'Ingredients Backend'!$AG15:$EM15)&gt;=1,1,0)*$H16</f>
        <v>0</v>
      </c>
      <c r="CH16">
        <f>IF(SUMIF('Ingredients Backend'!$AG$1:$EM$1,CH$3,'Ingredients Backend'!$AG15:$EM15)&gt;=1,1,0)*$H16</f>
        <v>0</v>
      </c>
      <c r="CI16">
        <f>IF(SUMIF('Ingredients Backend'!$AG$1:$EM$1,CI$3,'Ingredients Backend'!$AG15:$EM15)&gt;=1,1,0)*$H16</f>
        <v>341981.04</v>
      </c>
      <c r="CJ16">
        <f>IF(SUMIF('Ingredients Backend'!$AG$1:$EM$1,CJ$3,'Ingredients Backend'!$AG15:$EM15)&gt;=1,1,0)*$H16</f>
        <v>0</v>
      </c>
      <c r="CK16">
        <f>IF(SUMIF('Ingredients Backend'!$AG$1:$EM$1,CK$3,'Ingredients Backend'!$AG15:$EM15)&gt;=1,1,0)*$H16</f>
        <v>0</v>
      </c>
      <c r="CL16">
        <f>IF(SUMIF('Ingredients Backend'!$AG$1:$EM$1,CL$3,'Ingredients Backend'!$AG15:$EM15)&gt;=1,1,0)*$H16</f>
        <v>0</v>
      </c>
      <c r="CM16">
        <f>IF(SUMIF('Ingredients Backend'!$AG$1:$EM$1,CM$3,'Ingredients Backend'!$AG15:$EM15)&gt;=1,1,0)*$H16</f>
        <v>0</v>
      </c>
      <c r="CN16">
        <f>IF(SUMIF('Ingredients Backend'!$AG$1:$EM$1,CN$3,'Ingredients Backend'!$AG15:$EM15)&gt;=1,1,0)*$H16</f>
        <v>0</v>
      </c>
      <c r="CO16">
        <f>IF(SUMIF('Ingredients Backend'!$AG$1:$EM$1,CO$3,'Ingredients Backend'!$AG15:$EM15)&gt;=1,1,0)*$H16</f>
        <v>0</v>
      </c>
      <c r="CP16">
        <f>IF(SUMIF('Ingredients Backend'!$AG$1:$EM$1,CP$3,'Ingredients Backend'!$AG15:$EM15)&gt;=1,1,0)*$H16</f>
        <v>0</v>
      </c>
      <c r="CQ16">
        <f>IF(SUMIF('Ingredients Backend'!$AG$1:$EM$1,CQ$3,'Ingredients Backend'!$AG15:$EM15)&gt;=1,1,0)*$H16</f>
        <v>0</v>
      </c>
      <c r="CR16">
        <f>IF(SUMIF('Ingredients Backend'!$AG$1:$EM$1,CR$3,'Ingredients Backend'!$AG15:$EM15)&gt;=1,1,0)*$H16</f>
        <v>0</v>
      </c>
      <c r="CS16">
        <f>IF(SUMIF('Ingredients Backend'!$AG$1:$EM$1,CS$3,'Ingredients Backend'!$AG15:$EM15)&gt;=1,1,0)*$H16</f>
        <v>0</v>
      </c>
      <c r="CT16">
        <f>IF(SUMIF('Ingredients Backend'!$AG$1:$EM$1,CT$3,'Ingredients Backend'!$AG15:$EM15)&gt;=1,1,0)*$H16</f>
        <v>0</v>
      </c>
      <c r="CU16">
        <f>IF(SUMIF('Ingredients Backend'!$AG$1:$EM$1,CU$3,'Ingredients Backend'!$AG15:$EM15)&gt;=1,1,0)*$H16</f>
        <v>0</v>
      </c>
      <c r="CV16">
        <f>IF(SUMIF('Ingredients Backend'!$AG$1:$EM$1,CV$3,'Ingredients Backend'!$AG15:$EM15)&gt;=1,1,0)*$H16</f>
        <v>0</v>
      </c>
      <c r="CW16">
        <f>IF(SUMIF('Ingredients Backend'!$AG$1:$EM$1,CW$3,'Ingredients Backend'!$AG15:$EM15)&gt;=1,1,0)*$H16</f>
        <v>0</v>
      </c>
      <c r="CX16">
        <f>IF(SUMIF('Ingredients Backend'!$AG$1:$EM$1,CX$3,'Ingredients Backend'!$AG15:$EM15)&gt;=1,1,0)*$H16</f>
        <v>0</v>
      </c>
      <c r="CY16">
        <f>IF(SUMIF('Ingredients Backend'!$AG$1:$EM$1,CY$3,'Ingredients Backend'!$AG15:$EM15)&gt;=1,1,0)*$H16</f>
        <v>0</v>
      </c>
      <c r="CZ16">
        <f>IF(SUMIF('Ingredients Backend'!$AG$1:$EM$1,CZ$3,'Ingredients Backend'!$AG15:$EM15)&gt;=1,1,0)*$H16</f>
        <v>0</v>
      </c>
      <c r="DA16">
        <f>IF(SUMIF('Ingredients Backend'!$AG$1:$EM$1,DA$3,'Ingredients Backend'!$AG15:$EM15)&gt;=1,1,0)*$H16</f>
        <v>0</v>
      </c>
      <c r="DB16">
        <f>IF(SUMIF('Ingredients Backend'!$AG$1:$EM$1,DB$3,'Ingredients Backend'!$AG15:$EM15)&gt;=1,1,0)*$H16</f>
        <v>0</v>
      </c>
      <c r="DC16">
        <f>IF(SUMIF('Ingredients Backend'!$AG$1:$EM$1,DC$3,'Ingredients Backend'!$AG15:$EM15)&gt;=1,1,0)*$H16</f>
        <v>0</v>
      </c>
      <c r="DD16">
        <f>IF(SUMIF('Ingredients Backend'!$AG$1:$EM$1,DD$3,'Ingredients Backend'!$AG15:$EM15)&gt;=1,1,0)*$H16</f>
        <v>0</v>
      </c>
      <c r="DE16">
        <f>IF(SUMIF('Ingredients Backend'!$AG$1:$EM$1,DE$3,'Ingredients Backend'!$AG15:$EM15)&gt;=1,1,0)*$H16</f>
        <v>0</v>
      </c>
      <c r="DF16">
        <f>IF(SUMIF('Ingredients Backend'!$AG$1:$EM$1,DF$3,'Ingredients Backend'!$AG15:$EM15)&gt;=1,1,0)*$H16</f>
        <v>0</v>
      </c>
      <c r="DG16">
        <f>IF(SUMIF('Ingredients Backend'!$AG$1:$EM$1,DG$3,'Ingredients Backend'!$AG15:$EM15)&gt;=1,1,0)*$H16</f>
        <v>0</v>
      </c>
      <c r="DH16">
        <f>IF(SUMIF('Ingredients Backend'!$AG$1:$EM$1,DH$3,'Ingredients Backend'!$AG15:$EM15)&gt;=1,1,0)*$H16</f>
        <v>0</v>
      </c>
      <c r="DI16">
        <f>IF(SUMIF('Ingredients Backend'!$AG$1:$EM$1,DI$3,'Ingredients Backend'!$AG15:$EM15)&gt;=1,1,0)*$H16</f>
        <v>341981.04</v>
      </c>
      <c r="DJ16">
        <f>IF(SUMIF('Ingredients Backend'!$AG$1:$EM$1,DJ$3,'Ingredients Backend'!$AG15:$EM15)&gt;=1,1,0)*$H16</f>
        <v>0</v>
      </c>
      <c r="DK16">
        <f>IF(SUMIF('Ingredients Backend'!$AG$1:$EM$1,DK$3,'Ingredients Backend'!$AG15:$EM15)&gt;=1,1,0)*$H16</f>
        <v>0</v>
      </c>
      <c r="DL16">
        <f>IF(SUMIF('Ingredients Backend'!$AG$1:$EM$1,DL$3,'Ingredients Backend'!$AG15:$EM15)&gt;=1,1,0)*$H16</f>
        <v>0</v>
      </c>
    </row>
    <row r="17" spans="1:116">
      <c r="A17" s="9" t="str">
        <f>_xlfn.XLOOKUP($E17,'Copy of Raw Data'!$E:$E,'Copy of Raw Data'!A:A,"ERROR",0,1)</f>
        <v>US</v>
      </c>
      <c r="B17" s="9" t="str">
        <f>_xlfn.XLOOKUP($E17,'Copy of Raw Data'!$E:$E,'Copy of Raw Data'!B:B,"ERROR",0,1)</f>
        <v>Hair Mousses</v>
      </c>
      <c r="C17" s="9" t="str">
        <f>_xlfn.XLOOKUP($E17,'Copy of Raw Data'!$E:$E,'Copy of Raw Data'!C:C,"ERROR",0,1)</f>
        <v>KEVIN MURPHY</v>
      </c>
      <c r="D17" s="9" t="str">
        <f>_xlfn.XLOOKUP($E17,'Copy of Raw Data'!$E:$E,'Copy of Raw Data'!D:D,"ERROR",0,1)</f>
        <v>www.amazon.com/dp/B004K033ZK</v>
      </c>
      <c r="E17" s="9" t="s">
        <v>88</v>
      </c>
      <c r="F17" s="9" t="str">
        <f>_xlfn.XLOOKUP($E17,'Copy of Raw Data'!$E:$E,'Copy of Raw Data'!F:F,"ERROR",0,1)</f>
        <v>KEVIN MURPHY Body Builder Volumising Mousse, 12 Ounce</v>
      </c>
      <c r="G17" s="9">
        <f>_xlfn.XLOOKUP($E17,'Copy of Raw Data'!$E:$E,'Copy of Raw Data'!G:G,"ERROR",0,1)</f>
        <v>9235</v>
      </c>
      <c r="H17" s="9">
        <f>_xlfn.XLOOKUP($E17,'Copy of Raw Data'!$E:$E,'Copy of Raw Data'!H:H,"ERROR",0,1)</f>
        <v>311593.5</v>
      </c>
      <c r="I17" s="9">
        <f>_xlfn.XLOOKUP($E17,'Copy of Raw Data'!$E:$E,'Copy of Raw Data'!I:I,"ERROR",0,1)</f>
        <v>0.012889737791086</v>
      </c>
      <c r="J17" s="9" t="str">
        <f>_xlfn.XLOOKUP($E17,'Copy of Raw Data'!$E:$E,'Copy of Raw Data'!J:J,"ERROR",0,1)</f>
        <v>Yes</v>
      </c>
      <c r="K17" s="15"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30 to 40</v>
      </c>
      <c r="L17" s="9">
        <f>_xlfn.XLOOKUP($E17,'Copy of Raw Data'!$E:$E,'Copy of Raw Data'!L:L,"ERROR",0,1)</f>
        <v>33.84</v>
      </c>
      <c r="M17" s="15"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30 to 40</v>
      </c>
      <c r="N17" s="9">
        <f>_xlfn.XLOOKUP($E17,'Copy of Raw Data'!$E:$E,'Copy of Raw Data'!N:N,"ERROR",0,1)</f>
        <v>34.9</v>
      </c>
      <c r="O17" s="15"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2% to 4%</v>
      </c>
      <c r="P17" s="16">
        <f t="shared" si="2"/>
        <v>0.0303724928366761</v>
      </c>
      <c r="Q17" s="9">
        <f>_xlfn.XLOOKUP($E17,'Copy of Raw Data'!$E:$E,'Copy of Raw Data'!Q:Q,"ERROR",0,1)</f>
        <v>12</v>
      </c>
      <c r="R17" s="9" t="str">
        <f>_xlfn.XLOOKUP($E17,'Copy of Raw Data'!$E:$E,'Copy of Raw Data'!R:R,"ERROR",0,1)</f>
        <v>oz</v>
      </c>
      <c r="S17" s="17">
        <f t="shared" si="3"/>
        <v>2.82</v>
      </c>
      <c r="T17" s="9" t="str">
        <f t="array" ref="T17">_xlfn.IFS(AND(S17&gt;0,S17&lt;=0.05),"0 to 0.05",AND(S17&gt;0.05,S17&lt;=0.1),"0.05 to 0.1",AND(S17&gt;0.1,S17&lt;=0.2),"0.1 to 0.2",AND(S17&gt;0.2,S17&lt;=0.3),"0.2 to 0.3",AND(S17&gt;0.3,S17&lt;=0.4),"0.3 to 0.4",AND(S17&gt;0.4,S17&lt;=0.5),"0.4 to 0.5",AND(S17&gt;0.5,S17&lt;=0.75),"0.5 to 0.75",AND(S17&gt;0.75,S17&lt;=1),"0.75 to 1",AND(S17&gt;1,S17&lt;=2),"1 to 2",AND(S17&gt;2,S17&lt;=3),"2 to 3",AND(S17&gt;3,S17&lt;=4),"3 to 4",AND(S17&gt;4,S17&lt;=5),"4 to 5",AND(S17&gt;5,S17&lt;=10),"5 to 10",S17&gt;10,"10+")</f>
        <v>2 to 3</v>
      </c>
      <c r="U17" s="17"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0.05 to 0.1</v>
      </c>
      <c r="V17" s="17">
        <f t="shared" si="4"/>
        <v>0.0983541878029534</v>
      </c>
      <c r="W17" s="17"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0.05 to 0.1</v>
      </c>
      <c r="X17" s="17">
        <f t="shared" si="5"/>
        <v>0.0953669259384511</v>
      </c>
      <c r="Y17" s="9"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10 to 15</v>
      </c>
      <c r="Z17" s="17">
        <f t="array" ref="Z17">_xlfn.IFS(AA17="oz",_xlfn.IFS(R17="oz",Q17,R17="fl oz",Q17*1.04,R17="ml",Q17*0.0338),AA17="fl oz",_xlfn.IFS(R17="oz",Q17/1.04,R17="fl oz",Q17,R17="ml",Q17*0.0338/1.04),AA17="ml",_xlfn.IFS(R17="oz",Q17/0.0338,R17="fl oz",Q17*1.04/0.0338,R17="ml",Q17))</f>
        <v>12</v>
      </c>
      <c r="AA17" s="9" t="str">
        <f>_xlfn.XLOOKUP($E17,'Copy of Raw Data'!$E:$E,'Copy of Raw Data'!AA:AA,"ERROR",0,1)</f>
        <v>oz</v>
      </c>
      <c r="AB17" s="9" t="str">
        <f>_xlfn.XLOOKUP($E17,'Copy of Raw Data'!$E:$E,'Copy of Raw Data'!AB:AB,"ERROR",0,1)</f>
        <v>Spray Can</v>
      </c>
      <c r="AC17" s="9" t="str">
        <f>_xlfn.XLOOKUP($E17,'Copy of Raw Data'!$E:$E,'Copy of Raw Data'!AC:AC,"ERROR",0,1)</f>
        <v>Pack of 1</v>
      </c>
      <c r="AD17" s="9" t="str">
        <f>_xlfn.XLOOKUP($E17,'Copy of Raw Data'!$E:$E,'Copy of Raw Data'!AD:AD,"ERROR",0,1)</f>
        <v>Volumizing, Hold, Long Lasting</v>
      </c>
      <c r="AE17" s="9" t="str">
        <f>_xlfn.XLOOKUP($E17,'Copy of Raw Data'!$E:$E,'Copy of Raw Data'!AO:AO,"ERROR",0,1)</f>
        <v>Dairy Free</v>
      </c>
      <c r="AF17" s="9" t="str">
        <f>_xlfn.XLOOKUP($E17,'Copy of Raw Data'!$E:$E,'Copy of Raw Data'!AZ:AZ,"ERROR",0,1)</f>
        <v>Water, Almond Glycerides, Phenoxyethanol, geraniol, Panthenol</v>
      </c>
      <c r="AG17">
        <f>IF(SUMIF('Ingredients Backend'!$AG$1:$EM$1,AG$3,'Ingredients Backend'!$AG16:$EM16)&gt;=1,1,0)*$H17</f>
        <v>0</v>
      </c>
      <c r="AH17">
        <f>IF(SUMIF('Ingredients Backend'!$AG$1:$EM$1,AH$3,'Ingredients Backend'!$AG16:$EM16)&gt;=1,1,0)*$H17</f>
        <v>0</v>
      </c>
      <c r="AI17">
        <f>IF(SUMIF('Ingredients Backend'!$AG$1:$EM$1,AI$3,'Ingredients Backend'!$AG16:$EM16)&gt;=1,1,0)*$H17</f>
        <v>0</v>
      </c>
      <c r="AJ17">
        <f>IF(SUMIF('Ingredients Backend'!$AG$1:$EM$1,AJ$3,'Ingredients Backend'!$AG16:$EM16)&gt;=1,1,0)*$H17</f>
        <v>311593.5</v>
      </c>
      <c r="AK17">
        <f>IF(SUMIF('Ingredients Backend'!$AG$1:$EM$1,AK$3,'Ingredients Backend'!$AG16:$EM16)&gt;=1,1,0)*$H17</f>
        <v>0</v>
      </c>
      <c r="AL17">
        <f>IF(SUMIF('Ingredients Backend'!$AG$1:$EM$1,AL$3,'Ingredients Backend'!$AG16:$EM16)&gt;=1,1,0)*$H17</f>
        <v>0</v>
      </c>
      <c r="AM17">
        <f>IF(SUMIF('Ingredients Backend'!$AG$1:$EM$1,AM$3,'Ingredients Backend'!$AG16:$EM16)&gt;=1,1,0)*$H17</f>
        <v>0</v>
      </c>
      <c r="AN17">
        <f>IF(SUMIF('Ingredients Backend'!$AG$1:$EM$1,AN$3,'Ingredients Backend'!$AG16:$EM16)&gt;=1,1,0)*$H17</f>
        <v>0</v>
      </c>
      <c r="AO17">
        <f>IF(SUMIF('Ingredients Backend'!$AG$1:$EM$1,AO$3,'Ingredients Backend'!$AG16:$EM16)&gt;=1,1,0)*$H17</f>
        <v>0</v>
      </c>
      <c r="AP17">
        <f>IF(SUMIF('Ingredients Backend'!$AG$1:$EM$1,AP$3,'Ingredients Backend'!$AG16:$EM16)&gt;=1,1,0)*$H17</f>
        <v>0</v>
      </c>
      <c r="AQ17">
        <f>IF(SUMIF('Ingredients Backend'!$AG$1:$EM$1,AQ$3,'Ingredients Backend'!$AG16:$EM16)&gt;=1,1,0)*$H17</f>
        <v>0</v>
      </c>
      <c r="AR17">
        <f>IF(SUMIF('Ingredients Backend'!$AG$1:$EM$1,AR$3,'Ingredients Backend'!$AG16:$EM16)&gt;=1,1,0)*$H17</f>
        <v>0</v>
      </c>
      <c r="AS17">
        <f>IF(SUMIF('Ingredients Backend'!$AG$1:$EM$1,AS$3,'Ingredients Backend'!$AG16:$EM16)&gt;=1,1,0)*$H17</f>
        <v>0</v>
      </c>
      <c r="AT17">
        <f>IF(SUMIF('Ingredients Backend'!$AG$1:$EM$1,AT$3,'Ingredients Backend'!$AG16:$EM16)&gt;=1,1,0)*$H17</f>
        <v>0</v>
      </c>
      <c r="AU17">
        <f>IF(SUMIF('Ingredients Backend'!$AG$1:$EM$1,AU$3,'Ingredients Backend'!$AG16:$EM16)&gt;=1,1,0)*$H17</f>
        <v>0</v>
      </c>
      <c r="AV17">
        <f>IF(SUMIF('Ingredients Backend'!$AG$1:$EM$1,AV$3,'Ingredients Backend'!$AG16:$EM16)&gt;=1,1,0)*$H17</f>
        <v>0</v>
      </c>
      <c r="AW17">
        <f>IF(SUMIF('Ingredients Backend'!$AG$1:$EM$1,AW$3,'Ingredients Backend'!$AG16:$EM16)&gt;=1,1,0)*$H17</f>
        <v>0</v>
      </c>
      <c r="AX17">
        <f>IF(SUMIF('Ingredients Backend'!$AG$1:$EM$1,AX$3,'Ingredients Backend'!$AG16:$EM16)&gt;=1,1,0)*$H17</f>
        <v>0</v>
      </c>
      <c r="AY17">
        <f>IF(SUMIF('Ingredients Backend'!$AG$1:$EM$1,AY$3,'Ingredients Backend'!$AG16:$EM16)&gt;=1,1,0)*$H17</f>
        <v>0</v>
      </c>
      <c r="AZ17">
        <f>IF(SUMIF('Ingredients Backend'!$AG$1:$EM$1,AZ$3,'Ingredients Backend'!$AG16:$EM16)&gt;=1,1,0)*$H17</f>
        <v>0</v>
      </c>
      <c r="BA17">
        <f>IF(SUMIF('Ingredients Backend'!$AG$1:$EM$1,BA$3,'Ingredients Backend'!$AG16:$EM16)&gt;=1,1,0)*$H17</f>
        <v>0</v>
      </c>
      <c r="BB17">
        <f>IF(SUMIF('Ingredients Backend'!$AG$1:$EM$1,BB$3,'Ingredients Backend'!$AG16:$EM16)&gt;=1,1,0)*$H17</f>
        <v>0</v>
      </c>
      <c r="BC17">
        <f>IF(SUMIF('Ingredients Backend'!$AG$1:$EM$1,BC$3,'Ingredients Backend'!$AG16:$EM16)&gt;=1,1,0)*$H17</f>
        <v>0</v>
      </c>
      <c r="BD17">
        <f>IF(SUMIF('Ingredients Backend'!$AG$1:$EM$1,BD$3,'Ingredients Backend'!$AG16:$EM16)&gt;=1,1,0)*$H17</f>
        <v>0</v>
      </c>
      <c r="BE17">
        <f>IF(SUMIF('Ingredients Backend'!$AG$1:$EM$1,BE$3,'Ingredients Backend'!$AG16:$EM16)&gt;=1,1,0)*$H17</f>
        <v>0</v>
      </c>
      <c r="BF17">
        <f>IF(SUMIF('Ingredients Backend'!$AG$1:$EM$1,BF$3,'Ingredients Backend'!$AG16:$EM16)&gt;=1,1,0)*$H17</f>
        <v>0</v>
      </c>
      <c r="BG17">
        <f>IF(SUMIF('Ingredients Backend'!$AG$1:$EM$1,BG$3,'Ingredients Backend'!$AG16:$EM16)&gt;=1,1,0)*$H17</f>
        <v>0</v>
      </c>
      <c r="BH17">
        <f>IF(SUMIF('Ingredients Backend'!$AG$1:$EM$1,BH$3,'Ingredients Backend'!$AG16:$EM16)&gt;=1,1,0)*$H17</f>
        <v>0</v>
      </c>
      <c r="BI17">
        <f>IF(SUMIF('Ingredients Backend'!$AG$1:$EM$1,BI$3,'Ingredients Backend'!$AG16:$EM16)&gt;=1,1,0)*$H17</f>
        <v>311593.5</v>
      </c>
      <c r="BJ17">
        <f>IF(SUMIF('Ingredients Backend'!$AG$1:$EM$1,BJ$3,'Ingredients Backend'!$AG16:$EM16)&gt;=1,1,0)*$H17</f>
        <v>0</v>
      </c>
      <c r="BK17">
        <f>IF(SUMIF('Ingredients Backend'!$AG$1:$EM$1,BK$3,'Ingredients Backend'!$AG16:$EM16)&gt;=1,1,0)*$H17</f>
        <v>0</v>
      </c>
      <c r="BL17">
        <f>IF(SUMIF('Ingredients Backend'!$AG$1:$EM$1,BL$3,'Ingredients Backend'!$AG16:$EM16)&gt;=1,1,0)*$H17</f>
        <v>0</v>
      </c>
      <c r="BM17">
        <f>IF(SUMIF('Ingredients Backend'!$AG$1:$EM$1,BM$3,'Ingredients Backend'!$AG16:$EM16)&gt;=1,1,0)*$H17</f>
        <v>0</v>
      </c>
      <c r="BN17">
        <f>IF(SUMIF('Ingredients Backend'!$AG$1:$EM$1,BN$3,'Ingredients Backend'!$AG16:$EM16)&gt;=1,1,0)*$H17</f>
        <v>0</v>
      </c>
      <c r="BO17">
        <f>IF(SUMIF('Ingredients Backend'!$AG$1:$EM$1,BO$3,'Ingredients Backend'!$AG16:$EM16)&gt;=1,1,0)*$H17</f>
        <v>0</v>
      </c>
      <c r="BP17">
        <f>IF(SUMIF('Ingredients Backend'!$AG$1:$EM$1,BP$3,'Ingredients Backend'!$AG16:$EM16)&gt;=1,1,0)*$H17</f>
        <v>0</v>
      </c>
      <c r="BQ17">
        <f>IF(SUMIF('Ingredients Backend'!$AG$1:$EM$1,BQ$3,'Ingredients Backend'!$AG16:$EM16)&gt;=1,1,0)*$H17</f>
        <v>0</v>
      </c>
      <c r="BR17">
        <f>IF(SUMIF('Ingredients Backend'!$AG$1:$EM$1,BR$3,'Ingredients Backend'!$AG16:$EM16)&gt;=1,1,0)*$H17</f>
        <v>0</v>
      </c>
      <c r="BS17">
        <f>IF(SUMIF('Ingredients Backend'!$AG$1:$EM$1,BS$3,'Ingredients Backend'!$AG16:$EM16)&gt;=1,1,0)*$H17</f>
        <v>0</v>
      </c>
      <c r="BT17">
        <f>IF(SUMIF('Ingredients Backend'!$AG$1:$EM$1,BT$3,'Ingredients Backend'!$AG16:$EM16)&gt;=1,1,0)*$H17</f>
        <v>0</v>
      </c>
      <c r="BU17">
        <f>IF(SUMIF('Ingredients Backend'!$AG$1:$EM$1,BU$3,'Ingredients Backend'!$AG16:$EM16)&gt;=1,1,0)*$H17</f>
        <v>0</v>
      </c>
      <c r="BV17">
        <f>IF(SUMIF('Ingredients Backend'!$AG$1:$EM$1,BV$3,'Ingredients Backend'!$AG16:$EM16)&gt;=1,1,0)*$H17</f>
        <v>0</v>
      </c>
      <c r="BW17">
        <f>IF(SUMIF('Ingredients Backend'!$AG$1:$EM$1,BW$3,'Ingredients Backend'!$AG16:$EM16)&gt;=1,1,0)*$H17</f>
        <v>0</v>
      </c>
      <c r="BX17">
        <f>IF(SUMIF('Ingredients Backend'!$AG$1:$EM$1,BX$3,'Ingredients Backend'!$AG16:$EM16)&gt;=1,1,0)*$H17</f>
        <v>0</v>
      </c>
      <c r="BY17">
        <f>IF(SUMIF('Ingredients Backend'!$AG$1:$EM$1,BY$3,'Ingredients Backend'!$AG16:$EM16)&gt;=1,1,0)*$H17</f>
        <v>0</v>
      </c>
      <c r="BZ17">
        <f>IF(SUMIF('Ingredients Backend'!$AG$1:$EM$1,BZ$3,'Ingredients Backend'!$AG16:$EM16)&gt;=1,1,0)*$H17</f>
        <v>0</v>
      </c>
      <c r="CA17">
        <f>IF(SUMIF('Ingredients Backend'!$AG$1:$EM$1,CA$3,'Ingredients Backend'!$AG16:$EM16)&gt;=1,1,0)*$H17</f>
        <v>0</v>
      </c>
      <c r="CB17">
        <f>IF(SUMIF('Ingredients Backend'!$AG$1:$EM$1,CB$3,'Ingredients Backend'!$AG16:$EM16)&gt;=1,1,0)*$H17</f>
        <v>0</v>
      </c>
      <c r="CC17">
        <f>IF(SUMIF('Ingredients Backend'!$AG$1:$EM$1,CC$3,'Ingredients Backend'!$AG16:$EM16)&gt;=1,1,0)*$H17</f>
        <v>0</v>
      </c>
      <c r="CD17">
        <f>IF(SUMIF('Ingredients Backend'!$AG$1:$EM$1,CD$3,'Ingredients Backend'!$AG16:$EM16)&gt;=1,1,0)*$H17</f>
        <v>311593.5</v>
      </c>
      <c r="CE17">
        <f>IF(SUMIF('Ingredients Backend'!$AG$1:$EM$1,CE$3,'Ingredients Backend'!$AG16:$EM16)&gt;=1,1,0)*$H17</f>
        <v>0</v>
      </c>
      <c r="CF17">
        <f>IF(SUMIF('Ingredients Backend'!$AG$1:$EM$1,CF$3,'Ingredients Backend'!$AG16:$EM16)&gt;=1,1,0)*$H17</f>
        <v>0</v>
      </c>
      <c r="CG17">
        <f>IF(SUMIF('Ingredients Backend'!$AG$1:$EM$1,CG$3,'Ingredients Backend'!$AG16:$EM16)&gt;=1,1,0)*$H17</f>
        <v>0</v>
      </c>
      <c r="CH17">
        <f>IF(SUMIF('Ingredients Backend'!$AG$1:$EM$1,CH$3,'Ingredients Backend'!$AG16:$EM16)&gt;=1,1,0)*$H17</f>
        <v>0</v>
      </c>
      <c r="CI17">
        <f>IF(SUMIF('Ingredients Backend'!$AG$1:$EM$1,CI$3,'Ingredients Backend'!$AG16:$EM16)&gt;=1,1,0)*$H17</f>
        <v>311593.5</v>
      </c>
      <c r="CJ17">
        <f>IF(SUMIF('Ingredients Backend'!$AG$1:$EM$1,CJ$3,'Ingredients Backend'!$AG16:$EM16)&gt;=1,1,0)*$H17</f>
        <v>0</v>
      </c>
      <c r="CK17">
        <f>IF(SUMIF('Ingredients Backend'!$AG$1:$EM$1,CK$3,'Ingredients Backend'!$AG16:$EM16)&gt;=1,1,0)*$H17</f>
        <v>0</v>
      </c>
      <c r="CL17">
        <f>IF(SUMIF('Ingredients Backend'!$AG$1:$EM$1,CL$3,'Ingredients Backend'!$AG16:$EM16)&gt;=1,1,0)*$H17</f>
        <v>0</v>
      </c>
      <c r="CM17">
        <f>IF(SUMIF('Ingredients Backend'!$AG$1:$EM$1,CM$3,'Ingredients Backend'!$AG16:$EM16)&gt;=1,1,0)*$H17</f>
        <v>0</v>
      </c>
      <c r="CN17">
        <f>IF(SUMIF('Ingredients Backend'!$AG$1:$EM$1,CN$3,'Ingredients Backend'!$AG16:$EM16)&gt;=1,1,0)*$H17</f>
        <v>0</v>
      </c>
      <c r="CO17">
        <f>IF(SUMIF('Ingredients Backend'!$AG$1:$EM$1,CO$3,'Ingredients Backend'!$AG16:$EM16)&gt;=1,1,0)*$H17</f>
        <v>0</v>
      </c>
      <c r="CP17">
        <f>IF(SUMIF('Ingredients Backend'!$AG$1:$EM$1,CP$3,'Ingredients Backend'!$AG16:$EM16)&gt;=1,1,0)*$H17</f>
        <v>0</v>
      </c>
      <c r="CQ17">
        <f>IF(SUMIF('Ingredients Backend'!$AG$1:$EM$1,CQ$3,'Ingredients Backend'!$AG16:$EM16)&gt;=1,1,0)*$H17</f>
        <v>0</v>
      </c>
      <c r="CR17">
        <f>IF(SUMIF('Ingredients Backend'!$AG$1:$EM$1,CR$3,'Ingredients Backend'!$AG16:$EM16)&gt;=1,1,0)*$H17</f>
        <v>0</v>
      </c>
      <c r="CS17">
        <f>IF(SUMIF('Ingredients Backend'!$AG$1:$EM$1,CS$3,'Ingredients Backend'!$AG16:$EM16)&gt;=1,1,0)*$H17</f>
        <v>0</v>
      </c>
      <c r="CT17">
        <f>IF(SUMIF('Ingredients Backend'!$AG$1:$EM$1,CT$3,'Ingredients Backend'!$AG16:$EM16)&gt;=1,1,0)*$H17</f>
        <v>0</v>
      </c>
      <c r="CU17">
        <f>IF(SUMIF('Ingredients Backend'!$AG$1:$EM$1,CU$3,'Ingredients Backend'!$AG16:$EM16)&gt;=1,1,0)*$H17</f>
        <v>0</v>
      </c>
      <c r="CV17">
        <f>IF(SUMIF('Ingredients Backend'!$AG$1:$EM$1,CV$3,'Ingredients Backend'!$AG16:$EM16)&gt;=1,1,0)*$H17</f>
        <v>0</v>
      </c>
      <c r="CW17">
        <f>IF(SUMIF('Ingredients Backend'!$AG$1:$EM$1,CW$3,'Ingredients Backend'!$AG16:$EM16)&gt;=1,1,0)*$H17</f>
        <v>0</v>
      </c>
      <c r="CX17">
        <f>IF(SUMIF('Ingredients Backend'!$AG$1:$EM$1,CX$3,'Ingredients Backend'!$AG16:$EM16)&gt;=1,1,0)*$H17</f>
        <v>0</v>
      </c>
      <c r="CY17">
        <f>IF(SUMIF('Ingredients Backend'!$AG$1:$EM$1,CY$3,'Ingredients Backend'!$AG16:$EM16)&gt;=1,1,0)*$H17</f>
        <v>0</v>
      </c>
      <c r="CZ17">
        <f>IF(SUMIF('Ingredients Backend'!$AG$1:$EM$1,CZ$3,'Ingredients Backend'!$AG16:$EM16)&gt;=1,1,0)*$H17</f>
        <v>0</v>
      </c>
      <c r="DA17">
        <f>IF(SUMIF('Ingredients Backend'!$AG$1:$EM$1,DA$3,'Ingredients Backend'!$AG16:$EM16)&gt;=1,1,0)*$H17</f>
        <v>0</v>
      </c>
      <c r="DB17">
        <f>IF(SUMIF('Ingredients Backend'!$AG$1:$EM$1,DB$3,'Ingredients Backend'!$AG16:$EM16)&gt;=1,1,0)*$H17</f>
        <v>0</v>
      </c>
      <c r="DC17">
        <f>IF(SUMIF('Ingredients Backend'!$AG$1:$EM$1,DC$3,'Ingredients Backend'!$AG16:$EM16)&gt;=1,1,0)*$H17</f>
        <v>0</v>
      </c>
      <c r="DD17">
        <f>IF(SUMIF('Ingredients Backend'!$AG$1:$EM$1,DD$3,'Ingredients Backend'!$AG16:$EM16)&gt;=1,1,0)*$H17</f>
        <v>0</v>
      </c>
      <c r="DE17">
        <f>IF(SUMIF('Ingredients Backend'!$AG$1:$EM$1,DE$3,'Ingredients Backend'!$AG16:$EM16)&gt;=1,1,0)*$H17</f>
        <v>0</v>
      </c>
      <c r="DF17">
        <f>IF(SUMIF('Ingredients Backend'!$AG$1:$EM$1,DF$3,'Ingredients Backend'!$AG16:$EM16)&gt;=1,1,0)*$H17</f>
        <v>0</v>
      </c>
      <c r="DG17">
        <f>IF(SUMIF('Ingredients Backend'!$AG$1:$EM$1,DG$3,'Ingredients Backend'!$AG16:$EM16)&gt;=1,1,0)*$H17</f>
        <v>0</v>
      </c>
      <c r="DH17">
        <f>IF(SUMIF('Ingredients Backend'!$AG$1:$EM$1,DH$3,'Ingredients Backend'!$AG16:$EM16)&gt;=1,1,0)*$H17</f>
        <v>0</v>
      </c>
      <c r="DI17">
        <f>IF(SUMIF('Ingredients Backend'!$AG$1:$EM$1,DI$3,'Ingredients Backend'!$AG16:$EM16)&gt;=1,1,0)*$H17</f>
        <v>311593.5</v>
      </c>
      <c r="DJ17">
        <f>IF(SUMIF('Ingredients Backend'!$AG$1:$EM$1,DJ$3,'Ingredients Backend'!$AG16:$EM16)&gt;=1,1,0)*$H17</f>
        <v>0</v>
      </c>
      <c r="DK17">
        <f>IF(SUMIF('Ingredients Backend'!$AG$1:$EM$1,DK$3,'Ingredients Backend'!$AG16:$EM16)&gt;=1,1,0)*$H17</f>
        <v>0</v>
      </c>
      <c r="DL17">
        <f>IF(SUMIF('Ingredients Backend'!$AG$1:$EM$1,DL$3,'Ingredients Backend'!$AG16:$EM16)&gt;=1,1,0)*$H17</f>
        <v>0</v>
      </c>
    </row>
    <row r="18" spans="1:116">
      <c r="A18" s="9" t="str">
        <f>_xlfn.XLOOKUP($E18,'Copy of Raw Data'!$E:$E,'Copy of Raw Data'!A:A,"ERROR",0,1)</f>
        <v>US</v>
      </c>
      <c r="B18" s="9" t="str">
        <f>_xlfn.XLOOKUP($E18,'Copy of Raw Data'!$E:$E,'Copy of Raw Data'!B:B,"ERROR",0,1)</f>
        <v>Hair Mousses</v>
      </c>
      <c r="C18" s="9" t="str">
        <f>_xlfn.XLOOKUP($E18,'Copy of Raw Data'!$E:$E,'Copy of Raw Data'!C:C,"ERROR",0,1)</f>
        <v>Aussie</v>
      </c>
      <c r="D18" s="9" t="str">
        <f>_xlfn.XLOOKUP($E18,'Copy of Raw Data'!$E:$E,'Copy of Raw Data'!D:D,"ERROR",0,1)</f>
        <v>www.amazon.com/dp/B07NFRMCFX</v>
      </c>
      <c r="E18" s="9" t="s">
        <v>91</v>
      </c>
      <c r="F18" s="9" t="str">
        <f>_xlfn.XLOOKUP($E18,'Copy of Raw Data'!$E:$E,'Copy of Raw Data'!F:F,"ERROR",0,1)</f>
        <v>Aussie Mousse, with Bamboo &amp; Kakadu Plum, Headstrong Volume, For Fine Hair, 6 fl oz, Triple Pack</v>
      </c>
      <c r="G18" s="9">
        <f>_xlfn.XLOOKUP($E18,'Copy of Raw Data'!$E:$E,'Copy of Raw Data'!G:G,"ERROR",0,1)</f>
        <v>18643</v>
      </c>
      <c r="H18" s="9">
        <f>_xlfn.XLOOKUP($E18,'Copy of Raw Data'!$E:$E,'Copy of Raw Data'!H:H,"ERROR",0,1)</f>
        <v>303184.15</v>
      </c>
      <c r="I18" s="9">
        <f>_xlfn.XLOOKUP($E18,'Copy of Raw Data'!$E:$E,'Copy of Raw Data'!I:I,"ERROR",0,1)</f>
        <v>0.0128669895306645</v>
      </c>
      <c r="J18" s="9" t="str">
        <f>_xlfn.XLOOKUP($E18,'Copy of Raw Data'!$E:$E,'Copy of Raw Data'!J:J,"ERROR",0,1)</f>
        <v>Yes</v>
      </c>
      <c r="K18" s="15"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15 to 20</v>
      </c>
      <c r="L18" s="9">
        <f>_xlfn.XLOOKUP($E18,'Copy of Raw Data'!$E:$E,'Copy of Raw Data'!L:L,"ERROR",0,1)</f>
        <v>17.02</v>
      </c>
      <c r="M18" s="15"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15 to 20</v>
      </c>
      <c r="N18" s="9">
        <f>_xlfn.XLOOKUP($E18,'Copy of Raw Data'!$E:$E,'Copy of Raw Data'!N:N,"ERROR",0,1)</f>
        <v>18.87</v>
      </c>
      <c r="O18" s="15"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8% to 10%</v>
      </c>
      <c r="P18" s="16">
        <f t="shared" si="2"/>
        <v>0.0980392156862746</v>
      </c>
      <c r="Q18" s="9">
        <f>_xlfn.XLOOKUP($E18,'Copy of Raw Data'!$E:$E,'Copy of Raw Data'!Q:Q,"ERROR",0,1)</f>
        <v>18</v>
      </c>
      <c r="R18" s="9" t="str">
        <f>_xlfn.XLOOKUP($E18,'Copy of Raw Data'!$E:$E,'Copy of Raw Data'!R:R,"ERROR",0,1)</f>
        <v>fl oz</v>
      </c>
      <c r="S18" s="17">
        <f t="shared" si="3"/>
        <v>0.909188034188034</v>
      </c>
      <c r="T18" s="9" t="str">
        <f t="array" ref="T18">_xlfn.IFS(AND(S18&gt;0,S18&lt;=0.05),"0 to 0.05",AND(S18&gt;0.05,S18&lt;=0.1),"0.05 to 0.1",AND(S18&gt;0.1,S18&lt;=0.2),"0.1 to 0.2",AND(S18&gt;0.2,S18&lt;=0.3),"0.2 to 0.3",AND(S18&gt;0.3,S18&lt;=0.4),"0.3 to 0.4",AND(S18&gt;0.4,S18&lt;=0.5),"0.4 to 0.5",AND(S18&gt;0.5,S18&lt;=0.75),"0.5 to 0.75",AND(S18&gt;0.75,S18&lt;=1),"0.75 to 1",AND(S18&gt;1,S18&lt;=2),"1 to 2",AND(S18&gt;2,S18&lt;=3),"2 to 3",AND(S18&gt;3,S18&lt;=4),"3 to 4",AND(S18&gt;4,S18&lt;=5),"4 to 5",AND(S18&gt;5,S18&lt;=10),"5 to 10",S18&gt;10,"10+")</f>
        <v>0.75 to 1</v>
      </c>
      <c r="U18" s="17"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7">
        <f t="shared" si="4"/>
        <v>0.0340890368790267</v>
      </c>
      <c r="W18" s="17"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7">
        <f t="shared" si="5"/>
        <v>0.0307469744399065</v>
      </c>
      <c r="Y18" s="9"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15 to 20</v>
      </c>
      <c r="Z18" s="17">
        <f t="array" ref="Z18">_xlfn.IFS(AA18="oz",_xlfn.IFS(R18="oz",Q18,R18="fl oz",Q18*1.04,R18="ml",Q18*0.0338),AA18="fl oz",_xlfn.IFS(R18="oz",Q18/1.04,R18="fl oz",Q18,R18="ml",Q18*0.0338/1.04),AA18="ml",_xlfn.IFS(R18="oz",Q18/0.0338,R18="fl oz",Q18*1.04/0.0338,R18="ml",Q18))</f>
        <v>18.72</v>
      </c>
      <c r="AA18" s="9" t="str">
        <f>_xlfn.XLOOKUP($E18,'Copy of Raw Data'!$E:$E,'Copy of Raw Data'!AA:AA,"ERROR",0,1)</f>
        <v>oz</v>
      </c>
      <c r="AB18" s="9" t="str">
        <f>_xlfn.XLOOKUP($E18,'Copy of Raw Data'!$E:$E,'Copy of Raw Data'!AB:AB,"ERROR",0,1)</f>
        <v>Spray Can</v>
      </c>
      <c r="AC18" s="9" t="str">
        <f>_xlfn.XLOOKUP($E18,'Copy of Raw Data'!$E:$E,'Copy of Raw Data'!AC:AC,"ERROR",0,1)</f>
        <v>Pack of 3</v>
      </c>
      <c r="AD18" s="9" t="str">
        <f>_xlfn.XLOOKUP($E18,'Copy of Raw Data'!$E:$E,'Copy of Raw Data'!AD:AD,"ERROR",0,1)</f>
        <v>Volumizing, Humidity Protection, Shine</v>
      </c>
      <c r="AE18" s="9" t="str">
        <f>_xlfn.XLOOKUP($E18,'Copy of Raw Data'!$E:$E,'Copy of Raw Data'!AO:AO,"ERROR",0,1)</f>
        <v>NA</v>
      </c>
      <c r="AF18" s="9" t="str">
        <f>_xlfn.XLOOKUP($E18,'Copy of Raw Data'!$E:$E,'Copy of Raw Data'!AZ:AZ,"ERROR",0,1)</f>
        <v>Bamboo, Kakadu Plum, Water, Grape, Disodium edta, citric acid</v>
      </c>
      <c r="AG18">
        <f>IF(SUMIF('Ingredients Backend'!$AG$1:$EM$1,AG$3,'Ingredients Backend'!$AG17:$EM17)&gt;=1,1,0)*$H18</f>
        <v>0</v>
      </c>
      <c r="AH18">
        <f>IF(SUMIF('Ingredients Backend'!$AG$1:$EM$1,AH$3,'Ingredients Backend'!$AG17:$EM17)&gt;=1,1,0)*$H18</f>
        <v>0</v>
      </c>
      <c r="AI18">
        <f>IF(SUMIF('Ingredients Backend'!$AG$1:$EM$1,AI$3,'Ingredients Backend'!$AG17:$EM17)&gt;=1,1,0)*$H18</f>
        <v>0</v>
      </c>
      <c r="AJ18">
        <f>IF(SUMIF('Ingredients Backend'!$AG$1:$EM$1,AJ$3,'Ingredients Backend'!$AG17:$EM17)&gt;=1,1,0)*$H18</f>
        <v>0</v>
      </c>
      <c r="AK18">
        <f>IF(SUMIF('Ingredients Backend'!$AG$1:$EM$1,AK$3,'Ingredients Backend'!$AG17:$EM17)&gt;=1,1,0)*$H18</f>
        <v>0</v>
      </c>
      <c r="AL18">
        <f>IF(SUMIF('Ingredients Backend'!$AG$1:$EM$1,AL$3,'Ingredients Backend'!$AG17:$EM17)&gt;=1,1,0)*$H18</f>
        <v>0</v>
      </c>
      <c r="AM18">
        <f>IF(SUMIF('Ingredients Backend'!$AG$1:$EM$1,AM$3,'Ingredients Backend'!$AG17:$EM17)&gt;=1,1,0)*$H18</f>
        <v>0</v>
      </c>
      <c r="AN18">
        <f>IF(SUMIF('Ingredients Backend'!$AG$1:$EM$1,AN$3,'Ingredients Backend'!$AG17:$EM17)&gt;=1,1,0)*$H18</f>
        <v>0</v>
      </c>
      <c r="AO18">
        <f>IF(SUMIF('Ingredients Backend'!$AG$1:$EM$1,AO$3,'Ingredients Backend'!$AG17:$EM17)&gt;=1,1,0)*$H18</f>
        <v>0</v>
      </c>
      <c r="AP18">
        <f>IF(SUMIF('Ingredients Backend'!$AG$1:$EM$1,AP$3,'Ingredients Backend'!$AG17:$EM17)&gt;=1,1,0)*$H18</f>
        <v>303184.15</v>
      </c>
      <c r="AQ18">
        <f>IF(SUMIF('Ingredients Backend'!$AG$1:$EM$1,AQ$3,'Ingredients Backend'!$AG17:$EM17)&gt;=1,1,0)*$H18</f>
        <v>0</v>
      </c>
      <c r="AR18">
        <f>IF(SUMIF('Ingredients Backend'!$AG$1:$EM$1,AR$3,'Ingredients Backend'!$AG17:$EM17)&gt;=1,1,0)*$H18</f>
        <v>0</v>
      </c>
      <c r="AS18">
        <f>IF(SUMIF('Ingredients Backend'!$AG$1:$EM$1,AS$3,'Ingredients Backend'!$AG17:$EM17)&gt;=1,1,0)*$H18</f>
        <v>0</v>
      </c>
      <c r="AT18">
        <f>IF(SUMIF('Ingredients Backend'!$AG$1:$EM$1,AT$3,'Ingredients Backend'!$AG17:$EM17)&gt;=1,1,0)*$H18</f>
        <v>0</v>
      </c>
      <c r="AU18">
        <f>IF(SUMIF('Ingredients Backend'!$AG$1:$EM$1,AU$3,'Ingredients Backend'!$AG17:$EM17)&gt;=1,1,0)*$H18</f>
        <v>0</v>
      </c>
      <c r="AV18">
        <f>IF(SUMIF('Ingredients Backend'!$AG$1:$EM$1,AV$3,'Ingredients Backend'!$AG17:$EM17)&gt;=1,1,0)*$H18</f>
        <v>0</v>
      </c>
      <c r="AW18">
        <f>IF(SUMIF('Ingredients Backend'!$AG$1:$EM$1,AW$3,'Ingredients Backend'!$AG17:$EM17)&gt;=1,1,0)*$H18</f>
        <v>0</v>
      </c>
      <c r="AX18">
        <f>IF(SUMIF('Ingredients Backend'!$AG$1:$EM$1,AX$3,'Ingredients Backend'!$AG17:$EM17)&gt;=1,1,0)*$H18</f>
        <v>303184.15</v>
      </c>
      <c r="AY18">
        <f>IF(SUMIF('Ingredients Backend'!$AG$1:$EM$1,AY$3,'Ingredients Backend'!$AG17:$EM17)&gt;=1,1,0)*$H18</f>
        <v>0</v>
      </c>
      <c r="AZ18">
        <f>IF(SUMIF('Ingredients Backend'!$AG$1:$EM$1,AZ$3,'Ingredients Backend'!$AG17:$EM17)&gt;=1,1,0)*$H18</f>
        <v>0</v>
      </c>
      <c r="BA18">
        <f>IF(SUMIF('Ingredients Backend'!$AG$1:$EM$1,BA$3,'Ingredients Backend'!$AG17:$EM17)&gt;=1,1,0)*$H18</f>
        <v>0</v>
      </c>
      <c r="BB18">
        <f>IF(SUMIF('Ingredients Backend'!$AG$1:$EM$1,BB$3,'Ingredients Backend'!$AG17:$EM17)&gt;=1,1,0)*$H18</f>
        <v>0</v>
      </c>
      <c r="BC18">
        <f>IF(SUMIF('Ingredients Backend'!$AG$1:$EM$1,BC$3,'Ingredients Backend'!$AG17:$EM17)&gt;=1,1,0)*$H18</f>
        <v>0</v>
      </c>
      <c r="BD18">
        <f>IF(SUMIF('Ingredients Backend'!$AG$1:$EM$1,BD$3,'Ingredients Backend'!$AG17:$EM17)&gt;=1,1,0)*$H18</f>
        <v>0</v>
      </c>
      <c r="BE18">
        <f>IF(SUMIF('Ingredients Backend'!$AG$1:$EM$1,BE$3,'Ingredients Backend'!$AG17:$EM17)&gt;=1,1,0)*$H18</f>
        <v>0</v>
      </c>
      <c r="BF18">
        <f>IF(SUMIF('Ingredients Backend'!$AG$1:$EM$1,BF$3,'Ingredients Backend'!$AG17:$EM17)&gt;=1,1,0)*$H18</f>
        <v>0</v>
      </c>
      <c r="BG18">
        <f>IF(SUMIF('Ingredients Backend'!$AG$1:$EM$1,BG$3,'Ingredients Backend'!$AG17:$EM17)&gt;=1,1,0)*$H18</f>
        <v>0</v>
      </c>
      <c r="BH18">
        <f>IF(SUMIF('Ingredients Backend'!$AG$1:$EM$1,BH$3,'Ingredients Backend'!$AG17:$EM17)&gt;=1,1,0)*$H18</f>
        <v>0</v>
      </c>
      <c r="BI18">
        <f>IF(SUMIF('Ingredients Backend'!$AG$1:$EM$1,BI$3,'Ingredients Backend'!$AG17:$EM17)&gt;=1,1,0)*$H18</f>
        <v>0</v>
      </c>
      <c r="BJ18">
        <f>IF(SUMIF('Ingredients Backend'!$AG$1:$EM$1,BJ$3,'Ingredients Backend'!$AG17:$EM17)&gt;=1,1,0)*$H18</f>
        <v>0</v>
      </c>
      <c r="BK18">
        <f>IF(SUMIF('Ingredients Backend'!$AG$1:$EM$1,BK$3,'Ingredients Backend'!$AG17:$EM17)&gt;=1,1,0)*$H18</f>
        <v>0</v>
      </c>
      <c r="BL18">
        <f>IF(SUMIF('Ingredients Backend'!$AG$1:$EM$1,BL$3,'Ingredients Backend'!$AG17:$EM17)&gt;=1,1,0)*$H18</f>
        <v>303184.15</v>
      </c>
      <c r="BM18">
        <f>IF(SUMIF('Ingredients Backend'!$AG$1:$EM$1,BM$3,'Ingredients Backend'!$AG17:$EM17)&gt;=1,1,0)*$H18</f>
        <v>0</v>
      </c>
      <c r="BN18">
        <f>IF(SUMIF('Ingredients Backend'!$AG$1:$EM$1,BN$3,'Ingredients Backend'!$AG17:$EM17)&gt;=1,1,0)*$H18</f>
        <v>0</v>
      </c>
      <c r="BO18">
        <f>IF(SUMIF('Ingredients Backend'!$AG$1:$EM$1,BO$3,'Ingredients Backend'!$AG17:$EM17)&gt;=1,1,0)*$H18</f>
        <v>0</v>
      </c>
      <c r="BP18">
        <f>IF(SUMIF('Ingredients Backend'!$AG$1:$EM$1,BP$3,'Ingredients Backend'!$AG17:$EM17)&gt;=1,1,0)*$H18</f>
        <v>0</v>
      </c>
      <c r="BQ18">
        <f>IF(SUMIF('Ingredients Backend'!$AG$1:$EM$1,BQ$3,'Ingredients Backend'!$AG17:$EM17)&gt;=1,1,0)*$H18</f>
        <v>0</v>
      </c>
      <c r="BR18">
        <f>IF(SUMIF('Ingredients Backend'!$AG$1:$EM$1,BR$3,'Ingredients Backend'!$AG17:$EM17)&gt;=1,1,0)*$H18</f>
        <v>303184.15</v>
      </c>
      <c r="BS18">
        <f>IF(SUMIF('Ingredients Backend'!$AG$1:$EM$1,BS$3,'Ingredients Backend'!$AG17:$EM17)&gt;=1,1,0)*$H18</f>
        <v>0</v>
      </c>
      <c r="BT18">
        <f>IF(SUMIF('Ingredients Backend'!$AG$1:$EM$1,BT$3,'Ingredients Backend'!$AG17:$EM17)&gt;=1,1,0)*$H18</f>
        <v>0</v>
      </c>
      <c r="BU18">
        <f>IF(SUMIF('Ingredients Backend'!$AG$1:$EM$1,BU$3,'Ingredients Backend'!$AG17:$EM17)&gt;=1,1,0)*$H18</f>
        <v>0</v>
      </c>
      <c r="BV18">
        <f>IF(SUMIF('Ingredients Backend'!$AG$1:$EM$1,BV$3,'Ingredients Backend'!$AG17:$EM17)&gt;=1,1,0)*$H18</f>
        <v>0</v>
      </c>
      <c r="BW18">
        <f>IF(SUMIF('Ingredients Backend'!$AG$1:$EM$1,BW$3,'Ingredients Backend'!$AG17:$EM17)&gt;=1,1,0)*$H18</f>
        <v>0</v>
      </c>
      <c r="BX18">
        <f>IF(SUMIF('Ingredients Backend'!$AG$1:$EM$1,BX$3,'Ingredients Backend'!$AG17:$EM17)&gt;=1,1,0)*$H18</f>
        <v>0</v>
      </c>
      <c r="BY18">
        <f>IF(SUMIF('Ingredients Backend'!$AG$1:$EM$1,BY$3,'Ingredients Backend'!$AG17:$EM17)&gt;=1,1,0)*$H18</f>
        <v>0</v>
      </c>
      <c r="BZ18">
        <f>IF(SUMIF('Ingredients Backend'!$AG$1:$EM$1,BZ$3,'Ingredients Backend'!$AG17:$EM17)&gt;=1,1,0)*$H18</f>
        <v>0</v>
      </c>
      <c r="CA18">
        <f>IF(SUMIF('Ingredients Backend'!$AG$1:$EM$1,CA$3,'Ingredients Backend'!$AG17:$EM17)&gt;=1,1,0)*$H18</f>
        <v>0</v>
      </c>
      <c r="CB18">
        <f>IF(SUMIF('Ingredients Backend'!$AG$1:$EM$1,CB$3,'Ingredients Backend'!$AG17:$EM17)&gt;=1,1,0)*$H18</f>
        <v>0</v>
      </c>
      <c r="CC18">
        <f>IF(SUMIF('Ingredients Backend'!$AG$1:$EM$1,CC$3,'Ingredients Backend'!$AG17:$EM17)&gt;=1,1,0)*$H18</f>
        <v>0</v>
      </c>
      <c r="CD18">
        <f>IF(SUMIF('Ingredients Backend'!$AG$1:$EM$1,CD$3,'Ingredients Backend'!$AG17:$EM17)&gt;=1,1,0)*$H18</f>
        <v>0</v>
      </c>
      <c r="CE18">
        <f>IF(SUMIF('Ingredients Backend'!$AG$1:$EM$1,CE$3,'Ingredients Backend'!$AG17:$EM17)&gt;=1,1,0)*$H18</f>
        <v>0</v>
      </c>
      <c r="CF18">
        <f>IF(SUMIF('Ingredients Backend'!$AG$1:$EM$1,CF$3,'Ingredients Backend'!$AG17:$EM17)&gt;=1,1,0)*$H18</f>
        <v>0</v>
      </c>
      <c r="CG18">
        <f>IF(SUMIF('Ingredients Backend'!$AG$1:$EM$1,CG$3,'Ingredients Backend'!$AG17:$EM17)&gt;=1,1,0)*$H18</f>
        <v>0</v>
      </c>
      <c r="CH18">
        <f>IF(SUMIF('Ingredients Backend'!$AG$1:$EM$1,CH$3,'Ingredients Backend'!$AG17:$EM17)&gt;=1,1,0)*$H18</f>
        <v>0</v>
      </c>
      <c r="CI18">
        <f>IF(SUMIF('Ingredients Backend'!$AG$1:$EM$1,CI$3,'Ingredients Backend'!$AG17:$EM17)&gt;=1,1,0)*$H18</f>
        <v>0</v>
      </c>
      <c r="CJ18">
        <f>IF(SUMIF('Ingredients Backend'!$AG$1:$EM$1,CJ$3,'Ingredients Backend'!$AG17:$EM17)&gt;=1,1,0)*$H18</f>
        <v>0</v>
      </c>
      <c r="CK18">
        <f>IF(SUMIF('Ingredients Backend'!$AG$1:$EM$1,CK$3,'Ingredients Backend'!$AG17:$EM17)&gt;=1,1,0)*$H18</f>
        <v>0</v>
      </c>
      <c r="CL18">
        <f>IF(SUMIF('Ingredients Backend'!$AG$1:$EM$1,CL$3,'Ingredients Backend'!$AG17:$EM17)&gt;=1,1,0)*$H18</f>
        <v>0</v>
      </c>
      <c r="CM18">
        <f>IF(SUMIF('Ingredients Backend'!$AG$1:$EM$1,CM$3,'Ingredients Backend'!$AG17:$EM17)&gt;=1,1,0)*$H18</f>
        <v>0</v>
      </c>
      <c r="CN18">
        <f>IF(SUMIF('Ingredients Backend'!$AG$1:$EM$1,CN$3,'Ingredients Backend'!$AG17:$EM17)&gt;=1,1,0)*$H18</f>
        <v>0</v>
      </c>
      <c r="CO18">
        <f>IF(SUMIF('Ingredients Backend'!$AG$1:$EM$1,CO$3,'Ingredients Backend'!$AG17:$EM17)&gt;=1,1,0)*$H18</f>
        <v>0</v>
      </c>
      <c r="CP18">
        <f>IF(SUMIF('Ingredients Backend'!$AG$1:$EM$1,CP$3,'Ingredients Backend'!$AG17:$EM17)&gt;=1,1,0)*$H18</f>
        <v>0</v>
      </c>
      <c r="CQ18">
        <f>IF(SUMIF('Ingredients Backend'!$AG$1:$EM$1,CQ$3,'Ingredients Backend'!$AG17:$EM17)&gt;=1,1,0)*$H18</f>
        <v>0</v>
      </c>
      <c r="CR18">
        <f>IF(SUMIF('Ingredients Backend'!$AG$1:$EM$1,CR$3,'Ingredients Backend'!$AG17:$EM17)&gt;=1,1,0)*$H18</f>
        <v>0</v>
      </c>
      <c r="CS18">
        <f>IF(SUMIF('Ingredients Backend'!$AG$1:$EM$1,CS$3,'Ingredients Backend'!$AG17:$EM17)&gt;=1,1,0)*$H18</f>
        <v>0</v>
      </c>
      <c r="CT18">
        <f>IF(SUMIF('Ingredients Backend'!$AG$1:$EM$1,CT$3,'Ingredients Backend'!$AG17:$EM17)&gt;=1,1,0)*$H18</f>
        <v>0</v>
      </c>
      <c r="CU18">
        <f>IF(SUMIF('Ingredients Backend'!$AG$1:$EM$1,CU$3,'Ingredients Backend'!$AG17:$EM17)&gt;=1,1,0)*$H18</f>
        <v>0</v>
      </c>
      <c r="CV18">
        <f>IF(SUMIF('Ingredients Backend'!$AG$1:$EM$1,CV$3,'Ingredients Backend'!$AG17:$EM17)&gt;=1,1,0)*$H18</f>
        <v>0</v>
      </c>
      <c r="CW18">
        <f>IF(SUMIF('Ingredients Backend'!$AG$1:$EM$1,CW$3,'Ingredients Backend'!$AG17:$EM17)&gt;=1,1,0)*$H18</f>
        <v>0</v>
      </c>
      <c r="CX18">
        <f>IF(SUMIF('Ingredients Backend'!$AG$1:$EM$1,CX$3,'Ingredients Backend'!$AG17:$EM17)&gt;=1,1,0)*$H18</f>
        <v>0</v>
      </c>
      <c r="CY18">
        <f>IF(SUMIF('Ingredients Backend'!$AG$1:$EM$1,CY$3,'Ingredients Backend'!$AG17:$EM17)&gt;=1,1,0)*$H18</f>
        <v>303184.15</v>
      </c>
      <c r="CZ18">
        <f>IF(SUMIF('Ingredients Backend'!$AG$1:$EM$1,CZ$3,'Ingredients Backend'!$AG17:$EM17)&gt;=1,1,0)*$H18</f>
        <v>0</v>
      </c>
      <c r="DA18">
        <f>IF(SUMIF('Ingredients Backend'!$AG$1:$EM$1,DA$3,'Ingredients Backend'!$AG17:$EM17)&gt;=1,1,0)*$H18</f>
        <v>0</v>
      </c>
      <c r="DB18">
        <f>IF(SUMIF('Ingredients Backend'!$AG$1:$EM$1,DB$3,'Ingredients Backend'!$AG17:$EM17)&gt;=1,1,0)*$H18</f>
        <v>0</v>
      </c>
      <c r="DC18">
        <f>IF(SUMIF('Ingredients Backend'!$AG$1:$EM$1,DC$3,'Ingredients Backend'!$AG17:$EM17)&gt;=1,1,0)*$H18</f>
        <v>0</v>
      </c>
      <c r="DD18">
        <f>IF(SUMIF('Ingredients Backend'!$AG$1:$EM$1,DD$3,'Ingredients Backend'!$AG17:$EM17)&gt;=1,1,0)*$H18</f>
        <v>0</v>
      </c>
      <c r="DE18">
        <f>IF(SUMIF('Ingredients Backend'!$AG$1:$EM$1,DE$3,'Ingredients Backend'!$AG17:$EM17)&gt;=1,1,0)*$H18</f>
        <v>0</v>
      </c>
      <c r="DF18">
        <f>IF(SUMIF('Ingredients Backend'!$AG$1:$EM$1,DF$3,'Ingredients Backend'!$AG17:$EM17)&gt;=1,1,0)*$H18</f>
        <v>0</v>
      </c>
      <c r="DG18">
        <f>IF(SUMIF('Ingredients Backend'!$AG$1:$EM$1,DG$3,'Ingredients Backend'!$AG17:$EM17)&gt;=1,1,0)*$H18</f>
        <v>0</v>
      </c>
      <c r="DH18">
        <f>IF(SUMIF('Ingredients Backend'!$AG$1:$EM$1,DH$3,'Ingredients Backend'!$AG17:$EM17)&gt;=1,1,0)*$H18</f>
        <v>0</v>
      </c>
      <c r="DI18">
        <f>IF(SUMIF('Ingredients Backend'!$AG$1:$EM$1,DI$3,'Ingredients Backend'!$AG17:$EM17)&gt;=1,1,0)*$H18</f>
        <v>303184.15</v>
      </c>
      <c r="DJ18">
        <f>IF(SUMIF('Ingredients Backend'!$AG$1:$EM$1,DJ$3,'Ingredients Backend'!$AG17:$EM17)&gt;=1,1,0)*$H18</f>
        <v>0</v>
      </c>
      <c r="DK18">
        <f>IF(SUMIF('Ingredients Backend'!$AG$1:$EM$1,DK$3,'Ingredients Backend'!$AG17:$EM17)&gt;=1,1,0)*$H18</f>
        <v>0</v>
      </c>
      <c r="DL18">
        <f>IF(SUMIF('Ingredients Backend'!$AG$1:$EM$1,DL$3,'Ingredients Backend'!$AG17:$EM17)&gt;=1,1,0)*$H18</f>
        <v>0</v>
      </c>
    </row>
    <row r="19" spans="1:116">
      <c r="A19" s="9" t="str">
        <f>_xlfn.XLOOKUP($E19,'Copy of Raw Data'!$E:$E,'Copy of Raw Data'!A:A,"ERROR",0,1)</f>
        <v>US</v>
      </c>
      <c r="B19" s="9" t="str">
        <f>_xlfn.XLOOKUP($E19,'Copy of Raw Data'!$E:$E,'Copy of Raw Data'!B:B,"ERROR",0,1)</f>
        <v>Hair Mousses</v>
      </c>
      <c r="C19" s="9" t="str">
        <f>_xlfn.XLOOKUP($E19,'Copy of Raw Data'!$E:$E,'Copy of Raw Data'!C:C,"ERROR",0,1)</f>
        <v>Maui Moisture</v>
      </c>
      <c r="D19" s="9" t="str">
        <f>_xlfn.XLOOKUP($E19,'Copy of Raw Data'!$E:$E,'Copy of Raw Data'!D:D,"ERROR",0,1)</f>
        <v>www.amazon.com/dp/B08LZ2R5MM</v>
      </c>
      <c r="E19" s="9" t="s">
        <v>95</v>
      </c>
      <c r="F19" s="9" t="str">
        <f>_xlfn.XLOOKUP($E19,'Copy of Raw Data'!$E:$E,'Copy of Raw Data'!F:F,"ERROR",0,1)</f>
        <v>Maui Moisture Flexible Hold + Coconut Milk Curl Foam Mousse, for Curly Hair Styling, No Drying Alcohols, Parabens or Silicone, 8.5oz</v>
      </c>
      <c r="G19" s="9">
        <f>_xlfn.XLOOKUP($E19,'Copy of Raw Data'!$E:$E,'Copy of Raw Data'!G:G,"ERROR",0,1)</f>
        <v>38583</v>
      </c>
      <c r="H19" s="9">
        <f>_xlfn.XLOOKUP($E19,'Copy of Raw Data'!$E:$E,'Copy of Raw Data'!H:H,"ERROR",0,1)</f>
        <v>302649.08</v>
      </c>
      <c r="I19" s="9">
        <f>_xlfn.XLOOKUP($E19,'Copy of Raw Data'!$E:$E,'Copy of Raw Data'!I:I,"ERROR",0,1)</f>
        <v>0.0121113533448471</v>
      </c>
      <c r="J19" s="9" t="str">
        <f>_xlfn.XLOOKUP($E19,'Copy of Raw Data'!$E:$E,'Copy of Raw Data'!J:J,"ERROR",0,1)</f>
        <v>Yes</v>
      </c>
      <c r="K19" s="15"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 to 10</v>
      </c>
      <c r="L19" s="9">
        <f>_xlfn.XLOOKUP($E19,'Copy of Raw Data'!$E:$E,'Copy of Raw Data'!L:L,"ERROR",0,1)</f>
        <v>7.8</v>
      </c>
      <c r="M19" s="15"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 to 10</v>
      </c>
      <c r="N19" s="9">
        <f>_xlfn.XLOOKUP($E19,'Copy of Raw Data'!$E:$E,'Copy of Raw Data'!N:N,"ERROR",0,1)</f>
        <v>10</v>
      </c>
      <c r="O19" s="15"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20% to 25%</v>
      </c>
      <c r="P19" s="16">
        <f t="shared" si="2"/>
        <v>0.22</v>
      </c>
      <c r="Q19" s="9">
        <f>_xlfn.XLOOKUP($E19,'Copy of Raw Data'!$E:$E,'Copy of Raw Data'!Q:Q,"ERROR",0,1)</f>
        <v>8.5</v>
      </c>
      <c r="R19" s="9" t="str">
        <f>_xlfn.XLOOKUP($E19,'Copy of Raw Data'!$E:$E,'Copy of Raw Data'!R:R,"ERROR",0,1)</f>
        <v>oz</v>
      </c>
      <c r="S19" s="17">
        <f t="shared" si="3"/>
        <v>0.917647058823529</v>
      </c>
      <c r="T19" s="9" t="str">
        <f t="array" ref="T19">_xlfn.IFS(AND(S19&gt;0,S19&lt;=0.05),"0 to 0.05",AND(S19&gt;0.05,S19&lt;=0.1),"0.05 to 0.1",AND(S19&gt;0.1,S19&lt;=0.2),"0.1 to 0.2",AND(S19&gt;0.2,S19&lt;=0.3),"0.2 to 0.3",AND(S19&gt;0.3,S19&lt;=0.4),"0.3 to 0.4",AND(S19&gt;0.4,S19&lt;=0.5),"0.4 to 0.5",AND(S19&gt;0.5,S19&lt;=0.75),"0.5 to 0.75",AND(S19&gt;0.75,S19&lt;=1),"0.75 to 1",AND(S19&gt;1,S19&lt;=2),"1 to 2",AND(S19&gt;2,S19&lt;=3),"2 to 3",AND(S19&gt;3,S19&lt;=4),"3 to 4",AND(S19&gt;4,S19&lt;=5),"4 to 5",AND(S19&gt;5,S19&lt;=10),"5 to 10",S19&gt;10,"10+")</f>
        <v>0.75 to 1</v>
      </c>
      <c r="U19" s="17"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 to 0.05</v>
      </c>
      <c r="V19" s="17">
        <f t="shared" si="4"/>
        <v>0.0397859515804969</v>
      </c>
      <c r="W19" s="17"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 to 0.05</v>
      </c>
      <c r="X19" s="17">
        <f t="shared" si="5"/>
        <v>0.0310330422327876</v>
      </c>
      <c r="Y19" s="9"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17">
        <f t="array" ref="Z19">_xlfn.IFS(AA19="oz",_xlfn.IFS(R19="oz",Q19,R19="fl oz",Q19*1.04,R19="ml",Q19*0.0338),AA19="fl oz",_xlfn.IFS(R19="oz",Q19/1.04,R19="fl oz",Q19,R19="ml",Q19*0.0338/1.04),AA19="ml",_xlfn.IFS(R19="oz",Q19/0.0338,R19="fl oz",Q19*1.04/0.0338,R19="ml",Q19))</f>
        <v>8.5</v>
      </c>
      <c r="AA19" s="9" t="str">
        <f>_xlfn.XLOOKUP($E19,'Copy of Raw Data'!$E:$E,'Copy of Raw Data'!AA:AA,"ERROR",0,1)</f>
        <v>oz</v>
      </c>
      <c r="AB19" s="9" t="str">
        <f>_xlfn.XLOOKUP($E19,'Copy of Raw Data'!$E:$E,'Copy of Raw Data'!AB:AB,"ERROR",0,1)</f>
        <v>Pump Bottle</v>
      </c>
      <c r="AC19" s="9" t="str">
        <f>_xlfn.XLOOKUP($E19,'Copy of Raw Data'!$E:$E,'Copy of Raw Data'!AC:AC,"ERROR",0,1)</f>
        <v>Pack of 1</v>
      </c>
      <c r="AD19" s="9" t="str">
        <f>_xlfn.XLOOKUP($E19,'Copy of Raw Data'!$E:$E,'Copy of Raw Data'!AD:AD,"ERROR",0,1)</f>
        <v>Hold, Volumizing, Nourishment, Softening, Shine, Hydration</v>
      </c>
      <c r="AE19" s="9" t="str">
        <f>_xlfn.XLOOKUP($E19,'Copy of Raw Data'!$E:$E,'Copy of Raw Data'!AO:AO,"ERROR",0,1)</f>
        <v>Alcohol Free, Paraben Free, Silicone Free, Vegan, Lightweight</v>
      </c>
      <c r="AF19" s="9" t="str">
        <f>_xlfn.XLOOKUP($E19,'Copy of Raw Data'!$E:$E,'Copy of Raw Data'!AZ:AZ,"ERROR",0,1)</f>
        <v>Aloe Vera, coconut, mango, water, guava, Glycerin, Disodium edta</v>
      </c>
      <c r="AG19">
        <f>IF(SUMIF('Ingredients Backend'!$AG$1:$EM$1,AG$3,'Ingredients Backend'!$AG18:$EM18)&gt;=1,1,0)*$H19</f>
        <v>0</v>
      </c>
      <c r="AH19">
        <f>IF(SUMIF('Ingredients Backend'!$AG$1:$EM$1,AH$3,'Ingredients Backend'!$AG18:$EM18)&gt;=1,1,0)*$H19</f>
        <v>0</v>
      </c>
      <c r="AI19">
        <f>IF(SUMIF('Ingredients Backend'!$AG$1:$EM$1,AI$3,'Ingredients Backend'!$AG18:$EM18)&gt;=1,1,0)*$H19</f>
        <v>0</v>
      </c>
      <c r="AJ19">
        <f>IF(SUMIF('Ingredients Backend'!$AG$1:$EM$1,AJ$3,'Ingredients Backend'!$AG18:$EM18)&gt;=1,1,0)*$H19</f>
        <v>0</v>
      </c>
      <c r="AK19">
        <f>IF(SUMIF('Ingredients Backend'!$AG$1:$EM$1,AK$3,'Ingredients Backend'!$AG18:$EM18)&gt;=1,1,0)*$H19</f>
        <v>302649.08</v>
      </c>
      <c r="AL19">
        <f>IF(SUMIF('Ingredients Backend'!$AG$1:$EM$1,AL$3,'Ingredients Backend'!$AG18:$EM18)&gt;=1,1,0)*$H19</f>
        <v>0</v>
      </c>
      <c r="AM19">
        <f>IF(SUMIF('Ingredients Backend'!$AG$1:$EM$1,AM$3,'Ingredients Backend'!$AG18:$EM18)&gt;=1,1,0)*$H19</f>
        <v>0</v>
      </c>
      <c r="AN19">
        <f>IF(SUMIF('Ingredients Backend'!$AG$1:$EM$1,AN$3,'Ingredients Backend'!$AG18:$EM18)&gt;=1,1,0)*$H19</f>
        <v>0</v>
      </c>
      <c r="AO19">
        <f>IF(SUMIF('Ingredients Backend'!$AG$1:$EM$1,AO$3,'Ingredients Backend'!$AG18:$EM18)&gt;=1,1,0)*$H19</f>
        <v>0</v>
      </c>
      <c r="AP19">
        <f>IF(SUMIF('Ingredients Backend'!$AG$1:$EM$1,AP$3,'Ingredients Backend'!$AG18:$EM18)&gt;=1,1,0)*$H19</f>
        <v>0</v>
      </c>
      <c r="AQ19">
        <f>IF(SUMIF('Ingredients Backend'!$AG$1:$EM$1,AQ$3,'Ingredients Backend'!$AG18:$EM18)&gt;=1,1,0)*$H19</f>
        <v>0</v>
      </c>
      <c r="AR19">
        <f>IF(SUMIF('Ingredients Backend'!$AG$1:$EM$1,AR$3,'Ingredients Backend'!$AG18:$EM18)&gt;=1,1,0)*$H19</f>
        <v>0</v>
      </c>
      <c r="AS19">
        <f>IF(SUMIF('Ingredients Backend'!$AG$1:$EM$1,AS$3,'Ingredients Backend'!$AG18:$EM18)&gt;=1,1,0)*$H19</f>
        <v>0</v>
      </c>
      <c r="AT19">
        <f>IF(SUMIF('Ingredients Backend'!$AG$1:$EM$1,AT$3,'Ingredients Backend'!$AG18:$EM18)&gt;=1,1,0)*$H19</f>
        <v>0</v>
      </c>
      <c r="AU19">
        <f>IF(SUMIF('Ingredients Backend'!$AG$1:$EM$1,AU$3,'Ingredients Backend'!$AG18:$EM18)&gt;=1,1,0)*$H19</f>
        <v>0</v>
      </c>
      <c r="AV19">
        <f>IF(SUMIF('Ingredients Backend'!$AG$1:$EM$1,AV$3,'Ingredients Backend'!$AG18:$EM18)&gt;=1,1,0)*$H19</f>
        <v>0</v>
      </c>
      <c r="AW19">
        <f>IF(SUMIF('Ingredients Backend'!$AG$1:$EM$1,AW$3,'Ingredients Backend'!$AG18:$EM18)&gt;=1,1,0)*$H19</f>
        <v>0</v>
      </c>
      <c r="AX19">
        <f>IF(SUMIF('Ingredients Backend'!$AG$1:$EM$1,AX$3,'Ingredients Backend'!$AG18:$EM18)&gt;=1,1,0)*$H19</f>
        <v>0</v>
      </c>
      <c r="AY19">
        <f>IF(SUMIF('Ingredients Backend'!$AG$1:$EM$1,AY$3,'Ingredients Backend'!$AG18:$EM18)&gt;=1,1,0)*$H19</f>
        <v>0</v>
      </c>
      <c r="AZ19">
        <f>IF(SUMIF('Ingredients Backend'!$AG$1:$EM$1,AZ$3,'Ingredients Backend'!$AG18:$EM18)&gt;=1,1,0)*$H19</f>
        <v>302649.08</v>
      </c>
      <c r="BA19">
        <f>IF(SUMIF('Ingredients Backend'!$AG$1:$EM$1,BA$3,'Ingredients Backend'!$AG18:$EM18)&gt;=1,1,0)*$H19</f>
        <v>0</v>
      </c>
      <c r="BB19">
        <f>IF(SUMIF('Ingredients Backend'!$AG$1:$EM$1,BB$3,'Ingredients Backend'!$AG18:$EM18)&gt;=1,1,0)*$H19</f>
        <v>0</v>
      </c>
      <c r="BC19">
        <f>IF(SUMIF('Ingredients Backend'!$AG$1:$EM$1,BC$3,'Ingredients Backend'!$AG18:$EM18)&gt;=1,1,0)*$H19</f>
        <v>0</v>
      </c>
      <c r="BD19">
        <f>IF(SUMIF('Ingredients Backend'!$AG$1:$EM$1,BD$3,'Ingredients Backend'!$AG18:$EM18)&gt;=1,1,0)*$H19</f>
        <v>0</v>
      </c>
      <c r="BE19">
        <f>IF(SUMIF('Ingredients Backend'!$AG$1:$EM$1,BE$3,'Ingredients Backend'!$AG18:$EM18)&gt;=1,1,0)*$H19</f>
        <v>0</v>
      </c>
      <c r="BF19">
        <f>IF(SUMIF('Ingredients Backend'!$AG$1:$EM$1,BF$3,'Ingredients Backend'!$AG18:$EM18)&gt;=1,1,0)*$H19</f>
        <v>0</v>
      </c>
      <c r="BG19">
        <f>IF(SUMIF('Ingredients Backend'!$AG$1:$EM$1,BG$3,'Ingredients Backend'!$AG18:$EM18)&gt;=1,1,0)*$H19</f>
        <v>0</v>
      </c>
      <c r="BH19">
        <f>IF(SUMIF('Ingredients Backend'!$AG$1:$EM$1,BH$3,'Ingredients Backend'!$AG18:$EM18)&gt;=1,1,0)*$H19</f>
        <v>0</v>
      </c>
      <c r="BI19">
        <f>IF(SUMIF('Ingredients Backend'!$AG$1:$EM$1,BI$3,'Ingredients Backend'!$AG18:$EM18)&gt;=1,1,0)*$H19</f>
        <v>0</v>
      </c>
      <c r="BJ19">
        <f>IF(SUMIF('Ingredients Backend'!$AG$1:$EM$1,BJ$3,'Ingredients Backend'!$AG18:$EM18)&gt;=1,1,0)*$H19</f>
        <v>0</v>
      </c>
      <c r="BK19">
        <f>IF(SUMIF('Ingredients Backend'!$AG$1:$EM$1,BK$3,'Ingredients Backend'!$AG18:$EM18)&gt;=1,1,0)*$H19</f>
        <v>302649.08</v>
      </c>
      <c r="BL19">
        <f>IF(SUMIF('Ingredients Backend'!$AG$1:$EM$1,BL$3,'Ingredients Backend'!$AG18:$EM18)&gt;=1,1,0)*$H19</f>
        <v>0</v>
      </c>
      <c r="BM19">
        <f>IF(SUMIF('Ingredients Backend'!$AG$1:$EM$1,BM$3,'Ingredients Backend'!$AG18:$EM18)&gt;=1,1,0)*$H19</f>
        <v>302649.08</v>
      </c>
      <c r="BN19">
        <f>IF(SUMIF('Ingredients Backend'!$AG$1:$EM$1,BN$3,'Ingredients Backend'!$AG18:$EM18)&gt;=1,1,0)*$H19</f>
        <v>0</v>
      </c>
      <c r="BO19">
        <f>IF(SUMIF('Ingredients Backend'!$AG$1:$EM$1,BO$3,'Ingredients Backend'!$AG18:$EM18)&gt;=1,1,0)*$H19</f>
        <v>0</v>
      </c>
      <c r="BP19">
        <f>IF(SUMIF('Ingredients Backend'!$AG$1:$EM$1,BP$3,'Ingredients Backend'!$AG18:$EM18)&gt;=1,1,0)*$H19</f>
        <v>0</v>
      </c>
      <c r="BQ19">
        <f>IF(SUMIF('Ingredients Backend'!$AG$1:$EM$1,BQ$3,'Ingredients Backend'!$AG18:$EM18)&gt;=1,1,0)*$H19</f>
        <v>0</v>
      </c>
      <c r="BR19">
        <f>IF(SUMIF('Ingredients Backend'!$AG$1:$EM$1,BR$3,'Ingredients Backend'!$AG18:$EM18)&gt;=1,1,0)*$H19</f>
        <v>0</v>
      </c>
      <c r="BS19">
        <f>IF(SUMIF('Ingredients Backend'!$AG$1:$EM$1,BS$3,'Ingredients Backend'!$AG18:$EM18)&gt;=1,1,0)*$H19</f>
        <v>0</v>
      </c>
      <c r="BT19">
        <f>IF(SUMIF('Ingredients Backend'!$AG$1:$EM$1,BT$3,'Ingredients Backend'!$AG18:$EM18)&gt;=1,1,0)*$H19</f>
        <v>0</v>
      </c>
      <c r="BU19">
        <f>IF(SUMIF('Ingredients Backend'!$AG$1:$EM$1,BU$3,'Ingredients Backend'!$AG18:$EM18)&gt;=1,1,0)*$H19</f>
        <v>0</v>
      </c>
      <c r="BV19">
        <f>IF(SUMIF('Ingredients Backend'!$AG$1:$EM$1,BV$3,'Ingredients Backend'!$AG18:$EM18)&gt;=1,1,0)*$H19</f>
        <v>0</v>
      </c>
      <c r="BW19">
        <f>IF(SUMIF('Ingredients Backend'!$AG$1:$EM$1,BW$3,'Ingredients Backend'!$AG18:$EM18)&gt;=1,1,0)*$H19</f>
        <v>0</v>
      </c>
      <c r="BX19">
        <f>IF(SUMIF('Ingredients Backend'!$AG$1:$EM$1,BX$3,'Ingredients Backend'!$AG18:$EM18)&gt;=1,1,0)*$H19</f>
        <v>302649.08</v>
      </c>
      <c r="BY19">
        <f>IF(SUMIF('Ingredients Backend'!$AG$1:$EM$1,BY$3,'Ingredients Backend'!$AG18:$EM18)&gt;=1,1,0)*$H19</f>
        <v>0</v>
      </c>
      <c r="BZ19">
        <f>IF(SUMIF('Ingredients Backend'!$AG$1:$EM$1,BZ$3,'Ingredients Backend'!$AG18:$EM18)&gt;=1,1,0)*$H19</f>
        <v>0</v>
      </c>
      <c r="CA19">
        <f>IF(SUMIF('Ingredients Backend'!$AG$1:$EM$1,CA$3,'Ingredients Backend'!$AG18:$EM18)&gt;=1,1,0)*$H19</f>
        <v>0</v>
      </c>
      <c r="CB19">
        <f>IF(SUMIF('Ingredients Backend'!$AG$1:$EM$1,CB$3,'Ingredients Backend'!$AG18:$EM18)&gt;=1,1,0)*$H19</f>
        <v>0</v>
      </c>
      <c r="CC19">
        <f>IF(SUMIF('Ingredients Backend'!$AG$1:$EM$1,CC$3,'Ingredients Backend'!$AG18:$EM18)&gt;=1,1,0)*$H19</f>
        <v>0</v>
      </c>
      <c r="CD19">
        <f>IF(SUMIF('Ingredients Backend'!$AG$1:$EM$1,CD$3,'Ingredients Backend'!$AG18:$EM18)&gt;=1,1,0)*$H19</f>
        <v>0</v>
      </c>
      <c r="CE19">
        <f>IF(SUMIF('Ingredients Backend'!$AG$1:$EM$1,CE$3,'Ingredients Backend'!$AG18:$EM18)&gt;=1,1,0)*$H19</f>
        <v>0</v>
      </c>
      <c r="CF19">
        <f>IF(SUMIF('Ingredients Backend'!$AG$1:$EM$1,CF$3,'Ingredients Backend'!$AG18:$EM18)&gt;=1,1,0)*$H19</f>
        <v>0</v>
      </c>
      <c r="CG19">
        <f>IF(SUMIF('Ingredients Backend'!$AG$1:$EM$1,CG$3,'Ingredients Backend'!$AG18:$EM18)&gt;=1,1,0)*$H19</f>
        <v>0</v>
      </c>
      <c r="CH19">
        <f>IF(SUMIF('Ingredients Backend'!$AG$1:$EM$1,CH$3,'Ingredients Backend'!$AG18:$EM18)&gt;=1,1,0)*$H19</f>
        <v>0</v>
      </c>
      <c r="CI19">
        <f>IF(SUMIF('Ingredients Backend'!$AG$1:$EM$1,CI$3,'Ingredients Backend'!$AG18:$EM18)&gt;=1,1,0)*$H19</f>
        <v>0</v>
      </c>
      <c r="CJ19">
        <f>IF(SUMIF('Ingredients Backend'!$AG$1:$EM$1,CJ$3,'Ingredients Backend'!$AG18:$EM18)&gt;=1,1,0)*$H19</f>
        <v>0</v>
      </c>
      <c r="CK19">
        <f>IF(SUMIF('Ingredients Backend'!$AG$1:$EM$1,CK$3,'Ingredients Backend'!$AG18:$EM18)&gt;=1,1,0)*$H19</f>
        <v>0</v>
      </c>
      <c r="CL19">
        <f>IF(SUMIF('Ingredients Backend'!$AG$1:$EM$1,CL$3,'Ingredients Backend'!$AG18:$EM18)&gt;=1,1,0)*$H19</f>
        <v>0</v>
      </c>
      <c r="CM19">
        <f>IF(SUMIF('Ingredients Backend'!$AG$1:$EM$1,CM$3,'Ingredients Backend'!$AG18:$EM18)&gt;=1,1,0)*$H19</f>
        <v>0</v>
      </c>
      <c r="CN19">
        <f>IF(SUMIF('Ingredients Backend'!$AG$1:$EM$1,CN$3,'Ingredients Backend'!$AG18:$EM18)&gt;=1,1,0)*$H19</f>
        <v>0</v>
      </c>
      <c r="CO19">
        <f>IF(SUMIF('Ingredients Backend'!$AG$1:$EM$1,CO$3,'Ingredients Backend'!$AG18:$EM18)&gt;=1,1,0)*$H19</f>
        <v>0</v>
      </c>
      <c r="CP19">
        <f>IF(SUMIF('Ingredients Backend'!$AG$1:$EM$1,CP$3,'Ingredients Backend'!$AG18:$EM18)&gt;=1,1,0)*$H19</f>
        <v>0</v>
      </c>
      <c r="CQ19">
        <f>IF(SUMIF('Ingredients Backend'!$AG$1:$EM$1,CQ$3,'Ingredients Backend'!$AG18:$EM18)&gt;=1,1,0)*$H19</f>
        <v>0</v>
      </c>
      <c r="CR19">
        <f>IF(SUMIF('Ingredients Backend'!$AG$1:$EM$1,CR$3,'Ingredients Backend'!$AG18:$EM18)&gt;=1,1,0)*$H19</f>
        <v>0</v>
      </c>
      <c r="CS19">
        <f>IF(SUMIF('Ingredients Backend'!$AG$1:$EM$1,CS$3,'Ingredients Backend'!$AG18:$EM18)&gt;=1,1,0)*$H19</f>
        <v>0</v>
      </c>
      <c r="CT19">
        <f>IF(SUMIF('Ingredients Backend'!$AG$1:$EM$1,CT$3,'Ingredients Backend'!$AG18:$EM18)&gt;=1,1,0)*$H19</f>
        <v>0</v>
      </c>
      <c r="CU19">
        <f>IF(SUMIF('Ingredients Backend'!$AG$1:$EM$1,CU$3,'Ingredients Backend'!$AG18:$EM18)&gt;=1,1,0)*$H19</f>
        <v>0</v>
      </c>
      <c r="CV19">
        <f>IF(SUMIF('Ingredients Backend'!$AG$1:$EM$1,CV$3,'Ingredients Backend'!$AG18:$EM18)&gt;=1,1,0)*$H19</f>
        <v>0</v>
      </c>
      <c r="CW19">
        <f>IF(SUMIF('Ingredients Backend'!$AG$1:$EM$1,CW$3,'Ingredients Backend'!$AG18:$EM18)&gt;=1,1,0)*$H19</f>
        <v>0</v>
      </c>
      <c r="CX19">
        <f>IF(SUMIF('Ingredients Backend'!$AG$1:$EM$1,CX$3,'Ingredients Backend'!$AG18:$EM18)&gt;=1,1,0)*$H19</f>
        <v>0</v>
      </c>
      <c r="CY19">
        <f>IF(SUMIF('Ingredients Backend'!$AG$1:$EM$1,CY$3,'Ingredients Backend'!$AG18:$EM18)&gt;=1,1,0)*$H19</f>
        <v>302649.08</v>
      </c>
      <c r="CZ19">
        <f>IF(SUMIF('Ingredients Backend'!$AG$1:$EM$1,CZ$3,'Ingredients Backend'!$AG18:$EM18)&gt;=1,1,0)*$H19</f>
        <v>0</v>
      </c>
      <c r="DA19">
        <f>IF(SUMIF('Ingredients Backend'!$AG$1:$EM$1,DA$3,'Ingredients Backend'!$AG18:$EM18)&gt;=1,1,0)*$H19</f>
        <v>0</v>
      </c>
      <c r="DB19">
        <f>IF(SUMIF('Ingredients Backend'!$AG$1:$EM$1,DB$3,'Ingredients Backend'!$AG18:$EM18)&gt;=1,1,0)*$H19</f>
        <v>0</v>
      </c>
      <c r="DC19">
        <f>IF(SUMIF('Ingredients Backend'!$AG$1:$EM$1,DC$3,'Ingredients Backend'!$AG18:$EM18)&gt;=1,1,0)*$H19</f>
        <v>0</v>
      </c>
      <c r="DD19">
        <f>IF(SUMIF('Ingredients Backend'!$AG$1:$EM$1,DD$3,'Ingredients Backend'!$AG18:$EM18)&gt;=1,1,0)*$H19</f>
        <v>0</v>
      </c>
      <c r="DE19">
        <f>IF(SUMIF('Ingredients Backend'!$AG$1:$EM$1,DE$3,'Ingredients Backend'!$AG18:$EM18)&gt;=1,1,0)*$H19</f>
        <v>0</v>
      </c>
      <c r="DF19">
        <f>IF(SUMIF('Ingredients Backend'!$AG$1:$EM$1,DF$3,'Ingredients Backend'!$AG18:$EM18)&gt;=1,1,0)*$H19</f>
        <v>0</v>
      </c>
      <c r="DG19">
        <f>IF(SUMIF('Ingredients Backend'!$AG$1:$EM$1,DG$3,'Ingredients Backend'!$AG18:$EM18)&gt;=1,1,0)*$H19</f>
        <v>0</v>
      </c>
      <c r="DH19">
        <f>IF(SUMIF('Ingredients Backend'!$AG$1:$EM$1,DH$3,'Ingredients Backend'!$AG18:$EM18)&gt;=1,1,0)*$H19</f>
        <v>0</v>
      </c>
      <c r="DI19">
        <f>IF(SUMIF('Ingredients Backend'!$AG$1:$EM$1,DI$3,'Ingredients Backend'!$AG18:$EM18)&gt;=1,1,0)*$H19</f>
        <v>302649.08</v>
      </c>
      <c r="DJ19">
        <f>IF(SUMIF('Ingredients Backend'!$AG$1:$EM$1,DJ$3,'Ingredients Backend'!$AG18:$EM18)&gt;=1,1,0)*$H19</f>
        <v>0</v>
      </c>
      <c r="DK19">
        <f>IF(SUMIF('Ingredients Backend'!$AG$1:$EM$1,DK$3,'Ingredients Backend'!$AG18:$EM18)&gt;=1,1,0)*$H19</f>
        <v>0</v>
      </c>
      <c r="DL19">
        <f>IF(SUMIF('Ingredients Backend'!$AG$1:$EM$1,DL$3,'Ingredients Backend'!$AG18:$EM18)&gt;=1,1,0)*$H19</f>
        <v>0</v>
      </c>
    </row>
    <row r="20" spans="1:116">
      <c r="A20" s="9" t="str">
        <f>_xlfn.XLOOKUP($E20,'Copy of Raw Data'!$E:$E,'Copy of Raw Data'!A:A,"ERROR",0,1)</f>
        <v>US</v>
      </c>
      <c r="B20" s="9" t="str">
        <f>_xlfn.XLOOKUP($E20,'Copy of Raw Data'!$E:$E,'Copy of Raw Data'!B:B,"ERROR",0,1)</f>
        <v>Hair Mousses</v>
      </c>
      <c r="C20" s="9" t="str">
        <f>_xlfn.XLOOKUP($E20,'Copy of Raw Data'!$E:$E,'Copy of Raw Data'!C:C,"ERROR",0,1)</f>
        <v>Design Essentials</v>
      </c>
      <c r="D20" s="9" t="str">
        <f>_xlfn.XLOOKUP($E20,'Copy of Raw Data'!$E:$E,'Copy of Raw Data'!D:D,"ERROR",0,1)</f>
        <v>www.amazon.com/dp/B09V4W1P9F</v>
      </c>
      <c r="E20" s="9" t="s">
        <v>99</v>
      </c>
      <c r="F20" s="9" t="str">
        <f>_xlfn.XLOOKUP($E20,'Copy of Raw Data'!$E:$E,'Copy of Raw Data'!F:F,"ERROR",0,1)</f>
        <v>Design Essentials Curl Enhancing Mousse, Almond and Avocado Collection,10 Ounce</v>
      </c>
      <c r="G20" s="9">
        <f>_xlfn.XLOOKUP($E20,'Copy of Raw Data'!$E:$E,'Copy of Raw Data'!G:G,"ERROR",0,1)</f>
        <v>18220</v>
      </c>
      <c r="H20" s="9">
        <f>_xlfn.XLOOKUP($E20,'Copy of Raw Data'!$E:$E,'Copy of Raw Data'!H:H,"ERROR",0,1)</f>
        <v>284875.49</v>
      </c>
      <c r="I20" s="9">
        <f>_xlfn.XLOOKUP($E20,'Copy of Raw Data'!$E:$E,'Copy of Raw Data'!I:I,"ERROR",0,1)</f>
        <v>0.0114593132140026</v>
      </c>
      <c r="J20" s="9" t="str">
        <f>_xlfn.XLOOKUP($E20,'Copy of Raw Data'!$E:$E,'Copy of Raw Data'!J:J,"ERROR",0,1)</f>
        <v>Yes</v>
      </c>
      <c r="K20" s="15"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15 to 20</v>
      </c>
      <c r="L20" s="9">
        <f>_xlfn.XLOOKUP($E20,'Copy of Raw Data'!$E:$E,'Copy of Raw Data'!L:L,"ERROR",0,1)</f>
        <v>15.79</v>
      </c>
      <c r="M20" s="15"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15 to 20</v>
      </c>
      <c r="N20" s="9">
        <f>_xlfn.XLOOKUP($E20,'Copy of Raw Data'!$E:$E,'Copy of Raw Data'!N:N,"ERROR",0,1)</f>
        <v>16.99</v>
      </c>
      <c r="O20" s="15"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6% to 8%</v>
      </c>
      <c r="P20" s="16">
        <f t="shared" si="2"/>
        <v>0.0706297822248381</v>
      </c>
      <c r="Q20" s="9">
        <f>_xlfn.XLOOKUP($E20,'Copy of Raw Data'!$E:$E,'Copy of Raw Data'!Q:Q,"ERROR",0,1)</f>
        <v>10</v>
      </c>
      <c r="R20" s="9" t="str">
        <f>_xlfn.XLOOKUP($E20,'Copy of Raw Data'!$E:$E,'Copy of Raw Data'!R:R,"ERROR",0,1)</f>
        <v>oz</v>
      </c>
      <c r="S20" s="17">
        <f t="shared" si="3"/>
        <v>1.579</v>
      </c>
      <c r="T20" s="9" t="str">
        <f t="array" ref="T20">_xlfn.IFS(AND(S20&gt;0,S20&lt;=0.05),"0 to 0.05",AND(S20&gt;0.05,S20&lt;=0.1),"0.05 to 0.1",AND(S20&gt;0.1,S20&lt;=0.2),"0.1 to 0.2",AND(S20&gt;0.2,S20&lt;=0.3),"0.2 to 0.3",AND(S20&gt;0.3,S20&lt;=0.4),"0.3 to 0.4",AND(S20&gt;0.4,S20&lt;=0.5),"0.4 to 0.5",AND(S20&gt;0.5,S20&lt;=0.75),"0.5 to 0.75",AND(S20&gt;0.75,S20&lt;=1),"0.75 to 1",AND(S20&gt;1,S20&lt;=2),"1 to 2",AND(S20&gt;2,S20&lt;=3),"2 to 3",AND(S20&gt;3,S20&lt;=4),"3 to 4",AND(S20&gt;4,S20&lt;=5),"4 to 5",AND(S20&gt;5,S20&lt;=10),"5 to 10",S20&gt;10,"10+")</f>
        <v>1 to 2</v>
      </c>
      <c r="U20" s="17"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7">
        <f t="shared" si="4"/>
        <v>0.0574568819749746</v>
      </c>
      <c r="W20" s="17"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7">
        <f t="shared" si="5"/>
        <v>0.0533987149137639</v>
      </c>
      <c r="Y20" s="9"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17">
        <f t="array" ref="Z20">_xlfn.IFS(AA20="oz",_xlfn.IFS(R20="oz",Q20,R20="fl oz",Q20*1.04,R20="ml",Q20*0.0338),AA20="fl oz",_xlfn.IFS(R20="oz",Q20/1.04,R20="fl oz",Q20,R20="ml",Q20*0.0338/1.04),AA20="ml",_xlfn.IFS(R20="oz",Q20/0.0338,R20="fl oz",Q20*1.04/0.0338,R20="ml",Q20))</f>
        <v>10</v>
      </c>
      <c r="AA20" s="9" t="str">
        <f>_xlfn.XLOOKUP($E20,'Copy of Raw Data'!$E:$E,'Copy of Raw Data'!AA:AA,"ERROR",0,1)</f>
        <v>oz</v>
      </c>
      <c r="AB20" s="9" t="str">
        <f>_xlfn.XLOOKUP($E20,'Copy of Raw Data'!$E:$E,'Copy of Raw Data'!AB:AB,"ERROR",0,1)</f>
        <v>Pump Bottle</v>
      </c>
      <c r="AC20" s="9" t="str">
        <f>_xlfn.XLOOKUP($E20,'Copy of Raw Data'!$E:$E,'Copy of Raw Data'!AC:AC,"ERROR",0,1)</f>
        <v>Pack of 1</v>
      </c>
      <c r="AD20" s="9" t="str">
        <f>_xlfn.XLOOKUP($E20,'Copy of Raw Data'!$E:$E,'Copy of Raw Data'!AD:AD,"ERROR",0,1)</f>
        <v>Curl Enhancing, Moisturizing, Fast Drying, Frizz Control, Shine</v>
      </c>
      <c r="AE20" s="9" t="str">
        <f>_xlfn.XLOOKUP($E20,'Copy of Raw Data'!$E:$E,'Copy of Raw Data'!AO:AO,"ERROR",0,1)</f>
        <v>Paraben Free, Residue free, Paraffin free, Petrolatum free, Mineral Oil Free</v>
      </c>
      <c r="AF20" s="9" t="str">
        <f>_xlfn.XLOOKUP($E20,'Copy of Raw Data'!$E:$E,'Copy of Raw Data'!AZ:AZ,"ERROR",0,1)</f>
        <v>Almond, Avocado, Olive Oil, Vitamin B, Citric Acid</v>
      </c>
      <c r="AG20">
        <f>IF(SUMIF('Ingredients Backend'!$AG$1:$EM$1,AG$3,'Ingredients Backend'!$AG19:$EM19)&gt;=1,1,0)*$H20</f>
        <v>0</v>
      </c>
      <c r="AH20">
        <f>IF(SUMIF('Ingredients Backend'!$AG$1:$EM$1,AH$3,'Ingredients Backend'!$AG19:$EM19)&gt;=1,1,0)*$H20</f>
        <v>0</v>
      </c>
      <c r="AI20">
        <f>IF(SUMIF('Ingredients Backend'!$AG$1:$EM$1,AI$3,'Ingredients Backend'!$AG19:$EM19)&gt;=1,1,0)*$H20</f>
        <v>0</v>
      </c>
      <c r="AJ20">
        <f>IF(SUMIF('Ingredients Backend'!$AG$1:$EM$1,AJ$3,'Ingredients Backend'!$AG19:$EM19)&gt;=1,1,0)*$H20</f>
        <v>284875.49</v>
      </c>
      <c r="AK20">
        <f>IF(SUMIF('Ingredients Backend'!$AG$1:$EM$1,AK$3,'Ingredients Backend'!$AG19:$EM19)&gt;=1,1,0)*$H20</f>
        <v>0</v>
      </c>
      <c r="AL20">
        <f>IF(SUMIF('Ingredients Backend'!$AG$1:$EM$1,AL$3,'Ingredients Backend'!$AG19:$EM19)&gt;=1,1,0)*$H20</f>
        <v>0</v>
      </c>
      <c r="AM20">
        <f>IF(SUMIF('Ingredients Backend'!$AG$1:$EM$1,AM$3,'Ingredients Backend'!$AG19:$EM19)&gt;=1,1,0)*$H20</f>
        <v>0</v>
      </c>
      <c r="AN20">
        <f>IF(SUMIF('Ingredients Backend'!$AG$1:$EM$1,AN$3,'Ingredients Backend'!$AG19:$EM19)&gt;=1,1,0)*$H20</f>
        <v>284875.49</v>
      </c>
      <c r="AO20">
        <f>IF(SUMIF('Ingredients Backend'!$AG$1:$EM$1,AO$3,'Ingredients Backend'!$AG19:$EM19)&gt;=1,1,0)*$H20</f>
        <v>0</v>
      </c>
      <c r="AP20">
        <f>IF(SUMIF('Ingredients Backend'!$AG$1:$EM$1,AP$3,'Ingredients Backend'!$AG19:$EM19)&gt;=1,1,0)*$H20</f>
        <v>0</v>
      </c>
      <c r="AQ20">
        <f>IF(SUMIF('Ingredients Backend'!$AG$1:$EM$1,AQ$3,'Ingredients Backend'!$AG19:$EM19)&gt;=1,1,0)*$H20</f>
        <v>0</v>
      </c>
      <c r="AR20">
        <f>IF(SUMIF('Ingredients Backend'!$AG$1:$EM$1,AR$3,'Ingredients Backend'!$AG19:$EM19)&gt;=1,1,0)*$H20</f>
        <v>0</v>
      </c>
      <c r="AS20">
        <f>IF(SUMIF('Ingredients Backend'!$AG$1:$EM$1,AS$3,'Ingredients Backend'!$AG19:$EM19)&gt;=1,1,0)*$H20</f>
        <v>0</v>
      </c>
      <c r="AT20">
        <f>IF(SUMIF('Ingredients Backend'!$AG$1:$EM$1,AT$3,'Ingredients Backend'!$AG19:$EM19)&gt;=1,1,0)*$H20</f>
        <v>0</v>
      </c>
      <c r="AU20">
        <f>IF(SUMIF('Ingredients Backend'!$AG$1:$EM$1,AU$3,'Ingredients Backend'!$AG19:$EM19)&gt;=1,1,0)*$H20</f>
        <v>0</v>
      </c>
      <c r="AV20">
        <f>IF(SUMIF('Ingredients Backend'!$AG$1:$EM$1,AV$3,'Ingredients Backend'!$AG19:$EM19)&gt;=1,1,0)*$H20</f>
        <v>0</v>
      </c>
      <c r="AW20">
        <f>IF(SUMIF('Ingredients Backend'!$AG$1:$EM$1,AW$3,'Ingredients Backend'!$AG19:$EM19)&gt;=1,1,0)*$H20</f>
        <v>0</v>
      </c>
      <c r="AX20">
        <f>IF(SUMIF('Ingredients Backend'!$AG$1:$EM$1,AX$3,'Ingredients Backend'!$AG19:$EM19)&gt;=1,1,0)*$H20</f>
        <v>284875.49</v>
      </c>
      <c r="AY20">
        <f>IF(SUMIF('Ingredients Backend'!$AG$1:$EM$1,AY$3,'Ingredients Backend'!$AG19:$EM19)&gt;=1,1,0)*$H20</f>
        <v>0</v>
      </c>
      <c r="AZ20">
        <f>IF(SUMIF('Ingredients Backend'!$AG$1:$EM$1,AZ$3,'Ingredients Backend'!$AG19:$EM19)&gt;=1,1,0)*$H20</f>
        <v>0</v>
      </c>
      <c r="BA20">
        <f>IF(SUMIF('Ingredients Backend'!$AG$1:$EM$1,BA$3,'Ingredients Backend'!$AG19:$EM19)&gt;=1,1,0)*$H20</f>
        <v>0</v>
      </c>
      <c r="BB20">
        <f>IF(SUMIF('Ingredients Backend'!$AG$1:$EM$1,BB$3,'Ingredients Backend'!$AG19:$EM19)&gt;=1,1,0)*$H20</f>
        <v>0</v>
      </c>
      <c r="BC20">
        <f>IF(SUMIF('Ingredients Backend'!$AG$1:$EM$1,BC$3,'Ingredients Backend'!$AG19:$EM19)&gt;=1,1,0)*$H20</f>
        <v>0</v>
      </c>
      <c r="BD20">
        <f>IF(SUMIF('Ingredients Backend'!$AG$1:$EM$1,BD$3,'Ingredients Backend'!$AG19:$EM19)&gt;=1,1,0)*$H20</f>
        <v>0</v>
      </c>
      <c r="BE20">
        <f>IF(SUMIF('Ingredients Backend'!$AG$1:$EM$1,BE$3,'Ingredients Backend'!$AG19:$EM19)&gt;=1,1,0)*$H20</f>
        <v>0</v>
      </c>
      <c r="BF20">
        <f>IF(SUMIF('Ingredients Backend'!$AG$1:$EM$1,BF$3,'Ingredients Backend'!$AG19:$EM19)&gt;=1,1,0)*$H20</f>
        <v>0</v>
      </c>
      <c r="BG20">
        <f>IF(SUMIF('Ingredients Backend'!$AG$1:$EM$1,BG$3,'Ingredients Backend'!$AG19:$EM19)&gt;=1,1,0)*$H20</f>
        <v>0</v>
      </c>
      <c r="BH20">
        <f>IF(SUMIF('Ingredients Backend'!$AG$1:$EM$1,BH$3,'Ingredients Backend'!$AG19:$EM19)&gt;=1,1,0)*$H20</f>
        <v>0</v>
      </c>
      <c r="BI20">
        <f>IF(SUMIF('Ingredients Backend'!$AG$1:$EM$1,BI$3,'Ingredients Backend'!$AG19:$EM19)&gt;=1,1,0)*$H20</f>
        <v>0</v>
      </c>
      <c r="BJ20">
        <f>IF(SUMIF('Ingredients Backend'!$AG$1:$EM$1,BJ$3,'Ingredients Backend'!$AG19:$EM19)&gt;=1,1,0)*$H20</f>
        <v>0</v>
      </c>
      <c r="BK20">
        <f>IF(SUMIF('Ingredients Backend'!$AG$1:$EM$1,BK$3,'Ingredients Backend'!$AG19:$EM19)&gt;=1,1,0)*$H20</f>
        <v>0</v>
      </c>
      <c r="BL20">
        <f>IF(SUMIF('Ingredients Backend'!$AG$1:$EM$1,BL$3,'Ingredients Backend'!$AG19:$EM19)&gt;=1,1,0)*$H20</f>
        <v>0</v>
      </c>
      <c r="BM20">
        <f>IF(SUMIF('Ingredients Backend'!$AG$1:$EM$1,BM$3,'Ingredients Backend'!$AG19:$EM19)&gt;=1,1,0)*$H20</f>
        <v>0</v>
      </c>
      <c r="BN20">
        <f>IF(SUMIF('Ingredients Backend'!$AG$1:$EM$1,BN$3,'Ingredients Backend'!$AG19:$EM19)&gt;=1,1,0)*$H20</f>
        <v>0</v>
      </c>
      <c r="BO20">
        <f>IF(SUMIF('Ingredients Backend'!$AG$1:$EM$1,BO$3,'Ingredients Backend'!$AG19:$EM19)&gt;=1,1,0)*$H20</f>
        <v>0</v>
      </c>
      <c r="BP20">
        <f>IF(SUMIF('Ingredients Backend'!$AG$1:$EM$1,BP$3,'Ingredients Backend'!$AG19:$EM19)&gt;=1,1,0)*$H20</f>
        <v>0</v>
      </c>
      <c r="BQ20">
        <f>IF(SUMIF('Ingredients Backend'!$AG$1:$EM$1,BQ$3,'Ingredients Backend'!$AG19:$EM19)&gt;=1,1,0)*$H20</f>
        <v>0</v>
      </c>
      <c r="BR20">
        <f>IF(SUMIF('Ingredients Backend'!$AG$1:$EM$1,BR$3,'Ingredients Backend'!$AG19:$EM19)&gt;=1,1,0)*$H20</f>
        <v>0</v>
      </c>
      <c r="BS20">
        <f>IF(SUMIF('Ingredients Backend'!$AG$1:$EM$1,BS$3,'Ingredients Backend'!$AG19:$EM19)&gt;=1,1,0)*$H20</f>
        <v>0</v>
      </c>
      <c r="BT20">
        <f>IF(SUMIF('Ingredients Backend'!$AG$1:$EM$1,BT$3,'Ingredients Backend'!$AG19:$EM19)&gt;=1,1,0)*$H20</f>
        <v>0</v>
      </c>
      <c r="BU20">
        <f>IF(SUMIF('Ingredients Backend'!$AG$1:$EM$1,BU$3,'Ingredients Backend'!$AG19:$EM19)&gt;=1,1,0)*$H20</f>
        <v>0</v>
      </c>
      <c r="BV20">
        <f>IF(SUMIF('Ingredients Backend'!$AG$1:$EM$1,BV$3,'Ingredients Backend'!$AG19:$EM19)&gt;=1,1,0)*$H20</f>
        <v>0</v>
      </c>
      <c r="BW20">
        <f>IF(SUMIF('Ingredients Backend'!$AG$1:$EM$1,BW$3,'Ingredients Backend'!$AG19:$EM19)&gt;=1,1,0)*$H20</f>
        <v>0</v>
      </c>
      <c r="BX20">
        <f>IF(SUMIF('Ingredients Backend'!$AG$1:$EM$1,BX$3,'Ingredients Backend'!$AG19:$EM19)&gt;=1,1,0)*$H20</f>
        <v>0</v>
      </c>
      <c r="BY20">
        <f>IF(SUMIF('Ingredients Backend'!$AG$1:$EM$1,BY$3,'Ingredients Backend'!$AG19:$EM19)&gt;=1,1,0)*$H20</f>
        <v>0</v>
      </c>
      <c r="BZ20">
        <f>IF(SUMIF('Ingredients Backend'!$AG$1:$EM$1,BZ$3,'Ingredients Backend'!$AG19:$EM19)&gt;=1,1,0)*$H20</f>
        <v>0</v>
      </c>
      <c r="CA20">
        <f>IF(SUMIF('Ingredients Backend'!$AG$1:$EM$1,CA$3,'Ingredients Backend'!$AG19:$EM19)&gt;=1,1,0)*$H20</f>
        <v>0</v>
      </c>
      <c r="CB20">
        <f>IF(SUMIF('Ingredients Backend'!$AG$1:$EM$1,CB$3,'Ingredients Backend'!$AG19:$EM19)&gt;=1,1,0)*$H20</f>
        <v>0</v>
      </c>
      <c r="CC20">
        <f>IF(SUMIF('Ingredients Backend'!$AG$1:$EM$1,CC$3,'Ingredients Backend'!$AG19:$EM19)&gt;=1,1,0)*$H20</f>
        <v>0</v>
      </c>
      <c r="CD20">
        <f>IF(SUMIF('Ingredients Backend'!$AG$1:$EM$1,CD$3,'Ingredients Backend'!$AG19:$EM19)&gt;=1,1,0)*$H20</f>
        <v>0</v>
      </c>
      <c r="CE20">
        <f>IF(SUMIF('Ingredients Backend'!$AG$1:$EM$1,CE$3,'Ingredients Backend'!$AG19:$EM19)&gt;=1,1,0)*$H20</f>
        <v>0</v>
      </c>
      <c r="CF20">
        <f>IF(SUMIF('Ingredients Backend'!$AG$1:$EM$1,CF$3,'Ingredients Backend'!$AG19:$EM19)&gt;=1,1,0)*$H20</f>
        <v>0</v>
      </c>
      <c r="CG20">
        <f>IF(SUMIF('Ingredients Backend'!$AG$1:$EM$1,CG$3,'Ingredients Backend'!$AG19:$EM19)&gt;=1,1,0)*$H20</f>
        <v>284875.49</v>
      </c>
      <c r="CH20">
        <f>IF(SUMIF('Ingredients Backend'!$AG$1:$EM$1,CH$3,'Ingredients Backend'!$AG19:$EM19)&gt;=1,1,0)*$H20</f>
        <v>0</v>
      </c>
      <c r="CI20">
        <f>IF(SUMIF('Ingredients Backend'!$AG$1:$EM$1,CI$3,'Ingredients Backend'!$AG19:$EM19)&gt;=1,1,0)*$H20</f>
        <v>0</v>
      </c>
      <c r="CJ20">
        <f>IF(SUMIF('Ingredients Backend'!$AG$1:$EM$1,CJ$3,'Ingredients Backend'!$AG19:$EM19)&gt;=1,1,0)*$H20</f>
        <v>0</v>
      </c>
      <c r="CK20">
        <f>IF(SUMIF('Ingredients Backend'!$AG$1:$EM$1,CK$3,'Ingredients Backend'!$AG19:$EM19)&gt;=1,1,0)*$H20</f>
        <v>0</v>
      </c>
      <c r="CL20">
        <f>IF(SUMIF('Ingredients Backend'!$AG$1:$EM$1,CL$3,'Ingredients Backend'!$AG19:$EM19)&gt;=1,1,0)*$H20</f>
        <v>0</v>
      </c>
      <c r="CM20">
        <f>IF(SUMIF('Ingredients Backend'!$AG$1:$EM$1,CM$3,'Ingredients Backend'!$AG19:$EM19)&gt;=1,1,0)*$H20</f>
        <v>0</v>
      </c>
      <c r="CN20">
        <f>IF(SUMIF('Ingredients Backend'!$AG$1:$EM$1,CN$3,'Ingredients Backend'!$AG19:$EM19)&gt;=1,1,0)*$H20</f>
        <v>0</v>
      </c>
      <c r="CO20">
        <f>IF(SUMIF('Ingredients Backend'!$AG$1:$EM$1,CO$3,'Ingredients Backend'!$AG19:$EM19)&gt;=1,1,0)*$H20</f>
        <v>0</v>
      </c>
      <c r="CP20">
        <f>IF(SUMIF('Ingredients Backend'!$AG$1:$EM$1,CP$3,'Ingredients Backend'!$AG19:$EM19)&gt;=1,1,0)*$H20</f>
        <v>0</v>
      </c>
      <c r="CQ20">
        <f>IF(SUMIF('Ingredients Backend'!$AG$1:$EM$1,CQ$3,'Ingredients Backend'!$AG19:$EM19)&gt;=1,1,0)*$H20</f>
        <v>0</v>
      </c>
      <c r="CR20">
        <f>IF(SUMIF('Ingredients Backend'!$AG$1:$EM$1,CR$3,'Ingredients Backend'!$AG19:$EM19)&gt;=1,1,0)*$H20</f>
        <v>0</v>
      </c>
      <c r="CS20">
        <f>IF(SUMIF('Ingredients Backend'!$AG$1:$EM$1,CS$3,'Ingredients Backend'!$AG19:$EM19)&gt;=1,1,0)*$H20</f>
        <v>0</v>
      </c>
      <c r="CT20">
        <f>IF(SUMIF('Ingredients Backend'!$AG$1:$EM$1,CT$3,'Ingredients Backend'!$AG19:$EM19)&gt;=1,1,0)*$H20</f>
        <v>0</v>
      </c>
      <c r="CU20">
        <f>IF(SUMIF('Ingredients Backend'!$AG$1:$EM$1,CU$3,'Ingredients Backend'!$AG19:$EM19)&gt;=1,1,0)*$H20</f>
        <v>0</v>
      </c>
      <c r="CV20">
        <f>IF(SUMIF('Ingredients Backend'!$AG$1:$EM$1,CV$3,'Ingredients Backend'!$AG19:$EM19)&gt;=1,1,0)*$H20</f>
        <v>0</v>
      </c>
      <c r="CW20">
        <f>IF(SUMIF('Ingredients Backend'!$AG$1:$EM$1,CW$3,'Ingredients Backend'!$AG19:$EM19)&gt;=1,1,0)*$H20</f>
        <v>0</v>
      </c>
      <c r="CX20">
        <f>IF(SUMIF('Ingredients Backend'!$AG$1:$EM$1,CX$3,'Ingredients Backend'!$AG19:$EM19)&gt;=1,1,0)*$H20</f>
        <v>0</v>
      </c>
      <c r="CY20">
        <f>IF(SUMIF('Ingredients Backend'!$AG$1:$EM$1,CY$3,'Ingredients Backend'!$AG19:$EM19)&gt;=1,1,0)*$H20</f>
        <v>0</v>
      </c>
      <c r="CZ20">
        <f>IF(SUMIF('Ingredients Backend'!$AG$1:$EM$1,CZ$3,'Ingredients Backend'!$AG19:$EM19)&gt;=1,1,0)*$H20</f>
        <v>0</v>
      </c>
      <c r="DA20">
        <f>IF(SUMIF('Ingredients Backend'!$AG$1:$EM$1,DA$3,'Ingredients Backend'!$AG19:$EM19)&gt;=1,1,0)*$H20</f>
        <v>0</v>
      </c>
      <c r="DB20">
        <f>IF(SUMIF('Ingredients Backend'!$AG$1:$EM$1,DB$3,'Ingredients Backend'!$AG19:$EM19)&gt;=1,1,0)*$H20</f>
        <v>0</v>
      </c>
      <c r="DC20">
        <f>IF(SUMIF('Ingredients Backend'!$AG$1:$EM$1,DC$3,'Ingredients Backend'!$AG19:$EM19)&gt;=1,1,0)*$H20</f>
        <v>0</v>
      </c>
      <c r="DD20">
        <f>IF(SUMIF('Ingredients Backend'!$AG$1:$EM$1,DD$3,'Ingredients Backend'!$AG19:$EM19)&gt;=1,1,0)*$H20</f>
        <v>0</v>
      </c>
      <c r="DE20">
        <f>IF(SUMIF('Ingredients Backend'!$AG$1:$EM$1,DE$3,'Ingredients Backend'!$AG19:$EM19)&gt;=1,1,0)*$H20</f>
        <v>0</v>
      </c>
      <c r="DF20">
        <f>IF(SUMIF('Ingredients Backend'!$AG$1:$EM$1,DF$3,'Ingredients Backend'!$AG19:$EM19)&gt;=1,1,0)*$H20</f>
        <v>0</v>
      </c>
      <c r="DG20">
        <f>IF(SUMIF('Ingredients Backend'!$AG$1:$EM$1,DG$3,'Ingredients Backend'!$AG19:$EM19)&gt;=1,1,0)*$H20</f>
        <v>284875.49</v>
      </c>
      <c r="DH20">
        <f>IF(SUMIF('Ingredients Backend'!$AG$1:$EM$1,DH$3,'Ingredients Backend'!$AG19:$EM19)&gt;=1,1,0)*$H20</f>
        <v>0</v>
      </c>
      <c r="DI20">
        <f>IF(SUMIF('Ingredients Backend'!$AG$1:$EM$1,DI$3,'Ingredients Backend'!$AG19:$EM19)&gt;=1,1,0)*$H20</f>
        <v>0</v>
      </c>
      <c r="DJ20">
        <f>IF(SUMIF('Ingredients Backend'!$AG$1:$EM$1,DJ$3,'Ingredients Backend'!$AG19:$EM19)&gt;=1,1,0)*$H20</f>
        <v>0</v>
      </c>
      <c r="DK20">
        <f>IF(SUMIF('Ingredients Backend'!$AG$1:$EM$1,DK$3,'Ingredients Backend'!$AG19:$EM19)&gt;=1,1,0)*$H20</f>
        <v>0</v>
      </c>
      <c r="DL20">
        <f>IF(SUMIF('Ingredients Backend'!$AG$1:$EM$1,DL$3,'Ingredients Backend'!$AG19:$EM19)&gt;=1,1,0)*$H20</f>
        <v>0</v>
      </c>
    </row>
    <row r="21" spans="1:116">
      <c r="A21" s="9" t="str">
        <f>_xlfn.XLOOKUP($E21,'Copy of Raw Data'!$E:$E,'Copy of Raw Data'!A:A,"ERROR",0,1)</f>
        <v>US</v>
      </c>
      <c r="B21" s="9" t="str">
        <f>_xlfn.XLOOKUP($E21,'Copy of Raw Data'!$E:$E,'Copy of Raw Data'!B:B,"ERROR",0,1)</f>
        <v>Hair Mousses</v>
      </c>
      <c r="C21" s="9" t="str">
        <f>_xlfn.XLOOKUP($E21,'Copy of Raw Data'!$E:$E,'Copy of Raw Data'!C:C,"ERROR",0,1)</f>
        <v>l'oreal</v>
      </c>
      <c r="D21" s="9" t="str">
        <f>_xlfn.XLOOKUP($E21,'Copy of Raw Data'!$E:$E,'Copy of Raw Data'!D:D,"ERROR",0,1)</f>
        <v>www.amazon.com/dp/B00ID13Z2S</v>
      </c>
      <c r="E21" s="9" t="s">
        <v>103</v>
      </c>
      <c r="F21" s="9" t="str">
        <f>_xlfn.XLOOKUP($E21,'Copy of Raw Data'!$E:$E,'Copy of Raw Data'!F:F,"ERROR",0,1)</f>
        <v>L'Oreal Paris Hair Care Advanced Hairstyle Boost It Volume Inject Mousse, 8.3 Ounce</v>
      </c>
      <c r="G21" s="9">
        <f>_xlfn.XLOOKUP($E21,'Copy of Raw Data'!$E:$E,'Copy of Raw Data'!G:G,"ERROR",0,1)</f>
        <v>50469</v>
      </c>
      <c r="H21" s="9">
        <f>_xlfn.XLOOKUP($E21,'Copy of Raw Data'!$E:$E,'Copy of Raw Data'!H:H,"ERROR",0,1)</f>
        <v>269538.62</v>
      </c>
      <c r="I21" s="9">
        <f>_xlfn.XLOOKUP($E21,'Copy of Raw Data'!$E:$E,'Copy of Raw Data'!I:I,"ERROR",0,1)</f>
        <v>0.0107711323142511</v>
      </c>
      <c r="J21" s="9" t="str">
        <f>_xlfn.XLOOKUP($E21,'Copy of Raw Data'!$E:$E,'Copy of Raw Data'!J:J,"ERROR",0,1)</f>
        <v>Yes</v>
      </c>
      <c r="K21" s="15"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 to 10</v>
      </c>
      <c r="L21" s="9">
        <f>_xlfn.XLOOKUP($E21,'Copy of Raw Data'!$E:$E,'Copy of Raw Data'!L:L,"ERROR",0,1)</f>
        <v>5.5</v>
      </c>
      <c r="M21" s="15"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 to 10</v>
      </c>
      <c r="N21" s="9">
        <f>_xlfn.XLOOKUP($E21,'Copy of Raw Data'!$E:$E,'Copy of Raw Data'!N:N,"ERROR",0,1)</f>
        <v>6.95</v>
      </c>
      <c r="O21" s="15"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20% to 25%</v>
      </c>
      <c r="P21" s="16">
        <f t="shared" si="2"/>
        <v>0.20863309352518</v>
      </c>
      <c r="Q21" s="9">
        <f>_xlfn.XLOOKUP($E21,'Copy of Raw Data'!$E:$E,'Copy of Raw Data'!Q:Q,"ERROR",0,1)</f>
        <v>8.3</v>
      </c>
      <c r="R21" s="9" t="str">
        <f>_xlfn.XLOOKUP($E21,'Copy of Raw Data'!$E:$E,'Copy of Raw Data'!R:R,"ERROR",0,1)</f>
        <v>oz</v>
      </c>
      <c r="S21" s="17">
        <f t="shared" si="3"/>
        <v>0.662650602409638</v>
      </c>
      <c r="T21" s="9" t="str">
        <f t="array" ref="T21">_xlfn.IFS(AND(S21&gt;0,S21&lt;=0.05),"0 to 0.05",AND(S21&gt;0.05,S21&lt;=0.1),"0.05 to 0.1",AND(S21&gt;0.1,S21&lt;=0.2),"0.1 to 0.2",AND(S21&gt;0.2,S21&lt;=0.3),"0.2 to 0.3",AND(S21&gt;0.3,S21&lt;=0.4),"0.3 to 0.4",AND(S21&gt;0.4,S21&lt;=0.5),"0.4 to 0.5",AND(S21&gt;0.5,S21&lt;=0.75),"0.5 to 0.75",AND(S21&gt;0.75,S21&lt;=1),"0.75 to 1",AND(S21&gt;1,S21&lt;=2),"1 to 2",AND(S21&gt;2,S21&lt;=3),"2 to 3",AND(S21&gt;3,S21&lt;=4),"3 to 4",AND(S21&gt;4,S21&lt;=5),"4 to 5",AND(S21&gt;5,S21&lt;=10),"5 to 10",S21&gt;10,"10+")</f>
        <v>0.5 to 0.75</v>
      </c>
      <c r="U21" s="17"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7">
        <f t="shared" si="4"/>
        <v>0.0283175312002151</v>
      </c>
      <c r="W21" s="17"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7">
        <f t="shared" si="5"/>
        <v>0.0224095570649184</v>
      </c>
      <c r="Y21" s="9"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8 to 10</v>
      </c>
      <c r="Z21" s="17">
        <f t="array" ref="Z21">_xlfn.IFS(AA21="oz",_xlfn.IFS(R21="oz",Q21,R21="fl oz",Q21*1.04,R21="ml",Q21*0.0338),AA21="fl oz",_xlfn.IFS(R21="oz",Q21/1.04,R21="fl oz",Q21,R21="ml",Q21*0.0338/1.04),AA21="ml",_xlfn.IFS(R21="oz",Q21/0.0338,R21="fl oz",Q21*1.04/0.0338,R21="ml",Q21))</f>
        <v>8.3</v>
      </c>
      <c r="AA21" s="9" t="str">
        <f>_xlfn.XLOOKUP($E21,'Copy of Raw Data'!$E:$E,'Copy of Raw Data'!AA:AA,"ERROR",0,1)</f>
        <v>oz</v>
      </c>
      <c r="AB21" s="9" t="str">
        <f>_xlfn.XLOOKUP($E21,'Copy of Raw Data'!$E:$E,'Copy of Raw Data'!AB:AB,"ERROR",0,1)</f>
        <v>Spray Can</v>
      </c>
      <c r="AC21" s="9" t="str">
        <f>_xlfn.XLOOKUP($E21,'Copy of Raw Data'!$E:$E,'Copy of Raw Data'!AC:AC,"ERROR",0,1)</f>
        <v>Pack of 1</v>
      </c>
      <c r="AD21" s="9" t="str">
        <f>_xlfn.XLOOKUP($E21,'Copy of Raw Data'!$E:$E,'Copy of Raw Data'!AD:AD,"ERROR",0,1)</f>
        <v>Volumizing, Lightweight, Hold, Heat Protection</v>
      </c>
      <c r="AE21" s="9" t="str">
        <f>_xlfn.XLOOKUP($E21,'Copy of Raw Data'!$E:$E,'Copy of Raw Data'!AO:AO,"ERROR",0,1)</f>
        <v>Dairy Free</v>
      </c>
      <c r="AF21" s="9" t="str">
        <f>_xlfn.XLOOKUP($E21,'Copy of Raw Data'!$E:$E,'Copy of Raw Data'!AZ:AZ,"ERROR",0,1)</f>
        <v>Water, Arginine</v>
      </c>
      <c r="AG21">
        <f>IF(SUMIF('Ingredients Backend'!$AG$1:$EM$1,AG$3,'Ingredients Backend'!$AG20:$EM20)&gt;=1,1,0)*$H21</f>
        <v>0</v>
      </c>
      <c r="AH21">
        <f>IF(SUMIF('Ingredients Backend'!$AG$1:$EM$1,AH$3,'Ingredients Backend'!$AG20:$EM20)&gt;=1,1,0)*$H21</f>
        <v>0</v>
      </c>
      <c r="AI21">
        <f>IF(SUMIF('Ingredients Backend'!$AG$1:$EM$1,AI$3,'Ingredients Backend'!$AG20:$EM20)&gt;=1,1,0)*$H21</f>
        <v>0</v>
      </c>
      <c r="AJ21">
        <f>IF(SUMIF('Ingredients Backend'!$AG$1:$EM$1,AJ$3,'Ingredients Backend'!$AG20:$EM20)&gt;=1,1,0)*$H21</f>
        <v>0</v>
      </c>
      <c r="AK21">
        <f>IF(SUMIF('Ingredients Backend'!$AG$1:$EM$1,AK$3,'Ingredients Backend'!$AG20:$EM20)&gt;=1,1,0)*$H21</f>
        <v>0</v>
      </c>
      <c r="AL21">
        <f>IF(SUMIF('Ingredients Backend'!$AG$1:$EM$1,AL$3,'Ingredients Backend'!$AG20:$EM20)&gt;=1,1,0)*$H21</f>
        <v>0</v>
      </c>
      <c r="AM21">
        <f>IF(SUMIF('Ingredients Backend'!$AG$1:$EM$1,AM$3,'Ingredients Backend'!$AG20:$EM20)&gt;=1,1,0)*$H21</f>
        <v>269538.62</v>
      </c>
      <c r="AN21">
        <f>IF(SUMIF('Ingredients Backend'!$AG$1:$EM$1,AN$3,'Ingredients Backend'!$AG20:$EM20)&gt;=1,1,0)*$H21</f>
        <v>0</v>
      </c>
      <c r="AO21">
        <f>IF(SUMIF('Ingredients Backend'!$AG$1:$EM$1,AO$3,'Ingredients Backend'!$AG20:$EM20)&gt;=1,1,0)*$H21</f>
        <v>0</v>
      </c>
      <c r="AP21">
        <f>IF(SUMIF('Ingredients Backend'!$AG$1:$EM$1,AP$3,'Ingredients Backend'!$AG20:$EM20)&gt;=1,1,0)*$H21</f>
        <v>0</v>
      </c>
      <c r="AQ21">
        <f>IF(SUMIF('Ingredients Backend'!$AG$1:$EM$1,AQ$3,'Ingredients Backend'!$AG20:$EM20)&gt;=1,1,0)*$H21</f>
        <v>0</v>
      </c>
      <c r="AR21">
        <f>IF(SUMIF('Ingredients Backend'!$AG$1:$EM$1,AR$3,'Ingredients Backend'!$AG20:$EM20)&gt;=1,1,0)*$H21</f>
        <v>0</v>
      </c>
      <c r="AS21">
        <f>IF(SUMIF('Ingredients Backend'!$AG$1:$EM$1,AS$3,'Ingredients Backend'!$AG20:$EM20)&gt;=1,1,0)*$H21</f>
        <v>0</v>
      </c>
      <c r="AT21">
        <f>IF(SUMIF('Ingredients Backend'!$AG$1:$EM$1,AT$3,'Ingredients Backend'!$AG20:$EM20)&gt;=1,1,0)*$H21</f>
        <v>0</v>
      </c>
      <c r="AU21">
        <f>IF(SUMIF('Ingredients Backend'!$AG$1:$EM$1,AU$3,'Ingredients Backend'!$AG20:$EM20)&gt;=1,1,0)*$H21</f>
        <v>0</v>
      </c>
      <c r="AV21">
        <f>IF(SUMIF('Ingredients Backend'!$AG$1:$EM$1,AV$3,'Ingredients Backend'!$AG20:$EM20)&gt;=1,1,0)*$H21</f>
        <v>0</v>
      </c>
      <c r="AW21">
        <f>IF(SUMIF('Ingredients Backend'!$AG$1:$EM$1,AW$3,'Ingredients Backend'!$AG20:$EM20)&gt;=1,1,0)*$H21</f>
        <v>0</v>
      </c>
      <c r="AX21">
        <f>IF(SUMIF('Ingredients Backend'!$AG$1:$EM$1,AX$3,'Ingredients Backend'!$AG20:$EM20)&gt;=1,1,0)*$H21</f>
        <v>0</v>
      </c>
      <c r="AY21">
        <f>IF(SUMIF('Ingredients Backend'!$AG$1:$EM$1,AY$3,'Ingredients Backend'!$AG20:$EM20)&gt;=1,1,0)*$H21</f>
        <v>0</v>
      </c>
      <c r="AZ21">
        <f>IF(SUMIF('Ingredients Backend'!$AG$1:$EM$1,AZ$3,'Ingredients Backend'!$AG20:$EM20)&gt;=1,1,0)*$H21</f>
        <v>0</v>
      </c>
      <c r="BA21">
        <f>IF(SUMIF('Ingredients Backend'!$AG$1:$EM$1,BA$3,'Ingredients Backend'!$AG20:$EM20)&gt;=1,1,0)*$H21</f>
        <v>0</v>
      </c>
      <c r="BB21">
        <f>IF(SUMIF('Ingredients Backend'!$AG$1:$EM$1,BB$3,'Ingredients Backend'!$AG20:$EM20)&gt;=1,1,0)*$H21</f>
        <v>0</v>
      </c>
      <c r="BC21">
        <f>IF(SUMIF('Ingredients Backend'!$AG$1:$EM$1,BC$3,'Ingredients Backend'!$AG20:$EM20)&gt;=1,1,0)*$H21</f>
        <v>0</v>
      </c>
      <c r="BD21">
        <f>IF(SUMIF('Ingredients Backend'!$AG$1:$EM$1,BD$3,'Ingredients Backend'!$AG20:$EM20)&gt;=1,1,0)*$H21</f>
        <v>0</v>
      </c>
      <c r="BE21">
        <f>IF(SUMIF('Ingredients Backend'!$AG$1:$EM$1,BE$3,'Ingredients Backend'!$AG20:$EM20)&gt;=1,1,0)*$H21</f>
        <v>0</v>
      </c>
      <c r="BF21">
        <f>IF(SUMIF('Ingredients Backend'!$AG$1:$EM$1,BF$3,'Ingredients Backend'!$AG20:$EM20)&gt;=1,1,0)*$H21</f>
        <v>0</v>
      </c>
      <c r="BG21">
        <f>IF(SUMIF('Ingredients Backend'!$AG$1:$EM$1,BG$3,'Ingredients Backend'!$AG20:$EM20)&gt;=1,1,0)*$H21</f>
        <v>0</v>
      </c>
      <c r="BH21">
        <f>IF(SUMIF('Ingredients Backend'!$AG$1:$EM$1,BH$3,'Ingredients Backend'!$AG20:$EM20)&gt;=1,1,0)*$H21</f>
        <v>0</v>
      </c>
      <c r="BI21">
        <f>IF(SUMIF('Ingredients Backend'!$AG$1:$EM$1,BI$3,'Ingredients Backend'!$AG20:$EM20)&gt;=1,1,0)*$H21</f>
        <v>0</v>
      </c>
      <c r="BJ21">
        <f>IF(SUMIF('Ingredients Backend'!$AG$1:$EM$1,BJ$3,'Ingredients Backend'!$AG20:$EM20)&gt;=1,1,0)*$H21</f>
        <v>0</v>
      </c>
      <c r="BK21">
        <f>IF(SUMIF('Ingredients Backend'!$AG$1:$EM$1,BK$3,'Ingredients Backend'!$AG20:$EM20)&gt;=1,1,0)*$H21</f>
        <v>0</v>
      </c>
      <c r="BL21">
        <f>IF(SUMIF('Ingredients Backend'!$AG$1:$EM$1,BL$3,'Ingredients Backend'!$AG20:$EM20)&gt;=1,1,0)*$H21</f>
        <v>0</v>
      </c>
      <c r="BM21">
        <f>IF(SUMIF('Ingredients Backend'!$AG$1:$EM$1,BM$3,'Ingredients Backend'!$AG20:$EM20)&gt;=1,1,0)*$H21</f>
        <v>0</v>
      </c>
      <c r="BN21">
        <f>IF(SUMIF('Ingredients Backend'!$AG$1:$EM$1,BN$3,'Ingredients Backend'!$AG20:$EM20)&gt;=1,1,0)*$H21</f>
        <v>0</v>
      </c>
      <c r="BO21">
        <f>IF(SUMIF('Ingredients Backend'!$AG$1:$EM$1,BO$3,'Ingredients Backend'!$AG20:$EM20)&gt;=1,1,0)*$H21</f>
        <v>0</v>
      </c>
      <c r="BP21">
        <f>IF(SUMIF('Ingredients Backend'!$AG$1:$EM$1,BP$3,'Ingredients Backend'!$AG20:$EM20)&gt;=1,1,0)*$H21</f>
        <v>0</v>
      </c>
      <c r="BQ21">
        <f>IF(SUMIF('Ingredients Backend'!$AG$1:$EM$1,BQ$3,'Ingredients Backend'!$AG20:$EM20)&gt;=1,1,0)*$H21</f>
        <v>0</v>
      </c>
      <c r="BR21">
        <f>IF(SUMIF('Ingredients Backend'!$AG$1:$EM$1,BR$3,'Ingredients Backend'!$AG20:$EM20)&gt;=1,1,0)*$H21</f>
        <v>0</v>
      </c>
      <c r="BS21">
        <f>IF(SUMIF('Ingredients Backend'!$AG$1:$EM$1,BS$3,'Ingredients Backend'!$AG20:$EM20)&gt;=1,1,0)*$H21</f>
        <v>0</v>
      </c>
      <c r="BT21">
        <f>IF(SUMIF('Ingredients Backend'!$AG$1:$EM$1,BT$3,'Ingredients Backend'!$AG20:$EM20)&gt;=1,1,0)*$H21</f>
        <v>0</v>
      </c>
      <c r="BU21">
        <f>IF(SUMIF('Ingredients Backend'!$AG$1:$EM$1,BU$3,'Ingredients Backend'!$AG20:$EM20)&gt;=1,1,0)*$H21</f>
        <v>0</v>
      </c>
      <c r="BV21">
        <f>IF(SUMIF('Ingredients Backend'!$AG$1:$EM$1,BV$3,'Ingredients Backend'!$AG20:$EM20)&gt;=1,1,0)*$H21</f>
        <v>0</v>
      </c>
      <c r="BW21">
        <f>IF(SUMIF('Ingredients Backend'!$AG$1:$EM$1,BW$3,'Ingredients Backend'!$AG20:$EM20)&gt;=1,1,0)*$H21</f>
        <v>0</v>
      </c>
      <c r="BX21">
        <f>IF(SUMIF('Ingredients Backend'!$AG$1:$EM$1,BX$3,'Ingredients Backend'!$AG20:$EM20)&gt;=1,1,0)*$H21</f>
        <v>0</v>
      </c>
      <c r="BY21">
        <f>IF(SUMIF('Ingredients Backend'!$AG$1:$EM$1,BY$3,'Ingredients Backend'!$AG20:$EM20)&gt;=1,1,0)*$H21</f>
        <v>0</v>
      </c>
      <c r="BZ21">
        <f>IF(SUMIF('Ingredients Backend'!$AG$1:$EM$1,BZ$3,'Ingredients Backend'!$AG20:$EM20)&gt;=1,1,0)*$H21</f>
        <v>0</v>
      </c>
      <c r="CA21">
        <f>IF(SUMIF('Ingredients Backend'!$AG$1:$EM$1,CA$3,'Ingredients Backend'!$AG20:$EM20)&gt;=1,1,0)*$H21</f>
        <v>0</v>
      </c>
      <c r="CB21">
        <f>IF(SUMIF('Ingredients Backend'!$AG$1:$EM$1,CB$3,'Ingredients Backend'!$AG20:$EM20)&gt;=1,1,0)*$H21</f>
        <v>0</v>
      </c>
      <c r="CC21">
        <f>IF(SUMIF('Ingredients Backend'!$AG$1:$EM$1,CC$3,'Ingredients Backend'!$AG20:$EM20)&gt;=1,1,0)*$H21</f>
        <v>0</v>
      </c>
      <c r="CD21">
        <f>IF(SUMIF('Ingredients Backend'!$AG$1:$EM$1,CD$3,'Ingredients Backend'!$AG20:$EM20)&gt;=1,1,0)*$H21</f>
        <v>0</v>
      </c>
      <c r="CE21">
        <f>IF(SUMIF('Ingredients Backend'!$AG$1:$EM$1,CE$3,'Ingredients Backend'!$AG20:$EM20)&gt;=1,1,0)*$H21</f>
        <v>0</v>
      </c>
      <c r="CF21">
        <f>IF(SUMIF('Ingredients Backend'!$AG$1:$EM$1,CF$3,'Ingredients Backend'!$AG20:$EM20)&gt;=1,1,0)*$H21</f>
        <v>0</v>
      </c>
      <c r="CG21">
        <f>IF(SUMIF('Ingredients Backend'!$AG$1:$EM$1,CG$3,'Ingredients Backend'!$AG20:$EM20)&gt;=1,1,0)*$H21</f>
        <v>0</v>
      </c>
      <c r="CH21">
        <f>IF(SUMIF('Ingredients Backend'!$AG$1:$EM$1,CH$3,'Ingredients Backend'!$AG20:$EM20)&gt;=1,1,0)*$H21</f>
        <v>0</v>
      </c>
      <c r="CI21">
        <f>IF(SUMIF('Ingredients Backend'!$AG$1:$EM$1,CI$3,'Ingredients Backend'!$AG20:$EM20)&gt;=1,1,0)*$H21</f>
        <v>0</v>
      </c>
      <c r="CJ21">
        <f>IF(SUMIF('Ingredients Backend'!$AG$1:$EM$1,CJ$3,'Ingredients Backend'!$AG20:$EM20)&gt;=1,1,0)*$H21</f>
        <v>0</v>
      </c>
      <c r="CK21">
        <f>IF(SUMIF('Ingredients Backend'!$AG$1:$EM$1,CK$3,'Ingredients Backend'!$AG20:$EM20)&gt;=1,1,0)*$H21</f>
        <v>0</v>
      </c>
      <c r="CL21">
        <f>IF(SUMIF('Ingredients Backend'!$AG$1:$EM$1,CL$3,'Ingredients Backend'!$AG20:$EM20)&gt;=1,1,0)*$H21</f>
        <v>0</v>
      </c>
      <c r="CM21">
        <f>IF(SUMIF('Ingredients Backend'!$AG$1:$EM$1,CM$3,'Ingredients Backend'!$AG20:$EM20)&gt;=1,1,0)*$H21</f>
        <v>0</v>
      </c>
      <c r="CN21">
        <f>IF(SUMIF('Ingredients Backend'!$AG$1:$EM$1,CN$3,'Ingredients Backend'!$AG20:$EM20)&gt;=1,1,0)*$H21</f>
        <v>0</v>
      </c>
      <c r="CO21">
        <f>IF(SUMIF('Ingredients Backend'!$AG$1:$EM$1,CO$3,'Ingredients Backend'!$AG20:$EM20)&gt;=1,1,0)*$H21</f>
        <v>0</v>
      </c>
      <c r="CP21">
        <f>IF(SUMIF('Ingredients Backend'!$AG$1:$EM$1,CP$3,'Ingredients Backend'!$AG20:$EM20)&gt;=1,1,0)*$H21</f>
        <v>0</v>
      </c>
      <c r="CQ21">
        <f>IF(SUMIF('Ingredients Backend'!$AG$1:$EM$1,CQ$3,'Ingredients Backend'!$AG20:$EM20)&gt;=1,1,0)*$H21</f>
        <v>0</v>
      </c>
      <c r="CR21">
        <f>IF(SUMIF('Ingredients Backend'!$AG$1:$EM$1,CR$3,'Ingredients Backend'!$AG20:$EM20)&gt;=1,1,0)*$H21</f>
        <v>0</v>
      </c>
      <c r="CS21">
        <f>IF(SUMIF('Ingredients Backend'!$AG$1:$EM$1,CS$3,'Ingredients Backend'!$AG20:$EM20)&gt;=1,1,0)*$H21</f>
        <v>0</v>
      </c>
      <c r="CT21">
        <f>IF(SUMIF('Ingredients Backend'!$AG$1:$EM$1,CT$3,'Ingredients Backend'!$AG20:$EM20)&gt;=1,1,0)*$H21</f>
        <v>0</v>
      </c>
      <c r="CU21">
        <f>IF(SUMIF('Ingredients Backend'!$AG$1:$EM$1,CU$3,'Ingredients Backend'!$AG20:$EM20)&gt;=1,1,0)*$H21</f>
        <v>0</v>
      </c>
      <c r="CV21">
        <f>IF(SUMIF('Ingredients Backend'!$AG$1:$EM$1,CV$3,'Ingredients Backend'!$AG20:$EM20)&gt;=1,1,0)*$H21</f>
        <v>0</v>
      </c>
      <c r="CW21">
        <f>IF(SUMIF('Ingredients Backend'!$AG$1:$EM$1,CW$3,'Ingredients Backend'!$AG20:$EM20)&gt;=1,1,0)*$H21</f>
        <v>0</v>
      </c>
      <c r="CX21">
        <f>IF(SUMIF('Ingredients Backend'!$AG$1:$EM$1,CX$3,'Ingredients Backend'!$AG20:$EM20)&gt;=1,1,0)*$H21</f>
        <v>0</v>
      </c>
      <c r="CY21">
        <f>IF(SUMIF('Ingredients Backend'!$AG$1:$EM$1,CY$3,'Ingredients Backend'!$AG20:$EM20)&gt;=1,1,0)*$H21</f>
        <v>0</v>
      </c>
      <c r="CZ21">
        <f>IF(SUMIF('Ingredients Backend'!$AG$1:$EM$1,CZ$3,'Ingredients Backend'!$AG20:$EM20)&gt;=1,1,0)*$H21</f>
        <v>0</v>
      </c>
      <c r="DA21">
        <f>IF(SUMIF('Ingredients Backend'!$AG$1:$EM$1,DA$3,'Ingredients Backend'!$AG20:$EM20)&gt;=1,1,0)*$H21</f>
        <v>0</v>
      </c>
      <c r="DB21">
        <f>IF(SUMIF('Ingredients Backend'!$AG$1:$EM$1,DB$3,'Ingredients Backend'!$AG20:$EM20)&gt;=1,1,0)*$H21</f>
        <v>0</v>
      </c>
      <c r="DC21">
        <f>IF(SUMIF('Ingredients Backend'!$AG$1:$EM$1,DC$3,'Ingredients Backend'!$AG20:$EM20)&gt;=1,1,0)*$H21</f>
        <v>0</v>
      </c>
      <c r="DD21">
        <f>IF(SUMIF('Ingredients Backend'!$AG$1:$EM$1,DD$3,'Ingredients Backend'!$AG20:$EM20)&gt;=1,1,0)*$H21</f>
        <v>0</v>
      </c>
      <c r="DE21">
        <f>IF(SUMIF('Ingredients Backend'!$AG$1:$EM$1,DE$3,'Ingredients Backend'!$AG20:$EM20)&gt;=1,1,0)*$H21</f>
        <v>0</v>
      </c>
      <c r="DF21">
        <f>IF(SUMIF('Ingredients Backend'!$AG$1:$EM$1,DF$3,'Ingredients Backend'!$AG20:$EM20)&gt;=1,1,0)*$H21</f>
        <v>0</v>
      </c>
      <c r="DG21">
        <f>IF(SUMIF('Ingredients Backend'!$AG$1:$EM$1,DG$3,'Ingredients Backend'!$AG20:$EM20)&gt;=1,1,0)*$H21</f>
        <v>0</v>
      </c>
      <c r="DH21">
        <f>IF(SUMIF('Ingredients Backend'!$AG$1:$EM$1,DH$3,'Ingredients Backend'!$AG20:$EM20)&gt;=1,1,0)*$H21</f>
        <v>0</v>
      </c>
      <c r="DI21">
        <f>IF(SUMIF('Ingredients Backend'!$AG$1:$EM$1,DI$3,'Ingredients Backend'!$AG20:$EM20)&gt;=1,1,0)*$H21</f>
        <v>269538.62</v>
      </c>
      <c r="DJ21">
        <f>IF(SUMIF('Ingredients Backend'!$AG$1:$EM$1,DJ$3,'Ingredients Backend'!$AG20:$EM20)&gt;=1,1,0)*$H21</f>
        <v>0</v>
      </c>
      <c r="DK21">
        <f>IF(SUMIF('Ingredients Backend'!$AG$1:$EM$1,DK$3,'Ingredients Backend'!$AG20:$EM20)&gt;=1,1,0)*$H21</f>
        <v>0</v>
      </c>
      <c r="DL21">
        <f>IF(SUMIF('Ingredients Backend'!$AG$1:$EM$1,DL$3,'Ingredients Backend'!$AG20:$EM20)&gt;=1,1,0)*$H21</f>
        <v>0</v>
      </c>
    </row>
    <row r="22" spans="1:116">
      <c r="A22" s="9" t="str">
        <f>_xlfn.XLOOKUP($E22,'Copy of Raw Data'!$E:$E,'Copy of Raw Data'!A:A,"ERROR",0,1)</f>
        <v>US</v>
      </c>
      <c r="B22" s="9" t="str">
        <f>_xlfn.XLOOKUP($E22,'Copy of Raw Data'!$E:$E,'Copy of Raw Data'!B:B,"ERROR",0,1)</f>
        <v>Hair Mousses</v>
      </c>
      <c r="C22" s="9" t="str">
        <f>_xlfn.XLOOKUP($E22,'Copy of Raw Data'!$E:$E,'Copy of Raw Data'!C:C,"ERROR",0,1)</f>
        <v>OUAI</v>
      </c>
      <c r="D22" s="9" t="str">
        <f>_xlfn.XLOOKUP($E22,'Copy of Raw Data'!$E:$E,'Copy of Raw Data'!D:D,"ERROR",0,1)</f>
        <v>www.amazon.com/dp/B07CJD1GT7</v>
      </c>
      <c r="E22" s="9" t="s">
        <v>107</v>
      </c>
      <c r="F22" s="9" t="str">
        <f>_xlfn.XLOOKUP($E22,'Copy of Raw Data'!$E:$E,'Copy of Raw Data'!F:F,"ERROR",0,1)</f>
        <v>OUAI Air Dry Foam - Hair Mousse for Perfect Beach Waves - With Kale and Carrot Extract to Condition, Detangle and Protect Hair - Paraben, Phthalate and Sulfate Free Hair Styling Products (4 Oz)</v>
      </c>
      <c r="G22" s="9">
        <f>_xlfn.XLOOKUP($E22,'Copy of Raw Data'!$E:$E,'Copy of Raw Data'!G:G,"ERROR",0,1)</f>
        <v>9209</v>
      </c>
      <c r="H22" s="9">
        <f>_xlfn.XLOOKUP($E22,'Copy of Raw Data'!$E:$E,'Copy of Raw Data'!H:H,"ERROR",0,1)</f>
        <v>253351.67</v>
      </c>
      <c r="I22" s="9">
        <f>_xlfn.XLOOKUP($E22,'Copy of Raw Data'!$E:$E,'Copy of Raw Data'!I:I,"ERROR",0,1)</f>
        <v>0.010448142048255</v>
      </c>
      <c r="J22" s="9" t="str">
        <f>_xlfn.XLOOKUP($E22,'Copy of Raw Data'!$E:$E,'Copy of Raw Data'!J:J,"ERROR",0,1)</f>
        <v>Yes</v>
      </c>
      <c r="K22" s="15"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_xlfn.XLOOKUP($E22,'Copy of Raw Data'!$E:$E,'Copy of Raw Data'!L:L,"ERROR",0,1)</f>
        <v>27.67</v>
      </c>
      <c r="M22" s="15"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_xlfn.XLOOKUP($E22,'Copy of Raw Data'!$E:$E,'Copy of Raw Data'!N:N,"ERROR",0,1)</f>
        <v>28.1</v>
      </c>
      <c r="O22" s="15"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0% to 2%</v>
      </c>
      <c r="P22" s="16">
        <f t="shared" si="2"/>
        <v>0.0153024911032028</v>
      </c>
      <c r="Q22" s="9">
        <f>_xlfn.XLOOKUP($E22,'Copy of Raw Data'!$E:$E,'Copy of Raw Data'!Q:Q,"ERROR",0,1)</f>
        <v>120</v>
      </c>
      <c r="R22" s="9" t="str">
        <f>_xlfn.XLOOKUP($E22,'Copy of Raw Data'!$E:$E,'Copy of Raw Data'!R:R,"ERROR",0,1)</f>
        <v>ml</v>
      </c>
      <c r="S22" s="17">
        <f t="shared" si="3"/>
        <v>6.82199211045365</v>
      </c>
      <c r="T22" s="9" t="str">
        <f t="array" ref="T22">_xlfn.IFS(AND(S22&gt;0,S22&lt;=0.05),"0 to 0.05",AND(S22&gt;0.05,S22&lt;=0.1),"0.05 to 0.1",AND(S22&gt;0.1,S22&lt;=0.2),"0.1 to 0.2",AND(S22&gt;0.2,S22&lt;=0.3),"0.2 to 0.3",AND(S22&gt;0.3,S22&lt;=0.4),"0.3 to 0.4",AND(S22&gt;0.4,S22&lt;=0.5),"0.4 to 0.5",AND(S22&gt;0.5,S22&lt;=0.75),"0.5 to 0.75",AND(S22&gt;0.75,S22&lt;=1),"0.75 to 1",AND(S22&gt;1,S22&lt;=2),"1 to 2",AND(S22&gt;2,S22&lt;=3),"2 to 3",AND(S22&gt;3,S22&lt;=4),"3 to 4",AND(S22&gt;4,S22&lt;=5),"4 to 5",AND(S22&gt;5,S22&lt;=10),"5 to 10",S22&gt;10,"10+")</f>
        <v>5 to 10</v>
      </c>
      <c r="U22" s="17"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0.2 to 0.3</v>
      </c>
      <c r="V22" s="17">
        <f t="shared" si="4"/>
        <v>0.234291778476373</v>
      </c>
      <c r="W22" s="17"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0.2 to 0.3</v>
      </c>
      <c r="X22" s="17">
        <f t="shared" si="5"/>
        <v>0.230706530620685</v>
      </c>
      <c r="Y22" s="9"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4 to 6</v>
      </c>
      <c r="Z22" s="17">
        <f t="array" ref="Z22">_xlfn.IFS(AA22="oz",_xlfn.IFS(R22="oz",Q22,R22="fl oz",Q22*1.04,R22="ml",Q22*0.0338),AA22="fl oz",_xlfn.IFS(R22="oz",Q22/1.04,R22="fl oz",Q22,R22="ml",Q22*0.0338/1.04),AA22="ml",_xlfn.IFS(R22="oz",Q22/0.0338,R22="fl oz",Q22*1.04/0.0338,R22="ml",Q22))</f>
        <v>4.056</v>
      </c>
      <c r="AA22" s="9" t="str">
        <f>_xlfn.XLOOKUP($E22,'Copy of Raw Data'!$E:$E,'Copy of Raw Data'!AA:AA,"ERROR",0,1)</f>
        <v>oz</v>
      </c>
      <c r="AB22" s="9" t="str">
        <f>_xlfn.XLOOKUP($E22,'Copy of Raw Data'!$E:$E,'Copy of Raw Data'!AB:AB,"ERROR",0,1)</f>
        <v>Pump Bottle</v>
      </c>
      <c r="AC22" s="9" t="str">
        <f>_xlfn.XLOOKUP($E22,'Copy of Raw Data'!$E:$E,'Copy of Raw Data'!AC:AC,"ERROR",0,1)</f>
        <v>Pack of 1</v>
      </c>
      <c r="AD22" s="9" t="str">
        <f>_xlfn.XLOOKUP($E22,'Copy of Raw Data'!$E:$E,'Copy of Raw Data'!AD:AD,"ERROR",0,1)</f>
        <v>Protection, Strengthening, Shine, smoothening</v>
      </c>
      <c r="AE22" s="9" t="str">
        <f>_xlfn.XLOOKUP($E22,'Copy of Raw Data'!$E:$E,'Copy of Raw Data'!AO:AO,"ERROR",0,1)</f>
        <v>Paraben Free, Phthalate Free, Sulfate Free, Cruelty Free</v>
      </c>
      <c r="AF22" s="9" t="str">
        <f>_xlfn.XLOOKUP($E22,'Copy of Raw Data'!$E:$E,'Copy of Raw Data'!AZ:AZ,"ERROR",0,1)</f>
        <v>Kale, Carrot, Panthenol, Lemon, Ethylhexylglycerin, Glycerin, Geraniol</v>
      </c>
      <c r="AG22">
        <f>IF(SUMIF('Ingredients Backend'!$AG$1:$EM$1,AG$3,'Ingredients Backend'!$AG21:$EM21)&gt;=1,1,0)*$H22</f>
        <v>0</v>
      </c>
      <c r="AH22">
        <f>IF(SUMIF('Ingredients Backend'!$AG$1:$EM$1,AH$3,'Ingredients Backend'!$AG21:$EM21)&gt;=1,1,0)*$H22</f>
        <v>0</v>
      </c>
      <c r="AI22">
        <f>IF(SUMIF('Ingredients Backend'!$AG$1:$EM$1,AI$3,'Ingredients Backend'!$AG21:$EM21)&gt;=1,1,0)*$H22</f>
        <v>0</v>
      </c>
      <c r="AJ22">
        <f>IF(SUMIF('Ingredients Backend'!$AG$1:$EM$1,AJ$3,'Ingredients Backend'!$AG21:$EM21)&gt;=1,1,0)*$H22</f>
        <v>0</v>
      </c>
      <c r="AK22">
        <f>IF(SUMIF('Ingredients Backend'!$AG$1:$EM$1,AK$3,'Ingredients Backend'!$AG21:$EM21)&gt;=1,1,0)*$H22</f>
        <v>0</v>
      </c>
      <c r="AL22">
        <f>IF(SUMIF('Ingredients Backend'!$AG$1:$EM$1,AL$3,'Ingredients Backend'!$AG21:$EM21)&gt;=1,1,0)*$H22</f>
        <v>0</v>
      </c>
      <c r="AM22">
        <f>IF(SUMIF('Ingredients Backend'!$AG$1:$EM$1,AM$3,'Ingredients Backend'!$AG21:$EM21)&gt;=1,1,0)*$H22</f>
        <v>0</v>
      </c>
      <c r="AN22">
        <f>IF(SUMIF('Ingredients Backend'!$AG$1:$EM$1,AN$3,'Ingredients Backend'!$AG21:$EM21)&gt;=1,1,0)*$H22</f>
        <v>0</v>
      </c>
      <c r="AO22">
        <f>IF(SUMIF('Ingredients Backend'!$AG$1:$EM$1,AO$3,'Ingredients Backend'!$AG21:$EM21)&gt;=1,1,0)*$H22</f>
        <v>0</v>
      </c>
      <c r="AP22">
        <f>IF(SUMIF('Ingredients Backend'!$AG$1:$EM$1,AP$3,'Ingredients Backend'!$AG21:$EM21)&gt;=1,1,0)*$H22</f>
        <v>0</v>
      </c>
      <c r="AQ22">
        <f>IF(SUMIF('Ingredients Backend'!$AG$1:$EM$1,AQ$3,'Ingredients Backend'!$AG21:$EM21)&gt;=1,1,0)*$H22</f>
        <v>0</v>
      </c>
      <c r="AR22">
        <f>IF(SUMIF('Ingredients Backend'!$AG$1:$EM$1,AR$3,'Ingredients Backend'!$AG21:$EM21)&gt;=1,1,0)*$H22</f>
        <v>0</v>
      </c>
      <c r="AS22">
        <f>IF(SUMIF('Ingredients Backend'!$AG$1:$EM$1,AS$3,'Ingredients Backend'!$AG21:$EM21)&gt;=1,1,0)*$H22</f>
        <v>0</v>
      </c>
      <c r="AT22">
        <f>IF(SUMIF('Ingredients Backend'!$AG$1:$EM$1,AT$3,'Ingredients Backend'!$AG21:$EM21)&gt;=1,1,0)*$H22</f>
        <v>253351.67</v>
      </c>
      <c r="AU22">
        <f>IF(SUMIF('Ingredients Backend'!$AG$1:$EM$1,AU$3,'Ingredients Backend'!$AG21:$EM21)&gt;=1,1,0)*$H22</f>
        <v>0</v>
      </c>
      <c r="AV22">
        <f>IF(SUMIF('Ingredients Backend'!$AG$1:$EM$1,AV$3,'Ingredients Backend'!$AG21:$EM21)&gt;=1,1,0)*$H22</f>
        <v>0</v>
      </c>
      <c r="AW22">
        <f>IF(SUMIF('Ingredients Backend'!$AG$1:$EM$1,AW$3,'Ingredients Backend'!$AG21:$EM21)&gt;=1,1,0)*$H22</f>
        <v>0</v>
      </c>
      <c r="AX22">
        <f>IF(SUMIF('Ingredients Backend'!$AG$1:$EM$1,AX$3,'Ingredients Backend'!$AG21:$EM21)&gt;=1,1,0)*$H22</f>
        <v>0</v>
      </c>
      <c r="AY22">
        <f>IF(SUMIF('Ingredients Backend'!$AG$1:$EM$1,AY$3,'Ingredients Backend'!$AG21:$EM21)&gt;=1,1,0)*$H22</f>
        <v>0</v>
      </c>
      <c r="AZ22">
        <f>IF(SUMIF('Ingredients Backend'!$AG$1:$EM$1,AZ$3,'Ingredients Backend'!$AG21:$EM21)&gt;=1,1,0)*$H22</f>
        <v>0</v>
      </c>
      <c r="BA22">
        <f>IF(SUMIF('Ingredients Backend'!$AG$1:$EM$1,BA$3,'Ingredients Backend'!$AG21:$EM21)&gt;=1,1,0)*$H22</f>
        <v>0</v>
      </c>
      <c r="BB22">
        <f>IF(SUMIF('Ingredients Backend'!$AG$1:$EM$1,BB$3,'Ingredients Backend'!$AG21:$EM21)&gt;=1,1,0)*$H22</f>
        <v>0</v>
      </c>
      <c r="BC22">
        <f>IF(SUMIF('Ingredients Backend'!$AG$1:$EM$1,BC$3,'Ingredients Backend'!$AG21:$EM21)&gt;=1,1,0)*$H22</f>
        <v>0</v>
      </c>
      <c r="BD22">
        <f>IF(SUMIF('Ingredients Backend'!$AG$1:$EM$1,BD$3,'Ingredients Backend'!$AG21:$EM21)&gt;=1,1,0)*$H22</f>
        <v>0</v>
      </c>
      <c r="BE22">
        <f>IF(SUMIF('Ingredients Backend'!$AG$1:$EM$1,BE$3,'Ingredients Backend'!$AG21:$EM21)&gt;=1,1,0)*$H22</f>
        <v>253351.67</v>
      </c>
      <c r="BF22">
        <f>IF(SUMIF('Ingredients Backend'!$AG$1:$EM$1,BF$3,'Ingredients Backend'!$AG21:$EM21)&gt;=1,1,0)*$H22</f>
        <v>0</v>
      </c>
      <c r="BG22">
        <f>IF(SUMIF('Ingredients Backend'!$AG$1:$EM$1,BG$3,'Ingredients Backend'!$AG21:$EM21)&gt;=1,1,0)*$H22</f>
        <v>0</v>
      </c>
      <c r="BH22">
        <f>IF(SUMIF('Ingredients Backend'!$AG$1:$EM$1,BH$3,'Ingredients Backend'!$AG21:$EM21)&gt;=1,1,0)*$H22</f>
        <v>0</v>
      </c>
      <c r="BI22">
        <f>IF(SUMIF('Ingredients Backend'!$AG$1:$EM$1,BI$3,'Ingredients Backend'!$AG21:$EM21)&gt;=1,1,0)*$H22</f>
        <v>253351.67</v>
      </c>
      <c r="BJ22">
        <f>IF(SUMIF('Ingredients Backend'!$AG$1:$EM$1,BJ$3,'Ingredients Backend'!$AG21:$EM21)&gt;=1,1,0)*$H22</f>
        <v>0</v>
      </c>
      <c r="BK22">
        <f>IF(SUMIF('Ingredients Backend'!$AG$1:$EM$1,BK$3,'Ingredients Backend'!$AG21:$EM21)&gt;=1,1,0)*$H22</f>
        <v>253351.67</v>
      </c>
      <c r="BL22">
        <f>IF(SUMIF('Ingredients Backend'!$AG$1:$EM$1,BL$3,'Ingredients Backend'!$AG21:$EM21)&gt;=1,1,0)*$H22</f>
        <v>0</v>
      </c>
      <c r="BM22">
        <f>IF(SUMIF('Ingredients Backend'!$AG$1:$EM$1,BM$3,'Ingredients Backend'!$AG21:$EM21)&gt;=1,1,0)*$H22</f>
        <v>0</v>
      </c>
      <c r="BN22">
        <f>IF(SUMIF('Ingredients Backend'!$AG$1:$EM$1,BN$3,'Ingredients Backend'!$AG21:$EM21)&gt;=1,1,0)*$H22</f>
        <v>0</v>
      </c>
      <c r="BO22">
        <f>IF(SUMIF('Ingredients Backend'!$AG$1:$EM$1,BO$3,'Ingredients Backend'!$AG21:$EM21)&gt;=1,1,0)*$H22</f>
        <v>0</v>
      </c>
      <c r="BP22">
        <f>IF(SUMIF('Ingredients Backend'!$AG$1:$EM$1,BP$3,'Ingredients Backend'!$AG21:$EM21)&gt;=1,1,0)*$H22</f>
        <v>0</v>
      </c>
      <c r="BQ22">
        <f>IF(SUMIF('Ingredients Backend'!$AG$1:$EM$1,BQ$3,'Ingredients Backend'!$AG21:$EM21)&gt;=1,1,0)*$H22</f>
        <v>0</v>
      </c>
      <c r="BR22">
        <f>IF(SUMIF('Ingredients Backend'!$AG$1:$EM$1,BR$3,'Ingredients Backend'!$AG21:$EM21)&gt;=1,1,0)*$H22</f>
        <v>0</v>
      </c>
      <c r="BS22">
        <f>IF(SUMIF('Ingredients Backend'!$AG$1:$EM$1,BS$3,'Ingredients Backend'!$AG21:$EM21)&gt;=1,1,0)*$H22</f>
        <v>253351.67</v>
      </c>
      <c r="BT22">
        <f>IF(SUMIF('Ingredients Backend'!$AG$1:$EM$1,BT$3,'Ingredients Backend'!$AG21:$EM21)&gt;=1,1,0)*$H22</f>
        <v>0</v>
      </c>
      <c r="BU22">
        <f>IF(SUMIF('Ingredients Backend'!$AG$1:$EM$1,BU$3,'Ingredients Backend'!$AG21:$EM21)&gt;=1,1,0)*$H22</f>
        <v>0</v>
      </c>
      <c r="BV22">
        <f>IF(SUMIF('Ingredients Backend'!$AG$1:$EM$1,BV$3,'Ingredients Backend'!$AG21:$EM21)&gt;=1,1,0)*$H22</f>
        <v>0</v>
      </c>
      <c r="BW22">
        <f>IF(SUMIF('Ingredients Backend'!$AG$1:$EM$1,BW$3,'Ingredients Backend'!$AG21:$EM21)&gt;=1,1,0)*$H22</f>
        <v>253351.67</v>
      </c>
      <c r="BX22">
        <f>IF(SUMIF('Ingredients Backend'!$AG$1:$EM$1,BX$3,'Ingredients Backend'!$AG21:$EM21)&gt;=1,1,0)*$H22</f>
        <v>0</v>
      </c>
      <c r="BY22">
        <f>IF(SUMIF('Ingredients Backend'!$AG$1:$EM$1,BY$3,'Ingredients Backend'!$AG21:$EM21)&gt;=1,1,0)*$H22</f>
        <v>0</v>
      </c>
      <c r="BZ22">
        <f>IF(SUMIF('Ingredients Backend'!$AG$1:$EM$1,BZ$3,'Ingredients Backend'!$AG21:$EM21)&gt;=1,1,0)*$H22</f>
        <v>0</v>
      </c>
      <c r="CA22">
        <f>IF(SUMIF('Ingredients Backend'!$AG$1:$EM$1,CA$3,'Ingredients Backend'!$AG21:$EM21)&gt;=1,1,0)*$H22</f>
        <v>0</v>
      </c>
      <c r="CB22">
        <f>IF(SUMIF('Ingredients Backend'!$AG$1:$EM$1,CB$3,'Ingredients Backend'!$AG21:$EM21)&gt;=1,1,0)*$H22</f>
        <v>0</v>
      </c>
      <c r="CC22">
        <f>IF(SUMIF('Ingredients Backend'!$AG$1:$EM$1,CC$3,'Ingredients Backend'!$AG21:$EM21)&gt;=1,1,0)*$H22</f>
        <v>0</v>
      </c>
      <c r="CD22">
        <f>IF(SUMIF('Ingredients Backend'!$AG$1:$EM$1,CD$3,'Ingredients Backend'!$AG21:$EM21)&gt;=1,1,0)*$H22</f>
        <v>0</v>
      </c>
      <c r="CE22">
        <f>IF(SUMIF('Ingredients Backend'!$AG$1:$EM$1,CE$3,'Ingredients Backend'!$AG21:$EM21)&gt;=1,1,0)*$H22</f>
        <v>0</v>
      </c>
      <c r="CF22">
        <f>IF(SUMIF('Ingredients Backend'!$AG$1:$EM$1,CF$3,'Ingredients Backend'!$AG21:$EM21)&gt;=1,1,0)*$H22</f>
        <v>0</v>
      </c>
      <c r="CG22">
        <f>IF(SUMIF('Ingredients Backend'!$AG$1:$EM$1,CG$3,'Ingredients Backend'!$AG21:$EM21)&gt;=1,1,0)*$H22</f>
        <v>0</v>
      </c>
      <c r="CH22">
        <f>IF(SUMIF('Ingredients Backend'!$AG$1:$EM$1,CH$3,'Ingredients Backend'!$AG21:$EM21)&gt;=1,1,0)*$H22</f>
        <v>0</v>
      </c>
      <c r="CI22">
        <f>IF(SUMIF('Ingredients Backend'!$AG$1:$EM$1,CI$3,'Ingredients Backend'!$AG21:$EM21)&gt;=1,1,0)*$H22</f>
        <v>253351.67</v>
      </c>
      <c r="CJ22">
        <f>IF(SUMIF('Ingredients Backend'!$AG$1:$EM$1,CJ$3,'Ingredients Backend'!$AG21:$EM21)&gt;=1,1,0)*$H22</f>
        <v>0</v>
      </c>
      <c r="CK22">
        <f>IF(SUMIF('Ingredients Backend'!$AG$1:$EM$1,CK$3,'Ingredients Backend'!$AG21:$EM21)&gt;=1,1,0)*$H22</f>
        <v>0</v>
      </c>
      <c r="CL22">
        <f>IF(SUMIF('Ingredients Backend'!$AG$1:$EM$1,CL$3,'Ingredients Backend'!$AG21:$EM21)&gt;=1,1,0)*$H22</f>
        <v>0</v>
      </c>
      <c r="CM22">
        <f>IF(SUMIF('Ingredients Backend'!$AG$1:$EM$1,CM$3,'Ingredients Backend'!$AG21:$EM21)&gt;=1,1,0)*$H22</f>
        <v>0</v>
      </c>
      <c r="CN22">
        <f>IF(SUMIF('Ingredients Backend'!$AG$1:$EM$1,CN$3,'Ingredients Backend'!$AG21:$EM21)&gt;=1,1,0)*$H22</f>
        <v>0</v>
      </c>
      <c r="CO22">
        <f>IF(SUMIF('Ingredients Backend'!$AG$1:$EM$1,CO$3,'Ingredients Backend'!$AG21:$EM21)&gt;=1,1,0)*$H22</f>
        <v>0</v>
      </c>
      <c r="CP22">
        <f>IF(SUMIF('Ingredients Backend'!$AG$1:$EM$1,CP$3,'Ingredients Backend'!$AG21:$EM21)&gt;=1,1,0)*$H22</f>
        <v>0</v>
      </c>
      <c r="CQ22">
        <f>IF(SUMIF('Ingredients Backend'!$AG$1:$EM$1,CQ$3,'Ingredients Backend'!$AG21:$EM21)&gt;=1,1,0)*$H22</f>
        <v>0</v>
      </c>
      <c r="CR22">
        <f>IF(SUMIF('Ingredients Backend'!$AG$1:$EM$1,CR$3,'Ingredients Backend'!$AG21:$EM21)&gt;=1,1,0)*$H22</f>
        <v>0</v>
      </c>
      <c r="CS22">
        <f>IF(SUMIF('Ingredients Backend'!$AG$1:$EM$1,CS$3,'Ingredients Backend'!$AG21:$EM21)&gt;=1,1,0)*$H22</f>
        <v>0</v>
      </c>
      <c r="CT22">
        <f>IF(SUMIF('Ingredients Backend'!$AG$1:$EM$1,CT$3,'Ingredients Backend'!$AG21:$EM21)&gt;=1,1,0)*$H22</f>
        <v>0</v>
      </c>
      <c r="CU22">
        <f>IF(SUMIF('Ingredients Backend'!$AG$1:$EM$1,CU$3,'Ingredients Backend'!$AG21:$EM21)&gt;=1,1,0)*$H22</f>
        <v>0</v>
      </c>
      <c r="CV22">
        <f>IF(SUMIF('Ingredients Backend'!$AG$1:$EM$1,CV$3,'Ingredients Backend'!$AG21:$EM21)&gt;=1,1,0)*$H22</f>
        <v>0</v>
      </c>
      <c r="CW22">
        <f>IF(SUMIF('Ingredients Backend'!$AG$1:$EM$1,CW$3,'Ingredients Backend'!$AG21:$EM21)&gt;=1,1,0)*$H22</f>
        <v>0</v>
      </c>
      <c r="CX22">
        <f>IF(SUMIF('Ingredients Backend'!$AG$1:$EM$1,CX$3,'Ingredients Backend'!$AG21:$EM21)&gt;=1,1,0)*$H22</f>
        <v>0</v>
      </c>
      <c r="CY22">
        <f>IF(SUMIF('Ingredients Backend'!$AG$1:$EM$1,CY$3,'Ingredients Backend'!$AG21:$EM21)&gt;=1,1,0)*$H22</f>
        <v>0</v>
      </c>
      <c r="CZ22">
        <f>IF(SUMIF('Ingredients Backend'!$AG$1:$EM$1,CZ$3,'Ingredients Backend'!$AG21:$EM21)&gt;=1,1,0)*$H22</f>
        <v>0</v>
      </c>
      <c r="DA22">
        <f>IF(SUMIF('Ingredients Backend'!$AG$1:$EM$1,DA$3,'Ingredients Backend'!$AG21:$EM21)&gt;=1,1,0)*$H22</f>
        <v>0</v>
      </c>
      <c r="DB22">
        <f>IF(SUMIF('Ingredients Backend'!$AG$1:$EM$1,DB$3,'Ingredients Backend'!$AG21:$EM21)&gt;=1,1,0)*$H22</f>
        <v>0</v>
      </c>
      <c r="DC22">
        <f>IF(SUMIF('Ingredients Backend'!$AG$1:$EM$1,DC$3,'Ingredients Backend'!$AG21:$EM21)&gt;=1,1,0)*$H22</f>
        <v>0</v>
      </c>
      <c r="DD22">
        <f>IF(SUMIF('Ingredients Backend'!$AG$1:$EM$1,DD$3,'Ingredients Backend'!$AG21:$EM21)&gt;=1,1,0)*$H22</f>
        <v>0</v>
      </c>
      <c r="DE22">
        <f>IF(SUMIF('Ingredients Backend'!$AG$1:$EM$1,DE$3,'Ingredients Backend'!$AG21:$EM21)&gt;=1,1,0)*$H22</f>
        <v>0</v>
      </c>
      <c r="DF22">
        <f>IF(SUMIF('Ingredients Backend'!$AG$1:$EM$1,DF$3,'Ingredients Backend'!$AG21:$EM21)&gt;=1,1,0)*$H22</f>
        <v>0</v>
      </c>
      <c r="DG22">
        <f>IF(SUMIF('Ingredients Backend'!$AG$1:$EM$1,DG$3,'Ingredients Backend'!$AG21:$EM21)&gt;=1,1,0)*$H22</f>
        <v>0</v>
      </c>
      <c r="DH22">
        <f>IF(SUMIF('Ingredients Backend'!$AG$1:$EM$1,DH$3,'Ingredients Backend'!$AG21:$EM21)&gt;=1,1,0)*$H22</f>
        <v>0</v>
      </c>
      <c r="DI22">
        <f>IF(SUMIF('Ingredients Backend'!$AG$1:$EM$1,DI$3,'Ingredients Backend'!$AG21:$EM21)&gt;=1,1,0)*$H22</f>
        <v>0</v>
      </c>
      <c r="DJ22">
        <f>IF(SUMIF('Ingredients Backend'!$AG$1:$EM$1,DJ$3,'Ingredients Backend'!$AG21:$EM21)&gt;=1,1,0)*$H22</f>
        <v>0</v>
      </c>
      <c r="DK22">
        <f>IF(SUMIF('Ingredients Backend'!$AG$1:$EM$1,DK$3,'Ingredients Backend'!$AG21:$EM21)&gt;=1,1,0)*$H22</f>
        <v>0</v>
      </c>
      <c r="DL22">
        <f>IF(SUMIF('Ingredients Backend'!$AG$1:$EM$1,DL$3,'Ingredients Backend'!$AG21:$EM21)&gt;=1,1,0)*$H22</f>
        <v>0</v>
      </c>
    </row>
    <row r="23" spans="1:116">
      <c r="A23" s="9" t="str">
        <f>_xlfn.XLOOKUP($E23,'Copy of Raw Data'!$E:$E,'Copy of Raw Data'!A:A,"ERROR",0,1)</f>
        <v>US</v>
      </c>
      <c r="B23" s="9" t="str">
        <f>_xlfn.XLOOKUP($E23,'Copy of Raw Data'!$E:$E,'Copy of Raw Data'!B:B,"ERROR",0,1)</f>
        <v>Hair Mousses</v>
      </c>
      <c r="C23" s="9" t="str">
        <f>_xlfn.XLOOKUP($E23,'Copy of Raw Data'!$E:$E,'Copy of Raw Data'!C:C,"ERROR",0,1)</f>
        <v>davines</v>
      </c>
      <c r="D23" s="9" t="str">
        <f>_xlfn.XLOOKUP($E23,'Copy of Raw Data'!$E:$E,'Copy of Raw Data'!D:D,"ERROR",0,1)</f>
        <v>www.amazon.com/dp/B00GNJBHPO</v>
      </c>
      <c r="E23" s="9" t="s">
        <v>112</v>
      </c>
      <c r="F23" s="9" t="str">
        <f>_xlfn.XLOOKUP($E23,'Copy of Raw Data'!$E:$E,'Copy of Raw Data'!F:F,"ERROR",0,1)</f>
        <v>Davines This Is A Volume Boosting Mousse , Add Natural Looking And Airy Volume And Body, For All Hair Types, 8.3 OZ.</v>
      </c>
      <c r="G23" s="9">
        <f>_xlfn.XLOOKUP($E23,'Copy of Raw Data'!$E:$E,'Copy of Raw Data'!G:G,"ERROR",0,1)</f>
        <v>7180</v>
      </c>
      <c r="H23" s="9">
        <f>_xlfn.XLOOKUP($E23,'Copy of Raw Data'!$E:$E,'Copy of Raw Data'!H:H,"ERROR",0,1)</f>
        <v>245754.5</v>
      </c>
      <c r="I23" s="9">
        <f>_xlfn.XLOOKUP($E23,'Copy of Raw Data'!$E:$E,'Copy of Raw Data'!I:I,"ERROR",0,1)</f>
        <v>0.0103575167574289</v>
      </c>
      <c r="J23" s="9" t="str">
        <f>_xlfn.XLOOKUP($E23,'Copy of Raw Data'!$E:$E,'Copy of Raw Data'!J:J,"ERROR",0,1)</f>
        <v>Yes</v>
      </c>
      <c r="K23" s="15"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30 to 40</v>
      </c>
      <c r="L23" s="9">
        <f>_xlfn.XLOOKUP($E23,'Copy of Raw Data'!$E:$E,'Copy of Raw Data'!L:L,"ERROR",0,1)</f>
        <v>34.01</v>
      </c>
      <c r="M23" s="15"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30 to 40</v>
      </c>
      <c r="N23" s="9">
        <f>_xlfn.XLOOKUP($E23,'Copy of Raw Data'!$E:$E,'Copy of Raw Data'!N:N,"ERROR",0,1)</f>
        <v>34.57</v>
      </c>
      <c r="O23" s="15"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0% to 2%</v>
      </c>
      <c r="P23" s="16">
        <f t="shared" si="2"/>
        <v>0.0161990164882847</v>
      </c>
      <c r="Q23" s="9">
        <f>_xlfn.XLOOKUP($E23,'Copy of Raw Data'!$E:$E,'Copy of Raw Data'!Q:Q,"ERROR",0,1)</f>
        <v>8.3</v>
      </c>
      <c r="R23" s="9" t="str">
        <f>_xlfn.XLOOKUP($E23,'Copy of Raw Data'!$E:$E,'Copy of Raw Data'!R:R,"ERROR",0,1)</f>
        <v>oz</v>
      </c>
      <c r="S23" s="17">
        <f t="shared" si="3"/>
        <v>4.09759036144578</v>
      </c>
      <c r="T23" s="9" t="str">
        <f t="array" ref="T23">_xlfn.IFS(AND(S23&gt;0,S23&lt;=0.05),"0 to 0.05",AND(S23&gt;0.05,S23&lt;=0.1),"0.05 to 0.1",AND(S23&gt;0.1,S23&lt;=0.2),"0.1 to 0.2",AND(S23&gt;0.2,S23&lt;=0.3),"0.2 to 0.3",AND(S23&gt;0.3,S23&lt;=0.4),"0.3 to 0.4",AND(S23&gt;0.4,S23&lt;=0.5),"0.4 to 0.5",AND(S23&gt;0.5,S23&lt;=0.75),"0.5 to 0.75",AND(S23&gt;0.75,S23&lt;=1),"0.75 to 1",AND(S23&gt;1,S23&lt;=2),"1 to 2",AND(S23&gt;2,S23&lt;=3),"2 to 3",AND(S23&gt;3,S23&lt;=4),"3 to 4",AND(S23&gt;4,S23&lt;=5),"4 to 5",AND(S23&gt;5,S23&lt;=10),"5 to 10",S23&gt;10,"10+")</f>
        <v>4 to 5</v>
      </c>
      <c r="U23" s="17"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7">
        <f t="shared" si="4"/>
        <v>0.140854252315315</v>
      </c>
      <c r="W23" s="17"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7">
        <f t="shared" si="5"/>
        <v>0.138572551959614</v>
      </c>
      <c r="Y23" s="9"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8 to 10</v>
      </c>
      <c r="Z23" s="17">
        <f t="array" ref="Z23">_xlfn.IFS(AA23="oz",_xlfn.IFS(R23="oz",Q23,R23="fl oz",Q23*1.04,R23="ml",Q23*0.0338),AA23="fl oz",_xlfn.IFS(R23="oz",Q23/1.04,R23="fl oz",Q23,R23="ml",Q23*0.0338/1.04),AA23="ml",_xlfn.IFS(R23="oz",Q23/0.0338,R23="fl oz",Q23*1.04/0.0338,R23="ml",Q23))</f>
        <v>8.3</v>
      </c>
      <c r="AA23" s="9" t="str">
        <f>_xlfn.XLOOKUP($E23,'Copy of Raw Data'!$E:$E,'Copy of Raw Data'!AA:AA,"ERROR",0,1)</f>
        <v>oz</v>
      </c>
      <c r="AB23" s="9" t="str">
        <f>_xlfn.XLOOKUP($E23,'Copy of Raw Data'!$E:$E,'Copy of Raw Data'!AB:AB,"ERROR",0,1)</f>
        <v>Spray Can</v>
      </c>
      <c r="AC23" s="9" t="str">
        <f>_xlfn.XLOOKUP($E23,'Copy of Raw Data'!$E:$E,'Copy of Raw Data'!AC:AC,"ERROR",0,1)</f>
        <v>Pack of 1</v>
      </c>
      <c r="AD23" s="9" t="str">
        <f>_xlfn.XLOOKUP($E23,'Copy of Raw Data'!$E:$E,'Copy of Raw Data'!AD:AD,"ERROR",0,1)</f>
        <v>Volumizing, Long Lasting</v>
      </c>
      <c r="AE23" s="9" t="str">
        <f>_xlfn.XLOOKUP($E23,'Copy of Raw Data'!$E:$E,'Copy of Raw Data'!AO:AO,"ERROR",0,1)</f>
        <v>Vegetarian, Harsh Chemical Free</v>
      </c>
      <c r="AF23" s="9" t="str">
        <f>_xlfn.XLOOKUP($E23,'Copy of Raw Data'!$E:$E,'Copy of Raw Data'!AZ:AZ,"ERROR",0,1)</f>
        <v>water, glycerin, panthenol</v>
      </c>
      <c r="AG23">
        <f>IF(SUMIF('Ingredients Backend'!$AG$1:$EM$1,AG$3,'Ingredients Backend'!$AG22:$EM22)&gt;=1,1,0)*$H23</f>
        <v>0</v>
      </c>
      <c r="AH23">
        <f>IF(SUMIF('Ingredients Backend'!$AG$1:$EM$1,AH$3,'Ingredients Backend'!$AG22:$EM22)&gt;=1,1,0)*$H23</f>
        <v>0</v>
      </c>
      <c r="AI23">
        <f>IF(SUMIF('Ingredients Backend'!$AG$1:$EM$1,AI$3,'Ingredients Backend'!$AG22:$EM22)&gt;=1,1,0)*$H23</f>
        <v>0</v>
      </c>
      <c r="AJ23">
        <f>IF(SUMIF('Ingredients Backend'!$AG$1:$EM$1,AJ$3,'Ingredients Backend'!$AG22:$EM22)&gt;=1,1,0)*$H23</f>
        <v>0</v>
      </c>
      <c r="AK23">
        <f>IF(SUMIF('Ingredients Backend'!$AG$1:$EM$1,AK$3,'Ingredients Backend'!$AG22:$EM22)&gt;=1,1,0)*$H23</f>
        <v>0</v>
      </c>
      <c r="AL23">
        <f>IF(SUMIF('Ingredients Backend'!$AG$1:$EM$1,AL$3,'Ingredients Backend'!$AG22:$EM22)&gt;=1,1,0)*$H23</f>
        <v>0</v>
      </c>
      <c r="AM23">
        <f>IF(SUMIF('Ingredients Backend'!$AG$1:$EM$1,AM$3,'Ingredients Backend'!$AG22:$EM22)&gt;=1,1,0)*$H23</f>
        <v>0</v>
      </c>
      <c r="AN23">
        <f>IF(SUMIF('Ingredients Backend'!$AG$1:$EM$1,AN$3,'Ingredients Backend'!$AG22:$EM22)&gt;=1,1,0)*$H23</f>
        <v>0</v>
      </c>
      <c r="AO23">
        <f>IF(SUMIF('Ingredients Backend'!$AG$1:$EM$1,AO$3,'Ingredients Backend'!$AG22:$EM22)&gt;=1,1,0)*$H23</f>
        <v>0</v>
      </c>
      <c r="AP23">
        <f>IF(SUMIF('Ingredients Backend'!$AG$1:$EM$1,AP$3,'Ingredients Backend'!$AG22:$EM22)&gt;=1,1,0)*$H23</f>
        <v>0</v>
      </c>
      <c r="AQ23">
        <f>IF(SUMIF('Ingredients Backend'!$AG$1:$EM$1,AQ$3,'Ingredients Backend'!$AG22:$EM22)&gt;=1,1,0)*$H23</f>
        <v>0</v>
      </c>
      <c r="AR23">
        <f>IF(SUMIF('Ingredients Backend'!$AG$1:$EM$1,AR$3,'Ingredients Backend'!$AG22:$EM22)&gt;=1,1,0)*$H23</f>
        <v>0</v>
      </c>
      <c r="AS23">
        <f>IF(SUMIF('Ingredients Backend'!$AG$1:$EM$1,AS$3,'Ingredients Backend'!$AG22:$EM22)&gt;=1,1,0)*$H23</f>
        <v>0</v>
      </c>
      <c r="AT23">
        <f>IF(SUMIF('Ingredients Backend'!$AG$1:$EM$1,AT$3,'Ingredients Backend'!$AG22:$EM22)&gt;=1,1,0)*$H23</f>
        <v>0</v>
      </c>
      <c r="AU23">
        <f>IF(SUMIF('Ingredients Backend'!$AG$1:$EM$1,AU$3,'Ingredients Backend'!$AG22:$EM22)&gt;=1,1,0)*$H23</f>
        <v>0</v>
      </c>
      <c r="AV23">
        <f>IF(SUMIF('Ingredients Backend'!$AG$1:$EM$1,AV$3,'Ingredients Backend'!$AG22:$EM22)&gt;=1,1,0)*$H23</f>
        <v>0</v>
      </c>
      <c r="AW23">
        <f>IF(SUMIF('Ingredients Backend'!$AG$1:$EM$1,AW$3,'Ingredients Backend'!$AG22:$EM22)&gt;=1,1,0)*$H23</f>
        <v>0</v>
      </c>
      <c r="AX23">
        <f>IF(SUMIF('Ingredients Backend'!$AG$1:$EM$1,AX$3,'Ingredients Backend'!$AG22:$EM22)&gt;=1,1,0)*$H23</f>
        <v>0</v>
      </c>
      <c r="AY23">
        <f>IF(SUMIF('Ingredients Backend'!$AG$1:$EM$1,AY$3,'Ingredients Backend'!$AG22:$EM22)&gt;=1,1,0)*$H23</f>
        <v>0</v>
      </c>
      <c r="AZ23">
        <f>IF(SUMIF('Ingredients Backend'!$AG$1:$EM$1,AZ$3,'Ingredients Backend'!$AG22:$EM22)&gt;=1,1,0)*$H23</f>
        <v>0</v>
      </c>
      <c r="BA23">
        <f>IF(SUMIF('Ingredients Backend'!$AG$1:$EM$1,BA$3,'Ingredients Backend'!$AG22:$EM22)&gt;=1,1,0)*$H23</f>
        <v>0</v>
      </c>
      <c r="BB23">
        <f>IF(SUMIF('Ingredients Backend'!$AG$1:$EM$1,BB$3,'Ingredients Backend'!$AG22:$EM22)&gt;=1,1,0)*$H23</f>
        <v>0</v>
      </c>
      <c r="BC23">
        <f>IF(SUMIF('Ingredients Backend'!$AG$1:$EM$1,BC$3,'Ingredients Backend'!$AG22:$EM22)&gt;=1,1,0)*$H23</f>
        <v>0</v>
      </c>
      <c r="BD23">
        <f>IF(SUMIF('Ingredients Backend'!$AG$1:$EM$1,BD$3,'Ingredients Backend'!$AG22:$EM22)&gt;=1,1,0)*$H23</f>
        <v>0</v>
      </c>
      <c r="BE23">
        <f>IF(SUMIF('Ingredients Backend'!$AG$1:$EM$1,BE$3,'Ingredients Backend'!$AG22:$EM22)&gt;=1,1,0)*$H23</f>
        <v>0</v>
      </c>
      <c r="BF23">
        <f>IF(SUMIF('Ingredients Backend'!$AG$1:$EM$1,BF$3,'Ingredients Backend'!$AG22:$EM22)&gt;=1,1,0)*$H23</f>
        <v>0</v>
      </c>
      <c r="BG23">
        <f>IF(SUMIF('Ingredients Backend'!$AG$1:$EM$1,BG$3,'Ingredients Backend'!$AG22:$EM22)&gt;=1,1,0)*$H23</f>
        <v>0</v>
      </c>
      <c r="BH23">
        <f>IF(SUMIF('Ingredients Backend'!$AG$1:$EM$1,BH$3,'Ingredients Backend'!$AG22:$EM22)&gt;=1,1,0)*$H23</f>
        <v>0</v>
      </c>
      <c r="BI23">
        <f>IF(SUMIF('Ingredients Backend'!$AG$1:$EM$1,BI$3,'Ingredients Backend'!$AG22:$EM22)&gt;=1,1,0)*$H23</f>
        <v>0</v>
      </c>
      <c r="BJ23">
        <f>IF(SUMIF('Ingredients Backend'!$AG$1:$EM$1,BJ$3,'Ingredients Backend'!$AG22:$EM22)&gt;=1,1,0)*$H23</f>
        <v>0</v>
      </c>
      <c r="BK23">
        <f>IF(SUMIF('Ingredients Backend'!$AG$1:$EM$1,BK$3,'Ingredients Backend'!$AG22:$EM22)&gt;=1,1,0)*$H23</f>
        <v>245754.5</v>
      </c>
      <c r="BL23">
        <f>IF(SUMIF('Ingredients Backend'!$AG$1:$EM$1,BL$3,'Ingredients Backend'!$AG22:$EM22)&gt;=1,1,0)*$H23</f>
        <v>0</v>
      </c>
      <c r="BM23">
        <f>IF(SUMIF('Ingredients Backend'!$AG$1:$EM$1,BM$3,'Ingredients Backend'!$AG22:$EM22)&gt;=1,1,0)*$H23</f>
        <v>0</v>
      </c>
      <c r="BN23">
        <f>IF(SUMIF('Ingredients Backend'!$AG$1:$EM$1,BN$3,'Ingredients Backend'!$AG22:$EM22)&gt;=1,1,0)*$H23</f>
        <v>0</v>
      </c>
      <c r="BO23">
        <f>IF(SUMIF('Ingredients Backend'!$AG$1:$EM$1,BO$3,'Ingredients Backend'!$AG22:$EM22)&gt;=1,1,0)*$H23</f>
        <v>0</v>
      </c>
      <c r="BP23">
        <f>IF(SUMIF('Ingredients Backend'!$AG$1:$EM$1,BP$3,'Ingredients Backend'!$AG22:$EM22)&gt;=1,1,0)*$H23</f>
        <v>0</v>
      </c>
      <c r="BQ23">
        <f>IF(SUMIF('Ingredients Backend'!$AG$1:$EM$1,BQ$3,'Ingredients Backend'!$AG22:$EM22)&gt;=1,1,0)*$H23</f>
        <v>0</v>
      </c>
      <c r="BR23">
        <f>IF(SUMIF('Ingredients Backend'!$AG$1:$EM$1,BR$3,'Ingredients Backend'!$AG22:$EM22)&gt;=1,1,0)*$H23</f>
        <v>0</v>
      </c>
      <c r="BS23">
        <f>IF(SUMIF('Ingredients Backend'!$AG$1:$EM$1,BS$3,'Ingredients Backend'!$AG22:$EM22)&gt;=1,1,0)*$H23</f>
        <v>0</v>
      </c>
      <c r="BT23">
        <f>IF(SUMIF('Ingredients Backend'!$AG$1:$EM$1,BT$3,'Ingredients Backend'!$AG22:$EM22)&gt;=1,1,0)*$H23</f>
        <v>0</v>
      </c>
      <c r="BU23">
        <f>IF(SUMIF('Ingredients Backend'!$AG$1:$EM$1,BU$3,'Ingredients Backend'!$AG22:$EM22)&gt;=1,1,0)*$H23</f>
        <v>0</v>
      </c>
      <c r="BV23">
        <f>IF(SUMIF('Ingredients Backend'!$AG$1:$EM$1,BV$3,'Ingredients Backend'!$AG22:$EM22)&gt;=1,1,0)*$H23</f>
        <v>0</v>
      </c>
      <c r="BW23">
        <f>IF(SUMIF('Ingredients Backend'!$AG$1:$EM$1,BW$3,'Ingredients Backend'!$AG22:$EM22)&gt;=1,1,0)*$H23</f>
        <v>0</v>
      </c>
      <c r="BX23">
        <f>IF(SUMIF('Ingredients Backend'!$AG$1:$EM$1,BX$3,'Ingredients Backend'!$AG22:$EM22)&gt;=1,1,0)*$H23</f>
        <v>0</v>
      </c>
      <c r="BY23">
        <f>IF(SUMIF('Ingredients Backend'!$AG$1:$EM$1,BY$3,'Ingredients Backend'!$AG22:$EM22)&gt;=1,1,0)*$H23</f>
        <v>0</v>
      </c>
      <c r="BZ23">
        <f>IF(SUMIF('Ingredients Backend'!$AG$1:$EM$1,BZ$3,'Ingredients Backend'!$AG22:$EM22)&gt;=1,1,0)*$H23</f>
        <v>0</v>
      </c>
      <c r="CA23">
        <f>IF(SUMIF('Ingredients Backend'!$AG$1:$EM$1,CA$3,'Ingredients Backend'!$AG22:$EM22)&gt;=1,1,0)*$H23</f>
        <v>0</v>
      </c>
      <c r="CB23">
        <f>IF(SUMIF('Ingredients Backend'!$AG$1:$EM$1,CB$3,'Ingredients Backend'!$AG22:$EM22)&gt;=1,1,0)*$H23</f>
        <v>0</v>
      </c>
      <c r="CC23">
        <f>IF(SUMIF('Ingredients Backend'!$AG$1:$EM$1,CC$3,'Ingredients Backend'!$AG22:$EM22)&gt;=1,1,0)*$H23</f>
        <v>0</v>
      </c>
      <c r="CD23">
        <f>IF(SUMIF('Ingredients Backend'!$AG$1:$EM$1,CD$3,'Ingredients Backend'!$AG22:$EM22)&gt;=1,1,0)*$H23</f>
        <v>0</v>
      </c>
      <c r="CE23">
        <f>IF(SUMIF('Ingredients Backend'!$AG$1:$EM$1,CE$3,'Ingredients Backend'!$AG22:$EM22)&gt;=1,1,0)*$H23</f>
        <v>0</v>
      </c>
      <c r="CF23">
        <f>IF(SUMIF('Ingredients Backend'!$AG$1:$EM$1,CF$3,'Ingredients Backend'!$AG22:$EM22)&gt;=1,1,0)*$H23</f>
        <v>0</v>
      </c>
      <c r="CG23">
        <f>IF(SUMIF('Ingredients Backend'!$AG$1:$EM$1,CG$3,'Ingredients Backend'!$AG22:$EM22)&gt;=1,1,0)*$H23</f>
        <v>0</v>
      </c>
      <c r="CH23">
        <f>IF(SUMIF('Ingredients Backend'!$AG$1:$EM$1,CH$3,'Ingredients Backend'!$AG22:$EM22)&gt;=1,1,0)*$H23</f>
        <v>0</v>
      </c>
      <c r="CI23">
        <f>IF(SUMIF('Ingredients Backend'!$AG$1:$EM$1,CI$3,'Ingredients Backend'!$AG22:$EM22)&gt;=1,1,0)*$H23</f>
        <v>245754.5</v>
      </c>
      <c r="CJ23">
        <f>IF(SUMIF('Ingredients Backend'!$AG$1:$EM$1,CJ$3,'Ingredients Backend'!$AG22:$EM22)&gt;=1,1,0)*$H23</f>
        <v>0</v>
      </c>
      <c r="CK23">
        <f>IF(SUMIF('Ingredients Backend'!$AG$1:$EM$1,CK$3,'Ingredients Backend'!$AG22:$EM22)&gt;=1,1,0)*$H23</f>
        <v>0</v>
      </c>
      <c r="CL23">
        <f>IF(SUMIF('Ingredients Backend'!$AG$1:$EM$1,CL$3,'Ingredients Backend'!$AG22:$EM22)&gt;=1,1,0)*$H23</f>
        <v>0</v>
      </c>
      <c r="CM23">
        <f>IF(SUMIF('Ingredients Backend'!$AG$1:$EM$1,CM$3,'Ingredients Backend'!$AG22:$EM22)&gt;=1,1,0)*$H23</f>
        <v>0</v>
      </c>
      <c r="CN23">
        <f>IF(SUMIF('Ingredients Backend'!$AG$1:$EM$1,CN$3,'Ingredients Backend'!$AG22:$EM22)&gt;=1,1,0)*$H23</f>
        <v>0</v>
      </c>
      <c r="CO23">
        <f>IF(SUMIF('Ingredients Backend'!$AG$1:$EM$1,CO$3,'Ingredients Backend'!$AG22:$EM22)&gt;=1,1,0)*$H23</f>
        <v>0</v>
      </c>
      <c r="CP23">
        <f>IF(SUMIF('Ingredients Backend'!$AG$1:$EM$1,CP$3,'Ingredients Backend'!$AG22:$EM22)&gt;=1,1,0)*$H23</f>
        <v>0</v>
      </c>
      <c r="CQ23">
        <f>IF(SUMIF('Ingredients Backend'!$AG$1:$EM$1,CQ$3,'Ingredients Backend'!$AG22:$EM22)&gt;=1,1,0)*$H23</f>
        <v>0</v>
      </c>
      <c r="CR23">
        <f>IF(SUMIF('Ingredients Backend'!$AG$1:$EM$1,CR$3,'Ingredients Backend'!$AG22:$EM22)&gt;=1,1,0)*$H23</f>
        <v>0</v>
      </c>
      <c r="CS23">
        <f>IF(SUMIF('Ingredients Backend'!$AG$1:$EM$1,CS$3,'Ingredients Backend'!$AG22:$EM22)&gt;=1,1,0)*$H23</f>
        <v>0</v>
      </c>
      <c r="CT23">
        <f>IF(SUMIF('Ingredients Backend'!$AG$1:$EM$1,CT$3,'Ingredients Backend'!$AG22:$EM22)&gt;=1,1,0)*$H23</f>
        <v>0</v>
      </c>
      <c r="CU23">
        <f>IF(SUMIF('Ingredients Backend'!$AG$1:$EM$1,CU$3,'Ingredients Backend'!$AG22:$EM22)&gt;=1,1,0)*$H23</f>
        <v>0</v>
      </c>
      <c r="CV23">
        <f>IF(SUMIF('Ingredients Backend'!$AG$1:$EM$1,CV$3,'Ingredients Backend'!$AG22:$EM22)&gt;=1,1,0)*$H23</f>
        <v>0</v>
      </c>
      <c r="CW23">
        <f>IF(SUMIF('Ingredients Backend'!$AG$1:$EM$1,CW$3,'Ingredients Backend'!$AG22:$EM22)&gt;=1,1,0)*$H23</f>
        <v>0</v>
      </c>
      <c r="CX23">
        <f>IF(SUMIF('Ingredients Backend'!$AG$1:$EM$1,CX$3,'Ingredients Backend'!$AG22:$EM22)&gt;=1,1,0)*$H23</f>
        <v>0</v>
      </c>
      <c r="CY23">
        <f>IF(SUMIF('Ingredients Backend'!$AG$1:$EM$1,CY$3,'Ingredients Backend'!$AG22:$EM22)&gt;=1,1,0)*$H23</f>
        <v>0</v>
      </c>
      <c r="CZ23">
        <f>IF(SUMIF('Ingredients Backend'!$AG$1:$EM$1,CZ$3,'Ingredients Backend'!$AG22:$EM22)&gt;=1,1,0)*$H23</f>
        <v>0</v>
      </c>
      <c r="DA23">
        <f>IF(SUMIF('Ingredients Backend'!$AG$1:$EM$1,DA$3,'Ingredients Backend'!$AG22:$EM22)&gt;=1,1,0)*$H23</f>
        <v>0</v>
      </c>
      <c r="DB23">
        <f>IF(SUMIF('Ingredients Backend'!$AG$1:$EM$1,DB$3,'Ingredients Backend'!$AG22:$EM22)&gt;=1,1,0)*$H23</f>
        <v>0</v>
      </c>
      <c r="DC23">
        <f>IF(SUMIF('Ingredients Backend'!$AG$1:$EM$1,DC$3,'Ingredients Backend'!$AG22:$EM22)&gt;=1,1,0)*$H23</f>
        <v>0</v>
      </c>
      <c r="DD23">
        <f>IF(SUMIF('Ingredients Backend'!$AG$1:$EM$1,DD$3,'Ingredients Backend'!$AG22:$EM22)&gt;=1,1,0)*$H23</f>
        <v>0</v>
      </c>
      <c r="DE23">
        <f>IF(SUMIF('Ingredients Backend'!$AG$1:$EM$1,DE$3,'Ingredients Backend'!$AG22:$EM22)&gt;=1,1,0)*$H23</f>
        <v>0</v>
      </c>
      <c r="DF23">
        <f>IF(SUMIF('Ingredients Backend'!$AG$1:$EM$1,DF$3,'Ingredients Backend'!$AG22:$EM22)&gt;=1,1,0)*$H23</f>
        <v>0</v>
      </c>
      <c r="DG23">
        <f>IF(SUMIF('Ingredients Backend'!$AG$1:$EM$1,DG$3,'Ingredients Backend'!$AG22:$EM22)&gt;=1,1,0)*$H23</f>
        <v>0</v>
      </c>
      <c r="DH23">
        <f>IF(SUMIF('Ingredients Backend'!$AG$1:$EM$1,DH$3,'Ingredients Backend'!$AG22:$EM22)&gt;=1,1,0)*$H23</f>
        <v>0</v>
      </c>
      <c r="DI23">
        <f>IF(SUMIF('Ingredients Backend'!$AG$1:$EM$1,DI$3,'Ingredients Backend'!$AG22:$EM22)&gt;=1,1,0)*$H23</f>
        <v>245754.5</v>
      </c>
      <c r="DJ23">
        <f>IF(SUMIF('Ingredients Backend'!$AG$1:$EM$1,DJ$3,'Ingredients Backend'!$AG22:$EM22)&gt;=1,1,0)*$H23</f>
        <v>0</v>
      </c>
      <c r="DK23">
        <f>IF(SUMIF('Ingredients Backend'!$AG$1:$EM$1,DK$3,'Ingredients Backend'!$AG22:$EM22)&gt;=1,1,0)*$H23</f>
        <v>0</v>
      </c>
      <c r="DL23">
        <f>IF(SUMIF('Ingredients Backend'!$AG$1:$EM$1,DL$3,'Ingredients Backend'!$AG22:$EM22)&gt;=1,1,0)*$H23</f>
        <v>0</v>
      </c>
    </row>
    <row r="24" spans="1:116">
      <c r="A24" s="9" t="str">
        <f>_xlfn.XLOOKUP($E24,'Copy of Raw Data'!$E:$E,'Copy of Raw Data'!A:A,"ERROR",0,1)</f>
        <v>US</v>
      </c>
      <c r="B24" s="9" t="str">
        <f>_xlfn.XLOOKUP($E24,'Copy of Raw Data'!$E:$E,'Copy of Raw Data'!B:B,"ERROR",0,1)</f>
        <v>Hair Mousses</v>
      </c>
      <c r="C24" s="9" t="str">
        <f>_xlfn.XLOOKUP($E24,'Copy of Raw Data'!$E:$E,'Copy of Raw Data'!C:C,"ERROR",0,1)</f>
        <v>TRESemmé</v>
      </c>
      <c r="D24" s="9" t="str">
        <f>_xlfn.XLOOKUP($E24,'Copy of Raw Data'!$E:$E,'Copy of Raw Data'!D:D,"ERROR",0,1)</f>
        <v>www.amazon.com/dp/B09HKXBTWB</v>
      </c>
      <c r="E24" s="9" t="s">
        <v>116</v>
      </c>
      <c r="F24" s="9" t="str">
        <f>_xlfn.XLOOKUP($E24,'Copy of Raw Data'!$E:$E,'Copy of Raw Data'!F:F,"ERROR",0,1)</f>
        <v>TRESemmé Flawless Curls Mousse with Coconut and Avocado Oil, Provides Extra Hold in a Lightweight Formula, Paraben Free and Alcohol Free, Leaves Curls Soft &amp; Bouncy, 2 pk - 15 oz each</v>
      </c>
      <c r="G24" s="9">
        <f>_xlfn.XLOOKUP($E24,'Copy of Raw Data'!$E:$E,'Copy of Raw Data'!G:G,"ERROR",0,1)</f>
        <v>12882</v>
      </c>
      <c r="H24" s="9">
        <f>_xlfn.XLOOKUP($E24,'Copy of Raw Data'!$E:$E,'Copy of Raw Data'!H:H,"ERROR",0,1)</f>
        <v>243622.87</v>
      </c>
      <c r="I24" s="9">
        <f>_xlfn.XLOOKUP($E24,'Copy of Raw Data'!$E:$E,'Copy of Raw Data'!I:I,"ERROR",0,1)</f>
        <v>0.0102982612526768</v>
      </c>
      <c r="J24" s="9" t="str">
        <f>_xlfn.XLOOKUP($E24,'Copy of Raw Data'!$E:$E,'Copy of Raw Data'!J:J,"ERROR",0,1)</f>
        <v>Yes</v>
      </c>
      <c r="K24" s="15"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15 to 20</v>
      </c>
      <c r="L24" s="9">
        <f>_xlfn.XLOOKUP($E24,'Copy of Raw Data'!$E:$E,'Copy of Raw Data'!L:L,"ERROR",0,1)</f>
        <v>19.63</v>
      </c>
      <c r="M24" s="15"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20 to 30</v>
      </c>
      <c r="N24" s="9">
        <f>_xlfn.XLOOKUP($E24,'Copy of Raw Data'!$E:$E,'Copy of Raw Data'!N:N,"ERROR",0,1)</f>
        <v>21.43</v>
      </c>
      <c r="O24" s="15"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8% to 10%</v>
      </c>
      <c r="P24" s="16">
        <f t="shared" si="2"/>
        <v>0.0839944003733085</v>
      </c>
      <c r="Q24" s="9">
        <f>_xlfn.XLOOKUP($E24,'Copy of Raw Data'!$E:$E,'Copy of Raw Data'!Q:Q,"ERROR",0,1)</f>
        <v>30</v>
      </c>
      <c r="R24" s="9" t="str">
        <f>_xlfn.XLOOKUP($E24,'Copy of Raw Data'!$E:$E,'Copy of Raw Data'!R:R,"ERROR",0,1)</f>
        <v>oz</v>
      </c>
      <c r="S24" s="17">
        <f t="shared" si="3"/>
        <v>0.654333333333333</v>
      </c>
      <c r="T24" s="9" t="str">
        <f t="array" ref="T24">_xlfn.IFS(AND(S24&gt;0,S24&lt;=0.05),"0 to 0.05",AND(S24&gt;0.05,S24&lt;=0.1),"0.05 to 0.1",AND(S24&gt;0.1,S24&lt;=0.2),"0.1 to 0.2",AND(S24&gt;0.2,S24&lt;=0.3),"0.2 to 0.3",AND(S24&gt;0.3,S24&lt;=0.4),"0.3 to 0.4",AND(S24&gt;0.4,S24&lt;=0.5),"0.4 to 0.5",AND(S24&gt;0.5,S24&lt;=0.75),"0.5 to 0.75",AND(S24&gt;0.75,S24&lt;=1),"0.75 to 1",AND(S24&gt;1,S24&lt;=2),"1 to 2",AND(S24&gt;2,S24&lt;=3),"2 to 3",AND(S24&gt;3,S24&lt;=4),"3 to 4",AND(S24&gt;4,S24&lt;=5),"4 to 5",AND(S24&gt;5,S24&lt;=10),"5 to 10",S24&gt;10,"10+")</f>
        <v>0.5 to 0.75</v>
      </c>
      <c r="U24" s="17"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 to 0.05</v>
      </c>
      <c r="V24" s="17">
        <f t="shared" si="4"/>
        <v>0.0241573667004847</v>
      </c>
      <c r="W24" s="17"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 to 0.05</v>
      </c>
      <c r="X24" s="17">
        <f t="shared" si="5"/>
        <v>0.0221282831698794</v>
      </c>
      <c r="Y24" s="9"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25 to 30</v>
      </c>
      <c r="Z24" s="17">
        <f t="array" ref="Z24">_xlfn.IFS(AA24="oz",_xlfn.IFS(R24="oz",Q24,R24="fl oz",Q24*1.04,R24="ml",Q24*0.0338),AA24="fl oz",_xlfn.IFS(R24="oz",Q24/1.04,R24="fl oz",Q24,R24="ml",Q24*0.0338/1.04),AA24="ml",_xlfn.IFS(R24="oz",Q24/0.0338,R24="fl oz",Q24*1.04/0.0338,R24="ml",Q24))</f>
        <v>30</v>
      </c>
      <c r="AA24" s="9" t="str">
        <f>_xlfn.XLOOKUP($E24,'Copy of Raw Data'!$E:$E,'Copy of Raw Data'!AA:AA,"ERROR",0,1)</f>
        <v>oz</v>
      </c>
      <c r="AB24" s="9" t="str">
        <f>_xlfn.XLOOKUP($E24,'Copy of Raw Data'!$E:$E,'Copy of Raw Data'!AB:AB,"ERROR",0,1)</f>
        <v>Spray Can</v>
      </c>
      <c r="AC24" s="9" t="str">
        <f>_xlfn.XLOOKUP($E24,'Copy of Raw Data'!$E:$E,'Copy of Raw Data'!AC:AC,"ERROR",0,1)</f>
        <v>Pack of 2</v>
      </c>
      <c r="AD24" s="9" t="str">
        <f>_xlfn.XLOOKUP($E24,'Copy of Raw Data'!$E:$E,'Copy of Raw Data'!AD:AD,"ERROR",0,1)</f>
        <v>Curl Protection, Moisturizing, Hold, Softening</v>
      </c>
      <c r="AE24" s="9" t="str">
        <f>_xlfn.XLOOKUP($E24,'Copy of Raw Data'!$E:$E,'Copy of Raw Data'!AO:AO,"ERROR",0,1)</f>
        <v>Paraben Free, Alcohol Free</v>
      </c>
      <c r="AF24" s="9" t="str">
        <f>_xlfn.XLOOKUP($E24,'Copy of Raw Data'!$E:$E,'Copy of Raw Data'!AZ:AZ,"ERROR",0,1)</f>
        <v>Coconut, Avocado, Cocamidopropyl Betaine, Geraniol</v>
      </c>
      <c r="AG24">
        <f>IF(SUMIF('Ingredients Backend'!$AG$1:$EM$1,AG$3,'Ingredients Backend'!$AG23:$EM23)&gt;=1,1,0)*$H24</f>
        <v>0</v>
      </c>
      <c r="AH24">
        <f>IF(SUMIF('Ingredients Backend'!$AG$1:$EM$1,AH$3,'Ingredients Backend'!$AG23:$EM23)&gt;=1,1,0)*$H24</f>
        <v>0</v>
      </c>
      <c r="AI24">
        <f>IF(SUMIF('Ingredients Backend'!$AG$1:$EM$1,AI$3,'Ingredients Backend'!$AG23:$EM23)&gt;=1,1,0)*$H24</f>
        <v>0</v>
      </c>
      <c r="AJ24">
        <f>IF(SUMIF('Ingredients Backend'!$AG$1:$EM$1,AJ$3,'Ingredients Backend'!$AG23:$EM23)&gt;=1,1,0)*$H24</f>
        <v>0</v>
      </c>
      <c r="AK24">
        <f>IF(SUMIF('Ingredients Backend'!$AG$1:$EM$1,AK$3,'Ingredients Backend'!$AG23:$EM23)&gt;=1,1,0)*$H24</f>
        <v>0</v>
      </c>
      <c r="AL24">
        <f>IF(SUMIF('Ingredients Backend'!$AG$1:$EM$1,AL$3,'Ingredients Backend'!$AG23:$EM23)&gt;=1,1,0)*$H24</f>
        <v>0</v>
      </c>
      <c r="AM24">
        <f>IF(SUMIF('Ingredients Backend'!$AG$1:$EM$1,AM$3,'Ingredients Backend'!$AG23:$EM23)&gt;=1,1,0)*$H24</f>
        <v>0</v>
      </c>
      <c r="AN24">
        <f>IF(SUMIF('Ingredients Backend'!$AG$1:$EM$1,AN$3,'Ingredients Backend'!$AG23:$EM23)&gt;=1,1,0)*$H24</f>
        <v>243622.87</v>
      </c>
      <c r="AO24">
        <f>IF(SUMIF('Ingredients Backend'!$AG$1:$EM$1,AO$3,'Ingredients Backend'!$AG23:$EM23)&gt;=1,1,0)*$H24</f>
        <v>0</v>
      </c>
      <c r="AP24">
        <f>IF(SUMIF('Ingredients Backend'!$AG$1:$EM$1,AP$3,'Ingredients Backend'!$AG23:$EM23)&gt;=1,1,0)*$H24</f>
        <v>0</v>
      </c>
      <c r="AQ24">
        <f>IF(SUMIF('Ingredients Backend'!$AG$1:$EM$1,AQ$3,'Ingredients Backend'!$AG23:$EM23)&gt;=1,1,0)*$H24</f>
        <v>0</v>
      </c>
      <c r="AR24">
        <f>IF(SUMIF('Ingredients Backend'!$AG$1:$EM$1,AR$3,'Ingredients Backend'!$AG23:$EM23)&gt;=1,1,0)*$H24</f>
        <v>0</v>
      </c>
      <c r="AS24">
        <f>IF(SUMIF('Ingredients Backend'!$AG$1:$EM$1,AS$3,'Ingredients Backend'!$AG23:$EM23)&gt;=1,1,0)*$H24</f>
        <v>0</v>
      </c>
      <c r="AT24">
        <f>IF(SUMIF('Ingredients Backend'!$AG$1:$EM$1,AT$3,'Ingredients Backend'!$AG23:$EM23)&gt;=1,1,0)*$H24</f>
        <v>0</v>
      </c>
      <c r="AU24">
        <f>IF(SUMIF('Ingredients Backend'!$AG$1:$EM$1,AU$3,'Ingredients Backend'!$AG23:$EM23)&gt;=1,1,0)*$H24</f>
        <v>0</v>
      </c>
      <c r="AV24">
        <f>IF(SUMIF('Ingredients Backend'!$AG$1:$EM$1,AV$3,'Ingredients Backend'!$AG23:$EM23)&gt;=1,1,0)*$H24</f>
        <v>0</v>
      </c>
      <c r="AW24">
        <f>IF(SUMIF('Ingredients Backend'!$AG$1:$EM$1,AW$3,'Ingredients Backend'!$AG23:$EM23)&gt;=1,1,0)*$H24</f>
        <v>0</v>
      </c>
      <c r="AX24">
        <f>IF(SUMIF('Ingredients Backend'!$AG$1:$EM$1,AX$3,'Ingredients Backend'!$AG23:$EM23)&gt;=1,1,0)*$H24</f>
        <v>0</v>
      </c>
      <c r="AY24">
        <f>IF(SUMIF('Ingredients Backend'!$AG$1:$EM$1,AY$3,'Ingredients Backend'!$AG23:$EM23)&gt;=1,1,0)*$H24</f>
        <v>243622.87</v>
      </c>
      <c r="AZ24">
        <f>IF(SUMIF('Ingredients Backend'!$AG$1:$EM$1,AZ$3,'Ingredients Backend'!$AG23:$EM23)&gt;=1,1,0)*$H24</f>
        <v>243622.87</v>
      </c>
      <c r="BA24">
        <f>IF(SUMIF('Ingredients Backend'!$AG$1:$EM$1,BA$3,'Ingredients Backend'!$AG23:$EM23)&gt;=1,1,0)*$H24</f>
        <v>0</v>
      </c>
      <c r="BB24">
        <f>IF(SUMIF('Ingredients Backend'!$AG$1:$EM$1,BB$3,'Ingredients Backend'!$AG23:$EM23)&gt;=1,1,0)*$H24</f>
        <v>0</v>
      </c>
      <c r="BC24">
        <f>IF(SUMIF('Ingredients Backend'!$AG$1:$EM$1,BC$3,'Ingredients Backend'!$AG23:$EM23)&gt;=1,1,0)*$H24</f>
        <v>0</v>
      </c>
      <c r="BD24">
        <f>IF(SUMIF('Ingredients Backend'!$AG$1:$EM$1,BD$3,'Ingredients Backend'!$AG23:$EM23)&gt;=1,1,0)*$H24</f>
        <v>0</v>
      </c>
      <c r="BE24">
        <f>IF(SUMIF('Ingredients Backend'!$AG$1:$EM$1,BE$3,'Ingredients Backend'!$AG23:$EM23)&gt;=1,1,0)*$H24</f>
        <v>0</v>
      </c>
      <c r="BF24">
        <f>IF(SUMIF('Ingredients Backend'!$AG$1:$EM$1,BF$3,'Ingredients Backend'!$AG23:$EM23)&gt;=1,1,0)*$H24</f>
        <v>0</v>
      </c>
      <c r="BG24">
        <f>IF(SUMIF('Ingredients Backend'!$AG$1:$EM$1,BG$3,'Ingredients Backend'!$AG23:$EM23)&gt;=1,1,0)*$H24</f>
        <v>0</v>
      </c>
      <c r="BH24">
        <f>IF(SUMIF('Ingredients Backend'!$AG$1:$EM$1,BH$3,'Ingredients Backend'!$AG23:$EM23)&gt;=1,1,0)*$H24</f>
        <v>0</v>
      </c>
      <c r="BI24">
        <f>IF(SUMIF('Ingredients Backend'!$AG$1:$EM$1,BI$3,'Ingredients Backend'!$AG23:$EM23)&gt;=1,1,0)*$H24</f>
        <v>243622.87</v>
      </c>
      <c r="BJ24">
        <f>IF(SUMIF('Ingredients Backend'!$AG$1:$EM$1,BJ$3,'Ingredients Backend'!$AG23:$EM23)&gt;=1,1,0)*$H24</f>
        <v>0</v>
      </c>
      <c r="BK24">
        <f>IF(SUMIF('Ingredients Backend'!$AG$1:$EM$1,BK$3,'Ingredients Backend'!$AG23:$EM23)&gt;=1,1,0)*$H24</f>
        <v>0</v>
      </c>
      <c r="BL24">
        <f>IF(SUMIF('Ingredients Backend'!$AG$1:$EM$1,BL$3,'Ingredients Backend'!$AG23:$EM23)&gt;=1,1,0)*$H24</f>
        <v>0</v>
      </c>
      <c r="BM24">
        <f>IF(SUMIF('Ingredients Backend'!$AG$1:$EM$1,BM$3,'Ingredients Backend'!$AG23:$EM23)&gt;=1,1,0)*$H24</f>
        <v>0</v>
      </c>
      <c r="BN24">
        <f>IF(SUMIF('Ingredients Backend'!$AG$1:$EM$1,BN$3,'Ingredients Backend'!$AG23:$EM23)&gt;=1,1,0)*$H24</f>
        <v>0</v>
      </c>
      <c r="BO24">
        <f>IF(SUMIF('Ingredients Backend'!$AG$1:$EM$1,BO$3,'Ingredients Backend'!$AG23:$EM23)&gt;=1,1,0)*$H24</f>
        <v>0</v>
      </c>
      <c r="BP24">
        <f>IF(SUMIF('Ingredients Backend'!$AG$1:$EM$1,BP$3,'Ingredients Backend'!$AG23:$EM23)&gt;=1,1,0)*$H24</f>
        <v>0</v>
      </c>
      <c r="BQ24">
        <f>IF(SUMIF('Ingredients Backend'!$AG$1:$EM$1,BQ$3,'Ingredients Backend'!$AG23:$EM23)&gt;=1,1,0)*$H24</f>
        <v>0</v>
      </c>
      <c r="BR24">
        <f>IF(SUMIF('Ingredients Backend'!$AG$1:$EM$1,BR$3,'Ingredients Backend'!$AG23:$EM23)&gt;=1,1,0)*$H24</f>
        <v>0</v>
      </c>
      <c r="BS24">
        <f>IF(SUMIF('Ingredients Backend'!$AG$1:$EM$1,BS$3,'Ingredients Backend'!$AG23:$EM23)&gt;=1,1,0)*$H24</f>
        <v>0</v>
      </c>
      <c r="BT24">
        <f>IF(SUMIF('Ingredients Backend'!$AG$1:$EM$1,BT$3,'Ingredients Backend'!$AG23:$EM23)&gt;=1,1,0)*$H24</f>
        <v>0</v>
      </c>
      <c r="BU24">
        <f>IF(SUMIF('Ingredients Backend'!$AG$1:$EM$1,BU$3,'Ingredients Backend'!$AG23:$EM23)&gt;=1,1,0)*$H24</f>
        <v>0</v>
      </c>
      <c r="BV24">
        <f>IF(SUMIF('Ingredients Backend'!$AG$1:$EM$1,BV$3,'Ingredients Backend'!$AG23:$EM23)&gt;=1,1,0)*$H24</f>
        <v>0</v>
      </c>
      <c r="BW24">
        <f>IF(SUMIF('Ingredients Backend'!$AG$1:$EM$1,BW$3,'Ingredients Backend'!$AG23:$EM23)&gt;=1,1,0)*$H24</f>
        <v>0</v>
      </c>
      <c r="BX24">
        <f>IF(SUMIF('Ingredients Backend'!$AG$1:$EM$1,BX$3,'Ingredients Backend'!$AG23:$EM23)&gt;=1,1,0)*$H24</f>
        <v>0</v>
      </c>
      <c r="BY24">
        <f>IF(SUMIF('Ingredients Backend'!$AG$1:$EM$1,BY$3,'Ingredients Backend'!$AG23:$EM23)&gt;=1,1,0)*$H24</f>
        <v>0</v>
      </c>
      <c r="BZ24">
        <f>IF(SUMIF('Ingredients Backend'!$AG$1:$EM$1,BZ$3,'Ingredients Backend'!$AG23:$EM23)&gt;=1,1,0)*$H24</f>
        <v>0</v>
      </c>
      <c r="CA24">
        <f>IF(SUMIF('Ingredients Backend'!$AG$1:$EM$1,CA$3,'Ingredients Backend'!$AG23:$EM23)&gt;=1,1,0)*$H24</f>
        <v>0</v>
      </c>
      <c r="CB24">
        <f>IF(SUMIF('Ingredients Backend'!$AG$1:$EM$1,CB$3,'Ingredients Backend'!$AG23:$EM23)&gt;=1,1,0)*$H24</f>
        <v>0</v>
      </c>
      <c r="CC24">
        <f>IF(SUMIF('Ingredients Backend'!$AG$1:$EM$1,CC$3,'Ingredients Backend'!$AG23:$EM23)&gt;=1,1,0)*$H24</f>
        <v>0</v>
      </c>
      <c r="CD24">
        <f>IF(SUMIF('Ingredients Backend'!$AG$1:$EM$1,CD$3,'Ingredients Backend'!$AG23:$EM23)&gt;=1,1,0)*$H24</f>
        <v>0</v>
      </c>
      <c r="CE24">
        <f>IF(SUMIF('Ingredients Backend'!$AG$1:$EM$1,CE$3,'Ingredients Backend'!$AG23:$EM23)&gt;=1,1,0)*$H24</f>
        <v>0</v>
      </c>
      <c r="CF24">
        <f>IF(SUMIF('Ingredients Backend'!$AG$1:$EM$1,CF$3,'Ingredients Backend'!$AG23:$EM23)&gt;=1,1,0)*$H24</f>
        <v>0</v>
      </c>
      <c r="CG24">
        <f>IF(SUMIF('Ingredients Backend'!$AG$1:$EM$1,CG$3,'Ingredients Backend'!$AG23:$EM23)&gt;=1,1,0)*$H24</f>
        <v>0</v>
      </c>
      <c r="CH24">
        <f>IF(SUMIF('Ingredients Backend'!$AG$1:$EM$1,CH$3,'Ingredients Backend'!$AG23:$EM23)&gt;=1,1,0)*$H24</f>
        <v>0</v>
      </c>
      <c r="CI24">
        <f>IF(SUMIF('Ingredients Backend'!$AG$1:$EM$1,CI$3,'Ingredients Backend'!$AG23:$EM23)&gt;=1,1,0)*$H24</f>
        <v>0</v>
      </c>
      <c r="CJ24">
        <f>IF(SUMIF('Ingredients Backend'!$AG$1:$EM$1,CJ$3,'Ingredients Backend'!$AG23:$EM23)&gt;=1,1,0)*$H24</f>
        <v>0</v>
      </c>
      <c r="CK24">
        <f>IF(SUMIF('Ingredients Backend'!$AG$1:$EM$1,CK$3,'Ingredients Backend'!$AG23:$EM23)&gt;=1,1,0)*$H24</f>
        <v>0</v>
      </c>
      <c r="CL24">
        <f>IF(SUMIF('Ingredients Backend'!$AG$1:$EM$1,CL$3,'Ingredients Backend'!$AG23:$EM23)&gt;=1,1,0)*$H24</f>
        <v>0</v>
      </c>
      <c r="CM24">
        <f>IF(SUMIF('Ingredients Backend'!$AG$1:$EM$1,CM$3,'Ingredients Backend'!$AG23:$EM23)&gt;=1,1,0)*$H24</f>
        <v>0</v>
      </c>
      <c r="CN24">
        <f>IF(SUMIF('Ingredients Backend'!$AG$1:$EM$1,CN$3,'Ingredients Backend'!$AG23:$EM23)&gt;=1,1,0)*$H24</f>
        <v>0</v>
      </c>
      <c r="CO24">
        <f>IF(SUMIF('Ingredients Backend'!$AG$1:$EM$1,CO$3,'Ingredients Backend'!$AG23:$EM23)&gt;=1,1,0)*$H24</f>
        <v>0</v>
      </c>
      <c r="CP24">
        <f>IF(SUMIF('Ingredients Backend'!$AG$1:$EM$1,CP$3,'Ingredients Backend'!$AG23:$EM23)&gt;=1,1,0)*$H24</f>
        <v>0</v>
      </c>
      <c r="CQ24">
        <f>IF(SUMIF('Ingredients Backend'!$AG$1:$EM$1,CQ$3,'Ingredients Backend'!$AG23:$EM23)&gt;=1,1,0)*$H24</f>
        <v>0</v>
      </c>
      <c r="CR24">
        <f>IF(SUMIF('Ingredients Backend'!$AG$1:$EM$1,CR$3,'Ingredients Backend'!$AG23:$EM23)&gt;=1,1,0)*$H24</f>
        <v>0</v>
      </c>
      <c r="CS24">
        <f>IF(SUMIF('Ingredients Backend'!$AG$1:$EM$1,CS$3,'Ingredients Backend'!$AG23:$EM23)&gt;=1,1,0)*$H24</f>
        <v>0</v>
      </c>
      <c r="CT24">
        <f>IF(SUMIF('Ingredients Backend'!$AG$1:$EM$1,CT$3,'Ingredients Backend'!$AG23:$EM23)&gt;=1,1,0)*$H24</f>
        <v>0</v>
      </c>
      <c r="CU24">
        <f>IF(SUMIF('Ingredients Backend'!$AG$1:$EM$1,CU$3,'Ingredients Backend'!$AG23:$EM23)&gt;=1,1,0)*$H24</f>
        <v>0</v>
      </c>
      <c r="CV24">
        <f>IF(SUMIF('Ingredients Backend'!$AG$1:$EM$1,CV$3,'Ingredients Backend'!$AG23:$EM23)&gt;=1,1,0)*$H24</f>
        <v>0</v>
      </c>
      <c r="CW24">
        <f>IF(SUMIF('Ingredients Backend'!$AG$1:$EM$1,CW$3,'Ingredients Backend'!$AG23:$EM23)&gt;=1,1,0)*$H24</f>
        <v>0</v>
      </c>
      <c r="CX24">
        <f>IF(SUMIF('Ingredients Backend'!$AG$1:$EM$1,CX$3,'Ingredients Backend'!$AG23:$EM23)&gt;=1,1,0)*$H24</f>
        <v>0</v>
      </c>
      <c r="CY24">
        <f>IF(SUMIF('Ingredients Backend'!$AG$1:$EM$1,CY$3,'Ingredients Backend'!$AG23:$EM23)&gt;=1,1,0)*$H24</f>
        <v>0</v>
      </c>
      <c r="CZ24">
        <f>IF(SUMIF('Ingredients Backend'!$AG$1:$EM$1,CZ$3,'Ingredients Backend'!$AG23:$EM23)&gt;=1,1,0)*$H24</f>
        <v>0</v>
      </c>
      <c r="DA24">
        <f>IF(SUMIF('Ingredients Backend'!$AG$1:$EM$1,DA$3,'Ingredients Backend'!$AG23:$EM23)&gt;=1,1,0)*$H24</f>
        <v>0</v>
      </c>
      <c r="DB24">
        <f>IF(SUMIF('Ingredients Backend'!$AG$1:$EM$1,DB$3,'Ingredients Backend'!$AG23:$EM23)&gt;=1,1,0)*$H24</f>
        <v>0</v>
      </c>
      <c r="DC24">
        <f>IF(SUMIF('Ingredients Backend'!$AG$1:$EM$1,DC$3,'Ingredients Backend'!$AG23:$EM23)&gt;=1,1,0)*$H24</f>
        <v>0</v>
      </c>
      <c r="DD24">
        <f>IF(SUMIF('Ingredients Backend'!$AG$1:$EM$1,DD$3,'Ingredients Backend'!$AG23:$EM23)&gt;=1,1,0)*$H24</f>
        <v>0</v>
      </c>
      <c r="DE24">
        <f>IF(SUMIF('Ingredients Backend'!$AG$1:$EM$1,DE$3,'Ingredients Backend'!$AG23:$EM23)&gt;=1,1,0)*$H24</f>
        <v>0</v>
      </c>
      <c r="DF24">
        <f>IF(SUMIF('Ingredients Backend'!$AG$1:$EM$1,DF$3,'Ingredients Backend'!$AG23:$EM23)&gt;=1,1,0)*$H24</f>
        <v>0</v>
      </c>
      <c r="DG24">
        <f>IF(SUMIF('Ingredients Backend'!$AG$1:$EM$1,DG$3,'Ingredients Backend'!$AG23:$EM23)&gt;=1,1,0)*$H24</f>
        <v>0</v>
      </c>
      <c r="DH24">
        <f>IF(SUMIF('Ingredients Backend'!$AG$1:$EM$1,DH$3,'Ingredients Backend'!$AG23:$EM23)&gt;=1,1,0)*$H24</f>
        <v>0</v>
      </c>
      <c r="DI24">
        <f>IF(SUMIF('Ingredients Backend'!$AG$1:$EM$1,DI$3,'Ingredients Backend'!$AG23:$EM23)&gt;=1,1,0)*$H24</f>
        <v>0</v>
      </c>
      <c r="DJ24">
        <f>IF(SUMIF('Ingredients Backend'!$AG$1:$EM$1,DJ$3,'Ingredients Backend'!$AG23:$EM23)&gt;=1,1,0)*$H24</f>
        <v>0</v>
      </c>
      <c r="DK24">
        <f>IF(SUMIF('Ingredients Backend'!$AG$1:$EM$1,DK$3,'Ingredients Backend'!$AG23:$EM23)&gt;=1,1,0)*$H24</f>
        <v>0</v>
      </c>
      <c r="DL24">
        <f>IF(SUMIF('Ingredients Backend'!$AG$1:$EM$1,DL$3,'Ingredients Backend'!$AG23:$EM23)&gt;=1,1,0)*$H24</f>
        <v>0</v>
      </c>
    </row>
    <row r="25" spans="1:116">
      <c r="A25" s="9" t="str">
        <f>_xlfn.XLOOKUP($E25,'Copy of Raw Data'!$E:$E,'Copy of Raw Data'!A:A,"ERROR",0,1)</f>
        <v>US</v>
      </c>
      <c r="B25" s="9" t="str">
        <f>_xlfn.XLOOKUP($E25,'Copy of Raw Data'!$E:$E,'Copy of Raw Data'!B:B,"ERROR",0,1)</f>
        <v>Hair Mousses</v>
      </c>
      <c r="C25" s="9" t="str">
        <f>_xlfn.XLOOKUP($E25,'Copy of Raw Data'!$E:$E,'Copy of Raw Data'!C:C,"ERROR",0,1)</f>
        <v>biolage</v>
      </c>
      <c r="D25" s="9" t="str">
        <f>_xlfn.XLOOKUP($E25,'Copy of Raw Data'!$E:$E,'Copy of Raw Data'!D:D,"ERROR",0,1)</f>
        <v>www.amazon.com/dp/B07DNJHCKT</v>
      </c>
      <c r="E25" s="9" t="s">
        <v>120</v>
      </c>
      <c r="F25" s="9" t="str">
        <f>_xlfn.XLOOKUP($E25,'Copy of Raw Data'!$E:$E,'Copy of Raw Data'!F:F,"ERROR",0,1)</f>
        <v>Biolage Styling Whipped Volume Mousse | Provides Body, Control &amp; Shine Leaving Hair With Natural Softness | Medium Hold | Paraben-Free | Vegan | 8.5 Oz. | 8.5 Fl. Oz</v>
      </c>
      <c r="G25" s="9">
        <f>_xlfn.XLOOKUP($E25,'Copy of Raw Data'!$E:$E,'Copy of Raw Data'!G:G,"ERROR",0,1)</f>
        <v>11010</v>
      </c>
      <c r="H25" s="9">
        <f>_xlfn.XLOOKUP($E25,'Copy of Raw Data'!$E:$E,'Copy of Raw Data'!H:H,"ERROR",0,1)</f>
        <v>242229.1</v>
      </c>
      <c r="I25" s="9">
        <f>_xlfn.XLOOKUP($E25,'Copy of Raw Data'!$E:$E,'Copy of Raw Data'!I:I,"ERROR",0,1)</f>
        <v>0.0101743542964503</v>
      </c>
      <c r="J25" s="9" t="str">
        <f>_xlfn.XLOOKUP($E25,'Copy of Raw Data'!$E:$E,'Copy of Raw Data'!J:J,"ERROR",0,1)</f>
        <v>Yes</v>
      </c>
      <c r="K25" s="15"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20 to 30</v>
      </c>
      <c r="L25" s="9">
        <f>_xlfn.XLOOKUP($E25,'Copy of Raw Data'!$E:$E,'Copy of Raw Data'!L:L,"ERROR",0,1)</f>
        <v>22</v>
      </c>
      <c r="M25" s="15"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20 to 30</v>
      </c>
      <c r="N25" s="9">
        <f>_xlfn.XLOOKUP($E25,'Copy of Raw Data'!$E:$E,'Copy of Raw Data'!N:N,"ERROR",0,1)</f>
        <v>22</v>
      </c>
      <c r="O25" s="15"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No Discount</v>
      </c>
      <c r="P25" s="16">
        <f t="shared" si="2"/>
        <v>0</v>
      </c>
      <c r="Q25" s="9">
        <f>_xlfn.XLOOKUP($E25,'Copy of Raw Data'!$E:$E,'Copy of Raw Data'!Q:Q,"ERROR",0,1)</f>
        <v>8.5</v>
      </c>
      <c r="R25" s="9" t="str">
        <f>_xlfn.XLOOKUP($E25,'Copy of Raw Data'!$E:$E,'Copy of Raw Data'!R:R,"ERROR",0,1)</f>
        <v>oz</v>
      </c>
      <c r="S25" s="17">
        <f t="shared" si="3"/>
        <v>2.58823529411765</v>
      </c>
      <c r="T25" s="9" t="str">
        <f t="array" ref="T25">_xlfn.IFS(AND(S25&gt;0,S25&lt;=0.05),"0 to 0.05",AND(S25&gt;0.05,S25&lt;=0.1),"0.05 to 0.1",AND(S25&gt;0.1,S25&lt;=0.2),"0.1 to 0.2",AND(S25&gt;0.2,S25&lt;=0.3),"0.2 to 0.3",AND(S25&gt;0.3,S25&lt;=0.4),"0.3 to 0.4",AND(S25&gt;0.4,S25&lt;=0.5),"0.4 to 0.5",AND(S25&gt;0.5,S25&lt;=0.75),"0.5 to 0.75",AND(S25&gt;0.75,S25&lt;=1),"0.75 to 1",AND(S25&gt;1,S25&lt;=2),"1 to 2",AND(S25&gt;2,S25&lt;=3),"2 to 3",AND(S25&gt;3,S25&lt;=4),"3 to 4",AND(S25&gt;4,S25&lt;=5),"4 to 5",AND(S25&gt;5,S25&lt;=10),"5 to 10",S25&gt;10,"10+")</f>
        <v>2 to 3</v>
      </c>
      <c r="U25" s="17"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0.05 to 0.1</v>
      </c>
      <c r="V25" s="17">
        <f t="shared" si="4"/>
        <v>0.0875290934770932</v>
      </c>
      <c r="W25" s="17"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7">
        <f t="shared" si="5"/>
        <v>0.0875290934770932</v>
      </c>
      <c r="Y25" s="9"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8 to 10</v>
      </c>
      <c r="Z25" s="17">
        <f t="array" ref="Z25">_xlfn.IFS(AA25="oz",_xlfn.IFS(R25="oz",Q25,R25="fl oz",Q25*1.04,R25="ml",Q25*0.0338),AA25="fl oz",_xlfn.IFS(R25="oz",Q25/1.04,R25="fl oz",Q25,R25="ml",Q25*0.0338/1.04),AA25="ml",_xlfn.IFS(R25="oz",Q25/0.0338,R25="fl oz",Q25*1.04/0.0338,R25="ml",Q25))</f>
        <v>8.5</v>
      </c>
      <c r="AA25" s="9" t="str">
        <f>_xlfn.XLOOKUP($E25,'Copy of Raw Data'!$E:$E,'Copy of Raw Data'!AA:AA,"ERROR",0,1)</f>
        <v>oz</v>
      </c>
      <c r="AB25" s="9" t="str">
        <f>_xlfn.XLOOKUP($E25,'Copy of Raw Data'!$E:$E,'Copy of Raw Data'!AB:AB,"ERROR",0,1)</f>
        <v>Spray Can</v>
      </c>
      <c r="AC25" s="9" t="str">
        <f>_xlfn.XLOOKUP($E25,'Copy of Raw Data'!$E:$E,'Copy of Raw Data'!AC:AC,"ERROR",0,1)</f>
        <v>Pack of 1</v>
      </c>
      <c r="AD25" s="9" t="str">
        <f>_xlfn.XLOOKUP($E25,'Copy of Raw Data'!$E:$E,'Copy of Raw Data'!AD:AD,"ERROR",0,1)</f>
        <v>Volumizing, Shine, Softening, Hold, Lightweight</v>
      </c>
      <c r="AE25" s="9" t="str">
        <f>_xlfn.XLOOKUP($E25,'Copy of Raw Data'!$E:$E,'Copy of Raw Data'!AO:AO,"ERROR",0,1)</f>
        <v>Paraben Free, Vegan, Cruelty Free, Recycled Packaging</v>
      </c>
      <c r="AF25" s="9" t="str">
        <f>_xlfn.XLOOKUP($E25,'Copy of Raw Data'!$E:$E,'Copy of Raw Data'!AZ:AZ,"ERROR",0,1)</f>
        <v>Cocamidopropyl Betaine, Water, Geraniol, Agave, Lactic Acid</v>
      </c>
      <c r="AG25">
        <f>IF(SUMIF('Ingredients Backend'!$AG$1:$EM$1,AG$3,'Ingredients Backend'!$AG24:$EM24)&gt;=1,1,0)*$H25</f>
        <v>0</v>
      </c>
      <c r="AH25">
        <f>IF(SUMIF('Ingredients Backend'!$AG$1:$EM$1,AH$3,'Ingredients Backend'!$AG24:$EM24)&gt;=1,1,0)*$H25</f>
        <v>0</v>
      </c>
      <c r="AI25">
        <f>IF(SUMIF('Ingredients Backend'!$AG$1:$EM$1,AI$3,'Ingredients Backend'!$AG24:$EM24)&gt;=1,1,0)*$H25</f>
        <v>242229.1</v>
      </c>
      <c r="AJ25">
        <f>IF(SUMIF('Ingredients Backend'!$AG$1:$EM$1,AJ$3,'Ingredients Backend'!$AG24:$EM24)&gt;=1,1,0)*$H25</f>
        <v>0</v>
      </c>
      <c r="AK25">
        <f>IF(SUMIF('Ingredients Backend'!$AG$1:$EM$1,AK$3,'Ingredients Backend'!$AG24:$EM24)&gt;=1,1,0)*$H25</f>
        <v>0</v>
      </c>
      <c r="AL25">
        <f>IF(SUMIF('Ingredients Backend'!$AG$1:$EM$1,AL$3,'Ingredients Backend'!$AG24:$EM24)&gt;=1,1,0)*$H25</f>
        <v>0</v>
      </c>
      <c r="AM25">
        <f>IF(SUMIF('Ingredients Backend'!$AG$1:$EM$1,AM$3,'Ingredients Backend'!$AG24:$EM24)&gt;=1,1,0)*$H25</f>
        <v>0</v>
      </c>
      <c r="AN25">
        <f>IF(SUMIF('Ingredients Backend'!$AG$1:$EM$1,AN$3,'Ingredients Backend'!$AG24:$EM24)&gt;=1,1,0)*$H25</f>
        <v>0</v>
      </c>
      <c r="AO25">
        <f>IF(SUMIF('Ingredients Backend'!$AG$1:$EM$1,AO$3,'Ingredients Backend'!$AG24:$EM24)&gt;=1,1,0)*$H25</f>
        <v>0</v>
      </c>
      <c r="AP25">
        <f>IF(SUMIF('Ingredients Backend'!$AG$1:$EM$1,AP$3,'Ingredients Backend'!$AG24:$EM24)&gt;=1,1,0)*$H25</f>
        <v>0</v>
      </c>
      <c r="AQ25">
        <f>IF(SUMIF('Ingredients Backend'!$AG$1:$EM$1,AQ$3,'Ingredients Backend'!$AG24:$EM24)&gt;=1,1,0)*$H25</f>
        <v>0</v>
      </c>
      <c r="AR25">
        <f>IF(SUMIF('Ingredients Backend'!$AG$1:$EM$1,AR$3,'Ingredients Backend'!$AG24:$EM24)&gt;=1,1,0)*$H25</f>
        <v>0</v>
      </c>
      <c r="AS25">
        <f>IF(SUMIF('Ingredients Backend'!$AG$1:$EM$1,AS$3,'Ingredients Backend'!$AG24:$EM24)&gt;=1,1,0)*$H25</f>
        <v>0</v>
      </c>
      <c r="AT25">
        <f>IF(SUMIF('Ingredients Backend'!$AG$1:$EM$1,AT$3,'Ingredients Backend'!$AG24:$EM24)&gt;=1,1,0)*$H25</f>
        <v>0</v>
      </c>
      <c r="AU25">
        <f>IF(SUMIF('Ingredients Backend'!$AG$1:$EM$1,AU$3,'Ingredients Backend'!$AG24:$EM24)&gt;=1,1,0)*$H25</f>
        <v>0</v>
      </c>
      <c r="AV25">
        <f>IF(SUMIF('Ingredients Backend'!$AG$1:$EM$1,AV$3,'Ingredients Backend'!$AG24:$EM24)&gt;=1,1,0)*$H25</f>
        <v>0</v>
      </c>
      <c r="AW25">
        <f>IF(SUMIF('Ingredients Backend'!$AG$1:$EM$1,AW$3,'Ingredients Backend'!$AG24:$EM24)&gt;=1,1,0)*$H25</f>
        <v>0</v>
      </c>
      <c r="AX25">
        <f>IF(SUMIF('Ingredients Backend'!$AG$1:$EM$1,AX$3,'Ingredients Backend'!$AG24:$EM24)&gt;=1,1,0)*$H25</f>
        <v>0</v>
      </c>
      <c r="AY25">
        <f>IF(SUMIF('Ingredients Backend'!$AG$1:$EM$1,AY$3,'Ingredients Backend'!$AG24:$EM24)&gt;=1,1,0)*$H25</f>
        <v>242229.1</v>
      </c>
      <c r="AZ25">
        <f>IF(SUMIF('Ingredients Backend'!$AG$1:$EM$1,AZ$3,'Ingredients Backend'!$AG24:$EM24)&gt;=1,1,0)*$H25</f>
        <v>0</v>
      </c>
      <c r="BA25">
        <f>IF(SUMIF('Ingredients Backend'!$AG$1:$EM$1,BA$3,'Ingredients Backend'!$AG24:$EM24)&gt;=1,1,0)*$H25</f>
        <v>0</v>
      </c>
      <c r="BB25">
        <f>IF(SUMIF('Ingredients Backend'!$AG$1:$EM$1,BB$3,'Ingredients Backend'!$AG24:$EM24)&gt;=1,1,0)*$H25</f>
        <v>0</v>
      </c>
      <c r="BC25">
        <f>IF(SUMIF('Ingredients Backend'!$AG$1:$EM$1,BC$3,'Ingredients Backend'!$AG24:$EM24)&gt;=1,1,0)*$H25</f>
        <v>0</v>
      </c>
      <c r="BD25">
        <f>IF(SUMIF('Ingredients Backend'!$AG$1:$EM$1,BD$3,'Ingredients Backend'!$AG24:$EM24)&gt;=1,1,0)*$H25</f>
        <v>0</v>
      </c>
      <c r="BE25">
        <f>IF(SUMIF('Ingredients Backend'!$AG$1:$EM$1,BE$3,'Ingredients Backend'!$AG24:$EM24)&gt;=1,1,0)*$H25</f>
        <v>0</v>
      </c>
      <c r="BF25">
        <f>IF(SUMIF('Ingredients Backend'!$AG$1:$EM$1,BF$3,'Ingredients Backend'!$AG24:$EM24)&gt;=1,1,0)*$H25</f>
        <v>0</v>
      </c>
      <c r="BG25">
        <f>IF(SUMIF('Ingredients Backend'!$AG$1:$EM$1,BG$3,'Ingredients Backend'!$AG24:$EM24)&gt;=1,1,0)*$H25</f>
        <v>0</v>
      </c>
      <c r="BH25">
        <f>IF(SUMIF('Ingredients Backend'!$AG$1:$EM$1,BH$3,'Ingredients Backend'!$AG24:$EM24)&gt;=1,1,0)*$H25</f>
        <v>0</v>
      </c>
      <c r="BI25">
        <f>IF(SUMIF('Ingredients Backend'!$AG$1:$EM$1,BI$3,'Ingredients Backend'!$AG24:$EM24)&gt;=1,1,0)*$H25</f>
        <v>242229.1</v>
      </c>
      <c r="BJ25">
        <f>IF(SUMIF('Ingredients Backend'!$AG$1:$EM$1,BJ$3,'Ingredients Backend'!$AG24:$EM24)&gt;=1,1,0)*$H25</f>
        <v>0</v>
      </c>
      <c r="BK25">
        <f>IF(SUMIF('Ingredients Backend'!$AG$1:$EM$1,BK$3,'Ingredients Backend'!$AG24:$EM24)&gt;=1,1,0)*$H25</f>
        <v>0</v>
      </c>
      <c r="BL25">
        <f>IF(SUMIF('Ingredients Backend'!$AG$1:$EM$1,BL$3,'Ingredients Backend'!$AG24:$EM24)&gt;=1,1,0)*$H25</f>
        <v>0</v>
      </c>
      <c r="BM25">
        <f>IF(SUMIF('Ingredients Backend'!$AG$1:$EM$1,BM$3,'Ingredients Backend'!$AG24:$EM24)&gt;=1,1,0)*$H25</f>
        <v>0</v>
      </c>
      <c r="BN25">
        <f>IF(SUMIF('Ingredients Backend'!$AG$1:$EM$1,BN$3,'Ingredients Backend'!$AG24:$EM24)&gt;=1,1,0)*$H25</f>
        <v>0</v>
      </c>
      <c r="BO25">
        <f>IF(SUMIF('Ingredients Backend'!$AG$1:$EM$1,BO$3,'Ingredients Backend'!$AG24:$EM24)&gt;=1,1,0)*$H25</f>
        <v>0</v>
      </c>
      <c r="BP25">
        <f>IF(SUMIF('Ingredients Backend'!$AG$1:$EM$1,BP$3,'Ingredients Backend'!$AG24:$EM24)&gt;=1,1,0)*$H25</f>
        <v>0</v>
      </c>
      <c r="BQ25">
        <f>IF(SUMIF('Ingredients Backend'!$AG$1:$EM$1,BQ$3,'Ingredients Backend'!$AG24:$EM24)&gt;=1,1,0)*$H25</f>
        <v>0</v>
      </c>
      <c r="BR25">
        <f>IF(SUMIF('Ingredients Backend'!$AG$1:$EM$1,BR$3,'Ingredients Backend'!$AG24:$EM24)&gt;=1,1,0)*$H25</f>
        <v>0</v>
      </c>
      <c r="BS25">
        <f>IF(SUMIF('Ingredients Backend'!$AG$1:$EM$1,BS$3,'Ingredients Backend'!$AG24:$EM24)&gt;=1,1,0)*$H25</f>
        <v>0</v>
      </c>
      <c r="BT25">
        <f>IF(SUMIF('Ingredients Backend'!$AG$1:$EM$1,BT$3,'Ingredients Backend'!$AG24:$EM24)&gt;=1,1,0)*$H25</f>
        <v>0</v>
      </c>
      <c r="BU25">
        <f>IF(SUMIF('Ingredients Backend'!$AG$1:$EM$1,BU$3,'Ingredients Backend'!$AG24:$EM24)&gt;=1,1,0)*$H25</f>
        <v>242229.1</v>
      </c>
      <c r="BV25">
        <f>IF(SUMIF('Ingredients Backend'!$AG$1:$EM$1,BV$3,'Ingredients Backend'!$AG24:$EM24)&gt;=1,1,0)*$H25</f>
        <v>0</v>
      </c>
      <c r="BW25">
        <f>IF(SUMIF('Ingredients Backend'!$AG$1:$EM$1,BW$3,'Ingredients Backend'!$AG24:$EM24)&gt;=1,1,0)*$H25</f>
        <v>0</v>
      </c>
      <c r="BX25">
        <f>IF(SUMIF('Ingredients Backend'!$AG$1:$EM$1,BX$3,'Ingredients Backend'!$AG24:$EM24)&gt;=1,1,0)*$H25</f>
        <v>0</v>
      </c>
      <c r="BY25">
        <f>IF(SUMIF('Ingredients Backend'!$AG$1:$EM$1,BY$3,'Ingredients Backend'!$AG24:$EM24)&gt;=1,1,0)*$H25</f>
        <v>0</v>
      </c>
      <c r="BZ25">
        <f>IF(SUMIF('Ingredients Backend'!$AG$1:$EM$1,BZ$3,'Ingredients Backend'!$AG24:$EM24)&gt;=1,1,0)*$H25</f>
        <v>0</v>
      </c>
      <c r="CA25">
        <f>IF(SUMIF('Ingredients Backend'!$AG$1:$EM$1,CA$3,'Ingredients Backend'!$AG24:$EM24)&gt;=1,1,0)*$H25</f>
        <v>0</v>
      </c>
      <c r="CB25">
        <f>IF(SUMIF('Ingredients Backend'!$AG$1:$EM$1,CB$3,'Ingredients Backend'!$AG24:$EM24)&gt;=1,1,0)*$H25</f>
        <v>0</v>
      </c>
      <c r="CC25">
        <f>IF(SUMIF('Ingredients Backend'!$AG$1:$EM$1,CC$3,'Ingredients Backend'!$AG24:$EM24)&gt;=1,1,0)*$H25</f>
        <v>0</v>
      </c>
      <c r="CD25">
        <f>IF(SUMIF('Ingredients Backend'!$AG$1:$EM$1,CD$3,'Ingredients Backend'!$AG24:$EM24)&gt;=1,1,0)*$H25</f>
        <v>0</v>
      </c>
      <c r="CE25">
        <f>IF(SUMIF('Ingredients Backend'!$AG$1:$EM$1,CE$3,'Ingredients Backend'!$AG24:$EM24)&gt;=1,1,0)*$H25</f>
        <v>0</v>
      </c>
      <c r="CF25">
        <f>IF(SUMIF('Ingredients Backend'!$AG$1:$EM$1,CF$3,'Ingredients Backend'!$AG24:$EM24)&gt;=1,1,0)*$H25</f>
        <v>0</v>
      </c>
      <c r="CG25">
        <f>IF(SUMIF('Ingredients Backend'!$AG$1:$EM$1,CG$3,'Ingredients Backend'!$AG24:$EM24)&gt;=1,1,0)*$H25</f>
        <v>0</v>
      </c>
      <c r="CH25">
        <f>IF(SUMIF('Ingredients Backend'!$AG$1:$EM$1,CH$3,'Ingredients Backend'!$AG24:$EM24)&gt;=1,1,0)*$H25</f>
        <v>0</v>
      </c>
      <c r="CI25">
        <f>IF(SUMIF('Ingredients Backend'!$AG$1:$EM$1,CI$3,'Ingredients Backend'!$AG24:$EM24)&gt;=1,1,0)*$H25</f>
        <v>0</v>
      </c>
      <c r="CJ25">
        <f>IF(SUMIF('Ingredients Backend'!$AG$1:$EM$1,CJ$3,'Ingredients Backend'!$AG24:$EM24)&gt;=1,1,0)*$H25</f>
        <v>0</v>
      </c>
      <c r="CK25">
        <f>IF(SUMIF('Ingredients Backend'!$AG$1:$EM$1,CK$3,'Ingredients Backend'!$AG24:$EM24)&gt;=1,1,0)*$H25</f>
        <v>0</v>
      </c>
      <c r="CL25">
        <f>IF(SUMIF('Ingredients Backend'!$AG$1:$EM$1,CL$3,'Ingredients Backend'!$AG24:$EM24)&gt;=1,1,0)*$H25</f>
        <v>0</v>
      </c>
      <c r="CM25">
        <f>IF(SUMIF('Ingredients Backend'!$AG$1:$EM$1,CM$3,'Ingredients Backend'!$AG24:$EM24)&gt;=1,1,0)*$H25</f>
        <v>0</v>
      </c>
      <c r="CN25">
        <f>IF(SUMIF('Ingredients Backend'!$AG$1:$EM$1,CN$3,'Ingredients Backend'!$AG24:$EM24)&gt;=1,1,0)*$H25</f>
        <v>0</v>
      </c>
      <c r="CO25">
        <f>IF(SUMIF('Ingredients Backend'!$AG$1:$EM$1,CO$3,'Ingredients Backend'!$AG24:$EM24)&gt;=1,1,0)*$H25</f>
        <v>0</v>
      </c>
      <c r="CP25">
        <f>IF(SUMIF('Ingredients Backend'!$AG$1:$EM$1,CP$3,'Ingredients Backend'!$AG24:$EM24)&gt;=1,1,0)*$H25</f>
        <v>0</v>
      </c>
      <c r="CQ25">
        <f>IF(SUMIF('Ingredients Backend'!$AG$1:$EM$1,CQ$3,'Ingredients Backend'!$AG24:$EM24)&gt;=1,1,0)*$H25</f>
        <v>0</v>
      </c>
      <c r="CR25">
        <f>IF(SUMIF('Ingredients Backend'!$AG$1:$EM$1,CR$3,'Ingredients Backend'!$AG24:$EM24)&gt;=1,1,0)*$H25</f>
        <v>0</v>
      </c>
      <c r="CS25">
        <f>IF(SUMIF('Ingredients Backend'!$AG$1:$EM$1,CS$3,'Ingredients Backend'!$AG24:$EM24)&gt;=1,1,0)*$H25</f>
        <v>0</v>
      </c>
      <c r="CT25">
        <f>IF(SUMIF('Ingredients Backend'!$AG$1:$EM$1,CT$3,'Ingredients Backend'!$AG24:$EM24)&gt;=1,1,0)*$H25</f>
        <v>0</v>
      </c>
      <c r="CU25">
        <f>IF(SUMIF('Ingredients Backend'!$AG$1:$EM$1,CU$3,'Ingredients Backend'!$AG24:$EM24)&gt;=1,1,0)*$H25</f>
        <v>0</v>
      </c>
      <c r="CV25">
        <f>IF(SUMIF('Ingredients Backend'!$AG$1:$EM$1,CV$3,'Ingredients Backend'!$AG24:$EM24)&gt;=1,1,0)*$H25</f>
        <v>0</v>
      </c>
      <c r="CW25">
        <f>IF(SUMIF('Ingredients Backend'!$AG$1:$EM$1,CW$3,'Ingredients Backend'!$AG24:$EM24)&gt;=1,1,0)*$H25</f>
        <v>0</v>
      </c>
      <c r="CX25">
        <f>IF(SUMIF('Ingredients Backend'!$AG$1:$EM$1,CX$3,'Ingredients Backend'!$AG24:$EM24)&gt;=1,1,0)*$H25</f>
        <v>0</v>
      </c>
      <c r="CY25">
        <f>IF(SUMIF('Ingredients Backend'!$AG$1:$EM$1,CY$3,'Ingredients Backend'!$AG24:$EM24)&gt;=1,1,0)*$H25</f>
        <v>0</v>
      </c>
      <c r="CZ25">
        <f>IF(SUMIF('Ingredients Backend'!$AG$1:$EM$1,CZ$3,'Ingredients Backend'!$AG24:$EM24)&gt;=1,1,0)*$H25</f>
        <v>0</v>
      </c>
      <c r="DA25">
        <f>IF(SUMIF('Ingredients Backend'!$AG$1:$EM$1,DA$3,'Ingredients Backend'!$AG24:$EM24)&gt;=1,1,0)*$H25</f>
        <v>0</v>
      </c>
      <c r="DB25">
        <f>IF(SUMIF('Ingredients Backend'!$AG$1:$EM$1,DB$3,'Ingredients Backend'!$AG24:$EM24)&gt;=1,1,0)*$H25</f>
        <v>0</v>
      </c>
      <c r="DC25">
        <f>IF(SUMIF('Ingredients Backend'!$AG$1:$EM$1,DC$3,'Ingredients Backend'!$AG24:$EM24)&gt;=1,1,0)*$H25</f>
        <v>0</v>
      </c>
      <c r="DD25">
        <f>IF(SUMIF('Ingredients Backend'!$AG$1:$EM$1,DD$3,'Ingredients Backend'!$AG24:$EM24)&gt;=1,1,0)*$H25</f>
        <v>0</v>
      </c>
      <c r="DE25">
        <f>IF(SUMIF('Ingredients Backend'!$AG$1:$EM$1,DE$3,'Ingredients Backend'!$AG24:$EM24)&gt;=1,1,0)*$H25</f>
        <v>0</v>
      </c>
      <c r="DF25">
        <f>IF(SUMIF('Ingredients Backend'!$AG$1:$EM$1,DF$3,'Ingredients Backend'!$AG24:$EM24)&gt;=1,1,0)*$H25</f>
        <v>0</v>
      </c>
      <c r="DG25">
        <f>IF(SUMIF('Ingredients Backend'!$AG$1:$EM$1,DG$3,'Ingredients Backend'!$AG24:$EM24)&gt;=1,1,0)*$H25</f>
        <v>0</v>
      </c>
      <c r="DH25">
        <f>IF(SUMIF('Ingredients Backend'!$AG$1:$EM$1,DH$3,'Ingredients Backend'!$AG24:$EM24)&gt;=1,1,0)*$H25</f>
        <v>0</v>
      </c>
      <c r="DI25">
        <f>IF(SUMIF('Ingredients Backend'!$AG$1:$EM$1,DI$3,'Ingredients Backend'!$AG24:$EM24)&gt;=1,1,0)*$H25</f>
        <v>242229.1</v>
      </c>
      <c r="DJ25">
        <f>IF(SUMIF('Ingredients Backend'!$AG$1:$EM$1,DJ$3,'Ingredients Backend'!$AG24:$EM24)&gt;=1,1,0)*$H25</f>
        <v>0</v>
      </c>
      <c r="DK25">
        <f>IF(SUMIF('Ingredients Backend'!$AG$1:$EM$1,DK$3,'Ingredients Backend'!$AG24:$EM24)&gt;=1,1,0)*$H25</f>
        <v>0</v>
      </c>
      <c r="DL25">
        <f>IF(SUMIF('Ingredients Backend'!$AG$1:$EM$1,DL$3,'Ingredients Backend'!$AG24:$EM24)&gt;=1,1,0)*$H25</f>
        <v>0</v>
      </c>
    </row>
    <row r="26" spans="1:116">
      <c r="A26" s="9" t="str">
        <f>_xlfn.XLOOKUP($E26,'Copy of Raw Data'!$E:$E,'Copy of Raw Data'!A:A,"ERROR",0,1)</f>
        <v>US</v>
      </c>
      <c r="B26" s="9" t="str">
        <f>_xlfn.XLOOKUP($E26,'Copy of Raw Data'!$E:$E,'Copy of Raw Data'!B:B,"ERROR",0,1)</f>
        <v>Hair Mousses</v>
      </c>
      <c r="C26" s="9" t="str">
        <f>_xlfn.XLOOKUP($E26,'Copy of Raw Data'!$E:$E,'Copy of Raw Data'!C:C,"ERROR",0,1)</f>
        <v>Cake</v>
      </c>
      <c r="D26" s="9" t="str">
        <f>_xlfn.XLOOKUP($E26,'Copy of Raw Data'!$E:$E,'Copy of Raw Data'!D:D,"ERROR",0,1)</f>
        <v>www.amazon.com/dp/B07PFY5KNL</v>
      </c>
      <c r="E26" s="9" t="s">
        <v>124</v>
      </c>
      <c r="F26" s="9" t="str">
        <f>_xlfn.XLOOKUP($E26,'Copy of Raw Data'!$E:$E,'Copy of Raw Data'!F:F,"ERROR",0,1)</f>
        <v>Cake Beauty Whipped Curl Defining &amp; Volumizing Mousse – Aloe Vera &amp; Vitamin E for Flexible Hold - Vegan No Heat Curls Mousse for Wavy &amp; Curly Hair - Sulfate &amp; Cruelty Free Hair Products For Women</v>
      </c>
      <c r="G26" s="9">
        <f>_xlfn.XLOOKUP($E26,'Copy of Raw Data'!$E:$E,'Copy of Raw Data'!G:G,"ERROR",0,1)</f>
        <v>25665</v>
      </c>
      <c r="H26" s="9">
        <f>_xlfn.XLOOKUP($E26,'Copy of Raw Data'!$E:$E,'Copy of Raw Data'!H:H,"ERROR",0,1)</f>
        <v>239314.64</v>
      </c>
      <c r="I26" s="9">
        <f>_xlfn.XLOOKUP($E26,'Copy of Raw Data'!$E:$E,'Copy of Raw Data'!I:I,"ERROR",0,1)</f>
        <v>0.010103700215621</v>
      </c>
      <c r="J26" s="9" t="str">
        <f>_xlfn.XLOOKUP($E26,'Copy of Raw Data'!$E:$E,'Copy of Raw Data'!J:J,"ERROR",0,1)</f>
        <v>Yes</v>
      </c>
      <c r="K26" s="15"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5 to 10</v>
      </c>
      <c r="L26" s="9">
        <f>_xlfn.XLOOKUP($E26,'Copy of Raw Data'!$E:$E,'Copy of Raw Data'!L:L,"ERROR",0,1)</f>
        <v>9.37</v>
      </c>
      <c r="M26" s="15"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10 to 15</v>
      </c>
      <c r="N26" s="9">
        <f>_xlfn.XLOOKUP($E26,'Copy of Raw Data'!$E:$E,'Copy of Raw Data'!N:N,"ERROR",0,1)</f>
        <v>10.65</v>
      </c>
      <c r="O26" s="15"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10% to 15%</v>
      </c>
      <c r="P26" s="16">
        <f t="shared" si="2"/>
        <v>0.12018779342723</v>
      </c>
      <c r="Q26" s="9">
        <f>_xlfn.XLOOKUP($E26,'Copy of Raw Data'!$E:$E,'Copy of Raw Data'!Q:Q,"ERROR",0,1)</f>
        <v>250</v>
      </c>
      <c r="R26" s="9" t="str">
        <f>_xlfn.XLOOKUP($E26,'Copy of Raw Data'!$E:$E,'Copy of Raw Data'!R:R,"ERROR",0,1)</f>
        <v>ml</v>
      </c>
      <c r="S26" s="17">
        <f t="shared" si="3"/>
        <v>1.10887573964497</v>
      </c>
      <c r="T26" s="9" t="str">
        <f t="array" ref="T26">_xlfn.IFS(AND(S26&gt;0,S26&lt;=0.05),"0 to 0.05",AND(S26&gt;0.05,S26&lt;=0.1),"0.05 to 0.1",AND(S26&gt;0.1,S26&lt;=0.2),"0.1 to 0.2",AND(S26&gt;0.2,S26&lt;=0.3),"0.2 to 0.3",AND(S26&gt;0.3,S26&lt;=0.4),"0.3 to 0.4",AND(S26&gt;0.4,S26&lt;=0.5),"0.4 to 0.5",AND(S26&gt;0.5,S26&lt;=0.75),"0.5 to 0.75",AND(S26&gt;0.75,S26&lt;=1),"0.75 to 1",AND(S26&gt;1,S26&lt;=2),"1 to 2",AND(S26&gt;2,S26&lt;=3),"2 to 3",AND(S26&gt;3,S26&lt;=4),"3 to 4",AND(S26&gt;4,S26&lt;=5),"4 to 5",AND(S26&gt;5,S26&lt;=10),"5 to 10",S26&gt;10,"10+")</f>
        <v>1 to 2</v>
      </c>
      <c r="U26" s="17"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 to 0.05</v>
      </c>
      <c r="V26" s="17">
        <f t="shared" si="4"/>
        <v>0.0426227605541359</v>
      </c>
      <c r="W26" s="17"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 to 0.05</v>
      </c>
      <c r="X26" s="17">
        <f t="shared" si="5"/>
        <v>0.0375000250133571</v>
      </c>
      <c r="Y26" s="9"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8 to 10</v>
      </c>
      <c r="Z26" s="17">
        <f t="array" ref="Z26">_xlfn.IFS(AA26="oz",_xlfn.IFS(R26="oz",Q26,R26="fl oz",Q26*1.04,R26="ml",Q26*0.0338),AA26="fl oz",_xlfn.IFS(R26="oz",Q26/1.04,R26="fl oz",Q26,R26="ml",Q26*0.0338/1.04),AA26="ml",_xlfn.IFS(R26="oz",Q26/0.0338,R26="fl oz",Q26*1.04/0.0338,R26="ml",Q26))</f>
        <v>8.45</v>
      </c>
      <c r="AA26" s="9" t="str">
        <f>_xlfn.XLOOKUP($E26,'Copy of Raw Data'!$E:$E,'Copy of Raw Data'!AA:AA,"ERROR",0,1)</f>
        <v>oz</v>
      </c>
      <c r="AB26" s="9" t="str">
        <f>_xlfn.XLOOKUP($E26,'Copy of Raw Data'!$E:$E,'Copy of Raw Data'!AB:AB,"ERROR",0,1)</f>
        <v>Spray Can</v>
      </c>
      <c r="AC26" s="9" t="str">
        <f>_xlfn.XLOOKUP($E26,'Copy of Raw Data'!$E:$E,'Copy of Raw Data'!AC:AC,"ERROR",0,1)</f>
        <v>Pack of 1</v>
      </c>
      <c r="AD26" s="9" t="str">
        <f>_xlfn.XLOOKUP($E26,'Copy of Raw Data'!$E:$E,'Copy of Raw Data'!AD:AD,"ERROR",0,1)</f>
        <v>Volumizing, Defining, Humidity Protection, Curl Boosting, Softening</v>
      </c>
      <c r="AE26" s="9" t="str">
        <f>_xlfn.XLOOKUP($E26,'Copy of Raw Data'!$E:$E,'Copy of Raw Data'!AO:AO,"ERROR",0,1)</f>
        <v>Vegan, Phthalate Free, Sulfate Free, Paraben Free, Talcum Free, Cruelty Free, Mineral Oil Free</v>
      </c>
      <c r="AF26" s="9" t="str">
        <f>_xlfn.XLOOKUP($E26,'Copy of Raw Data'!$E:$E,'Copy of Raw Data'!AZ:AZ,"ERROR",0,1)</f>
        <v>Aloe Vera, Vitamin E, Citric Acid, Acrylate Copolymer</v>
      </c>
      <c r="AG26">
        <f>IF(SUMIF('Ingredients Backend'!$AG$1:$EM$1,AG$3,'Ingredients Backend'!$AG25:$EM25)&gt;=1,1,0)*$H26</f>
        <v>0</v>
      </c>
      <c r="AH26">
        <f>IF(SUMIF('Ingredients Backend'!$AG$1:$EM$1,AH$3,'Ingredients Backend'!$AG25:$EM25)&gt;=1,1,0)*$H26</f>
        <v>239314.64</v>
      </c>
      <c r="AI26">
        <f>IF(SUMIF('Ingredients Backend'!$AG$1:$EM$1,AI$3,'Ingredients Backend'!$AG25:$EM25)&gt;=1,1,0)*$H26</f>
        <v>0</v>
      </c>
      <c r="AJ26">
        <f>IF(SUMIF('Ingredients Backend'!$AG$1:$EM$1,AJ$3,'Ingredients Backend'!$AG25:$EM25)&gt;=1,1,0)*$H26</f>
        <v>0</v>
      </c>
      <c r="AK26">
        <f>IF(SUMIF('Ingredients Backend'!$AG$1:$EM$1,AK$3,'Ingredients Backend'!$AG25:$EM25)&gt;=1,1,0)*$H26</f>
        <v>239314.64</v>
      </c>
      <c r="AL26">
        <f>IF(SUMIF('Ingredients Backend'!$AG$1:$EM$1,AL$3,'Ingredients Backend'!$AG25:$EM25)&gt;=1,1,0)*$H26</f>
        <v>0</v>
      </c>
      <c r="AM26">
        <f>IF(SUMIF('Ingredients Backend'!$AG$1:$EM$1,AM$3,'Ingredients Backend'!$AG25:$EM25)&gt;=1,1,0)*$H26</f>
        <v>0</v>
      </c>
      <c r="AN26">
        <f>IF(SUMIF('Ingredients Backend'!$AG$1:$EM$1,AN$3,'Ingredients Backend'!$AG25:$EM25)&gt;=1,1,0)*$H26</f>
        <v>0</v>
      </c>
      <c r="AO26">
        <f>IF(SUMIF('Ingredients Backend'!$AG$1:$EM$1,AO$3,'Ingredients Backend'!$AG25:$EM25)&gt;=1,1,0)*$H26</f>
        <v>0</v>
      </c>
      <c r="AP26">
        <f>IF(SUMIF('Ingredients Backend'!$AG$1:$EM$1,AP$3,'Ingredients Backend'!$AG25:$EM25)&gt;=1,1,0)*$H26</f>
        <v>0</v>
      </c>
      <c r="AQ26">
        <f>IF(SUMIF('Ingredients Backend'!$AG$1:$EM$1,AQ$3,'Ingredients Backend'!$AG25:$EM25)&gt;=1,1,0)*$H26</f>
        <v>0</v>
      </c>
      <c r="AR26">
        <f>IF(SUMIF('Ingredients Backend'!$AG$1:$EM$1,AR$3,'Ingredients Backend'!$AG25:$EM25)&gt;=1,1,0)*$H26</f>
        <v>0</v>
      </c>
      <c r="AS26">
        <f>IF(SUMIF('Ingredients Backend'!$AG$1:$EM$1,AS$3,'Ingredients Backend'!$AG25:$EM25)&gt;=1,1,0)*$H26</f>
        <v>0</v>
      </c>
      <c r="AT26">
        <f>IF(SUMIF('Ingredients Backend'!$AG$1:$EM$1,AT$3,'Ingredients Backend'!$AG25:$EM25)&gt;=1,1,0)*$H26</f>
        <v>0</v>
      </c>
      <c r="AU26">
        <f>IF(SUMIF('Ingredients Backend'!$AG$1:$EM$1,AU$3,'Ingredients Backend'!$AG25:$EM25)&gt;=1,1,0)*$H26</f>
        <v>0</v>
      </c>
      <c r="AV26">
        <f>IF(SUMIF('Ingredients Backend'!$AG$1:$EM$1,AV$3,'Ingredients Backend'!$AG25:$EM25)&gt;=1,1,0)*$H26</f>
        <v>0</v>
      </c>
      <c r="AW26">
        <f>IF(SUMIF('Ingredients Backend'!$AG$1:$EM$1,AW$3,'Ingredients Backend'!$AG25:$EM25)&gt;=1,1,0)*$H26</f>
        <v>0</v>
      </c>
      <c r="AX26">
        <f>IF(SUMIF('Ingredients Backend'!$AG$1:$EM$1,AX$3,'Ingredients Backend'!$AG25:$EM25)&gt;=1,1,0)*$H26</f>
        <v>239314.64</v>
      </c>
      <c r="AY26">
        <f>IF(SUMIF('Ingredients Backend'!$AG$1:$EM$1,AY$3,'Ingredients Backend'!$AG25:$EM25)&gt;=1,1,0)*$H26</f>
        <v>0</v>
      </c>
      <c r="AZ26">
        <f>IF(SUMIF('Ingredients Backend'!$AG$1:$EM$1,AZ$3,'Ingredients Backend'!$AG25:$EM25)&gt;=1,1,0)*$H26</f>
        <v>0</v>
      </c>
      <c r="BA26">
        <f>IF(SUMIF('Ingredients Backend'!$AG$1:$EM$1,BA$3,'Ingredients Backend'!$AG25:$EM25)&gt;=1,1,0)*$H26</f>
        <v>0</v>
      </c>
      <c r="BB26">
        <f>IF(SUMIF('Ingredients Backend'!$AG$1:$EM$1,BB$3,'Ingredients Backend'!$AG25:$EM25)&gt;=1,1,0)*$H26</f>
        <v>0</v>
      </c>
      <c r="BC26">
        <f>IF(SUMIF('Ingredients Backend'!$AG$1:$EM$1,BC$3,'Ingredients Backend'!$AG25:$EM25)&gt;=1,1,0)*$H26</f>
        <v>0</v>
      </c>
      <c r="BD26">
        <f>IF(SUMIF('Ingredients Backend'!$AG$1:$EM$1,BD$3,'Ingredients Backend'!$AG25:$EM25)&gt;=1,1,0)*$H26</f>
        <v>0</v>
      </c>
      <c r="BE26">
        <f>IF(SUMIF('Ingredients Backend'!$AG$1:$EM$1,BE$3,'Ingredients Backend'!$AG25:$EM25)&gt;=1,1,0)*$H26</f>
        <v>0</v>
      </c>
      <c r="BF26">
        <f>IF(SUMIF('Ingredients Backend'!$AG$1:$EM$1,BF$3,'Ingredients Backend'!$AG25:$EM25)&gt;=1,1,0)*$H26</f>
        <v>0</v>
      </c>
      <c r="BG26">
        <f>IF(SUMIF('Ingredients Backend'!$AG$1:$EM$1,BG$3,'Ingredients Backend'!$AG25:$EM25)&gt;=1,1,0)*$H26</f>
        <v>0</v>
      </c>
      <c r="BH26">
        <f>IF(SUMIF('Ingredients Backend'!$AG$1:$EM$1,BH$3,'Ingredients Backend'!$AG25:$EM25)&gt;=1,1,0)*$H26</f>
        <v>0</v>
      </c>
      <c r="BI26">
        <f>IF(SUMIF('Ingredients Backend'!$AG$1:$EM$1,BI$3,'Ingredients Backend'!$AG25:$EM25)&gt;=1,1,0)*$H26</f>
        <v>0</v>
      </c>
      <c r="BJ26">
        <f>IF(SUMIF('Ingredients Backend'!$AG$1:$EM$1,BJ$3,'Ingredients Backend'!$AG25:$EM25)&gt;=1,1,0)*$H26</f>
        <v>0</v>
      </c>
      <c r="BK26">
        <f>IF(SUMIF('Ingredients Backend'!$AG$1:$EM$1,BK$3,'Ingredients Backend'!$AG25:$EM25)&gt;=1,1,0)*$H26</f>
        <v>0</v>
      </c>
      <c r="BL26">
        <f>IF(SUMIF('Ingredients Backend'!$AG$1:$EM$1,BL$3,'Ingredients Backend'!$AG25:$EM25)&gt;=1,1,0)*$H26</f>
        <v>0</v>
      </c>
      <c r="BM26">
        <f>IF(SUMIF('Ingredients Backend'!$AG$1:$EM$1,BM$3,'Ingredients Backend'!$AG25:$EM25)&gt;=1,1,0)*$H26</f>
        <v>0</v>
      </c>
      <c r="BN26">
        <f>IF(SUMIF('Ingredients Backend'!$AG$1:$EM$1,BN$3,'Ingredients Backend'!$AG25:$EM25)&gt;=1,1,0)*$H26</f>
        <v>0</v>
      </c>
      <c r="BO26">
        <f>IF(SUMIF('Ingredients Backend'!$AG$1:$EM$1,BO$3,'Ingredients Backend'!$AG25:$EM25)&gt;=1,1,0)*$H26</f>
        <v>0</v>
      </c>
      <c r="BP26">
        <f>IF(SUMIF('Ingredients Backend'!$AG$1:$EM$1,BP$3,'Ingredients Backend'!$AG25:$EM25)&gt;=1,1,0)*$H26</f>
        <v>0</v>
      </c>
      <c r="BQ26">
        <f>IF(SUMIF('Ingredients Backend'!$AG$1:$EM$1,BQ$3,'Ingredients Backend'!$AG25:$EM25)&gt;=1,1,0)*$H26</f>
        <v>0</v>
      </c>
      <c r="BR26">
        <f>IF(SUMIF('Ingredients Backend'!$AG$1:$EM$1,BR$3,'Ingredients Backend'!$AG25:$EM25)&gt;=1,1,0)*$H26</f>
        <v>0</v>
      </c>
      <c r="BS26">
        <f>IF(SUMIF('Ingredients Backend'!$AG$1:$EM$1,BS$3,'Ingredients Backend'!$AG25:$EM25)&gt;=1,1,0)*$H26</f>
        <v>0</v>
      </c>
      <c r="BT26">
        <f>IF(SUMIF('Ingredients Backend'!$AG$1:$EM$1,BT$3,'Ingredients Backend'!$AG25:$EM25)&gt;=1,1,0)*$H26</f>
        <v>0</v>
      </c>
      <c r="BU26">
        <f>IF(SUMIF('Ingredients Backend'!$AG$1:$EM$1,BU$3,'Ingredients Backend'!$AG25:$EM25)&gt;=1,1,0)*$H26</f>
        <v>0</v>
      </c>
      <c r="BV26">
        <f>IF(SUMIF('Ingredients Backend'!$AG$1:$EM$1,BV$3,'Ingredients Backend'!$AG25:$EM25)&gt;=1,1,0)*$H26</f>
        <v>0</v>
      </c>
      <c r="BW26">
        <f>IF(SUMIF('Ingredients Backend'!$AG$1:$EM$1,BW$3,'Ingredients Backend'!$AG25:$EM25)&gt;=1,1,0)*$H26</f>
        <v>0</v>
      </c>
      <c r="BX26">
        <f>IF(SUMIF('Ingredients Backend'!$AG$1:$EM$1,BX$3,'Ingredients Backend'!$AG25:$EM25)&gt;=1,1,0)*$H26</f>
        <v>0</v>
      </c>
      <c r="BY26">
        <f>IF(SUMIF('Ingredients Backend'!$AG$1:$EM$1,BY$3,'Ingredients Backend'!$AG25:$EM25)&gt;=1,1,0)*$H26</f>
        <v>0</v>
      </c>
      <c r="BZ26">
        <f>IF(SUMIF('Ingredients Backend'!$AG$1:$EM$1,BZ$3,'Ingredients Backend'!$AG25:$EM25)&gt;=1,1,0)*$H26</f>
        <v>0</v>
      </c>
      <c r="CA26">
        <f>IF(SUMIF('Ingredients Backend'!$AG$1:$EM$1,CA$3,'Ingredients Backend'!$AG25:$EM25)&gt;=1,1,0)*$H26</f>
        <v>0</v>
      </c>
      <c r="CB26">
        <f>IF(SUMIF('Ingredients Backend'!$AG$1:$EM$1,CB$3,'Ingredients Backend'!$AG25:$EM25)&gt;=1,1,0)*$H26</f>
        <v>0</v>
      </c>
      <c r="CC26">
        <f>IF(SUMIF('Ingredients Backend'!$AG$1:$EM$1,CC$3,'Ingredients Backend'!$AG25:$EM25)&gt;=1,1,0)*$H26</f>
        <v>0</v>
      </c>
      <c r="CD26">
        <f>IF(SUMIF('Ingredients Backend'!$AG$1:$EM$1,CD$3,'Ingredients Backend'!$AG25:$EM25)&gt;=1,1,0)*$H26</f>
        <v>239314.64</v>
      </c>
      <c r="CE26">
        <f>IF(SUMIF('Ingredients Backend'!$AG$1:$EM$1,CE$3,'Ingredients Backend'!$AG25:$EM25)&gt;=1,1,0)*$H26</f>
        <v>0</v>
      </c>
      <c r="CF26">
        <f>IF(SUMIF('Ingredients Backend'!$AG$1:$EM$1,CF$3,'Ingredients Backend'!$AG25:$EM25)&gt;=1,1,0)*$H26</f>
        <v>0</v>
      </c>
      <c r="CG26">
        <f>IF(SUMIF('Ingredients Backend'!$AG$1:$EM$1,CG$3,'Ingredients Backend'!$AG25:$EM25)&gt;=1,1,0)*$H26</f>
        <v>0</v>
      </c>
      <c r="CH26">
        <f>IF(SUMIF('Ingredients Backend'!$AG$1:$EM$1,CH$3,'Ingredients Backend'!$AG25:$EM25)&gt;=1,1,0)*$H26</f>
        <v>0</v>
      </c>
      <c r="CI26">
        <f>IF(SUMIF('Ingredients Backend'!$AG$1:$EM$1,CI$3,'Ingredients Backend'!$AG25:$EM25)&gt;=1,1,0)*$H26</f>
        <v>0</v>
      </c>
      <c r="CJ26">
        <f>IF(SUMIF('Ingredients Backend'!$AG$1:$EM$1,CJ$3,'Ingredients Backend'!$AG25:$EM25)&gt;=1,1,0)*$H26</f>
        <v>0</v>
      </c>
      <c r="CK26">
        <f>IF(SUMIF('Ingredients Backend'!$AG$1:$EM$1,CK$3,'Ingredients Backend'!$AG25:$EM25)&gt;=1,1,0)*$H26</f>
        <v>0</v>
      </c>
      <c r="CL26">
        <f>IF(SUMIF('Ingredients Backend'!$AG$1:$EM$1,CL$3,'Ingredients Backend'!$AG25:$EM25)&gt;=1,1,0)*$H26</f>
        <v>0</v>
      </c>
      <c r="CM26">
        <f>IF(SUMIF('Ingredients Backend'!$AG$1:$EM$1,CM$3,'Ingredients Backend'!$AG25:$EM25)&gt;=1,1,0)*$H26</f>
        <v>0</v>
      </c>
      <c r="CN26">
        <f>IF(SUMIF('Ingredients Backend'!$AG$1:$EM$1,CN$3,'Ingredients Backend'!$AG25:$EM25)&gt;=1,1,0)*$H26</f>
        <v>0</v>
      </c>
      <c r="CO26">
        <f>IF(SUMIF('Ingredients Backend'!$AG$1:$EM$1,CO$3,'Ingredients Backend'!$AG25:$EM25)&gt;=1,1,0)*$H26</f>
        <v>0</v>
      </c>
      <c r="CP26">
        <f>IF(SUMIF('Ingredients Backend'!$AG$1:$EM$1,CP$3,'Ingredients Backend'!$AG25:$EM25)&gt;=1,1,0)*$H26</f>
        <v>0</v>
      </c>
      <c r="CQ26">
        <f>IF(SUMIF('Ingredients Backend'!$AG$1:$EM$1,CQ$3,'Ingredients Backend'!$AG25:$EM25)&gt;=1,1,0)*$H26</f>
        <v>0</v>
      </c>
      <c r="CR26">
        <f>IF(SUMIF('Ingredients Backend'!$AG$1:$EM$1,CR$3,'Ingredients Backend'!$AG25:$EM25)&gt;=1,1,0)*$H26</f>
        <v>0</v>
      </c>
      <c r="CS26">
        <f>IF(SUMIF('Ingredients Backend'!$AG$1:$EM$1,CS$3,'Ingredients Backend'!$AG25:$EM25)&gt;=1,1,0)*$H26</f>
        <v>0</v>
      </c>
      <c r="CT26">
        <f>IF(SUMIF('Ingredients Backend'!$AG$1:$EM$1,CT$3,'Ingredients Backend'!$AG25:$EM25)&gt;=1,1,0)*$H26</f>
        <v>0</v>
      </c>
      <c r="CU26">
        <f>IF(SUMIF('Ingredients Backend'!$AG$1:$EM$1,CU$3,'Ingredients Backend'!$AG25:$EM25)&gt;=1,1,0)*$H26</f>
        <v>0</v>
      </c>
      <c r="CV26">
        <f>IF(SUMIF('Ingredients Backend'!$AG$1:$EM$1,CV$3,'Ingredients Backend'!$AG25:$EM25)&gt;=1,1,0)*$H26</f>
        <v>0</v>
      </c>
      <c r="CW26">
        <f>IF(SUMIF('Ingredients Backend'!$AG$1:$EM$1,CW$3,'Ingredients Backend'!$AG25:$EM25)&gt;=1,1,0)*$H26</f>
        <v>0</v>
      </c>
      <c r="CX26">
        <f>IF(SUMIF('Ingredients Backend'!$AG$1:$EM$1,CX$3,'Ingredients Backend'!$AG25:$EM25)&gt;=1,1,0)*$H26</f>
        <v>0</v>
      </c>
      <c r="CY26">
        <f>IF(SUMIF('Ingredients Backend'!$AG$1:$EM$1,CY$3,'Ingredients Backend'!$AG25:$EM25)&gt;=1,1,0)*$H26</f>
        <v>0</v>
      </c>
      <c r="CZ26">
        <f>IF(SUMIF('Ingredients Backend'!$AG$1:$EM$1,CZ$3,'Ingredients Backend'!$AG25:$EM25)&gt;=1,1,0)*$H26</f>
        <v>0</v>
      </c>
      <c r="DA26">
        <f>IF(SUMIF('Ingredients Backend'!$AG$1:$EM$1,DA$3,'Ingredients Backend'!$AG25:$EM25)&gt;=1,1,0)*$H26</f>
        <v>0</v>
      </c>
      <c r="DB26">
        <f>IF(SUMIF('Ingredients Backend'!$AG$1:$EM$1,DB$3,'Ingredients Backend'!$AG25:$EM25)&gt;=1,1,0)*$H26</f>
        <v>0</v>
      </c>
      <c r="DC26">
        <f>IF(SUMIF('Ingredients Backend'!$AG$1:$EM$1,DC$3,'Ingredients Backend'!$AG25:$EM25)&gt;=1,1,0)*$H26</f>
        <v>0</v>
      </c>
      <c r="DD26">
        <f>IF(SUMIF('Ingredients Backend'!$AG$1:$EM$1,DD$3,'Ingredients Backend'!$AG25:$EM25)&gt;=1,1,0)*$H26</f>
        <v>0</v>
      </c>
      <c r="DE26">
        <f>IF(SUMIF('Ingredients Backend'!$AG$1:$EM$1,DE$3,'Ingredients Backend'!$AG25:$EM25)&gt;=1,1,0)*$H26</f>
        <v>0</v>
      </c>
      <c r="DF26">
        <f>IF(SUMIF('Ingredients Backend'!$AG$1:$EM$1,DF$3,'Ingredients Backend'!$AG25:$EM25)&gt;=1,1,0)*$H26</f>
        <v>0</v>
      </c>
      <c r="DG26">
        <f>IF(SUMIF('Ingredients Backend'!$AG$1:$EM$1,DG$3,'Ingredients Backend'!$AG25:$EM25)&gt;=1,1,0)*$H26</f>
        <v>0</v>
      </c>
      <c r="DH26">
        <f>IF(SUMIF('Ingredients Backend'!$AG$1:$EM$1,DH$3,'Ingredients Backend'!$AG25:$EM25)&gt;=1,1,0)*$H26</f>
        <v>239314.64</v>
      </c>
      <c r="DI26">
        <f>IF(SUMIF('Ingredients Backend'!$AG$1:$EM$1,DI$3,'Ingredients Backend'!$AG25:$EM25)&gt;=1,1,0)*$H26</f>
        <v>0</v>
      </c>
      <c r="DJ26">
        <f>IF(SUMIF('Ingredients Backend'!$AG$1:$EM$1,DJ$3,'Ingredients Backend'!$AG25:$EM25)&gt;=1,1,0)*$H26</f>
        <v>0</v>
      </c>
      <c r="DK26">
        <f>IF(SUMIF('Ingredients Backend'!$AG$1:$EM$1,DK$3,'Ingredients Backend'!$AG25:$EM25)&gt;=1,1,0)*$H26</f>
        <v>0</v>
      </c>
      <c r="DL26">
        <f>IF(SUMIF('Ingredients Backend'!$AG$1:$EM$1,DL$3,'Ingredients Backend'!$AG25:$EM25)&gt;=1,1,0)*$H26</f>
        <v>0</v>
      </c>
    </row>
    <row r="27" spans="1:116">
      <c r="A27" s="9" t="str">
        <f>_xlfn.XLOOKUP($E27,'Copy of Raw Data'!$E:$E,'Copy of Raw Data'!A:A,"ERROR",0,1)</f>
        <v>US</v>
      </c>
      <c r="B27" s="9" t="str">
        <f>_xlfn.XLOOKUP($E27,'Copy of Raw Data'!$E:$E,'Copy of Raw Data'!B:B,"ERROR",0,1)</f>
        <v>Hair Mousses</v>
      </c>
      <c r="C27" s="9" t="str">
        <f>_xlfn.XLOOKUP($E27,'Copy of Raw Data'!$E:$E,'Copy of Raw Data'!C:C,"ERROR",0,1)</f>
        <v>moroccanoil</v>
      </c>
      <c r="D27" s="9" t="str">
        <f>_xlfn.XLOOKUP($E27,'Copy of Raw Data'!$E:$E,'Copy of Raw Data'!D:D,"ERROR",0,1)</f>
        <v>www.amazon.com/dp/B00DSQZL9I</v>
      </c>
      <c r="E27" s="9" t="s">
        <v>127</v>
      </c>
      <c r="F27" s="9" t="str">
        <f>_xlfn.XLOOKUP($E27,'Copy of Raw Data'!$E:$E,'Copy of Raw Data'!F:F,"ERROR",0,1)</f>
        <v>Moroccanoil Root Boost Moroccanoil Root Boost</v>
      </c>
      <c r="G27" s="9">
        <f>_xlfn.XLOOKUP($E27,'Copy of Raw Data'!$E:$E,'Copy of Raw Data'!G:G,"ERROR",0,1)</f>
        <v>7922</v>
      </c>
      <c r="H27" s="9">
        <f>_xlfn.XLOOKUP($E27,'Copy of Raw Data'!$E:$E,'Copy of Raw Data'!H:H,"ERROR",0,1)</f>
        <v>237652.76</v>
      </c>
      <c r="I27" s="9">
        <f>_xlfn.XLOOKUP($E27,'Copy of Raw Data'!$E:$E,'Copy of Raw Data'!I:I,"ERROR",0,1)</f>
        <v>0.0100324653860349</v>
      </c>
      <c r="J27" s="9" t="str">
        <f>_xlfn.XLOOKUP($E27,'Copy of Raw Data'!$E:$E,'Copy of Raw Data'!J:J,"ERROR",0,1)</f>
        <v>Yes</v>
      </c>
      <c r="K27" s="15"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20 to 30</v>
      </c>
      <c r="L27" s="9">
        <f>_xlfn.XLOOKUP($E27,'Copy of Raw Data'!$E:$E,'Copy of Raw Data'!L:L,"ERROR",0,1)</f>
        <v>30</v>
      </c>
      <c r="M27" s="15"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20 to 30</v>
      </c>
      <c r="N27" s="9">
        <f>_xlfn.XLOOKUP($E27,'Copy of Raw Data'!$E:$E,'Copy of Raw Data'!N:N,"ERROR",0,1)</f>
        <v>30</v>
      </c>
      <c r="O27" s="15"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No Discount</v>
      </c>
      <c r="P27" s="16">
        <f t="shared" si="2"/>
        <v>0</v>
      </c>
      <c r="Q27" s="9">
        <f>_xlfn.XLOOKUP($E27,'Copy of Raw Data'!$E:$E,'Copy of Raw Data'!Q:Q,"ERROR",0,1)</f>
        <v>8.5</v>
      </c>
      <c r="R27" s="9" t="str">
        <f>_xlfn.XLOOKUP($E27,'Copy of Raw Data'!$E:$E,'Copy of Raw Data'!R:R,"ERROR",0,1)</f>
        <v>fl oz</v>
      </c>
      <c r="S27" s="17">
        <f t="shared" si="3"/>
        <v>3.39366515837104</v>
      </c>
      <c r="T27" s="9" t="str">
        <f t="array" ref="T27">_xlfn.IFS(AND(S27&gt;0,S27&lt;=0.05),"0 to 0.05",AND(S27&gt;0.05,S27&lt;=0.1),"0.05 to 0.1",AND(S27&gt;0.1,S27&lt;=0.2),"0.1 to 0.2",AND(S27&gt;0.2,S27&lt;=0.3),"0.2 to 0.3",AND(S27&gt;0.3,S27&lt;=0.4),"0.3 to 0.4",AND(S27&gt;0.4,S27&lt;=0.5),"0.4 to 0.5",AND(S27&gt;0.5,S27&lt;=0.75),"0.5 to 0.75",AND(S27&gt;0.75,S27&lt;=1),"0.75 to 1",AND(S27&gt;1,S27&lt;=2),"1 to 2",AND(S27&gt;2,S27&lt;=3),"2 to 3",AND(S27&gt;3,S27&lt;=4),"3 to 4",AND(S27&gt;4,S27&lt;=5),"4 to 5",AND(S27&gt;5,S27&lt;=10),"5 to 10",S27&gt;10,"10+")</f>
        <v>3 to 4</v>
      </c>
      <c r="U27" s="17"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0.1 to 0.2</v>
      </c>
      <c r="V27" s="17">
        <f t="shared" si="4"/>
        <v>0.114767168020664</v>
      </c>
      <c r="W27" s="17"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0.1 to 0.2</v>
      </c>
      <c r="X27" s="17">
        <f t="shared" si="5"/>
        <v>0.114767168020664</v>
      </c>
      <c r="Y27" s="9"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8 to 10</v>
      </c>
      <c r="Z27" s="17">
        <f t="array" ref="Z27">_xlfn.IFS(AA27="oz",_xlfn.IFS(R27="oz",Q27,R27="fl oz",Q27*1.04,R27="ml",Q27*0.0338),AA27="fl oz",_xlfn.IFS(R27="oz",Q27/1.04,R27="fl oz",Q27,R27="ml",Q27*0.0338/1.04),AA27="ml",_xlfn.IFS(R27="oz",Q27/0.0338,R27="fl oz",Q27*1.04/0.0338,R27="ml",Q27))</f>
        <v>8.84</v>
      </c>
      <c r="AA27" s="9" t="str">
        <f>_xlfn.XLOOKUP($E27,'Copy of Raw Data'!$E:$E,'Copy of Raw Data'!AA:AA,"ERROR",0,1)</f>
        <v>oz</v>
      </c>
      <c r="AB27" s="9" t="str">
        <f>_xlfn.XLOOKUP($E27,'Copy of Raw Data'!$E:$E,'Copy of Raw Data'!AB:AB,"ERROR",0,1)</f>
        <v>Spray Can</v>
      </c>
      <c r="AC27" s="9" t="str">
        <f>_xlfn.XLOOKUP($E27,'Copy of Raw Data'!$E:$E,'Copy of Raw Data'!AC:AC,"ERROR",0,1)</f>
        <v>Pack of 1</v>
      </c>
      <c r="AD27" s="9" t="str">
        <f>_xlfn.XLOOKUP($E27,'Copy of Raw Data'!$E:$E,'Copy of Raw Data'!AD:AD,"ERROR",0,1)</f>
        <v>Long Lasting, Lift, Volumizing</v>
      </c>
      <c r="AE27" s="9" t="str">
        <f>_xlfn.XLOOKUP($E27,'Copy of Raw Data'!$E:$E,'Copy of Raw Data'!AO:AO,"ERROR",0,1)</f>
        <v>Cruelty Free</v>
      </c>
      <c r="AF27" s="9" t="str">
        <f>_xlfn.XLOOKUP($E27,'Copy of Raw Data'!$E:$E,'Copy of Raw Data'!AZ:AZ,"ERROR",0,1)</f>
        <v>Argan, Water, Tetrasodium edta</v>
      </c>
      <c r="AG27">
        <f>IF(SUMIF('Ingredients Backend'!$AG$1:$EM$1,AG$3,'Ingredients Backend'!$AG26:$EM26)&gt;=1,1,0)*$H27</f>
        <v>0</v>
      </c>
      <c r="AH27">
        <f>IF(SUMIF('Ingredients Backend'!$AG$1:$EM$1,AH$3,'Ingredients Backend'!$AG26:$EM26)&gt;=1,1,0)*$H27</f>
        <v>0</v>
      </c>
      <c r="AI27">
        <f>IF(SUMIF('Ingredients Backend'!$AG$1:$EM$1,AI$3,'Ingredients Backend'!$AG26:$EM26)&gt;=1,1,0)*$H27</f>
        <v>0</v>
      </c>
      <c r="AJ27">
        <f>IF(SUMIF('Ingredients Backend'!$AG$1:$EM$1,AJ$3,'Ingredients Backend'!$AG26:$EM26)&gt;=1,1,0)*$H27</f>
        <v>0</v>
      </c>
      <c r="AK27">
        <f>IF(SUMIF('Ingredients Backend'!$AG$1:$EM$1,AK$3,'Ingredients Backend'!$AG26:$EM26)&gt;=1,1,0)*$H27</f>
        <v>0</v>
      </c>
      <c r="AL27">
        <f>IF(SUMIF('Ingredients Backend'!$AG$1:$EM$1,AL$3,'Ingredients Backend'!$AG26:$EM26)&gt;=1,1,0)*$H27</f>
        <v>0</v>
      </c>
      <c r="AM27">
        <f>IF(SUMIF('Ingredients Backend'!$AG$1:$EM$1,AM$3,'Ingredients Backend'!$AG26:$EM26)&gt;=1,1,0)*$H27</f>
        <v>237652.76</v>
      </c>
      <c r="AN27">
        <f>IF(SUMIF('Ingredients Backend'!$AG$1:$EM$1,AN$3,'Ingredients Backend'!$AG26:$EM26)&gt;=1,1,0)*$H27</f>
        <v>0</v>
      </c>
      <c r="AO27">
        <f>IF(SUMIF('Ingredients Backend'!$AG$1:$EM$1,AO$3,'Ingredients Backend'!$AG26:$EM26)&gt;=1,1,0)*$H27</f>
        <v>0</v>
      </c>
      <c r="AP27">
        <f>IF(SUMIF('Ingredients Backend'!$AG$1:$EM$1,AP$3,'Ingredients Backend'!$AG26:$EM26)&gt;=1,1,0)*$H27</f>
        <v>0</v>
      </c>
      <c r="AQ27">
        <f>IF(SUMIF('Ingredients Backend'!$AG$1:$EM$1,AQ$3,'Ingredients Backend'!$AG26:$EM26)&gt;=1,1,0)*$H27</f>
        <v>0</v>
      </c>
      <c r="AR27">
        <f>IF(SUMIF('Ingredients Backend'!$AG$1:$EM$1,AR$3,'Ingredients Backend'!$AG26:$EM26)&gt;=1,1,0)*$H27</f>
        <v>0</v>
      </c>
      <c r="AS27">
        <f>IF(SUMIF('Ingredients Backend'!$AG$1:$EM$1,AS$3,'Ingredients Backend'!$AG26:$EM26)&gt;=1,1,0)*$H27</f>
        <v>0</v>
      </c>
      <c r="AT27">
        <f>IF(SUMIF('Ingredients Backend'!$AG$1:$EM$1,AT$3,'Ingredients Backend'!$AG26:$EM26)&gt;=1,1,0)*$H27</f>
        <v>0</v>
      </c>
      <c r="AU27">
        <f>IF(SUMIF('Ingredients Backend'!$AG$1:$EM$1,AU$3,'Ingredients Backend'!$AG26:$EM26)&gt;=1,1,0)*$H27</f>
        <v>0</v>
      </c>
      <c r="AV27">
        <f>IF(SUMIF('Ingredients Backend'!$AG$1:$EM$1,AV$3,'Ingredients Backend'!$AG26:$EM26)&gt;=1,1,0)*$H27</f>
        <v>0</v>
      </c>
      <c r="AW27">
        <f>IF(SUMIF('Ingredients Backend'!$AG$1:$EM$1,AW$3,'Ingredients Backend'!$AG26:$EM26)&gt;=1,1,0)*$H27</f>
        <v>0</v>
      </c>
      <c r="AX27">
        <f>IF(SUMIF('Ingredients Backend'!$AG$1:$EM$1,AX$3,'Ingredients Backend'!$AG26:$EM26)&gt;=1,1,0)*$H27</f>
        <v>0</v>
      </c>
      <c r="AY27">
        <f>IF(SUMIF('Ingredients Backend'!$AG$1:$EM$1,AY$3,'Ingredients Backend'!$AG26:$EM26)&gt;=1,1,0)*$H27</f>
        <v>0</v>
      </c>
      <c r="AZ27">
        <f>IF(SUMIF('Ingredients Backend'!$AG$1:$EM$1,AZ$3,'Ingredients Backend'!$AG26:$EM26)&gt;=1,1,0)*$H27</f>
        <v>0</v>
      </c>
      <c r="BA27">
        <f>IF(SUMIF('Ingredients Backend'!$AG$1:$EM$1,BA$3,'Ingredients Backend'!$AG26:$EM26)&gt;=1,1,0)*$H27</f>
        <v>0</v>
      </c>
      <c r="BB27">
        <f>IF(SUMIF('Ingredients Backend'!$AG$1:$EM$1,BB$3,'Ingredients Backend'!$AG26:$EM26)&gt;=1,1,0)*$H27</f>
        <v>0</v>
      </c>
      <c r="BC27">
        <f>IF(SUMIF('Ingredients Backend'!$AG$1:$EM$1,BC$3,'Ingredients Backend'!$AG26:$EM26)&gt;=1,1,0)*$H27</f>
        <v>0</v>
      </c>
      <c r="BD27">
        <f>IF(SUMIF('Ingredients Backend'!$AG$1:$EM$1,BD$3,'Ingredients Backend'!$AG26:$EM26)&gt;=1,1,0)*$H27</f>
        <v>0</v>
      </c>
      <c r="BE27">
        <f>IF(SUMIF('Ingredients Backend'!$AG$1:$EM$1,BE$3,'Ingredients Backend'!$AG26:$EM26)&gt;=1,1,0)*$H27</f>
        <v>0</v>
      </c>
      <c r="BF27">
        <f>IF(SUMIF('Ingredients Backend'!$AG$1:$EM$1,BF$3,'Ingredients Backend'!$AG26:$EM26)&gt;=1,1,0)*$H27</f>
        <v>0</v>
      </c>
      <c r="BG27">
        <f>IF(SUMIF('Ingredients Backend'!$AG$1:$EM$1,BG$3,'Ingredients Backend'!$AG26:$EM26)&gt;=1,1,0)*$H27</f>
        <v>0</v>
      </c>
      <c r="BH27">
        <f>IF(SUMIF('Ingredients Backend'!$AG$1:$EM$1,BH$3,'Ingredients Backend'!$AG26:$EM26)&gt;=1,1,0)*$H27</f>
        <v>0</v>
      </c>
      <c r="BI27">
        <f>IF(SUMIF('Ingredients Backend'!$AG$1:$EM$1,BI$3,'Ingredients Backend'!$AG26:$EM26)&gt;=1,1,0)*$H27</f>
        <v>0</v>
      </c>
      <c r="BJ27">
        <f>IF(SUMIF('Ingredients Backend'!$AG$1:$EM$1,BJ$3,'Ingredients Backend'!$AG26:$EM26)&gt;=1,1,0)*$H27</f>
        <v>0</v>
      </c>
      <c r="BK27">
        <f>IF(SUMIF('Ingredients Backend'!$AG$1:$EM$1,BK$3,'Ingredients Backend'!$AG26:$EM26)&gt;=1,1,0)*$H27</f>
        <v>0</v>
      </c>
      <c r="BL27">
        <f>IF(SUMIF('Ingredients Backend'!$AG$1:$EM$1,BL$3,'Ingredients Backend'!$AG26:$EM26)&gt;=1,1,0)*$H27</f>
        <v>0</v>
      </c>
      <c r="BM27">
        <f>IF(SUMIF('Ingredients Backend'!$AG$1:$EM$1,BM$3,'Ingredients Backend'!$AG26:$EM26)&gt;=1,1,0)*$H27</f>
        <v>0</v>
      </c>
      <c r="BN27">
        <f>IF(SUMIF('Ingredients Backend'!$AG$1:$EM$1,BN$3,'Ingredients Backend'!$AG26:$EM26)&gt;=1,1,0)*$H27</f>
        <v>0</v>
      </c>
      <c r="BO27">
        <f>IF(SUMIF('Ingredients Backend'!$AG$1:$EM$1,BO$3,'Ingredients Backend'!$AG26:$EM26)&gt;=1,1,0)*$H27</f>
        <v>0</v>
      </c>
      <c r="BP27">
        <f>IF(SUMIF('Ingredients Backend'!$AG$1:$EM$1,BP$3,'Ingredients Backend'!$AG26:$EM26)&gt;=1,1,0)*$H27</f>
        <v>0</v>
      </c>
      <c r="BQ27">
        <f>IF(SUMIF('Ingredients Backend'!$AG$1:$EM$1,BQ$3,'Ingredients Backend'!$AG26:$EM26)&gt;=1,1,0)*$H27</f>
        <v>0</v>
      </c>
      <c r="BR27">
        <f>IF(SUMIF('Ingredients Backend'!$AG$1:$EM$1,BR$3,'Ingredients Backend'!$AG26:$EM26)&gt;=1,1,0)*$H27</f>
        <v>0</v>
      </c>
      <c r="BS27">
        <f>IF(SUMIF('Ingredients Backend'!$AG$1:$EM$1,BS$3,'Ingredients Backend'!$AG26:$EM26)&gt;=1,1,0)*$H27</f>
        <v>0</v>
      </c>
      <c r="BT27">
        <f>IF(SUMIF('Ingredients Backend'!$AG$1:$EM$1,BT$3,'Ingredients Backend'!$AG26:$EM26)&gt;=1,1,0)*$H27</f>
        <v>0</v>
      </c>
      <c r="BU27">
        <f>IF(SUMIF('Ingredients Backend'!$AG$1:$EM$1,BU$3,'Ingredients Backend'!$AG26:$EM26)&gt;=1,1,0)*$H27</f>
        <v>0</v>
      </c>
      <c r="BV27">
        <f>IF(SUMIF('Ingredients Backend'!$AG$1:$EM$1,BV$3,'Ingredients Backend'!$AG26:$EM26)&gt;=1,1,0)*$H27</f>
        <v>0</v>
      </c>
      <c r="BW27">
        <f>IF(SUMIF('Ingredients Backend'!$AG$1:$EM$1,BW$3,'Ingredients Backend'!$AG26:$EM26)&gt;=1,1,0)*$H27</f>
        <v>0</v>
      </c>
      <c r="BX27">
        <f>IF(SUMIF('Ingredients Backend'!$AG$1:$EM$1,BX$3,'Ingredients Backend'!$AG26:$EM26)&gt;=1,1,0)*$H27</f>
        <v>0</v>
      </c>
      <c r="BY27">
        <f>IF(SUMIF('Ingredients Backend'!$AG$1:$EM$1,BY$3,'Ingredients Backend'!$AG26:$EM26)&gt;=1,1,0)*$H27</f>
        <v>0</v>
      </c>
      <c r="BZ27">
        <f>IF(SUMIF('Ingredients Backend'!$AG$1:$EM$1,BZ$3,'Ingredients Backend'!$AG26:$EM26)&gt;=1,1,0)*$H27</f>
        <v>0</v>
      </c>
      <c r="CA27">
        <f>IF(SUMIF('Ingredients Backend'!$AG$1:$EM$1,CA$3,'Ingredients Backend'!$AG26:$EM26)&gt;=1,1,0)*$H27</f>
        <v>0</v>
      </c>
      <c r="CB27">
        <f>IF(SUMIF('Ingredients Backend'!$AG$1:$EM$1,CB$3,'Ingredients Backend'!$AG26:$EM26)&gt;=1,1,0)*$H27</f>
        <v>0</v>
      </c>
      <c r="CC27">
        <f>IF(SUMIF('Ingredients Backend'!$AG$1:$EM$1,CC$3,'Ingredients Backend'!$AG26:$EM26)&gt;=1,1,0)*$H27</f>
        <v>0</v>
      </c>
      <c r="CD27">
        <f>IF(SUMIF('Ingredients Backend'!$AG$1:$EM$1,CD$3,'Ingredients Backend'!$AG26:$EM26)&gt;=1,1,0)*$H27</f>
        <v>0</v>
      </c>
      <c r="CE27">
        <f>IF(SUMIF('Ingredients Backend'!$AG$1:$EM$1,CE$3,'Ingredients Backend'!$AG26:$EM26)&gt;=1,1,0)*$H27</f>
        <v>0</v>
      </c>
      <c r="CF27">
        <f>IF(SUMIF('Ingredients Backend'!$AG$1:$EM$1,CF$3,'Ingredients Backend'!$AG26:$EM26)&gt;=1,1,0)*$H27</f>
        <v>0</v>
      </c>
      <c r="CG27">
        <f>IF(SUMIF('Ingredients Backend'!$AG$1:$EM$1,CG$3,'Ingredients Backend'!$AG26:$EM26)&gt;=1,1,0)*$H27</f>
        <v>0</v>
      </c>
      <c r="CH27">
        <f>IF(SUMIF('Ingredients Backend'!$AG$1:$EM$1,CH$3,'Ingredients Backend'!$AG26:$EM26)&gt;=1,1,0)*$H27</f>
        <v>0</v>
      </c>
      <c r="CI27">
        <f>IF(SUMIF('Ingredients Backend'!$AG$1:$EM$1,CI$3,'Ingredients Backend'!$AG26:$EM26)&gt;=1,1,0)*$H27</f>
        <v>0</v>
      </c>
      <c r="CJ27">
        <f>IF(SUMIF('Ingredients Backend'!$AG$1:$EM$1,CJ$3,'Ingredients Backend'!$AG26:$EM26)&gt;=1,1,0)*$H27</f>
        <v>0</v>
      </c>
      <c r="CK27">
        <f>IF(SUMIF('Ingredients Backend'!$AG$1:$EM$1,CK$3,'Ingredients Backend'!$AG26:$EM26)&gt;=1,1,0)*$H27</f>
        <v>0</v>
      </c>
      <c r="CL27">
        <f>IF(SUMIF('Ingredients Backend'!$AG$1:$EM$1,CL$3,'Ingredients Backend'!$AG26:$EM26)&gt;=1,1,0)*$H27</f>
        <v>0</v>
      </c>
      <c r="CM27">
        <f>IF(SUMIF('Ingredients Backend'!$AG$1:$EM$1,CM$3,'Ingredients Backend'!$AG26:$EM26)&gt;=1,1,0)*$H27</f>
        <v>0</v>
      </c>
      <c r="CN27">
        <f>IF(SUMIF('Ingredients Backend'!$AG$1:$EM$1,CN$3,'Ingredients Backend'!$AG26:$EM26)&gt;=1,1,0)*$H27</f>
        <v>0</v>
      </c>
      <c r="CO27">
        <f>IF(SUMIF('Ingredients Backend'!$AG$1:$EM$1,CO$3,'Ingredients Backend'!$AG26:$EM26)&gt;=1,1,0)*$H27</f>
        <v>0</v>
      </c>
      <c r="CP27">
        <f>IF(SUMIF('Ingredients Backend'!$AG$1:$EM$1,CP$3,'Ingredients Backend'!$AG26:$EM26)&gt;=1,1,0)*$H27</f>
        <v>0</v>
      </c>
      <c r="CQ27">
        <f>IF(SUMIF('Ingredients Backend'!$AG$1:$EM$1,CQ$3,'Ingredients Backend'!$AG26:$EM26)&gt;=1,1,0)*$H27</f>
        <v>0</v>
      </c>
      <c r="CR27">
        <f>IF(SUMIF('Ingredients Backend'!$AG$1:$EM$1,CR$3,'Ingredients Backend'!$AG26:$EM26)&gt;=1,1,0)*$H27</f>
        <v>0</v>
      </c>
      <c r="CS27">
        <f>IF(SUMIF('Ingredients Backend'!$AG$1:$EM$1,CS$3,'Ingredients Backend'!$AG26:$EM26)&gt;=1,1,0)*$H27</f>
        <v>0</v>
      </c>
      <c r="CT27">
        <f>IF(SUMIF('Ingredients Backend'!$AG$1:$EM$1,CT$3,'Ingredients Backend'!$AG26:$EM26)&gt;=1,1,0)*$H27</f>
        <v>0</v>
      </c>
      <c r="CU27">
        <f>IF(SUMIF('Ingredients Backend'!$AG$1:$EM$1,CU$3,'Ingredients Backend'!$AG26:$EM26)&gt;=1,1,0)*$H27</f>
        <v>0</v>
      </c>
      <c r="CV27">
        <f>IF(SUMIF('Ingredients Backend'!$AG$1:$EM$1,CV$3,'Ingredients Backend'!$AG26:$EM26)&gt;=1,1,0)*$H27</f>
        <v>0</v>
      </c>
      <c r="CW27">
        <f>IF(SUMIF('Ingredients Backend'!$AG$1:$EM$1,CW$3,'Ingredients Backend'!$AG26:$EM26)&gt;=1,1,0)*$H27</f>
        <v>0</v>
      </c>
      <c r="CX27">
        <f>IF(SUMIF('Ingredients Backend'!$AG$1:$EM$1,CX$3,'Ingredients Backend'!$AG26:$EM26)&gt;=1,1,0)*$H27</f>
        <v>0</v>
      </c>
      <c r="CY27">
        <f>IF(SUMIF('Ingredients Backend'!$AG$1:$EM$1,CY$3,'Ingredients Backend'!$AG26:$EM26)&gt;=1,1,0)*$H27</f>
        <v>237652.76</v>
      </c>
      <c r="CZ27">
        <f>IF(SUMIF('Ingredients Backend'!$AG$1:$EM$1,CZ$3,'Ingredients Backend'!$AG26:$EM26)&gt;=1,1,0)*$H27</f>
        <v>0</v>
      </c>
      <c r="DA27">
        <f>IF(SUMIF('Ingredients Backend'!$AG$1:$EM$1,DA$3,'Ingredients Backend'!$AG26:$EM26)&gt;=1,1,0)*$H27</f>
        <v>0</v>
      </c>
      <c r="DB27">
        <f>IF(SUMIF('Ingredients Backend'!$AG$1:$EM$1,DB$3,'Ingredients Backend'!$AG26:$EM26)&gt;=1,1,0)*$H27</f>
        <v>0</v>
      </c>
      <c r="DC27">
        <f>IF(SUMIF('Ingredients Backend'!$AG$1:$EM$1,DC$3,'Ingredients Backend'!$AG26:$EM26)&gt;=1,1,0)*$H27</f>
        <v>0</v>
      </c>
      <c r="DD27">
        <f>IF(SUMIF('Ingredients Backend'!$AG$1:$EM$1,DD$3,'Ingredients Backend'!$AG26:$EM26)&gt;=1,1,0)*$H27</f>
        <v>0</v>
      </c>
      <c r="DE27">
        <f>IF(SUMIF('Ingredients Backend'!$AG$1:$EM$1,DE$3,'Ingredients Backend'!$AG26:$EM26)&gt;=1,1,0)*$H27</f>
        <v>0</v>
      </c>
      <c r="DF27">
        <f>IF(SUMIF('Ingredients Backend'!$AG$1:$EM$1,DF$3,'Ingredients Backend'!$AG26:$EM26)&gt;=1,1,0)*$H27</f>
        <v>0</v>
      </c>
      <c r="DG27">
        <f>IF(SUMIF('Ingredients Backend'!$AG$1:$EM$1,DG$3,'Ingredients Backend'!$AG26:$EM26)&gt;=1,1,0)*$H27</f>
        <v>0</v>
      </c>
      <c r="DH27">
        <f>IF(SUMIF('Ingredients Backend'!$AG$1:$EM$1,DH$3,'Ingredients Backend'!$AG26:$EM26)&gt;=1,1,0)*$H27</f>
        <v>0</v>
      </c>
      <c r="DI27">
        <f>IF(SUMIF('Ingredients Backend'!$AG$1:$EM$1,DI$3,'Ingredients Backend'!$AG26:$EM26)&gt;=1,1,0)*$H27</f>
        <v>237652.76</v>
      </c>
      <c r="DJ27">
        <f>IF(SUMIF('Ingredients Backend'!$AG$1:$EM$1,DJ$3,'Ingredients Backend'!$AG26:$EM26)&gt;=1,1,0)*$H27</f>
        <v>0</v>
      </c>
      <c r="DK27">
        <f>IF(SUMIF('Ingredients Backend'!$AG$1:$EM$1,DK$3,'Ingredients Backend'!$AG26:$EM26)&gt;=1,1,0)*$H27</f>
        <v>0</v>
      </c>
      <c r="DL27">
        <f>IF(SUMIF('Ingredients Backend'!$AG$1:$EM$1,DL$3,'Ingredients Backend'!$AG26:$EM26)&gt;=1,1,0)*$H27</f>
        <v>0</v>
      </c>
    </row>
    <row r="28" spans="1:116">
      <c r="A28" s="9" t="str">
        <f>_xlfn.XLOOKUP($E28,'Copy of Raw Data'!$E:$E,'Copy of Raw Data'!A:A,"ERROR",0,1)</f>
        <v>US</v>
      </c>
      <c r="B28" s="9" t="str">
        <f>_xlfn.XLOOKUP($E28,'Copy of Raw Data'!$E:$E,'Copy of Raw Data'!B:B,"ERROR",0,1)</f>
        <v>Hair Mousses</v>
      </c>
      <c r="C28" s="9" t="str">
        <f>_xlfn.XLOOKUP($E28,'Copy of Raw Data'!$E:$E,'Copy of Raw Data'!C:C,"ERROR",0,1)</f>
        <v>John Frieda</v>
      </c>
      <c r="D28" s="9" t="str">
        <f>_xlfn.XLOOKUP($E28,'Copy of Raw Data'!$E:$E,'Copy of Raw Data'!D:D,"ERROR",0,1)</f>
        <v>www.amazon.com/dp/B099P7RKBV</v>
      </c>
      <c r="E28" s="9" t="s">
        <v>131</v>
      </c>
      <c r="F28" s="9" t="str">
        <f>_xlfn.XLOOKUP($E28,'Copy of Raw Data'!$E:$E,'Copy of Raw Data'!F:F,"ERROR",0,1)</f>
        <v>John Frieda Frizz Ease Curly Hair Reviver Mousse Enhances Curls, a Soft Flexible Hold for Curly or Frizzy Hair, Alcohol-Free, 7.2 oz (Pack of 2)</v>
      </c>
      <c r="G28" s="9">
        <f>_xlfn.XLOOKUP($E28,'Copy of Raw Data'!$E:$E,'Copy of Raw Data'!G:G,"ERROR",0,1)</f>
        <v>14177</v>
      </c>
      <c r="H28" s="9">
        <f>_xlfn.XLOOKUP($E28,'Copy of Raw Data'!$E:$E,'Copy of Raw Data'!H:H,"ERROR",0,1)</f>
        <v>235977.22</v>
      </c>
      <c r="I28" s="9">
        <f>_xlfn.XLOOKUP($E28,'Copy of Raw Data'!$E:$E,'Copy of Raw Data'!I:I,"ERROR",0,1)</f>
        <v>0.00991425240352822</v>
      </c>
      <c r="J28" s="9" t="str">
        <f>_xlfn.XLOOKUP($E28,'Copy of Raw Data'!$E:$E,'Copy of Raw Data'!J:J,"ERROR",0,1)</f>
        <v>Yes</v>
      </c>
      <c r="K28" s="15"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15 to 20</v>
      </c>
      <c r="L28" s="9">
        <f>_xlfn.XLOOKUP($E28,'Copy of Raw Data'!$E:$E,'Copy of Raw Data'!L:L,"ERROR",0,1)</f>
        <v>16.64</v>
      </c>
      <c r="M28" s="15"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15 to 20</v>
      </c>
      <c r="N28" s="9">
        <f>_xlfn.XLOOKUP($E28,'Copy of Raw Data'!$E:$E,'Copy of Raw Data'!N:N,"ERROR",0,1)</f>
        <v>20</v>
      </c>
      <c r="O28" s="15"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15% to 20%</v>
      </c>
      <c r="P28" s="16">
        <f t="shared" si="2"/>
        <v>0.168</v>
      </c>
      <c r="Q28" s="9">
        <f>_xlfn.XLOOKUP($E28,'Copy of Raw Data'!$E:$E,'Copy of Raw Data'!Q:Q,"ERROR",0,1)</f>
        <v>7.2</v>
      </c>
      <c r="R28" s="9" t="str">
        <f>_xlfn.XLOOKUP($E28,'Copy of Raw Data'!$E:$E,'Copy of Raw Data'!R:R,"ERROR",0,1)</f>
        <v>oz</v>
      </c>
      <c r="S28" s="17">
        <f t="shared" si="3"/>
        <v>2.31111111111111</v>
      </c>
      <c r="T28" s="9" t="str">
        <f t="array" ref="T28">_xlfn.IFS(AND(S28&gt;0,S28&lt;=0.05),"0 to 0.05",AND(S28&gt;0.05,S28&lt;=0.1),"0.05 to 0.1",AND(S28&gt;0.1,S28&lt;=0.2),"0.1 to 0.2",AND(S28&gt;0.2,S28&lt;=0.3),"0.2 to 0.3",AND(S28&gt;0.3,S28&lt;=0.4),"0.3 to 0.4",AND(S28&gt;0.4,S28&lt;=0.5),"0.4 to 0.5",AND(S28&gt;0.5,S28&lt;=0.75),"0.5 to 0.75",AND(S28&gt;0.75,S28&lt;=1),"0.75 to 1",AND(S28&gt;1,S28&lt;=2),"1 to 2",AND(S28&gt;2,S28&lt;=3),"2 to 3",AND(S28&gt;3,S28&lt;=4),"3 to 4",AND(S28&gt;4,S28&lt;=5),"4 to 5",AND(S28&gt;5,S28&lt;=10),"5 to 10",S28&gt;10,"10+")</f>
        <v>2 to 3</v>
      </c>
      <c r="U28" s="17"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7">
        <f t="shared" si="4"/>
        <v>0.09393905234284</v>
      </c>
      <c r="W28" s="17"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7">
        <f t="shared" si="5"/>
        <v>0.0781572915492428</v>
      </c>
      <c r="Y28" s="9"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17">
        <f t="array" ref="Z28">_xlfn.IFS(AA28="oz",_xlfn.IFS(R28="oz",Q28,R28="fl oz",Q28*1.04,R28="ml",Q28*0.0338),AA28="fl oz",_xlfn.IFS(R28="oz",Q28/1.04,R28="fl oz",Q28,R28="ml",Q28*0.0338/1.04),AA28="ml",_xlfn.IFS(R28="oz",Q28/0.0338,R28="fl oz",Q28*1.04/0.0338,R28="ml",Q28))</f>
        <v>7.2</v>
      </c>
      <c r="AA28" s="9" t="str">
        <f>_xlfn.XLOOKUP($E28,'Copy of Raw Data'!$E:$E,'Copy of Raw Data'!AA:AA,"ERROR",0,1)</f>
        <v>oz</v>
      </c>
      <c r="AB28" s="9" t="str">
        <f>_xlfn.XLOOKUP($E28,'Copy of Raw Data'!$E:$E,'Copy of Raw Data'!AB:AB,"ERROR",0,1)</f>
        <v>Spray Can</v>
      </c>
      <c r="AC28" s="9" t="str">
        <f>_xlfn.XLOOKUP($E28,'Copy of Raw Data'!$E:$E,'Copy of Raw Data'!AC:AC,"ERROR",0,1)</f>
        <v>Pack of 2</v>
      </c>
      <c r="AD28" s="9" t="str">
        <f>_xlfn.XLOOKUP($E28,'Copy of Raw Data'!$E:$E,'Copy of Raw Data'!AD:AD,"ERROR",0,1)</f>
        <v>Frizz Control, Curl Enhancing, Softening, Hold, Nourishing</v>
      </c>
      <c r="AE28" s="9" t="str">
        <f>_xlfn.XLOOKUP($E28,'Copy of Raw Data'!$E:$E,'Copy of Raw Data'!AO:AO,"ERROR",0,1)</f>
        <v>Alcohol Free</v>
      </c>
      <c r="AF28" s="9" t="str">
        <f>_xlfn.XLOOKUP($E28,'Copy of Raw Data'!$E:$E,'Copy of Raw Data'!AZ:AZ,"ERROR",0,1)</f>
        <v>Abyssinian oil, Disodium EDTA, Rose, Water</v>
      </c>
      <c r="AG28">
        <f>IF(SUMIF('Ingredients Backend'!$AG$1:$EM$1,AG$3,'Ingredients Backend'!$AG27:$EM27)&gt;=1,1,0)*$H28</f>
        <v>235977.22</v>
      </c>
      <c r="AH28">
        <f>IF(SUMIF('Ingredients Backend'!$AG$1:$EM$1,AH$3,'Ingredients Backend'!$AG27:$EM27)&gt;=1,1,0)*$H28</f>
        <v>0</v>
      </c>
      <c r="AI28">
        <f>IF(SUMIF('Ingredients Backend'!$AG$1:$EM$1,AI$3,'Ingredients Backend'!$AG27:$EM27)&gt;=1,1,0)*$H28</f>
        <v>0</v>
      </c>
      <c r="AJ28">
        <f>IF(SUMIF('Ingredients Backend'!$AG$1:$EM$1,AJ$3,'Ingredients Backend'!$AG27:$EM27)&gt;=1,1,0)*$H28</f>
        <v>0</v>
      </c>
      <c r="AK28">
        <f>IF(SUMIF('Ingredients Backend'!$AG$1:$EM$1,AK$3,'Ingredients Backend'!$AG27:$EM27)&gt;=1,1,0)*$H28</f>
        <v>0</v>
      </c>
      <c r="AL28">
        <f>IF(SUMIF('Ingredients Backend'!$AG$1:$EM$1,AL$3,'Ingredients Backend'!$AG27:$EM27)&gt;=1,1,0)*$H28</f>
        <v>0</v>
      </c>
      <c r="AM28">
        <f>IF(SUMIF('Ingredients Backend'!$AG$1:$EM$1,AM$3,'Ingredients Backend'!$AG27:$EM27)&gt;=1,1,0)*$H28</f>
        <v>0</v>
      </c>
      <c r="AN28">
        <f>IF(SUMIF('Ingredients Backend'!$AG$1:$EM$1,AN$3,'Ingredients Backend'!$AG27:$EM27)&gt;=1,1,0)*$H28</f>
        <v>0</v>
      </c>
      <c r="AO28">
        <f>IF(SUMIF('Ingredients Backend'!$AG$1:$EM$1,AO$3,'Ingredients Backend'!$AG27:$EM27)&gt;=1,1,0)*$H28</f>
        <v>0</v>
      </c>
      <c r="AP28">
        <f>IF(SUMIF('Ingredients Backend'!$AG$1:$EM$1,AP$3,'Ingredients Backend'!$AG27:$EM27)&gt;=1,1,0)*$H28</f>
        <v>0</v>
      </c>
      <c r="AQ28">
        <f>IF(SUMIF('Ingredients Backend'!$AG$1:$EM$1,AQ$3,'Ingredients Backend'!$AG27:$EM27)&gt;=1,1,0)*$H28</f>
        <v>0</v>
      </c>
      <c r="AR28">
        <f>IF(SUMIF('Ingredients Backend'!$AG$1:$EM$1,AR$3,'Ingredients Backend'!$AG27:$EM27)&gt;=1,1,0)*$H28</f>
        <v>0</v>
      </c>
      <c r="AS28">
        <f>IF(SUMIF('Ingredients Backend'!$AG$1:$EM$1,AS$3,'Ingredients Backend'!$AG27:$EM27)&gt;=1,1,0)*$H28</f>
        <v>0</v>
      </c>
      <c r="AT28">
        <f>IF(SUMIF('Ingredients Backend'!$AG$1:$EM$1,AT$3,'Ingredients Backend'!$AG27:$EM27)&gt;=1,1,0)*$H28</f>
        <v>0</v>
      </c>
      <c r="AU28">
        <f>IF(SUMIF('Ingredients Backend'!$AG$1:$EM$1,AU$3,'Ingredients Backend'!$AG27:$EM27)&gt;=1,1,0)*$H28</f>
        <v>0</v>
      </c>
      <c r="AV28">
        <f>IF(SUMIF('Ingredients Backend'!$AG$1:$EM$1,AV$3,'Ingredients Backend'!$AG27:$EM27)&gt;=1,1,0)*$H28</f>
        <v>0</v>
      </c>
      <c r="AW28">
        <f>IF(SUMIF('Ingredients Backend'!$AG$1:$EM$1,AW$3,'Ingredients Backend'!$AG27:$EM27)&gt;=1,1,0)*$H28</f>
        <v>0</v>
      </c>
      <c r="AX28">
        <f>IF(SUMIF('Ingredients Backend'!$AG$1:$EM$1,AX$3,'Ingredients Backend'!$AG27:$EM27)&gt;=1,1,0)*$H28</f>
        <v>0</v>
      </c>
      <c r="AY28">
        <f>IF(SUMIF('Ingredients Backend'!$AG$1:$EM$1,AY$3,'Ingredients Backend'!$AG27:$EM27)&gt;=1,1,0)*$H28</f>
        <v>0</v>
      </c>
      <c r="AZ28">
        <f>IF(SUMIF('Ingredients Backend'!$AG$1:$EM$1,AZ$3,'Ingredients Backend'!$AG27:$EM27)&gt;=1,1,0)*$H28</f>
        <v>0</v>
      </c>
      <c r="BA28">
        <f>IF(SUMIF('Ingredients Backend'!$AG$1:$EM$1,BA$3,'Ingredients Backend'!$AG27:$EM27)&gt;=1,1,0)*$H28</f>
        <v>0</v>
      </c>
      <c r="BB28">
        <f>IF(SUMIF('Ingredients Backend'!$AG$1:$EM$1,BB$3,'Ingredients Backend'!$AG27:$EM27)&gt;=1,1,0)*$H28</f>
        <v>0</v>
      </c>
      <c r="BC28">
        <f>IF(SUMIF('Ingredients Backend'!$AG$1:$EM$1,BC$3,'Ingredients Backend'!$AG27:$EM27)&gt;=1,1,0)*$H28</f>
        <v>0</v>
      </c>
      <c r="BD28">
        <f>IF(SUMIF('Ingredients Backend'!$AG$1:$EM$1,BD$3,'Ingredients Backend'!$AG27:$EM27)&gt;=1,1,0)*$H28</f>
        <v>0</v>
      </c>
      <c r="BE28">
        <f>IF(SUMIF('Ingredients Backend'!$AG$1:$EM$1,BE$3,'Ingredients Backend'!$AG27:$EM27)&gt;=1,1,0)*$H28</f>
        <v>0</v>
      </c>
      <c r="BF28">
        <f>IF(SUMIF('Ingredients Backend'!$AG$1:$EM$1,BF$3,'Ingredients Backend'!$AG27:$EM27)&gt;=1,1,0)*$H28</f>
        <v>0</v>
      </c>
      <c r="BG28">
        <f>IF(SUMIF('Ingredients Backend'!$AG$1:$EM$1,BG$3,'Ingredients Backend'!$AG27:$EM27)&gt;=1,1,0)*$H28</f>
        <v>0</v>
      </c>
      <c r="BH28">
        <f>IF(SUMIF('Ingredients Backend'!$AG$1:$EM$1,BH$3,'Ingredients Backend'!$AG27:$EM27)&gt;=1,1,0)*$H28</f>
        <v>0</v>
      </c>
      <c r="BI28">
        <f>IF(SUMIF('Ingredients Backend'!$AG$1:$EM$1,BI$3,'Ingredients Backend'!$AG27:$EM27)&gt;=1,1,0)*$H28</f>
        <v>0</v>
      </c>
      <c r="BJ28">
        <f>IF(SUMIF('Ingredients Backend'!$AG$1:$EM$1,BJ$3,'Ingredients Backend'!$AG27:$EM27)&gt;=1,1,0)*$H28</f>
        <v>0</v>
      </c>
      <c r="BK28">
        <f>IF(SUMIF('Ingredients Backend'!$AG$1:$EM$1,BK$3,'Ingredients Backend'!$AG27:$EM27)&gt;=1,1,0)*$H28</f>
        <v>0</v>
      </c>
      <c r="BL28">
        <f>IF(SUMIF('Ingredients Backend'!$AG$1:$EM$1,BL$3,'Ingredients Backend'!$AG27:$EM27)&gt;=1,1,0)*$H28</f>
        <v>0</v>
      </c>
      <c r="BM28">
        <f>IF(SUMIF('Ingredients Backend'!$AG$1:$EM$1,BM$3,'Ingredients Backend'!$AG27:$EM27)&gt;=1,1,0)*$H28</f>
        <v>0</v>
      </c>
      <c r="BN28">
        <f>IF(SUMIF('Ingredients Backend'!$AG$1:$EM$1,BN$3,'Ingredients Backend'!$AG27:$EM27)&gt;=1,1,0)*$H28</f>
        <v>0</v>
      </c>
      <c r="BO28">
        <f>IF(SUMIF('Ingredients Backend'!$AG$1:$EM$1,BO$3,'Ingredients Backend'!$AG27:$EM27)&gt;=1,1,0)*$H28</f>
        <v>0</v>
      </c>
      <c r="BP28">
        <f>IF(SUMIF('Ingredients Backend'!$AG$1:$EM$1,BP$3,'Ingredients Backend'!$AG27:$EM27)&gt;=1,1,0)*$H28</f>
        <v>0</v>
      </c>
      <c r="BQ28">
        <f>IF(SUMIF('Ingredients Backend'!$AG$1:$EM$1,BQ$3,'Ingredients Backend'!$AG27:$EM27)&gt;=1,1,0)*$H28</f>
        <v>0</v>
      </c>
      <c r="BR28">
        <f>IF(SUMIF('Ingredients Backend'!$AG$1:$EM$1,BR$3,'Ingredients Backend'!$AG27:$EM27)&gt;=1,1,0)*$H28</f>
        <v>0</v>
      </c>
      <c r="BS28">
        <f>IF(SUMIF('Ingredients Backend'!$AG$1:$EM$1,BS$3,'Ingredients Backend'!$AG27:$EM27)&gt;=1,1,0)*$H28</f>
        <v>0</v>
      </c>
      <c r="BT28">
        <f>IF(SUMIF('Ingredients Backend'!$AG$1:$EM$1,BT$3,'Ingredients Backend'!$AG27:$EM27)&gt;=1,1,0)*$H28</f>
        <v>0</v>
      </c>
      <c r="BU28">
        <f>IF(SUMIF('Ingredients Backend'!$AG$1:$EM$1,BU$3,'Ingredients Backend'!$AG27:$EM27)&gt;=1,1,0)*$H28</f>
        <v>0</v>
      </c>
      <c r="BV28">
        <f>IF(SUMIF('Ingredients Backend'!$AG$1:$EM$1,BV$3,'Ingredients Backend'!$AG27:$EM27)&gt;=1,1,0)*$H28</f>
        <v>0</v>
      </c>
      <c r="BW28">
        <f>IF(SUMIF('Ingredients Backend'!$AG$1:$EM$1,BW$3,'Ingredients Backend'!$AG27:$EM27)&gt;=1,1,0)*$H28</f>
        <v>0</v>
      </c>
      <c r="BX28">
        <f>IF(SUMIF('Ingredients Backend'!$AG$1:$EM$1,BX$3,'Ingredients Backend'!$AG27:$EM27)&gt;=1,1,0)*$H28</f>
        <v>0</v>
      </c>
      <c r="BY28">
        <f>IF(SUMIF('Ingredients Backend'!$AG$1:$EM$1,BY$3,'Ingredients Backend'!$AG27:$EM27)&gt;=1,1,0)*$H28</f>
        <v>0</v>
      </c>
      <c r="BZ28">
        <f>IF(SUMIF('Ingredients Backend'!$AG$1:$EM$1,BZ$3,'Ingredients Backend'!$AG27:$EM27)&gt;=1,1,0)*$H28</f>
        <v>0</v>
      </c>
      <c r="CA28">
        <f>IF(SUMIF('Ingredients Backend'!$AG$1:$EM$1,CA$3,'Ingredients Backend'!$AG27:$EM27)&gt;=1,1,0)*$H28</f>
        <v>0</v>
      </c>
      <c r="CB28">
        <f>IF(SUMIF('Ingredients Backend'!$AG$1:$EM$1,CB$3,'Ingredients Backend'!$AG27:$EM27)&gt;=1,1,0)*$H28</f>
        <v>0</v>
      </c>
      <c r="CC28">
        <f>IF(SUMIF('Ingredients Backend'!$AG$1:$EM$1,CC$3,'Ingredients Backend'!$AG27:$EM27)&gt;=1,1,0)*$H28</f>
        <v>0</v>
      </c>
      <c r="CD28">
        <f>IF(SUMIF('Ingredients Backend'!$AG$1:$EM$1,CD$3,'Ingredients Backend'!$AG27:$EM27)&gt;=1,1,0)*$H28</f>
        <v>0</v>
      </c>
      <c r="CE28">
        <f>IF(SUMIF('Ingredients Backend'!$AG$1:$EM$1,CE$3,'Ingredients Backend'!$AG27:$EM27)&gt;=1,1,0)*$H28</f>
        <v>0</v>
      </c>
      <c r="CF28">
        <f>IF(SUMIF('Ingredients Backend'!$AG$1:$EM$1,CF$3,'Ingredients Backend'!$AG27:$EM27)&gt;=1,1,0)*$H28</f>
        <v>0</v>
      </c>
      <c r="CG28">
        <f>IF(SUMIF('Ingredients Backend'!$AG$1:$EM$1,CG$3,'Ingredients Backend'!$AG27:$EM27)&gt;=1,1,0)*$H28</f>
        <v>0</v>
      </c>
      <c r="CH28">
        <f>IF(SUMIF('Ingredients Backend'!$AG$1:$EM$1,CH$3,'Ingredients Backend'!$AG27:$EM27)&gt;=1,1,0)*$H28</f>
        <v>0</v>
      </c>
      <c r="CI28">
        <f>IF(SUMIF('Ingredients Backend'!$AG$1:$EM$1,CI$3,'Ingredients Backend'!$AG27:$EM27)&gt;=1,1,0)*$H28</f>
        <v>0</v>
      </c>
      <c r="CJ28">
        <f>IF(SUMIF('Ingredients Backend'!$AG$1:$EM$1,CJ$3,'Ingredients Backend'!$AG27:$EM27)&gt;=1,1,0)*$H28</f>
        <v>0</v>
      </c>
      <c r="CK28">
        <f>IF(SUMIF('Ingredients Backend'!$AG$1:$EM$1,CK$3,'Ingredients Backend'!$AG27:$EM27)&gt;=1,1,0)*$H28</f>
        <v>0</v>
      </c>
      <c r="CL28">
        <f>IF(SUMIF('Ingredients Backend'!$AG$1:$EM$1,CL$3,'Ingredients Backend'!$AG27:$EM27)&gt;=1,1,0)*$H28</f>
        <v>0</v>
      </c>
      <c r="CM28">
        <f>IF(SUMIF('Ingredients Backend'!$AG$1:$EM$1,CM$3,'Ingredients Backend'!$AG27:$EM27)&gt;=1,1,0)*$H28</f>
        <v>0</v>
      </c>
      <c r="CN28">
        <f>IF(SUMIF('Ingredients Backend'!$AG$1:$EM$1,CN$3,'Ingredients Backend'!$AG27:$EM27)&gt;=1,1,0)*$H28</f>
        <v>0</v>
      </c>
      <c r="CO28">
        <f>IF(SUMIF('Ingredients Backend'!$AG$1:$EM$1,CO$3,'Ingredients Backend'!$AG27:$EM27)&gt;=1,1,0)*$H28</f>
        <v>0</v>
      </c>
      <c r="CP28">
        <f>IF(SUMIF('Ingredients Backend'!$AG$1:$EM$1,CP$3,'Ingredients Backend'!$AG27:$EM27)&gt;=1,1,0)*$H28</f>
        <v>235977.22</v>
      </c>
      <c r="CQ28">
        <f>IF(SUMIF('Ingredients Backend'!$AG$1:$EM$1,CQ$3,'Ingredients Backend'!$AG27:$EM27)&gt;=1,1,0)*$H28</f>
        <v>0</v>
      </c>
      <c r="CR28">
        <f>IF(SUMIF('Ingredients Backend'!$AG$1:$EM$1,CR$3,'Ingredients Backend'!$AG27:$EM27)&gt;=1,1,0)*$H28</f>
        <v>0</v>
      </c>
      <c r="CS28">
        <f>IF(SUMIF('Ingredients Backend'!$AG$1:$EM$1,CS$3,'Ingredients Backend'!$AG27:$EM27)&gt;=1,1,0)*$H28</f>
        <v>0</v>
      </c>
      <c r="CT28">
        <f>IF(SUMIF('Ingredients Backend'!$AG$1:$EM$1,CT$3,'Ingredients Backend'!$AG27:$EM27)&gt;=1,1,0)*$H28</f>
        <v>0</v>
      </c>
      <c r="CU28">
        <f>IF(SUMIF('Ingredients Backend'!$AG$1:$EM$1,CU$3,'Ingredients Backend'!$AG27:$EM27)&gt;=1,1,0)*$H28</f>
        <v>0</v>
      </c>
      <c r="CV28">
        <f>IF(SUMIF('Ingredients Backend'!$AG$1:$EM$1,CV$3,'Ingredients Backend'!$AG27:$EM27)&gt;=1,1,0)*$H28</f>
        <v>0</v>
      </c>
      <c r="CW28">
        <f>IF(SUMIF('Ingredients Backend'!$AG$1:$EM$1,CW$3,'Ingredients Backend'!$AG27:$EM27)&gt;=1,1,0)*$H28</f>
        <v>0</v>
      </c>
      <c r="CX28">
        <f>IF(SUMIF('Ingredients Backend'!$AG$1:$EM$1,CX$3,'Ingredients Backend'!$AG27:$EM27)&gt;=1,1,0)*$H28</f>
        <v>0</v>
      </c>
      <c r="CY28">
        <f>IF(SUMIF('Ingredients Backend'!$AG$1:$EM$1,CY$3,'Ingredients Backend'!$AG27:$EM27)&gt;=1,1,0)*$H28</f>
        <v>235977.22</v>
      </c>
      <c r="CZ28">
        <f>IF(SUMIF('Ingredients Backend'!$AG$1:$EM$1,CZ$3,'Ingredients Backend'!$AG27:$EM27)&gt;=1,1,0)*$H28</f>
        <v>0</v>
      </c>
      <c r="DA28">
        <f>IF(SUMIF('Ingredients Backend'!$AG$1:$EM$1,DA$3,'Ingredients Backend'!$AG27:$EM27)&gt;=1,1,0)*$H28</f>
        <v>0</v>
      </c>
      <c r="DB28">
        <f>IF(SUMIF('Ingredients Backend'!$AG$1:$EM$1,DB$3,'Ingredients Backend'!$AG27:$EM27)&gt;=1,1,0)*$H28</f>
        <v>0</v>
      </c>
      <c r="DC28">
        <f>IF(SUMIF('Ingredients Backend'!$AG$1:$EM$1,DC$3,'Ingredients Backend'!$AG27:$EM27)&gt;=1,1,0)*$H28</f>
        <v>0</v>
      </c>
      <c r="DD28">
        <f>IF(SUMIF('Ingredients Backend'!$AG$1:$EM$1,DD$3,'Ingredients Backend'!$AG27:$EM27)&gt;=1,1,0)*$H28</f>
        <v>0</v>
      </c>
      <c r="DE28">
        <f>IF(SUMIF('Ingredients Backend'!$AG$1:$EM$1,DE$3,'Ingredients Backend'!$AG27:$EM27)&gt;=1,1,0)*$H28</f>
        <v>0</v>
      </c>
      <c r="DF28">
        <f>IF(SUMIF('Ingredients Backend'!$AG$1:$EM$1,DF$3,'Ingredients Backend'!$AG27:$EM27)&gt;=1,1,0)*$H28</f>
        <v>0</v>
      </c>
      <c r="DG28">
        <f>IF(SUMIF('Ingredients Backend'!$AG$1:$EM$1,DG$3,'Ingredients Backend'!$AG27:$EM27)&gt;=1,1,0)*$H28</f>
        <v>0</v>
      </c>
      <c r="DH28">
        <f>IF(SUMIF('Ingredients Backend'!$AG$1:$EM$1,DH$3,'Ingredients Backend'!$AG27:$EM27)&gt;=1,1,0)*$H28</f>
        <v>0</v>
      </c>
      <c r="DI28">
        <f>IF(SUMIF('Ingredients Backend'!$AG$1:$EM$1,DI$3,'Ingredients Backend'!$AG27:$EM27)&gt;=1,1,0)*$H28</f>
        <v>235977.22</v>
      </c>
      <c r="DJ28">
        <f>IF(SUMIF('Ingredients Backend'!$AG$1:$EM$1,DJ$3,'Ingredients Backend'!$AG27:$EM27)&gt;=1,1,0)*$H28</f>
        <v>0</v>
      </c>
      <c r="DK28">
        <f>IF(SUMIF('Ingredients Backend'!$AG$1:$EM$1,DK$3,'Ingredients Backend'!$AG27:$EM27)&gt;=1,1,0)*$H28</f>
        <v>0</v>
      </c>
      <c r="DL28">
        <f>IF(SUMIF('Ingredients Backend'!$AG$1:$EM$1,DL$3,'Ingredients Backend'!$AG27:$EM27)&gt;=1,1,0)*$H28</f>
        <v>0</v>
      </c>
    </row>
    <row r="29" spans="1:116">
      <c r="A29" s="9" t="str">
        <f>_xlfn.XLOOKUP($E29,'Copy of Raw Data'!$E:$E,'Copy of Raw Data'!A:A,"ERROR",0,1)</f>
        <v>US</v>
      </c>
      <c r="B29" s="9" t="str">
        <f>_xlfn.XLOOKUP($E29,'Copy of Raw Data'!$E:$E,'Copy of Raw Data'!B:B,"ERROR",0,1)</f>
        <v>Hair Mousses</v>
      </c>
      <c r="C29" s="9" t="str">
        <f>_xlfn.XLOOKUP($E29,'Copy of Raw Data'!$E:$E,'Copy of Raw Data'!C:C,"ERROR",0,1)</f>
        <v>sexyhair</v>
      </c>
      <c r="D29" s="9" t="str">
        <f>_xlfn.XLOOKUP($E29,'Copy of Raw Data'!$E:$E,'Copy of Raw Data'!D:D,"ERROR",0,1)</f>
        <v>www.amazon.com/dp/B084DCSBX2</v>
      </c>
      <c r="E29" s="9" t="s">
        <v>134</v>
      </c>
      <c r="F29" s="9" t="str">
        <f>_xlfn.XLOOKUP($E29,'Copy of Raw Data'!$E:$E,'Copy of Raw Data'!F:F,"ERROR",0,1)</f>
        <v>SexyHair Big Spray &amp; Play Volumizing Hairspray | Hold and Shine | Up to 72 Hour Humidity Resistance | All Hair Types</v>
      </c>
      <c r="G29" s="9">
        <f>_xlfn.XLOOKUP($E29,'Copy of Raw Data'!$E:$E,'Copy of Raw Data'!G:G,"ERROR",0,1)</f>
        <v>11117</v>
      </c>
      <c r="H29" s="9">
        <f>_xlfn.XLOOKUP($E29,'Copy of Raw Data'!$E:$E,'Copy of Raw Data'!H:H,"ERROR",0,1)</f>
        <v>233196.69</v>
      </c>
      <c r="I29" s="9">
        <f>_xlfn.XLOOKUP($E29,'Copy of Raw Data'!$E:$E,'Copy of Raw Data'!I:I,"ERROR",0,1)</f>
        <v>0.0095916617743048</v>
      </c>
      <c r="J29" s="9" t="str">
        <f>_xlfn.XLOOKUP($E29,'Copy of Raw Data'!$E:$E,'Copy of Raw Data'!J:J,"ERROR",0,1)</f>
        <v>Yes</v>
      </c>
      <c r="K29" s="15"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20 to 30</v>
      </c>
      <c r="L29" s="9">
        <f>_xlfn.XLOOKUP($E29,'Copy of Raw Data'!$E:$E,'Copy of Raw Data'!L:L,"ERROR",0,1)</f>
        <v>21.01</v>
      </c>
      <c r="M29" s="15"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20 to 30</v>
      </c>
      <c r="N29" s="9">
        <f>_xlfn.XLOOKUP($E29,'Copy of Raw Data'!$E:$E,'Copy of Raw Data'!N:N,"ERROR",0,1)</f>
        <v>21.13</v>
      </c>
      <c r="O29" s="15"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6">
        <f t="shared" si="2"/>
        <v>0.00567912920018918</v>
      </c>
      <c r="Q29" s="9">
        <f>_xlfn.XLOOKUP($E29,'Copy of Raw Data'!$E:$E,'Copy of Raw Data'!Q:Q,"ERROR",0,1)</f>
        <v>10</v>
      </c>
      <c r="R29" s="9" t="str">
        <f>_xlfn.XLOOKUP($E29,'Copy of Raw Data'!$E:$E,'Copy of Raw Data'!R:R,"ERROR",0,1)</f>
        <v>oz</v>
      </c>
      <c r="S29" s="17">
        <f t="shared" si="3"/>
        <v>2.101</v>
      </c>
      <c r="T29" s="9" t="str">
        <f t="array" ref="T29">_xlfn.IFS(AND(S29&gt;0,S29&lt;=0.05),"0 to 0.05",AND(S29&gt;0.05,S29&lt;=0.1),"0.05 to 0.1",AND(S29&gt;0.1,S29&lt;=0.2),"0.1 to 0.2",AND(S29&gt;0.2,S29&lt;=0.3),"0.2 to 0.3",AND(S29&gt;0.3,S29&lt;=0.4),"0.3 to 0.4",AND(S29&gt;0.4,S29&lt;=0.5),"0.4 to 0.5",AND(S29&gt;0.5,S29&lt;=0.75),"0.5 to 0.75",AND(S29&gt;0.75,S29&lt;=1),"0.75 to 1",AND(S29&gt;1,S29&lt;=2),"1 to 2",AND(S29&gt;2,S29&lt;=3),"2 to 3",AND(S29&gt;3,S29&lt;=4),"3 to 4",AND(S29&gt;4,S29&lt;=5),"4 to 5",AND(S29&gt;5,S29&lt;=10),"5 to 10",S29&gt;10,"10+")</f>
        <v>2 to 3</v>
      </c>
      <c r="U29" s="17"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7">
        <f t="shared" si="4"/>
        <v>0.0714575583361515</v>
      </c>
      <c r="W29" s="17"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7">
        <f t="shared" si="5"/>
        <v>0.0710517416300304</v>
      </c>
      <c r="Y29" s="9"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17">
        <f t="array" ref="Z29">_xlfn.IFS(AA29="oz",_xlfn.IFS(R29="oz",Q29,R29="fl oz",Q29*1.04,R29="ml",Q29*0.0338),AA29="fl oz",_xlfn.IFS(R29="oz",Q29/1.04,R29="fl oz",Q29,R29="ml",Q29*0.0338/1.04),AA29="ml",_xlfn.IFS(R29="oz",Q29/0.0338,R29="fl oz",Q29*1.04/0.0338,R29="ml",Q29))</f>
        <v>10</v>
      </c>
      <c r="AA29" s="9" t="str">
        <f>_xlfn.XLOOKUP($E29,'Copy of Raw Data'!$E:$E,'Copy of Raw Data'!AA:AA,"ERROR",0,1)</f>
        <v>oz</v>
      </c>
      <c r="AB29" s="9" t="str">
        <f>_xlfn.XLOOKUP($E29,'Copy of Raw Data'!$E:$E,'Copy of Raw Data'!AB:AB,"ERROR",0,1)</f>
        <v>Spray Can</v>
      </c>
      <c r="AC29" s="9" t="str">
        <f>_xlfn.XLOOKUP($E29,'Copy of Raw Data'!$E:$E,'Copy of Raw Data'!AC:AC,"ERROR",0,1)</f>
        <v>Pack of 1</v>
      </c>
      <c r="AD29" s="9" t="str">
        <f>_xlfn.XLOOKUP($E29,'Copy of Raw Data'!$E:$E,'Copy of Raw Data'!AD:AD,"ERROR",0,1)</f>
        <v>Volumizing, Hold, Long Lasting, Lift, Heat Protection, Humidity Protection</v>
      </c>
      <c r="AE29" s="9" t="str">
        <f>_xlfn.XLOOKUP($E29,'Copy of Raw Data'!$E:$E,'Copy of Raw Data'!AO:AO,"ERROR",0,1)</f>
        <v>Cruelty Free</v>
      </c>
      <c r="AF29" s="9" t="str">
        <f>_xlfn.XLOOKUP($E29,'Copy of Raw Data'!$E:$E,'Copy of Raw Data'!AZ:AZ,"ERROR",0,1)</f>
        <v>NA</v>
      </c>
      <c r="AG29">
        <f>IF(SUMIF('Ingredients Backend'!$AG$1:$EM$1,AG$3,'Ingredients Backend'!$AG28:$EM28)&gt;=1,1,0)*$H29</f>
        <v>0</v>
      </c>
      <c r="AH29">
        <f>IF(SUMIF('Ingredients Backend'!$AG$1:$EM$1,AH$3,'Ingredients Backend'!$AG28:$EM28)&gt;=1,1,0)*$H29</f>
        <v>0</v>
      </c>
      <c r="AI29">
        <f>IF(SUMIF('Ingredients Backend'!$AG$1:$EM$1,AI$3,'Ingredients Backend'!$AG28:$EM28)&gt;=1,1,0)*$H29</f>
        <v>0</v>
      </c>
      <c r="AJ29">
        <f>IF(SUMIF('Ingredients Backend'!$AG$1:$EM$1,AJ$3,'Ingredients Backend'!$AG28:$EM28)&gt;=1,1,0)*$H29</f>
        <v>0</v>
      </c>
      <c r="AK29">
        <f>IF(SUMIF('Ingredients Backend'!$AG$1:$EM$1,AK$3,'Ingredients Backend'!$AG28:$EM28)&gt;=1,1,0)*$H29</f>
        <v>0</v>
      </c>
      <c r="AL29">
        <f>IF(SUMIF('Ingredients Backend'!$AG$1:$EM$1,AL$3,'Ingredients Backend'!$AG28:$EM28)&gt;=1,1,0)*$H29</f>
        <v>0</v>
      </c>
      <c r="AM29">
        <f>IF(SUMIF('Ingredients Backend'!$AG$1:$EM$1,AM$3,'Ingredients Backend'!$AG28:$EM28)&gt;=1,1,0)*$H29</f>
        <v>0</v>
      </c>
      <c r="AN29">
        <f>IF(SUMIF('Ingredients Backend'!$AG$1:$EM$1,AN$3,'Ingredients Backend'!$AG28:$EM28)&gt;=1,1,0)*$H29</f>
        <v>0</v>
      </c>
      <c r="AO29">
        <f>IF(SUMIF('Ingredients Backend'!$AG$1:$EM$1,AO$3,'Ingredients Backend'!$AG28:$EM28)&gt;=1,1,0)*$H29</f>
        <v>0</v>
      </c>
      <c r="AP29">
        <f>IF(SUMIF('Ingredients Backend'!$AG$1:$EM$1,AP$3,'Ingredients Backend'!$AG28:$EM28)&gt;=1,1,0)*$H29</f>
        <v>0</v>
      </c>
      <c r="AQ29">
        <f>IF(SUMIF('Ingredients Backend'!$AG$1:$EM$1,AQ$3,'Ingredients Backend'!$AG28:$EM28)&gt;=1,1,0)*$H29</f>
        <v>0</v>
      </c>
      <c r="AR29">
        <f>IF(SUMIF('Ingredients Backend'!$AG$1:$EM$1,AR$3,'Ingredients Backend'!$AG28:$EM28)&gt;=1,1,0)*$H29</f>
        <v>0</v>
      </c>
      <c r="AS29">
        <f>IF(SUMIF('Ingredients Backend'!$AG$1:$EM$1,AS$3,'Ingredients Backend'!$AG28:$EM28)&gt;=1,1,0)*$H29</f>
        <v>0</v>
      </c>
      <c r="AT29">
        <f>IF(SUMIF('Ingredients Backend'!$AG$1:$EM$1,AT$3,'Ingredients Backend'!$AG28:$EM28)&gt;=1,1,0)*$H29</f>
        <v>0</v>
      </c>
      <c r="AU29">
        <f>IF(SUMIF('Ingredients Backend'!$AG$1:$EM$1,AU$3,'Ingredients Backend'!$AG28:$EM28)&gt;=1,1,0)*$H29</f>
        <v>0</v>
      </c>
      <c r="AV29">
        <f>IF(SUMIF('Ingredients Backend'!$AG$1:$EM$1,AV$3,'Ingredients Backend'!$AG28:$EM28)&gt;=1,1,0)*$H29</f>
        <v>0</v>
      </c>
      <c r="AW29">
        <f>IF(SUMIF('Ingredients Backend'!$AG$1:$EM$1,AW$3,'Ingredients Backend'!$AG28:$EM28)&gt;=1,1,0)*$H29</f>
        <v>0</v>
      </c>
      <c r="AX29">
        <f>IF(SUMIF('Ingredients Backend'!$AG$1:$EM$1,AX$3,'Ingredients Backend'!$AG28:$EM28)&gt;=1,1,0)*$H29</f>
        <v>0</v>
      </c>
      <c r="AY29">
        <f>IF(SUMIF('Ingredients Backend'!$AG$1:$EM$1,AY$3,'Ingredients Backend'!$AG28:$EM28)&gt;=1,1,0)*$H29</f>
        <v>0</v>
      </c>
      <c r="AZ29">
        <f>IF(SUMIF('Ingredients Backend'!$AG$1:$EM$1,AZ$3,'Ingredients Backend'!$AG28:$EM28)&gt;=1,1,0)*$H29</f>
        <v>0</v>
      </c>
      <c r="BA29">
        <f>IF(SUMIF('Ingredients Backend'!$AG$1:$EM$1,BA$3,'Ingredients Backend'!$AG28:$EM28)&gt;=1,1,0)*$H29</f>
        <v>0</v>
      </c>
      <c r="BB29">
        <f>IF(SUMIF('Ingredients Backend'!$AG$1:$EM$1,BB$3,'Ingredients Backend'!$AG28:$EM28)&gt;=1,1,0)*$H29</f>
        <v>0</v>
      </c>
      <c r="BC29">
        <f>IF(SUMIF('Ingredients Backend'!$AG$1:$EM$1,BC$3,'Ingredients Backend'!$AG28:$EM28)&gt;=1,1,0)*$H29</f>
        <v>0</v>
      </c>
      <c r="BD29">
        <f>IF(SUMIF('Ingredients Backend'!$AG$1:$EM$1,BD$3,'Ingredients Backend'!$AG28:$EM28)&gt;=1,1,0)*$H29</f>
        <v>0</v>
      </c>
      <c r="BE29">
        <f>IF(SUMIF('Ingredients Backend'!$AG$1:$EM$1,BE$3,'Ingredients Backend'!$AG28:$EM28)&gt;=1,1,0)*$H29</f>
        <v>0</v>
      </c>
      <c r="BF29">
        <f>IF(SUMIF('Ingredients Backend'!$AG$1:$EM$1,BF$3,'Ingredients Backend'!$AG28:$EM28)&gt;=1,1,0)*$H29</f>
        <v>0</v>
      </c>
      <c r="BG29">
        <f>IF(SUMIF('Ingredients Backend'!$AG$1:$EM$1,BG$3,'Ingredients Backend'!$AG28:$EM28)&gt;=1,1,0)*$H29</f>
        <v>0</v>
      </c>
      <c r="BH29">
        <f>IF(SUMIF('Ingredients Backend'!$AG$1:$EM$1,BH$3,'Ingredients Backend'!$AG28:$EM28)&gt;=1,1,0)*$H29</f>
        <v>0</v>
      </c>
      <c r="BI29">
        <f>IF(SUMIF('Ingredients Backend'!$AG$1:$EM$1,BI$3,'Ingredients Backend'!$AG28:$EM28)&gt;=1,1,0)*$H29</f>
        <v>0</v>
      </c>
      <c r="BJ29">
        <f>IF(SUMIF('Ingredients Backend'!$AG$1:$EM$1,BJ$3,'Ingredients Backend'!$AG28:$EM28)&gt;=1,1,0)*$H29</f>
        <v>0</v>
      </c>
      <c r="BK29">
        <f>IF(SUMIF('Ingredients Backend'!$AG$1:$EM$1,BK$3,'Ingredients Backend'!$AG28:$EM28)&gt;=1,1,0)*$H29</f>
        <v>0</v>
      </c>
      <c r="BL29">
        <f>IF(SUMIF('Ingredients Backend'!$AG$1:$EM$1,BL$3,'Ingredients Backend'!$AG28:$EM28)&gt;=1,1,0)*$H29</f>
        <v>0</v>
      </c>
      <c r="BM29">
        <f>IF(SUMIF('Ingredients Backend'!$AG$1:$EM$1,BM$3,'Ingredients Backend'!$AG28:$EM28)&gt;=1,1,0)*$H29</f>
        <v>0</v>
      </c>
      <c r="BN29">
        <f>IF(SUMIF('Ingredients Backend'!$AG$1:$EM$1,BN$3,'Ingredients Backend'!$AG28:$EM28)&gt;=1,1,0)*$H29</f>
        <v>0</v>
      </c>
      <c r="BO29">
        <f>IF(SUMIF('Ingredients Backend'!$AG$1:$EM$1,BO$3,'Ingredients Backend'!$AG28:$EM28)&gt;=1,1,0)*$H29</f>
        <v>0</v>
      </c>
      <c r="BP29">
        <f>IF(SUMIF('Ingredients Backend'!$AG$1:$EM$1,BP$3,'Ingredients Backend'!$AG28:$EM28)&gt;=1,1,0)*$H29</f>
        <v>0</v>
      </c>
      <c r="BQ29">
        <f>IF(SUMIF('Ingredients Backend'!$AG$1:$EM$1,BQ$3,'Ingredients Backend'!$AG28:$EM28)&gt;=1,1,0)*$H29</f>
        <v>0</v>
      </c>
      <c r="BR29">
        <f>IF(SUMIF('Ingredients Backend'!$AG$1:$EM$1,BR$3,'Ingredients Backend'!$AG28:$EM28)&gt;=1,1,0)*$H29</f>
        <v>0</v>
      </c>
      <c r="BS29">
        <f>IF(SUMIF('Ingredients Backend'!$AG$1:$EM$1,BS$3,'Ingredients Backend'!$AG28:$EM28)&gt;=1,1,0)*$H29</f>
        <v>0</v>
      </c>
      <c r="BT29">
        <f>IF(SUMIF('Ingredients Backend'!$AG$1:$EM$1,BT$3,'Ingredients Backend'!$AG28:$EM28)&gt;=1,1,0)*$H29</f>
        <v>0</v>
      </c>
      <c r="BU29">
        <f>IF(SUMIF('Ingredients Backend'!$AG$1:$EM$1,BU$3,'Ingredients Backend'!$AG28:$EM28)&gt;=1,1,0)*$H29</f>
        <v>0</v>
      </c>
      <c r="BV29">
        <f>IF(SUMIF('Ingredients Backend'!$AG$1:$EM$1,BV$3,'Ingredients Backend'!$AG28:$EM28)&gt;=1,1,0)*$H29</f>
        <v>0</v>
      </c>
      <c r="BW29">
        <f>IF(SUMIF('Ingredients Backend'!$AG$1:$EM$1,BW$3,'Ingredients Backend'!$AG28:$EM28)&gt;=1,1,0)*$H29</f>
        <v>0</v>
      </c>
      <c r="BX29">
        <f>IF(SUMIF('Ingredients Backend'!$AG$1:$EM$1,BX$3,'Ingredients Backend'!$AG28:$EM28)&gt;=1,1,0)*$H29</f>
        <v>0</v>
      </c>
      <c r="BY29">
        <f>IF(SUMIF('Ingredients Backend'!$AG$1:$EM$1,BY$3,'Ingredients Backend'!$AG28:$EM28)&gt;=1,1,0)*$H29</f>
        <v>0</v>
      </c>
      <c r="BZ29">
        <f>IF(SUMIF('Ingredients Backend'!$AG$1:$EM$1,BZ$3,'Ingredients Backend'!$AG28:$EM28)&gt;=1,1,0)*$H29</f>
        <v>0</v>
      </c>
      <c r="CA29">
        <f>IF(SUMIF('Ingredients Backend'!$AG$1:$EM$1,CA$3,'Ingredients Backend'!$AG28:$EM28)&gt;=1,1,0)*$H29</f>
        <v>0</v>
      </c>
      <c r="CB29">
        <f>IF(SUMIF('Ingredients Backend'!$AG$1:$EM$1,CB$3,'Ingredients Backend'!$AG28:$EM28)&gt;=1,1,0)*$H29</f>
        <v>0</v>
      </c>
      <c r="CC29">
        <f>IF(SUMIF('Ingredients Backend'!$AG$1:$EM$1,CC$3,'Ingredients Backend'!$AG28:$EM28)&gt;=1,1,0)*$H29</f>
        <v>0</v>
      </c>
      <c r="CD29">
        <f>IF(SUMIF('Ingredients Backend'!$AG$1:$EM$1,CD$3,'Ingredients Backend'!$AG28:$EM28)&gt;=1,1,0)*$H29</f>
        <v>233196.69</v>
      </c>
      <c r="CE29">
        <f>IF(SUMIF('Ingredients Backend'!$AG$1:$EM$1,CE$3,'Ingredients Backend'!$AG28:$EM28)&gt;=1,1,0)*$H29</f>
        <v>0</v>
      </c>
      <c r="CF29">
        <f>IF(SUMIF('Ingredients Backend'!$AG$1:$EM$1,CF$3,'Ingredients Backend'!$AG28:$EM28)&gt;=1,1,0)*$H29</f>
        <v>0</v>
      </c>
      <c r="CG29">
        <f>IF(SUMIF('Ingredients Backend'!$AG$1:$EM$1,CG$3,'Ingredients Backend'!$AG28:$EM28)&gt;=1,1,0)*$H29</f>
        <v>0</v>
      </c>
      <c r="CH29">
        <f>IF(SUMIF('Ingredients Backend'!$AG$1:$EM$1,CH$3,'Ingredients Backend'!$AG28:$EM28)&gt;=1,1,0)*$H29</f>
        <v>0</v>
      </c>
      <c r="CI29">
        <f>IF(SUMIF('Ingredients Backend'!$AG$1:$EM$1,CI$3,'Ingredients Backend'!$AG28:$EM28)&gt;=1,1,0)*$H29</f>
        <v>0</v>
      </c>
      <c r="CJ29">
        <f>IF(SUMIF('Ingredients Backend'!$AG$1:$EM$1,CJ$3,'Ingredients Backend'!$AG28:$EM28)&gt;=1,1,0)*$H29</f>
        <v>0</v>
      </c>
      <c r="CK29">
        <f>IF(SUMIF('Ingredients Backend'!$AG$1:$EM$1,CK$3,'Ingredients Backend'!$AG28:$EM28)&gt;=1,1,0)*$H29</f>
        <v>0</v>
      </c>
      <c r="CL29">
        <f>IF(SUMIF('Ingredients Backend'!$AG$1:$EM$1,CL$3,'Ingredients Backend'!$AG28:$EM28)&gt;=1,1,0)*$H29</f>
        <v>0</v>
      </c>
      <c r="CM29">
        <f>IF(SUMIF('Ingredients Backend'!$AG$1:$EM$1,CM$3,'Ingredients Backend'!$AG28:$EM28)&gt;=1,1,0)*$H29</f>
        <v>0</v>
      </c>
      <c r="CN29">
        <f>IF(SUMIF('Ingredients Backend'!$AG$1:$EM$1,CN$3,'Ingredients Backend'!$AG28:$EM28)&gt;=1,1,0)*$H29</f>
        <v>0</v>
      </c>
      <c r="CO29">
        <f>IF(SUMIF('Ingredients Backend'!$AG$1:$EM$1,CO$3,'Ingredients Backend'!$AG28:$EM28)&gt;=1,1,0)*$H29</f>
        <v>0</v>
      </c>
      <c r="CP29">
        <f>IF(SUMIF('Ingredients Backend'!$AG$1:$EM$1,CP$3,'Ingredients Backend'!$AG28:$EM28)&gt;=1,1,0)*$H29</f>
        <v>0</v>
      </c>
      <c r="CQ29">
        <f>IF(SUMIF('Ingredients Backend'!$AG$1:$EM$1,CQ$3,'Ingredients Backend'!$AG28:$EM28)&gt;=1,1,0)*$H29</f>
        <v>0</v>
      </c>
      <c r="CR29">
        <f>IF(SUMIF('Ingredients Backend'!$AG$1:$EM$1,CR$3,'Ingredients Backend'!$AG28:$EM28)&gt;=1,1,0)*$H29</f>
        <v>0</v>
      </c>
      <c r="CS29">
        <f>IF(SUMIF('Ingredients Backend'!$AG$1:$EM$1,CS$3,'Ingredients Backend'!$AG28:$EM28)&gt;=1,1,0)*$H29</f>
        <v>0</v>
      </c>
      <c r="CT29">
        <f>IF(SUMIF('Ingredients Backend'!$AG$1:$EM$1,CT$3,'Ingredients Backend'!$AG28:$EM28)&gt;=1,1,0)*$H29</f>
        <v>0</v>
      </c>
      <c r="CU29">
        <f>IF(SUMIF('Ingredients Backend'!$AG$1:$EM$1,CU$3,'Ingredients Backend'!$AG28:$EM28)&gt;=1,1,0)*$H29</f>
        <v>0</v>
      </c>
      <c r="CV29">
        <f>IF(SUMIF('Ingredients Backend'!$AG$1:$EM$1,CV$3,'Ingredients Backend'!$AG28:$EM28)&gt;=1,1,0)*$H29</f>
        <v>0</v>
      </c>
      <c r="CW29">
        <f>IF(SUMIF('Ingredients Backend'!$AG$1:$EM$1,CW$3,'Ingredients Backend'!$AG28:$EM28)&gt;=1,1,0)*$H29</f>
        <v>0</v>
      </c>
      <c r="CX29">
        <f>IF(SUMIF('Ingredients Backend'!$AG$1:$EM$1,CX$3,'Ingredients Backend'!$AG28:$EM28)&gt;=1,1,0)*$H29</f>
        <v>0</v>
      </c>
      <c r="CY29">
        <f>IF(SUMIF('Ingredients Backend'!$AG$1:$EM$1,CY$3,'Ingredients Backend'!$AG28:$EM28)&gt;=1,1,0)*$H29</f>
        <v>0</v>
      </c>
      <c r="CZ29">
        <f>IF(SUMIF('Ingredients Backend'!$AG$1:$EM$1,CZ$3,'Ingredients Backend'!$AG28:$EM28)&gt;=1,1,0)*$H29</f>
        <v>0</v>
      </c>
      <c r="DA29">
        <f>IF(SUMIF('Ingredients Backend'!$AG$1:$EM$1,DA$3,'Ingredients Backend'!$AG28:$EM28)&gt;=1,1,0)*$H29</f>
        <v>0</v>
      </c>
      <c r="DB29">
        <f>IF(SUMIF('Ingredients Backend'!$AG$1:$EM$1,DB$3,'Ingredients Backend'!$AG28:$EM28)&gt;=1,1,0)*$H29</f>
        <v>0</v>
      </c>
      <c r="DC29">
        <f>IF(SUMIF('Ingredients Backend'!$AG$1:$EM$1,DC$3,'Ingredients Backend'!$AG28:$EM28)&gt;=1,1,0)*$H29</f>
        <v>0</v>
      </c>
      <c r="DD29">
        <f>IF(SUMIF('Ingredients Backend'!$AG$1:$EM$1,DD$3,'Ingredients Backend'!$AG28:$EM28)&gt;=1,1,0)*$H29</f>
        <v>0</v>
      </c>
      <c r="DE29">
        <f>IF(SUMIF('Ingredients Backend'!$AG$1:$EM$1,DE$3,'Ingredients Backend'!$AG28:$EM28)&gt;=1,1,0)*$H29</f>
        <v>0</v>
      </c>
      <c r="DF29">
        <f>IF(SUMIF('Ingredients Backend'!$AG$1:$EM$1,DF$3,'Ingredients Backend'!$AG28:$EM28)&gt;=1,1,0)*$H29</f>
        <v>0</v>
      </c>
      <c r="DG29">
        <f>IF(SUMIF('Ingredients Backend'!$AG$1:$EM$1,DG$3,'Ingredients Backend'!$AG28:$EM28)&gt;=1,1,0)*$H29</f>
        <v>0</v>
      </c>
      <c r="DH29">
        <f>IF(SUMIF('Ingredients Backend'!$AG$1:$EM$1,DH$3,'Ingredients Backend'!$AG28:$EM28)&gt;=1,1,0)*$H29</f>
        <v>0</v>
      </c>
      <c r="DI29">
        <f>IF(SUMIF('Ingredients Backend'!$AG$1:$EM$1,DI$3,'Ingredients Backend'!$AG28:$EM28)&gt;=1,1,0)*$H29</f>
        <v>0</v>
      </c>
      <c r="DJ29">
        <f>IF(SUMIF('Ingredients Backend'!$AG$1:$EM$1,DJ$3,'Ingredients Backend'!$AG28:$EM28)&gt;=1,1,0)*$H29</f>
        <v>0</v>
      </c>
      <c r="DK29">
        <f>IF(SUMIF('Ingredients Backend'!$AG$1:$EM$1,DK$3,'Ingredients Backend'!$AG28:$EM28)&gt;=1,1,0)*$H29</f>
        <v>0</v>
      </c>
      <c r="DL29">
        <f>IF(SUMIF('Ingredients Backend'!$AG$1:$EM$1,DL$3,'Ingredients Backend'!$AG28:$EM28)&gt;=1,1,0)*$H29</f>
        <v>0</v>
      </c>
    </row>
    <row r="30" spans="1:116">
      <c r="A30" s="9" t="str">
        <f>_xlfn.XLOOKUP($E30,'Copy of Raw Data'!$E:$E,'Copy of Raw Data'!A:A,"ERROR",0,1)</f>
        <v>US</v>
      </c>
      <c r="B30" s="9" t="str">
        <f>_xlfn.XLOOKUP($E30,'Copy of Raw Data'!$E:$E,'Copy of Raw Data'!B:B,"ERROR",0,1)</f>
        <v>Hair Mousses</v>
      </c>
      <c r="C30" s="9" t="str">
        <f>_xlfn.XLOOKUP($E30,'Copy of Raw Data'!$E:$E,'Copy of Raw Data'!C:C,"ERROR",0,1)</f>
        <v>Garnier</v>
      </c>
      <c r="D30" s="9" t="str">
        <f>_xlfn.XLOOKUP($E30,'Copy of Raw Data'!$E:$E,'Copy of Raw Data'!D:D,"ERROR",0,1)</f>
        <v>www.amazon.com/dp/B07BYDC94S</v>
      </c>
      <c r="E30" s="9" t="s">
        <v>137</v>
      </c>
      <c r="F30" s="9" t="str">
        <f>_xlfn.XLOOKUP($E30,'Copy of Raw Data'!$E:$E,'Copy of Raw Data'!F:F,"ERROR",0,1)</f>
        <v>Garnier Fructis Style Sky-Hi Volume Mousse, Extreme Hold, 6.4 Oz, 3 Count (Packaging May Vary)</v>
      </c>
      <c r="G30" s="9">
        <f>_xlfn.XLOOKUP($E30,'Copy of Raw Data'!$E:$E,'Copy of Raw Data'!G:G,"ERROR",0,1)</f>
        <v>14012</v>
      </c>
      <c r="H30" s="9">
        <f>_xlfn.XLOOKUP($E30,'Copy of Raw Data'!$E:$E,'Copy of Raw Data'!H:H,"ERROR",0,1)</f>
        <v>225608.92</v>
      </c>
      <c r="I30" s="9">
        <f>_xlfn.XLOOKUP($E30,'Copy of Raw Data'!$E:$E,'Copy of Raw Data'!I:I,"ERROR",0,1)</f>
        <v>0.00946194435449075</v>
      </c>
      <c r="J30" s="9" t="str">
        <f>_xlfn.XLOOKUP($E30,'Copy of Raw Data'!$E:$E,'Copy of Raw Data'!J:J,"ERROR",0,1)</f>
        <v>Yes</v>
      </c>
      <c r="K30" s="15"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15 to 20</v>
      </c>
      <c r="L30" s="9">
        <f>_xlfn.XLOOKUP($E30,'Copy of Raw Data'!$E:$E,'Copy of Raw Data'!L:L,"ERROR",0,1)</f>
        <v>16.29</v>
      </c>
      <c r="M30" s="15"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15 to 20</v>
      </c>
      <c r="N30" s="9">
        <f>_xlfn.XLOOKUP($E30,'Copy of Raw Data'!$E:$E,'Copy of Raw Data'!N:N,"ERROR",0,1)</f>
        <v>18.67</v>
      </c>
      <c r="O30" s="15"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10% to 15%</v>
      </c>
      <c r="P30" s="16">
        <f t="shared" si="2"/>
        <v>0.12747723620782</v>
      </c>
      <c r="Q30" s="9">
        <f>_xlfn.XLOOKUP($E30,'Copy of Raw Data'!$E:$E,'Copy of Raw Data'!Q:Q,"ERROR",0,1)</f>
        <v>19.2</v>
      </c>
      <c r="R30" s="9" t="str">
        <f>_xlfn.XLOOKUP($E30,'Copy of Raw Data'!$E:$E,'Copy of Raw Data'!R:R,"ERROR",0,1)</f>
        <v>oz</v>
      </c>
      <c r="S30" s="17">
        <f t="shared" si="3"/>
        <v>0.8484375</v>
      </c>
      <c r="T30" s="9" t="str">
        <f t="array" ref="T30">_xlfn.IFS(AND(S30&gt;0,S30&lt;=0.05),"0 to 0.05",AND(S30&gt;0.05,S30&lt;=0.1),"0.05 to 0.1",AND(S30&gt;0.1,S30&lt;=0.2),"0.1 to 0.2",AND(S30&gt;0.2,S30&lt;=0.3),"0.2 to 0.3",AND(S30&gt;0.3,S30&lt;=0.4),"0.3 to 0.4",AND(S30&gt;0.4,S30&lt;=0.5),"0.4 to 0.5",AND(S30&gt;0.5,S30&lt;=0.75),"0.5 to 0.75",AND(S30&gt;0.75,S30&lt;=1),"0.75 to 1",AND(S30&gt;1,S30&lt;=2),"1 to 2",AND(S30&gt;2,S30&lt;=3),"2 to 3",AND(S30&gt;3,S30&lt;=4),"3 to 4",AND(S30&gt;4,S30&lt;=5),"4 to 5",AND(S30&gt;5,S30&lt;=10),"5 to 10",S30&gt;10,"10+")</f>
        <v>0.75 to 1</v>
      </c>
      <c r="U30" s="17"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7">
        <f t="shared" si="4"/>
        <v>0.0328845395107654</v>
      </c>
      <c r="W30" s="17"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7">
        <f t="shared" si="5"/>
        <v>0.0286925092999662</v>
      </c>
      <c r="Y30" s="9"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15 to 20</v>
      </c>
      <c r="Z30" s="17">
        <f t="array" ref="Z30">_xlfn.IFS(AA30="oz",_xlfn.IFS(R30="oz",Q30,R30="fl oz",Q30*1.04,R30="ml",Q30*0.0338),AA30="fl oz",_xlfn.IFS(R30="oz",Q30/1.04,R30="fl oz",Q30,R30="ml",Q30*0.0338/1.04),AA30="ml",_xlfn.IFS(R30="oz",Q30/0.0338,R30="fl oz",Q30*1.04/0.0338,R30="ml",Q30))</f>
        <v>19.2</v>
      </c>
      <c r="AA30" s="9" t="str">
        <f>_xlfn.XLOOKUP($E30,'Copy of Raw Data'!$E:$E,'Copy of Raw Data'!AA:AA,"ERROR",0,1)</f>
        <v>oz</v>
      </c>
      <c r="AB30" s="9" t="str">
        <f>_xlfn.XLOOKUP($E30,'Copy of Raw Data'!$E:$E,'Copy of Raw Data'!AB:AB,"ERROR",0,1)</f>
        <v>Spray Can</v>
      </c>
      <c r="AC30" s="9" t="str">
        <f>_xlfn.XLOOKUP($E30,'Copy of Raw Data'!$E:$E,'Copy of Raw Data'!AC:AC,"ERROR",0,1)</f>
        <v>Pack of 3</v>
      </c>
      <c r="AD30" s="9" t="str">
        <f>_xlfn.XLOOKUP($E30,'Copy of Raw Data'!$E:$E,'Copy of Raw Data'!AD:AD,"ERROR",0,1)</f>
        <v>Frizz Control, Volumizing, Hold</v>
      </c>
      <c r="AE30" s="9" t="str">
        <f>_xlfn.XLOOKUP($E30,'Copy of Raw Data'!$E:$E,'Copy of Raw Data'!AO:AO,"ERROR",0,1)</f>
        <v>Paraben Free, Cruelty Free</v>
      </c>
      <c r="AF30" s="9" t="str">
        <f>_xlfn.XLOOKUP($E30,'Copy of Raw Data'!$E:$E,'Copy of Raw Data'!AZ:AZ,"ERROR",0,1)</f>
        <v>Water, Triethanolamine, Castor Oil, Cocamidopropyl Betaine, Ethylhexylglycerin, Glycerin, Pomegranate, Cotton Extract, Tocopherol</v>
      </c>
      <c r="AG30">
        <f>IF(SUMIF('Ingredients Backend'!$AG$1:$EM$1,AG$3,'Ingredients Backend'!$AG29:$EM29)&gt;=1,1,0)*$H30</f>
        <v>0</v>
      </c>
      <c r="AH30">
        <f>IF(SUMIF('Ingredients Backend'!$AG$1:$EM$1,AH$3,'Ingredients Backend'!$AG29:$EM29)&gt;=1,1,0)*$H30</f>
        <v>0</v>
      </c>
      <c r="AI30">
        <f>IF(SUMIF('Ingredients Backend'!$AG$1:$EM$1,AI$3,'Ingredients Backend'!$AG29:$EM29)&gt;=1,1,0)*$H30</f>
        <v>0</v>
      </c>
      <c r="AJ30">
        <f>IF(SUMIF('Ingredients Backend'!$AG$1:$EM$1,AJ$3,'Ingredients Backend'!$AG29:$EM29)&gt;=1,1,0)*$H30</f>
        <v>0</v>
      </c>
      <c r="AK30">
        <f>IF(SUMIF('Ingredients Backend'!$AG$1:$EM$1,AK$3,'Ingredients Backend'!$AG29:$EM29)&gt;=1,1,0)*$H30</f>
        <v>0</v>
      </c>
      <c r="AL30">
        <f>IF(SUMIF('Ingredients Backend'!$AG$1:$EM$1,AL$3,'Ingredients Backend'!$AG29:$EM29)&gt;=1,1,0)*$H30</f>
        <v>0</v>
      </c>
      <c r="AM30">
        <f>IF(SUMIF('Ingredients Backend'!$AG$1:$EM$1,AM$3,'Ingredients Backend'!$AG29:$EM29)&gt;=1,1,0)*$H30</f>
        <v>0</v>
      </c>
      <c r="AN30">
        <f>IF(SUMIF('Ingredients Backend'!$AG$1:$EM$1,AN$3,'Ingredients Backend'!$AG29:$EM29)&gt;=1,1,0)*$H30</f>
        <v>0</v>
      </c>
      <c r="AO30">
        <f>IF(SUMIF('Ingredients Backend'!$AG$1:$EM$1,AO$3,'Ingredients Backend'!$AG29:$EM29)&gt;=1,1,0)*$H30</f>
        <v>0</v>
      </c>
      <c r="AP30">
        <f>IF(SUMIF('Ingredients Backend'!$AG$1:$EM$1,AP$3,'Ingredients Backend'!$AG29:$EM29)&gt;=1,1,0)*$H30</f>
        <v>0</v>
      </c>
      <c r="AQ30">
        <f>IF(SUMIF('Ingredients Backend'!$AG$1:$EM$1,AQ$3,'Ingredients Backend'!$AG29:$EM29)&gt;=1,1,0)*$H30</f>
        <v>0</v>
      </c>
      <c r="AR30">
        <f>IF(SUMIF('Ingredients Backend'!$AG$1:$EM$1,AR$3,'Ingredients Backend'!$AG29:$EM29)&gt;=1,1,0)*$H30</f>
        <v>0</v>
      </c>
      <c r="AS30">
        <f>IF(SUMIF('Ingredients Backend'!$AG$1:$EM$1,AS$3,'Ingredients Backend'!$AG29:$EM29)&gt;=1,1,0)*$H30</f>
        <v>0</v>
      </c>
      <c r="AT30">
        <f>IF(SUMIF('Ingredients Backend'!$AG$1:$EM$1,AT$3,'Ingredients Backend'!$AG29:$EM29)&gt;=1,1,0)*$H30</f>
        <v>225608.92</v>
      </c>
      <c r="AU30">
        <f>IF(SUMIF('Ingredients Backend'!$AG$1:$EM$1,AU$3,'Ingredients Backend'!$AG29:$EM29)&gt;=1,1,0)*$H30</f>
        <v>0</v>
      </c>
      <c r="AV30">
        <f>IF(SUMIF('Ingredients Backend'!$AG$1:$EM$1,AV$3,'Ingredients Backend'!$AG29:$EM29)&gt;=1,1,0)*$H30</f>
        <v>0</v>
      </c>
      <c r="AW30">
        <f>IF(SUMIF('Ingredients Backend'!$AG$1:$EM$1,AW$3,'Ingredients Backend'!$AG29:$EM29)&gt;=1,1,0)*$H30</f>
        <v>0</v>
      </c>
      <c r="AX30">
        <f>IF(SUMIF('Ingredients Backend'!$AG$1:$EM$1,AX$3,'Ingredients Backend'!$AG29:$EM29)&gt;=1,1,0)*$H30</f>
        <v>0</v>
      </c>
      <c r="AY30">
        <f>IF(SUMIF('Ingredients Backend'!$AG$1:$EM$1,AY$3,'Ingredients Backend'!$AG29:$EM29)&gt;=1,1,0)*$H30</f>
        <v>225608.92</v>
      </c>
      <c r="AZ30">
        <f>IF(SUMIF('Ingredients Backend'!$AG$1:$EM$1,AZ$3,'Ingredients Backend'!$AG29:$EM29)&gt;=1,1,0)*$H30</f>
        <v>0</v>
      </c>
      <c r="BA30">
        <f>IF(SUMIF('Ingredients Backend'!$AG$1:$EM$1,BA$3,'Ingredients Backend'!$AG29:$EM29)&gt;=1,1,0)*$H30</f>
        <v>0</v>
      </c>
      <c r="BB30">
        <f>IF(SUMIF('Ingredients Backend'!$AG$1:$EM$1,BB$3,'Ingredients Backend'!$AG29:$EM29)&gt;=1,1,0)*$H30</f>
        <v>225608.92</v>
      </c>
      <c r="BC30">
        <f>IF(SUMIF('Ingredients Backend'!$AG$1:$EM$1,BC$3,'Ingredients Backend'!$AG29:$EM29)&gt;=1,1,0)*$H30</f>
        <v>0</v>
      </c>
      <c r="BD30">
        <f>IF(SUMIF('Ingredients Backend'!$AG$1:$EM$1,BD$3,'Ingredients Backend'!$AG29:$EM29)&gt;=1,1,0)*$H30</f>
        <v>0</v>
      </c>
      <c r="BE30">
        <f>IF(SUMIF('Ingredients Backend'!$AG$1:$EM$1,BE$3,'Ingredients Backend'!$AG29:$EM29)&gt;=1,1,0)*$H30</f>
        <v>225608.92</v>
      </c>
      <c r="BF30">
        <f>IF(SUMIF('Ingredients Backend'!$AG$1:$EM$1,BF$3,'Ingredients Backend'!$AG29:$EM29)&gt;=1,1,0)*$H30</f>
        <v>0</v>
      </c>
      <c r="BG30">
        <f>IF(SUMIF('Ingredients Backend'!$AG$1:$EM$1,BG$3,'Ingredients Backend'!$AG29:$EM29)&gt;=1,1,0)*$H30</f>
        <v>0</v>
      </c>
      <c r="BH30">
        <f>IF(SUMIF('Ingredients Backend'!$AG$1:$EM$1,BH$3,'Ingredients Backend'!$AG29:$EM29)&gt;=1,1,0)*$H30</f>
        <v>0</v>
      </c>
      <c r="BI30">
        <f>IF(SUMIF('Ingredients Backend'!$AG$1:$EM$1,BI$3,'Ingredients Backend'!$AG29:$EM29)&gt;=1,1,0)*$H30</f>
        <v>0</v>
      </c>
      <c r="BJ30">
        <f>IF(SUMIF('Ingredients Backend'!$AG$1:$EM$1,BJ$3,'Ingredients Backend'!$AG29:$EM29)&gt;=1,1,0)*$H30</f>
        <v>0</v>
      </c>
      <c r="BK30">
        <f>IF(SUMIF('Ingredients Backend'!$AG$1:$EM$1,BK$3,'Ingredients Backend'!$AG29:$EM29)&gt;=1,1,0)*$H30</f>
        <v>225608.92</v>
      </c>
      <c r="BL30">
        <f>IF(SUMIF('Ingredients Backend'!$AG$1:$EM$1,BL$3,'Ingredients Backend'!$AG29:$EM29)&gt;=1,1,0)*$H30</f>
        <v>0</v>
      </c>
      <c r="BM30">
        <f>IF(SUMIF('Ingredients Backend'!$AG$1:$EM$1,BM$3,'Ingredients Backend'!$AG29:$EM29)&gt;=1,1,0)*$H30</f>
        <v>0</v>
      </c>
      <c r="BN30">
        <f>IF(SUMIF('Ingredients Backend'!$AG$1:$EM$1,BN$3,'Ingredients Backend'!$AG29:$EM29)&gt;=1,1,0)*$H30</f>
        <v>0</v>
      </c>
      <c r="BO30">
        <f>IF(SUMIF('Ingredients Backend'!$AG$1:$EM$1,BO$3,'Ingredients Backend'!$AG29:$EM29)&gt;=1,1,0)*$H30</f>
        <v>0</v>
      </c>
      <c r="BP30">
        <f>IF(SUMIF('Ingredients Backend'!$AG$1:$EM$1,BP$3,'Ingredients Backend'!$AG29:$EM29)&gt;=1,1,0)*$H30</f>
        <v>0</v>
      </c>
      <c r="BQ30">
        <f>IF(SUMIF('Ingredients Backend'!$AG$1:$EM$1,BQ$3,'Ingredients Backend'!$AG29:$EM29)&gt;=1,1,0)*$H30</f>
        <v>0</v>
      </c>
      <c r="BR30">
        <f>IF(SUMIF('Ingredients Backend'!$AG$1:$EM$1,BR$3,'Ingredients Backend'!$AG29:$EM29)&gt;=1,1,0)*$H30</f>
        <v>0</v>
      </c>
      <c r="BS30">
        <f>IF(SUMIF('Ingredients Backend'!$AG$1:$EM$1,BS$3,'Ingredients Backend'!$AG29:$EM29)&gt;=1,1,0)*$H30</f>
        <v>0</v>
      </c>
      <c r="BT30">
        <f>IF(SUMIF('Ingredients Backend'!$AG$1:$EM$1,BT$3,'Ingredients Backend'!$AG29:$EM29)&gt;=1,1,0)*$H30</f>
        <v>0</v>
      </c>
      <c r="BU30">
        <f>IF(SUMIF('Ingredients Backend'!$AG$1:$EM$1,BU$3,'Ingredients Backend'!$AG29:$EM29)&gt;=1,1,0)*$H30</f>
        <v>0</v>
      </c>
      <c r="BV30">
        <f>IF(SUMIF('Ingredients Backend'!$AG$1:$EM$1,BV$3,'Ingredients Backend'!$AG29:$EM29)&gt;=1,1,0)*$H30</f>
        <v>0</v>
      </c>
      <c r="BW30">
        <f>IF(SUMIF('Ingredients Backend'!$AG$1:$EM$1,BW$3,'Ingredients Backend'!$AG29:$EM29)&gt;=1,1,0)*$H30</f>
        <v>0</v>
      </c>
      <c r="BX30">
        <f>IF(SUMIF('Ingredients Backend'!$AG$1:$EM$1,BX$3,'Ingredients Backend'!$AG29:$EM29)&gt;=1,1,0)*$H30</f>
        <v>0</v>
      </c>
      <c r="BY30">
        <f>IF(SUMIF('Ingredients Backend'!$AG$1:$EM$1,BY$3,'Ingredients Backend'!$AG29:$EM29)&gt;=1,1,0)*$H30</f>
        <v>0</v>
      </c>
      <c r="BZ30">
        <f>IF(SUMIF('Ingredients Backend'!$AG$1:$EM$1,BZ$3,'Ingredients Backend'!$AG29:$EM29)&gt;=1,1,0)*$H30</f>
        <v>0</v>
      </c>
      <c r="CA30">
        <f>IF(SUMIF('Ingredients Backend'!$AG$1:$EM$1,CA$3,'Ingredients Backend'!$AG29:$EM29)&gt;=1,1,0)*$H30</f>
        <v>0</v>
      </c>
      <c r="CB30">
        <f>IF(SUMIF('Ingredients Backend'!$AG$1:$EM$1,CB$3,'Ingredients Backend'!$AG29:$EM29)&gt;=1,1,0)*$H30</f>
        <v>0</v>
      </c>
      <c r="CC30">
        <f>IF(SUMIF('Ingredients Backend'!$AG$1:$EM$1,CC$3,'Ingredients Backend'!$AG29:$EM29)&gt;=1,1,0)*$H30</f>
        <v>0</v>
      </c>
      <c r="CD30">
        <f>IF(SUMIF('Ingredients Backend'!$AG$1:$EM$1,CD$3,'Ingredients Backend'!$AG29:$EM29)&gt;=1,1,0)*$H30</f>
        <v>225608.92</v>
      </c>
      <c r="CE30">
        <f>IF(SUMIF('Ingredients Backend'!$AG$1:$EM$1,CE$3,'Ingredients Backend'!$AG29:$EM29)&gt;=1,1,0)*$H30</f>
        <v>0</v>
      </c>
      <c r="CF30">
        <f>IF(SUMIF('Ingredients Backend'!$AG$1:$EM$1,CF$3,'Ingredients Backend'!$AG29:$EM29)&gt;=1,1,0)*$H30</f>
        <v>0</v>
      </c>
      <c r="CG30">
        <f>IF(SUMIF('Ingredients Backend'!$AG$1:$EM$1,CG$3,'Ingredients Backend'!$AG29:$EM29)&gt;=1,1,0)*$H30</f>
        <v>0</v>
      </c>
      <c r="CH30">
        <f>IF(SUMIF('Ingredients Backend'!$AG$1:$EM$1,CH$3,'Ingredients Backend'!$AG29:$EM29)&gt;=1,1,0)*$H30</f>
        <v>0</v>
      </c>
      <c r="CI30">
        <f>IF(SUMIF('Ingredients Backend'!$AG$1:$EM$1,CI$3,'Ingredients Backend'!$AG29:$EM29)&gt;=1,1,0)*$H30</f>
        <v>0</v>
      </c>
      <c r="CJ30">
        <f>IF(SUMIF('Ingredients Backend'!$AG$1:$EM$1,CJ$3,'Ingredients Backend'!$AG29:$EM29)&gt;=1,1,0)*$H30</f>
        <v>0</v>
      </c>
      <c r="CK30">
        <f>IF(SUMIF('Ingredients Backend'!$AG$1:$EM$1,CK$3,'Ingredients Backend'!$AG29:$EM29)&gt;=1,1,0)*$H30</f>
        <v>0</v>
      </c>
      <c r="CL30">
        <f>IF(SUMIF('Ingredients Backend'!$AG$1:$EM$1,CL$3,'Ingredients Backend'!$AG29:$EM29)&gt;=1,1,0)*$H30</f>
        <v>0</v>
      </c>
      <c r="CM30">
        <f>IF(SUMIF('Ingredients Backend'!$AG$1:$EM$1,CM$3,'Ingredients Backend'!$AG29:$EM29)&gt;=1,1,0)*$H30</f>
        <v>225608.92</v>
      </c>
      <c r="CN30">
        <f>IF(SUMIF('Ingredients Backend'!$AG$1:$EM$1,CN$3,'Ingredients Backend'!$AG29:$EM29)&gt;=1,1,0)*$H30</f>
        <v>0</v>
      </c>
      <c r="CO30">
        <f>IF(SUMIF('Ingredients Backend'!$AG$1:$EM$1,CO$3,'Ingredients Backend'!$AG29:$EM29)&gt;=1,1,0)*$H30</f>
        <v>0</v>
      </c>
      <c r="CP30">
        <f>IF(SUMIF('Ingredients Backend'!$AG$1:$EM$1,CP$3,'Ingredients Backend'!$AG29:$EM29)&gt;=1,1,0)*$H30</f>
        <v>0</v>
      </c>
      <c r="CQ30">
        <f>IF(SUMIF('Ingredients Backend'!$AG$1:$EM$1,CQ$3,'Ingredients Backend'!$AG29:$EM29)&gt;=1,1,0)*$H30</f>
        <v>0</v>
      </c>
      <c r="CR30">
        <f>IF(SUMIF('Ingredients Backend'!$AG$1:$EM$1,CR$3,'Ingredients Backend'!$AG29:$EM29)&gt;=1,1,0)*$H30</f>
        <v>0</v>
      </c>
      <c r="CS30">
        <f>IF(SUMIF('Ingredients Backend'!$AG$1:$EM$1,CS$3,'Ingredients Backend'!$AG29:$EM29)&gt;=1,1,0)*$H30</f>
        <v>0</v>
      </c>
      <c r="CT30">
        <f>IF(SUMIF('Ingredients Backend'!$AG$1:$EM$1,CT$3,'Ingredients Backend'!$AG29:$EM29)&gt;=1,1,0)*$H30</f>
        <v>0</v>
      </c>
      <c r="CU30">
        <f>IF(SUMIF('Ingredients Backend'!$AG$1:$EM$1,CU$3,'Ingredients Backend'!$AG29:$EM29)&gt;=1,1,0)*$H30</f>
        <v>0</v>
      </c>
      <c r="CV30">
        <f>IF(SUMIF('Ingredients Backend'!$AG$1:$EM$1,CV$3,'Ingredients Backend'!$AG29:$EM29)&gt;=1,1,0)*$H30</f>
        <v>0</v>
      </c>
      <c r="CW30">
        <f>IF(SUMIF('Ingredients Backend'!$AG$1:$EM$1,CW$3,'Ingredients Backend'!$AG29:$EM29)&gt;=1,1,0)*$H30</f>
        <v>0</v>
      </c>
      <c r="CX30">
        <f>IF(SUMIF('Ingredients Backend'!$AG$1:$EM$1,CX$3,'Ingredients Backend'!$AG29:$EM29)&gt;=1,1,0)*$H30</f>
        <v>0</v>
      </c>
      <c r="CY30">
        <f>IF(SUMIF('Ingredients Backend'!$AG$1:$EM$1,CY$3,'Ingredients Backend'!$AG29:$EM29)&gt;=1,1,0)*$H30</f>
        <v>0</v>
      </c>
      <c r="CZ30">
        <f>IF(SUMIF('Ingredients Backend'!$AG$1:$EM$1,CZ$3,'Ingredients Backend'!$AG29:$EM29)&gt;=1,1,0)*$H30</f>
        <v>0</v>
      </c>
      <c r="DA30">
        <f>IF(SUMIF('Ingredients Backend'!$AG$1:$EM$1,DA$3,'Ingredients Backend'!$AG29:$EM29)&gt;=1,1,0)*$H30</f>
        <v>0</v>
      </c>
      <c r="DB30">
        <f>IF(SUMIF('Ingredients Backend'!$AG$1:$EM$1,DB$3,'Ingredients Backend'!$AG29:$EM29)&gt;=1,1,0)*$H30</f>
        <v>0</v>
      </c>
      <c r="DC30">
        <f>IF(SUMIF('Ingredients Backend'!$AG$1:$EM$1,DC$3,'Ingredients Backend'!$AG29:$EM29)&gt;=1,1,0)*$H30</f>
        <v>225608.92</v>
      </c>
      <c r="DD30">
        <f>IF(SUMIF('Ingredients Backend'!$AG$1:$EM$1,DD$3,'Ingredients Backend'!$AG29:$EM29)&gt;=1,1,0)*$H30</f>
        <v>0</v>
      </c>
      <c r="DE30">
        <f>IF(SUMIF('Ingredients Backend'!$AG$1:$EM$1,DE$3,'Ingredients Backend'!$AG29:$EM29)&gt;=1,1,0)*$H30</f>
        <v>225608.92</v>
      </c>
      <c r="DF30">
        <f>IF(SUMIF('Ingredients Backend'!$AG$1:$EM$1,DF$3,'Ingredients Backend'!$AG29:$EM29)&gt;=1,1,0)*$H30</f>
        <v>0</v>
      </c>
      <c r="DG30">
        <f>IF(SUMIF('Ingredients Backend'!$AG$1:$EM$1,DG$3,'Ingredients Backend'!$AG29:$EM29)&gt;=1,1,0)*$H30</f>
        <v>0</v>
      </c>
      <c r="DH30">
        <f>IF(SUMIF('Ingredients Backend'!$AG$1:$EM$1,DH$3,'Ingredients Backend'!$AG29:$EM29)&gt;=1,1,0)*$H30</f>
        <v>0</v>
      </c>
      <c r="DI30">
        <f>IF(SUMIF('Ingredients Backend'!$AG$1:$EM$1,DI$3,'Ingredients Backend'!$AG29:$EM29)&gt;=1,1,0)*$H30</f>
        <v>225608.92</v>
      </c>
      <c r="DJ30">
        <f>IF(SUMIF('Ingredients Backend'!$AG$1:$EM$1,DJ$3,'Ingredients Backend'!$AG29:$EM29)&gt;=1,1,0)*$H30</f>
        <v>0</v>
      </c>
      <c r="DK30">
        <f>IF(SUMIF('Ingredients Backend'!$AG$1:$EM$1,DK$3,'Ingredients Backend'!$AG29:$EM29)&gt;=1,1,0)*$H30</f>
        <v>0</v>
      </c>
      <c r="DL30">
        <f>IF(SUMIF('Ingredients Backend'!$AG$1:$EM$1,DL$3,'Ingredients Backend'!$AG29:$EM29)&gt;=1,1,0)*$H30</f>
        <v>0</v>
      </c>
    </row>
    <row r="31" spans="1:116">
      <c r="A31" s="9" t="str">
        <f>_xlfn.XLOOKUP($E31,'Copy of Raw Data'!$E:$E,'Copy of Raw Data'!A:A,"ERROR",0,1)</f>
        <v>US</v>
      </c>
      <c r="B31" s="9" t="str">
        <f>_xlfn.XLOOKUP($E31,'Copy of Raw Data'!$E:$E,'Copy of Raw Data'!B:B,"ERROR",0,1)</f>
        <v>Hair Mousses</v>
      </c>
      <c r="C31" s="9" t="str">
        <f>_xlfn.XLOOKUP($E31,'Copy of Raw Data'!$E:$E,'Copy of Raw Data'!C:C,"ERROR",0,1)</f>
        <v>Mielle Organics</v>
      </c>
      <c r="D31" s="9" t="str">
        <f>_xlfn.XLOOKUP($E31,'Copy of Raw Data'!$E:$E,'Copy of Raw Data'!D:D,"ERROR",0,1)</f>
        <v>www.amazon.com/dp/B06XQ36YK3</v>
      </c>
      <c r="E31" s="9" t="s">
        <v>141</v>
      </c>
      <c r="F31" s="9" t="str">
        <f>_xlfn.XLOOKUP($E31,'Copy of Raw Data'!$E:$E,'Copy of Raw Data'!F:F,"ERROR",0,1)</f>
        <v>Mielle Organics Babassu Brazilian Curly Cocktail Curl Mousse for Dry &amp; Curly Hair Types, Mousse for Frizzy Hair, 7.5 Ounces</v>
      </c>
      <c r="G31" s="9">
        <f>_xlfn.XLOOKUP($E31,'Copy of Raw Data'!$E:$E,'Copy of Raw Data'!G:G,"ERROR",0,1)</f>
        <v>18387</v>
      </c>
      <c r="H31" s="9">
        <f>_xlfn.XLOOKUP($E31,'Copy of Raw Data'!$E:$E,'Copy of Raw Data'!H:H,"ERROR",0,1)</f>
        <v>222557.79</v>
      </c>
      <c r="I31" s="9">
        <f>_xlfn.XLOOKUP($E31,'Copy of Raw Data'!$E:$E,'Copy of Raw Data'!I:I,"ERROR",0,1)</f>
        <v>0.00909821707155611</v>
      </c>
      <c r="J31" s="9" t="str">
        <f>_xlfn.XLOOKUP($E31,'Copy of Raw Data'!$E:$E,'Copy of Raw Data'!J:J,"ERROR",0,1)</f>
        <v>Yes</v>
      </c>
      <c r="K31" s="15"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10 to 15</v>
      </c>
      <c r="L31" s="9">
        <f>_xlfn.XLOOKUP($E31,'Copy of Raw Data'!$E:$E,'Copy of Raw Data'!L:L,"ERROR",0,1)</f>
        <v>12.07</v>
      </c>
      <c r="M31" s="15"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10 to 15</v>
      </c>
      <c r="N31" s="9">
        <f>_xlfn.XLOOKUP($E31,'Copy of Raw Data'!$E:$E,'Copy of Raw Data'!N:N,"ERROR",0,1)</f>
        <v>15</v>
      </c>
      <c r="O31" s="15"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15% to 20%</v>
      </c>
      <c r="P31" s="16">
        <f t="shared" si="2"/>
        <v>0.195333333333333</v>
      </c>
      <c r="Q31" s="9">
        <f>_xlfn.XLOOKUP($E31,'Copy of Raw Data'!$E:$E,'Copy of Raw Data'!Q:Q,"ERROR",0,1)</f>
        <v>7.5</v>
      </c>
      <c r="R31" s="9" t="str">
        <f>_xlfn.XLOOKUP($E31,'Copy of Raw Data'!$E:$E,'Copy of Raw Data'!R:R,"ERROR",0,1)</f>
        <v>oz</v>
      </c>
      <c r="S31" s="17">
        <f t="shared" si="3"/>
        <v>1.60933333333333</v>
      </c>
      <c r="T31" s="9" t="str">
        <f t="array" ref="T31">_xlfn.IFS(AND(S31&gt;0,S31&lt;=0.05),"0 to 0.05",AND(S31&gt;0.05,S31&lt;=0.1),"0.05 to 0.1",AND(S31&gt;0.1,S31&lt;=0.2),"0.1 to 0.2",AND(S31&gt;0.2,S31&lt;=0.3),"0.2 to 0.3",AND(S31&gt;0.3,S31&lt;=0.4),"0.3 to 0.4",AND(S31&gt;0.4,S31&lt;=0.5),"0.4 to 0.5",AND(S31&gt;0.5,S31&lt;=0.75),"0.5 to 0.75",AND(S31&gt;0.75,S31&lt;=1),"0.75 to 1",AND(S31&gt;1,S31&lt;=2),"1 to 2",AND(S31&gt;2,S31&lt;=3),"2 to 3",AND(S31&gt;3,S31&lt;=4),"3 to 4",AND(S31&gt;4,S31&lt;=5),"4 to 5",AND(S31&gt;5,S31&lt;=10),"5 to 10",S31&gt;10,"10+")</f>
        <v>1 to 2</v>
      </c>
      <c r="U31" s="17"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0.05 to 0.1</v>
      </c>
      <c r="V31" s="17">
        <f t="shared" si="4"/>
        <v>0.0676361176868448</v>
      </c>
      <c r="W31" s="17"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0.05 to 0.1</v>
      </c>
      <c r="X31" s="17">
        <f t="shared" si="5"/>
        <v>0.0544245293653478</v>
      </c>
      <c r="Y31" s="9"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17">
        <f t="array" ref="Z31">_xlfn.IFS(AA31="oz",_xlfn.IFS(R31="oz",Q31,R31="fl oz",Q31*1.04,R31="ml",Q31*0.0338),AA31="fl oz",_xlfn.IFS(R31="oz",Q31/1.04,R31="fl oz",Q31,R31="ml",Q31*0.0338/1.04),AA31="ml",_xlfn.IFS(R31="oz",Q31/0.0338,R31="fl oz",Q31*1.04/0.0338,R31="ml",Q31))</f>
        <v>7.5</v>
      </c>
      <c r="AA31" s="9" t="str">
        <f>_xlfn.XLOOKUP($E31,'Copy of Raw Data'!$E:$E,'Copy of Raw Data'!AA:AA,"ERROR",0,1)</f>
        <v>oz</v>
      </c>
      <c r="AB31" s="9" t="str">
        <f>_xlfn.XLOOKUP($E31,'Copy of Raw Data'!$E:$E,'Copy of Raw Data'!AB:AB,"ERROR",0,1)</f>
        <v>Pump Bottle</v>
      </c>
      <c r="AC31" s="9" t="str">
        <f>_xlfn.XLOOKUP($E31,'Copy of Raw Data'!$E:$E,'Copy of Raw Data'!AC:AC,"ERROR",0,1)</f>
        <v>Pack of 1</v>
      </c>
      <c r="AD31" s="9" t="str">
        <f>_xlfn.XLOOKUP($E31,'Copy of Raw Data'!$E:$E,'Copy of Raw Data'!AD:AD,"ERROR",0,1)</f>
        <v>Moisturizing, Curl Enhancing, Frizz Control</v>
      </c>
      <c r="AE31" s="9" t="str">
        <f>_xlfn.XLOOKUP($E31,'Copy of Raw Data'!$E:$E,'Copy of Raw Data'!AO:AO,"ERROR",0,1)</f>
        <v>Dairy Free</v>
      </c>
      <c r="AF31" s="9" t="str">
        <f>_xlfn.XLOOKUP($E31,'Copy of Raw Data'!$E:$E,'Copy of Raw Data'!AZ:AZ,"ERROR",0,1)</f>
        <v>Coconut Oil, Babassu Oil, Palm oil, Cocamidopropyl Betaine, Panthanol, Water, Cetrimonium Choride, Hydrolised Wheat Protein, Ethylhexylglycerine, Geraniol</v>
      </c>
      <c r="AG31">
        <f>IF(SUMIF('Ingredients Backend'!$AG$1:$EM$1,AG$3,'Ingredients Backend'!$AG30:$EM30)&gt;=1,1,0)*$H31</f>
        <v>0</v>
      </c>
      <c r="AH31">
        <f>IF(SUMIF('Ingredients Backend'!$AG$1:$EM$1,AH$3,'Ingredients Backend'!$AG30:$EM30)&gt;=1,1,0)*$H31</f>
        <v>0</v>
      </c>
      <c r="AI31">
        <f>IF(SUMIF('Ingredients Backend'!$AG$1:$EM$1,AI$3,'Ingredients Backend'!$AG30:$EM30)&gt;=1,1,0)*$H31</f>
        <v>0</v>
      </c>
      <c r="AJ31">
        <f>IF(SUMIF('Ingredients Backend'!$AG$1:$EM$1,AJ$3,'Ingredients Backend'!$AG30:$EM30)&gt;=1,1,0)*$H31</f>
        <v>0</v>
      </c>
      <c r="AK31">
        <f>IF(SUMIF('Ingredients Backend'!$AG$1:$EM$1,AK$3,'Ingredients Backend'!$AG30:$EM30)&gt;=1,1,0)*$H31</f>
        <v>0</v>
      </c>
      <c r="AL31">
        <f>IF(SUMIF('Ingredients Backend'!$AG$1:$EM$1,AL$3,'Ingredients Backend'!$AG30:$EM30)&gt;=1,1,0)*$H31</f>
        <v>0</v>
      </c>
      <c r="AM31">
        <f>IF(SUMIF('Ingredients Backend'!$AG$1:$EM$1,AM$3,'Ingredients Backend'!$AG30:$EM30)&gt;=1,1,0)*$H31</f>
        <v>0</v>
      </c>
      <c r="AN31">
        <f>IF(SUMIF('Ingredients Backend'!$AG$1:$EM$1,AN$3,'Ingredients Backend'!$AG30:$EM30)&gt;=1,1,0)*$H31</f>
        <v>0</v>
      </c>
      <c r="AO31">
        <f>IF(SUMIF('Ingredients Backend'!$AG$1:$EM$1,AO$3,'Ingredients Backend'!$AG30:$EM30)&gt;=1,1,0)*$H31</f>
        <v>222557.79</v>
      </c>
      <c r="AP31">
        <f>IF(SUMIF('Ingredients Backend'!$AG$1:$EM$1,AP$3,'Ingredients Backend'!$AG30:$EM30)&gt;=1,1,0)*$H31</f>
        <v>0</v>
      </c>
      <c r="AQ31">
        <f>IF(SUMIF('Ingredients Backend'!$AG$1:$EM$1,AQ$3,'Ingredients Backend'!$AG30:$EM30)&gt;=1,1,0)*$H31</f>
        <v>0</v>
      </c>
      <c r="AR31">
        <f>IF(SUMIF('Ingredients Backend'!$AG$1:$EM$1,AR$3,'Ingredients Backend'!$AG30:$EM30)&gt;=1,1,0)*$H31</f>
        <v>0</v>
      </c>
      <c r="AS31">
        <f>IF(SUMIF('Ingredients Backend'!$AG$1:$EM$1,AS$3,'Ingredients Backend'!$AG30:$EM30)&gt;=1,1,0)*$H31</f>
        <v>0</v>
      </c>
      <c r="AT31">
        <f>IF(SUMIF('Ingredients Backend'!$AG$1:$EM$1,AT$3,'Ingredients Backend'!$AG30:$EM30)&gt;=1,1,0)*$H31</f>
        <v>0</v>
      </c>
      <c r="AU31">
        <f>IF(SUMIF('Ingredients Backend'!$AG$1:$EM$1,AU$3,'Ingredients Backend'!$AG30:$EM30)&gt;=1,1,0)*$H31</f>
        <v>0</v>
      </c>
      <c r="AV31">
        <f>IF(SUMIF('Ingredients Backend'!$AG$1:$EM$1,AV$3,'Ingredients Backend'!$AG30:$EM30)&gt;=1,1,0)*$H31</f>
        <v>222557.79</v>
      </c>
      <c r="AW31">
        <f>IF(SUMIF('Ingredients Backend'!$AG$1:$EM$1,AW$3,'Ingredients Backend'!$AG30:$EM30)&gt;=1,1,0)*$H31</f>
        <v>0</v>
      </c>
      <c r="AX31">
        <f>IF(SUMIF('Ingredients Backend'!$AG$1:$EM$1,AX$3,'Ingredients Backend'!$AG30:$EM30)&gt;=1,1,0)*$H31</f>
        <v>0</v>
      </c>
      <c r="AY31">
        <f>IF(SUMIF('Ingredients Backend'!$AG$1:$EM$1,AY$3,'Ingredients Backend'!$AG30:$EM30)&gt;=1,1,0)*$H31</f>
        <v>222557.79</v>
      </c>
      <c r="AZ31">
        <f>IF(SUMIF('Ingredients Backend'!$AG$1:$EM$1,AZ$3,'Ingredients Backend'!$AG30:$EM30)&gt;=1,1,0)*$H31</f>
        <v>222557.79</v>
      </c>
      <c r="BA31">
        <f>IF(SUMIF('Ingredients Backend'!$AG$1:$EM$1,BA$3,'Ingredients Backend'!$AG30:$EM30)&gt;=1,1,0)*$H31</f>
        <v>0</v>
      </c>
      <c r="BB31">
        <f>IF(SUMIF('Ingredients Backend'!$AG$1:$EM$1,BB$3,'Ingredients Backend'!$AG30:$EM30)&gt;=1,1,0)*$H31</f>
        <v>0</v>
      </c>
      <c r="BC31">
        <f>IF(SUMIF('Ingredients Backend'!$AG$1:$EM$1,BC$3,'Ingredients Backend'!$AG30:$EM30)&gt;=1,1,0)*$H31</f>
        <v>0</v>
      </c>
      <c r="BD31">
        <f>IF(SUMIF('Ingredients Backend'!$AG$1:$EM$1,BD$3,'Ingredients Backend'!$AG30:$EM30)&gt;=1,1,0)*$H31</f>
        <v>0</v>
      </c>
      <c r="BE31">
        <f>IF(SUMIF('Ingredients Backend'!$AG$1:$EM$1,BE$3,'Ingredients Backend'!$AG30:$EM30)&gt;=1,1,0)*$H31</f>
        <v>222557.79</v>
      </c>
      <c r="BF31">
        <f>IF(SUMIF('Ingredients Backend'!$AG$1:$EM$1,BF$3,'Ingredients Backend'!$AG30:$EM30)&gt;=1,1,0)*$H31</f>
        <v>0</v>
      </c>
      <c r="BG31">
        <f>IF(SUMIF('Ingredients Backend'!$AG$1:$EM$1,BG$3,'Ingredients Backend'!$AG30:$EM30)&gt;=1,1,0)*$H31</f>
        <v>0</v>
      </c>
      <c r="BH31">
        <f>IF(SUMIF('Ingredients Backend'!$AG$1:$EM$1,BH$3,'Ingredients Backend'!$AG30:$EM30)&gt;=1,1,0)*$H31</f>
        <v>0</v>
      </c>
      <c r="BI31">
        <f>IF(SUMIF('Ingredients Backend'!$AG$1:$EM$1,BI$3,'Ingredients Backend'!$AG30:$EM30)&gt;=1,1,0)*$H31</f>
        <v>222557.79</v>
      </c>
      <c r="BJ31">
        <f>IF(SUMIF('Ingredients Backend'!$AG$1:$EM$1,BJ$3,'Ingredients Backend'!$AG30:$EM30)&gt;=1,1,0)*$H31</f>
        <v>0</v>
      </c>
      <c r="BK31">
        <f>IF(SUMIF('Ingredients Backend'!$AG$1:$EM$1,BK$3,'Ingredients Backend'!$AG30:$EM30)&gt;=1,1,0)*$H31</f>
        <v>222557.79</v>
      </c>
      <c r="BL31">
        <f>IF(SUMIF('Ingredients Backend'!$AG$1:$EM$1,BL$3,'Ingredients Backend'!$AG30:$EM30)&gt;=1,1,0)*$H31</f>
        <v>0</v>
      </c>
      <c r="BM31">
        <f>IF(SUMIF('Ingredients Backend'!$AG$1:$EM$1,BM$3,'Ingredients Backend'!$AG30:$EM30)&gt;=1,1,0)*$H31</f>
        <v>0</v>
      </c>
      <c r="BN31">
        <f>IF(SUMIF('Ingredients Backend'!$AG$1:$EM$1,BN$3,'Ingredients Backend'!$AG30:$EM30)&gt;=1,1,0)*$H31</f>
        <v>0</v>
      </c>
      <c r="BO31">
        <f>IF(SUMIF('Ingredients Backend'!$AG$1:$EM$1,BO$3,'Ingredients Backend'!$AG30:$EM30)&gt;=1,1,0)*$H31</f>
        <v>0</v>
      </c>
      <c r="BP31">
        <f>IF(SUMIF('Ingredients Backend'!$AG$1:$EM$1,BP$3,'Ingredients Backend'!$AG30:$EM30)&gt;=1,1,0)*$H31</f>
        <v>0</v>
      </c>
      <c r="BQ31">
        <f>IF(SUMIF('Ingredients Backend'!$AG$1:$EM$1,BQ$3,'Ingredients Backend'!$AG30:$EM30)&gt;=1,1,0)*$H31</f>
        <v>0</v>
      </c>
      <c r="BR31">
        <f>IF(SUMIF('Ingredients Backend'!$AG$1:$EM$1,BR$3,'Ingredients Backend'!$AG30:$EM30)&gt;=1,1,0)*$H31</f>
        <v>0</v>
      </c>
      <c r="BS31">
        <f>IF(SUMIF('Ingredients Backend'!$AG$1:$EM$1,BS$3,'Ingredients Backend'!$AG30:$EM30)&gt;=1,1,0)*$H31</f>
        <v>0</v>
      </c>
      <c r="BT31">
        <f>IF(SUMIF('Ingredients Backend'!$AG$1:$EM$1,BT$3,'Ingredients Backend'!$AG30:$EM30)&gt;=1,1,0)*$H31</f>
        <v>0</v>
      </c>
      <c r="BU31">
        <f>IF(SUMIF('Ingredients Backend'!$AG$1:$EM$1,BU$3,'Ingredients Backend'!$AG30:$EM30)&gt;=1,1,0)*$H31</f>
        <v>0</v>
      </c>
      <c r="BV31">
        <f>IF(SUMIF('Ingredients Backend'!$AG$1:$EM$1,BV$3,'Ingredients Backend'!$AG30:$EM30)&gt;=1,1,0)*$H31</f>
        <v>0</v>
      </c>
      <c r="BW31">
        <f>IF(SUMIF('Ingredients Backend'!$AG$1:$EM$1,BW$3,'Ingredients Backend'!$AG30:$EM30)&gt;=1,1,0)*$H31</f>
        <v>0</v>
      </c>
      <c r="BX31">
        <f>IF(SUMIF('Ingredients Backend'!$AG$1:$EM$1,BX$3,'Ingredients Backend'!$AG30:$EM30)&gt;=1,1,0)*$H31</f>
        <v>0</v>
      </c>
      <c r="BY31">
        <f>IF(SUMIF('Ingredients Backend'!$AG$1:$EM$1,BY$3,'Ingredients Backend'!$AG30:$EM30)&gt;=1,1,0)*$H31</f>
        <v>0</v>
      </c>
      <c r="BZ31">
        <f>IF(SUMIF('Ingredients Backend'!$AG$1:$EM$1,BZ$3,'Ingredients Backend'!$AG30:$EM30)&gt;=1,1,0)*$H31</f>
        <v>0</v>
      </c>
      <c r="CA31">
        <f>IF(SUMIF('Ingredients Backend'!$AG$1:$EM$1,CA$3,'Ingredients Backend'!$AG30:$EM30)&gt;=1,1,0)*$H31</f>
        <v>0</v>
      </c>
      <c r="CB31">
        <f>IF(SUMIF('Ingredients Backend'!$AG$1:$EM$1,CB$3,'Ingredients Backend'!$AG30:$EM30)&gt;=1,1,0)*$H31</f>
        <v>0</v>
      </c>
      <c r="CC31">
        <f>IF(SUMIF('Ingredients Backend'!$AG$1:$EM$1,CC$3,'Ingredients Backend'!$AG30:$EM30)&gt;=1,1,0)*$H31</f>
        <v>0</v>
      </c>
      <c r="CD31">
        <f>IF(SUMIF('Ingredients Backend'!$AG$1:$EM$1,CD$3,'Ingredients Backend'!$AG30:$EM30)&gt;=1,1,0)*$H31</f>
        <v>0</v>
      </c>
      <c r="CE31">
        <f>IF(SUMIF('Ingredients Backend'!$AG$1:$EM$1,CE$3,'Ingredients Backend'!$AG30:$EM30)&gt;=1,1,0)*$H31</f>
        <v>0</v>
      </c>
      <c r="CF31">
        <f>IF(SUMIF('Ingredients Backend'!$AG$1:$EM$1,CF$3,'Ingredients Backend'!$AG30:$EM30)&gt;=1,1,0)*$H31</f>
        <v>0</v>
      </c>
      <c r="CG31">
        <f>IF(SUMIF('Ingredients Backend'!$AG$1:$EM$1,CG$3,'Ingredients Backend'!$AG30:$EM30)&gt;=1,1,0)*$H31</f>
        <v>0</v>
      </c>
      <c r="CH31">
        <f>IF(SUMIF('Ingredients Backend'!$AG$1:$EM$1,CH$3,'Ingredients Backend'!$AG30:$EM30)&gt;=1,1,0)*$H31</f>
        <v>222557.79</v>
      </c>
      <c r="CI31">
        <f>IF(SUMIF('Ingredients Backend'!$AG$1:$EM$1,CI$3,'Ingredients Backend'!$AG30:$EM30)&gt;=1,1,0)*$H31</f>
        <v>222557.79</v>
      </c>
      <c r="CJ31">
        <f>IF(SUMIF('Ingredients Backend'!$AG$1:$EM$1,CJ$3,'Ingredients Backend'!$AG30:$EM30)&gt;=1,1,0)*$H31</f>
        <v>0</v>
      </c>
      <c r="CK31">
        <f>IF(SUMIF('Ingredients Backend'!$AG$1:$EM$1,CK$3,'Ingredients Backend'!$AG30:$EM30)&gt;=1,1,0)*$H31</f>
        <v>0</v>
      </c>
      <c r="CL31">
        <f>IF(SUMIF('Ingredients Backend'!$AG$1:$EM$1,CL$3,'Ingredients Backend'!$AG30:$EM30)&gt;=1,1,0)*$H31</f>
        <v>0</v>
      </c>
      <c r="CM31">
        <f>IF(SUMIF('Ingredients Backend'!$AG$1:$EM$1,CM$3,'Ingredients Backend'!$AG30:$EM30)&gt;=1,1,0)*$H31</f>
        <v>0</v>
      </c>
      <c r="CN31">
        <f>IF(SUMIF('Ingredients Backend'!$AG$1:$EM$1,CN$3,'Ingredients Backend'!$AG30:$EM30)&gt;=1,1,0)*$H31</f>
        <v>0</v>
      </c>
      <c r="CO31">
        <f>IF(SUMIF('Ingredients Backend'!$AG$1:$EM$1,CO$3,'Ingredients Backend'!$AG30:$EM30)&gt;=1,1,0)*$H31</f>
        <v>0</v>
      </c>
      <c r="CP31">
        <f>IF(SUMIF('Ingredients Backend'!$AG$1:$EM$1,CP$3,'Ingredients Backend'!$AG30:$EM30)&gt;=1,1,0)*$H31</f>
        <v>0</v>
      </c>
      <c r="CQ31">
        <f>IF(SUMIF('Ingredients Backend'!$AG$1:$EM$1,CQ$3,'Ingredients Backend'!$AG30:$EM30)&gt;=1,1,0)*$H31</f>
        <v>0</v>
      </c>
      <c r="CR31">
        <f>IF(SUMIF('Ingredients Backend'!$AG$1:$EM$1,CR$3,'Ingredients Backend'!$AG30:$EM30)&gt;=1,1,0)*$H31</f>
        <v>0</v>
      </c>
      <c r="CS31">
        <f>IF(SUMIF('Ingredients Backend'!$AG$1:$EM$1,CS$3,'Ingredients Backend'!$AG30:$EM30)&gt;=1,1,0)*$H31</f>
        <v>0</v>
      </c>
      <c r="CT31">
        <f>IF(SUMIF('Ingredients Backend'!$AG$1:$EM$1,CT$3,'Ingredients Backend'!$AG30:$EM30)&gt;=1,1,0)*$H31</f>
        <v>0</v>
      </c>
      <c r="CU31">
        <f>IF(SUMIF('Ingredients Backend'!$AG$1:$EM$1,CU$3,'Ingredients Backend'!$AG30:$EM30)&gt;=1,1,0)*$H31</f>
        <v>0</v>
      </c>
      <c r="CV31">
        <f>IF(SUMIF('Ingredients Backend'!$AG$1:$EM$1,CV$3,'Ingredients Backend'!$AG30:$EM30)&gt;=1,1,0)*$H31</f>
        <v>0</v>
      </c>
      <c r="CW31">
        <f>IF(SUMIF('Ingredients Backend'!$AG$1:$EM$1,CW$3,'Ingredients Backend'!$AG30:$EM30)&gt;=1,1,0)*$H31</f>
        <v>0</v>
      </c>
      <c r="CX31">
        <f>IF(SUMIF('Ingredients Backend'!$AG$1:$EM$1,CX$3,'Ingredients Backend'!$AG30:$EM30)&gt;=1,1,0)*$H31</f>
        <v>0</v>
      </c>
      <c r="CY31">
        <f>IF(SUMIF('Ingredients Backend'!$AG$1:$EM$1,CY$3,'Ingredients Backend'!$AG30:$EM30)&gt;=1,1,0)*$H31</f>
        <v>0</v>
      </c>
      <c r="CZ31">
        <f>IF(SUMIF('Ingredients Backend'!$AG$1:$EM$1,CZ$3,'Ingredients Backend'!$AG30:$EM30)&gt;=1,1,0)*$H31</f>
        <v>0</v>
      </c>
      <c r="DA31">
        <f>IF(SUMIF('Ingredients Backend'!$AG$1:$EM$1,DA$3,'Ingredients Backend'!$AG30:$EM30)&gt;=1,1,0)*$H31</f>
        <v>0</v>
      </c>
      <c r="DB31">
        <f>IF(SUMIF('Ingredients Backend'!$AG$1:$EM$1,DB$3,'Ingredients Backend'!$AG30:$EM30)&gt;=1,1,0)*$H31</f>
        <v>0</v>
      </c>
      <c r="DC31">
        <f>IF(SUMIF('Ingredients Backend'!$AG$1:$EM$1,DC$3,'Ingredients Backend'!$AG30:$EM30)&gt;=1,1,0)*$H31</f>
        <v>0</v>
      </c>
      <c r="DD31">
        <f>IF(SUMIF('Ingredients Backend'!$AG$1:$EM$1,DD$3,'Ingredients Backend'!$AG30:$EM30)&gt;=1,1,0)*$H31</f>
        <v>0</v>
      </c>
      <c r="DE31">
        <f>IF(SUMIF('Ingredients Backend'!$AG$1:$EM$1,DE$3,'Ingredients Backend'!$AG30:$EM30)&gt;=1,1,0)*$H31</f>
        <v>0</v>
      </c>
      <c r="DF31">
        <f>IF(SUMIF('Ingredients Backend'!$AG$1:$EM$1,DF$3,'Ingredients Backend'!$AG30:$EM30)&gt;=1,1,0)*$H31</f>
        <v>0</v>
      </c>
      <c r="DG31">
        <f>IF(SUMIF('Ingredients Backend'!$AG$1:$EM$1,DG$3,'Ingredients Backend'!$AG30:$EM30)&gt;=1,1,0)*$H31</f>
        <v>0</v>
      </c>
      <c r="DH31">
        <f>IF(SUMIF('Ingredients Backend'!$AG$1:$EM$1,DH$3,'Ingredients Backend'!$AG30:$EM30)&gt;=1,1,0)*$H31</f>
        <v>0</v>
      </c>
      <c r="DI31">
        <f>IF(SUMIF('Ingredients Backend'!$AG$1:$EM$1,DI$3,'Ingredients Backend'!$AG30:$EM30)&gt;=1,1,0)*$H31</f>
        <v>222557.79</v>
      </c>
      <c r="DJ31">
        <f>IF(SUMIF('Ingredients Backend'!$AG$1:$EM$1,DJ$3,'Ingredients Backend'!$AG30:$EM30)&gt;=1,1,0)*$H31</f>
        <v>222557.79</v>
      </c>
      <c r="DK31">
        <f>IF(SUMIF('Ingredients Backend'!$AG$1:$EM$1,DK$3,'Ingredients Backend'!$AG30:$EM30)&gt;=1,1,0)*$H31</f>
        <v>0</v>
      </c>
      <c r="DL31">
        <f>IF(SUMIF('Ingredients Backend'!$AG$1:$EM$1,DL$3,'Ingredients Backend'!$AG30:$EM30)&gt;=1,1,0)*$H31</f>
        <v>0</v>
      </c>
    </row>
    <row r="32" spans="1:116">
      <c r="A32" s="9" t="str">
        <f>_xlfn.XLOOKUP($E32,'Copy of Raw Data'!$E:$E,'Copy of Raw Data'!A:A,"ERROR",0,1)</f>
        <v>US</v>
      </c>
      <c r="B32" s="9" t="str">
        <f>_xlfn.XLOOKUP($E32,'Copy of Raw Data'!$E:$E,'Copy of Raw Data'!B:B,"ERROR",0,1)</f>
        <v>Hair Mousses</v>
      </c>
      <c r="C32" s="9" t="str">
        <f>_xlfn.XLOOKUP($E32,'Copy of Raw Data'!$E:$E,'Copy of Raw Data'!C:C,"ERROR",0,1)</f>
        <v>sexyhair</v>
      </c>
      <c r="D32" s="9" t="str">
        <f>_xlfn.XLOOKUP($E32,'Copy of Raw Data'!$E:$E,'Copy of Raw Data'!D:D,"ERROR",0,1)</f>
        <v>www.amazon.com/dp/B00BVMA9H0</v>
      </c>
      <c r="E32" s="9" t="s">
        <v>144</v>
      </c>
      <c r="F32" s="9" t="str">
        <f>_xlfn.XLOOKUP($E32,'Copy of Raw Data'!$E:$E,'Copy of Raw Data'!F:F,"ERROR",0,1)</f>
        <v>SexyHair Big Altitude Bodifying Blow Dry  Mousse , 6.8 Oz | Volume with Hold | Up to 72 Hours Humidity Resistance | Thermal Protection</v>
      </c>
      <c r="G32" s="9">
        <f>_xlfn.XLOOKUP($E32,'Copy of Raw Data'!$E:$E,'Copy of Raw Data'!G:G,"ERROR",0,1)</f>
        <v>10083</v>
      </c>
      <c r="H32" s="9">
        <f>_xlfn.XLOOKUP($E32,'Copy of Raw Data'!$E:$E,'Copy of Raw Data'!H:H,"ERROR",0,1)</f>
        <v>214002.43</v>
      </c>
      <c r="I32" s="9">
        <f>_xlfn.XLOOKUP($E32,'Copy of Raw Data'!$E:$E,'Copy of Raw Data'!I:I,"ERROR",0,1)</f>
        <v>0.00903291429717135</v>
      </c>
      <c r="J32" s="9" t="str">
        <f>_xlfn.XLOOKUP($E32,'Copy of Raw Data'!$E:$E,'Copy of Raw Data'!J:J,"ERROR",0,1)</f>
        <v>Yes</v>
      </c>
      <c r="K32" s="15"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20 to 30</v>
      </c>
      <c r="L32" s="9">
        <f>_xlfn.XLOOKUP($E32,'Copy of Raw Data'!$E:$E,'Copy of Raw Data'!L:L,"ERROR",0,1)</f>
        <v>21.15</v>
      </c>
      <c r="M32" s="15"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20 to 30</v>
      </c>
      <c r="N32" s="9">
        <f>_xlfn.XLOOKUP($E32,'Copy of Raw Data'!$E:$E,'Copy of Raw Data'!N:N,"ERROR",0,1)</f>
        <v>21.2</v>
      </c>
      <c r="O32" s="15"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0% to 2%</v>
      </c>
      <c r="P32" s="16">
        <f t="shared" si="2"/>
        <v>0.00235849056603777</v>
      </c>
      <c r="Q32" s="9">
        <f>_xlfn.XLOOKUP($E32,'Copy of Raw Data'!$E:$E,'Copy of Raw Data'!Q:Q,"ERROR",0,1)</f>
        <v>6.8</v>
      </c>
      <c r="R32" s="9" t="str">
        <f>_xlfn.XLOOKUP($E32,'Copy of Raw Data'!$E:$E,'Copy of Raw Data'!R:R,"ERROR",0,1)</f>
        <v>oz</v>
      </c>
      <c r="S32" s="17">
        <f t="shared" si="3"/>
        <v>3.11029411764706</v>
      </c>
      <c r="T32" s="9" t="str">
        <f t="array" ref="T32">_xlfn.IFS(AND(S32&gt;0,S32&lt;=0.05),"0 to 0.05",AND(S32&gt;0.05,S32&lt;=0.1),"0.05 to 0.1",AND(S32&gt;0.1,S32&lt;=0.2),"0.1 to 0.2",AND(S32&gt;0.2,S32&lt;=0.3),"0.2 to 0.3",AND(S32&gt;0.3,S32&lt;=0.4),"0.3 to 0.4",AND(S32&gt;0.4,S32&lt;=0.5),"0.4 to 0.5",AND(S32&gt;0.5,S32&lt;=0.75),"0.5 to 0.75",AND(S32&gt;0.75,S32&lt;=1),"0.75 to 1",AND(S32&gt;1,S32&lt;=2),"1 to 2",AND(S32&gt;2,S32&lt;=3),"2 to 3",AND(S32&gt;3,S32&lt;=4),"3 to 4",AND(S32&gt;4,S32&lt;=5),"4 to 5",AND(S32&gt;5,S32&lt;=10),"5 to 10",S32&gt;10,"10+")</f>
        <v>3 to 4</v>
      </c>
      <c r="U32" s="17"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0.1 to 0.2</v>
      </c>
      <c r="V32" s="17">
        <f t="shared" si="4"/>
        <v>0.105432771688317</v>
      </c>
      <c r="W32" s="17"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0.1 to 0.2</v>
      </c>
      <c r="X32" s="17">
        <f t="shared" si="5"/>
        <v>0.105184109490939</v>
      </c>
      <c r="Y32" s="9"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17">
        <f t="array" ref="Z32">_xlfn.IFS(AA32="oz",_xlfn.IFS(R32="oz",Q32,R32="fl oz",Q32*1.04,R32="ml",Q32*0.0338),AA32="fl oz",_xlfn.IFS(R32="oz",Q32/1.04,R32="fl oz",Q32,R32="ml",Q32*0.0338/1.04),AA32="ml",_xlfn.IFS(R32="oz",Q32/0.0338,R32="fl oz",Q32*1.04/0.0338,R32="ml",Q32))</f>
        <v>6.8</v>
      </c>
      <c r="AA32" s="9" t="str">
        <f>_xlfn.XLOOKUP($E32,'Copy of Raw Data'!$E:$E,'Copy of Raw Data'!AA:AA,"ERROR",0,1)</f>
        <v>oz</v>
      </c>
      <c r="AB32" s="9" t="str">
        <f>_xlfn.XLOOKUP($E32,'Copy of Raw Data'!$E:$E,'Copy of Raw Data'!AB:AB,"ERROR",0,1)</f>
        <v>Spray Can</v>
      </c>
      <c r="AC32" s="9" t="str">
        <f>_xlfn.XLOOKUP($E32,'Copy of Raw Data'!$E:$E,'Copy of Raw Data'!AC:AC,"ERROR",0,1)</f>
        <v>Pack of 1</v>
      </c>
      <c r="AD32" s="9" t="str">
        <f>_xlfn.XLOOKUP($E32,'Copy of Raw Data'!$E:$E,'Copy of Raw Data'!AD:AD,"ERROR",0,1)</f>
        <v>Volumizing, Hold, Humidity Protection, Heat Protection</v>
      </c>
      <c r="AE32" s="9" t="str">
        <f>_xlfn.XLOOKUP($E32,'Copy of Raw Data'!$E:$E,'Copy of Raw Data'!AO:AO,"ERROR",0,1)</f>
        <v>Dairy Free, Cruelty Free</v>
      </c>
      <c r="AF32" s="9" t="str">
        <f>_xlfn.XLOOKUP($E32,'Copy of Raw Data'!$E:$E,'Copy of Raw Data'!AZ:AZ,"ERROR",0,1)</f>
        <v>Dimethicone, Hydrolized Wheat Protein</v>
      </c>
      <c r="AG32">
        <f>IF(SUMIF('Ingredients Backend'!$AG$1:$EM$1,AG$3,'Ingredients Backend'!$AG31:$EM31)&gt;=1,1,0)*$H32</f>
        <v>0</v>
      </c>
      <c r="AH32">
        <f>IF(SUMIF('Ingredients Backend'!$AG$1:$EM$1,AH$3,'Ingredients Backend'!$AG31:$EM31)&gt;=1,1,0)*$H32</f>
        <v>0</v>
      </c>
      <c r="AI32">
        <f>IF(SUMIF('Ingredients Backend'!$AG$1:$EM$1,AI$3,'Ingredients Backend'!$AG31:$EM31)&gt;=1,1,0)*$H32</f>
        <v>0</v>
      </c>
      <c r="AJ32">
        <f>IF(SUMIF('Ingredients Backend'!$AG$1:$EM$1,AJ$3,'Ingredients Backend'!$AG31:$EM31)&gt;=1,1,0)*$H32</f>
        <v>0</v>
      </c>
      <c r="AK32">
        <f>IF(SUMIF('Ingredients Backend'!$AG$1:$EM$1,AK$3,'Ingredients Backend'!$AG31:$EM31)&gt;=1,1,0)*$H32</f>
        <v>0</v>
      </c>
      <c r="AL32">
        <f>IF(SUMIF('Ingredients Backend'!$AG$1:$EM$1,AL$3,'Ingredients Backend'!$AG31:$EM31)&gt;=1,1,0)*$H32</f>
        <v>0</v>
      </c>
      <c r="AM32">
        <f>IF(SUMIF('Ingredients Backend'!$AG$1:$EM$1,AM$3,'Ingredients Backend'!$AG31:$EM31)&gt;=1,1,0)*$H32</f>
        <v>0</v>
      </c>
      <c r="AN32">
        <f>IF(SUMIF('Ingredients Backend'!$AG$1:$EM$1,AN$3,'Ingredients Backend'!$AG31:$EM31)&gt;=1,1,0)*$H32</f>
        <v>0</v>
      </c>
      <c r="AO32">
        <f>IF(SUMIF('Ingredients Backend'!$AG$1:$EM$1,AO$3,'Ingredients Backend'!$AG31:$EM31)&gt;=1,1,0)*$H32</f>
        <v>0</v>
      </c>
      <c r="AP32">
        <f>IF(SUMIF('Ingredients Backend'!$AG$1:$EM$1,AP$3,'Ingredients Backend'!$AG31:$EM31)&gt;=1,1,0)*$H32</f>
        <v>0</v>
      </c>
      <c r="AQ32">
        <f>IF(SUMIF('Ingredients Backend'!$AG$1:$EM$1,AQ$3,'Ingredients Backend'!$AG31:$EM31)&gt;=1,1,0)*$H32</f>
        <v>0</v>
      </c>
      <c r="AR32">
        <f>IF(SUMIF('Ingredients Backend'!$AG$1:$EM$1,AR$3,'Ingredients Backend'!$AG31:$EM31)&gt;=1,1,0)*$H32</f>
        <v>0</v>
      </c>
      <c r="AS32">
        <f>IF(SUMIF('Ingredients Backend'!$AG$1:$EM$1,AS$3,'Ingredients Backend'!$AG31:$EM31)&gt;=1,1,0)*$H32</f>
        <v>0</v>
      </c>
      <c r="AT32">
        <f>IF(SUMIF('Ingredients Backend'!$AG$1:$EM$1,AT$3,'Ingredients Backend'!$AG31:$EM31)&gt;=1,1,0)*$H32</f>
        <v>0</v>
      </c>
      <c r="AU32">
        <f>IF(SUMIF('Ingredients Backend'!$AG$1:$EM$1,AU$3,'Ingredients Backend'!$AG31:$EM31)&gt;=1,1,0)*$H32</f>
        <v>0</v>
      </c>
      <c r="AV32">
        <f>IF(SUMIF('Ingredients Backend'!$AG$1:$EM$1,AV$3,'Ingredients Backend'!$AG31:$EM31)&gt;=1,1,0)*$H32</f>
        <v>0</v>
      </c>
      <c r="AW32">
        <f>IF(SUMIF('Ingredients Backend'!$AG$1:$EM$1,AW$3,'Ingredients Backend'!$AG31:$EM31)&gt;=1,1,0)*$H32</f>
        <v>0</v>
      </c>
      <c r="AX32">
        <f>IF(SUMIF('Ingredients Backend'!$AG$1:$EM$1,AX$3,'Ingredients Backend'!$AG31:$EM31)&gt;=1,1,0)*$H32</f>
        <v>0</v>
      </c>
      <c r="AY32">
        <f>IF(SUMIF('Ingredients Backend'!$AG$1:$EM$1,AY$3,'Ingredients Backend'!$AG31:$EM31)&gt;=1,1,0)*$H32</f>
        <v>0</v>
      </c>
      <c r="AZ32">
        <f>IF(SUMIF('Ingredients Backend'!$AG$1:$EM$1,AZ$3,'Ingredients Backend'!$AG31:$EM31)&gt;=1,1,0)*$H32</f>
        <v>0</v>
      </c>
      <c r="BA32">
        <f>IF(SUMIF('Ingredients Backend'!$AG$1:$EM$1,BA$3,'Ingredients Backend'!$AG31:$EM31)&gt;=1,1,0)*$H32</f>
        <v>0</v>
      </c>
      <c r="BB32">
        <f>IF(SUMIF('Ingredients Backend'!$AG$1:$EM$1,BB$3,'Ingredients Backend'!$AG31:$EM31)&gt;=1,1,0)*$H32</f>
        <v>0</v>
      </c>
      <c r="BC32">
        <f>IF(SUMIF('Ingredients Backend'!$AG$1:$EM$1,BC$3,'Ingredients Backend'!$AG31:$EM31)&gt;=1,1,0)*$H32</f>
        <v>0</v>
      </c>
      <c r="BD32">
        <f>IF(SUMIF('Ingredients Backend'!$AG$1:$EM$1,BD$3,'Ingredients Backend'!$AG31:$EM31)&gt;=1,1,0)*$H32</f>
        <v>214002.43</v>
      </c>
      <c r="BE32">
        <f>IF(SUMIF('Ingredients Backend'!$AG$1:$EM$1,BE$3,'Ingredients Backend'!$AG31:$EM31)&gt;=1,1,0)*$H32</f>
        <v>0</v>
      </c>
      <c r="BF32">
        <f>IF(SUMIF('Ingredients Backend'!$AG$1:$EM$1,BF$3,'Ingredients Backend'!$AG31:$EM31)&gt;=1,1,0)*$H32</f>
        <v>0</v>
      </c>
      <c r="BG32">
        <f>IF(SUMIF('Ingredients Backend'!$AG$1:$EM$1,BG$3,'Ingredients Backend'!$AG31:$EM31)&gt;=1,1,0)*$H32</f>
        <v>0</v>
      </c>
      <c r="BH32">
        <f>IF(SUMIF('Ingredients Backend'!$AG$1:$EM$1,BH$3,'Ingredients Backend'!$AG31:$EM31)&gt;=1,1,0)*$H32</f>
        <v>0</v>
      </c>
      <c r="BI32">
        <f>IF(SUMIF('Ingredients Backend'!$AG$1:$EM$1,BI$3,'Ingredients Backend'!$AG31:$EM31)&gt;=1,1,0)*$H32</f>
        <v>0</v>
      </c>
      <c r="BJ32">
        <f>IF(SUMIF('Ingredients Backend'!$AG$1:$EM$1,BJ$3,'Ingredients Backend'!$AG31:$EM31)&gt;=1,1,0)*$H32</f>
        <v>0</v>
      </c>
      <c r="BK32">
        <f>IF(SUMIF('Ingredients Backend'!$AG$1:$EM$1,BK$3,'Ingredients Backend'!$AG31:$EM31)&gt;=1,1,0)*$H32</f>
        <v>0</v>
      </c>
      <c r="BL32">
        <f>IF(SUMIF('Ingredients Backend'!$AG$1:$EM$1,BL$3,'Ingredients Backend'!$AG31:$EM31)&gt;=1,1,0)*$H32</f>
        <v>0</v>
      </c>
      <c r="BM32">
        <f>IF(SUMIF('Ingredients Backend'!$AG$1:$EM$1,BM$3,'Ingredients Backend'!$AG31:$EM31)&gt;=1,1,0)*$H32</f>
        <v>0</v>
      </c>
      <c r="BN32">
        <f>IF(SUMIF('Ingredients Backend'!$AG$1:$EM$1,BN$3,'Ingredients Backend'!$AG31:$EM31)&gt;=1,1,0)*$H32</f>
        <v>0</v>
      </c>
      <c r="BO32">
        <f>IF(SUMIF('Ingredients Backend'!$AG$1:$EM$1,BO$3,'Ingredients Backend'!$AG31:$EM31)&gt;=1,1,0)*$H32</f>
        <v>0</v>
      </c>
      <c r="BP32">
        <f>IF(SUMIF('Ingredients Backend'!$AG$1:$EM$1,BP$3,'Ingredients Backend'!$AG31:$EM31)&gt;=1,1,0)*$H32</f>
        <v>0</v>
      </c>
      <c r="BQ32">
        <f>IF(SUMIF('Ingredients Backend'!$AG$1:$EM$1,BQ$3,'Ingredients Backend'!$AG31:$EM31)&gt;=1,1,0)*$H32</f>
        <v>0</v>
      </c>
      <c r="BR32">
        <f>IF(SUMIF('Ingredients Backend'!$AG$1:$EM$1,BR$3,'Ingredients Backend'!$AG31:$EM31)&gt;=1,1,0)*$H32</f>
        <v>0</v>
      </c>
      <c r="BS32">
        <f>IF(SUMIF('Ingredients Backend'!$AG$1:$EM$1,BS$3,'Ingredients Backend'!$AG31:$EM31)&gt;=1,1,0)*$H32</f>
        <v>0</v>
      </c>
      <c r="BT32">
        <f>IF(SUMIF('Ingredients Backend'!$AG$1:$EM$1,BT$3,'Ingredients Backend'!$AG31:$EM31)&gt;=1,1,0)*$H32</f>
        <v>0</v>
      </c>
      <c r="BU32">
        <f>IF(SUMIF('Ingredients Backend'!$AG$1:$EM$1,BU$3,'Ingredients Backend'!$AG31:$EM31)&gt;=1,1,0)*$H32</f>
        <v>0</v>
      </c>
      <c r="BV32">
        <f>IF(SUMIF('Ingredients Backend'!$AG$1:$EM$1,BV$3,'Ingredients Backend'!$AG31:$EM31)&gt;=1,1,0)*$H32</f>
        <v>0</v>
      </c>
      <c r="BW32">
        <f>IF(SUMIF('Ingredients Backend'!$AG$1:$EM$1,BW$3,'Ingredients Backend'!$AG31:$EM31)&gt;=1,1,0)*$H32</f>
        <v>0</v>
      </c>
      <c r="BX32">
        <f>IF(SUMIF('Ingredients Backend'!$AG$1:$EM$1,BX$3,'Ingredients Backend'!$AG31:$EM31)&gt;=1,1,0)*$H32</f>
        <v>0</v>
      </c>
      <c r="BY32">
        <f>IF(SUMIF('Ingredients Backend'!$AG$1:$EM$1,BY$3,'Ingredients Backend'!$AG31:$EM31)&gt;=1,1,0)*$H32</f>
        <v>0</v>
      </c>
      <c r="BZ32">
        <f>IF(SUMIF('Ingredients Backend'!$AG$1:$EM$1,BZ$3,'Ingredients Backend'!$AG31:$EM31)&gt;=1,1,0)*$H32</f>
        <v>0</v>
      </c>
      <c r="CA32">
        <f>IF(SUMIF('Ingredients Backend'!$AG$1:$EM$1,CA$3,'Ingredients Backend'!$AG31:$EM31)&gt;=1,1,0)*$H32</f>
        <v>0</v>
      </c>
      <c r="CB32">
        <f>IF(SUMIF('Ingredients Backend'!$AG$1:$EM$1,CB$3,'Ingredients Backend'!$AG31:$EM31)&gt;=1,1,0)*$H32</f>
        <v>0</v>
      </c>
      <c r="CC32">
        <f>IF(SUMIF('Ingredients Backend'!$AG$1:$EM$1,CC$3,'Ingredients Backend'!$AG31:$EM31)&gt;=1,1,0)*$H32</f>
        <v>0</v>
      </c>
      <c r="CD32">
        <f>IF(SUMIF('Ingredients Backend'!$AG$1:$EM$1,CD$3,'Ingredients Backend'!$AG31:$EM31)&gt;=1,1,0)*$H32</f>
        <v>0</v>
      </c>
      <c r="CE32">
        <f>IF(SUMIF('Ingredients Backend'!$AG$1:$EM$1,CE$3,'Ingredients Backend'!$AG31:$EM31)&gt;=1,1,0)*$H32</f>
        <v>0</v>
      </c>
      <c r="CF32">
        <f>IF(SUMIF('Ingredients Backend'!$AG$1:$EM$1,CF$3,'Ingredients Backend'!$AG31:$EM31)&gt;=1,1,0)*$H32</f>
        <v>0</v>
      </c>
      <c r="CG32">
        <f>IF(SUMIF('Ingredients Backend'!$AG$1:$EM$1,CG$3,'Ingredients Backend'!$AG31:$EM31)&gt;=1,1,0)*$H32</f>
        <v>0</v>
      </c>
      <c r="CH32">
        <f>IF(SUMIF('Ingredients Backend'!$AG$1:$EM$1,CH$3,'Ingredients Backend'!$AG31:$EM31)&gt;=1,1,0)*$H32</f>
        <v>0</v>
      </c>
      <c r="CI32">
        <f>IF(SUMIF('Ingredients Backend'!$AG$1:$EM$1,CI$3,'Ingredients Backend'!$AG31:$EM31)&gt;=1,1,0)*$H32</f>
        <v>0</v>
      </c>
      <c r="CJ32">
        <f>IF(SUMIF('Ingredients Backend'!$AG$1:$EM$1,CJ$3,'Ingredients Backend'!$AG31:$EM31)&gt;=1,1,0)*$H32</f>
        <v>0</v>
      </c>
      <c r="CK32">
        <f>IF(SUMIF('Ingredients Backend'!$AG$1:$EM$1,CK$3,'Ingredients Backend'!$AG31:$EM31)&gt;=1,1,0)*$H32</f>
        <v>0</v>
      </c>
      <c r="CL32">
        <f>IF(SUMIF('Ingredients Backend'!$AG$1:$EM$1,CL$3,'Ingredients Backend'!$AG31:$EM31)&gt;=1,1,0)*$H32</f>
        <v>0</v>
      </c>
      <c r="CM32">
        <f>IF(SUMIF('Ingredients Backend'!$AG$1:$EM$1,CM$3,'Ingredients Backend'!$AG31:$EM31)&gt;=1,1,0)*$H32</f>
        <v>0</v>
      </c>
      <c r="CN32">
        <f>IF(SUMIF('Ingredients Backend'!$AG$1:$EM$1,CN$3,'Ingredients Backend'!$AG31:$EM31)&gt;=1,1,0)*$H32</f>
        <v>0</v>
      </c>
      <c r="CO32">
        <f>IF(SUMIF('Ingredients Backend'!$AG$1:$EM$1,CO$3,'Ingredients Backend'!$AG31:$EM31)&gt;=1,1,0)*$H32</f>
        <v>0</v>
      </c>
      <c r="CP32">
        <f>IF(SUMIF('Ingredients Backend'!$AG$1:$EM$1,CP$3,'Ingredients Backend'!$AG31:$EM31)&gt;=1,1,0)*$H32</f>
        <v>0</v>
      </c>
      <c r="CQ32">
        <f>IF(SUMIF('Ingredients Backend'!$AG$1:$EM$1,CQ$3,'Ingredients Backend'!$AG31:$EM31)&gt;=1,1,0)*$H32</f>
        <v>0</v>
      </c>
      <c r="CR32">
        <f>IF(SUMIF('Ingredients Backend'!$AG$1:$EM$1,CR$3,'Ingredients Backend'!$AG31:$EM31)&gt;=1,1,0)*$H32</f>
        <v>0</v>
      </c>
      <c r="CS32">
        <f>IF(SUMIF('Ingredients Backend'!$AG$1:$EM$1,CS$3,'Ingredients Backend'!$AG31:$EM31)&gt;=1,1,0)*$H32</f>
        <v>0</v>
      </c>
      <c r="CT32">
        <f>IF(SUMIF('Ingredients Backend'!$AG$1:$EM$1,CT$3,'Ingredients Backend'!$AG31:$EM31)&gt;=1,1,0)*$H32</f>
        <v>0</v>
      </c>
      <c r="CU32">
        <f>IF(SUMIF('Ingredients Backend'!$AG$1:$EM$1,CU$3,'Ingredients Backend'!$AG31:$EM31)&gt;=1,1,0)*$H32</f>
        <v>0</v>
      </c>
      <c r="CV32">
        <f>IF(SUMIF('Ingredients Backend'!$AG$1:$EM$1,CV$3,'Ingredients Backend'!$AG31:$EM31)&gt;=1,1,0)*$H32</f>
        <v>0</v>
      </c>
      <c r="CW32">
        <f>IF(SUMIF('Ingredients Backend'!$AG$1:$EM$1,CW$3,'Ingredients Backend'!$AG31:$EM31)&gt;=1,1,0)*$H32</f>
        <v>0</v>
      </c>
      <c r="CX32">
        <f>IF(SUMIF('Ingredients Backend'!$AG$1:$EM$1,CX$3,'Ingredients Backend'!$AG31:$EM31)&gt;=1,1,0)*$H32</f>
        <v>0</v>
      </c>
      <c r="CY32">
        <f>IF(SUMIF('Ingredients Backend'!$AG$1:$EM$1,CY$3,'Ingredients Backend'!$AG31:$EM31)&gt;=1,1,0)*$H32</f>
        <v>0</v>
      </c>
      <c r="CZ32">
        <f>IF(SUMIF('Ingredients Backend'!$AG$1:$EM$1,CZ$3,'Ingredients Backend'!$AG31:$EM31)&gt;=1,1,0)*$H32</f>
        <v>0</v>
      </c>
      <c r="DA32">
        <f>IF(SUMIF('Ingredients Backend'!$AG$1:$EM$1,DA$3,'Ingredients Backend'!$AG31:$EM31)&gt;=1,1,0)*$H32</f>
        <v>0</v>
      </c>
      <c r="DB32">
        <f>IF(SUMIF('Ingredients Backend'!$AG$1:$EM$1,DB$3,'Ingredients Backend'!$AG31:$EM31)&gt;=1,1,0)*$H32</f>
        <v>0</v>
      </c>
      <c r="DC32">
        <f>IF(SUMIF('Ingredients Backend'!$AG$1:$EM$1,DC$3,'Ingredients Backend'!$AG31:$EM31)&gt;=1,1,0)*$H32</f>
        <v>0</v>
      </c>
      <c r="DD32">
        <f>IF(SUMIF('Ingredients Backend'!$AG$1:$EM$1,DD$3,'Ingredients Backend'!$AG31:$EM31)&gt;=1,1,0)*$H32</f>
        <v>0</v>
      </c>
      <c r="DE32">
        <f>IF(SUMIF('Ingredients Backend'!$AG$1:$EM$1,DE$3,'Ingredients Backend'!$AG31:$EM31)&gt;=1,1,0)*$H32</f>
        <v>0</v>
      </c>
      <c r="DF32">
        <f>IF(SUMIF('Ingredients Backend'!$AG$1:$EM$1,DF$3,'Ingredients Backend'!$AG31:$EM31)&gt;=1,1,0)*$H32</f>
        <v>0</v>
      </c>
      <c r="DG32">
        <f>IF(SUMIF('Ingredients Backend'!$AG$1:$EM$1,DG$3,'Ingredients Backend'!$AG31:$EM31)&gt;=1,1,0)*$H32</f>
        <v>0</v>
      </c>
      <c r="DH32">
        <f>IF(SUMIF('Ingredients Backend'!$AG$1:$EM$1,DH$3,'Ingredients Backend'!$AG31:$EM31)&gt;=1,1,0)*$H32</f>
        <v>0</v>
      </c>
      <c r="DI32">
        <f>IF(SUMIF('Ingredients Backend'!$AG$1:$EM$1,DI$3,'Ingredients Backend'!$AG31:$EM31)&gt;=1,1,0)*$H32</f>
        <v>0</v>
      </c>
      <c r="DJ32">
        <f>IF(SUMIF('Ingredients Backend'!$AG$1:$EM$1,DJ$3,'Ingredients Backend'!$AG31:$EM31)&gt;=1,1,0)*$H32</f>
        <v>214002.43</v>
      </c>
      <c r="DK32">
        <f>IF(SUMIF('Ingredients Backend'!$AG$1:$EM$1,DK$3,'Ingredients Backend'!$AG31:$EM31)&gt;=1,1,0)*$H32</f>
        <v>0</v>
      </c>
      <c r="DL32">
        <f>IF(SUMIF('Ingredients Backend'!$AG$1:$EM$1,DL$3,'Ingredients Backend'!$AG31:$EM31)&gt;=1,1,0)*$H32</f>
        <v>0</v>
      </c>
    </row>
    <row r="33" spans="1:116">
      <c r="A33" s="9" t="str">
        <f>_xlfn.XLOOKUP($E33,'Copy of Raw Data'!$E:$E,'Copy of Raw Data'!A:A,"ERROR",0,1)</f>
        <v>US</v>
      </c>
      <c r="B33" s="9" t="str">
        <f>_xlfn.XLOOKUP($E33,'Copy of Raw Data'!$E:$E,'Copy of Raw Data'!B:B,"ERROR",0,1)</f>
        <v>Hair Mousses</v>
      </c>
      <c r="C33" s="9" t="str">
        <f>_xlfn.XLOOKUP($E33,'Copy of Raw Data'!$E:$E,'Copy of Raw Data'!C:C,"ERROR",0,1)</f>
        <v>kenra</v>
      </c>
      <c r="D33" s="9" t="str">
        <f>_xlfn.XLOOKUP($E33,'Copy of Raw Data'!$E:$E,'Copy of Raw Data'!D:D,"ERROR",0,1)</f>
        <v>www.amazon.com/dp/B00180ZWDQ</v>
      </c>
      <c r="E33" s="9" t="s">
        <v>147</v>
      </c>
      <c r="F33" s="9" t="str">
        <f>_xlfn.XLOOKUP($E33,'Copy of Raw Data'!$E:$E,'Copy of Raw Data'!F:F,"ERROR",0,1)</f>
        <v>Kenra Volume Mousse 12 | Medium Hold Mousse | Non-Drying, Non-Flaking Lightweight Formulation |Styling Control Without Stiffness Or Stickiness | Tames Frizz &amp; Conditions | All Hair Types | 8 oz</v>
      </c>
      <c r="G33" s="9">
        <f>_xlfn.XLOOKUP($E33,'Copy of Raw Data'!$E:$E,'Copy of Raw Data'!G:G,"ERROR",0,1)</f>
        <v>11801</v>
      </c>
      <c r="H33" s="9">
        <f>_xlfn.XLOOKUP($E33,'Copy of Raw Data'!$E:$E,'Copy of Raw Data'!H:H,"ERROR",0,1)</f>
        <v>212466.42</v>
      </c>
      <c r="I33" s="9">
        <f>_xlfn.XLOOKUP($E33,'Copy of Raw Data'!$E:$E,'Copy of Raw Data'!I:I,"ERROR",0,1)</f>
        <v>0.00879720767834886</v>
      </c>
      <c r="J33" s="9" t="str">
        <f>_xlfn.XLOOKUP($E33,'Copy of Raw Data'!$E:$E,'Copy of Raw Data'!J:J,"ERROR",0,1)</f>
        <v>Yes</v>
      </c>
      <c r="K33" s="15"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15 to 20</v>
      </c>
      <c r="L33" s="9">
        <f>_xlfn.XLOOKUP($E33,'Copy of Raw Data'!$E:$E,'Copy of Raw Data'!L:L,"ERROR",0,1)</f>
        <v>18.05</v>
      </c>
      <c r="M33" s="15"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15 to 20</v>
      </c>
      <c r="N33" s="9">
        <f>_xlfn.XLOOKUP($E33,'Copy of Raw Data'!$E:$E,'Copy of Raw Data'!N:N,"ERROR",0,1)</f>
        <v>19.99</v>
      </c>
      <c r="O33" s="15"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8% to 10%</v>
      </c>
      <c r="P33" s="16">
        <f t="shared" si="2"/>
        <v>0.097048524262131</v>
      </c>
      <c r="Q33" s="9">
        <f>_xlfn.XLOOKUP($E33,'Copy of Raw Data'!$E:$E,'Copy of Raw Data'!Q:Q,"ERROR",0,1)</f>
        <v>8</v>
      </c>
      <c r="R33" s="9" t="str">
        <f>_xlfn.XLOOKUP($E33,'Copy of Raw Data'!$E:$E,'Copy of Raw Data'!R:R,"ERROR",0,1)</f>
        <v>oz</v>
      </c>
      <c r="S33" s="17">
        <f t="shared" si="3"/>
        <v>2.25625</v>
      </c>
      <c r="T33" s="9" t="str">
        <f t="array" ref="T33">_xlfn.IFS(AND(S33&gt;0,S33&lt;=0.05),"0 to 0.05",AND(S33&gt;0.05,S33&lt;=0.1),"0.05 to 0.1",AND(S33&gt;0.1,S33&lt;=0.2),"0.1 to 0.2",AND(S33&gt;0.2,S33&lt;=0.3),"0.2 to 0.3",AND(S33&gt;0.3,S33&lt;=0.4),"0.3 to 0.4",AND(S33&gt;0.4,S33&lt;=0.5),"0.4 to 0.5",AND(S33&gt;0.5,S33&lt;=0.75),"0.5 to 0.75",AND(S33&gt;0.75,S33&lt;=1),"0.75 to 1",AND(S33&gt;1,S33&lt;=2),"1 to 2",AND(S33&gt;2,S33&lt;=3),"2 to 3",AND(S33&gt;3,S33&lt;=4),"3 to 4",AND(S33&gt;4,S33&lt;=5),"4 to 5",AND(S33&gt;5,S33&lt;=10),"5 to 10",S33&gt;10,"10+")</f>
        <v>2 to 3</v>
      </c>
      <c r="U33" s="17"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7">
        <f t="shared" si="4"/>
        <v>0.0845028745350017</v>
      </c>
      <c r="W33" s="17"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7">
        <f t="shared" si="5"/>
        <v>0.0763019952654718</v>
      </c>
      <c r="Y33" s="9"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17">
        <f t="array" ref="Z33">_xlfn.IFS(AA33="oz",_xlfn.IFS(R33="oz",Q33,R33="fl oz",Q33*1.04,R33="ml",Q33*0.0338),AA33="fl oz",_xlfn.IFS(R33="oz",Q33/1.04,R33="fl oz",Q33,R33="ml",Q33*0.0338/1.04),AA33="ml",_xlfn.IFS(R33="oz",Q33/0.0338,R33="fl oz",Q33*1.04/0.0338,R33="ml",Q33))</f>
        <v>8</v>
      </c>
      <c r="AA33" s="9" t="str">
        <f>_xlfn.XLOOKUP($E33,'Copy of Raw Data'!$E:$E,'Copy of Raw Data'!AA:AA,"ERROR",0,1)</f>
        <v>oz</v>
      </c>
      <c r="AB33" s="9" t="str">
        <f>_xlfn.XLOOKUP($E33,'Copy of Raw Data'!$E:$E,'Copy of Raw Data'!AB:AB,"ERROR",0,1)</f>
        <v>Spray Can</v>
      </c>
      <c r="AC33" s="9" t="str">
        <f>_xlfn.XLOOKUP($E33,'Copy of Raw Data'!$E:$E,'Copy of Raw Data'!AC:AC,"ERROR",0,1)</f>
        <v>Pack of 1</v>
      </c>
      <c r="AD33" s="9" t="str">
        <f>_xlfn.XLOOKUP($E33,'Copy of Raw Data'!$E:$E,'Copy of Raw Data'!AD:AD,"ERROR",0,1)</f>
        <v>Flake Control, Non-Drying, Frizz Control, Hold, Heat Protection, Lightweight</v>
      </c>
      <c r="AE33" s="9" t="str">
        <f>_xlfn.XLOOKUP($E33,'Copy of Raw Data'!$E:$E,'Copy of Raw Data'!AO:AO,"ERROR",0,1)</f>
        <v>Alcohol Free</v>
      </c>
      <c r="AF33" s="9" t="str">
        <f>_xlfn.XLOOKUP($E33,'Copy of Raw Data'!$E:$E,'Copy of Raw Data'!AZ:AZ,"ERROR",0,1)</f>
        <v>Water, Dimethicone, Diazolidinyl Urea, Hydrolized Wheat Protein</v>
      </c>
      <c r="AG33">
        <f>IF(SUMIF('Ingredients Backend'!$AG$1:$EM$1,AG$3,'Ingredients Backend'!$AG32:$EM32)&gt;=1,1,0)*$H33</f>
        <v>0</v>
      </c>
      <c r="AH33">
        <f>IF(SUMIF('Ingredients Backend'!$AG$1:$EM$1,AH$3,'Ingredients Backend'!$AG32:$EM32)&gt;=1,1,0)*$H33</f>
        <v>0</v>
      </c>
      <c r="AI33">
        <f>IF(SUMIF('Ingredients Backend'!$AG$1:$EM$1,AI$3,'Ingredients Backend'!$AG32:$EM32)&gt;=1,1,0)*$H33</f>
        <v>0</v>
      </c>
      <c r="AJ33">
        <f>IF(SUMIF('Ingredients Backend'!$AG$1:$EM$1,AJ$3,'Ingredients Backend'!$AG32:$EM32)&gt;=1,1,0)*$H33</f>
        <v>0</v>
      </c>
      <c r="AK33">
        <f>IF(SUMIF('Ingredients Backend'!$AG$1:$EM$1,AK$3,'Ingredients Backend'!$AG32:$EM32)&gt;=1,1,0)*$H33</f>
        <v>0</v>
      </c>
      <c r="AL33">
        <f>IF(SUMIF('Ingredients Backend'!$AG$1:$EM$1,AL$3,'Ingredients Backend'!$AG32:$EM32)&gt;=1,1,0)*$H33</f>
        <v>0</v>
      </c>
      <c r="AM33">
        <f>IF(SUMIF('Ingredients Backend'!$AG$1:$EM$1,AM$3,'Ingredients Backend'!$AG32:$EM32)&gt;=1,1,0)*$H33</f>
        <v>0</v>
      </c>
      <c r="AN33">
        <f>IF(SUMIF('Ingredients Backend'!$AG$1:$EM$1,AN$3,'Ingredients Backend'!$AG32:$EM32)&gt;=1,1,0)*$H33</f>
        <v>0</v>
      </c>
      <c r="AO33">
        <f>IF(SUMIF('Ingredients Backend'!$AG$1:$EM$1,AO$3,'Ingredients Backend'!$AG32:$EM32)&gt;=1,1,0)*$H33</f>
        <v>0</v>
      </c>
      <c r="AP33">
        <f>IF(SUMIF('Ingredients Backend'!$AG$1:$EM$1,AP$3,'Ingredients Backend'!$AG32:$EM32)&gt;=1,1,0)*$H33</f>
        <v>0</v>
      </c>
      <c r="AQ33">
        <f>IF(SUMIF('Ingredients Backend'!$AG$1:$EM$1,AQ$3,'Ingredients Backend'!$AG32:$EM32)&gt;=1,1,0)*$H33</f>
        <v>0</v>
      </c>
      <c r="AR33">
        <f>IF(SUMIF('Ingredients Backend'!$AG$1:$EM$1,AR$3,'Ingredients Backend'!$AG32:$EM32)&gt;=1,1,0)*$H33</f>
        <v>0</v>
      </c>
      <c r="AS33">
        <f>IF(SUMIF('Ingredients Backend'!$AG$1:$EM$1,AS$3,'Ingredients Backend'!$AG32:$EM32)&gt;=1,1,0)*$H33</f>
        <v>0</v>
      </c>
      <c r="AT33">
        <f>IF(SUMIF('Ingredients Backend'!$AG$1:$EM$1,AT$3,'Ingredients Backend'!$AG32:$EM32)&gt;=1,1,0)*$H33</f>
        <v>0</v>
      </c>
      <c r="AU33">
        <f>IF(SUMIF('Ingredients Backend'!$AG$1:$EM$1,AU$3,'Ingredients Backend'!$AG32:$EM32)&gt;=1,1,0)*$H33</f>
        <v>0</v>
      </c>
      <c r="AV33">
        <f>IF(SUMIF('Ingredients Backend'!$AG$1:$EM$1,AV$3,'Ingredients Backend'!$AG32:$EM32)&gt;=1,1,0)*$H33</f>
        <v>0</v>
      </c>
      <c r="AW33">
        <f>IF(SUMIF('Ingredients Backend'!$AG$1:$EM$1,AW$3,'Ingredients Backend'!$AG32:$EM32)&gt;=1,1,0)*$H33</f>
        <v>0</v>
      </c>
      <c r="AX33">
        <f>IF(SUMIF('Ingredients Backend'!$AG$1:$EM$1,AX$3,'Ingredients Backend'!$AG32:$EM32)&gt;=1,1,0)*$H33</f>
        <v>0</v>
      </c>
      <c r="AY33">
        <f>IF(SUMIF('Ingredients Backend'!$AG$1:$EM$1,AY$3,'Ingredients Backend'!$AG32:$EM32)&gt;=1,1,0)*$H33</f>
        <v>0</v>
      </c>
      <c r="AZ33">
        <f>IF(SUMIF('Ingredients Backend'!$AG$1:$EM$1,AZ$3,'Ingredients Backend'!$AG32:$EM32)&gt;=1,1,0)*$H33</f>
        <v>0</v>
      </c>
      <c r="BA33">
        <f>IF(SUMIF('Ingredients Backend'!$AG$1:$EM$1,BA$3,'Ingredients Backend'!$AG32:$EM32)&gt;=1,1,0)*$H33</f>
        <v>0</v>
      </c>
      <c r="BB33">
        <f>IF(SUMIF('Ingredients Backend'!$AG$1:$EM$1,BB$3,'Ingredients Backend'!$AG32:$EM32)&gt;=1,1,0)*$H33</f>
        <v>0</v>
      </c>
      <c r="BC33">
        <f>IF(SUMIF('Ingredients Backend'!$AG$1:$EM$1,BC$3,'Ingredients Backend'!$AG32:$EM32)&gt;=1,1,0)*$H33</f>
        <v>212466.42</v>
      </c>
      <c r="BD33">
        <f>IF(SUMIF('Ingredients Backend'!$AG$1:$EM$1,BD$3,'Ingredients Backend'!$AG32:$EM32)&gt;=1,1,0)*$H33</f>
        <v>212466.42</v>
      </c>
      <c r="BE33">
        <f>IF(SUMIF('Ingredients Backend'!$AG$1:$EM$1,BE$3,'Ingredients Backend'!$AG32:$EM32)&gt;=1,1,0)*$H33</f>
        <v>0</v>
      </c>
      <c r="BF33">
        <f>IF(SUMIF('Ingredients Backend'!$AG$1:$EM$1,BF$3,'Ingredients Backend'!$AG32:$EM32)&gt;=1,1,0)*$H33</f>
        <v>0</v>
      </c>
      <c r="BG33">
        <f>IF(SUMIF('Ingredients Backend'!$AG$1:$EM$1,BG$3,'Ingredients Backend'!$AG32:$EM32)&gt;=1,1,0)*$H33</f>
        <v>0</v>
      </c>
      <c r="BH33">
        <f>IF(SUMIF('Ingredients Backend'!$AG$1:$EM$1,BH$3,'Ingredients Backend'!$AG32:$EM32)&gt;=1,1,0)*$H33</f>
        <v>0</v>
      </c>
      <c r="BI33">
        <f>IF(SUMIF('Ingredients Backend'!$AG$1:$EM$1,BI$3,'Ingredients Backend'!$AG32:$EM32)&gt;=1,1,0)*$H33</f>
        <v>0</v>
      </c>
      <c r="BJ33">
        <f>IF(SUMIF('Ingredients Backend'!$AG$1:$EM$1,BJ$3,'Ingredients Backend'!$AG32:$EM32)&gt;=1,1,0)*$H33</f>
        <v>0</v>
      </c>
      <c r="BK33">
        <f>IF(SUMIF('Ingredients Backend'!$AG$1:$EM$1,BK$3,'Ingredients Backend'!$AG32:$EM32)&gt;=1,1,0)*$H33</f>
        <v>0</v>
      </c>
      <c r="BL33">
        <f>IF(SUMIF('Ingredients Backend'!$AG$1:$EM$1,BL$3,'Ingredients Backend'!$AG32:$EM32)&gt;=1,1,0)*$H33</f>
        <v>0</v>
      </c>
      <c r="BM33">
        <f>IF(SUMIF('Ingredients Backend'!$AG$1:$EM$1,BM$3,'Ingredients Backend'!$AG32:$EM32)&gt;=1,1,0)*$H33</f>
        <v>0</v>
      </c>
      <c r="BN33">
        <f>IF(SUMIF('Ingredients Backend'!$AG$1:$EM$1,BN$3,'Ingredients Backend'!$AG32:$EM32)&gt;=1,1,0)*$H33</f>
        <v>0</v>
      </c>
      <c r="BO33">
        <f>IF(SUMIF('Ingredients Backend'!$AG$1:$EM$1,BO$3,'Ingredients Backend'!$AG32:$EM32)&gt;=1,1,0)*$H33</f>
        <v>0</v>
      </c>
      <c r="BP33">
        <f>IF(SUMIF('Ingredients Backend'!$AG$1:$EM$1,BP$3,'Ingredients Backend'!$AG32:$EM32)&gt;=1,1,0)*$H33</f>
        <v>0</v>
      </c>
      <c r="BQ33">
        <f>IF(SUMIF('Ingredients Backend'!$AG$1:$EM$1,BQ$3,'Ingredients Backend'!$AG32:$EM32)&gt;=1,1,0)*$H33</f>
        <v>0</v>
      </c>
      <c r="BR33">
        <f>IF(SUMIF('Ingredients Backend'!$AG$1:$EM$1,BR$3,'Ingredients Backend'!$AG32:$EM32)&gt;=1,1,0)*$H33</f>
        <v>0</v>
      </c>
      <c r="BS33">
        <f>IF(SUMIF('Ingredients Backend'!$AG$1:$EM$1,BS$3,'Ingredients Backend'!$AG32:$EM32)&gt;=1,1,0)*$H33</f>
        <v>0</v>
      </c>
      <c r="BT33">
        <f>IF(SUMIF('Ingredients Backend'!$AG$1:$EM$1,BT$3,'Ingredients Backend'!$AG32:$EM32)&gt;=1,1,0)*$H33</f>
        <v>0</v>
      </c>
      <c r="BU33">
        <f>IF(SUMIF('Ingredients Backend'!$AG$1:$EM$1,BU$3,'Ingredients Backend'!$AG32:$EM32)&gt;=1,1,0)*$H33</f>
        <v>0</v>
      </c>
      <c r="BV33">
        <f>IF(SUMIF('Ingredients Backend'!$AG$1:$EM$1,BV$3,'Ingredients Backend'!$AG32:$EM32)&gt;=1,1,0)*$H33</f>
        <v>0</v>
      </c>
      <c r="BW33">
        <f>IF(SUMIF('Ingredients Backend'!$AG$1:$EM$1,BW$3,'Ingredients Backend'!$AG32:$EM32)&gt;=1,1,0)*$H33</f>
        <v>0</v>
      </c>
      <c r="BX33">
        <f>IF(SUMIF('Ingredients Backend'!$AG$1:$EM$1,BX$3,'Ingredients Backend'!$AG32:$EM32)&gt;=1,1,0)*$H33</f>
        <v>0</v>
      </c>
      <c r="BY33">
        <f>IF(SUMIF('Ingredients Backend'!$AG$1:$EM$1,BY$3,'Ingredients Backend'!$AG32:$EM32)&gt;=1,1,0)*$H33</f>
        <v>0</v>
      </c>
      <c r="BZ33">
        <f>IF(SUMIF('Ingredients Backend'!$AG$1:$EM$1,BZ$3,'Ingredients Backend'!$AG32:$EM32)&gt;=1,1,0)*$H33</f>
        <v>0</v>
      </c>
      <c r="CA33">
        <f>IF(SUMIF('Ingredients Backend'!$AG$1:$EM$1,CA$3,'Ingredients Backend'!$AG32:$EM32)&gt;=1,1,0)*$H33</f>
        <v>0</v>
      </c>
      <c r="CB33">
        <f>IF(SUMIF('Ingredients Backend'!$AG$1:$EM$1,CB$3,'Ingredients Backend'!$AG32:$EM32)&gt;=1,1,0)*$H33</f>
        <v>0</v>
      </c>
      <c r="CC33">
        <f>IF(SUMIF('Ingredients Backend'!$AG$1:$EM$1,CC$3,'Ingredients Backend'!$AG32:$EM32)&gt;=1,1,0)*$H33</f>
        <v>0</v>
      </c>
      <c r="CD33">
        <f>IF(SUMIF('Ingredients Backend'!$AG$1:$EM$1,CD$3,'Ingredients Backend'!$AG32:$EM32)&gt;=1,1,0)*$H33</f>
        <v>0</v>
      </c>
      <c r="CE33">
        <f>IF(SUMIF('Ingredients Backend'!$AG$1:$EM$1,CE$3,'Ingredients Backend'!$AG32:$EM32)&gt;=1,1,0)*$H33</f>
        <v>0</v>
      </c>
      <c r="CF33">
        <f>IF(SUMIF('Ingredients Backend'!$AG$1:$EM$1,CF$3,'Ingredients Backend'!$AG32:$EM32)&gt;=1,1,0)*$H33</f>
        <v>0</v>
      </c>
      <c r="CG33">
        <f>IF(SUMIF('Ingredients Backend'!$AG$1:$EM$1,CG$3,'Ingredients Backend'!$AG32:$EM32)&gt;=1,1,0)*$H33</f>
        <v>0</v>
      </c>
      <c r="CH33">
        <f>IF(SUMIF('Ingredients Backend'!$AG$1:$EM$1,CH$3,'Ingredients Backend'!$AG32:$EM32)&gt;=1,1,0)*$H33</f>
        <v>0</v>
      </c>
      <c r="CI33">
        <f>IF(SUMIF('Ingredients Backend'!$AG$1:$EM$1,CI$3,'Ingredients Backend'!$AG32:$EM32)&gt;=1,1,0)*$H33</f>
        <v>0</v>
      </c>
      <c r="CJ33">
        <f>IF(SUMIF('Ingredients Backend'!$AG$1:$EM$1,CJ$3,'Ingredients Backend'!$AG32:$EM32)&gt;=1,1,0)*$H33</f>
        <v>0</v>
      </c>
      <c r="CK33">
        <f>IF(SUMIF('Ingredients Backend'!$AG$1:$EM$1,CK$3,'Ingredients Backend'!$AG32:$EM32)&gt;=1,1,0)*$H33</f>
        <v>0</v>
      </c>
      <c r="CL33">
        <f>IF(SUMIF('Ingredients Backend'!$AG$1:$EM$1,CL$3,'Ingredients Backend'!$AG32:$EM32)&gt;=1,1,0)*$H33</f>
        <v>0</v>
      </c>
      <c r="CM33">
        <f>IF(SUMIF('Ingredients Backend'!$AG$1:$EM$1,CM$3,'Ingredients Backend'!$AG32:$EM32)&gt;=1,1,0)*$H33</f>
        <v>0</v>
      </c>
      <c r="CN33">
        <f>IF(SUMIF('Ingredients Backend'!$AG$1:$EM$1,CN$3,'Ingredients Backend'!$AG32:$EM32)&gt;=1,1,0)*$H33</f>
        <v>0</v>
      </c>
      <c r="CO33">
        <f>IF(SUMIF('Ingredients Backend'!$AG$1:$EM$1,CO$3,'Ingredients Backend'!$AG32:$EM32)&gt;=1,1,0)*$H33</f>
        <v>0</v>
      </c>
      <c r="CP33">
        <f>IF(SUMIF('Ingredients Backend'!$AG$1:$EM$1,CP$3,'Ingredients Backend'!$AG32:$EM32)&gt;=1,1,0)*$H33</f>
        <v>0</v>
      </c>
      <c r="CQ33">
        <f>IF(SUMIF('Ingredients Backend'!$AG$1:$EM$1,CQ$3,'Ingredients Backend'!$AG32:$EM32)&gt;=1,1,0)*$H33</f>
        <v>0</v>
      </c>
      <c r="CR33">
        <f>IF(SUMIF('Ingredients Backend'!$AG$1:$EM$1,CR$3,'Ingredients Backend'!$AG32:$EM32)&gt;=1,1,0)*$H33</f>
        <v>0</v>
      </c>
      <c r="CS33">
        <f>IF(SUMIF('Ingredients Backend'!$AG$1:$EM$1,CS$3,'Ingredients Backend'!$AG32:$EM32)&gt;=1,1,0)*$H33</f>
        <v>0</v>
      </c>
      <c r="CT33">
        <f>IF(SUMIF('Ingredients Backend'!$AG$1:$EM$1,CT$3,'Ingredients Backend'!$AG32:$EM32)&gt;=1,1,0)*$H33</f>
        <v>0</v>
      </c>
      <c r="CU33">
        <f>IF(SUMIF('Ingredients Backend'!$AG$1:$EM$1,CU$3,'Ingredients Backend'!$AG32:$EM32)&gt;=1,1,0)*$H33</f>
        <v>0</v>
      </c>
      <c r="CV33">
        <f>IF(SUMIF('Ingredients Backend'!$AG$1:$EM$1,CV$3,'Ingredients Backend'!$AG32:$EM32)&gt;=1,1,0)*$H33</f>
        <v>0</v>
      </c>
      <c r="CW33">
        <f>IF(SUMIF('Ingredients Backend'!$AG$1:$EM$1,CW$3,'Ingredients Backend'!$AG32:$EM32)&gt;=1,1,0)*$H33</f>
        <v>0</v>
      </c>
      <c r="CX33">
        <f>IF(SUMIF('Ingredients Backend'!$AG$1:$EM$1,CX$3,'Ingredients Backend'!$AG32:$EM32)&gt;=1,1,0)*$H33</f>
        <v>0</v>
      </c>
      <c r="CY33">
        <f>IF(SUMIF('Ingredients Backend'!$AG$1:$EM$1,CY$3,'Ingredients Backend'!$AG32:$EM32)&gt;=1,1,0)*$H33</f>
        <v>0</v>
      </c>
      <c r="CZ33">
        <f>IF(SUMIF('Ingredients Backend'!$AG$1:$EM$1,CZ$3,'Ingredients Backend'!$AG32:$EM32)&gt;=1,1,0)*$H33</f>
        <v>0</v>
      </c>
      <c r="DA33">
        <f>IF(SUMIF('Ingredients Backend'!$AG$1:$EM$1,DA$3,'Ingredients Backend'!$AG32:$EM32)&gt;=1,1,0)*$H33</f>
        <v>0</v>
      </c>
      <c r="DB33">
        <f>IF(SUMIF('Ingredients Backend'!$AG$1:$EM$1,DB$3,'Ingredients Backend'!$AG32:$EM32)&gt;=1,1,0)*$H33</f>
        <v>0</v>
      </c>
      <c r="DC33">
        <f>IF(SUMIF('Ingredients Backend'!$AG$1:$EM$1,DC$3,'Ingredients Backend'!$AG32:$EM32)&gt;=1,1,0)*$H33</f>
        <v>0</v>
      </c>
      <c r="DD33">
        <f>IF(SUMIF('Ingredients Backend'!$AG$1:$EM$1,DD$3,'Ingredients Backend'!$AG32:$EM32)&gt;=1,1,0)*$H33</f>
        <v>0</v>
      </c>
      <c r="DE33">
        <f>IF(SUMIF('Ingredients Backend'!$AG$1:$EM$1,DE$3,'Ingredients Backend'!$AG32:$EM32)&gt;=1,1,0)*$H33</f>
        <v>0</v>
      </c>
      <c r="DF33">
        <f>IF(SUMIF('Ingredients Backend'!$AG$1:$EM$1,DF$3,'Ingredients Backend'!$AG32:$EM32)&gt;=1,1,0)*$H33</f>
        <v>0</v>
      </c>
      <c r="DG33">
        <f>IF(SUMIF('Ingredients Backend'!$AG$1:$EM$1,DG$3,'Ingredients Backend'!$AG32:$EM32)&gt;=1,1,0)*$H33</f>
        <v>0</v>
      </c>
      <c r="DH33">
        <f>IF(SUMIF('Ingredients Backend'!$AG$1:$EM$1,DH$3,'Ingredients Backend'!$AG32:$EM32)&gt;=1,1,0)*$H33</f>
        <v>0</v>
      </c>
      <c r="DI33">
        <f>IF(SUMIF('Ingredients Backend'!$AG$1:$EM$1,DI$3,'Ingredients Backend'!$AG32:$EM32)&gt;=1,1,0)*$H33</f>
        <v>212466.42</v>
      </c>
      <c r="DJ33">
        <f>IF(SUMIF('Ingredients Backend'!$AG$1:$EM$1,DJ$3,'Ingredients Backend'!$AG32:$EM32)&gt;=1,1,0)*$H33</f>
        <v>212466.42</v>
      </c>
      <c r="DK33">
        <f>IF(SUMIF('Ingredients Backend'!$AG$1:$EM$1,DK$3,'Ingredients Backend'!$AG32:$EM32)&gt;=1,1,0)*$H33</f>
        <v>0</v>
      </c>
      <c r="DL33">
        <f>IF(SUMIF('Ingredients Backend'!$AG$1:$EM$1,DL$3,'Ingredients Backend'!$AG32:$EM32)&gt;=1,1,0)*$H33</f>
        <v>0</v>
      </c>
    </row>
    <row r="34" spans="1:116">
      <c r="A34" s="9" t="str">
        <f>_xlfn.XLOOKUP($E34,'Copy of Raw Data'!$E:$E,'Copy of Raw Data'!A:A,"ERROR",0,1)</f>
        <v>US</v>
      </c>
      <c r="B34" s="9" t="str">
        <f>_xlfn.XLOOKUP($E34,'Copy of Raw Data'!$E:$E,'Copy of Raw Data'!B:B,"ERROR",0,1)</f>
        <v>Hair Mousses</v>
      </c>
      <c r="C34" s="9" t="str">
        <f>_xlfn.XLOOKUP($E34,'Copy of Raw Data'!$E:$E,'Copy of Raw Data'!C:C,"ERROR",0,1)</f>
        <v>biolage</v>
      </c>
      <c r="D34" s="9" t="str">
        <f>_xlfn.XLOOKUP($E34,'Copy of Raw Data'!$E:$E,'Copy of Raw Data'!D:D,"ERROR",0,1)</f>
        <v>www.amazon.com/dp/B07FKDLB89</v>
      </c>
      <c r="E34" s="9" t="s">
        <v>150</v>
      </c>
      <c r="F34" s="9" t="str">
        <f>_xlfn.XLOOKUP($E34,'Copy of Raw Data'!$E:$E,'Copy of Raw Data'!F:F,"ERROR",0,1)</f>
        <v>BIOLAGE Styling Hydra Foaming Styler | Conditioning Hair Mousse With UV Filters | Medium Hold | For All Hair Types | Paraben-Free | Vegan | 8.25 Fl. Oz (Pack of 1) BIOLAGE Styling Hydra Foaming Styler | Conditioning Hair Mousse With UV Filters | Medium Hold | For All Hair Types | Paraben-Free | Vegan | 8.25 Fl. Oz (Pack of 1)</v>
      </c>
      <c r="G34" s="9">
        <f>_xlfn.XLOOKUP($E34,'Copy of Raw Data'!$E:$E,'Copy of Raw Data'!G:G,"ERROR",0,1)</f>
        <v>9431</v>
      </c>
      <c r="H34" s="9">
        <f>_xlfn.XLOOKUP($E34,'Copy of Raw Data'!$E:$E,'Copy of Raw Data'!H:H,"ERROR",0,1)</f>
        <v>206922.28</v>
      </c>
      <c r="I34" s="9">
        <f>_xlfn.XLOOKUP($E34,'Copy of Raw Data'!$E:$E,'Copy of Raw Data'!I:I,"ERROR",0,1)</f>
        <v>0.00836871457979958</v>
      </c>
      <c r="J34" s="9" t="str">
        <f>_xlfn.XLOOKUP($E34,'Copy of Raw Data'!$E:$E,'Copy of Raw Data'!J:J,"ERROR",0,1)</f>
        <v>Yes</v>
      </c>
      <c r="K34" s="15"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20 to 30</v>
      </c>
      <c r="L34" s="9">
        <f>_xlfn.XLOOKUP($E34,'Copy of Raw Data'!$E:$E,'Copy of Raw Data'!L:L,"ERROR",0,1)</f>
        <v>21.93</v>
      </c>
      <c r="M34" s="15"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20 to 30</v>
      </c>
      <c r="N34" s="9">
        <f>_xlfn.XLOOKUP($E34,'Copy of Raw Data'!$E:$E,'Copy of Raw Data'!N:N,"ERROR",0,1)</f>
        <v>22</v>
      </c>
      <c r="O34" s="15"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0% to 2%</v>
      </c>
      <c r="P34" s="16">
        <f t="shared" si="2"/>
        <v>0.00318181818181819</v>
      </c>
      <c r="Q34" s="9">
        <f>_xlfn.XLOOKUP($E34,'Copy of Raw Data'!$E:$E,'Copy of Raw Data'!Q:Q,"ERROR",0,1)</f>
        <v>8.25</v>
      </c>
      <c r="R34" s="9" t="str">
        <f>_xlfn.XLOOKUP($E34,'Copy of Raw Data'!$E:$E,'Copy of Raw Data'!R:R,"ERROR",0,1)</f>
        <v>fl oz</v>
      </c>
      <c r="S34" s="17">
        <f t="shared" si="3"/>
        <v>2.55594405594406</v>
      </c>
      <c r="T34" s="9" t="str">
        <f t="array" ref="T34">_xlfn.IFS(AND(S34&gt;0,S34&lt;=0.05),"0 to 0.05",AND(S34&gt;0.05,S34&lt;=0.1),"0.05 to 0.1",AND(S34&gt;0.1,S34&lt;=0.2),"0.1 to 0.2",AND(S34&gt;0.2,S34&lt;=0.3),"0.2 to 0.3",AND(S34&gt;0.3,S34&lt;=0.4),"0.3 to 0.4",AND(S34&gt;0.4,S34&lt;=0.5),"0.4 to 0.5",AND(S34&gt;0.5,S34&lt;=0.75),"0.5 to 0.75",AND(S34&gt;0.75,S34&lt;=1),"0.75 to 1",AND(S34&gt;1,S34&lt;=2),"1 to 2",AND(S34&gt;2,S34&lt;=3),"2 to 3",AND(S34&gt;3,S34&lt;=4),"3 to 4",AND(S34&gt;4,S34&lt;=5),"4 to 5",AND(S34&gt;5,S34&lt;=10),"5 to 10",S34&gt;10,"10+")</f>
        <v>2 to 3</v>
      </c>
      <c r="U34" s="17"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7">
        <f t="shared" si="4"/>
        <v>0.0867129713933907</v>
      </c>
      <c r="W34" s="17"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7">
        <f t="shared" si="5"/>
        <v>0.0864370664844118</v>
      </c>
      <c r="Y34" s="9"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17">
        <f t="array" ref="Z34">_xlfn.IFS(AA34="oz",_xlfn.IFS(R34="oz",Q34,R34="fl oz",Q34*1.04,R34="ml",Q34*0.0338),AA34="fl oz",_xlfn.IFS(R34="oz",Q34/1.04,R34="fl oz",Q34,R34="ml",Q34*0.0338/1.04),AA34="ml",_xlfn.IFS(R34="oz",Q34/0.0338,R34="fl oz",Q34*1.04/0.0338,R34="ml",Q34))</f>
        <v>8.58</v>
      </c>
      <c r="AA34" s="9" t="str">
        <f>_xlfn.XLOOKUP($E34,'Copy of Raw Data'!$E:$E,'Copy of Raw Data'!AA:AA,"ERROR",0,1)</f>
        <v>oz</v>
      </c>
      <c r="AB34" s="9" t="str">
        <f>_xlfn.XLOOKUP($E34,'Copy of Raw Data'!$E:$E,'Copy of Raw Data'!AB:AB,"ERROR",0,1)</f>
        <v>Spray Can</v>
      </c>
      <c r="AC34" s="9" t="str">
        <f>_xlfn.XLOOKUP($E34,'Copy of Raw Data'!$E:$E,'Copy of Raw Data'!AC:AC,"ERROR",0,1)</f>
        <v>Pack of 1</v>
      </c>
      <c r="AD34" s="9" t="str">
        <f>_xlfn.XLOOKUP($E34,'Copy of Raw Data'!$E:$E,'Copy of Raw Data'!AD:AD,"ERROR",0,1)</f>
        <v>Hold, UV Protection, Moisturizing</v>
      </c>
      <c r="AE34" s="9" t="str">
        <f>_xlfn.XLOOKUP($E34,'Copy of Raw Data'!$E:$E,'Copy of Raw Data'!AO:AO,"ERROR",0,1)</f>
        <v>Paraben Free, Vegan, Cruelty Free, Recycled Packaging</v>
      </c>
      <c r="AF34" s="9" t="str">
        <f>_xlfn.XLOOKUP($E34,'Copy of Raw Data'!$E:$E,'Copy of Raw Data'!AZ:AZ,"ERROR",0,1)</f>
        <v>Water, Castor Oil, Tetrasodium edta, Dimethicone, Geraniol, Agave, Citric Acid</v>
      </c>
      <c r="AG34">
        <f>IF(SUMIF('Ingredients Backend'!$AG$1:$EM$1,AG$3,'Ingredients Backend'!$AG33:$EM33)&gt;=1,1,0)*$H34</f>
        <v>0</v>
      </c>
      <c r="AH34">
        <f>IF(SUMIF('Ingredients Backend'!$AG$1:$EM$1,AH$3,'Ingredients Backend'!$AG33:$EM33)&gt;=1,1,0)*$H34</f>
        <v>0</v>
      </c>
      <c r="AI34">
        <f>IF(SUMIF('Ingredients Backend'!$AG$1:$EM$1,AI$3,'Ingredients Backend'!$AG33:$EM33)&gt;=1,1,0)*$H34</f>
        <v>206922.28</v>
      </c>
      <c r="AJ34">
        <f>IF(SUMIF('Ingredients Backend'!$AG$1:$EM$1,AJ$3,'Ingredients Backend'!$AG33:$EM33)&gt;=1,1,0)*$H34</f>
        <v>0</v>
      </c>
      <c r="AK34">
        <f>IF(SUMIF('Ingredients Backend'!$AG$1:$EM$1,AK$3,'Ingredients Backend'!$AG33:$EM33)&gt;=1,1,0)*$H34</f>
        <v>0</v>
      </c>
      <c r="AL34">
        <f>IF(SUMIF('Ingredients Backend'!$AG$1:$EM$1,AL$3,'Ingredients Backend'!$AG33:$EM33)&gt;=1,1,0)*$H34</f>
        <v>0</v>
      </c>
      <c r="AM34">
        <f>IF(SUMIF('Ingredients Backend'!$AG$1:$EM$1,AM$3,'Ingredients Backend'!$AG33:$EM33)&gt;=1,1,0)*$H34</f>
        <v>0</v>
      </c>
      <c r="AN34">
        <f>IF(SUMIF('Ingredients Backend'!$AG$1:$EM$1,AN$3,'Ingredients Backend'!$AG33:$EM33)&gt;=1,1,0)*$H34</f>
        <v>0</v>
      </c>
      <c r="AO34">
        <f>IF(SUMIF('Ingredients Backend'!$AG$1:$EM$1,AO$3,'Ingredients Backend'!$AG33:$EM33)&gt;=1,1,0)*$H34</f>
        <v>0</v>
      </c>
      <c r="AP34">
        <f>IF(SUMIF('Ingredients Backend'!$AG$1:$EM$1,AP$3,'Ingredients Backend'!$AG33:$EM33)&gt;=1,1,0)*$H34</f>
        <v>0</v>
      </c>
      <c r="AQ34">
        <f>IF(SUMIF('Ingredients Backend'!$AG$1:$EM$1,AQ$3,'Ingredients Backend'!$AG33:$EM33)&gt;=1,1,0)*$H34</f>
        <v>0</v>
      </c>
      <c r="AR34">
        <f>IF(SUMIF('Ingredients Backend'!$AG$1:$EM$1,AR$3,'Ingredients Backend'!$AG33:$EM33)&gt;=1,1,0)*$H34</f>
        <v>0</v>
      </c>
      <c r="AS34">
        <f>IF(SUMIF('Ingredients Backend'!$AG$1:$EM$1,AS$3,'Ingredients Backend'!$AG33:$EM33)&gt;=1,1,0)*$H34</f>
        <v>0</v>
      </c>
      <c r="AT34">
        <f>IF(SUMIF('Ingredients Backend'!$AG$1:$EM$1,AT$3,'Ingredients Backend'!$AG33:$EM33)&gt;=1,1,0)*$H34</f>
        <v>206922.28</v>
      </c>
      <c r="AU34">
        <f>IF(SUMIF('Ingredients Backend'!$AG$1:$EM$1,AU$3,'Ingredients Backend'!$AG33:$EM33)&gt;=1,1,0)*$H34</f>
        <v>0</v>
      </c>
      <c r="AV34">
        <f>IF(SUMIF('Ingredients Backend'!$AG$1:$EM$1,AV$3,'Ingredients Backend'!$AG33:$EM33)&gt;=1,1,0)*$H34</f>
        <v>0</v>
      </c>
      <c r="AW34">
        <f>IF(SUMIF('Ingredients Backend'!$AG$1:$EM$1,AW$3,'Ingredients Backend'!$AG33:$EM33)&gt;=1,1,0)*$H34</f>
        <v>0</v>
      </c>
      <c r="AX34">
        <f>IF(SUMIF('Ingredients Backend'!$AG$1:$EM$1,AX$3,'Ingredients Backend'!$AG33:$EM33)&gt;=1,1,0)*$H34</f>
        <v>206922.28</v>
      </c>
      <c r="AY34">
        <f>IF(SUMIF('Ingredients Backend'!$AG$1:$EM$1,AY$3,'Ingredients Backend'!$AG33:$EM33)&gt;=1,1,0)*$H34</f>
        <v>0</v>
      </c>
      <c r="AZ34">
        <f>IF(SUMIF('Ingredients Backend'!$AG$1:$EM$1,AZ$3,'Ingredients Backend'!$AG33:$EM33)&gt;=1,1,0)*$H34</f>
        <v>0</v>
      </c>
      <c r="BA34">
        <f>IF(SUMIF('Ingredients Backend'!$AG$1:$EM$1,BA$3,'Ingredients Backend'!$AG33:$EM33)&gt;=1,1,0)*$H34</f>
        <v>0</v>
      </c>
      <c r="BB34">
        <f>IF(SUMIF('Ingredients Backend'!$AG$1:$EM$1,BB$3,'Ingredients Backend'!$AG33:$EM33)&gt;=1,1,0)*$H34</f>
        <v>0</v>
      </c>
      <c r="BC34">
        <f>IF(SUMIF('Ingredients Backend'!$AG$1:$EM$1,BC$3,'Ingredients Backend'!$AG33:$EM33)&gt;=1,1,0)*$H34</f>
        <v>0</v>
      </c>
      <c r="BD34">
        <f>IF(SUMIF('Ingredients Backend'!$AG$1:$EM$1,BD$3,'Ingredients Backend'!$AG33:$EM33)&gt;=1,1,0)*$H34</f>
        <v>206922.28</v>
      </c>
      <c r="BE34">
        <f>IF(SUMIF('Ingredients Backend'!$AG$1:$EM$1,BE$3,'Ingredients Backend'!$AG33:$EM33)&gt;=1,1,0)*$H34</f>
        <v>0</v>
      </c>
      <c r="BF34">
        <f>IF(SUMIF('Ingredients Backend'!$AG$1:$EM$1,BF$3,'Ingredients Backend'!$AG33:$EM33)&gt;=1,1,0)*$H34</f>
        <v>0</v>
      </c>
      <c r="BG34">
        <f>IF(SUMIF('Ingredients Backend'!$AG$1:$EM$1,BG$3,'Ingredients Backend'!$AG33:$EM33)&gt;=1,1,0)*$H34</f>
        <v>0</v>
      </c>
      <c r="BH34">
        <f>IF(SUMIF('Ingredients Backend'!$AG$1:$EM$1,BH$3,'Ingredients Backend'!$AG33:$EM33)&gt;=1,1,0)*$H34</f>
        <v>0</v>
      </c>
      <c r="BI34">
        <f>IF(SUMIF('Ingredients Backend'!$AG$1:$EM$1,BI$3,'Ingredients Backend'!$AG33:$EM33)&gt;=1,1,0)*$H34</f>
        <v>206922.28</v>
      </c>
      <c r="BJ34">
        <f>IF(SUMIF('Ingredients Backend'!$AG$1:$EM$1,BJ$3,'Ingredients Backend'!$AG33:$EM33)&gt;=1,1,0)*$H34</f>
        <v>0</v>
      </c>
      <c r="BK34">
        <f>IF(SUMIF('Ingredients Backend'!$AG$1:$EM$1,BK$3,'Ingredients Backend'!$AG33:$EM33)&gt;=1,1,0)*$H34</f>
        <v>0</v>
      </c>
      <c r="BL34">
        <f>IF(SUMIF('Ingredients Backend'!$AG$1:$EM$1,BL$3,'Ingredients Backend'!$AG33:$EM33)&gt;=1,1,0)*$H34</f>
        <v>0</v>
      </c>
      <c r="BM34">
        <f>IF(SUMIF('Ingredients Backend'!$AG$1:$EM$1,BM$3,'Ingredients Backend'!$AG33:$EM33)&gt;=1,1,0)*$H34</f>
        <v>0</v>
      </c>
      <c r="BN34">
        <f>IF(SUMIF('Ingredients Backend'!$AG$1:$EM$1,BN$3,'Ingredients Backend'!$AG33:$EM33)&gt;=1,1,0)*$H34</f>
        <v>0</v>
      </c>
      <c r="BO34">
        <f>IF(SUMIF('Ingredients Backend'!$AG$1:$EM$1,BO$3,'Ingredients Backend'!$AG33:$EM33)&gt;=1,1,0)*$H34</f>
        <v>0</v>
      </c>
      <c r="BP34">
        <f>IF(SUMIF('Ingredients Backend'!$AG$1:$EM$1,BP$3,'Ingredients Backend'!$AG33:$EM33)&gt;=1,1,0)*$H34</f>
        <v>0</v>
      </c>
      <c r="BQ34">
        <f>IF(SUMIF('Ingredients Backend'!$AG$1:$EM$1,BQ$3,'Ingredients Backend'!$AG33:$EM33)&gt;=1,1,0)*$H34</f>
        <v>0</v>
      </c>
      <c r="BR34">
        <f>IF(SUMIF('Ingredients Backend'!$AG$1:$EM$1,BR$3,'Ingredients Backend'!$AG33:$EM33)&gt;=1,1,0)*$H34</f>
        <v>0</v>
      </c>
      <c r="BS34">
        <f>IF(SUMIF('Ingredients Backend'!$AG$1:$EM$1,BS$3,'Ingredients Backend'!$AG33:$EM33)&gt;=1,1,0)*$H34</f>
        <v>0</v>
      </c>
      <c r="BT34">
        <f>IF(SUMIF('Ingredients Backend'!$AG$1:$EM$1,BT$3,'Ingredients Backend'!$AG33:$EM33)&gt;=1,1,0)*$H34</f>
        <v>0</v>
      </c>
      <c r="BU34">
        <f>IF(SUMIF('Ingredients Backend'!$AG$1:$EM$1,BU$3,'Ingredients Backend'!$AG33:$EM33)&gt;=1,1,0)*$H34</f>
        <v>0</v>
      </c>
      <c r="BV34">
        <f>IF(SUMIF('Ingredients Backend'!$AG$1:$EM$1,BV$3,'Ingredients Backend'!$AG33:$EM33)&gt;=1,1,0)*$H34</f>
        <v>0</v>
      </c>
      <c r="BW34">
        <f>IF(SUMIF('Ingredients Backend'!$AG$1:$EM$1,BW$3,'Ingredients Backend'!$AG33:$EM33)&gt;=1,1,0)*$H34</f>
        <v>0</v>
      </c>
      <c r="BX34">
        <f>IF(SUMIF('Ingredients Backend'!$AG$1:$EM$1,BX$3,'Ingredients Backend'!$AG33:$EM33)&gt;=1,1,0)*$H34</f>
        <v>0</v>
      </c>
      <c r="BY34">
        <f>IF(SUMIF('Ingredients Backend'!$AG$1:$EM$1,BY$3,'Ingredients Backend'!$AG33:$EM33)&gt;=1,1,0)*$H34</f>
        <v>0</v>
      </c>
      <c r="BZ34">
        <f>IF(SUMIF('Ingredients Backend'!$AG$1:$EM$1,BZ$3,'Ingredients Backend'!$AG33:$EM33)&gt;=1,1,0)*$H34</f>
        <v>0</v>
      </c>
      <c r="CA34">
        <f>IF(SUMIF('Ingredients Backend'!$AG$1:$EM$1,CA$3,'Ingredients Backend'!$AG33:$EM33)&gt;=1,1,0)*$H34</f>
        <v>0</v>
      </c>
      <c r="CB34">
        <f>IF(SUMIF('Ingredients Backend'!$AG$1:$EM$1,CB$3,'Ingredients Backend'!$AG33:$EM33)&gt;=1,1,0)*$H34</f>
        <v>0</v>
      </c>
      <c r="CC34">
        <f>IF(SUMIF('Ingredients Backend'!$AG$1:$EM$1,CC$3,'Ingredients Backend'!$AG33:$EM33)&gt;=1,1,0)*$H34</f>
        <v>0</v>
      </c>
      <c r="CD34">
        <f>IF(SUMIF('Ingredients Backend'!$AG$1:$EM$1,CD$3,'Ingredients Backend'!$AG33:$EM33)&gt;=1,1,0)*$H34</f>
        <v>0</v>
      </c>
      <c r="CE34">
        <f>IF(SUMIF('Ingredients Backend'!$AG$1:$EM$1,CE$3,'Ingredients Backend'!$AG33:$EM33)&gt;=1,1,0)*$H34</f>
        <v>0</v>
      </c>
      <c r="CF34">
        <f>IF(SUMIF('Ingredients Backend'!$AG$1:$EM$1,CF$3,'Ingredients Backend'!$AG33:$EM33)&gt;=1,1,0)*$H34</f>
        <v>0</v>
      </c>
      <c r="CG34">
        <f>IF(SUMIF('Ingredients Backend'!$AG$1:$EM$1,CG$3,'Ingredients Backend'!$AG33:$EM33)&gt;=1,1,0)*$H34</f>
        <v>0</v>
      </c>
      <c r="CH34">
        <f>IF(SUMIF('Ingredients Backend'!$AG$1:$EM$1,CH$3,'Ingredients Backend'!$AG33:$EM33)&gt;=1,1,0)*$H34</f>
        <v>0</v>
      </c>
      <c r="CI34">
        <f>IF(SUMIF('Ingredients Backend'!$AG$1:$EM$1,CI$3,'Ingredients Backend'!$AG33:$EM33)&gt;=1,1,0)*$H34</f>
        <v>0</v>
      </c>
      <c r="CJ34">
        <f>IF(SUMIF('Ingredients Backend'!$AG$1:$EM$1,CJ$3,'Ingredients Backend'!$AG33:$EM33)&gt;=1,1,0)*$H34</f>
        <v>0</v>
      </c>
      <c r="CK34">
        <f>IF(SUMIF('Ingredients Backend'!$AG$1:$EM$1,CK$3,'Ingredients Backend'!$AG33:$EM33)&gt;=1,1,0)*$H34</f>
        <v>0</v>
      </c>
      <c r="CL34">
        <f>IF(SUMIF('Ingredients Backend'!$AG$1:$EM$1,CL$3,'Ingredients Backend'!$AG33:$EM33)&gt;=1,1,0)*$H34</f>
        <v>0</v>
      </c>
      <c r="CM34">
        <f>IF(SUMIF('Ingredients Backend'!$AG$1:$EM$1,CM$3,'Ingredients Backend'!$AG33:$EM33)&gt;=1,1,0)*$H34</f>
        <v>0</v>
      </c>
      <c r="CN34">
        <f>IF(SUMIF('Ingredients Backend'!$AG$1:$EM$1,CN$3,'Ingredients Backend'!$AG33:$EM33)&gt;=1,1,0)*$H34</f>
        <v>0</v>
      </c>
      <c r="CO34">
        <f>IF(SUMIF('Ingredients Backend'!$AG$1:$EM$1,CO$3,'Ingredients Backend'!$AG33:$EM33)&gt;=1,1,0)*$H34</f>
        <v>0</v>
      </c>
      <c r="CP34">
        <f>IF(SUMIF('Ingredients Backend'!$AG$1:$EM$1,CP$3,'Ingredients Backend'!$AG33:$EM33)&gt;=1,1,0)*$H34</f>
        <v>0</v>
      </c>
      <c r="CQ34">
        <f>IF(SUMIF('Ingredients Backend'!$AG$1:$EM$1,CQ$3,'Ingredients Backend'!$AG33:$EM33)&gt;=1,1,0)*$H34</f>
        <v>0</v>
      </c>
      <c r="CR34">
        <f>IF(SUMIF('Ingredients Backend'!$AG$1:$EM$1,CR$3,'Ingredients Backend'!$AG33:$EM33)&gt;=1,1,0)*$H34</f>
        <v>0</v>
      </c>
      <c r="CS34">
        <f>IF(SUMIF('Ingredients Backend'!$AG$1:$EM$1,CS$3,'Ingredients Backend'!$AG33:$EM33)&gt;=1,1,0)*$H34</f>
        <v>0</v>
      </c>
      <c r="CT34">
        <f>IF(SUMIF('Ingredients Backend'!$AG$1:$EM$1,CT$3,'Ingredients Backend'!$AG33:$EM33)&gt;=1,1,0)*$H34</f>
        <v>0</v>
      </c>
      <c r="CU34">
        <f>IF(SUMIF('Ingredients Backend'!$AG$1:$EM$1,CU$3,'Ingredients Backend'!$AG33:$EM33)&gt;=1,1,0)*$H34</f>
        <v>0</v>
      </c>
      <c r="CV34">
        <f>IF(SUMIF('Ingredients Backend'!$AG$1:$EM$1,CV$3,'Ingredients Backend'!$AG33:$EM33)&gt;=1,1,0)*$H34</f>
        <v>0</v>
      </c>
      <c r="CW34">
        <f>IF(SUMIF('Ingredients Backend'!$AG$1:$EM$1,CW$3,'Ingredients Backend'!$AG33:$EM33)&gt;=1,1,0)*$H34</f>
        <v>0</v>
      </c>
      <c r="CX34">
        <f>IF(SUMIF('Ingredients Backend'!$AG$1:$EM$1,CX$3,'Ingredients Backend'!$AG33:$EM33)&gt;=1,1,0)*$H34</f>
        <v>0</v>
      </c>
      <c r="CY34">
        <f>IF(SUMIF('Ingredients Backend'!$AG$1:$EM$1,CY$3,'Ingredients Backend'!$AG33:$EM33)&gt;=1,1,0)*$H34</f>
        <v>206922.28</v>
      </c>
      <c r="CZ34">
        <f>IF(SUMIF('Ingredients Backend'!$AG$1:$EM$1,CZ$3,'Ingredients Backend'!$AG33:$EM33)&gt;=1,1,0)*$H34</f>
        <v>0</v>
      </c>
      <c r="DA34">
        <f>IF(SUMIF('Ingredients Backend'!$AG$1:$EM$1,DA$3,'Ingredients Backend'!$AG33:$EM33)&gt;=1,1,0)*$H34</f>
        <v>0</v>
      </c>
      <c r="DB34">
        <f>IF(SUMIF('Ingredients Backend'!$AG$1:$EM$1,DB$3,'Ingredients Backend'!$AG33:$EM33)&gt;=1,1,0)*$H34</f>
        <v>0</v>
      </c>
      <c r="DC34">
        <f>IF(SUMIF('Ingredients Backend'!$AG$1:$EM$1,DC$3,'Ingredients Backend'!$AG33:$EM33)&gt;=1,1,0)*$H34</f>
        <v>0</v>
      </c>
      <c r="DD34">
        <f>IF(SUMIF('Ingredients Backend'!$AG$1:$EM$1,DD$3,'Ingredients Backend'!$AG33:$EM33)&gt;=1,1,0)*$H34</f>
        <v>0</v>
      </c>
      <c r="DE34">
        <f>IF(SUMIF('Ingredients Backend'!$AG$1:$EM$1,DE$3,'Ingredients Backend'!$AG33:$EM33)&gt;=1,1,0)*$H34</f>
        <v>0</v>
      </c>
      <c r="DF34">
        <f>IF(SUMIF('Ingredients Backend'!$AG$1:$EM$1,DF$3,'Ingredients Backend'!$AG33:$EM33)&gt;=1,1,0)*$H34</f>
        <v>0</v>
      </c>
      <c r="DG34">
        <f>IF(SUMIF('Ingredients Backend'!$AG$1:$EM$1,DG$3,'Ingredients Backend'!$AG33:$EM33)&gt;=1,1,0)*$H34</f>
        <v>0</v>
      </c>
      <c r="DH34">
        <f>IF(SUMIF('Ingredients Backend'!$AG$1:$EM$1,DH$3,'Ingredients Backend'!$AG33:$EM33)&gt;=1,1,0)*$H34</f>
        <v>0</v>
      </c>
      <c r="DI34">
        <f>IF(SUMIF('Ingredients Backend'!$AG$1:$EM$1,DI$3,'Ingredients Backend'!$AG33:$EM33)&gt;=1,1,0)*$H34</f>
        <v>206922.28</v>
      </c>
      <c r="DJ34">
        <f>IF(SUMIF('Ingredients Backend'!$AG$1:$EM$1,DJ$3,'Ingredients Backend'!$AG33:$EM33)&gt;=1,1,0)*$H34</f>
        <v>0</v>
      </c>
      <c r="DK34">
        <f>IF(SUMIF('Ingredients Backend'!$AG$1:$EM$1,DK$3,'Ingredients Backend'!$AG33:$EM33)&gt;=1,1,0)*$H34</f>
        <v>0</v>
      </c>
      <c r="DL34">
        <f>IF(SUMIF('Ingredients Backend'!$AG$1:$EM$1,DL$3,'Ingredients Backend'!$AG33:$EM33)&gt;=1,1,0)*$H34</f>
        <v>0</v>
      </c>
    </row>
    <row r="35" spans="1:116">
      <c r="A35" s="9" t="str">
        <f>_xlfn.XLOOKUP($E35,'Copy of Raw Data'!$E:$E,'Copy of Raw Data'!A:A,"ERROR",0,1)</f>
        <v>US</v>
      </c>
      <c r="B35" s="9" t="str">
        <f>_xlfn.XLOOKUP($E35,'Copy of Raw Data'!$E:$E,'Copy of Raw Data'!B:B,"ERROR",0,1)</f>
        <v>Hair Mousses</v>
      </c>
      <c r="C35" s="9" t="str">
        <f>_xlfn.XLOOKUP($E35,'Copy of Raw Data'!$E:$E,'Copy of Raw Data'!C:C,"ERROR",0,1)</f>
        <v>OGX</v>
      </c>
      <c r="D35" s="9" t="str">
        <f>_xlfn.XLOOKUP($E35,'Copy of Raw Data'!$E:$E,'Copy of Raw Data'!D:D,"ERROR",0,1)</f>
        <v>www.amazon.com/dp/B076RW5LKG</v>
      </c>
      <c r="E35" s="9" t="s">
        <v>154</v>
      </c>
      <c r="F35" s="9" t="str">
        <f>_xlfn.XLOOKUP($E35,'Copy of Raw Data'!$E:$E,'Copy of Raw Data'!F:F,"ERROR",0,1)</f>
        <v>OGX Locking + Coconut Curls Decadent Creamy Mousse, 7.9 Ounce</v>
      </c>
      <c r="G35" s="9">
        <f>_xlfn.XLOOKUP($E35,'Copy of Raw Data'!$E:$E,'Copy of Raw Data'!G:G,"ERROR",0,1)</f>
        <v>24086</v>
      </c>
      <c r="H35" s="9">
        <f>_xlfn.XLOOKUP($E35,'Copy of Raw Data'!$E:$E,'Copy of Raw Data'!H:H,"ERROR",0,1)</f>
        <v>196843.54</v>
      </c>
      <c r="I35" s="9">
        <f>_xlfn.XLOOKUP($E35,'Copy of Raw Data'!$E:$E,'Copy of Raw Data'!I:I,"ERROR",0,1)</f>
        <v>0.00790481663920865</v>
      </c>
      <c r="J35" s="9" t="str">
        <f>_xlfn.XLOOKUP($E35,'Copy of Raw Data'!$E:$E,'Copy of Raw Data'!J:J,"ERROR",0,1)</f>
        <v>Yes</v>
      </c>
      <c r="K35" s="15"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5 to 10</v>
      </c>
      <c r="L35" s="9">
        <f>_xlfn.XLOOKUP($E35,'Copy of Raw Data'!$E:$E,'Copy of Raw Data'!L:L,"ERROR",0,1)</f>
        <v>8.66</v>
      </c>
      <c r="M35" s="15"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 to 15</v>
      </c>
      <c r="N35" s="9">
        <f>_xlfn.XLOOKUP($E35,'Copy of Raw Data'!$E:$E,'Copy of Raw Data'!N:N,"ERROR",0,1)</f>
        <v>11.36</v>
      </c>
      <c r="O35" s="15"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20% to 25%</v>
      </c>
      <c r="P35" s="16">
        <f t="shared" si="2"/>
        <v>0.237676056338028</v>
      </c>
      <c r="Q35" s="9">
        <f>_xlfn.XLOOKUP($E35,'Copy of Raw Data'!$E:$E,'Copy of Raw Data'!Q:Q,"ERROR",0,1)</f>
        <v>7.9</v>
      </c>
      <c r="R35" s="9" t="str">
        <f>_xlfn.XLOOKUP($E35,'Copy of Raw Data'!$E:$E,'Copy of Raw Data'!R:R,"ERROR",0,1)</f>
        <v>oz</v>
      </c>
      <c r="S35" s="17">
        <f t="shared" si="3"/>
        <v>1.09620253164557</v>
      </c>
      <c r="T35" s="9" t="str">
        <f t="array" ref="T35">_xlfn.IFS(AND(S35&gt;0,S35&lt;=0.05),"0 to 0.05",AND(S35&gt;0.05,S35&lt;=0.1),"0.05 to 0.1",AND(S35&gt;0.1,S35&lt;=0.2),"0.1 to 0.2",AND(S35&gt;0.2,S35&lt;=0.3),"0.2 to 0.3",AND(S35&gt;0.3,S35&lt;=0.4),"0.3 to 0.4",AND(S35&gt;0.4,S35&lt;=0.5),"0.4 to 0.5",AND(S35&gt;0.5,S35&lt;=0.75),"0.5 to 0.75",AND(S35&gt;0.75,S35&lt;=1),"0.75 to 1",AND(S35&gt;1,S35&lt;=2),"1 to 2",AND(S35&gt;2,S35&lt;=3),"2 to 3",AND(S35&gt;3,S35&lt;=4),"3 to 4",AND(S35&gt;4,S35&lt;=5),"4 to 5",AND(S35&gt;5,S35&lt;=10),"5 to 10",S35&gt;10,"10+")</f>
        <v>1 to 2</v>
      </c>
      <c r="U35" s="17"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 to 0.05</v>
      </c>
      <c r="V35" s="17">
        <f t="shared" si="4"/>
        <v>0.0486295124634529</v>
      </c>
      <c r="W35" s="17"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 to 0.05</v>
      </c>
      <c r="X35" s="17">
        <f t="shared" si="5"/>
        <v>0.0370714417194985</v>
      </c>
      <c r="Y35" s="9"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17">
        <f t="array" ref="Z35">_xlfn.IFS(AA35="oz",_xlfn.IFS(R35="oz",Q35,R35="fl oz",Q35*1.04,R35="ml",Q35*0.0338),AA35="fl oz",_xlfn.IFS(R35="oz",Q35/1.04,R35="fl oz",Q35,R35="ml",Q35*0.0338/1.04),AA35="ml",_xlfn.IFS(R35="oz",Q35/0.0338,R35="fl oz",Q35*1.04/0.0338,R35="ml",Q35))</f>
        <v>7.9</v>
      </c>
      <c r="AA35" s="9" t="str">
        <f>_xlfn.XLOOKUP($E35,'Copy of Raw Data'!$E:$E,'Copy of Raw Data'!AA:AA,"ERROR",0,1)</f>
        <v>oz</v>
      </c>
      <c r="AB35" s="9" t="str">
        <f>_xlfn.XLOOKUP($E35,'Copy of Raw Data'!$E:$E,'Copy of Raw Data'!AB:AB,"ERROR",0,1)</f>
        <v>Spray Can</v>
      </c>
      <c r="AC35" s="9" t="str">
        <f>_xlfn.XLOOKUP($E35,'Copy of Raw Data'!$E:$E,'Copy of Raw Data'!AC:AC,"ERROR",0,1)</f>
        <v>Pack of 1</v>
      </c>
      <c r="AD35" s="9" t="str">
        <f>_xlfn.XLOOKUP($E35,'Copy of Raw Data'!$E:$E,'Copy of Raw Data'!AD:AD,"ERROR",0,1)</f>
        <v>Color Protection, Curl Enhancing, Frizz Control, Hold, Shine, Moisturization
</v>
      </c>
      <c r="AE35" s="9" t="str">
        <f>_xlfn.XLOOKUP($E35,'Copy of Raw Data'!$E:$E,'Copy of Raw Data'!AO:AO,"ERROR",0,1)</f>
        <v>Dairy Free</v>
      </c>
      <c r="AF35" s="9" t="str">
        <f>_xlfn.XLOOKUP($E35,'Copy of Raw Data'!$E:$E,'Copy of Raw Data'!AZ:AZ,"ERROR",0,1)</f>
        <v>Shea Butter, Coconut Oil, Panthenol, Water, Dimethicone, Castor Oil, Diazolidinyl Urea</v>
      </c>
      <c r="AG35">
        <f>IF(SUMIF('Ingredients Backend'!$AG$1:$EM$1,AG$3,'Ingredients Backend'!$AG34:$EM34)&gt;=1,1,0)*$H35</f>
        <v>0</v>
      </c>
      <c r="AH35">
        <f>IF(SUMIF('Ingredients Backend'!$AG$1:$EM$1,AH$3,'Ingredients Backend'!$AG34:$EM34)&gt;=1,1,0)*$H35</f>
        <v>0</v>
      </c>
      <c r="AI35">
        <f>IF(SUMIF('Ingredients Backend'!$AG$1:$EM$1,AI$3,'Ingredients Backend'!$AG34:$EM34)&gt;=1,1,0)*$H35</f>
        <v>0</v>
      </c>
      <c r="AJ35">
        <f>IF(SUMIF('Ingredients Backend'!$AG$1:$EM$1,AJ$3,'Ingredients Backend'!$AG34:$EM34)&gt;=1,1,0)*$H35</f>
        <v>0</v>
      </c>
      <c r="AK35">
        <f>IF(SUMIF('Ingredients Backend'!$AG$1:$EM$1,AK$3,'Ingredients Backend'!$AG34:$EM34)&gt;=1,1,0)*$H35</f>
        <v>0</v>
      </c>
      <c r="AL35">
        <f>IF(SUMIF('Ingredients Backend'!$AG$1:$EM$1,AL$3,'Ingredients Backend'!$AG34:$EM34)&gt;=1,1,0)*$H35</f>
        <v>0</v>
      </c>
      <c r="AM35">
        <f>IF(SUMIF('Ingredients Backend'!$AG$1:$EM$1,AM$3,'Ingredients Backend'!$AG34:$EM34)&gt;=1,1,0)*$H35</f>
        <v>0</v>
      </c>
      <c r="AN35">
        <f>IF(SUMIF('Ingredients Backend'!$AG$1:$EM$1,AN$3,'Ingredients Backend'!$AG34:$EM34)&gt;=1,1,0)*$H35</f>
        <v>0</v>
      </c>
      <c r="AO35">
        <f>IF(SUMIF('Ingredients Backend'!$AG$1:$EM$1,AO$3,'Ingredients Backend'!$AG34:$EM34)&gt;=1,1,0)*$H35</f>
        <v>0</v>
      </c>
      <c r="AP35">
        <f>IF(SUMIF('Ingredients Backend'!$AG$1:$EM$1,AP$3,'Ingredients Backend'!$AG34:$EM34)&gt;=1,1,0)*$H35</f>
        <v>0</v>
      </c>
      <c r="AQ35">
        <f>IF(SUMIF('Ingredients Backend'!$AG$1:$EM$1,AQ$3,'Ingredients Backend'!$AG34:$EM34)&gt;=1,1,0)*$H35</f>
        <v>0</v>
      </c>
      <c r="AR35">
        <f>IF(SUMIF('Ingredients Backend'!$AG$1:$EM$1,AR$3,'Ingredients Backend'!$AG34:$EM34)&gt;=1,1,0)*$H35</f>
        <v>0</v>
      </c>
      <c r="AS35">
        <f>IF(SUMIF('Ingredients Backend'!$AG$1:$EM$1,AS$3,'Ingredients Backend'!$AG34:$EM34)&gt;=1,1,0)*$H35</f>
        <v>0</v>
      </c>
      <c r="AT35">
        <f>IF(SUMIF('Ingredients Backend'!$AG$1:$EM$1,AT$3,'Ingredients Backend'!$AG34:$EM34)&gt;=1,1,0)*$H35</f>
        <v>196843.54</v>
      </c>
      <c r="AU35">
        <f>IF(SUMIF('Ingredients Backend'!$AG$1:$EM$1,AU$3,'Ingredients Backend'!$AG34:$EM34)&gt;=1,1,0)*$H35</f>
        <v>0</v>
      </c>
      <c r="AV35">
        <f>IF(SUMIF('Ingredients Backend'!$AG$1:$EM$1,AV$3,'Ingredients Backend'!$AG34:$EM34)&gt;=1,1,0)*$H35</f>
        <v>0</v>
      </c>
      <c r="AW35">
        <f>IF(SUMIF('Ingredients Backend'!$AG$1:$EM$1,AW$3,'Ingredients Backend'!$AG34:$EM34)&gt;=1,1,0)*$H35</f>
        <v>0</v>
      </c>
      <c r="AX35">
        <f>IF(SUMIF('Ingredients Backend'!$AG$1:$EM$1,AX$3,'Ingredients Backend'!$AG34:$EM34)&gt;=1,1,0)*$H35</f>
        <v>0</v>
      </c>
      <c r="AY35">
        <f>IF(SUMIF('Ingredients Backend'!$AG$1:$EM$1,AY$3,'Ingredients Backend'!$AG34:$EM34)&gt;=1,1,0)*$H35</f>
        <v>0</v>
      </c>
      <c r="AZ35">
        <f>IF(SUMIF('Ingredients Backend'!$AG$1:$EM$1,AZ$3,'Ingredients Backend'!$AG34:$EM34)&gt;=1,1,0)*$H35</f>
        <v>196843.54</v>
      </c>
      <c r="BA35">
        <f>IF(SUMIF('Ingredients Backend'!$AG$1:$EM$1,BA$3,'Ingredients Backend'!$AG34:$EM34)&gt;=1,1,0)*$H35</f>
        <v>0</v>
      </c>
      <c r="BB35">
        <f>IF(SUMIF('Ingredients Backend'!$AG$1:$EM$1,BB$3,'Ingredients Backend'!$AG34:$EM34)&gt;=1,1,0)*$H35</f>
        <v>0</v>
      </c>
      <c r="BC35">
        <f>IF(SUMIF('Ingredients Backend'!$AG$1:$EM$1,BC$3,'Ingredients Backend'!$AG34:$EM34)&gt;=1,1,0)*$H35</f>
        <v>196843.54</v>
      </c>
      <c r="BD35">
        <f>IF(SUMIF('Ingredients Backend'!$AG$1:$EM$1,BD$3,'Ingredients Backend'!$AG34:$EM34)&gt;=1,1,0)*$H35</f>
        <v>196843.54</v>
      </c>
      <c r="BE35">
        <f>IF(SUMIF('Ingredients Backend'!$AG$1:$EM$1,BE$3,'Ingredients Backend'!$AG34:$EM34)&gt;=1,1,0)*$H35</f>
        <v>0</v>
      </c>
      <c r="BF35">
        <f>IF(SUMIF('Ingredients Backend'!$AG$1:$EM$1,BF$3,'Ingredients Backend'!$AG34:$EM34)&gt;=1,1,0)*$H35</f>
        <v>0</v>
      </c>
      <c r="BG35">
        <f>IF(SUMIF('Ingredients Backend'!$AG$1:$EM$1,BG$3,'Ingredients Backend'!$AG34:$EM34)&gt;=1,1,0)*$H35</f>
        <v>0</v>
      </c>
      <c r="BH35">
        <f>IF(SUMIF('Ingredients Backend'!$AG$1:$EM$1,BH$3,'Ingredients Backend'!$AG34:$EM34)&gt;=1,1,0)*$H35</f>
        <v>0</v>
      </c>
      <c r="BI35">
        <f>IF(SUMIF('Ingredients Backend'!$AG$1:$EM$1,BI$3,'Ingredients Backend'!$AG34:$EM34)&gt;=1,1,0)*$H35</f>
        <v>0</v>
      </c>
      <c r="BJ35">
        <f>IF(SUMIF('Ingredients Backend'!$AG$1:$EM$1,BJ$3,'Ingredients Backend'!$AG34:$EM34)&gt;=1,1,0)*$H35</f>
        <v>0</v>
      </c>
      <c r="BK35">
        <f>IF(SUMIF('Ingredients Backend'!$AG$1:$EM$1,BK$3,'Ingredients Backend'!$AG34:$EM34)&gt;=1,1,0)*$H35</f>
        <v>0</v>
      </c>
      <c r="BL35">
        <f>IF(SUMIF('Ingredients Backend'!$AG$1:$EM$1,BL$3,'Ingredients Backend'!$AG34:$EM34)&gt;=1,1,0)*$H35</f>
        <v>0</v>
      </c>
      <c r="BM35">
        <f>IF(SUMIF('Ingredients Backend'!$AG$1:$EM$1,BM$3,'Ingredients Backend'!$AG34:$EM34)&gt;=1,1,0)*$H35</f>
        <v>0</v>
      </c>
      <c r="BN35">
        <f>IF(SUMIF('Ingredients Backend'!$AG$1:$EM$1,BN$3,'Ingredients Backend'!$AG34:$EM34)&gt;=1,1,0)*$H35</f>
        <v>0</v>
      </c>
      <c r="BO35">
        <f>IF(SUMIF('Ingredients Backend'!$AG$1:$EM$1,BO$3,'Ingredients Backend'!$AG34:$EM34)&gt;=1,1,0)*$H35</f>
        <v>0</v>
      </c>
      <c r="BP35">
        <f>IF(SUMIF('Ingredients Backend'!$AG$1:$EM$1,BP$3,'Ingredients Backend'!$AG34:$EM34)&gt;=1,1,0)*$H35</f>
        <v>0</v>
      </c>
      <c r="BQ35">
        <f>IF(SUMIF('Ingredients Backend'!$AG$1:$EM$1,BQ$3,'Ingredients Backend'!$AG34:$EM34)&gt;=1,1,0)*$H35</f>
        <v>0</v>
      </c>
      <c r="BR35">
        <f>IF(SUMIF('Ingredients Backend'!$AG$1:$EM$1,BR$3,'Ingredients Backend'!$AG34:$EM34)&gt;=1,1,0)*$H35</f>
        <v>0</v>
      </c>
      <c r="BS35">
        <f>IF(SUMIF('Ingredients Backend'!$AG$1:$EM$1,BS$3,'Ingredients Backend'!$AG34:$EM34)&gt;=1,1,0)*$H35</f>
        <v>0</v>
      </c>
      <c r="BT35">
        <f>IF(SUMIF('Ingredients Backend'!$AG$1:$EM$1,BT$3,'Ingredients Backend'!$AG34:$EM34)&gt;=1,1,0)*$H35</f>
        <v>0</v>
      </c>
      <c r="BU35">
        <f>IF(SUMIF('Ingredients Backend'!$AG$1:$EM$1,BU$3,'Ingredients Backend'!$AG34:$EM34)&gt;=1,1,0)*$H35</f>
        <v>0</v>
      </c>
      <c r="BV35">
        <f>IF(SUMIF('Ingredients Backend'!$AG$1:$EM$1,BV$3,'Ingredients Backend'!$AG34:$EM34)&gt;=1,1,0)*$H35</f>
        <v>0</v>
      </c>
      <c r="BW35">
        <f>IF(SUMIF('Ingredients Backend'!$AG$1:$EM$1,BW$3,'Ingredients Backend'!$AG34:$EM34)&gt;=1,1,0)*$H35</f>
        <v>0</v>
      </c>
      <c r="BX35">
        <f>IF(SUMIF('Ingredients Backend'!$AG$1:$EM$1,BX$3,'Ingredients Backend'!$AG34:$EM34)&gt;=1,1,0)*$H35</f>
        <v>0</v>
      </c>
      <c r="BY35">
        <f>IF(SUMIF('Ingredients Backend'!$AG$1:$EM$1,BY$3,'Ingredients Backend'!$AG34:$EM34)&gt;=1,1,0)*$H35</f>
        <v>0</v>
      </c>
      <c r="BZ35">
        <f>IF(SUMIF('Ingredients Backend'!$AG$1:$EM$1,BZ$3,'Ingredients Backend'!$AG34:$EM34)&gt;=1,1,0)*$H35</f>
        <v>0</v>
      </c>
      <c r="CA35">
        <f>IF(SUMIF('Ingredients Backend'!$AG$1:$EM$1,CA$3,'Ingredients Backend'!$AG34:$EM34)&gt;=1,1,0)*$H35</f>
        <v>0</v>
      </c>
      <c r="CB35">
        <f>IF(SUMIF('Ingredients Backend'!$AG$1:$EM$1,CB$3,'Ingredients Backend'!$AG34:$EM34)&gt;=1,1,0)*$H35</f>
        <v>0</v>
      </c>
      <c r="CC35">
        <f>IF(SUMIF('Ingredients Backend'!$AG$1:$EM$1,CC$3,'Ingredients Backend'!$AG34:$EM34)&gt;=1,1,0)*$H35</f>
        <v>0</v>
      </c>
      <c r="CD35">
        <f>IF(SUMIF('Ingredients Backend'!$AG$1:$EM$1,CD$3,'Ingredients Backend'!$AG34:$EM34)&gt;=1,1,0)*$H35</f>
        <v>0</v>
      </c>
      <c r="CE35">
        <f>IF(SUMIF('Ingredients Backend'!$AG$1:$EM$1,CE$3,'Ingredients Backend'!$AG34:$EM34)&gt;=1,1,0)*$H35</f>
        <v>0</v>
      </c>
      <c r="CF35">
        <f>IF(SUMIF('Ingredients Backend'!$AG$1:$EM$1,CF$3,'Ingredients Backend'!$AG34:$EM34)&gt;=1,1,0)*$H35</f>
        <v>0</v>
      </c>
      <c r="CG35">
        <f>IF(SUMIF('Ingredients Backend'!$AG$1:$EM$1,CG$3,'Ingredients Backend'!$AG34:$EM34)&gt;=1,1,0)*$H35</f>
        <v>0</v>
      </c>
      <c r="CH35">
        <f>IF(SUMIF('Ingredients Backend'!$AG$1:$EM$1,CH$3,'Ingredients Backend'!$AG34:$EM34)&gt;=1,1,0)*$H35</f>
        <v>0</v>
      </c>
      <c r="CI35">
        <f>IF(SUMIF('Ingredients Backend'!$AG$1:$EM$1,CI$3,'Ingredients Backend'!$AG34:$EM34)&gt;=1,1,0)*$H35</f>
        <v>196843.54</v>
      </c>
      <c r="CJ35">
        <f>IF(SUMIF('Ingredients Backend'!$AG$1:$EM$1,CJ$3,'Ingredients Backend'!$AG34:$EM34)&gt;=1,1,0)*$H35</f>
        <v>0</v>
      </c>
      <c r="CK35">
        <f>IF(SUMIF('Ingredients Backend'!$AG$1:$EM$1,CK$3,'Ingredients Backend'!$AG34:$EM34)&gt;=1,1,0)*$H35</f>
        <v>0</v>
      </c>
      <c r="CL35">
        <f>IF(SUMIF('Ingredients Backend'!$AG$1:$EM$1,CL$3,'Ingredients Backend'!$AG34:$EM34)&gt;=1,1,0)*$H35</f>
        <v>0</v>
      </c>
      <c r="CM35">
        <f>IF(SUMIF('Ingredients Backend'!$AG$1:$EM$1,CM$3,'Ingredients Backend'!$AG34:$EM34)&gt;=1,1,0)*$H35</f>
        <v>0</v>
      </c>
      <c r="CN35">
        <f>IF(SUMIF('Ingredients Backend'!$AG$1:$EM$1,CN$3,'Ingredients Backend'!$AG34:$EM34)&gt;=1,1,0)*$H35</f>
        <v>0</v>
      </c>
      <c r="CO35">
        <f>IF(SUMIF('Ingredients Backend'!$AG$1:$EM$1,CO$3,'Ingredients Backend'!$AG34:$EM34)&gt;=1,1,0)*$H35</f>
        <v>0</v>
      </c>
      <c r="CP35">
        <f>IF(SUMIF('Ingredients Backend'!$AG$1:$EM$1,CP$3,'Ingredients Backend'!$AG34:$EM34)&gt;=1,1,0)*$H35</f>
        <v>0</v>
      </c>
      <c r="CQ35">
        <f>IF(SUMIF('Ingredients Backend'!$AG$1:$EM$1,CQ$3,'Ingredients Backend'!$AG34:$EM34)&gt;=1,1,0)*$H35</f>
        <v>0</v>
      </c>
      <c r="CR35">
        <f>IF(SUMIF('Ingredients Backend'!$AG$1:$EM$1,CR$3,'Ingredients Backend'!$AG34:$EM34)&gt;=1,1,0)*$H35</f>
        <v>0</v>
      </c>
      <c r="CS35">
        <f>IF(SUMIF('Ingredients Backend'!$AG$1:$EM$1,CS$3,'Ingredients Backend'!$AG34:$EM34)&gt;=1,1,0)*$H35</f>
        <v>0</v>
      </c>
      <c r="CT35">
        <f>IF(SUMIF('Ingredients Backend'!$AG$1:$EM$1,CT$3,'Ingredients Backend'!$AG34:$EM34)&gt;=1,1,0)*$H35</f>
        <v>0</v>
      </c>
      <c r="CU35">
        <f>IF(SUMIF('Ingredients Backend'!$AG$1:$EM$1,CU$3,'Ingredients Backend'!$AG34:$EM34)&gt;=1,1,0)*$H35</f>
        <v>196843.54</v>
      </c>
      <c r="CV35">
        <f>IF(SUMIF('Ingredients Backend'!$AG$1:$EM$1,CV$3,'Ingredients Backend'!$AG34:$EM34)&gt;=1,1,0)*$H35</f>
        <v>0</v>
      </c>
      <c r="CW35">
        <f>IF(SUMIF('Ingredients Backend'!$AG$1:$EM$1,CW$3,'Ingredients Backend'!$AG34:$EM34)&gt;=1,1,0)*$H35</f>
        <v>0</v>
      </c>
      <c r="CX35">
        <f>IF(SUMIF('Ingredients Backend'!$AG$1:$EM$1,CX$3,'Ingredients Backend'!$AG34:$EM34)&gt;=1,1,0)*$H35</f>
        <v>0</v>
      </c>
      <c r="CY35">
        <f>IF(SUMIF('Ingredients Backend'!$AG$1:$EM$1,CY$3,'Ingredients Backend'!$AG34:$EM34)&gt;=1,1,0)*$H35</f>
        <v>0</v>
      </c>
      <c r="CZ35">
        <f>IF(SUMIF('Ingredients Backend'!$AG$1:$EM$1,CZ$3,'Ingredients Backend'!$AG34:$EM34)&gt;=1,1,0)*$H35</f>
        <v>0</v>
      </c>
      <c r="DA35">
        <f>IF(SUMIF('Ingredients Backend'!$AG$1:$EM$1,DA$3,'Ingredients Backend'!$AG34:$EM34)&gt;=1,1,0)*$H35</f>
        <v>0</v>
      </c>
      <c r="DB35">
        <f>IF(SUMIF('Ingredients Backend'!$AG$1:$EM$1,DB$3,'Ingredients Backend'!$AG34:$EM34)&gt;=1,1,0)*$H35</f>
        <v>0</v>
      </c>
      <c r="DC35">
        <f>IF(SUMIF('Ingredients Backend'!$AG$1:$EM$1,DC$3,'Ingredients Backend'!$AG34:$EM34)&gt;=1,1,0)*$H35</f>
        <v>0</v>
      </c>
      <c r="DD35">
        <f>IF(SUMIF('Ingredients Backend'!$AG$1:$EM$1,DD$3,'Ingredients Backend'!$AG34:$EM34)&gt;=1,1,0)*$H35</f>
        <v>0</v>
      </c>
      <c r="DE35">
        <f>IF(SUMIF('Ingredients Backend'!$AG$1:$EM$1,DE$3,'Ingredients Backend'!$AG34:$EM34)&gt;=1,1,0)*$H35</f>
        <v>0</v>
      </c>
      <c r="DF35">
        <f>IF(SUMIF('Ingredients Backend'!$AG$1:$EM$1,DF$3,'Ingredients Backend'!$AG34:$EM34)&gt;=1,1,0)*$H35</f>
        <v>0</v>
      </c>
      <c r="DG35">
        <f>IF(SUMIF('Ingredients Backend'!$AG$1:$EM$1,DG$3,'Ingredients Backend'!$AG34:$EM34)&gt;=1,1,0)*$H35</f>
        <v>0</v>
      </c>
      <c r="DH35">
        <f>IF(SUMIF('Ingredients Backend'!$AG$1:$EM$1,DH$3,'Ingredients Backend'!$AG34:$EM34)&gt;=1,1,0)*$H35</f>
        <v>0</v>
      </c>
      <c r="DI35">
        <f>IF(SUMIF('Ingredients Backend'!$AG$1:$EM$1,DI$3,'Ingredients Backend'!$AG34:$EM34)&gt;=1,1,0)*$H35</f>
        <v>196843.54</v>
      </c>
      <c r="DJ35">
        <f>IF(SUMIF('Ingredients Backend'!$AG$1:$EM$1,DJ$3,'Ingredients Backend'!$AG34:$EM34)&gt;=1,1,0)*$H35</f>
        <v>0</v>
      </c>
      <c r="DK35">
        <f>IF(SUMIF('Ingredients Backend'!$AG$1:$EM$1,DK$3,'Ingredients Backend'!$AG34:$EM34)&gt;=1,1,0)*$H35</f>
        <v>0</v>
      </c>
      <c r="DL35">
        <f>IF(SUMIF('Ingredients Backend'!$AG$1:$EM$1,DL$3,'Ingredients Backend'!$AG34:$EM34)&gt;=1,1,0)*$H35</f>
        <v>0</v>
      </c>
    </row>
    <row r="36" spans="1:116">
      <c r="A36" s="9" t="str">
        <f>_xlfn.XLOOKUP($E36,'Copy of Raw Data'!$E:$E,'Copy of Raw Data'!A:A,"ERROR",0,1)</f>
        <v>US</v>
      </c>
      <c r="B36" s="9" t="str">
        <f>_xlfn.XLOOKUP($E36,'Copy of Raw Data'!$E:$E,'Copy of Raw Data'!B:B,"ERROR",0,1)</f>
        <v>Hair Mousses</v>
      </c>
      <c r="C36" s="9" t="str">
        <f>_xlfn.XLOOKUP($E36,'Copy of Raw Data'!$E:$E,'Copy of Raw Data'!C:C,"ERROR",0,1)</f>
        <v>Awapuhi Wild Ginger</v>
      </c>
      <c r="D36" s="9" t="str">
        <f>_xlfn.XLOOKUP($E36,'Copy of Raw Data'!$E:$E,'Copy of Raw Data'!D:D,"ERROR",0,1)</f>
        <v>www.amazon.com/dp/B004ZLZR8A</v>
      </c>
      <c r="E36" s="9" t="s">
        <v>158</v>
      </c>
      <c r="F36" s="9" t="str">
        <f>_xlfn.XLOOKUP($E36,'Copy of Raw Data'!$E:$E,'Copy of Raw Data'!F:F,"ERROR",0,1)</f>
        <v>Awapuhi Wild Ginger by Paul Mitchell HydroCream Whip Mousse, Frizz Control, Touchable Hold, For All Hair Types, 6.7 oz.</v>
      </c>
      <c r="G36" s="9">
        <f>_xlfn.XLOOKUP($E36,'Copy of Raw Data'!$E:$E,'Copy of Raw Data'!G:G,"ERROR",0,1)</f>
        <v>6453</v>
      </c>
      <c r="H36" s="9">
        <f>_xlfn.XLOOKUP($E36,'Copy of Raw Data'!$E:$E,'Copy of Raw Data'!H:H,"ERROR",0,1)</f>
        <v>185932.03</v>
      </c>
      <c r="I36" s="9">
        <f>_xlfn.XLOOKUP($E36,'Copy of Raw Data'!$E:$E,'Copy of Raw Data'!I:I,"ERROR",0,1)</f>
        <v>0.00778527252613253</v>
      </c>
      <c r="J36" s="9" t="str">
        <f>_xlfn.XLOOKUP($E36,'Copy of Raw Data'!$E:$E,'Copy of Raw Data'!J:J,"ERROR",0,1)</f>
        <v>Yes</v>
      </c>
      <c r="K36" s="15"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20 to 30</v>
      </c>
      <c r="L36" s="9">
        <f>_xlfn.XLOOKUP($E36,'Copy of Raw Data'!$E:$E,'Copy of Raw Data'!L:L,"ERROR",0,1)</f>
        <v>28.71</v>
      </c>
      <c r="M36" s="15"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20 to 30</v>
      </c>
      <c r="N36" s="9">
        <f>_xlfn.XLOOKUP($E36,'Copy of Raw Data'!$E:$E,'Copy of Raw Data'!N:N,"ERROR",0,1)</f>
        <v>29.41</v>
      </c>
      <c r="O36" s="15"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2% to 4%</v>
      </c>
      <c r="P36" s="16">
        <f t="shared" si="2"/>
        <v>0.0238014280856851</v>
      </c>
      <c r="Q36" s="9">
        <f>_xlfn.XLOOKUP($E36,'Copy of Raw Data'!$E:$E,'Copy of Raw Data'!Q:Q,"ERROR",0,1)</f>
        <v>6.7</v>
      </c>
      <c r="R36" s="9" t="str">
        <f>_xlfn.XLOOKUP($E36,'Copy of Raw Data'!$E:$E,'Copy of Raw Data'!R:R,"ERROR",0,1)</f>
        <v>oz</v>
      </c>
      <c r="S36" s="17">
        <f t="shared" si="3"/>
        <v>4.28507462686567</v>
      </c>
      <c r="T36" s="9" t="str">
        <f t="array" ref="T36">_xlfn.IFS(AND(S36&gt;0,S36&lt;=0.05),"0 to 0.05",AND(S36&gt;0.05,S36&lt;=0.1),"0.05 to 0.1",AND(S36&gt;0.1,S36&lt;=0.2),"0.1 to 0.2",AND(S36&gt;0.2,S36&lt;=0.3),"0.2 to 0.3",AND(S36&gt;0.3,S36&lt;=0.4),"0.3 to 0.4",AND(S36&gt;0.4,S36&lt;=0.5),"0.4 to 0.5",AND(S36&gt;0.5,S36&lt;=0.75),"0.5 to 0.75",AND(S36&gt;0.75,S36&lt;=1),"0.75 to 1",AND(S36&gt;1,S36&lt;=2),"1 to 2",AND(S36&gt;2,S36&lt;=3),"2 to 3",AND(S36&gt;3,S36&lt;=4),"3 to 4",AND(S36&gt;4,S36&lt;=5),"4 to 5",AND(S36&gt;5,S36&lt;=10),"5 to 10",S36&gt;10,"10+")</f>
        <v>4 to 5</v>
      </c>
      <c r="U36" s="17"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0.1 to 0.2</v>
      </c>
      <c r="V36" s="17">
        <f t="shared" si="4"/>
        <v>0.148446135908217</v>
      </c>
      <c r="W36" s="17"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0.1 to 0.2</v>
      </c>
      <c r="X36" s="17">
        <f t="shared" si="5"/>
        <v>0.1449129058798</v>
      </c>
      <c r="Y36" s="9"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17">
        <f t="array" ref="Z36">_xlfn.IFS(AA36="oz",_xlfn.IFS(R36="oz",Q36,R36="fl oz",Q36*1.04,R36="ml",Q36*0.0338),AA36="fl oz",_xlfn.IFS(R36="oz",Q36/1.04,R36="fl oz",Q36,R36="ml",Q36*0.0338/1.04),AA36="ml",_xlfn.IFS(R36="oz",Q36/0.0338,R36="fl oz",Q36*1.04/0.0338,R36="ml",Q36))</f>
        <v>6.7</v>
      </c>
      <c r="AA36" s="9" t="str">
        <f>_xlfn.XLOOKUP($E36,'Copy of Raw Data'!$E:$E,'Copy of Raw Data'!AA:AA,"ERROR",0,1)</f>
        <v>oz</v>
      </c>
      <c r="AB36" s="9" t="str">
        <f>_xlfn.XLOOKUP($E36,'Copy of Raw Data'!$E:$E,'Copy of Raw Data'!AB:AB,"ERROR",0,1)</f>
        <v>Spray Can</v>
      </c>
      <c r="AC36" s="9" t="str">
        <f>_xlfn.XLOOKUP($E36,'Copy of Raw Data'!$E:$E,'Copy of Raw Data'!AC:AC,"ERROR",0,1)</f>
        <v>Pack of 1</v>
      </c>
      <c r="AD36" s="9" t="str">
        <f>_xlfn.XLOOKUP($E36,'Copy of Raw Data'!$E:$E,'Copy of Raw Data'!AD:AD,"ERROR",0,1)</f>
        <v>Color Safe, Moisturizing, Smoothening, Frizz Control, Lightweight, Long Lasting</v>
      </c>
      <c r="AE36" s="9" t="str">
        <f>_xlfn.XLOOKUP($E36,'Copy of Raw Data'!$E:$E,'Copy of Raw Data'!AO:AO,"ERROR",0,1)</f>
        <v>Paraben Free</v>
      </c>
      <c r="AF36" s="9" t="str">
        <f>_xlfn.XLOOKUP($E36,'Copy of Raw Data'!$E:$E,'Copy of Raw Data'!AZ:AZ,"ERROR",0,1)</f>
        <v>Water, Mineral Oil, Petrolatum, Glycerin, Hydrolized Wheat Protein, Cetrimonium Choride, Argan, Ginger, Dimethicone, Keratin, Sea Salt, Citric Acid, Tetrasodium edta, Diazolidinyl Urea</v>
      </c>
      <c r="AG36">
        <f>IF(SUMIF('Ingredients Backend'!$AG$1:$EM$1,AG$3,'Ingredients Backend'!$AG35:$EM35)&gt;=1,1,0)*$H36</f>
        <v>0</v>
      </c>
      <c r="AH36">
        <f>IF(SUMIF('Ingredients Backend'!$AG$1:$EM$1,AH$3,'Ingredients Backend'!$AG35:$EM35)&gt;=1,1,0)*$H36</f>
        <v>0</v>
      </c>
      <c r="AI36">
        <f>IF(SUMIF('Ingredients Backend'!$AG$1:$EM$1,AI$3,'Ingredients Backend'!$AG35:$EM35)&gt;=1,1,0)*$H36</f>
        <v>0</v>
      </c>
      <c r="AJ36">
        <f>IF(SUMIF('Ingredients Backend'!$AG$1:$EM$1,AJ$3,'Ingredients Backend'!$AG35:$EM35)&gt;=1,1,0)*$H36</f>
        <v>0</v>
      </c>
      <c r="AK36">
        <f>IF(SUMIF('Ingredients Backend'!$AG$1:$EM$1,AK$3,'Ingredients Backend'!$AG35:$EM35)&gt;=1,1,0)*$H36</f>
        <v>0</v>
      </c>
      <c r="AL36">
        <f>IF(SUMIF('Ingredients Backend'!$AG$1:$EM$1,AL$3,'Ingredients Backend'!$AG35:$EM35)&gt;=1,1,0)*$H36</f>
        <v>0</v>
      </c>
      <c r="AM36">
        <f>IF(SUMIF('Ingredients Backend'!$AG$1:$EM$1,AM$3,'Ingredients Backend'!$AG35:$EM35)&gt;=1,1,0)*$H36</f>
        <v>185932.03</v>
      </c>
      <c r="AN36">
        <f>IF(SUMIF('Ingredients Backend'!$AG$1:$EM$1,AN$3,'Ingredients Backend'!$AG35:$EM35)&gt;=1,1,0)*$H36</f>
        <v>0</v>
      </c>
      <c r="AO36">
        <f>IF(SUMIF('Ingredients Backend'!$AG$1:$EM$1,AO$3,'Ingredients Backend'!$AG35:$EM35)&gt;=1,1,0)*$H36</f>
        <v>0</v>
      </c>
      <c r="AP36">
        <f>IF(SUMIF('Ingredients Backend'!$AG$1:$EM$1,AP$3,'Ingredients Backend'!$AG35:$EM35)&gt;=1,1,0)*$H36</f>
        <v>0</v>
      </c>
      <c r="AQ36">
        <f>IF(SUMIF('Ingredients Backend'!$AG$1:$EM$1,AQ$3,'Ingredients Backend'!$AG35:$EM35)&gt;=1,1,0)*$H36</f>
        <v>0</v>
      </c>
      <c r="AR36">
        <f>IF(SUMIF('Ingredients Backend'!$AG$1:$EM$1,AR$3,'Ingredients Backend'!$AG35:$EM35)&gt;=1,1,0)*$H36</f>
        <v>0</v>
      </c>
      <c r="AS36">
        <f>IF(SUMIF('Ingredients Backend'!$AG$1:$EM$1,AS$3,'Ingredients Backend'!$AG35:$EM35)&gt;=1,1,0)*$H36</f>
        <v>0</v>
      </c>
      <c r="AT36">
        <f>IF(SUMIF('Ingredients Backend'!$AG$1:$EM$1,AT$3,'Ingredients Backend'!$AG35:$EM35)&gt;=1,1,0)*$H36</f>
        <v>0</v>
      </c>
      <c r="AU36">
        <f>IF(SUMIF('Ingredients Backend'!$AG$1:$EM$1,AU$3,'Ingredients Backend'!$AG35:$EM35)&gt;=1,1,0)*$H36</f>
        <v>0</v>
      </c>
      <c r="AV36">
        <f>IF(SUMIF('Ingredients Backend'!$AG$1:$EM$1,AV$3,'Ingredients Backend'!$AG35:$EM35)&gt;=1,1,0)*$H36</f>
        <v>185932.03</v>
      </c>
      <c r="AW36">
        <f>IF(SUMIF('Ingredients Backend'!$AG$1:$EM$1,AW$3,'Ingredients Backend'!$AG35:$EM35)&gt;=1,1,0)*$H36</f>
        <v>0</v>
      </c>
      <c r="AX36">
        <f>IF(SUMIF('Ingredients Backend'!$AG$1:$EM$1,AX$3,'Ingredients Backend'!$AG35:$EM35)&gt;=1,1,0)*$H36</f>
        <v>185932.03</v>
      </c>
      <c r="AY36">
        <f>IF(SUMIF('Ingredients Backend'!$AG$1:$EM$1,AY$3,'Ingredients Backend'!$AG35:$EM35)&gt;=1,1,0)*$H36</f>
        <v>0</v>
      </c>
      <c r="AZ36">
        <f>IF(SUMIF('Ingredients Backend'!$AG$1:$EM$1,AZ$3,'Ingredients Backend'!$AG35:$EM35)&gt;=1,1,0)*$H36</f>
        <v>0</v>
      </c>
      <c r="BA36">
        <f>IF(SUMIF('Ingredients Backend'!$AG$1:$EM$1,BA$3,'Ingredients Backend'!$AG35:$EM35)&gt;=1,1,0)*$H36</f>
        <v>0</v>
      </c>
      <c r="BB36">
        <f>IF(SUMIF('Ingredients Backend'!$AG$1:$EM$1,BB$3,'Ingredients Backend'!$AG35:$EM35)&gt;=1,1,0)*$H36</f>
        <v>0</v>
      </c>
      <c r="BC36">
        <f>IF(SUMIF('Ingredients Backend'!$AG$1:$EM$1,BC$3,'Ingredients Backend'!$AG35:$EM35)&gt;=1,1,0)*$H36</f>
        <v>185932.03</v>
      </c>
      <c r="BD36">
        <f>IF(SUMIF('Ingredients Backend'!$AG$1:$EM$1,BD$3,'Ingredients Backend'!$AG35:$EM35)&gt;=1,1,0)*$H36</f>
        <v>185932.03</v>
      </c>
      <c r="BE36">
        <f>IF(SUMIF('Ingredients Backend'!$AG$1:$EM$1,BE$3,'Ingredients Backend'!$AG35:$EM35)&gt;=1,1,0)*$H36</f>
        <v>0</v>
      </c>
      <c r="BF36">
        <f>IF(SUMIF('Ingredients Backend'!$AG$1:$EM$1,BF$3,'Ingredients Backend'!$AG35:$EM35)&gt;=1,1,0)*$H36</f>
        <v>0</v>
      </c>
      <c r="BG36">
        <f>IF(SUMIF('Ingredients Backend'!$AG$1:$EM$1,BG$3,'Ingredients Backend'!$AG35:$EM35)&gt;=1,1,0)*$H36</f>
        <v>0</v>
      </c>
      <c r="BH36">
        <f>IF(SUMIF('Ingredients Backend'!$AG$1:$EM$1,BH$3,'Ingredients Backend'!$AG35:$EM35)&gt;=1,1,0)*$H36</f>
        <v>0</v>
      </c>
      <c r="BI36">
        <f>IF(SUMIF('Ingredients Backend'!$AG$1:$EM$1,BI$3,'Ingredients Backend'!$AG35:$EM35)&gt;=1,1,0)*$H36</f>
        <v>0</v>
      </c>
      <c r="BJ36">
        <f>IF(SUMIF('Ingredients Backend'!$AG$1:$EM$1,BJ$3,'Ingredients Backend'!$AG35:$EM35)&gt;=1,1,0)*$H36</f>
        <v>185932.03</v>
      </c>
      <c r="BK36">
        <f>IF(SUMIF('Ingredients Backend'!$AG$1:$EM$1,BK$3,'Ingredients Backend'!$AG35:$EM35)&gt;=1,1,0)*$H36</f>
        <v>185932.03</v>
      </c>
      <c r="BL36">
        <f>IF(SUMIF('Ingredients Backend'!$AG$1:$EM$1,BL$3,'Ingredients Backend'!$AG35:$EM35)&gt;=1,1,0)*$H36</f>
        <v>0</v>
      </c>
      <c r="BM36">
        <f>IF(SUMIF('Ingredients Backend'!$AG$1:$EM$1,BM$3,'Ingredients Backend'!$AG35:$EM35)&gt;=1,1,0)*$H36</f>
        <v>0</v>
      </c>
      <c r="BN36">
        <f>IF(SUMIF('Ingredients Backend'!$AG$1:$EM$1,BN$3,'Ingredients Backend'!$AG35:$EM35)&gt;=1,1,0)*$H36</f>
        <v>0</v>
      </c>
      <c r="BO36">
        <f>IF(SUMIF('Ingredients Backend'!$AG$1:$EM$1,BO$3,'Ingredients Backend'!$AG35:$EM35)&gt;=1,1,0)*$H36</f>
        <v>0</v>
      </c>
      <c r="BP36">
        <f>IF(SUMIF('Ingredients Backend'!$AG$1:$EM$1,BP$3,'Ingredients Backend'!$AG35:$EM35)&gt;=1,1,0)*$H36</f>
        <v>0</v>
      </c>
      <c r="BQ36">
        <f>IF(SUMIF('Ingredients Backend'!$AG$1:$EM$1,BQ$3,'Ingredients Backend'!$AG35:$EM35)&gt;=1,1,0)*$H36</f>
        <v>0</v>
      </c>
      <c r="BR36">
        <f>IF(SUMIF('Ingredients Backend'!$AG$1:$EM$1,BR$3,'Ingredients Backend'!$AG35:$EM35)&gt;=1,1,0)*$H36</f>
        <v>0</v>
      </c>
      <c r="BS36">
        <f>IF(SUMIF('Ingredients Backend'!$AG$1:$EM$1,BS$3,'Ingredients Backend'!$AG35:$EM35)&gt;=1,1,0)*$H36</f>
        <v>0</v>
      </c>
      <c r="BT36">
        <f>IF(SUMIF('Ingredients Backend'!$AG$1:$EM$1,BT$3,'Ingredients Backend'!$AG35:$EM35)&gt;=1,1,0)*$H36</f>
        <v>185932.03</v>
      </c>
      <c r="BU36">
        <f>IF(SUMIF('Ingredients Backend'!$AG$1:$EM$1,BU$3,'Ingredients Backend'!$AG35:$EM35)&gt;=1,1,0)*$H36</f>
        <v>0</v>
      </c>
      <c r="BV36">
        <f>IF(SUMIF('Ingredients Backend'!$AG$1:$EM$1,BV$3,'Ingredients Backend'!$AG35:$EM35)&gt;=1,1,0)*$H36</f>
        <v>0</v>
      </c>
      <c r="BW36">
        <f>IF(SUMIF('Ingredients Backend'!$AG$1:$EM$1,BW$3,'Ingredients Backend'!$AG35:$EM35)&gt;=1,1,0)*$H36</f>
        <v>0</v>
      </c>
      <c r="BX36">
        <f>IF(SUMIF('Ingredients Backend'!$AG$1:$EM$1,BX$3,'Ingredients Backend'!$AG35:$EM35)&gt;=1,1,0)*$H36</f>
        <v>0</v>
      </c>
      <c r="BY36">
        <f>IF(SUMIF('Ingredients Backend'!$AG$1:$EM$1,BY$3,'Ingredients Backend'!$AG35:$EM35)&gt;=1,1,0)*$H36</f>
        <v>0</v>
      </c>
      <c r="BZ36">
        <f>IF(SUMIF('Ingredients Backend'!$AG$1:$EM$1,BZ$3,'Ingredients Backend'!$AG35:$EM35)&gt;=1,1,0)*$H36</f>
        <v>0</v>
      </c>
      <c r="CA36">
        <f>IF(SUMIF('Ingredients Backend'!$AG$1:$EM$1,CA$3,'Ingredients Backend'!$AG35:$EM35)&gt;=1,1,0)*$H36</f>
        <v>185932.03</v>
      </c>
      <c r="CB36">
        <f>IF(SUMIF('Ingredients Backend'!$AG$1:$EM$1,CB$3,'Ingredients Backend'!$AG35:$EM35)&gt;=1,1,0)*$H36</f>
        <v>0</v>
      </c>
      <c r="CC36">
        <f>IF(SUMIF('Ingredients Backend'!$AG$1:$EM$1,CC$3,'Ingredients Backend'!$AG35:$EM35)&gt;=1,1,0)*$H36</f>
        <v>0</v>
      </c>
      <c r="CD36">
        <f>IF(SUMIF('Ingredients Backend'!$AG$1:$EM$1,CD$3,'Ingredients Backend'!$AG35:$EM35)&gt;=1,1,0)*$H36</f>
        <v>0</v>
      </c>
      <c r="CE36">
        <f>IF(SUMIF('Ingredients Backend'!$AG$1:$EM$1,CE$3,'Ingredients Backend'!$AG35:$EM35)&gt;=1,1,0)*$H36</f>
        <v>0</v>
      </c>
      <c r="CF36">
        <f>IF(SUMIF('Ingredients Backend'!$AG$1:$EM$1,CF$3,'Ingredients Backend'!$AG35:$EM35)&gt;=1,1,0)*$H36</f>
        <v>0</v>
      </c>
      <c r="CG36">
        <f>IF(SUMIF('Ingredients Backend'!$AG$1:$EM$1,CG$3,'Ingredients Backend'!$AG35:$EM35)&gt;=1,1,0)*$H36</f>
        <v>0</v>
      </c>
      <c r="CH36">
        <f>IF(SUMIF('Ingredients Backend'!$AG$1:$EM$1,CH$3,'Ingredients Backend'!$AG35:$EM35)&gt;=1,1,0)*$H36</f>
        <v>0</v>
      </c>
      <c r="CI36">
        <f>IF(SUMIF('Ingredients Backend'!$AG$1:$EM$1,CI$3,'Ingredients Backend'!$AG35:$EM35)&gt;=1,1,0)*$H36</f>
        <v>0</v>
      </c>
      <c r="CJ36">
        <f>IF(SUMIF('Ingredients Backend'!$AG$1:$EM$1,CJ$3,'Ingredients Backend'!$AG35:$EM35)&gt;=1,1,0)*$H36</f>
        <v>0</v>
      </c>
      <c r="CK36">
        <f>IF(SUMIF('Ingredients Backend'!$AG$1:$EM$1,CK$3,'Ingredients Backend'!$AG35:$EM35)&gt;=1,1,0)*$H36</f>
        <v>0</v>
      </c>
      <c r="CL36">
        <f>IF(SUMIF('Ingredients Backend'!$AG$1:$EM$1,CL$3,'Ingredients Backend'!$AG35:$EM35)&gt;=1,1,0)*$H36</f>
        <v>185932.03</v>
      </c>
      <c r="CM36">
        <f>IF(SUMIF('Ingredients Backend'!$AG$1:$EM$1,CM$3,'Ingredients Backend'!$AG35:$EM35)&gt;=1,1,0)*$H36</f>
        <v>0</v>
      </c>
      <c r="CN36">
        <f>IF(SUMIF('Ingredients Backend'!$AG$1:$EM$1,CN$3,'Ingredients Backend'!$AG35:$EM35)&gt;=1,1,0)*$H36</f>
        <v>0</v>
      </c>
      <c r="CO36">
        <f>IF(SUMIF('Ingredients Backend'!$AG$1:$EM$1,CO$3,'Ingredients Backend'!$AG35:$EM35)&gt;=1,1,0)*$H36</f>
        <v>0</v>
      </c>
      <c r="CP36">
        <f>IF(SUMIF('Ingredients Backend'!$AG$1:$EM$1,CP$3,'Ingredients Backend'!$AG35:$EM35)&gt;=1,1,0)*$H36</f>
        <v>0</v>
      </c>
      <c r="CQ36">
        <f>IF(SUMIF('Ingredients Backend'!$AG$1:$EM$1,CQ$3,'Ingredients Backend'!$AG35:$EM35)&gt;=1,1,0)*$H36</f>
        <v>0</v>
      </c>
      <c r="CR36">
        <f>IF(SUMIF('Ingredients Backend'!$AG$1:$EM$1,CR$3,'Ingredients Backend'!$AG35:$EM35)&gt;=1,1,0)*$H36</f>
        <v>0</v>
      </c>
      <c r="CS36">
        <f>IF(SUMIF('Ingredients Backend'!$AG$1:$EM$1,CS$3,'Ingredients Backend'!$AG35:$EM35)&gt;=1,1,0)*$H36</f>
        <v>0</v>
      </c>
      <c r="CT36">
        <f>IF(SUMIF('Ingredients Backend'!$AG$1:$EM$1,CT$3,'Ingredients Backend'!$AG35:$EM35)&gt;=1,1,0)*$H36</f>
        <v>185932.03</v>
      </c>
      <c r="CU36">
        <f>IF(SUMIF('Ingredients Backend'!$AG$1:$EM$1,CU$3,'Ingredients Backend'!$AG35:$EM35)&gt;=1,1,0)*$H36</f>
        <v>0</v>
      </c>
      <c r="CV36">
        <f>IF(SUMIF('Ingredients Backend'!$AG$1:$EM$1,CV$3,'Ingredients Backend'!$AG35:$EM35)&gt;=1,1,0)*$H36</f>
        <v>0</v>
      </c>
      <c r="CW36">
        <f>IF(SUMIF('Ingredients Backend'!$AG$1:$EM$1,CW$3,'Ingredients Backend'!$AG35:$EM35)&gt;=1,1,0)*$H36</f>
        <v>0</v>
      </c>
      <c r="CX36">
        <f>IF(SUMIF('Ingredients Backend'!$AG$1:$EM$1,CX$3,'Ingredients Backend'!$AG35:$EM35)&gt;=1,1,0)*$H36</f>
        <v>0</v>
      </c>
      <c r="CY36">
        <f>IF(SUMIF('Ingredients Backend'!$AG$1:$EM$1,CY$3,'Ingredients Backend'!$AG35:$EM35)&gt;=1,1,0)*$H36</f>
        <v>185932.03</v>
      </c>
      <c r="CZ36">
        <f>IF(SUMIF('Ingredients Backend'!$AG$1:$EM$1,CZ$3,'Ingredients Backend'!$AG35:$EM35)&gt;=1,1,0)*$H36</f>
        <v>0</v>
      </c>
      <c r="DA36">
        <f>IF(SUMIF('Ingredients Backend'!$AG$1:$EM$1,DA$3,'Ingredients Backend'!$AG35:$EM35)&gt;=1,1,0)*$H36</f>
        <v>0</v>
      </c>
      <c r="DB36">
        <f>IF(SUMIF('Ingredients Backend'!$AG$1:$EM$1,DB$3,'Ingredients Backend'!$AG35:$EM35)&gt;=1,1,0)*$H36</f>
        <v>0</v>
      </c>
      <c r="DC36">
        <f>IF(SUMIF('Ingredients Backend'!$AG$1:$EM$1,DC$3,'Ingredients Backend'!$AG35:$EM35)&gt;=1,1,0)*$H36</f>
        <v>0</v>
      </c>
      <c r="DD36">
        <f>IF(SUMIF('Ingredients Backend'!$AG$1:$EM$1,DD$3,'Ingredients Backend'!$AG35:$EM35)&gt;=1,1,0)*$H36</f>
        <v>0</v>
      </c>
      <c r="DE36">
        <f>IF(SUMIF('Ingredients Backend'!$AG$1:$EM$1,DE$3,'Ingredients Backend'!$AG35:$EM35)&gt;=1,1,0)*$H36</f>
        <v>0</v>
      </c>
      <c r="DF36">
        <f>IF(SUMIF('Ingredients Backend'!$AG$1:$EM$1,DF$3,'Ingredients Backend'!$AG35:$EM35)&gt;=1,1,0)*$H36</f>
        <v>0</v>
      </c>
      <c r="DG36">
        <f>IF(SUMIF('Ingredients Backend'!$AG$1:$EM$1,DG$3,'Ingredients Backend'!$AG35:$EM35)&gt;=1,1,0)*$H36</f>
        <v>0</v>
      </c>
      <c r="DH36">
        <f>IF(SUMIF('Ingredients Backend'!$AG$1:$EM$1,DH$3,'Ingredients Backend'!$AG35:$EM35)&gt;=1,1,0)*$H36</f>
        <v>0</v>
      </c>
      <c r="DI36">
        <f>IF(SUMIF('Ingredients Backend'!$AG$1:$EM$1,DI$3,'Ingredients Backend'!$AG35:$EM35)&gt;=1,1,0)*$H36</f>
        <v>185932.03</v>
      </c>
      <c r="DJ36">
        <f>IF(SUMIF('Ingredients Backend'!$AG$1:$EM$1,DJ$3,'Ingredients Backend'!$AG35:$EM35)&gt;=1,1,0)*$H36</f>
        <v>185932.03</v>
      </c>
      <c r="DK36">
        <f>IF(SUMIF('Ingredients Backend'!$AG$1:$EM$1,DK$3,'Ingredients Backend'!$AG35:$EM35)&gt;=1,1,0)*$H36</f>
        <v>0</v>
      </c>
      <c r="DL36">
        <f>IF(SUMIF('Ingredients Backend'!$AG$1:$EM$1,DL$3,'Ingredients Backend'!$AG35:$EM35)&gt;=1,1,0)*$H36</f>
        <v>0</v>
      </c>
    </row>
    <row r="37" spans="1:116">
      <c r="A37" s="9" t="str">
        <f>_xlfn.XLOOKUP($E37,'Copy of Raw Data'!$E:$E,'Copy of Raw Data'!A:A,"ERROR",0,1)</f>
        <v>US</v>
      </c>
      <c r="B37" s="9" t="str">
        <f>_xlfn.XLOOKUP($E37,'Copy of Raw Data'!$E:$E,'Copy of Raw Data'!B:B,"ERROR",0,1)</f>
        <v>Hair Mousses</v>
      </c>
      <c r="C37" s="9" t="str">
        <f>_xlfn.XLOOKUP($E37,'Copy of Raw Data'!$E:$E,'Copy of Raw Data'!C:C,"ERROR",0,1)</f>
        <v>KERASTASE</v>
      </c>
      <c r="D37" s="9" t="str">
        <f>_xlfn.XLOOKUP($E37,'Copy of Raw Data'!$E:$E,'Copy of Raw Data'!D:D,"ERROR",0,1)</f>
        <v>www.amazon.com/dp/B00JQNCIYI</v>
      </c>
      <c r="E37" s="9" t="s">
        <v>162</v>
      </c>
      <c r="F37" s="9" t="str">
        <f>_xlfn.XLOOKUP($E37,'Copy of Raw Data'!$E:$E,'Copy of Raw Data'!F:F,"ERROR",0,1)</f>
        <v>KERASTASE Mousse Bouffante Hair Mousse | Volumizing and Bodying Styling Product | Strong Hold | Heat Protectant | With Vitamins | For All Hair Types | 150ml</v>
      </c>
      <c r="G37" s="9">
        <f>_xlfn.XLOOKUP($E37,'Copy of Raw Data'!$E:$E,'Copy of Raw Data'!G:G,"ERROR",0,1)</f>
        <v>5752</v>
      </c>
      <c r="H37" s="9">
        <f>_xlfn.XLOOKUP($E37,'Copy of Raw Data'!$E:$E,'Copy of Raw Data'!H:H,"ERROR",0,1)</f>
        <v>183120.19</v>
      </c>
      <c r="I37" s="9">
        <f>_xlfn.XLOOKUP($E37,'Copy of Raw Data'!$E:$E,'Copy of Raw Data'!I:I,"ERROR",0,1)</f>
        <v>0.00761678353703968</v>
      </c>
      <c r="J37" s="9" t="str">
        <f>_xlfn.XLOOKUP($E37,'Copy of Raw Data'!$E:$E,'Copy of Raw Data'!J:J,"ERROR",0,1)</f>
        <v>Yes</v>
      </c>
      <c r="K37" s="15"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30 to 40</v>
      </c>
      <c r="L37" s="9">
        <f>_xlfn.XLOOKUP($E37,'Copy of Raw Data'!$E:$E,'Copy of Raw Data'!L:L,"ERROR",0,1)</f>
        <v>31.59</v>
      </c>
      <c r="M37" s="15"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30 to 40</v>
      </c>
      <c r="N37" s="9">
        <f>_xlfn.XLOOKUP($E37,'Copy of Raw Data'!$E:$E,'Copy of Raw Data'!N:N,"ERROR",0,1)</f>
        <v>33.46</v>
      </c>
      <c r="O37" s="15"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4% to 6%</v>
      </c>
      <c r="P37" s="16">
        <f t="shared" si="2"/>
        <v>0.0558876270173342</v>
      </c>
      <c r="Q37" s="9">
        <f>_xlfn.XLOOKUP($E37,'Copy of Raw Data'!$E:$E,'Copy of Raw Data'!Q:Q,"ERROR",0,1)</f>
        <v>150</v>
      </c>
      <c r="R37" s="9" t="str">
        <f>_xlfn.XLOOKUP($E37,'Copy of Raw Data'!$E:$E,'Copy of Raw Data'!R:R,"ERROR",0,1)</f>
        <v>ml</v>
      </c>
      <c r="S37" s="17">
        <f t="shared" si="3"/>
        <v>6.23076923076923</v>
      </c>
      <c r="T37" s="9" t="str">
        <f t="array" ref="T37">_xlfn.IFS(AND(S37&gt;0,S37&lt;=0.05),"0 to 0.05",AND(S37&gt;0.05,S37&lt;=0.1),"0.05 to 0.1",AND(S37&gt;0.1,S37&lt;=0.2),"0.1 to 0.2",AND(S37&gt;0.2,S37&lt;=0.3),"0.2 to 0.3",AND(S37&gt;0.3,S37&lt;=0.4),"0.3 to 0.4",AND(S37&gt;0.4,S37&lt;=0.5),"0.4 to 0.5",AND(S37&gt;0.5,S37&lt;=0.75),"0.5 to 0.75",AND(S37&gt;0.75,S37&lt;=1),"0.75 to 1",AND(S37&gt;1,S37&lt;=2),"1 to 2",AND(S37&gt;2,S37&lt;=3),"2 to 3",AND(S37&gt;3,S37&lt;=4),"3 to 4",AND(S37&gt;4,S37&lt;=5),"4 to 5",AND(S37&gt;5,S37&lt;=10),"5 to 10",S37&gt;10,"10+")</f>
        <v>5 to 10</v>
      </c>
      <c r="U37" s="17"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0.2 to 0.3</v>
      </c>
      <c r="V37" s="17">
        <f t="shared" si="4"/>
        <v>0.22318584790945</v>
      </c>
      <c r="W37" s="17"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0.2 to 0.3</v>
      </c>
      <c r="X37" s="17">
        <f t="shared" si="5"/>
        <v>0.21071252048594</v>
      </c>
      <c r="Y37" s="9"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4 to 6</v>
      </c>
      <c r="Z37" s="17">
        <f t="array" ref="Z37">_xlfn.IFS(AA37="oz",_xlfn.IFS(R37="oz",Q37,R37="fl oz",Q37*1.04,R37="ml",Q37*0.0338),AA37="fl oz",_xlfn.IFS(R37="oz",Q37/1.04,R37="fl oz",Q37,R37="ml",Q37*0.0338/1.04),AA37="ml",_xlfn.IFS(R37="oz",Q37/0.0338,R37="fl oz",Q37*1.04/0.0338,R37="ml",Q37))</f>
        <v>5.07</v>
      </c>
      <c r="AA37" s="9" t="str">
        <f>_xlfn.XLOOKUP($E37,'Copy of Raw Data'!$E:$E,'Copy of Raw Data'!AA:AA,"ERROR",0,1)</f>
        <v>oz</v>
      </c>
      <c r="AB37" s="9" t="str">
        <f>_xlfn.XLOOKUP($E37,'Copy of Raw Data'!$E:$E,'Copy of Raw Data'!AB:AB,"ERROR",0,1)</f>
        <v>Spray Can</v>
      </c>
      <c r="AC37" s="9" t="str">
        <f>_xlfn.XLOOKUP($E37,'Copy of Raw Data'!$E:$E,'Copy of Raw Data'!AC:AC,"ERROR",0,1)</f>
        <v>Pack of 1</v>
      </c>
      <c r="AD37" s="9" t="str">
        <f>_xlfn.XLOOKUP($E37,'Copy of Raw Data'!$E:$E,'Copy of Raw Data'!AD:AD,"ERROR",0,1)</f>
        <v>Volumizing, Hold, Heat Protection, Long Lasting, Humidity Protection</v>
      </c>
      <c r="AE37" s="9" t="str">
        <f>_xlfn.XLOOKUP($E37,'Copy of Raw Data'!$E:$E,'Copy of Raw Data'!AO:AO,"ERROR",0,1)</f>
        <v>Paraben Free</v>
      </c>
      <c r="AF37" s="9" t="str">
        <f>_xlfn.XLOOKUP($E37,'Copy of Raw Data'!$E:$E,'Copy of Raw Data'!AZ:AZ,"ERROR",0,1)</f>
        <v>Water, Castor Oil, Tocopherol, Cetrimonium Choride, Safflower, Geraniol, Collagen</v>
      </c>
      <c r="AG37">
        <f>IF(SUMIF('Ingredients Backend'!$AG$1:$EM$1,AG$3,'Ingredients Backend'!$AG36:$EM36)&gt;=1,1,0)*$H37</f>
        <v>0</v>
      </c>
      <c r="AH37">
        <f>IF(SUMIF('Ingredients Backend'!$AG$1:$EM$1,AH$3,'Ingredients Backend'!$AG36:$EM36)&gt;=1,1,0)*$H37</f>
        <v>0</v>
      </c>
      <c r="AI37">
        <f>IF(SUMIF('Ingredients Backend'!$AG$1:$EM$1,AI$3,'Ingredients Backend'!$AG36:$EM36)&gt;=1,1,0)*$H37</f>
        <v>0</v>
      </c>
      <c r="AJ37">
        <f>IF(SUMIF('Ingredients Backend'!$AG$1:$EM$1,AJ$3,'Ingredients Backend'!$AG36:$EM36)&gt;=1,1,0)*$H37</f>
        <v>0</v>
      </c>
      <c r="AK37">
        <f>IF(SUMIF('Ingredients Backend'!$AG$1:$EM$1,AK$3,'Ingredients Backend'!$AG36:$EM36)&gt;=1,1,0)*$H37</f>
        <v>0</v>
      </c>
      <c r="AL37">
        <f>IF(SUMIF('Ingredients Backend'!$AG$1:$EM$1,AL$3,'Ingredients Backend'!$AG36:$EM36)&gt;=1,1,0)*$H37</f>
        <v>0</v>
      </c>
      <c r="AM37">
        <f>IF(SUMIF('Ingredients Backend'!$AG$1:$EM$1,AM$3,'Ingredients Backend'!$AG36:$EM36)&gt;=1,1,0)*$H37</f>
        <v>0</v>
      </c>
      <c r="AN37">
        <f>IF(SUMIF('Ingredients Backend'!$AG$1:$EM$1,AN$3,'Ingredients Backend'!$AG36:$EM36)&gt;=1,1,0)*$H37</f>
        <v>0</v>
      </c>
      <c r="AO37">
        <f>IF(SUMIF('Ingredients Backend'!$AG$1:$EM$1,AO$3,'Ingredients Backend'!$AG36:$EM36)&gt;=1,1,0)*$H37</f>
        <v>0</v>
      </c>
      <c r="AP37">
        <f>IF(SUMIF('Ingredients Backend'!$AG$1:$EM$1,AP$3,'Ingredients Backend'!$AG36:$EM36)&gt;=1,1,0)*$H37</f>
        <v>0</v>
      </c>
      <c r="AQ37">
        <f>IF(SUMIF('Ingredients Backend'!$AG$1:$EM$1,AQ$3,'Ingredients Backend'!$AG36:$EM36)&gt;=1,1,0)*$H37</f>
        <v>0</v>
      </c>
      <c r="AR37">
        <f>IF(SUMIF('Ingredients Backend'!$AG$1:$EM$1,AR$3,'Ingredients Backend'!$AG36:$EM36)&gt;=1,1,0)*$H37</f>
        <v>0</v>
      </c>
      <c r="AS37">
        <f>IF(SUMIF('Ingredients Backend'!$AG$1:$EM$1,AS$3,'Ingredients Backend'!$AG36:$EM36)&gt;=1,1,0)*$H37</f>
        <v>0</v>
      </c>
      <c r="AT37">
        <f>IF(SUMIF('Ingredients Backend'!$AG$1:$EM$1,AT$3,'Ingredients Backend'!$AG36:$EM36)&gt;=1,1,0)*$H37</f>
        <v>183120.19</v>
      </c>
      <c r="AU37">
        <f>IF(SUMIF('Ingredients Backend'!$AG$1:$EM$1,AU$3,'Ingredients Backend'!$AG36:$EM36)&gt;=1,1,0)*$H37</f>
        <v>0</v>
      </c>
      <c r="AV37">
        <f>IF(SUMIF('Ingredients Backend'!$AG$1:$EM$1,AV$3,'Ingredients Backend'!$AG36:$EM36)&gt;=1,1,0)*$H37</f>
        <v>183120.19</v>
      </c>
      <c r="AW37">
        <f>IF(SUMIF('Ingredients Backend'!$AG$1:$EM$1,AW$3,'Ingredients Backend'!$AG36:$EM36)&gt;=1,1,0)*$H37</f>
        <v>0</v>
      </c>
      <c r="AX37">
        <f>IF(SUMIF('Ingredients Backend'!$AG$1:$EM$1,AX$3,'Ingredients Backend'!$AG36:$EM36)&gt;=1,1,0)*$H37</f>
        <v>0</v>
      </c>
      <c r="AY37">
        <f>IF(SUMIF('Ingredients Backend'!$AG$1:$EM$1,AY$3,'Ingredients Backend'!$AG36:$EM36)&gt;=1,1,0)*$H37</f>
        <v>0</v>
      </c>
      <c r="AZ37">
        <f>IF(SUMIF('Ingredients Backend'!$AG$1:$EM$1,AZ$3,'Ingredients Backend'!$AG36:$EM36)&gt;=1,1,0)*$H37</f>
        <v>0</v>
      </c>
      <c r="BA37">
        <f>IF(SUMIF('Ingredients Backend'!$AG$1:$EM$1,BA$3,'Ingredients Backend'!$AG36:$EM36)&gt;=1,1,0)*$H37</f>
        <v>183120.19</v>
      </c>
      <c r="BB37">
        <f>IF(SUMIF('Ingredients Backend'!$AG$1:$EM$1,BB$3,'Ingredients Backend'!$AG36:$EM36)&gt;=1,1,0)*$H37</f>
        <v>0</v>
      </c>
      <c r="BC37">
        <f>IF(SUMIF('Ingredients Backend'!$AG$1:$EM$1,BC$3,'Ingredients Backend'!$AG36:$EM36)&gt;=1,1,0)*$H37</f>
        <v>0</v>
      </c>
      <c r="BD37">
        <f>IF(SUMIF('Ingredients Backend'!$AG$1:$EM$1,BD$3,'Ingredients Backend'!$AG36:$EM36)&gt;=1,1,0)*$H37</f>
        <v>0</v>
      </c>
      <c r="BE37">
        <f>IF(SUMIF('Ingredients Backend'!$AG$1:$EM$1,BE$3,'Ingredients Backend'!$AG36:$EM36)&gt;=1,1,0)*$H37</f>
        <v>0</v>
      </c>
      <c r="BF37">
        <f>IF(SUMIF('Ingredients Backend'!$AG$1:$EM$1,BF$3,'Ingredients Backend'!$AG36:$EM36)&gt;=1,1,0)*$H37</f>
        <v>0</v>
      </c>
      <c r="BG37">
        <f>IF(SUMIF('Ingredients Backend'!$AG$1:$EM$1,BG$3,'Ingredients Backend'!$AG36:$EM36)&gt;=1,1,0)*$H37</f>
        <v>0</v>
      </c>
      <c r="BH37">
        <f>IF(SUMIF('Ingredients Backend'!$AG$1:$EM$1,BH$3,'Ingredients Backend'!$AG36:$EM36)&gt;=1,1,0)*$H37</f>
        <v>0</v>
      </c>
      <c r="BI37">
        <f>IF(SUMIF('Ingredients Backend'!$AG$1:$EM$1,BI$3,'Ingredients Backend'!$AG36:$EM36)&gt;=1,1,0)*$H37</f>
        <v>183120.19</v>
      </c>
      <c r="BJ37">
        <f>IF(SUMIF('Ingredients Backend'!$AG$1:$EM$1,BJ$3,'Ingredients Backend'!$AG36:$EM36)&gt;=1,1,0)*$H37</f>
        <v>0</v>
      </c>
      <c r="BK37">
        <f>IF(SUMIF('Ingredients Backend'!$AG$1:$EM$1,BK$3,'Ingredients Backend'!$AG36:$EM36)&gt;=1,1,0)*$H37</f>
        <v>0</v>
      </c>
      <c r="BL37">
        <f>IF(SUMIF('Ingredients Backend'!$AG$1:$EM$1,BL$3,'Ingredients Backend'!$AG36:$EM36)&gt;=1,1,0)*$H37</f>
        <v>0</v>
      </c>
      <c r="BM37">
        <f>IF(SUMIF('Ingredients Backend'!$AG$1:$EM$1,BM$3,'Ingredients Backend'!$AG36:$EM36)&gt;=1,1,0)*$H37</f>
        <v>0</v>
      </c>
      <c r="BN37">
        <f>IF(SUMIF('Ingredients Backend'!$AG$1:$EM$1,BN$3,'Ingredients Backend'!$AG36:$EM36)&gt;=1,1,0)*$H37</f>
        <v>0</v>
      </c>
      <c r="BO37">
        <f>IF(SUMIF('Ingredients Backend'!$AG$1:$EM$1,BO$3,'Ingredients Backend'!$AG36:$EM36)&gt;=1,1,0)*$H37</f>
        <v>0</v>
      </c>
      <c r="BP37">
        <f>IF(SUMIF('Ingredients Backend'!$AG$1:$EM$1,BP$3,'Ingredients Backend'!$AG36:$EM36)&gt;=1,1,0)*$H37</f>
        <v>0</v>
      </c>
      <c r="BQ37">
        <f>IF(SUMIF('Ingredients Backend'!$AG$1:$EM$1,BQ$3,'Ingredients Backend'!$AG36:$EM36)&gt;=1,1,0)*$H37</f>
        <v>0</v>
      </c>
      <c r="BR37">
        <f>IF(SUMIF('Ingredients Backend'!$AG$1:$EM$1,BR$3,'Ingredients Backend'!$AG36:$EM36)&gt;=1,1,0)*$H37</f>
        <v>0</v>
      </c>
      <c r="BS37">
        <f>IF(SUMIF('Ingredients Backend'!$AG$1:$EM$1,BS$3,'Ingredients Backend'!$AG36:$EM36)&gt;=1,1,0)*$H37</f>
        <v>0</v>
      </c>
      <c r="BT37">
        <f>IF(SUMIF('Ingredients Backend'!$AG$1:$EM$1,BT$3,'Ingredients Backend'!$AG36:$EM36)&gt;=1,1,0)*$H37</f>
        <v>0</v>
      </c>
      <c r="BU37">
        <f>IF(SUMIF('Ingredients Backend'!$AG$1:$EM$1,BU$3,'Ingredients Backend'!$AG36:$EM36)&gt;=1,1,0)*$H37</f>
        <v>0</v>
      </c>
      <c r="BV37">
        <f>IF(SUMIF('Ingredients Backend'!$AG$1:$EM$1,BV$3,'Ingredients Backend'!$AG36:$EM36)&gt;=1,1,0)*$H37</f>
        <v>0</v>
      </c>
      <c r="BW37">
        <f>IF(SUMIF('Ingredients Backend'!$AG$1:$EM$1,BW$3,'Ingredients Backend'!$AG36:$EM36)&gt;=1,1,0)*$H37</f>
        <v>0</v>
      </c>
      <c r="BX37">
        <f>IF(SUMIF('Ingredients Backend'!$AG$1:$EM$1,BX$3,'Ingredients Backend'!$AG36:$EM36)&gt;=1,1,0)*$H37</f>
        <v>0</v>
      </c>
      <c r="BY37">
        <f>IF(SUMIF('Ingredients Backend'!$AG$1:$EM$1,BY$3,'Ingredients Backend'!$AG36:$EM36)&gt;=1,1,0)*$H37</f>
        <v>0</v>
      </c>
      <c r="BZ37">
        <f>IF(SUMIF('Ingredients Backend'!$AG$1:$EM$1,BZ$3,'Ingredients Backend'!$AG36:$EM36)&gt;=1,1,0)*$H37</f>
        <v>0</v>
      </c>
      <c r="CA37">
        <f>IF(SUMIF('Ingredients Backend'!$AG$1:$EM$1,CA$3,'Ingredients Backend'!$AG36:$EM36)&gt;=1,1,0)*$H37</f>
        <v>0</v>
      </c>
      <c r="CB37">
        <f>IF(SUMIF('Ingredients Backend'!$AG$1:$EM$1,CB$3,'Ingredients Backend'!$AG36:$EM36)&gt;=1,1,0)*$H37</f>
        <v>0</v>
      </c>
      <c r="CC37">
        <f>IF(SUMIF('Ingredients Backend'!$AG$1:$EM$1,CC$3,'Ingredients Backend'!$AG36:$EM36)&gt;=1,1,0)*$H37</f>
        <v>0</v>
      </c>
      <c r="CD37">
        <f>IF(SUMIF('Ingredients Backend'!$AG$1:$EM$1,CD$3,'Ingredients Backend'!$AG36:$EM36)&gt;=1,1,0)*$H37</f>
        <v>0</v>
      </c>
      <c r="CE37">
        <f>IF(SUMIF('Ingredients Backend'!$AG$1:$EM$1,CE$3,'Ingredients Backend'!$AG36:$EM36)&gt;=1,1,0)*$H37</f>
        <v>0</v>
      </c>
      <c r="CF37">
        <f>IF(SUMIF('Ingredients Backend'!$AG$1:$EM$1,CF$3,'Ingredients Backend'!$AG36:$EM36)&gt;=1,1,0)*$H37</f>
        <v>0</v>
      </c>
      <c r="CG37">
        <f>IF(SUMIF('Ingredients Backend'!$AG$1:$EM$1,CG$3,'Ingredients Backend'!$AG36:$EM36)&gt;=1,1,0)*$H37</f>
        <v>0</v>
      </c>
      <c r="CH37">
        <f>IF(SUMIF('Ingredients Backend'!$AG$1:$EM$1,CH$3,'Ingredients Backend'!$AG36:$EM36)&gt;=1,1,0)*$H37</f>
        <v>0</v>
      </c>
      <c r="CI37">
        <f>IF(SUMIF('Ingredients Backend'!$AG$1:$EM$1,CI$3,'Ingredients Backend'!$AG36:$EM36)&gt;=1,1,0)*$H37</f>
        <v>0</v>
      </c>
      <c r="CJ37">
        <f>IF(SUMIF('Ingredients Backend'!$AG$1:$EM$1,CJ$3,'Ingredients Backend'!$AG36:$EM36)&gt;=1,1,0)*$H37</f>
        <v>0</v>
      </c>
      <c r="CK37">
        <f>IF(SUMIF('Ingredients Backend'!$AG$1:$EM$1,CK$3,'Ingredients Backend'!$AG36:$EM36)&gt;=1,1,0)*$H37</f>
        <v>0</v>
      </c>
      <c r="CL37">
        <f>IF(SUMIF('Ingredients Backend'!$AG$1:$EM$1,CL$3,'Ingredients Backend'!$AG36:$EM36)&gt;=1,1,0)*$H37</f>
        <v>0</v>
      </c>
      <c r="CM37">
        <f>IF(SUMIF('Ingredients Backend'!$AG$1:$EM$1,CM$3,'Ingredients Backend'!$AG36:$EM36)&gt;=1,1,0)*$H37</f>
        <v>0</v>
      </c>
      <c r="CN37">
        <f>IF(SUMIF('Ingredients Backend'!$AG$1:$EM$1,CN$3,'Ingredients Backend'!$AG36:$EM36)&gt;=1,1,0)*$H37</f>
        <v>0</v>
      </c>
      <c r="CO37">
        <f>IF(SUMIF('Ingredients Backend'!$AG$1:$EM$1,CO$3,'Ingredients Backend'!$AG36:$EM36)&gt;=1,1,0)*$H37</f>
        <v>0</v>
      </c>
      <c r="CP37">
        <f>IF(SUMIF('Ingredients Backend'!$AG$1:$EM$1,CP$3,'Ingredients Backend'!$AG36:$EM36)&gt;=1,1,0)*$H37</f>
        <v>0</v>
      </c>
      <c r="CQ37">
        <f>IF(SUMIF('Ingredients Backend'!$AG$1:$EM$1,CQ$3,'Ingredients Backend'!$AG36:$EM36)&gt;=1,1,0)*$H37</f>
        <v>183120.19</v>
      </c>
      <c r="CR37">
        <f>IF(SUMIF('Ingredients Backend'!$AG$1:$EM$1,CR$3,'Ingredients Backend'!$AG36:$EM36)&gt;=1,1,0)*$H37</f>
        <v>0</v>
      </c>
      <c r="CS37">
        <f>IF(SUMIF('Ingredients Backend'!$AG$1:$EM$1,CS$3,'Ingredients Backend'!$AG36:$EM36)&gt;=1,1,0)*$H37</f>
        <v>0</v>
      </c>
      <c r="CT37">
        <f>IF(SUMIF('Ingredients Backend'!$AG$1:$EM$1,CT$3,'Ingredients Backend'!$AG36:$EM36)&gt;=1,1,0)*$H37</f>
        <v>0</v>
      </c>
      <c r="CU37">
        <f>IF(SUMIF('Ingredients Backend'!$AG$1:$EM$1,CU$3,'Ingredients Backend'!$AG36:$EM36)&gt;=1,1,0)*$H37</f>
        <v>0</v>
      </c>
      <c r="CV37">
        <f>IF(SUMIF('Ingredients Backend'!$AG$1:$EM$1,CV$3,'Ingredients Backend'!$AG36:$EM36)&gt;=1,1,0)*$H37</f>
        <v>0</v>
      </c>
      <c r="CW37">
        <f>IF(SUMIF('Ingredients Backend'!$AG$1:$EM$1,CW$3,'Ingredients Backend'!$AG36:$EM36)&gt;=1,1,0)*$H37</f>
        <v>0</v>
      </c>
      <c r="CX37">
        <f>IF(SUMIF('Ingredients Backend'!$AG$1:$EM$1,CX$3,'Ingredients Backend'!$AG36:$EM36)&gt;=1,1,0)*$H37</f>
        <v>0</v>
      </c>
      <c r="CY37">
        <f>IF(SUMIF('Ingredients Backend'!$AG$1:$EM$1,CY$3,'Ingredients Backend'!$AG36:$EM36)&gt;=1,1,0)*$H37</f>
        <v>0</v>
      </c>
      <c r="CZ37">
        <f>IF(SUMIF('Ingredients Backend'!$AG$1:$EM$1,CZ$3,'Ingredients Backend'!$AG36:$EM36)&gt;=1,1,0)*$H37</f>
        <v>0</v>
      </c>
      <c r="DA37">
        <f>IF(SUMIF('Ingredients Backend'!$AG$1:$EM$1,DA$3,'Ingredients Backend'!$AG36:$EM36)&gt;=1,1,0)*$H37</f>
        <v>0</v>
      </c>
      <c r="DB37">
        <f>IF(SUMIF('Ingredients Backend'!$AG$1:$EM$1,DB$3,'Ingredients Backend'!$AG36:$EM36)&gt;=1,1,0)*$H37</f>
        <v>0</v>
      </c>
      <c r="DC37">
        <f>IF(SUMIF('Ingredients Backend'!$AG$1:$EM$1,DC$3,'Ingredients Backend'!$AG36:$EM36)&gt;=1,1,0)*$H37</f>
        <v>183120.19</v>
      </c>
      <c r="DD37">
        <f>IF(SUMIF('Ingredients Backend'!$AG$1:$EM$1,DD$3,'Ingredients Backend'!$AG36:$EM36)&gt;=1,1,0)*$H37</f>
        <v>0</v>
      </c>
      <c r="DE37">
        <f>IF(SUMIF('Ingredients Backend'!$AG$1:$EM$1,DE$3,'Ingredients Backend'!$AG36:$EM36)&gt;=1,1,0)*$H37</f>
        <v>0</v>
      </c>
      <c r="DF37">
        <f>IF(SUMIF('Ingredients Backend'!$AG$1:$EM$1,DF$3,'Ingredients Backend'!$AG36:$EM36)&gt;=1,1,0)*$H37</f>
        <v>0</v>
      </c>
      <c r="DG37">
        <f>IF(SUMIF('Ingredients Backend'!$AG$1:$EM$1,DG$3,'Ingredients Backend'!$AG36:$EM36)&gt;=1,1,0)*$H37</f>
        <v>0</v>
      </c>
      <c r="DH37">
        <f>IF(SUMIF('Ingredients Backend'!$AG$1:$EM$1,DH$3,'Ingredients Backend'!$AG36:$EM36)&gt;=1,1,0)*$H37</f>
        <v>0</v>
      </c>
      <c r="DI37">
        <f>IF(SUMIF('Ingredients Backend'!$AG$1:$EM$1,DI$3,'Ingredients Backend'!$AG36:$EM36)&gt;=1,1,0)*$H37</f>
        <v>183120.19</v>
      </c>
      <c r="DJ37">
        <f>IF(SUMIF('Ingredients Backend'!$AG$1:$EM$1,DJ$3,'Ingredients Backend'!$AG36:$EM36)&gt;=1,1,0)*$H37</f>
        <v>0</v>
      </c>
      <c r="DK37">
        <f>IF(SUMIF('Ingredients Backend'!$AG$1:$EM$1,DK$3,'Ingredients Backend'!$AG36:$EM36)&gt;=1,1,0)*$H37</f>
        <v>0</v>
      </c>
      <c r="DL37">
        <f>IF(SUMIF('Ingredients Backend'!$AG$1:$EM$1,DL$3,'Ingredients Backend'!$AG36:$EM36)&gt;=1,1,0)*$H37</f>
        <v>0</v>
      </c>
    </row>
    <row r="38" spans="1:116">
      <c r="A38" s="9" t="str">
        <f>_xlfn.XLOOKUP($E38,'Copy of Raw Data'!$E:$E,'Copy of Raw Data'!A:A,"ERROR",0,1)</f>
        <v>US</v>
      </c>
      <c r="B38" s="9" t="str">
        <f>_xlfn.XLOOKUP($E38,'Copy of Raw Data'!$E:$E,'Copy of Raw Data'!B:B,"ERROR",0,1)</f>
        <v>Hair Mousses</v>
      </c>
      <c r="C38" s="9" t="str">
        <f>_xlfn.XLOOKUP($E38,'Copy of Raw Data'!$E:$E,'Copy of Raw Data'!C:C,"ERROR",0,1)</f>
        <v>r+co</v>
      </c>
      <c r="D38" s="9" t="str">
        <f>_xlfn.XLOOKUP($E38,'Copy of Raw Data'!$E:$E,'Copy of Raw Data'!D:D,"ERROR",0,1)</f>
        <v>www.amazon.com/dp/B01695VXTQ</v>
      </c>
      <c r="E38" s="9" t="s">
        <v>166</v>
      </c>
      <c r="F38" s="9" t="str">
        <f>_xlfn.XLOOKUP($E38,'Copy of Raw Data'!$E:$E,'Copy of Raw Data'!F:F,"ERROR",0,1)</f>
        <v>R+Co Aircraft Pomade Mousse</v>
      </c>
      <c r="G38" s="9">
        <f>_xlfn.XLOOKUP($E38,'Copy of Raw Data'!$E:$E,'Copy of Raw Data'!G:G,"ERROR",0,1)</f>
        <v>5329</v>
      </c>
      <c r="H38" s="9">
        <f>_xlfn.XLOOKUP($E38,'Copy of Raw Data'!$E:$E,'Copy of Raw Data'!H:H,"ERROR",0,1)</f>
        <v>179157.1</v>
      </c>
      <c r="I38" s="9">
        <f>_xlfn.XLOOKUP($E38,'Copy of Raw Data'!$E:$E,'Copy of Raw Data'!I:I,"ERROR",0,1)</f>
        <v>0.00750856742588726</v>
      </c>
      <c r="J38" s="9" t="str">
        <f>_xlfn.XLOOKUP($E38,'Copy of Raw Data'!$E:$E,'Copy of Raw Data'!J:J,"ERROR",0,1)</f>
        <v>Yes</v>
      </c>
      <c r="K38" s="15"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30 to 40</v>
      </c>
      <c r="L38" s="9">
        <f>_xlfn.XLOOKUP($E38,'Copy of Raw Data'!$E:$E,'Copy of Raw Data'!L:L,"ERROR",0,1)</f>
        <v>34.19</v>
      </c>
      <c r="M38" s="15"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30 to 40</v>
      </c>
      <c r="N38" s="9">
        <f>_xlfn.XLOOKUP($E38,'Copy of Raw Data'!$E:$E,'Copy of Raw Data'!N:N,"ERROR",0,1)</f>
        <v>36</v>
      </c>
      <c r="O38" s="15"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4% to 6%</v>
      </c>
      <c r="P38" s="16">
        <f t="shared" si="2"/>
        <v>0.0502777777777778</v>
      </c>
      <c r="Q38" s="9">
        <f>_xlfn.XLOOKUP($E38,'Copy of Raw Data'!$E:$E,'Copy of Raw Data'!Q:Q,"ERROR",0,1)</f>
        <v>5.6</v>
      </c>
      <c r="R38" s="9" t="str">
        <f>_xlfn.XLOOKUP($E38,'Copy of Raw Data'!$E:$E,'Copy of Raw Data'!R:R,"ERROR",0,1)</f>
        <v>oz</v>
      </c>
      <c r="S38" s="17">
        <f t="shared" si="3"/>
        <v>6.10535714285714</v>
      </c>
      <c r="T38" s="9" t="str">
        <f t="array" ref="T38">_xlfn.IFS(AND(S38&gt;0,S38&lt;=0.05),"0 to 0.05",AND(S38&gt;0.05,S38&lt;=0.1),"0.05 to 0.1",AND(S38&gt;0.1,S38&lt;=0.2),"0.1 to 0.2",AND(S38&gt;0.2,S38&lt;=0.3),"0.2 to 0.3",AND(S38&gt;0.3,S38&lt;=0.4),"0.3 to 0.4",AND(S38&gt;0.4,S38&lt;=0.5),"0.4 to 0.5",AND(S38&gt;0.5,S38&lt;=0.75),"0.5 to 0.75",AND(S38&gt;0.75,S38&lt;=1),"0.75 to 1",AND(S38&gt;1,S38&lt;=2),"1 to 2",AND(S38&gt;2,S38&lt;=3),"2 to 3",AND(S38&gt;3,S38&lt;=4),"3 to 4",AND(S38&gt;4,S38&lt;=5),"4 to 5",AND(S38&gt;5,S38&lt;=10),"5 to 10",S38&gt;10,"10+")</f>
        <v>5 to 10</v>
      </c>
      <c r="U38" s="17"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0.2 to 0.3</v>
      </c>
      <c r="V38" s="17">
        <f t="shared" si="4"/>
        <v>0.217401806850573</v>
      </c>
      <c r="W38" s="17"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0.2 to 0.3</v>
      </c>
      <c r="X38" s="17">
        <f t="shared" si="5"/>
        <v>0.206471327117252</v>
      </c>
      <c r="Y38" s="9"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4 to 6</v>
      </c>
      <c r="Z38" s="17">
        <f t="array" ref="Z38">_xlfn.IFS(AA38="oz",_xlfn.IFS(R38="oz",Q38,R38="fl oz",Q38*1.04,R38="ml",Q38*0.0338),AA38="fl oz",_xlfn.IFS(R38="oz",Q38/1.04,R38="fl oz",Q38,R38="ml",Q38*0.0338/1.04),AA38="ml",_xlfn.IFS(R38="oz",Q38/0.0338,R38="fl oz",Q38*1.04/0.0338,R38="ml",Q38))</f>
        <v>5.6</v>
      </c>
      <c r="AA38" s="9" t="str">
        <f>_xlfn.XLOOKUP($E38,'Copy of Raw Data'!$E:$E,'Copy of Raw Data'!AA:AA,"ERROR",0,1)</f>
        <v>oz</v>
      </c>
      <c r="AB38" s="9" t="str">
        <f>_xlfn.XLOOKUP($E38,'Copy of Raw Data'!$E:$E,'Copy of Raw Data'!AB:AB,"ERROR",0,1)</f>
        <v>Spray Can</v>
      </c>
      <c r="AC38" s="9" t="str">
        <f>_xlfn.XLOOKUP($E38,'Copy of Raw Data'!$E:$E,'Copy of Raw Data'!AC:AC,"ERROR",0,1)</f>
        <v>Pack of 1</v>
      </c>
      <c r="AD38" s="9" t="str">
        <f>_xlfn.XLOOKUP($E38,'Copy of Raw Data'!$E:$E,'Copy of Raw Data'!AD:AD,"ERROR",0,1)</f>
        <v>Curl Enhancing, Volumizing, Shine, Moisturizing</v>
      </c>
      <c r="AE38" s="9" t="str">
        <f>_xlfn.XLOOKUP($E38,'Copy of Raw Data'!$E:$E,'Copy of Raw Data'!AO:AO,"ERROR",0,1)</f>
        <v>Paraben Free, Phthalate Free, Sulfate Free, Cruelty Free, Petrolatum Free, Mineral Oil Free, Gluten Free, Vegan</v>
      </c>
      <c r="AF38" s="9" t="str">
        <f>_xlfn.XLOOKUP($E38,'Copy of Raw Data'!$E:$E,'Copy of Raw Data'!AZ:AZ,"ERROR",0,1)</f>
        <v>Vegetable Protein, Neem, Papaya</v>
      </c>
      <c r="AG38">
        <f>IF(SUMIF('Ingredients Backend'!$AG$1:$EM$1,AG$3,'Ingredients Backend'!$AG37:$EM37)&gt;=1,1,0)*$H38</f>
        <v>0</v>
      </c>
      <c r="AH38">
        <f>IF(SUMIF('Ingredients Backend'!$AG$1:$EM$1,AH$3,'Ingredients Backend'!$AG37:$EM37)&gt;=1,1,0)*$H38</f>
        <v>0</v>
      </c>
      <c r="AI38">
        <f>IF(SUMIF('Ingredients Backend'!$AG$1:$EM$1,AI$3,'Ingredients Backend'!$AG37:$EM37)&gt;=1,1,0)*$H38</f>
        <v>0</v>
      </c>
      <c r="AJ38">
        <f>IF(SUMIF('Ingredients Backend'!$AG$1:$EM$1,AJ$3,'Ingredients Backend'!$AG37:$EM37)&gt;=1,1,0)*$H38</f>
        <v>0</v>
      </c>
      <c r="AK38">
        <f>IF(SUMIF('Ingredients Backend'!$AG$1:$EM$1,AK$3,'Ingredients Backend'!$AG37:$EM37)&gt;=1,1,0)*$H38</f>
        <v>0</v>
      </c>
      <c r="AL38">
        <f>IF(SUMIF('Ingredients Backend'!$AG$1:$EM$1,AL$3,'Ingredients Backend'!$AG37:$EM37)&gt;=1,1,0)*$H38</f>
        <v>0</v>
      </c>
      <c r="AM38">
        <f>IF(SUMIF('Ingredients Backend'!$AG$1:$EM$1,AM$3,'Ingredients Backend'!$AG37:$EM37)&gt;=1,1,0)*$H38</f>
        <v>0</v>
      </c>
      <c r="AN38">
        <f>IF(SUMIF('Ingredients Backend'!$AG$1:$EM$1,AN$3,'Ingredients Backend'!$AG37:$EM37)&gt;=1,1,0)*$H38</f>
        <v>0</v>
      </c>
      <c r="AO38">
        <f>IF(SUMIF('Ingredients Backend'!$AG$1:$EM$1,AO$3,'Ingredients Backend'!$AG37:$EM37)&gt;=1,1,0)*$H38</f>
        <v>0</v>
      </c>
      <c r="AP38">
        <f>IF(SUMIF('Ingredients Backend'!$AG$1:$EM$1,AP$3,'Ingredients Backend'!$AG37:$EM37)&gt;=1,1,0)*$H38</f>
        <v>0</v>
      </c>
      <c r="AQ38">
        <f>IF(SUMIF('Ingredients Backend'!$AG$1:$EM$1,AQ$3,'Ingredients Backend'!$AG37:$EM37)&gt;=1,1,0)*$H38</f>
        <v>0</v>
      </c>
      <c r="AR38">
        <f>IF(SUMIF('Ingredients Backend'!$AG$1:$EM$1,AR$3,'Ingredients Backend'!$AG37:$EM37)&gt;=1,1,0)*$H38</f>
        <v>0</v>
      </c>
      <c r="AS38">
        <f>IF(SUMIF('Ingredients Backend'!$AG$1:$EM$1,AS$3,'Ingredients Backend'!$AG37:$EM37)&gt;=1,1,0)*$H38</f>
        <v>0</v>
      </c>
      <c r="AT38">
        <f>IF(SUMIF('Ingredients Backend'!$AG$1:$EM$1,AT$3,'Ingredients Backend'!$AG37:$EM37)&gt;=1,1,0)*$H38</f>
        <v>0</v>
      </c>
      <c r="AU38">
        <f>IF(SUMIF('Ingredients Backend'!$AG$1:$EM$1,AU$3,'Ingredients Backend'!$AG37:$EM37)&gt;=1,1,0)*$H38</f>
        <v>0</v>
      </c>
      <c r="AV38">
        <f>IF(SUMIF('Ingredients Backend'!$AG$1:$EM$1,AV$3,'Ingredients Backend'!$AG37:$EM37)&gt;=1,1,0)*$H38</f>
        <v>0</v>
      </c>
      <c r="AW38">
        <f>IF(SUMIF('Ingredients Backend'!$AG$1:$EM$1,AW$3,'Ingredients Backend'!$AG37:$EM37)&gt;=1,1,0)*$H38</f>
        <v>0</v>
      </c>
      <c r="AX38">
        <f>IF(SUMIF('Ingredients Backend'!$AG$1:$EM$1,AX$3,'Ingredients Backend'!$AG37:$EM37)&gt;=1,1,0)*$H38</f>
        <v>0</v>
      </c>
      <c r="AY38">
        <f>IF(SUMIF('Ingredients Backend'!$AG$1:$EM$1,AY$3,'Ingredients Backend'!$AG37:$EM37)&gt;=1,1,0)*$H38</f>
        <v>0</v>
      </c>
      <c r="AZ38">
        <f>IF(SUMIF('Ingredients Backend'!$AG$1:$EM$1,AZ$3,'Ingredients Backend'!$AG37:$EM37)&gt;=1,1,0)*$H38</f>
        <v>0</v>
      </c>
      <c r="BA38">
        <f>IF(SUMIF('Ingredients Backend'!$AG$1:$EM$1,BA$3,'Ingredients Backend'!$AG37:$EM37)&gt;=1,1,0)*$H38</f>
        <v>0</v>
      </c>
      <c r="BB38">
        <f>IF(SUMIF('Ingredients Backend'!$AG$1:$EM$1,BB$3,'Ingredients Backend'!$AG37:$EM37)&gt;=1,1,0)*$H38</f>
        <v>0</v>
      </c>
      <c r="BC38">
        <f>IF(SUMIF('Ingredients Backend'!$AG$1:$EM$1,BC$3,'Ingredients Backend'!$AG37:$EM37)&gt;=1,1,0)*$H38</f>
        <v>0</v>
      </c>
      <c r="BD38">
        <f>IF(SUMIF('Ingredients Backend'!$AG$1:$EM$1,BD$3,'Ingredients Backend'!$AG37:$EM37)&gt;=1,1,0)*$H38</f>
        <v>0</v>
      </c>
      <c r="BE38">
        <f>IF(SUMIF('Ingredients Backend'!$AG$1:$EM$1,BE$3,'Ingredients Backend'!$AG37:$EM37)&gt;=1,1,0)*$H38</f>
        <v>0</v>
      </c>
      <c r="BF38">
        <f>IF(SUMIF('Ingredients Backend'!$AG$1:$EM$1,BF$3,'Ingredients Backend'!$AG37:$EM37)&gt;=1,1,0)*$H38</f>
        <v>0</v>
      </c>
      <c r="BG38">
        <f>IF(SUMIF('Ingredients Backend'!$AG$1:$EM$1,BG$3,'Ingredients Backend'!$AG37:$EM37)&gt;=1,1,0)*$H38</f>
        <v>0</v>
      </c>
      <c r="BH38">
        <f>IF(SUMIF('Ingredients Backend'!$AG$1:$EM$1,BH$3,'Ingredients Backend'!$AG37:$EM37)&gt;=1,1,0)*$H38</f>
        <v>0</v>
      </c>
      <c r="BI38">
        <f>IF(SUMIF('Ingredients Backend'!$AG$1:$EM$1,BI$3,'Ingredients Backend'!$AG37:$EM37)&gt;=1,1,0)*$H38</f>
        <v>0</v>
      </c>
      <c r="BJ38">
        <f>IF(SUMIF('Ingredients Backend'!$AG$1:$EM$1,BJ$3,'Ingredients Backend'!$AG37:$EM37)&gt;=1,1,0)*$H38</f>
        <v>0</v>
      </c>
      <c r="BK38">
        <f>IF(SUMIF('Ingredients Backend'!$AG$1:$EM$1,BK$3,'Ingredients Backend'!$AG37:$EM37)&gt;=1,1,0)*$H38</f>
        <v>0</v>
      </c>
      <c r="BL38">
        <f>IF(SUMIF('Ingredients Backend'!$AG$1:$EM$1,BL$3,'Ingredients Backend'!$AG37:$EM37)&gt;=1,1,0)*$H38</f>
        <v>0</v>
      </c>
      <c r="BM38">
        <f>IF(SUMIF('Ingredients Backend'!$AG$1:$EM$1,BM$3,'Ingredients Backend'!$AG37:$EM37)&gt;=1,1,0)*$H38</f>
        <v>0</v>
      </c>
      <c r="BN38">
        <f>IF(SUMIF('Ingredients Backend'!$AG$1:$EM$1,BN$3,'Ingredients Backend'!$AG37:$EM37)&gt;=1,1,0)*$H38</f>
        <v>0</v>
      </c>
      <c r="BO38">
        <f>IF(SUMIF('Ingredients Backend'!$AG$1:$EM$1,BO$3,'Ingredients Backend'!$AG37:$EM37)&gt;=1,1,0)*$H38</f>
        <v>0</v>
      </c>
      <c r="BP38">
        <f>IF(SUMIF('Ingredients Backend'!$AG$1:$EM$1,BP$3,'Ingredients Backend'!$AG37:$EM37)&gt;=1,1,0)*$H38</f>
        <v>0</v>
      </c>
      <c r="BQ38">
        <f>IF(SUMIF('Ingredients Backend'!$AG$1:$EM$1,BQ$3,'Ingredients Backend'!$AG37:$EM37)&gt;=1,1,0)*$H38</f>
        <v>0</v>
      </c>
      <c r="BR38">
        <f>IF(SUMIF('Ingredients Backend'!$AG$1:$EM$1,BR$3,'Ingredients Backend'!$AG37:$EM37)&gt;=1,1,0)*$H38</f>
        <v>0</v>
      </c>
      <c r="BS38">
        <f>IF(SUMIF('Ingredients Backend'!$AG$1:$EM$1,BS$3,'Ingredients Backend'!$AG37:$EM37)&gt;=1,1,0)*$H38</f>
        <v>0</v>
      </c>
      <c r="BT38">
        <f>IF(SUMIF('Ingredients Backend'!$AG$1:$EM$1,BT$3,'Ingredients Backend'!$AG37:$EM37)&gt;=1,1,0)*$H38</f>
        <v>0</v>
      </c>
      <c r="BU38">
        <f>IF(SUMIF('Ingredients Backend'!$AG$1:$EM$1,BU$3,'Ingredients Backend'!$AG37:$EM37)&gt;=1,1,0)*$H38</f>
        <v>0</v>
      </c>
      <c r="BV38">
        <f>IF(SUMIF('Ingredients Backend'!$AG$1:$EM$1,BV$3,'Ingredients Backend'!$AG37:$EM37)&gt;=1,1,0)*$H38</f>
        <v>0</v>
      </c>
      <c r="BW38">
        <f>IF(SUMIF('Ingredients Backend'!$AG$1:$EM$1,BW$3,'Ingredients Backend'!$AG37:$EM37)&gt;=1,1,0)*$H38</f>
        <v>0</v>
      </c>
      <c r="BX38">
        <f>IF(SUMIF('Ingredients Backend'!$AG$1:$EM$1,BX$3,'Ingredients Backend'!$AG37:$EM37)&gt;=1,1,0)*$H38</f>
        <v>0</v>
      </c>
      <c r="BY38">
        <f>IF(SUMIF('Ingredients Backend'!$AG$1:$EM$1,BY$3,'Ingredients Backend'!$AG37:$EM37)&gt;=1,1,0)*$H38</f>
        <v>0</v>
      </c>
      <c r="BZ38">
        <f>IF(SUMIF('Ingredients Backend'!$AG$1:$EM$1,BZ$3,'Ingredients Backend'!$AG37:$EM37)&gt;=1,1,0)*$H38</f>
        <v>0</v>
      </c>
      <c r="CA38">
        <f>IF(SUMIF('Ingredients Backend'!$AG$1:$EM$1,CA$3,'Ingredients Backend'!$AG37:$EM37)&gt;=1,1,0)*$H38</f>
        <v>0</v>
      </c>
      <c r="CB38">
        <f>IF(SUMIF('Ingredients Backend'!$AG$1:$EM$1,CB$3,'Ingredients Backend'!$AG37:$EM37)&gt;=1,1,0)*$H38</f>
        <v>0</v>
      </c>
      <c r="CC38">
        <f>IF(SUMIF('Ingredients Backend'!$AG$1:$EM$1,CC$3,'Ingredients Backend'!$AG37:$EM37)&gt;=1,1,0)*$H38</f>
        <v>0</v>
      </c>
      <c r="CD38">
        <f>IF(SUMIF('Ingredients Backend'!$AG$1:$EM$1,CD$3,'Ingredients Backend'!$AG37:$EM37)&gt;=1,1,0)*$H38</f>
        <v>0</v>
      </c>
      <c r="CE38">
        <f>IF(SUMIF('Ingredients Backend'!$AG$1:$EM$1,CE$3,'Ingredients Backend'!$AG37:$EM37)&gt;=1,1,0)*$H38</f>
        <v>179157.1</v>
      </c>
      <c r="CF38">
        <f>IF(SUMIF('Ingredients Backend'!$AG$1:$EM$1,CF$3,'Ingredients Backend'!$AG37:$EM37)&gt;=1,1,0)*$H38</f>
        <v>0</v>
      </c>
      <c r="CG38">
        <f>IF(SUMIF('Ingredients Backend'!$AG$1:$EM$1,CG$3,'Ingredients Backend'!$AG37:$EM37)&gt;=1,1,0)*$H38</f>
        <v>0</v>
      </c>
      <c r="CH38">
        <f>IF(SUMIF('Ingredients Backend'!$AG$1:$EM$1,CH$3,'Ingredients Backend'!$AG37:$EM37)&gt;=1,1,0)*$H38</f>
        <v>0</v>
      </c>
      <c r="CI38">
        <f>IF(SUMIF('Ingredients Backend'!$AG$1:$EM$1,CI$3,'Ingredients Backend'!$AG37:$EM37)&gt;=1,1,0)*$H38</f>
        <v>0</v>
      </c>
      <c r="CJ38">
        <f>IF(SUMIF('Ingredients Backend'!$AG$1:$EM$1,CJ$3,'Ingredients Backend'!$AG37:$EM37)&gt;=1,1,0)*$H38</f>
        <v>179157.1</v>
      </c>
      <c r="CK38">
        <f>IF(SUMIF('Ingredients Backend'!$AG$1:$EM$1,CK$3,'Ingredients Backend'!$AG37:$EM37)&gt;=1,1,0)*$H38</f>
        <v>0</v>
      </c>
      <c r="CL38">
        <f>IF(SUMIF('Ingredients Backend'!$AG$1:$EM$1,CL$3,'Ingredients Backend'!$AG37:$EM37)&gt;=1,1,0)*$H38</f>
        <v>0</v>
      </c>
      <c r="CM38">
        <f>IF(SUMIF('Ingredients Backend'!$AG$1:$EM$1,CM$3,'Ingredients Backend'!$AG37:$EM37)&gt;=1,1,0)*$H38</f>
        <v>0</v>
      </c>
      <c r="CN38">
        <f>IF(SUMIF('Ingredients Backend'!$AG$1:$EM$1,CN$3,'Ingredients Backend'!$AG37:$EM37)&gt;=1,1,0)*$H38</f>
        <v>0</v>
      </c>
      <c r="CO38">
        <f>IF(SUMIF('Ingredients Backend'!$AG$1:$EM$1,CO$3,'Ingredients Backend'!$AG37:$EM37)&gt;=1,1,0)*$H38</f>
        <v>0</v>
      </c>
      <c r="CP38">
        <f>IF(SUMIF('Ingredients Backend'!$AG$1:$EM$1,CP$3,'Ingredients Backend'!$AG37:$EM37)&gt;=1,1,0)*$H38</f>
        <v>0</v>
      </c>
      <c r="CQ38">
        <f>IF(SUMIF('Ingredients Backend'!$AG$1:$EM$1,CQ$3,'Ingredients Backend'!$AG37:$EM37)&gt;=1,1,0)*$H38</f>
        <v>0</v>
      </c>
      <c r="CR38">
        <f>IF(SUMIF('Ingredients Backend'!$AG$1:$EM$1,CR$3,'Ingredients Backend'!$AG37:$EM37)&gt;=1,1,0)*$H38</f>
        <v>0</v>
      </c>
      <c r="CS38">
        <f>IF(SUMIF('Ingredients Backend'!$AG$1:$EM$1,CS$3,'Ingredients Backend'!$AG37:$EM37)&gt;=1,1,0)*$H38</f>
        <v>0</v>
      </c>
      <c r="CT38">
        <f>IF(SUMIF('Ingredients Backend'!$AG$1:$EM$1,CT$3,'Ingredients Backend'!$AG37:$EM37)&gt;=1,1,0)*$H38</f>
        <v>0</v>
      </c>
      <c r="CU38">
        <f>IF(SUMIF('Ingredients Backend'!$AG$1:$EM$1,CU$3,'Ingredients Backend'!$AG37:$EM37)&gt;=1,1,0)*$H38</f>
        <v>0</v>
      </c>
      <c r="CV38">
        <f>IF(SUMIF('Ingredients Backend'!$AG$1:$EM$1,CV$3,'Ingredients Backend'!$AG37:$EM37)&gt;=1,1,0)*$H38</f>
        <v>0</v>
      </c>
      <c r="CW38">
        <f>IF(SUMIF('Ingredients Backend'!$AG$1:$EM$1,CW$3,'Ingredients Backend'!$AG37:$EM37)&gt;=1,1,0)*$H38</f>
        <v>0</v>
      </c>
      <c r="CX38">
        <f>IF(SUMIF('Ingredients Backend'!$AG$1:$EM$1,CX$3,'Ingredients Backend'!$AG37:$EM37)&gt;=1,1,0)*$H38</f>
        <v>0</v>
      </c>
      <c r="CY38">
        <f>IF(SUMIF('Ingredients Backend'!$AG$1:$EM$1,CY$3,'Ingredients Backend'!$AG37:$EM37)&gt;=1,1,0)*$H38</f>
        <v>0</v>
      </c>
      <c r="CZ38">
        <f>IF(SUMIF('Ingredients Backend'!$AG$1:$EM$1,CZ$3,'Ingredients Backend'!$AG37:$EM37)&gt;=1,1,0)*$H38</f>
        <v>0</v>
      </c>
      <c r="DA38">
        <f>IF(SUMIF('Ingredients Backend'!$AG$1:$EM$1,DA$3,'Ingredients Backend'!$AG37:$EM37)&gt;=1,1,0)*$H38</f>
        <v>0</v>
      </c>
      <c r="DB38">
        <f>IF(SUMIF('Ingredients Backend'!$AG$1:$EM$1,DB$3,'Ingredients Backend'!$AG37:$EM37)&gt;=1,1,0)*$H38</f>
        <v>0</v>
      </c>
      <c r="DC38">
        <f>IF(SUMIF('Ingredients Backend'!$AG$1:$EM$1,DC$3,'Ingredients Backend'!$AG37:$EM37)&gt;=1,1,0)*$H38</f>
        <v>0</v>
      </c>
      <c r="DD38">
        <f>IF(SUMIF('Ingredients Backend'!$AG$1:$EM$1,DD$3,'Ingredients Backend'!$AG37:$EM37)&gt;=1,1,0)*$H38</f>
        <v>0</v>
      </c>
      <c r="DE38">
        <f>IF(SUMIF('Ingredients Backend'!$AG$1:$EM$1,DE$3,'Ingredients Backend'!$AG37:$EM37)&gt;=1,1,0)*$H38</f>
        <v>0</v>
      </c>
      <c r="DF38">
        <f>IF(SUMIF('Ingredients Backend'!$AG$1:$EM$1,DF$3,'Ingredients Backend'!$AG37:$EM37)&gt;=1,1,0)*$H38</f>
        <v>179157.1</v>
      </c>
      <c r="DG38">
        <f>IF(SUMIF('Ingredients Backend'!$AG$1:$EM$1,DG$3,'Ingredients Backend'!$AG37:$EM37)&gt;=1,1,0)*$H38</f>
        <v>0</v>
      </c>
      <c r="DH38">
        <f>IF(SUMIF('Ingredients Backend'!$AG$1:$EM$1,DH$3,'Ingredients Backend'!$AG37:$EM37)&gt;=1,1,0)*$H38</f>
        <v>0</v>
      </c>
      <c r="DI38">
        <f>IF(SUMIF('Ingredients Backend'!$AG$1:$EM$1,DI$3,'Ingredients Backend'!$AG37:$EM37)&gt;=1,1,0)*$H38</f>
        <v>0</v>
      </c>
      <c r="DJ38">
        <f>IF(SUMIF('Ingredients Backend'!$AG$1:$EM$1,DJ$3,'Ingredients Backend'!$AG37:$EM37)&gt;=1,1,0)*$H38</f>
        <v>0</v>
      </c>
      <c r="DK38">
        <f>IF(SUMIF('Ingredients Backend'!$AG$1:$EM$1,DK$3,'Ingredients Backend'!$AG37:$EM37)&gt;=1,1,0)*$H38</f>
        <v>0</v>
      </c>
      <c r="DL38">
        <f>IF(SUMIF('Ingredients Backend'!$AG$1:$EM$1,DL$3,'Ingredients Backend'!$AG37:$EM37)&gt;=1,1,0)*$H38</f>
        <v>0</v>
      </c>
    </row>
    <row r="39" spans="1:116">
      <c r="A39" s="9" t="str">
        <f>_xlfn.XLOOKUP($E39,'Copy of Raw Data'!$E:$E,'Copy of Raw Data'!A:A,"ERROR",0,1)</f>
        <v>US</v>
      </c>
      <c r="B39" s="9" t="str">
        <f>_xlfn.XLOOKUP($E39,'Copy of Raw Data'!$E:$E,'Copy of Raw Data'!B:B,"ERROR",0,1)</f>
        <v>Hair Mousses</v>
      </c>
      <c r="C39" s="9" t="str">
        <f>_xlfn.XLOOKUP($E39,'Copy of Raw Data'!$E:$E,'Copy of Raw Data'!C:C,"ERROR",0,1)</f>
        <v>PATTERN</v>
      </c>
      <c r="D39" s="9" t="str">
        <f>_xlfn.XLOOKUP($E39,'Copy of Raw Data'!$E:$E,'Copy of Raw Data'!D:D,"ERROR",0,1)</f>
        <v>www.amazon.com/dp/B0C1HGJ2HN</v>
      </c>
      <c r="E39" s="9" t="s">
        <v>170</v>
      </c>
      <c r="F39" s="9" t="str">
        <f>_xlfn.XLOOKUP($E39,'Copy of Raw Data'!$E:$E,'Copy of Raw Data'!F:F,"ERROR",0,1)</f>
        <v>PATTERN Beauty by Tracee Ellis Ross Curl Mousse 8 oz / 236.6 mL</v>
      </c>
      <c r="G39" s="9">
        <f>_xlfn.XLOOKUP($E39,'Copy of Raw Data'!$E:$E,'Copy of Raw Data'!G:G,"ERROR",0,1)</f>
        <v>8789</v>
      </c>
      <c r="H39" s="9">
        <f>_xlfn.XLOOKUP($E39,'Copy of Raw Data'!$E:$E,'Copy of Raw Data'!H:H,"ERROR",0,1)</f>
        <v>176611.71</v>
      </c>
      <c r="I39" s="9">
        <f>_xlfn.XLOOKUP($E39,'Copy of Raw Data'!$E:$E,'Copy of Raw Data'!I:I,"ERROR",0,1)</f>
        <v>0.00728778001305112</v>
      </c>
      <c r="J39" s="9" t="str">
        <f>_xlfn.XLOOKUP($E39,'Copy of Raw Data'!$E:$E,'Copy of Raw Data'!J:J,"ERROR",0,1)</f>
        <v>Yes</v>
      </c>
      <c r="K39" s="15"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20 to 30</v>
      </c>
      <c r="L39" s="9">
        <f>_xlfn.XLOOKUP($E39,'Copy of Raw Data'!$E:$E,'Copy of Raw Data'!L:L,"ERROR",0,1)</f>
        <v>20.18</v>
      </c>
      <c r="M39" s="15"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20 to 30</v>
      </c>
      <c r="N39" s="9">
        <f>_xlfn.XLOOKUP($E39,'Copy of Raw Data'!$E:$E,'Copy of Raw Data'!N:N,"ERROR",0,1)</f>
        <v>20.28</v>
      </c>
      <c r="O39" s="15"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6">
        <f t="shared" si="2"/>
        <v>0.00493096646942808</v>
      </c>
      <c r="Q39" s="9">
        <f>_xlfn.XLOOKUP($E39,'Copy of Raw Data'!$E:$E,'Copy of Raw Data'!Q:Q,"ERROR",0,1)</f>
        <v>8</v>
      </c>
      <c r="R39" s="9" t="str">
        <f>_xlfn.XLOOKUP($E39,'Copy of Raw Data'!$E:$E,'Copy of Raw Data'!R:R,"ERROR",0,1)</f>
        <v>oz</v>
      </c>
      <c r="S39" s="17">
        <f t="shared" si="3"/>
        <v>2.5225</v>
      </c>
      <c r="T39" s="9" t="str">
        <f t="array" ref="T39">_xlfn.IFS(AND(S39&gt;0,S39&lt;=0.05),"0 to 0.05",AND(S39&gt;0.05,S39&lt;=0.1),"0.05 to 0.1",AND(S39&gt;0.1,S39&lt;=0.2),"0.1 to 0.2",AND(S39&gt;0.2,S39&lt;=0.3),"0.2 to 0.3",AND(S39&gt;0.3,S39&lt;=0.4),"0.3 to 0.4",AND(S39&gt;0.4,S39&lt;=0.5),"0.4 to 0.5",AND(S39&gt;0.5,S39&lt;=0.75),"0.5 to 0.75",AND(S39&gt;0.75,S39&lt;=1),"0.75 to 1",AND(S39&gt;1,S39&lt;=2),"1 to 2",AND(S39&gt;2,S39&lt;=3),"2 to 3",AND(S39&gt;3,S39&lt;=4),"3 to 4",AND(S39&gt;4,S39&lt;=5),"4 to 5",AND(S39&gt;5,S39&lt;=10),"5 to 10",S39&gt;10,"10+")</f>
        <v>2 to 3</v>
      </c>
      <c r="U39" s="17"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7">
        <f t="shared" si="4"/>
        <v>0.0857287791680758</v>
      </c>
      <c r="W39" s="17"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7">
        <f t="shared" si="5"/>
        <v>0.085306053432533</v>
      </c>
      <c r="Y39" s="9"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17">
        <f t="array" ref="Z39">_xlfn.IFS(AA39="oz",_xlfn.IFS(R39="oz",Q39,R39="fl oz",Q39*1.04,R39="ml",Q39*0.0338),AA39="fl oz",_xlfn.IFS(R39="oz",Q39/1.04,R39="fl oz",Q39,R39="ml",Q39*0.0338/1.04),AA39="ml",_xlfn.IFS(R39="oz",Q39/0.0338,R39="fl oz",Q39*1.04/0.0338,R39="ml",Q39))</f>
        <v>8</v>
      </c>
      <c r="AA39" s="9" t="str">
        <f>_xlfn.XLOOKUP($E39,'Copy of Raw Data'!$E:$E,'Copy of Raw Data'!AA:AA,"ERROR",0,1)</f>
        <v>oz</v>
      </c>
      <c r="AB39" s="9" t="str">
        <f>_xlfn.XLOOKUP($E39,'Copy of Raw Data'!$E:$E,'Copy of Raw Data'!AB:AB,"ERROR",0,1)</f>
        <v>Pump Bottle</v>
      </c>
      <c r="AC39" s="9" t="str">
        <f>_xlfn.XLOOKUP($E39,'Copy of Raw Data'!$E:$E,'Copy of Raw Data'!AC:AC,"ERROR",0,1)</f>
        <v>Pack of 1</v>
      </c>
      <c r="AD39" s="9" t="str">
        <f>_xlfn.XLOOKUP($E39,'Copy of Raw Data'!$E:$E,'Copy of Raw Data'!AD:AD,"ERROR",0,1)</f>
        <v>Lightweight, Hold, Fast Drying, Flake Control, Shine, Moisturizing</v>
      </c>
      <c r="AE39" s="9" t="str">
        <f>_xlfn.XLOOKUP($E39,'Copy of Raw Data'!$E:$E,'Copy of Raw Data'!AO:AO,"ERROR",0,1)</f>
        <v>NA</v>
      </c>
      <c r="AF39" s="9" t="str">
        <f>_xlfn.XLOOKUP($E39,'Copy of Raw Data'!$E:$E,'Copy of Raw Data'!AZ:AZ,"ERROR",0,1)</f>
        <v>Argan oil, Marshmallow root, Castor Oil, Glycerin, Biotin, Ethylhexylglycerin, Geraniol</v>
      </c>
      <c r="AG39">
        <f>IF(SUMIF('Ingredients Backend'!$AG$1:$EM$1,AG$3,'Ingredients Backend'!$AG38:$EM38)&gt;=1,1,0)*$H39</f>
        <v>0</v>
      </c>
      <c r="AH39">
        <f>IF(SUMIF('Ingredients Backend'!$AG$1:$EM$1,AH$3,'Ingredients Backend'!$AG38:$EM38)&gt;=1,1,0)*$H39</f>
        <v>0</v>
      </c>
      <c r="AI39">
        <f>IF(SUMIF('Ingredients Backend'!$AG$1:$EM$1,AI$3,'Ingredients Backend'!$AG38:$EM38)&gt;=1,1,0)*$H39</f>
        <v>0</v>
      </c>
      <c r="AJ39">
        <f>IF(SUMIF('Ingredients Backend'!$AG$1:$EM$1,AJ$3,'Ingredients Backend'!$AG38:$EM38)&gt;=1,1,0)*$H39</f>
        <v>0</v>
      </c>
      <c r="AK39">
        <f>IF(SUMIF('Ingredients Backend'!$AG$1:$EM$1,AK$3,'Ingredients Backend'!$AG38:$EM38)&gt;=1,1,0)*$H39</f>
        <v>0</v>
      </c>
      <c r="AL39">
        <f>IF(SUMIF('Ingredients Backend'!$AG$1:$EM$1,AL$3,'Ingredients Backend'!$AG38:$EM38)&gt;=1,1,0)*$H39</f>
        <v>0</v>
      </c>
      <c r="AM39">
        <f>IF(SUMIF('Ingredients Backend'!$AG$1:$EM$1,AM$3,'Ingredients Backend'!$AG38:$EM38)&gt;=1,1,0)*$H39</f>
        <v>176611.71</v>
      </c>
      <c r="AN39">
        <f>IF(SUMIF('Ingredients Backend'!$AG$1:$EM$1,AN$3,'Ingredients Backend'!$AG38:$EM38)&gt;=1,1,0)*$H39</f>
        <v>0</v>
      </c>
      <c r="AO39">
        <f>IF(SUMIF('Ingredients Backend'!$AG$1:$EM$1,AO$3,'Ingredients Backend'!$AG38:$EM38)&gt;=1,1,0)*$H39</f>
        <v>0</v>
      </c>
      <c r="AP39">
        <f>IF(SUMIF('Ingredients Backend'!$AG$1:$EM$1,AP$3,'Ingredients Backend'!$AG38:$EM38)&gt;=1,1,0)*$H39</f>
        <v>0</v>
      </c>
      <c r="AQ39">
        <f>IF(SUMIF('Ingredients Backend'!$AG$1:$EM$1,AQ$3,'Ingredients Backend'!$AG38:$EM38)&gt;=1,1,0)*$H39</f>
        <v>0</v>
      </c>
      <c r="AR39">
        <f>IF(SUMIF('Ingredients Backend'!$AG$1:$EM$1,AR$3,'Ingredients Backend'!$AG38:$EM38)&gt;=1,1,0)*$H39</f>
        <v>176611.71</v>
      </c>
      <c r="AS39">
        <f>IF(SUMIF('Ingredients Backend'!$AG$1:$EM$1,AS$3,'Ingredients Backend'!$AG38:$EM38)&gt;=1,1,0)*$H39</f>
        <v>0</v>
      </c>
      <c r="AT39">
        <f>IF(SUMIF('Ingredients Backend'!$AG$1:$EM$1,AT$3,'Ingredients Backend'!$AG38:$EM38)&gt;=1,1,0)*$H39</f>
        <v>176611.71</v>
      </c>
      <c r="AU39">
        <f>IF(SUMIF('Ingredients Backend'!$AG$1:$EM$1,AU$3,'Ingredients Backend'!$AG38:$EM38)&gt;=1,1,0)*$H39</f>
        <v>0</v>
      </c>
      <c r="AV39">
        <f>IF(SUMIF('Ingredients Backend'!$AG$1:$EM$1,AV$3,'Ingredients Backend'!$AG38:$EM38)&gt;=1,1,0)*$H39</f>
        <v>0</v>
      </c>
      <c r="AW39">
        <f>IF(SUMIF('Ingredients Backend'!$AG$1:$EM$1,AW$3,'Ingredients Backend'!$AG38:$EM38)&gt;=1,1,0)*$H39</f>
        <v>0</v>
      </c>
      <c r="AX39">
        <f>IF(SUMIF('Ingredients Backend'!$AG$1:$EM$1,AX$3,'Ingredients Backend'!$AG38:$EM38)&gt;=1,1,0)*$H39</f>
        <v>0</v>
      </c>
      <c r="AY39">
        <f>IF(SUMIF('Ingredients Backend'!$AG$1:$EM$1,AY$3,'Ingredients Backend'!$AG38:$EM38)&gt;=1,1,0)*$H39</f>
        <v>0</v>
      </c>
      <c r="AZ39">
        <f>IF(SUMIF('Ingredients Backend'!$AG$1:$EM$1,AZ$3,'Ingredients Backend'!$AG38:$EM38)&gt;=1,1,0)*$H39</f>
        <v>0</v>
      </c>
      <c r="BA39">
        <f>IF(SUMIF('Ingredients Backend'!$AG$1:$EM$1,BA$3,'Ingredients Backend'!$AG38:$EM38)&gt;=1,1,0)*$H39</f>
        <v>0</v>
      </c>
      <c r="BB39">
        <f>IF(SUMIF('Ingredients Backend'!$AG$1:$EM$1,BB$3,'Ingredients Backend'!$AG38:$EM38)&gt;=1,1,0)*$H39</f>
        <v>0</v>
      </c>
      <c r="BC39">
        <f>IF(SUMIF('Ingredients Backend'!$AG$1:$EM$1,BC$3,'Ingredients Backend'!$AG38:$EM38)&gt;=1,1,0)*$H39</f>
        <v>0</v>
      </c>
      <c r="BD39">
        <f>IF(SUMIF('Ingredients Backend'!$AG$1:$EM$1,BD$3,'Ingredients Backend'!$AG38:$EM38)&gt;=1,1,0)*$H39</f>
        <v>0</v>
      </c>
      <c r="BE39">
        <f>IF(SUMIF('Ingredients Backend'!$AG$1:$EM$1,BE$3,'Ingredients Backend'!$AG38:$EM38)&gt;=1,1,0)*$H39</f>
        <v>176611.71</v>
      </c>
      <c r="BF39">
        <f>IF(SUMIF('Ingredients Backend'!$AG$1:$EM$1,BF$3,'Ingredients Backend'!$AG38:$EM38)&gt;=1,1,0)*$H39</f>
        <v>0</v>
      </c>
      <c r="BG39">
        <f>IF(SUMIF('Ingredients Backend'!$AG$1:$EM$1,BG$3,'Ingredients Backend'!$AG38:$EM38)&gt;=1,1,0)*$H39</f>
        <v>0</v>
      </c>
      <c r="BH39">
        <f>IF(SUMIF('Ingredients Backend'!$AG$1:$EM$1,BH$3,'Ingredients Backend'!$AG38:$EM38)&gt;=1,1,0)*$H39</f>
        <v>0</v>
      </c>
      <c r="BI39">
        <f>IF(SUMIF('Ingredients Backend'!$AG$1:$EM$1,BI$3,'Ingredients Backend'!$AG38:$EM38)&gt;=1,1,0)*$H39</f>
        <v>176611.71</v>
      </c>
      <c r="BJ39">
        <f>IF(SUMIF('Ingredients Backend'!$AG$1:$EM$1,BJ$3,'Ingredients Backend'!$AG38:$EM38)&gt;=1,1,0)*$H39</f>
        <v>0</v>
      </c>
      <c r="BK39">
        <f>IF(SUMIF('Ingredients Backend'!$AG$1:$EM$1,BK$3,'Ingredients Backend'!$AG38:$EM38)&gt;=1,1,0)*$H39</f>
        <v>176611.71</v>
      </c>
      <c r="BL39">
        <f>IF(SUMIF('Ingredients Backend'!$AG$1:$EM$1,BL$3,'Ingredients Backend'!$AG38:$EM38)&gt;=1,1,0)*$H39</f>
        <v>0</v>
      </c>
      <c r="BM39">
        <f>IF(SUMIF('Ingredients Backend'!$AG$1:$EM$1,BM$3,'Ingredients Backend'!$AG38:$EM38)&gt;=1,1,0)*$H39</f>
        <v>0</v>
      </c>
      <c r="BN39">
        <f>IF(SUMIF('Ingredients Backend'!$AG$1:$EM$1,BN$3,'Ingredients Backend'!$AG38:$EM38)&gt;=1,1,0)*$H39</f>
        <v>0</v>
      </c>
      <c r="BO39">
        <f>IF(SUMIF('Ingredients Backend'!$AG$1:$EM$1,BO$3,'Ingredients Backend'!$AG38:$EM38)&gt;=1,1,0)*$H39</f>
        <v>0</v>
      </c>
      <c r="BP39">
        <f>IF(SUMIF('Ingredients Backend'!$AG$1:$EM$1,BP$3,'Ingredients Backend'!$AG38:$EM38)&gt;=1,1,0)*$H39</f>
        <v>0</v>
      </c>
      <c r="BQ39">
        <f>IF(SUMIF('Ingredients Backend'!$AG$1:$EM$1,BQ$3,'Ingredients Backend'!$AG38:$EM38)&gt;=1,1,0)*$H39</f>
        <v>0</v>
      </c>
      <c r="BR39">
        <f>IF(SUMIF('Ingredients Backend'!$AG$1:$EM$1,BR$3,'Ingredients Backend'!$AG38:$EM38)&gt;=1,1,0)*$H39</f>
        <v>0</v>
      </c>
      <c r="BS39">
        <f>IF(SUMIF('Ingredients Backend'!$AG$1:$EM$1,BS$3,'Ingredients Backend'!$AG38:$EM38)&gt;=1,1,0)*$H39</f>
        <v>0</v>
      </c>
      <c r="BT39">
        <f>IF(SUMIF('Ingredients Backend'!$AG$1:$EM$1,BT$3,'Ingredients Backend'!$AG38:$EM38)&gt;=1,1,0)*$H39</f>
        <v>0</v>
      </c>
      <c r="BU39">
        <f>IF(SUMIF('Ingredients Backend'!$AG$1:$EM$1,BU$3,'Ingredients Backend'!$AG38:$EM38)&gt;=1,1,0)*$H39</f>
        <v>0</v>
      </c>
      <c r="BV39">
        <f>IF(SUMIF('Ingredients Backend'!$AG$1:$EM$1,BV$3,'Ingredients Backend'!$AG38:$EM38)&gt;=1,1,0)*$H39</f>
        <v>0</v>
      </c>
      <c r="BW39">
        <f>IF(SUMIF('Ingredients Backend'!$AG$1:$EM$1,BW$3,'Ingredients Backend'!$AG38:$EM38)&gt;=1,1,0)*$H39</f>
        <v>0</v>
      </c>
      <c r="BX39">
        <f>IF(SUMIF('Ingredients Backend'!$AG$1:$EM$1,BX$3,'Ingredients Backend'!$AG38:$EM38)&gt;=1,1,0)*$H39</f>
        <v>0</v>
      </c>
      <c r="BY39">
        <f>IF(SUMIF('Ingredients Backend'!$AG$1:$EM$1,BY$3,'Ingredients Backend'!$AG38:$EM38)&gt;=1,1,0)*$H39</f>
        <v>176611.71</v>
      </c>
      <c r="BZ39">
        <f>IF(SUMIF('Ingredients Backend'!$AG$1:$EM$1,BZ$3,'Ingredients Backend'!$AG38:$EM38)&gt;=1,1,0)*$H39</f>
        <v>0</v>
      </c>
      <c r="CA39">
        <f>IF(SUMIF('Ingredients Backend'!$AG$1:$EM$1,CA$3,'Ingredients Backend'!$AG38:$EM38)&gt;=1,1,0)*$H39</f>
        <v>0</v>
      </c>
      <c r="CB39">
        <f>IF(SUMIF('Ingredients Backend'!$AG$1:$EM$1,CB$3,'Ingredients Backend'!$AG38:$EM38)&gt;=1,1,0)*$H39</f>
        <v>0</v>
      </c>
      <c r="CC39">
        <f>IF(SUMIF('Ingredients Backend'!$AG$1:$EM$1,CC$3,'Ingredients Backend'!$AG38:$EM38)&gt;=1,1,0)*$H39</f>
        <v>0</v>
      </c>
      <c r="CD39">
        <f>IF(SUMIF('Ingredients Backend'!$AG$1:$EM$1,CD$3,'Ingredients Backend'!$AG38:$EM38)&gt;=1,1,0)*$H39</f>
        <v>0</v>
      </c>
      <c r="CE39">
        <f>IF(SUMIF('Ingredients Backend'!$AG$1:$EM$1,CE$3,'Ingredients Backend'!$AG38:$EM38)&gt;=1,1,0)*$H39</f>
        <v>0</v>
      </c>
      <c r="CF39">
        <f>IF(SUMIF('Ingredients Backend'!$AG$1:$EM$1,CF$3,'Ingredients Backend'!$AG38:$EM38)&gt;=1,1,0)*$H39</f>
        <v>0</v>
      </c>
      <c r="CG39">
        <f>IF(SUMIF('Ingredients Backend'!$AG$1:$EM$1,CG$3,'Ingredients Backend'!$AG38:$EM38)&gt;=1,1,0)*$H39</f>
        <v>0</v>
      </c>
      <c r="CH39">
        <f>IF(SUMIF('Ingredients Backend'!$AG$1:$EM$1,CH$3,'Ingredients Backend'!$AG38:$EM38)&gt;=1,1,0)*$H39</f>
        <v>0</v>
      </c>
      <c r="CI39">
        <f>IF(SUMIF('Ingredients Backend'!$AG$1:$EM$1,CI$3,'Ingredients Backend'!$AG38:$EM38)&gt;=1,1,0)*$H39</f>
        <v>0</v>
      </c>
      <c r="CJ39">
        <f>IF(SUMIF('Ingredients Backend'!$AG$1:$EM$1,CJ$3,'Ingredients Backend'!$AG38:$EM38)&gt;=1,1,0)*$H39</f>
        <v>0</v>
      </c>
      <c r="CK39">
        <f>IF(SUMIF('Ingredients Backend'!$AG$1:$EM$1,CK$3,'Ingredients Backend'!$AG38:$EM38)&gt;=1,1,0)*$H39</f>
        <v>0</v>
      </c>
      <c r="CL39">
        <f>IF(SUMIF('Ingredients Backend'!$AG$1:$EM$1,CL$3,'Ingredients Backend'!$AG38:$EM38)&gt;=1,1,0)*$H39</f>
        <v>0</v>
      </c>
      <c r="CM39">
        <f>IF(SUMIF('Ingredients Backend'!$AG$1:$EM$1,CM$3,'Ingredients Backend'!$AG38:$EM38)&gt;=1,1,0)*$H39</f>
        <v>0</v>
      </c>
      <c r="CN39">
        <f>IF(SUMIF('Ingredients Backend'!$AG$1:$EM$1,CN$3,'Ingredients Backend'!$AG38:$EM38)&gt;=1,1,0)*$H39</f>
        <v>0</v>
      </c>
      <c r="CO39">
        <f>IF(SUMIF('Ingredients Backend'!$AG$1:$EM$1,CO$3,'Ingredients Backend'!$AG38:$EM38)&gt;=1,1,0)*$H39</f>
        <v>0</v>
      </c>
      <c r="CP39">
        <f>IF(SUMIF('Ingredients Backend'!$AG$1:$EM$1,CP$3,'Ingredients Backend'!$AG38:$EM38)&gt;=1,1,0)*$H39</f>
        <v>0</v>
      </c>
      <c r="CQ39">
        <f>IF(SUMIF('Ingredients Backend'!$AG$1:$EM$1,CQ$3,'Ingredients Backend'!$AG38:$EM38)&gt;=1,1,0)*$H39</f>
        <v>0</v>
      </c>
      <c r="CR39">
        <f>IF(SUMIF('Ingredients Backend'!$AG$1:$EM$1,CR$3,'Ingredients Backend'!$AG38:$EM38)&gt;=1,1,0)*$H39</f>
        <v>0</v>
      </c>
      <c r="CS39">
        <f>IF(SUMIF('Ingredients Backend'!$AG$1:$EM$1,CS$3,'Ingredients Backend'!$AG38:$EM38)&gt;=1,1,0)*$H39</f>
        <v>0</v>
      </c>
      <c r="CT39">
        <f>IF(SUMIF('Ingredients Backend'!$AG$1:$EM$1,CT$3,'Ingredients Backend'!$AG38:$EM38)&gt;=1,1,0)*$H39</f>
        <v>0</v>
      </c>
      <c r="CU39">
        <f>IF(SUMIF('Ingredients Backend'!$AG$1:$EM$1,CU$3,'Ingredients Backend'!$AG38:$EM38)&gt;=1,1,0)*$H39</f>
        <v>0</v>
      </c>
      <c r="CV39">
        <f>IF(SUMIF('Ingredients Backend'!$AG$1:$EM$1,CV$3,'Ingredients Backend'!$AG38:$EM38)&gt;=1,1,0)*$H39</f>
        <v>0</v>
      </c>
      <c r="CW39">
        <f>IF(SUMIF('Ingredients Backend'!$AG$1:$EM$1,CW$3,'Ingredients Backend'!$AG38:$EM38)&gt;=1,1,0)*$H39</f>
        <v>0</v>
      </c>
      <c r="CX39">
        <f>IF(SUMIF('Ingredients Backend'!$AG$1:$EM$1,CX$3,'Ingredients Backend'!$AG38:$EM38)&gt;=1,1,0)*$H39</f>
        <v>0</v>
      </c>
      <c r="CY39">
        <f>IF(SUMIF('Ingredients Backend'!$AG$1:$EM$1,CY$3,'Ingredients Backend'!$AG38:$EM38)&gt;=1,1,0)*$H39</f>
        <v>0</v>
      </c>
      <c r="CZ39">
        <f>IF(SUMIF('Ingredients Backend'!$AG$1:$EM$1,CZ$3,'Ingredients Backend'!$AG38:$EM38)&gt;=1,1,0)*$H39</f>
        <v>0</v>
      </c>
      <c r="DA39">
        <f>IF(SUMIF('Ingredients Backend'!$AG$1:$EM$1,DA$3,'Ingredients Backend'!$AG38:$EM38)&gt;=1,1,0)*$H39</f>
        <v>0</v>
      </c>
      <c r="DB39">
        <f>IF(SUMIF('Ingredients Backend'!$AG$1:$EM$1,DB$3,'Ingredients Backend'!$AG38:$EM38)&gt;=1,1,0)*$H39</f>
        <v>0</v>
      </c>
      <c r="DC39">
        <f>IF(SUMIF('Ingredients Backend'!$AG$1:$EM$1,DC$3,'Ingredients Backend'!$AG38:$EM38)&gt;=1,1,0)*$H39</f>
        <v>0</v>
      </c>
      <c r="DD39">
        <f>IF(SUMIF('Ingredients Backend'!$AG$1:$EM$1,DD$3,'Ingredients Backend'!$AG38:$EM38)&gt;=1,1,0)*$H39</f>
        <v>0</v>
      </c>
      <c r="DE39">
        <f>IF(SUMIF('Ingredients Backend'!$AG$1:$EM$1,DE$3,'Ingredients Backend'!$AG38:$EM38)&gt;=1,1,0)*$H39</f>
        <v>0</v>
      </c>
      <c r="DF39">
        <f>IF(SUMIF('Ingredients Backend'!$AG$1:$EM$1,DF$3,'Ingredients Backend'!$AG38:$EM38)&gt;=1,1,0)*$H39</f>
        <v>0</v>
      </c>
      <c r="DG39">
        <f>IF(SUMIF('Ingredients Backend'!$AG$1:$EM$1,DG$3,'Ingredients Backend'!$AG38:$EM38)&gt;=1,1,0)*$H39</f>
        <v>0</v>
      </c>
      <c r="DH39">
        <f>IF(SUMIF('Ingredients Backend'!$AG$1:$EM$1,DH$3,'Ingredients Backend'!$AG38:$EM38)&gt;=1,1,0)*$H39</f>
        <v>0</v>
      </c>
      <c r="DI39">
        <f>IF(SUMIF('Ingredients Backend'!$AG$1:$EM$1,DI$3,'Ingredients Backend'!$AG38:$EM38)&gt;=1,1,0)*$H39</f>
        <v>0</v>
      </c>
      <c r="DJ39">
        <f>IF(SUMIF('Ingredients Backend'!$AG$1:$EM$1,DJ$3,'Ingredients Backend'!$AG38:$EM38)&gt;=1,1,0)*$H39</f>
        <v>0</v>
      </c>
      <c r="DK39">
        <f>IF(SUMIF('Ingredients Backend'!$AG$1:$EM$1,DK$3,'Ingredients Backend'!$AG38:$EM38)&gt;=1,1,0)*$H39</f>
        <v>0</v>
      </c>
      <c r="DL39">
        <f>IF(SUMIF('Ingredients Backend'!$AG$1:$EM$1,DL$3,'Ingredients Backend'!$AG38:$EM38)&gt;=1,1,0)*$H39</f>
        <v>0</v>
      </c>
    </row>
    <row r="40" spans="1:116">
      <c r="A40" s="9" t="str">
        <f>_xlfn.XLOOKUP($E40,'Copy of Raw Data'!$E:$E,'Copy of Raw Data'!A:A,"ERROR",0,1)</f>
        <v>US</v>
      </c>
      <c r="B40" s="9" t="str">
        <f>_xlfn.XLOOKUP($E40,'Copy of Raw Data'!$E:$E,'Copy of Raw Data'!B:B,"ERROR",0,1)</f>
        <v>Hair Mousses</v>
      </c>
      <c r="C40" s="9" t="str">
        <f>_xlfn.XLOOKUP($E40,'Copy of Raw Data'!$E:$E,'Copy of Raw Data'!C:C,"ERROR",0,1)</f>
        <v>Herbal Essences</v>
      </c>
      <c r="D40" s="9" t="str">
        <f>_xlfn.XLOOKUP($E40,'Copy of Raw Data'!$E:$E,'Copy of Raw Data'!D:D,"ERROR",0,1)</f>
        <v>www.amazon.com/dp/B0B995XZ6T</v>
      </c>
      <c r="E40" s="9" t="s">
        <v>174</v>
      </c>
      <c r="F40" s="9" t="str">
        <f>_xlfn.XLOOKUP($E40,'Copy of Raw Data'!$E:$E,'Copy of Raw Data'!F:F,"ERROR",0,1)</f>
        <v>Herbal Essences Curl Boosting Mousse for Curly Hair and Wavy Hair, Anti Frizz, All Day Hold, Pack of 3, 20.4 oz Total</v>
      </c>
      <c r="G40" s="9">
        <f>_xlfn.XLOOKUP($E40,'Copy of Raw Data'!$E:$E,'Copy of Raw Data'!G:G,"ERROR",0,1)</f>
        <v>14059</v>
      </c>
      <c r="H40" s="9">
        <f>_xlfn.XLOOKUP($E40,'Copy of Raw Data'!$E:$E,'Copy of Raw Data'!H:H,"ERROR",0,1)</f>
        <v>171418.49</v>
      </c>
      <c r="I40" s="9">
        <f>_xlfn.XLOOKUP($E40,'Copy of Raw Data'!$E:$E,'Copy of Raw Data'!I:I,"ERROR",0,1)</f>
        <v>0.00716868272789851</v>
      </c>
      <c r="J40" s="9" t="str">
        <f>_xlfn.XLOOKUP($E40,'Copy of Raw Data'!$E:$E,'Copy of Raw Data'!J:J,"ERROR",0,1)</f>
        <v>Yes</v>
      </c>
      <c r="K40" s="15"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10 to 15</v>
      </c>
      <c r="L40" s="9">
        <f>_xlfn.XLOOKUP($E40,'Copy of Raw Data'!$E:$E,'Copy of Raw Data'!L:L,"ERROR",0,1)</f>
        <v>12.41</v>
      </c>
      <c r="M40" s="15"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10 to 15</v>
      </c>
      <c r="N40" s="9">
        <f>_xlfn.XLOOKUP($E40,'Copy of Raw Data'!$E:$E,'Copy of Raw Data'!N:N,"ERROR",0,1)</f>
        <v>14.99</v>
      </c>
      <c r="O40" s="15"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15% to 20%</v>
      </c>
      <c r="P40" s="16">
        <f t="shared" si="2"/>
        <v>0.172114743162108</v>
      </c>
      <c r="Q40" s="9">
        <f>_xlfn.XLOOKUP($E40,'Copy of Raw Data'!$E:$E,'Copy of Raw Data'!Q:Q,"ERROR",0,1)</f>
        <v>20.4</v>
      </c>
      <c r="R40" s="9" t="str">
        <f>_xlfn.XLOOKUP($E40,'Copy of Raw Data'!$E:$E,'Copy of Raw Data'!R:R,"ERROR",0,1)</f>
        <v>oz</v>
      </c>
      <c r="S40" s="17">
        <f t="shared" si="3"/>
        <v>0.608333333333333</v>
      </c>
      <c r="T40" s="9" t="str">
        <f t="array" ref="T40">_xlfn.IFS(AND(S40&gt;0,S40&lt;=0.05),"0 to 0.05",AND(S40&gt;0.05,S40&lt;=0.1),"0.05 to 0.1",AND(S40&gt;0.1,S40&lt;=0.2),"0.1 to 0.2",AND(S40&gt;0.2,S40&lt;=0.3),"0.2 to 0.3",AND(S40&gt;0.3,S40&lt;=0.4),"0.3 to 0.4",AND(S40&gt;0.4,S40&lt;=0.5),"0.4 to 0.5",AND(S40&gt;0.5,S40&lt;=0.75),"0.5 to 0.75",AND(S40&gt;0.75,S40&lt;=1),"0.75 to 1",AND(S40&gt;1,S40&lt;=2),"1 to 2",AND(S40&gt;2,S40&lt;=3),"2 to 3",AND(S40&gt;3,S40&lt;=4),"3 to 4",AND(S40&gt;4,S40&lt;=5),"4 to 5",AND(S40&gt;5,S40&lt;=10),"5 to 10",S40&gt;10,"10+")</f>
        <v>0.5 to 0.75</v>
      </c>
      <c r="U40" s="17"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 to 0.05</v>
      </c>
      <c r="V40" s="17">
        <f t="shared" si="4"/>
        <v>0.0248496422579854</v>
      </c>
      <c r="W40" s="17"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 to 0.05</v>
      </c>
      <c r="X40" s="17">
        <f t="shared" si="5"/>
        <v>0.020572652463082</v>
      </c>
      <c r="Y40" s="9"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20 to 25</v>
      </c>
      <c r="Z40" s="17">
        <f t="array" ref="Z40">_xlfn.IFS(AA40="oz",_xlfn.IFS(R40="oz",Q40,R40="fl oz",Q40*1.04,R40="ml",Q40*0.0338),AA40="fl oz",_xlfn.IFS(R40="oz",Q40/1.04,R40="fl oz",Q40,R40="ml",Q40*0.0338/1.04),AA40="ml",_xlfn.IFS(R40="oz",Q40/0.0338,R40="fl oz",Q40*1.04/0.0338,R40="ml",Q40))</f>
        <v>20.4</v>
      </c>
      <c r="AA40" s="9" t="str">
        <f>_xlfn.XLOOKUP($E40,'Copy of Raw Data'!$E:$E,'Copy of Raw Data'!AA:AA,"ERROR",0,1)</f>
        <v>oz</v>
      </c>
      <c r="AB40" s="9" t="str">
        <f>_xlfn.XLOOKUP($E40,'Copy of Raw Data'!$E:$E,'Copy of Raw Data'!AB:AB,"ERROR",0,1)</f>
        <v>Spray Can</v>
      </c>
      <c r="AC40" s="9" t="str">
        <f>_xlfn.XLOOKUP($E40,'Copy of Raw Data'!$E:$E,'Copy of Raw Data'!AC:AC,"ERROR",0,1)</f>
        <v>Pack of 3</v>
      </c>
      <c r="AD40" s="9" t="str">
        <f>_xlfn.XLOOKUP($E40,'Copy of Raw Data'!$E:$E,'Copy of Raw Data'!AD:AD,"ERROR",0,1)</f>
        <v>Frizz Control, Hold, Curl Enhancing, Color Safe</v>
      </c>
      <c r="AE40" s="9" t="str">
        <f>_xlfn.XLOOKUP($E40,'Copy of Raw Data'!$E:$E,'Copy of Raw Data'!AO:AO,"ERROR",0,1)</f>
        <v>Cruelty Free, Paraben Free, Dye Free</v>
      </c>
      <c r="AF40" s="9" t="str">
        <f>_xlfn.XLOOKUP($E40,'Copy of Raw Data'!$E:$E,'Copy of Raw Data'!AZ:AZ,"ERROR",0,1)</f>
        <v>Jojoba Oil, Lavender, Disodium edta, Citric Acid</v>
      </c>
      <c r="AG40">
        <f>IF(SUMIF('Ingredients Backend'!$AG$1:$EM$1,AG$3,'Ingredients Backend'!$AG39:$EM39)&gt;=1,1,0)*$H40</f>
        <v>0</v>
      </c>
      <c r="AH40">
        <f>IF(SUMIF('Ingredients Backend'!$AG$1:$EM$1,AH$3,'Ingredients Backend'!$AG39:$EM39)&gt;=1,1,0)*$H40</f>
        <v>0</v>
      </c>
      <c r="AI40">
        <f>IF(SUMIF('Ingredients Backend'!$AG$1:$EM$1,AI$3,'Ingredients Backend'!$AG39:$EM39)&gt;=1,1,0)*$H40</f>
        <v>0</v>
      </c>
      <c r="AJ40">
        <f>IF(SUMIF('Ingredients Backend'!$AG$1:$EM$1,AJ$3,'Ingredients Backend'!$AG39:$EM39)&gt;=1,1,0)*$H40</f>
        <v>0</v>
      </c>
      <c r="AK40">
        <f>IF(SUMIF('Ingredients Backend'!$AG$1:$EM$1,AK$3,'Ingredients Backend'!$AG39:$EM39)&gt;=1,1,0)*$H40</f>
        <v>0</v>
      </c>
      <c r="AL40">
        <f>IF(SUMIF('Ingredients Backend'!$AG$1:$EM$1,AL$3,'Ingredients Backend'!$AG39:$EM39)&gt;=1,1,0)*$H40</f>
        <v>0</v>
      </c>
      <c r="AM40">
        <f>IF(SUMIF('Ingredients Backend'!$AG$1:$EM$1,AM$3,'Ingredients Backend'!$AG39:$EM39)&gt;=1,1,0)*$H40</f>
        <v>0</v>
      </c>
      <c r="AN40">
        <f>IF(SUMIF('Ingredients Backend'!$AG$1:$EM$1,AN$3,'Ingredients Backend'!$AG39:$EM39)&gt;=1,1,0)*$H40</f>
        <v>0</v>
      </c>
      <c r="AO40">
        <f>IF(SUMIF('Ingredients Backend'!$AG$1:$EM$1,AO$3,'Ingredients Backend'!$AG39:$EM39)&gt;=1,1,0)*$H40</f>
        <v>0</v>
      </c>
      <c r="AP40">
        <f>IF(SUMIF('Ingredients Backend'!$AG$1:$EM$1,AP$3,'Ingredients Backend'!$AG39:$EM39)&gt;=1,1,0)*$H40</f>
        <v>0</v>
      </c>
      <c r="AQ40">
        <f>IF(SUMIF('Ingredients Backend'!$AG$1:$EM$1,AQ$3,'Ingredients Backend'!$AG39:$EM39)&gt;=1,1,0)*$H40</f>
        <v>0</v>
      </c>
      <c r="AR40">
        <f>IF(SUMIF('Ingredients Backend'!$AG$1:$EM$1,AR$3,'Ingredients Backend'!$AG39:$EM39)&gt;=1,1,0)*$H40</f>
        <v>0</v>
      </c>
      <c r="AS40">
        <f>IF(SUMIF('Ingredients Backend'!$AG$1:$EM$1,AS$3,'Ingredients Backend'!$AG39:$EM39)&gt;=1,1,0)*$H40</f>
        <v>0</v>
      </c>
      <c r="AT40">
        <f>IF(SUMIF('Ingredients Backend'!$AG$1:$EM$1,AT$3,'Ingredients Backend'!$AG39:$EM39)&gt;=1,1,0)*$H40</f>
        <v>0</v>
      </c>
      <c r="AU40">
        <f>IF(SUMIF('Ingredients Backend'!$AG$1:$EM$1,AU$3,'Ingredients Backend'!$AG39:$EM39)&gt;=1,1,0)*$H40</f>
        <v>0</v>
      </c>
      <c r="AV40">
        <f>IF(SUMIF('Ingredients Backend'!$AG$1:$EM$1,AV$3,'Ingredients Backend'!$AG39:$EM39)&gt;=1,1,0)*$H40</f>
        <v>0</v>
      </c>
      <c r="AW40">
        <f>IF(SUMIF('Ingredients Backend'!$AG$1:$EM$1,AW$3,'Ingredients Backend'!$AG39:$EM39)&gt;=1,1,0)*$H40</f>
        <v>0</v>
      </c>
      <c r="AX40">
        <f>IF(SUMIF('Ingredients Backend'!$AG$1:$EM$1,AX$3,'Ingredients Backend'!$AG39:$EM39)&gt;=1,1,0)*$H40</f>
        <v>171418.49</v>
      </c>
      <c r="AY40">
        <f>IF(SUMIF('Ingredients Backend'!$AG$1:$EM$1,AY$3,'Ingredients Backend'!$AG39:$EM39)&gt;=1,1,0)*$H40</f>
        <v>0</v>
      </c>
      <c r="AZ40">
        <f>IF(SUMIF('Ingredients Backend'!$AG$1:$EM$1,AZ$3,'Ingredients Backend'!$AG39:$EM39)&gt;=1,1,0)*$H40</f>
        <v>0</v>
      </c>
      <c r="BA40">
        <f>IF(SUMIF('Ingredients Backend'!$AG$1:$EM$1,BA$3,'Ingredients Backend'!$AG39:$EM39)&gt;=1,1,0)*$H40</f>
        <v>0</v>
      </c>
      <c r="BB40">
        <f>IF(SUMIF('Ingredients Backend'!$AG$1:$EM$1,BB$3,'Ingredients Backend'!$AG39:$EM39)&gt;=1,1,0)*$H40</f>
        <v>0</v>
      </c>
      <c r="BC40">
        <f>IF(SUMIF('Ingredients Backend'!$AG$1:$EM$1,BC$3,'Ingredients Backend'!$AG39:$EM39)&gt;=1,1,0)*$H40</f>
        <v>0</v>
      </c>
      <c r="BD40">
        <f>IF(SUMIF('Ingredients Backend'!$AG$1:$EM$1,BD$3,'Ingredients Backend'!$AG39:$EM39)&gt;=1,1,0)*$H40</f>
        <v>0</v>
      </c>
      <c r="BE40">
        <f>IF(SUMIF('Ingredients Backend'!$AG$1:$EM$1,BE$3,'Ingredients Backend'!$AG39:$EM39)&gt;=1,1,0)*$H40</f>
        <v>0</v>
      </c>
      <c r="BF40">
        <f>IF(SUMIF('Ingredients Backend'!$AG$1:$EM$1,BF$3,'Ingredients Backend'!$AG39:$EM39)&gt;=1,1,0)*$H40</f>
        <v>0</v>
      </c>
      <c r="BG40">
        <f>IF(SUMIF('Ingredients Backend'!$AG$1:$EM$1,BG$3,'Ingredients Backend'!$AG39:$EM39)&gt;=1,1,0)*$H40</f>
        <v>0</v>
      </c>
      <c r="BH40">
        <f>IF(SUMIF('Ingredients Backend'!$AG$1:$EM$1,BH$3,'Ingredients Backend'!$AG39:$EM39)&gt;=1,1,0)*$H40</f>
        <v>0</v>
      </c>
      <c r="BI40">
        <f>IF(SUMIF('Ingredients Backend'!$AG$1:$EM$1,BI$3,'Ingredients Backend'!$AG39:$EM39)&gt;=1,1,0)*$H40</f>
        <v>0</v>
      </c>
      <c r="BJ40">
        <f>IF(SUMIF('Ingredients Backend'!$AG$1:$EM$1,BJ$3,'Ingredients Backend'!$AG39:$EM39)&gt;=1,1,0)*$H40</f>
        <v>0</v>
      </c>
      <c r="BK40">
        <f>IF(SUMIF('Ingredients Backend'!$AG$1:$EM$1,BK$3,'Ingredients Backend'!$AG39:$EM39)&gt;=1,1,0)*$H40</f>
        <v>0</v>
      </c>
      <c r="BL40">
        <f>IF(SUMIF('Ingredients Backend'!$AG$1:$EM$1,BL$3,'Ingredients Backend'!$AG39:$EM39)&gt;=1,1,0)*$H40</f>
        <v>0</v>
      </c>
      <c r="BM40">
        <f>IF(SUMIF('Ingredients Backend'!$AG$1:$EM$1,BM$3,'Ingredients Backend'!$AG39:$EM39)&gt;=1,1,0)*$H40</f>
        <v>0</v>
      </c>
      <c r="BN40">
        <f>IF(SUMIF('Ingredients Backend'!$AG$1:$EM$1,BN$3,'Ingredients Backend'!$AG39:$EM39)&gt;=1,1,0)*$H40</f>
        <v>0</v>
      </c>
      <c r="BO40">
        <f>IF(SUMIF('Ingredients Backend'!$AG$1:$EM$1,BO$3,'Ingredients Backend'!$AG39:$EM39)&gt;=1,1,0)*$H40</f>
        <v>0</v>
      </c>
      <c r="BP40">
        <f>IF(SUMIF('Ingredients Backend'!$AG$1:$EM$1,BP$3,'Ingredients Backend'!$AG39:$EM39)&gt;=1,1,0)*$H40</f>
        <v>0</v>
      </c>
      <c r="BQ40">
        <f>IF(SUMIF('Ingredients Backend'!$AG$1:$EM$1,BQ$3,'Ingredients Backend'!$AG39:$EM39)&gt;=1,1,0)*$H40</f>
        <v>171418.49</v>
      </c>
      <c r="BR40">
        <f>IF(SUMIF('Ingredients Backend'!$AG$1:$EM$1,BR$3,'Ingredients Backend'!$AG39:$EM39)&gt;=1,1,0)*$H40</f>
        <v>0</v>
      </c>
      <c r="BS40">
        <f>IF(SUMIF('Ingredients Backend'!$AG$1:$EM$1,BS$3,'Ingredients Backend'!$AG39:$EM39)&gt;=1,1,0)*$H40</f>
        <v>0</v>
      </c>
      <c r="BT40">
        <f>IF(SUMIF('Ingredients Backend'!$AG$1:$EM$1,BT$3,'Ingredients Backend'!$AG39:$EM39)&gt;=1,1,0)*$H40</f>
        <v>0</v>
      </c>
      <c r="BU40">
        <f>IF(SUMIF('Ingredients Backend'!$AG$1:$EM$1,BU$3,'Ingredients Backend'!$AG39:$EM39)&gt;=1,1,0)*$H40</f>
        <v>0</v>
      </c>
      <c r="BV40">
        <f>IF(SUMIF('Ingredients Backend'!$AG$1:$EM$1,BV$3,'Ingredients Backend'!$AG39:$EM39)&gt;=1,1,0)*$H40</f>
        <v>171418.49</v>
      </c>
      <c r="BW40">
        <f>IF(SUMIF('Ingredients Backend'!$AG$1:$EM$1,BW$3,'Ingredients Backend'!$AG39:$EM39)&gt;=1,1,0)*$H40</f>
        <v>0</v>
      </c>
      <c r="BX40">
        <f>IF(SUMIF('Ingredients Backend'!$AG$1:$EM$1,BX$3,'Ingredients Backend'!$AG39:$EM39)&gt;=1,1,0)*$H40</f>
        <v>0</v>
      </c>
      <c r="BY40">
        <f>IF(SUMIF('Ingredients Backend'!$AG$1:$EM$1,BY$3,'Ingredients Backend'!$AG39:$EM39)&gt;=1,1,0)*$H40</f>
        <v>0</v>
      </c>
      <c r="BZ40">
        <f>IF(SUMIF('Ingredients Backend'!$AG$1:$EM$1,BZ$3,'Ingredients Backend'!$AG39:$EM39)&gt;=1,1,0)*$H40</f>
        <v>0</v>
      </c>
      <c r="CA40">
        <f>IF(SUMIF('Ingredients Backend'!$AG$1:$EM$1,CA$3,'Ingredients Backend'!$AG39:$EM39)&gt;=1,1,0)*$H40</f>
        <v>0</v>
      </c>
      <c r="CB40">
        <f>IF(SUMIF('Ingredients Backend'!$AG$1:$EM$1,CB$3,'Ingredients Backend'!$AG39:$EM39)&gt;=1,1,0)*$H40</f>
        <v>0</v>
      </c>
      <c r="CC40">
        <f>IF(SUMIF('Ingredients Backend'!$AG$1:$EM$1,CC$3,'Ingredients Backend'!$AG39:$EM39)&gt;=1,1,0)*$H40</f>
        <v>0</v>
      </c>
      <c r="CD40">
        <f>IF(SUMIF('Ingredients Backend'!$AG$1:$EM$1,CD$3,'Ingredients Backend'!$AG39:$EM39)&gt;=1,1,0)*$H40</f>
        <v>0</v>
      </c>
      <c r="CE40">
        <f>IF(SUMIF('Ingredients Backend'!$AG$1:$EM$1,CE$3,'Ingredients Backend'!$AG39:$EM39)&gt;=1,1,0)*$H40</f>
        <v>0</v>
      </c>
      <c r="CF40">
        <f>IF(SUMIF('Ingredients Backend'!$AG$1:$EM$1,CF$3,'Ingredients Backend'!$AG39:$EM39)&gt;=1,1,0)*$H40</f>
        <v>0</v>
      </c>
      <c r="CG40">
        <f>IF(SUMIF('Ingredients Backend'!$AG$1:$EM$1,CG$3,'Ingredients Backend'!$AG39:$EM39)&gt;=1,1,0)*$H40</f>
        <v>0</v>
      </c>
      <c r="CH40">
        <f>IF(SUMIF('Ingredients Backend'!$AG$1:$EM$1,CH$3,'Ingredients Backend'!$AG39:$EM39)&gt;=1,1,0)*$H40</f>
        <v>0</v>
      </c>
      <c r="CI40">
        <f>IF(SUMIF('Ingredients Backend'!$AG$1:$EM$1,CI$3,'Ingredients Backend'!$AG39:$EM39)&gt;=1,1,0)*$H40</f>
        <v>0</v>
      </c>
      <c r="CJ40">
        <f>IF(SUMIF('Ingredients Backend'!$AG$1:$EM$1,CJ$3,'Ingredients Backend'!$AG39:$EM39)&gt;=1,1,0)*$H40</f>
        <v>0</v>
      </c>
      <c r="CK40">
        <f>IF(SUMIF('Ingredients Backend'!$AG$1:$EM$1,CK$3,'Ingredients Backend'!$AG39:$EM39)&gt;=1,1,0)*$H40</f>
        <v>0</v>
      </c>
      <c r="CL40">
        <f>IF(SUMIF('Ingredients Backend'!$AG$1:$EM$1,CL$3,'Ingredients Backend'!$AG39:$EM39)&gt;=1,1,0)*$H40</f>
        <v>0</v>
      </c>
      <c r="CM40">
        <f>IF(SUMIF('Ingredients Backend'!$AG$1:$EM$1,CM$3,'Ingredients Backend'!$AG39:$EM39)&gt;=1,1,0)*$H40</f>
        <v>0</v>
      </c>
      <c r="CN40">
        <f>IF(SUMIF('Ingredients Backend'!$AG$1:$EM$1,CN$3,'Ingredients Backend'!$AG39:$EM39)&gt;=1,1,0)*$H40</f>
        <v>0</v>
      </c>
      <c r="CO40">
        <f>IF(SUMIF('Ingredients Backend'!$AG$1:$EM$1,CO$3,'Ingredients Backend'!$AG39:$EM39)&gt;=1,1,0)*$H40</f>
        <v>0</v>
      </c>
      <c r="CP40">
        <f>IF(SUMIF('Ingredients Backend'!$AG$1:$EM$1,CP$3,'Ingredients Backend'!$AG39:$EM39)&gt;=1,1,0)*$H40</f>
        <v>0</v>
      </c>
      <c r="CQ40">
        <f>IF(SUMIF('Ingredients Backend'!$AG$1:$EM$1,CQ$3,'Ingredients Backend'!$AG39:$EM39)&gt;=1,1,0)*$H40</f>
        <v>0</v>
      </c>
      <c r="CR40">
        <f>IF(SUMIF('Ingredients Backend'!$AG$1:$EM$1,CR$3,'Ingredients Backend'!$AG39:$EM39)&gt;=1,1,0)*$H40</f>
        <v>0</v>
      </c>
      <c r="CS40">
        <f>IF(SUMIF('Ingredients Backend'!$AG$1:$EM$1,CS$3,'Ingredients Backend'!$AG39:$EM39)&gt;=1,1,0)*$H40</f>
        <v>0</v>
      </c>
      <c r="CT40">
        <f>IF(SUMIF('Ingredients Backend'!$AG$1:$EM$1,CT$3,'Ingredients Backend'!$AG39:$EM39)&gt;=1,1,0)*$H40</f>
        <v>0</v>
      </c>
      <c r="CU40">
        <f>IF(SUMIF('Ingredients Backend'!$AG$1:$EM$1,CU$3,'Ingredients Backend'!$AG39:$EM39)&gt;=1,1,0)*$H40</f>
        <v>0</v>
      </c>
      <c r="CV40">
        <f>IF(SUMIF('Ingredients Backend'!$AG$1:$EM$1,CV$3,'Ingredients Backend'!$AG39:$EM39)&gt;=1,1,0)*$H40</f>
        <v>0</v>
      </c>
      <c r="CW40">
        <f>IF(SUMIF('Ingredients Backend'!$AG$1:$EM$1,CW$3,'Ingredients Backend'!$AG39:$EM39)&gt;=1,1,0)*$H40</f>
        <v>0</v>
      </c>
      <c r="CX40">
        <f>IF(SUMIF('Ingredients Backend'!$AG$1:$EM$1,CX$3,'Ingredients Backend'!$AG39:$EM39)&gt;=1,1,0)*$H40</f>
        <v>0</v>
      </c>
      <c r="CY40">
        <f>IF(SUMIF('Ingredients Backend'!$AG$1:$EM$1,CY$3,'Ingredients Backend'!$AG39:$EM39)&gt;=1,1,0)*$H40</f>
        <v>171418.49</v>
      </c>
      <c r="CZ40">
        <f>IF(SUMIF('Ingredients Backend'!$AG$1:$EM$1,CZ$3,'Ingredients Backend'!$AG39:$EM39)&gt;=1,1,0)*$H40</f>
        <v>0</v>
      </c>
      <c r="DA40">
        <f>IF(SUMIF('Ingredients Backend'!$AG$1:$EM$1,DA$3,'Ingredients Backend'!$AG39:$EM39)&gt;=1,1,0)*$H40</f>
        <v>0</v>
      </c>
      <c r="DB40">
        <f>IF(SUMIF('Ingredients Backend'!$AG$1:$EM$1,DB$3,'Ingredients Backend'!$AG39:$EM39)&gt;=1,1,0)*$H40</f>
        <v>0</v>
      </c>
      <c r="DC40">
        <f>IF(SUMIF('Ingredients Backend'!$AG$1:$EM$1,DC$3,'Ingredients Backend'!$AG39:$EM39)&gt;=1,1,0)*$H40</f>
        <v>0</v>
      </c>
      <c r="DD40">
        <f>IF(SUMIF('Ingredients Backend'!$AG$1:$EM$1,DD$3,'Ingredients Backend'!$AG39:$EM39)&gt;=1,1,0)*$H40</f>
        <v>0</v>
      </c>
      <c r="DE40">
        <f>IF(SUMIF('Ingredients Backend'!$AG$1:$EM$1,DE$3,'Ingredients Backend'!$AG39:$EM39)&gt;=1,1,0)*$H40</f>
        <v>0</v>
      </c>
      <c r="DF40">
        <f>IF(SUMIF('Ingredients Backend'!$AG$1:$EM$1,DF$3,'Ingredients Backend'!$AG39:$EM39)&gt;=1,1,0)*$H40</f>
        <v>0</v>
      </c>
      <c r="DG40">
        <f>IF(SUMIF('Ingredients Backend'!$AG$1:$EM$1,DG$3,'Ingredients Backend'!$AG39:$EM39)&gt;=1,1,0)*$H40</f>
        <v>0</v>
      </c>
      <c r="DH40">
        <f>IF(SUMIF('Ingredients Backend'!$AG$1:$EM$1,DH$3,'Ingredients Backend'!$AG39:$EM39)&gt;=1,1,0)*$H40</f>
        <v>0</v>
      </c>
      <c r="DI40">
        <f>IF(SUMIF('Ingredients Backend'!$AG$1:$EM$1,DI$3,'Ingredients Backend'!$AG39:$EM39)&gt;=1,1,0)*$H40</f>
        <v>0</v>
      </c>
      <c r="DJ40">
        <f>IF(SUMIF('Ingredients Backend'!$AG$1:$EM$1,DJ$3,'Ingredients Backend'!$AG39:$EM39)&gt;=1,1,0)*$H40</f>
        <v>0</v>
      </c>
      <c r="DK40">
        <f>IF(SUMIF('Ingredients Backend'!$AG$1:$EM$1,DK$3,'Ingredients Backend'!$AG39:$EM39)&gt;=1,1,0)*$H40</f>
        <v>0</v>
      </c>
      <c r="DL40">
        <f>IF(SUMIF('Ingredients Backend'!$AG$1:$EM$1,DL$3,'Ingredients Backend'!$AG39:$EM39)&gt;=1,1,0)*$H40</f>
        <v>0</v>
      </c>
    </row>
    <row r="41" spans="1:116">
      <c r="A41" s="9" t="str">
        <f>_xlfn.XLOOKUP($E41,'Copy of Raw Data'!$E:$E,'Copy of Raw Data'!A:A,"ERROR",0,1)</f>
        <v>US</v>
      </c>
      <c r="B41" s="9" t="str">
        <f>_xlfn.XLOOKUP($E41,'Copy of Raw Data'!$E:$E,'Copy of Raw Data'!B:B,"ERROR",0,1)</f>
        <v>Hair Mousses</v>
      </c>
      <c r="C41" s="9" t="str">
        <f>_xlfn.XLOOKUP($E41,'Copy of Raw Data'!$E:$E,'Copy of Raw Data'!C:C,"ERROR",0,1)</f>
        <v>igk</v>
      </c>
      <c r="D41" s="9" t="str">
        <f>_xlfn.XLOOKUP($E41,'Copy of Raw Data'!$E:$E,'Copy of Raw Data'!D:D,"ERROR",0,1)</f>
        <v>www.amazon.com/dp/B091MJ3P9X</v>
      </c>
      <c r="E41" s="9" t="s">
        <v>178</v>
      </c>
      <c r="F41" s="9" t="str">
        <f>_xlfn.XLOOKUP($E41,'Copy of Raw Data'!$E:$E,'Copy of Raw Data'!F:F,"ERROR",0,1)</f>
        <v>IGK BIG TIME Volume &amp; Thickening Mousse | Moveable + Fullness + Frizz Control | Vegan + Cruelty Free | 6.2 Oz</v>
      </c>
      <c r="G41" s="9">
        <f>_xlfn.XLOOKUP($E41,'Copy of Raw Data'!$E:$E,'Copy of Raw Data'!G:G,"ERROR",0,1)</f>
        <v>5500</v>
      </c>
      <c r="H41" s="9">
        <f>_xlfn.XLOOKUP($E41,'Copy of Raw Data'!$E:$E,'Copy of Raw Data'!H:H,"ERROR",0,1)</f>
        <v>168617.16</v>
      </c>
      <c r="I41" s="9">
        <f>_xlfn.XLOOKUP($E41,'Copy of Raw Data'!$E:$E,'Copy of Raw Data'!I:I,"ERROR",0,1)</f>
        <v>0.00715997149654491</v>
      </c>
      <c r="J41" s="9" t="str">
        <f>_xlfn.XLOOKUP($E41,'Copy of Raw Data'!$E:$E,'Copy of Raw Data'!J:J,"ERROR",0,1)</f>
        <v>Yes</v>
      </c>
      <c r="K41" s="15"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30 to 40</v>
      </c>
      <c r="L41" s="9">
        <f>_xlfn.XLOOKUP($E41,'Copy of Raw Data'!$E:$E,'Copy of Raw Data'!L:L,"ERROR",0,1)</f>
        <v>30.92</v>
      </c>
      <c r="M41" s="15"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30 to 40</v>
      </c>
      <c r="N41" s="9">
        <f>_xlfn.XLOOKUP($E41,'Copy of Raw Data'!$E:$E,'Copy of Raw Data'!N:N,"ERROR",0,1)</f>
        <v>31.28</v>
      </c>
      <c r="O41" s="15"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6">
        <f t="shared" si="2"/>
        <v>0.0115089514066496</v>
      </c>
      <c r="Q41" s="9">
        <f>_xlfn.XLOOKUP($E41,'Copy of Raw Data'!$E:$E,'Copy of Raw Data'!Q:Q,"ERROR",0,1)</f>
        <v>6.2</v>
      </c>
      <c r="R41" s="9" t="str">
        <f>_xlfn.XLOOKUP($E41,'Copy of Raw Data'!$E:$E,'Copy of Raw Data'!R:R,"ERROR",0,1)</f>
        <v>oz</v>
      </c>
      <c r="S41" s="17">
        <f t="shared" si="3"/>
        <v>4.98709677419355</v>
      </c>
      <c r="T41" s="9" t="str">
        <f t="array" ref="T41">_xlfn.IFS(AND(S41&gt;0,S41&lt;=0.05),"0 to 0.05",AND(S41&gt;0.05,S41&lt;=0.1),"0.05 to 0.1",AND(S41&gt;0.1,S41&lt;=0.2),"0.1 to 0.2",AND(S41&gt;0.2,S41&lt;=0.3),"0.2 to 0.3",AND(S41&gt;0.3,S41&lt;=0.4),"0.3 to 0.4",AND(S41&gt;0.4,S41&lt;=0.5),"0.4 to 0.5",AND(S41&gt;0.5,S41&lt;=0.75),"0.5 to 0.75",AND(S41&gt;0.75,S41&lt;=1),"0.75 to 1",AND(S41&gt;1,S41&lt;=2),"1 to 2",AND(S41&gt;2,S41&lt;=3),"2 to 3",AND(S41&gt;3,S41&lt;=4),"3 to 4",AND(S41&gt;4,S41&lt;=5),"4 to 5",AND(S41&gt;5,S41&lt;=10),"5 to 10",S41&gt;10,"10+")</f>
        <v>4 to 5</v>
      </c>
      <c r="U41" s="17"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0.1 to 0.2</v>
      </c>
      <c r="V41" s="17">
        <f t="shared" si="4"/>
        <v>0.170617561390686</v>
      </c>
      <c r="W41" s="17"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0.1 to 0.2</v>
      </c>
      <c r="X41" s="17">
        <f t="shared" si="5"/>
        <v>0.168653932167519</v>
      </c>
      <c r="Y41" s="9"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6 to 8</v>
      </c>
      <c r="Z41" s="17">
        <f t="array" ref="Z41">_xlfn.IFS(AA41="oz",_xlfn.IFS(R41="oz",Q41,R41="fl oz",Q41*1.04,R41="ml",Q41*0.0338),AA41="fl oz",_xlfn.IFS(R41="oz",Q41/1.04,R41="fl oz",Q41,R41="ml",Q41*0.0338/1.04),AA41="ml",_xlfn.IFS(R41="oz",Q41/0.0338,R41="fl oz",Q41*1.04/0.0338,R41="ml",Q41))</f>
        <v>6.2</v>
      </c>
      <c r="AA41" s="9" t="str">
        <f>_xlfn.XLOOKUP($E41,'Copy of Raw Data'!$E:$E,'Copy of Raw Data'!AA:AA,"ERROR",0,1)</f>
        <v>oz</v>
      </c>
      <c r="AB41" s="9" t="str">
        <f>_xlfn.XLOOKUP($E41,'Copy of Raw Data'!$E:$E,'Copy of Raw Data'!AB:AB,"ERROR",0,1)</f>
        <v>Spray Can</v>
      </c>
      <c r="AC41" s="9" t="str">
        <f>_xlfn.XLOOKUP($E41,'Copy of Raw Data'!$E:$E,'Copy of Raw Data'!AC:AC,"ERROR",0,1)</f>
        <v>Pack of 1</v>
      </c>
      <c r="AD41" s="9" t="str">
        <f>_xlfn.XLOOKUP($E41,'Copy of Raw Data'!$E:$E,'Copy of Raw Data'!AD:AD,"ERROR",0,1)</f>
        <v>Frizz Control, Heat Protection, Lift</v>
      </c>
      <c r="AE41" s="9" t="str">
        <f>_xlfn.XLOOKUP($E41,'Copy of Raw Data'!$E:$E,'Copy of Raw Data'!AO:AO,"ERROR",0,1)</f>
        <v>Vegan, Cruelty Free</v>
      </c>
      <c r="AF41" s="9" t="str">
        <f>_xlfn.XLOOKUP($E41,'Copy of Raw Data'!$E:$E,'Copy of Raw Data'!AZ:AZ,"ERROR",0,1)</f>
        <v>Cotton, Castor Oil, Palm, Panthenol, Sunflower, Quinoa, Glycerin, Ethylhexylglycerin, Disodium edta, Geraniol</v>
      </c>
      <c r="AG41">
        <f>IF(SUMIF('Ingredients Backend'!$AG$1:$EM$1,AG$3,'Ingredients Backend'!$AG40:$EM40)&gt;=1,1,0)*$H41</f>
        <v>0</v>
      </c>
      <c r="AH41">
        <f>IF(SUMIF('Ingredients Backend'!$AG$1:$EM$1,AH$3,'Ingredients Backend'!$AG40:$EM40)&gt;=1,1,0)*$H41</f>
        <v>0</v>
      </c>
      <c r="AI41">
        <f>IF(SUMIF('Ingredients Backend'!$AG$1:$EM$1,AI$3,'Ingredients Backend'!$AG40:$EM40)&gt;=1,1,0)*$H41</f>
        <v>0</v>
      </c>
      <c r="AJ41">
        <f>IF(SUMIF('Ingredients Backend'!$AG$1:$EM$1,AJ$3,'Ingredients Backend'!$AG40:$EM40)&gt;=1,1,0)*$H41</f>
        <v>0</v>
      </c>
      <c r="AK41">
        <f>IF(SUMIF('Ingredients Backend'!$AG$1:$EM$1,AK$3,'Ingredients Backend'!$AG40:$EM40)&gt;=1,1,0)*$H41</f>
        <v>0</v>
      </c>
      <c r="AL41">
        <f>IF(SUMIF('Ingredients Backend'!$AG$1:$EM$1,AL$3,'Ingredients Backend'!$AG40:$EM40)&gt;=1,1,0)*$H41</f>
        <v>0</v>
      </c>
      <c r="AM41">
        <f>IF(SUMIF('Ingredients Backend'!$AG$1:$EM$1,AM$3,'Ingredients Backend'!$AG40:$EM40)&gt;=1,1,0)*$H41</f>
        <v>0</v>
      </c>
      <c r="AN41">
        <f>IF(SUMIF('Ingredients Backend'!$AG$1:$EM$1,AN$3,'Ingredients Backend'!$AG40:$EM40)&gt;=1,1,0)*$H41</f>
        <v>0</v>
      </c>
      <c r="AO41">
        <f>IF(SUMIF('Ingredients Backend'!$AG$1:$EM$1,AO$3,'Ingredients Backend'!$AG40:$EM40)&gt;=1,1,0)*$H41</f>
        <v>0</v>
      </c>
      <c r="AP41">
        <f>IF(SUMIF('Ingredients Backend'!$AG$1:$EM$1,AP$3,'Ingredients Backend'!$AG40:$EM40)&gt;=1,1,0)*$H41</f>
        <v>0</v>
      </c>
      <c r="AQ41">
        <f>IF(SUMIF('Ingredients Backend'!$AG$1:$EM$1,AQ$3,'Ingredients Backend'!$AG40:$EM40)&gt;=1,1,0)*$H41</f>
        <v>0</v>
      </c>
      <c r="AR41">
        <f>IF(SUMIF('Ingredients Backend'!$AG$1:$EM$1,AR$3,'Ingredients Backend'!$AG40:$EM40)&gt;=1,1,0)*$H41</f>
        <v>0</v>
      </c>
      <c r="AS41">
        <f>IF(SUMIF('Ingredients Backend'!$AG$1:$EM$1,AS$3,'Ingredients Backend'!$AG40:$EM40)&gt;=1,1,0)*$H41</f>
        <v>0</v>
      </c>
      <c r="AT41">
        <f>IF(SUMIF('Ingredients Backend'!$AG$1:$EM$1,AT$3,'Ingredients Backend'!$AG40:$EM40)&gt;=1,1,0)*$H41</f>
        <v>168617.16</v>
      </c>
      <c r="AU41">
        <f>IF(SUMIF('Ingredients Backend'!$AG$1:$EM$1,AU$3,'Ingredients Backend'!$AG40:$EM40)&gt;=1,1,0)*$H41</f>
        <v>0</v>
      </c>
      <c r="AV41">
        <f>IF(SUMIF('Ingredients Backend'!$AG$1:$EM$1,AV$3,'Ingredients Backend'!$AG40:$EM40)&gt;=1,1,0)*$H41</f>
        <v>0</v>
      </c>
      <c r="AW41">
        <f>IF(SUMIF('Ingredients Backend'!$AG$1:$EM$1,AW$3,'Ingredients Backend'!$AG40:$EM40)&gt;=1,1,0)*$H41</f>
        <v>0</v>
      </c>
      <c r="AX41">
        <f>IF(SUMIF('Ingredients Backend'!$AG$1:$EM$1,AX$3,'Ingredients Backend'!$AG40:$EM40)&gt;=1,1,0)*$H41</f>
        <v>0</v>
      </c>
      <c r="AY41">
        <f>IF(SUMIF('Ingredients Backend'!$AG$1:$EM$1,AY$3,'Ingredients Backend'!$AG40:$EM40)&gt;=1,1,0)*$H41</f>
        <v>0</v>
      </c>
      <c r="AZ41">
        <f>IF(SUMIF('Ingredients Backend'!$AG$1:$EM$1,AZ$3,'Ingredients Backend'!$AG40:$EM40)&gt;=1,1,0)*$H41</f>
        <v>0</v>
      </c>
      <c r="BA41">
        <f>IF(SUMIF('Ingredients Backend'!$AG$1:$EM$1,BA$3,'Ingredients Backend'!$AG40:$EM40)&gt;=1,1,0)*$H41</f>
        <v>0</v>
      </c>
      <c r="BB41">
        <f>IF(SUMIF('Ingredients Backend'!$AG$1:$EM$1,BB$3,'Ingredients Backend'!$AG40:$EM40)&gt;=1,1,0)*$H41</f>
        <v>168617.16</v>
      </c>
      <c r="BC41">
        <f>IF(SUMIF('Ingredients Backend'!$AG$1:$EM$1,BC$3,'Ingredients Backend'!$AG40:$EM40)&gt;=1,1,0)*$H41</f>
        <v>0</v>
      </c>
      <c r="BD41">
        <f>IF(SUMIF('Ingredients Backend'!$AG$1:$EM$1,BD$3,'Ingredients Backend'!$AG40:$EM40)&gt;=1,1,0)*$H41</f>
        <v>0</v>
      </c>
      <c r="BE41">
        <f>IF(SUMIF('Ingredients Backend'!$AG$1:$EM$1,BE$3,'Ingredients Backend'!$AG40:$EM40)&gt;=1,1,0)*$H41</f>
        <v>168617.16</v>
      </c>
      <c r="BF41">
        <f>IF(SUMIF('Ingredients Backend'!$AG$1:$EM$1,BF$3,'Ingredients Backend'!$AG40:$EM40)&gt;=1,1,0)*$H41</f>
        <v>0</v>
      </c>
      <c r="BG41">
        <f>IF(SUMIF('Ingredients Backend'!$AG$1:$EM$1,BG$3,'Ingredients Backend'!$AG40:$EM40)&gt;=1,1,0)*$H41</f>
        <v>0</v>
      </c>
      <c r="BH41">
        <f>IF(SUMIF('Ingredients Backend'!$AG$1:$EM$1,BH$3,'Ingredients Backend'!$AG40:$EM40)&gt;=1,1,0)*$H41</f>
        <v>0</v>
      </c>
      <c r="BI41">
        <f>IF(SUMIF('Ingredients Backend'!$AG$1:$EM$1,BI$3,'Ingredients Backend'!$AG40:$EM40)&gt;=1,1,0)*$H41</f>
        <v>168617.16</v>
      </c>
      <c r="BJ41">
        <f>IF(SUMIF('Ingredients Backend'!$AG$1:$EM$1,BJ$3,'Ingredients Backend'!$AG40:$EM40)&gt;=1,1,0)*$H41</f>
        <v>0</v>
      </c>
      <c r="BK41">
        <f>IF(SUMIF('Ingredients Backend'!$AG$1:$EM$1,BK$3,'Ingredients Backend'!$AG40:$EM40)&gt;=1,1,0)*$H41</f>
        <v>168617.16</v>
      </c>
      <c r="BL41">
        <f>IF(SUMIF('Ingredients Backend'!$AG$1:$EM$1,BL$3,'Ingredients Backend'!$AG40:$EM40)&gt;=1,1,0)*$H41</f>
        <v>0</v>
      </c>
      <c r="BM41">
        <f>IF(SUMIF('Ingredients Backend'!$AG$1:$EM$1,BM$3,'Ingredients Backend'!$AG40:$EM40)&gt;=1,1,0)*$H41</f>
        <v>0</v>
      </c>
      <c r="BN41">
        <f>IF(SUMIF('Ingredients Backend'!$AG$1:$EM$1,BN$3,'Ingredients Backend'!$AG40:$EM40)&gt;=1,1,0)*$H41</f>
        <v>0</v>
      </c>
      <c r="BO41">
        <f>IF(SUMIF('Ingredients Backend'!$AG$1:$EM$1,BO$3,'Ingredients Backend'!$AG40:$EM40)&gt;=1,1,0)*$H41</f>
        <v>0</v>
      </c>
      <c r="BP41">
        <f>IF(SUMIF('Ingredients Backend'!$AG$1:$EM$1,BP$3,'Ingredients Backend'!$AG40:$EM40)&gt;=1,1,0)*$H41</f>
        <v>0</v>
      </c>
      <c r="BQ41">
        <f>IF(SUMIF('Ingredients Backend'!$AG$1:$EM$1,BQ$3,'Ingredients Backend'!$AG40:$EM40)&gt;=1,1,0)*$H41</f>
        <v>0</v>
      </c>
      <c r="BR41">
        <f>IF(SUMIF('Ingredients Backend'!$AG$1:$EM$1,BR$3,'Ingredients Backend'!$AG40:$EM40)&gt;=1,1,0)*$H41</f>
        <v>0</v>
      </c>
      <c r="BS41">
        <f>IF(SUMIF('Ingredients Backend'!$AG$1:$EM$1,BS$3,'Ingredients Backend'!$AG40:$EM40)&gt;=1,1,0)*$H41</f>
        <v>0</v>
      </c>
      <c r="BT41">
        <f>IF(SUMIF('Ingredients Backend'!$AG$1:$EM$1,BT$3,'Ingredients Backend'!$AG40:$EM40)&gt;=1,1,0)*$H41</f>
        <v>0</v>
      </c>
      <c r="BU41">
        <f>IF(SUMIF('Ingredients Backend'!$AG$1:$EM$1,BU$3,'Ingredients Backend'!$AG40:$EM40)&gt;=1,1,0)*$H41</f>
        <v>0</v>
      </c>
      <c r="BV41">
        <f>IF(SUMIF('Ingredients Backend'!$AG$1:$EM$1,BV$3,'Ingredients Backend'!$AG40:$EM40)&gt;=1,1,0)*$H41</f>
        <v>0</v>
      </c>
      <c r="BW41">
        <f>IF(SUMIF('Ingredients Backend'!$AG$1:$EM$1,BW$3,'Ingredients Backend'!$AG40:$EM40)&gt;=1,1,0)*$H41</f>
        <v>0</v>
      </c>
      <c r="BX41">
        <f>IF(SUMIF('Ingredients Backend'!$AG$1:$EM$1,BX$3,'Ingredients Backend'!$AG40:$EM40)&gt;=1,1,0)*$H41</f>
        <v>0</v>
      </c>
      <c r="BY41">
        <f>IF(SUMIF('Ingredients Backend'!$AG$1:$EM$1,BY$3,'Ingredients Backend'!$AG40:$EM40)&gt;=1,1,0)*$H41</f>
        <v>0</v>
      </c>
      <c r="BZ41">
        <f>IF(SUMIF('Ingredients Backend'!$AG$1:$EM$1,BZ$3,'Ingredients Backend'!$AG40:$EM40)&gt;=1,1,0)*$H41</f>
        <v>0</v>
      </c>
      <c r="CA41">
        <f>IF(SUMIF('Ingredients Backend'!$AG$1:$EM$1,CA$3,'Ingredients Backend'!$AG40:$EM40)&gt;=1,1,0)*$H41</f>
        <v>0</v>
      </c>
      <c r="CB41">
        <f>IF(SUMIF('Ingredients Backend'!$AG$1:$EM$1,CB$3,'Ingredients Backend'!$AG40:$EM40)&gt;=1,1,0)*$H41</f>
        <v>0</v>
      </c>
      <c r="CC41">
        <f>IF(SUMIF('Ingredients Backend'!$AG$1:$EM$1,CC$3,'Ingredients Backend'!$AG40:$EM40)&gt;=1,1,0)*$H41</f>
        <v>0</v>
      </c>
      <c r="CD41">
        <f>IF(SUMIF('Ingredients Backend'!$AG$1:$EM$1,CD$3,'Ingredients Backend'!$AG40:$EM40)&gt;=1,1,0)*$H41</f>
        <v>0</v>
      </c>
      <c r="CE41">
        <f>IF(SUMIF('Ingredients Backend'!$AG$1:$EM$1,CE$3,'Ingredients Backend'!$AG40:$EM40)&gt;=1,1,0)*$H41</f>
        <v>0</v>
      </c>
      <c r="CF41">
        <f>IF(SUMIF('Ingredients Backend'!$AG$1:$EM$1,CF$3,'Ingredients Backend'!$AG40:$EM40)&gt;=1,1,0)*$H41</f>
        <v>0</v>
      </c>
      <c r="CG41">
        <f>IF(SUMIF('Ingredients Backend'!$AG$1:$EM$1,CG$3,'Ingredients Backend'!$AG40:$EM40)&gt;=1,1,0)*$H41</f>
        <v>0</v>
      </c>
      <c r="CH41">
        <f>IF(SUMIF('Ingredients Backend'!$AG$1:$EM$1,CH$3,'Ingredients Backend'!$AG40:$EM40)&gt;=1,1,0)*$H41</f>
        <v>168617.16</v>
      </c>
      <c r="CI41">
        <f>IF(SUMIF('Ingredients Backend'!$AG$1:$EM$1,CI$3,'Ingredients Backend'!$AG40:$EM40)&gt;=1,1,0)*$H41</f>
        <v>168617.16</v>
      </c>
      <c r="CJ41">
        <f>IF(SUMIF('Ingredients Backend'!$AG$1:$EM$1,CJ$3,'Ingredients Backend'!$AG40:$EM40)&gt;=1,1,0)*$H41</f>
        <v>0</v>
      </c>
      <c r="CK41">
        <f>IF(SUMIF('Ingredients Backend'!$AG$1:$EM$1,CK$3,'Ingredients Backend'!$AG40:$EM40)&gt;=1,1,0)*$H41</f>
        <v>0</v>
      </c>
      <c r="CL41">
        <f>IF(SUMIF('Ingredients Backend'!$AG$1:$EM$1,CL$3,'Ingredients Backend'!$AG40:$EM40)&gt;=1,1,0)*$H41</f>
        <v>0</v>
      </c>
      <c r="CM41">
        <f>IF(SUMIF('Ingredients Backend'!$AG$1:$EM$1,CM$3,'Ingredients Backend'!$AG40:$EM40)&gt;=1,1,0)*$H41</f>
        <v>0</v>
      </c>
      <c r="CN41">
        <f>IF(SUMIF('Ingredients Backend'!$AG$1:$EM$1,CN$3,'Ingredients Backend'!$AG40:$EM40)&gt;=1,1,0)*$H41</f>
        <v>168617.16</v>
      </c>
      <c r="CO41">
        <f>IF(SUMIF('Ingredients Backend'!$AG$1:$EM$1,CO$3,'Ingredients Backend'!$AG40:$EM40)&gt;=1,1,0)*$H41</f>
        <v>0</v>
      </c>
      <c r="CP41">
        <f>IF(SUMIF('Ingredients Backend'!$AG$1:$EM$1,CP$3,'Ingredients Backend'!$AG40:$EM40)&gt;=1,1,0)*$H41</f>
        <v>0</v>
      </c>
      <c r="CQ41">
        <f>IF(SUMIF('Ingredients Backend'!$AG$1:$EM$1,CQ$3,'Ingredients Backend'!$AG40:$EM40)&gt;=1,1,0)*$H41</f>
        <v>0</v>
      </c>
      <c r="CR41">
        <f>IF(SUMIF('Ingredients Backend'!$AG$1:$EM$1,CR$3,'Ingredients Backend'!$AG40:$EM40)&gt;=1,1,0)*$H41</f>
        <v>0</v>
      </c>
      <c r="CS41">
        <f>IF(SUMIF('Ingredients Backend'!$AG$1:$EM$1,CS$3,'Ingredients Backend'!$AG40:$EM40)&gt;=1,1,0)*$H41</f>
        <v>0</v>
      </c>
      <c r="CT41">
        <f>IF(SUMIF('Ingredients Backend'!$AG$1:$EM$1,CT$3,'Ingredients Backend'!$AG40:$EM40)&gt;=1,1,0)*$H41</f>
        <v>0</v>
      </c>
      <c r="CU41">
        <f>IF(SUMIF('Ingredients Backend'!$AG$1:$EM$1,CU$3,'Ingredients Backend'!$AG40:$EM40)&gt;=1,1,0)*$H41</f>
        <v>0</v>
      </c>
      <c r="CV41">
        <f>IF(SUMIF('Ingredients Backend'!$AG$1:$EM$1,CV$3,'Ingredients Backend'!$AG40:$EM40)&gt;=1,1,0)*$H41</f>
        <v>0</v>
      </c>
      <c r="CW41">
        <f>IF(SUMIF('Ingredients Backend'!$AG$1:$EM$1,CW$3,'Ingredients Backend'!$AG40:$EM40)&gt;=1,1,0)*$H41</f>
        <v>0</v>
      </c>
      <c r="CX41">
        <f>IF(SUMIF('Ingredients Backend'!$AG$1:$EM$1,CX$3,'Ingredients Backend'!$AG40:$EM40)&gt;=1,1,0)*$H41</f>
        <v>0</v>
      </c>
      <c r="CY41">
        <f>IF(SUMIF('Ingredients Backend'!$AG$1:$EM$1,CY$3,'Ingredients Backend'!$AG40:$EM40)&gt;=1,1,0)*$H41</f>
        <v>168617.16</v>
      </c>
      <c r="CZ41">
        <f>IF(SUMIF('Ingredients Backend'!$AG$1:$EM$1,CZ$3,'Ingredients Backend'!$AG40:$EM40)&gt;=1,1,0)*$H41</f>
        <v>0</v>
      </c>
      <c r="DA41">
        <f>IF(SUMIF('Ingredients Backend'!$AG$1:$EM$1,DA$3,'Ingredients Backend'!$AG40:$EM40)&gt;=1,1,0)*$H41</f>
        <v>168617.16</v>
      </c>
      <c r="DB41">
        <f>IF(SUMIF('Ingredients Backend'!$AG$1:$EM$1,DB$3,'Ingredients Backend'!$AG40:$EM40)&gt;=1,1,0)*$H41</f>
        <v>0</v>
      </c>
      <c r="DC41">
        <f>IF(SUMIF('Ingredients Backend'!$AG$1:$EM$1,DC$3,'Ingredients Backend'!$AG40:$EM40)&gt;=1,1,0)*$H41</f>
        <v>0</v>
      </c>
      <c r="DD41">
        <f>IF(SUMIF('Ingredients Backend'!$AG$1:$EM$1,DD$3,'Ingredients Backend'!$AG40:$EM40)&gt;=1,1,0)*$H41</f>
        <v>0</v>
      </c>
      <c r="DE41">
        <f>IF(SUMIF('Ingredients Backend'!$AG$1:$EM$1,DE$3,'Ingredients Backend'!$AG40:$EM40)&gt;=1,1,0)*$H41</f>
        <v>0</v>
      </c>
      <c r="DF41">
        <f>IF(SUMIF('Ingredients Backend'!$AG$1:$EM$1,DF$3,'Ingredients Backend'!$AG40:$EM40)&gt;=1,1,0)*$H41</f>
        <v>0</v>
      </c>
      <c r="DG41">
        <f>IF(SUMIF('Ingredients Backend'!$AG$1:$EM$1,DG$3,'Ingredients Backend'!$AG40:$EM40)&gt;=1,1,0)*$H41</f>
        <v>0</v>
      </c>
      <c r="DH41">
        <f>IF(SUMIF('Ingredients Backend'!$AG$1:$EM$1,DH$3,'Ingredients Backend'!$AG40:$EM40)&gt;=1,1,0)*$H41</f>
        <v>0</v>
      </c>
      <c r="DI41">
        <f>IF(SUMIF('Ingredients Backend'!$AG$1:$EM$1,DI$3,'Ingredients Backend'!$AG40:$EM40)&gt;=1,1,0)*$H41</f>
        <v>0</v>
      </c>
      <c r="DJ41">
        <f>IF(SUMIF('Ingredients Backend'!$AG$1:$EM$1,DJ$3,'Ingredients Backend'!$AG40:$EM40)&gt;=1,1,0)*$H41</f>
        <v>0</v>
      </c>
      <c r="DK41">
        <f>IF(SUMIF('Ingredients Backend'!$AG$1:$EM$1,DK$3,'Ingredients Backend'!$AG40:$EM40)&gt;=1,1,0)*$H41</f>
        <v>0</v>
      </c>
      <c r="DL41">
        <f>IF(SUMIF('Ingredients Backend'!$AG$1:$EM$1,DL$3,'Ingredients Backend'!$AG40:$EM40)&gt;=1,1,0)*$H41</f>
        <v>0</v>
      </c>
    </row>
    <row r="42" spans="1:116">
      <c r="A42" s="9" t="str">
        <f>_xlfn.XLOOKUP($E42,'Copy of Raw Data'!$E:$E,'Copy of Raw Data'!A:A,"ERROR",0,1)</f>
        <v>US</v>
      </c>
      <c r="B42" s="9" t="str">
        <f>_xlfn.XLOOKUP($E42,'Copy of Raw Data'!$E:$E,'Copy of Raw Data'!B:B,"ERROR",0,1)</f>
        <v>Hair Mousses</v>
      </c>
      <c r="C42" s="9" t="str">
        <f>_xlfn.XLOOKUP($E42,'Copy of Raw Data'!$E:$E,'Copy of Raw Data'!C:C,"ERROR",0,1)</f>
        <v>r+co</v>
      </c>
      <c r="D42" s="9" t="str">
        <f>_xlfn.XLOOKUP($E42,'Copy of Raw Data'!$E:$E,'Copy of Raw Data'!D:D,"ERROR",0,1)</f>
        <v>www.amazon.com/dp/B00X2YPP6U</v>
      </c>
      <c r="E42" s="9" t="s">
        <v>181</v>
      </c>
      <c r="F42" s="9" t="str">
        <f>_xlfn.XLOOKUP($E42,'Copy of Raw Data'!$E:$E,'Copy of Raw Data'!F:F,"ERROR",0,1)</f>
        <v>R+Co Park Ave Blowout Balm, Vitamin-Rich Hair Balm for Smooth Blowouts</v>
      </c>
      <c r="G42" s="9">
        <f>_xlfn.XLOOKUP($E42,'Copy of Raw Data'!$E:$E,'Copy of Raw Data'!G:G,"ERROR",0,1)</f>
        <v>5460</v>
      </c>
      <c r="H42" s="9">
        <f>_xlfn.XLOOKUP($E42,'Copy of Raw Data'!$E:$E,'Copy of Raw Data'!H:H,"ERROR",0,1)</f>
        <v>168412.26</v>
      </c>
      <c r="I42" s="9">
        <f>_xlfn.XLOOKUP($E42,'Copy of Raw Data'!$E:$E,'Copy of Raw Data'!I:I,"ERROR",0,1)</f>
        <v>0.00706937001386697</v>
      </c>
      <c r="J42" s="9" t="str">
        <f>_xlfn.XLOOKUP($E42,'Copy of Raw Data'!$E:$E,'Copy of Raw Data'!J:J,"ERROR",0,1)</f>
        <v>Yes</v>
      </c>
      <c r="K42" s="15"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30 to 40</v>
      </c>
      <c r="L42" s="9">
        <f>_xlfn.XLOOKUP($E42,'Copy of Raw Data'!$E:$E,'Copy of Raw Data'!L:L,"ERROR",0,1)</f>
        <v>32.75</v>
      </c>
      <c r="M42" s="15"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30 to 40</v>
      </c>
      <c r="N42" s="9">
        <f>_xlfn.XLOOKUP($E42,'Copy of Raw Data'!$E:$E,'Copy of Raw Data'!N:N,"ERROR",0,1)</f>
        <v>34</v>
      </c>
      <c r="O42" s="15"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2% to 4%</v>
      </c>
      <c r="P42" s="16">
        <f t="shared" si="2"/>
        <v>0.0367647058823529</v>
      </c>
      <c r="Q42" s="9">
        <f>_xlfn.XLOOKUP($E42,'Copy of Raw Data'!$E:$E,'Copy of Raw Data'!Q:Q,"ERROR",0,1)</f>
        <v>5</v>
      </c>
      <c r="R42" s="9" t="str">
        <f>_xlfn.XLOOKUP($E42,'Copy of Raw Data'!$E:$E,'Copy of Raw Data'!R:R,"ERROR",0,1)</f>
        <v>fl oz</v>
      </c>
      <c r="S42" s="17">
        <f t="shared" si="3"/>
        <v>6.29807692307692</v>
      </c>
      <c r="T42" s="9" t="str">
        <f t="array" ref="T42">_xlfn.IFS(AND(S42&gt;0,S42&lt;=0.05),"0 to 0.05",AND(S42&gt;0.05,S42&lt;=0.1),"0.05 to 0.1",AND(S42&gt;0.1,S42&lt;=0.2),"0.1 to 0.2",AND(S42&gt;0.2,S42&lt;=0.3),"0.2 to 0.3",AND(S42&gt;0.3,S42&lt;=0.4),"0.3 to 0.4",AND(S42&gt;0.4,S42&lt;=0.5),"0.4 to 0.5",AND(S42&gt;0.5,S42&lt;=0.75),"0.5 to 0.75",AND(S42&gt;0.75,S42&lt;=1),"0.75 to 1",AND(S42&gt;1,S42&lt;=2),"1 to 2",AND(S42&gt;2,S42&lt;=3),"2 to 3",AND(S42&gt;3,S42&lt;=4),"3 to 4",AND(S42&gt;4,S42&lt;=5),"4 to 5",AND(S42&gt;5,S42&lt;=10),"5 to 10",S42&gt;10,"10+")</f>
        <v>5 to 10</v>
      </c>
      <c r="U42" s="17"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7">
        <f t="shared" si="4"/>
        <v>0.221118077053146</v>
      </c>
      <c r="W42" s="17"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7">
        <f t="shared" si="5"/>
        <v>0.212988735985016</v>
      </c>
      <c r="Y42" s="9"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17">
        <f t="array" ref="Z42">_xlfn.IFS(AA42="oz",_xlfn.IFS(R42="oz",Q42,R42="fl oz",Q42*1.04,R42="ml",Q42*0.0338),AA42="fl oz",_xlfn.IFS(R42="oz",Q42/1.04,R42="fl oz",Q42,R42="ml",Q42*0.0338/1.04),AA42="ml",_xlfn.IFS(R42="oz",Q42/0.0338,R42="fl oz",Q42*1.04/0.0338,R42="ml",Q42))</f>
        <v>5.2</v>
      </c>
      <c r="AA42" s="9" t="str">
        <f>_xlfn.XLOOKUP($E42,'Copy of Raw Data'!$E:$E,'Copy of Raw Data'!AA:AA,"ERROR",0,1)</f>
        <v>oz</v>
      </c>
      <c r="AB42" s="9" t="str">
        <f>_xlfn.XLOOKUP($E42,'Copy of Raw Data'!$E:$E,'Copy of Raw Data'!AB:AB,"ERROR",0,1)</f>
        <v>Tube</v>
      </c>
      <c r="AC42" s="9" t="str">
        <f>_xlfn.XLOOKUP($E42,'Copy of Raw Data'!$E:$E,'Copy of Raw Data'!AC:AC,"ERROR",0,1)</f>
        <v>Pack of 1</v>
      </c>
      <c r="AD42" s="9" t="str">
        <f>_xlfn.XLOOKUP($E42,'Copy of Raw Data'!$E:$E,'Copy of Raw Data'!AD:AD,"ERROR",0,1)</f>
        <v>Nourishing, Strengthening, Shine, Thickening, Moisturizing</v>
      </c>
      <c r="AE42" s="9" t="str">
        <f>_xlfn.XLOOKUP($E42,'Copy of Raw Data'!$E:$E,'Copy of Raw Data'!AO:AO,"ERROR",0,1)</f>
        <v>Paraben-Free, Sulfate-Free, Petrolatum Free, Mineral Oil Free, Cruelty-Free, Gluten Free, Vegan</v>
      </c>
      <c r="AF42" s="9" t="str">
        <f>_xlfn.XLOOKUP($E42,'Copy of Raw Data'!$E:$E,'Copy of Raw Data'!AZ:AZ,"ERROR",0,1)</f>
        <v>Rice, Vitamin E, Pro Vitamin B5, Soy</v>
      </c>
      <c r="AG42">
        <f>IF(SUMIF('Ingredients Backend'!$AG$1:$EM$1,AG$3,'Ingredients Backend'!$AG41:$EM41)&gt;=1,1,0)*$H42</f>
        <v>0</v>
      </c>
      <c r="AH42">
        <f>IF(SUMIF('Ingredients Backend'!$AG$1:$EM$1,AH$3,'Ingredients Backend'!$AG41:$EM41)&gt;=1,1,0)*$H42</f>
        <v>0</v>
      </c>
      <c r="AI42">
        <f>IF(SUMIF('Ingredients Backend'!$AG$1:$EM$1,AI$3,'Ingredients Backend'!$AG41:$EM41)&gt;=1,1,0)*$H42</f>
        <v>0</v>
      </c>
      <c r="AJ42">
        <f>IF(SUMIF('Ingredients Backend'!$AG$1:$EM$1,AJ$3,'Ingredients Backend'!$AG41:$EM41)&gt;=1,1,0)*$H42</f>
        <v>0</v>
      </c>
      <c r="AK42">
        <f>IF(SUMIF('Ingredients Backend'!$AG$1:$EM$1,AK$3,'Ingredients Backend'!$AG41:$EM41)&gt;=1,1,0)*$H42</f>
        <v>0</v>
      </c>
      <c r="AL42">
        <f>IF(SUMIF('Ingredients Backend'!$AG$1:$EM$1,AL$3,'Ingredients Backend'!$AG41:$EM41)&gt;=1,1,0)*$H42</f>
        <v>0</v>
      </c>
      <c r="AM42">
        <f>IF(SUMIF('Ingredients Backend'!$AG$1:$EM$1,AM$3,'Ingredients Backend'!$AG41:$EM41)&gt;=1,1,0)*$H42</f>
        <v>0</v>
      </c>
      <c r="AN42">
        <f>IF(SUMIF('Ingredients Backend'!$AG$1:$EM$1,AN$3,'Ingredients Backend'!$AG41:$EM41)&gt;=1,1,0)*$H42</f>
        <v>0</v>
      </c>
      <c r="AO42">
        <f>IF(SUMIF('Ingredients Backend'!$AG$1:$EM$1,AO$3,'Ingredients Backend'!$AG41:$EM41)&gt;=1,1,0)*$H42</f>
        <v>0</v>
      </c>
      <c r="AP42">
        <f>IF(SUMIF('Ingredients Backend'!$AG$1:$EM$1,AP$3,'Ingredients Backend'!$AG41:$EM41)&gt;=1,1,0)*$H42</f>
        <v>0</v>
      </c>
      <c r="AQ42">
        <f>IF(SUMIF('Ingredients Backend'!$AG$1:$EM$1,AQ$3,'Ingredients Backend'!$AG41:$EM41)&gt;=1,1,0)*$H42</f>
        <v>0</v>
      </c>
      <c r="AR42">
        <f>IF(SUMIF('Ingredients Backend'!$AG$1:$EM$1,AR$3,'Ingredients Backend'!$AG41:$EM41)&gt;=1,1,0)*$H42</f>
        <v>0</v>
      </c>
      <c r="AS42">
        <f>IF(SUMIF('Ingredients Backend'!$AG$1:$EM$1,AS$3,'Ingredients Backend'!$AG41:$EM41)&gt;=1,1,0)*$H42</f>
        <v>0</v>
      </c>
      <c r="AT42">
        <f>IF(SUMIF('Ingredients Backend'!$AG$1:$EM$1,AT$3,'Ingredients Backend'!$AG41:$EM41)&gt;=1,1,0)*$H42</f>
        <v>0</v>
      </c>
      <c r="AU42">
        <f>IF(SUMIF('Ingredients Backend'!$AG$1:$EM$1,AU$3,'Ingredients Backend'!$AG41:$EM41)&gt;=1,1,0)*$H42</f>
        <v>0</v>
      </c>
      <c r="AV42">
        <f>IF(SUMIF('Ingredients Backend'!$AG$1:$EM$1,AV$3,'Ingredients Backend'!$AG41:$EM41)&gt;=1,1,0)*$H42</f>
        <v>0</v>
      </c>
      <c r="AW42">
        <f>IF(SUMIF('Ingredients Backend'!$AG$1:$EM$1,AW$3,'Ingredients Backend'!$AG41:$EM41)&gt;=1,1,0)*$H42</f>
        <v>0</v>
      </c>
      <c r="AX42">
        <f>IF(SUMIF('Ingredients Backend'!$AG$1:$EM$1,AX$3,'Ingredients Backend'!$AG41:$EM41)&gt;=1,1,0)*$H42</f>
        <v>0</v>
      </c>
      <c r="AY42">
        <f>IF(SUMIF('Ingredients Backend'!$AG$1:$EM$1,AY$3,'Ingredients Backend'!$AG41:$EM41)&gt;=1,1,0)*$H42</f>
        <v>0</v>
      </c>
      <c r="AZ42">
        <f>IF(SUMIF('Ingredients Backend'!$AG$1:$EM$1,AZ$3,'Ingredients Backend'!$AG41:$EM41)&gt;=1,1,0)*$H42</f>
        <v>0</v>
      </c>
      <c r="BA42">
        <f>IF(SUMIF('Ingredients Backend'!$AG$1:$EM$1,BA$3,'Ingredients Backend'!$AG41:$EM41)&gt;=1,1,0)*$H42</f>
        <v>0</v>
      </c>
      <c r="BB42">
        <f>IF(SUMIF('Ingredients Backend'!$AG$1:$EM$1,BB$3,'Ingredients Backend'!$AG41:$EM41)&gt;=1,1,0)*$H42</f>
        <v>0</v>
      </c>
      <c r="BC42">
        <f>IF(SUMIF('Ingredients Backend'!$AG$1:$EM$1,BC$3,'Ingredients Backend'!$AG41:$EM41)&gt;=1,1,0)*$H42</f>
        <v>0</v>
      </c>
      <c r="BD42">
        <f>IF(SUMIF('Ingredients Backend'!$AG$1:$EM$1,BD$3,'Ingredients Backend'!$AG41:$EM41)&gt;=1,1,0)*$H42</f>
        <v>0</v>
      </c>
      <c r="BE42">
        <f>IF(SUMIF('Ingredients Backend'!$AG$1:$EM$1,BE$3,'Ingredients Backend'!$AG41:$EM41)&gt;=1,1,0)*$H42</f>
        <v>0</v>
      </c>
      <c r="BF42">
        <f>IF(SUMIF('Ingredients Backend'!$AG$1:$EM$1,BF$3,'Ingredients Backend'!$AG41:$EM41)&gt;=1,1,0)*$H42</f>
        <v>0</v>
      </c>
      <c r="BG42">
        <f>IF(SUMIF('Ingredients Backend'!$AG$1:$EM$1,BG$3,'Ingredients Backend'!$AG41:$EM41)&gt;=1,1,0)*$H42</f>
        <v>0</v>
      </c>
      <c r="BH42">
        <f>IF(SUMIF('Ingredients Backend'!$AG$1:$EM$1,BH$3,'Ingredients Backend'!$AG41:$EM41)&gt;=1,1,0)*$H42</f>
        <v>0</v>
      </c>
      <c r="BI42">
        <f>IF(SUMIF('Ingredients Backend'!$AG$1:$EM$1,BI$3,'Ingredients Backend'!$AG41:$EM41)&gt;=1,1,0)*$H42</f>
        <v>0</v>
      </c>
      <c r="BJ42">
        <f>IF(SUMIF('Ingredients Backend'!$AG$1:$EM$1,BJ$3,'Ingredients Backend'!$AG41:$EM41)&gt;=1,1,0)*$H42</f>
        <v>0</v>
      </c>
      <c r="BK42">
        <f>IF(SUMIF('Ingredients Backend'!$AG$1:$EM$1,BK$3,'Ingredients Backend'!$AG41:$EM41)&gt;=1,1,0)*$H42</f>
        <v>0</v>
      </c>
      <c r="BL42">
        <f>IF(SUMIF('Ingredients Backend'!$AG$1:$EM$1,BL$3,'Ingredients Backend'!$AG41:$EM41)&gt;=1,1,0)*$H42</f>
        <v>0</v>
      </c>
      <c r="BM42">
        <f>IF(SUMIF('Ingredients Backend'!$AG$1:$EM$1,BM$3,'Ingredients Backend'!$AG41:$EM41)&gt;=1,1,0)*$H42</f>
        <v>0</v>
      </c>
      <c r="BN42">
        <f>IF(SUMIF('Ingredients Backend'!$AG$1:$EM$1,BN$3,'Ingredients Backend'!$AG41:$EM41)&gt;=1,1,0)*$H42</f>
        <v>0</v>
      </c>
      <c r="BO42">
        <f>IF(SUMIF('Ingredients Backend'!$AG$1:$EM$1,BO$3,'Ingredients Backend'!$AG41:$EM41)&gt;=1,1,0)*$H42</f>
        <v>0</v>
      </c>
      <c r="BP42">
        <f>IF(SUMIF('Ingredients Backend'!$AG$1:$EM$1,BP$3,'Ingredients Backend'!$AG41:$EM41)&gt;=1,1,0)*$H42</f>
        <v>0</v>
      </c>
      <c r="BQ42">
        <f>IF(SUMIF('Ingredients Backend'!$AG$1:$EM$1,BQ$3,'Ingredients Backend'!$AG41:$EM41)&gt;=1,1,0)*$H42</f>
        <v>0</v>
      </c>
      <c r="BR42">
        <f>IF(SUMIF('Ingredients Backend'!$AG$1:$EM$1,BR$3,'Ingredients Backend'!$AG41:$EM41)&gt;=1,1,0)*$H42</f>
        <v>0</v>
      </c>
      <c r="BS42">
        <f>IF(SUMIF('Ingredients Backend'!$AG$1:$EM$1,BS$3,'Ingredients Backend'!$AG41:$EM41)&gt;=1,1,0)*$H42</f>
        <v>0</v>
      </c>
      <c r="BT42">
        <f>IF(SUMIF('Ingredients Backend'!$AG$1:$EM$1,BT$3,'Ingredients Backend'!$AG41:$EM41)&gt;=1,1,0)*$H42</f>
        <v>0</v>
      </c>
      <c r="BU42">
        <f>IF(SUMIF('Ingredients Backend'!$AG$1:$EM$1,BU$3,'Ingredients Backend'!$AG41:$EM41)&gt;=1,1,0)*$H42</f>
        <v>0</v>
      </c>
      <c r="BV42">
        <f>IF(SUMIF('Ingredients Backend'!$AG$1:$EM$1,BV$3,'Ingredients Backend'!$AG41:$EM41)&gt;=1,1,0)*$H42</f>
        <v>0</v>
      </c>
      <c r="BW42">
        <f>IF(SUMIF('Ingredients Backend'!$AG$1:$EM$1,BW$3,'Ingredients Backend'!$AG41:$EM41)&gt;=1,1,0)*$H42</f>
        <v>0</v>
      </c>
      <c r="BX42">
        <f>IF(SUMIF('Ingredients Backend'!$AG$1:$EM$1,BX$3,'Ingredients Backend'!$AG41:$EM41)&gt;=1,1,0)*$H42</f>
        <v>0</v>
      </c>
      <c r="BY42">
        <f>IF(SUMIF('Ingredients Backend'!$AG$1:$EM$1,BY$3,'Ingredients Backend'!$AG41:$EM41)&gt;=1,1,0)*$H42</f>
        <v>0</v>
      </c>
      <c r="BZ42">
        <f>IF(SUMIF('Ingredients Backend'!$AG$1:$EM$1,BZ$3,'Ingredients Backend'!$AG41:$EM41)&gt;=1,1,0)*$H42</f>
        <v>0</v>
      </c>
      <c r="CA42">
        <f>IF(SUMIF('Ingredients Backend'!$AG$1:$EM$1,CA$3,'Ingredients Backend'!$AG41:$EM41)&gt;=1,1,0)*$H42</f>
        <v>0</v>
      </c>
      <c r="CB42">
        <f>IF(SUMIF('Ingredients Backend'!$AG$1:$EM$1,CB$3,'Ingredients Backend'!$AG41:$EM41)&gt;=1,1,0)*$H42</f>
        <v>0</v>
      </c>
      <c r="CC42">
        <f>IF(SUMIF('Ingredients Backend'!$AG$1:$EM$1,CC$3,'Ingredients Backend'!$AG41:$EM41)&gt;=1,1,0)*$H42</f>
        <v>0</v>
      </c>
      <c r="CD42">
        <f>IF(SUMIF('Ingredients Backend'!$AG$1:$EM$1,CD$3,'Ingredients Backend'!$AG41:$EM41)&gt;=1,1,0)*$H42</f>
        <v>0</v>
      </c>
      <c r="CE42">
        <f>IF(SUMIF('Ingredients Backend'!$AG$1:$EM$1,CE$3,'Ingredients Backend'!$AG41:$EM41)&gt;=1,1,0)*$H42</f>
        <v>0</v>
      </c>
      <c r="CF42">
        <f>IF(SUMIF('Ingredients Backend'!$AG$1:$EM$1,CF$3,'Ingredients Backend'!$AG41:$EM41)&gt;=1,1,0)*$H42</f>
        <v>0</v>
      </c>
      <c r="CG42">
        <f>IF(SUMIF('Ingredients Backend'!$AG$1:$EM$1,CG$3,'Ingredients Backend'!$AG41:$EM41)&gt;=1,1,0)*$H42</f>
        <v>0</v>
      </c>
      <c r="CH42">
        <f>IF(SUMIF('Ingredients Backend'!$AG$1:$EM$1,CH$3,'Ingredients Backend'!$AG41:$EM41)&gt;=1,1,0)*$H42</f>
        <v>0</v>
      </c>
      <c r="CI42">
        <f>IF(SUMIF('Ingredients Backend'!$AG$1:$EM$1,CI$3,'Ingredients Backend'!$AG41:$EM41)&gt;=1,1,0)*$H42</f>
        <v>0</v>
      </c>
      <c r="CJ42">
        <f>IF(SUMIF('Ingredients Backend'!$AG$1:$EM$1,CJ$3,'Ingredients Backend'!$AG41:$EM41)&gt;=1,1,0)*$H42</f>
        <v>0</v>
      </c>
      <c r="CK42">
        <f>IF(SUMIF('Ingredients Backend'!$AG$1:$EM$1,CK$3,'Ingredients Backend'!$AG41:$EM41)&gt;=1,1,0)*$H42</f>
        <v>0</v>
      </c>
      <c r="CL42">
        <f>IF(SUMIF('Ingredients Backend'!$AG$1:$EM$1,CL$3,'Ingredients Backend'!$AG41:$EM41)&gt;=1,1,0)*$H42</f>
        <v>0</v>
      </c>
      <c r="CM42">
        <f>IF(SUMIF('Ingredients Backend'!$AG$1:$EM$1,CM$3,'Ingredients Backend'!$AG41:$EM41)&gt;=1,1,0)*$H42</f>
        <v>0</v>
      </c>
      <c r="CN42">
        <f>IF(SUMIF('Ingredients Backend'!$AG$1:$EM$1,CN$3,'Ingredients Backend'!$AG41:$EM41)&gt;=1,1,0)*$H42</f>
        <v>0</v>
      </c>
      <c r="CO42">
        <f>IF(SUMIF('Ingredients Backend'!$AG$1:$EM$1,CO$3,'Ingredients Backend'!$AG41:$EM41)&gt;=1,1,0)*$H42</f>
        <v>168412.26</v>
      </c>
      <c r="CP42">
        <f>IF(SUMIF('Ingredients Backend'!$AG$1:$EM$1,CP$3,'Ingredients Backend'!$AG41:$EM41)&gt;=1,1,0)*$H42</f>
        <v>0</v>
      </c>
      <c r="CQ42">
        <f>IF(SUMIF('Ingredients Backend'!$AG$1:$EM$1,CQ$3,'Ingredients Backend'!$AG41:$EM41)&gt;=1,1,0)*$H42</f>
        <v>0</v>
      </c>
      <c r="CR42">
        <f>IF(SUMIF('Ingredients Backend'!$AG$1:$EM$1,CR$3,'Ingredients Backend'!$AG41:$EM41)&gt;=1,1,0)*$H42</f>
        <v>0</v>
      </c>
      <c r="CS42">
        <f>IF(SUMIF('Ingredients Backend'!$AG$1:$EM$1,CS$3,'Ingredients Backend'!$AG41:$EM41)&gt;=1,1,0)*$H42</f>
        <v>0</v>
      </c>
      <c r="CT42">
        <f>IF(SUMIF('Ingredients Backend'!$AG$1:$EM$1,CT$3,'Ingredients Backend'!$AG41:$EM41)&gt;=1,1,0)*$H42</f>
        <v>0</v>
      </c>
      <c r="CU42">
        <f>IF(SUMIF('Ingredients Backend'!$AG$1:$EM$1,CU$3,'Ingredients Backend'!$AG41:$EM41)&gt;=1,1,0)*$H42</f>
        <v>0</v>
      </c>
      <c r="CV42">
        <f>IF(SUMIF('Ingredients Backend'!$AG$1:$EM$1,CV$3,'Ingredients Backend'!$AG41:$EM41)&gt;=1,1,0)*$H42</f>
        <v>0</v>
      </c>
      <c r="CW42">
        <f>IF(SUMIF('Ingredients Backend'!$AG$1:$EM$1,CW$3,'Ingredients Backend'!$AG41:$EM41)&gt;=1,1,0)*$H42</f>
        <v>0</v>
      </c>
      <c r="CX42">
        <f>IF(SUMIF('Ingredients Backend'!$AG$1:$EM$1,CX$3,'Ingredients Backend'!$AG41:$EM41)&gt;=1,1,0)*$H42</f>
        <v>0</v>
      </c>
      <c r="CY42">
        <f>IF(SUMIF('Ingredients Backend'!$AG$1:$EM$1,CY$3,'Ingredients Backend'!$AG41:$EM41)&gt;=1,1,0)*$H42</f>
        <v>0</v>
      </c>
      <c r="CZ42">
        <f>IF(SUMIF('Ingredients Backend'!$AG$1:$EM$1,CZ$3,'Ingredients Backend'!$AG41:$EM41)&gt;=1,1,0)*$H42</f>
        <v>168412.26</v>
      </c>
      <c r="DA42">
        <f>IF(SUMIF('Ingredients Backend'!$AG$1:$EM$1,DA$3,'Ingredients Backend'!$AG41:$EM41)&gt;=1,1,0)*$H42</f>
        <v>0</v>
      </c>
      <c r="DB42">
        <f>IF(SUMIF('Ingredients Backend'!$AG$1:$EM$1,DB$3,'Ingredients Backend'!$AG41:$EM41)&gt;=1,1,0)*$H42</f>
        <v>0</v>
      </c>
      <c r="DC42">
        <f>IF(SUMIF('Ingredients Backend'!$AG$1:$EM$1,DC$3,'Ingredients Backend'!$AG41:$EM41)&gt;=1,1,0)*$H42</f>
        <v>0</v>
      </c>
      <c r="DD42">
        <f>IF(SUMIF('Ingredients Backend'!$AG$1:$EM$1,DD$3,'Ingredients Backend'!$AG41:$EM41)&gt;=1,1,0)*$H42</f>
        <v>0</v>
      </c>
      <c r="DE42">
        <f>IF(SUMIF('Ingredients Backend'!$AG$1:$EM$1,DE$3,'Ingredients Backend'!$AG41:$EM41)&gt;=1,1,0)*$H42</f>
        <v>0</v>
      </c>
      <c r="DF42">
        <f>IF(SUMIF('Ingredients Backend'!$AG$1:$EM$1,DF$3,'Ingredients Backend'!$AG41:$EM41)&gt;=1,1,0)*$H42</f>
        <v>0</v>
      </c>
      <c r="DG42">
        <f>IF(SUMIF('Ingredients Backend'!$AG$1:$EM$1,DG$3,'Ingredients Backend'!$AG41:$EM41)&gt;=1,1,0)*$H42</f>
        <v>168412.26</v>
      </c>
      <c r="DH42">
        <f>IF(SUMIF('Ingredients Backend'!$AG$1:$EM$1,DH$3,'Ingredients Backend'!$AG41:$EM41)&gt;=1,1,0)*$H42</f>
        <v>168412.26</v>
      </c>
      <c r="DI42">
        <f>IF(SUMIF('Ingredients Backend'!$AG$1:$EM$1,DI$3,'Ingredients Backend'!$AG41:$EM41)&gt;=1,1,0)*$H42</f>
        <v>0</v>
      </c>
      <c r="DJ42">
        <f>IF(SUMIF('Ingredients Backend'!$AG$1:$EM$1,DJ$3,'Ingredients Backend'!$AG41:$EM41)&gt;=1,1,0)*$H42</f>
        <v>0</v>
      </c>
      <c r="DK42">
        <f>IF(SUMIF('Ingredients Backend'!$AG$1:$EM$1,DK$3,'Ingredients Backend'!$AG41:$EM41)&gt;=1,1,0)*$H42</f>
        <v>0</v>
      </c>
      <c r="DL42">
        <f>IF(SUMIF('Ingredients Backend'!$AG$1:$EM$1,DL$3,'Ingredients Backend'!$AG41:$EM41)&gt;=1,1,0)*$H42</f>
        <v>0</v>
      </c>
    </row>
    <row r="43" spans="1:116">
      <c r="A43" s="9" t="str">
        <f>_xlfn.XLOOKUP($E43,'Copy of Raw Data'!$E:$E,'Copy of Raw Data'!A:A,"ERROR",0,1)</f>
        <v>US</v>
      </c>
      <c r="B43" s="9" t="str">
        <f>_xlfn.XLOOKUP($E43,'Copy of Raw Data'!$E:$E,'Copy of Raw Data'!B:B,"ERROR",0,1)</f>
        <v>Hair Mousses</v>
      </c>
      <c r="C43" s="9" t="str">
        <f>_xlfn.XLOOKUP($E43,'Copy of Raw Data'!$E:$E,'Copy of Raw Data'!C:C,"ERROR",0,1)</f>
        <v>Pantene</v>
      </c>
      <c r="D43" s="9" t="str">
        <f>_xlfn.XLOOKUP($E43,'Copy of Raw Data'!$E:$E,'Copy of Raw Data'!D:D,"ERROR",0,1)</f>
        <v>www.amazon.com/dp/B07NFRL4M5</v>
      </c>
      <c r="E43" s="9" t="s">
        <v>185</v>
      </c>
      <c r="F43" s="9" t="str">
        <f>_xlfn.XLOOKUP($E43,'Copy of Raw Data'!$E:$E,'Copy of Raw Data'!F:F,"ERROR",0,1)</f>
        <v>Pantene Curl Mousse For Curly Hair, Tames Frizz for Soft Touchable Curls, 6.6 Ounce (Pack of 3)</v>
      </c>
      <c r="G43" s="9">
        <f>_xlfn.XLOOKUP($E43,'Copy of Raw Data'!$E:$E,'Copy of Raw Data'!G:G,"ERROR",0,1)</f>
        <v>9625</v>
      </c>
      <c r="H43" s="9">
        <f>_xlfn.XLOOKUP($E43,'Copy of Raw Data'!$E:$E,'Copy of Raw Data'!H:H,"ERROR",0,1)</f>
        <v>166281.19</v>
      </c>
      <c r="I43" s="9">
        <f>_xlfn.XLOOKUP($E43,'Copy of Raw Data'!$E:$E,'Copy of Raw Data'!I:I,"ERROR",0,1)</f>
        <v>0.00696148211504276</v>
      </c>
      <c r="J43" s="9" t="str">
        <f>_xlfn.XLOOKUP($E43,'Copy of Raw Data'!$E:$E,'Copy of Raw Data'!J:J,"ERROR",0,1)</f>
        <v>Yes</v>
      </c>
      <c r="K43" s="15"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15 to 20</v>
      </c>
      <c r="L43" s="9">
        <f>_xlfn.XLOOKUP($E43,'Copy of Raw Data'!$E:$E,'Copy of Raw Data'!L:L,"ERROR",0,1)</f>
        <v>17.64</v>
      </c>
      <c r="M43" s="15"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15 to 20</v>
      </c>
      <c r="N43" s="9">
        <f>_xlfn.XLOOKUP($E43,'Copy of Raw Data'!$E:$E,'Copy of Raw Data'!N:N,"ERROR",0,1)</f>
        <v>19.46</v>
      </c>
      <c r="O43" s="15"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8% to 10%</v>
      </c>
      <c r="P43" s="16">
        <f t="shared" si="2"/>
        <v>0.0935251798561151</v>
      </c>
      <c r="Q43" s="9">
        <f>_xlfn.XLOOKUP($E43,'Copy of Raw Data'!$E:$E,'Copy of Raw Data'!Q:Q,"ERROR",0,1)</f>
        <v>19.2</v>
      </c>
      <c r="R43" s="9" t="str">
        <f>_xlfn.XLOOKUP($E43,'Copy of Raw Data'!$E:$E,'Copy of Raw Data'!R:R,"ERROR",0,1)</f>
        <v>oz</v>
      </c>
      <c r="S43" s="17">
        <f t="shared" si="3"/>
        <v>0.91875</v>
      </c>
      <c r="T43" s="9" t="str">
        <f t="array" ref="T43">_xlfn.IFS(AND(S43&gt;0,S43&lt;=0.05),"0 to 0.05",AND(S43&gt;0.05,S43&lt;=0.1),"0.05 to 0.1",AND(S43&gt;0.1,S43&lt;=0.2),"0.1 to 0.2",AND(S43&gt;0.2,S43&lt;=0.3),"0.2 to 0.3",AND(S43&gt;0.3,S43&lt;=0.4),"0.3 to 0.4",AND(S43&gt;0.4,S43&lt;=0.5),"0.4 to 0.5",AND(S43&gt;0.5,S43&lt;=0.75),"0.5 to 0.75",AND(S43&gt;0.75,S43&lt;=1),"0.75 to 1",AND(S43&gt;1,S43&lt;=2),"1 to 2",AND(S43&gt;2,S43&lt;=3),"2 to 3",AND(S43&gt;3,S43&lt;=4),"3 to 4",AND(S43&gt;4,S43&lt;=5),"4 to 5",AND(S43&gt;5,S43&lt;=10),"5 to 10",S43&gt;10,"10+")</f>
        <v>0.75 to 1</v>
      </c>
      <c r="U43" s="17"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 to 0.05</v>
      </c>
      <c r="V43" s="17">
        <f t="shared" si="4"/>
        <v>0.0342760117235937</v>
      </c>
      <c r="W43" s="17"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7">
        <f t="shared" si="5"/>
        <v>0.0310703415623943</v>
      </c>
      <c r="Y43" s="9"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15 to 20</v>
      </c>
      <c r="Z43" s="17">
        <f t="array" ref="Z43">_xlfn.IFS(AA43="oz",_xlfn.IFS(R43="oz",Q43,R43="fl oz",Q43*1.04,R43="ml",Q43*0.0338),AA43="fl oz",_xlfn.IFS(R43="oz",Q43/1.04,R43="fl oz",Q43,R43="ml",Q43*0.0338/1.04),AA43="ml",_xlfn.IFS(R43="oz",Q43/0.0338,R43="fl oz",Q43*1.04/0.0338,R43="ml",Q43))</f>
        <v>19.2</v>
      </c>
      <c r="AA43" s="9" t="str">
        <f>_xlfn.XLOOKUP($E43,'Copy of Raw Data'!$E:$E,'Copy of Raw Data'!AA:AA,"ERROR",0,1)</f>
        <v>oz</v>
      </c>
      <c r="AB43" s="9" t="str">
        <f>_xlfn.XLOOKUP($E43,'Copy of Raw Data'!$E:$E,'Copy of Raw Data'!AB:AB,"ERROR",0,1)</f>
        <v>Spray Can</v>
      </c>
      <c r="AC43" s="9" t="str">
        <f>_xlfn.XLOOKUP($E43,'Copy of Raw Data'!$E:$E,'Copy of Raw Data'!AC:AC,"ERROR",0,1)</f>
        <v>Pack of 3</v>
      </c>
      <c r="AD43" s="9" t="str">
        <f>_xlfn.XLOOKUP($E43,'Copy of Raw Data'!$E:$E,'Copy of Raw Data'!AD:AD,"ERROR",0,1)</f>
        <v>Frizz Control, Curl Enhancing, Humidity Protection, Lightweight, Nourishing, Shine</v>
      </c>
      <c r="AE43" s="9" t="str">
        <f>_xlfn.XLOOKUP($E43,'Copy of Raw Data'!$E:$E,'Copy of Raw Data'!AO:AO,"ERROR",0,1)</f>
        <v>Dairy Free</v>
      </c>
      <c r="AF43" s="9" t="str">
        <f>_xlfn.XLOOKUP($E43,'Copy of Raw Data'!$E:$E,'Copy of Raw Data'!AZ:AZ,"ERROR",0,1)</f>
        <v>Pro Vitamin B5, Disodium edta, Cetrimonium Choride, Panthenol</v>
      </c>
      <c r="AG43">
        <f>IF(SUMIF('Ingredients Backend'!$AG$1:$EM$1,AG$3,'Ingredients Backend'!$AG42:$EM42)&gt;=1,1,0)*$H43</f>
        <v>0</v>
      </c>
      <c r="AH43">
        <f>IF(SUMIF('Ingredients Backend'!$AG$1:$EM$1,AH$3,'Ingredients Backend'!$AG42:$EM42)&gt;=1,1,0)*$H43</f>
        <v>0</v>
      </c>
      <c r="AI43">
        <f>IF(SUMIF('Ingredients Backend'!$AG$1:$EM$1,AI$3,'Ingredients Backend'!$AG42:$EM42)&gt;=1,1,0)*$H43</f>
        <v>0</v>
      </c>
      <c r="AJ43">
        <f>IF(SUMIF('Ingredients Backend'!$AG$1:$EM$1,AJ$3,'Ingredients Backend'!$AG42:$EM42)&gt;=1,1,0)*$H43</f>
        <v>0</v>
      </c>
      <c r="AK43">
        <f>IF(SUMIF('Ingredients Backend'!$AG$1:$EM$1,AK$3,'Ingredients Backend'!$AG42:$EM42)&gt;=1,1,0)*$H43</f>
        <v>0</v>
      </c>
      <c r="AL43">
        <f>IF(SUMIF('Ingredients Backend'!$AG$1:$EM$1,AL$3,'Ingredients Backend'!$AG42:$EM42)&gt;=1,1,0)*$H43</f>
        <v>0</v>
      </c>
      <c r="AM43">
        <f>IF(SUMIF('Ingredients Backend'!$AG$1:$EM$1,AM$3,'Ingredients Backend'!$AG42:$EM42)&gt;=1,1,0)*$H43</f>
        <v>0</v>
      </c>
      <c r="AN43">
        <f>IF(SUMIF('Ingredients Backend'!$AG$1:$EM$1,AN$3,'Ingredients Backend'!$AG42:$EM42)&gt;=1,1,0)*$H43</f>
        <v>0</v>
      </c>
      <c r="AO43">
        <f>IF(SUMIF('Ingredients Backend'!$AG$1:$EM$1,AO$3,'Ingredients Backend'!$AG42:$EM42)&gt;=1,1,0)*$H43</f>
        <v>0</v>
      </c>
      <c r="AP43">
        <f>IF(SUMIF('Ingredients Backend'!$AG$1:$EM$1,AP$3,'Ingredients Backend'!$AG42:$EM42)&gt;=1,1,0)*$H43</f>
        <v>0</v>
      </c>
      <c r="AQ43">
        <f>IF(SUMIF('Ingredients Backend'!$AG$1:$EM$1,AQ$3,'Ingredients Backend'!$AG42:$EM42)&gt;=1,1,0)*$H43</f>
        <v>0</v>
      </c>
      <c r="AR43">
        <f>IF(SUMIF('Ingredients Backend'!$AG$1:$EM$1,AR$3,'Ingredients Backend'!$AG42:$EM42)&gt;=1,1,0)*$H43</f>
        <v>0</v>
      </c>
      <c r="AS43">
        <f>IF(SUMIF('Ingredients Backend'!$AG$1:$EM$1,AS$3,'Ingredients Backend'!$AG42:$EM42)&gt;=1,1,0)*$H43</f>
        <v>0</v>
      </c>
      <c r="AT43">
        <f>IF(SUMIF('Ingredients Backend'!$AG$1:$EM$1,AT$3,'Ingredients Backend'!$AG42:$EM42)&gt;=1,1,0)*$H43</f>
        <v>0</v>
      </c>
      <c r="AU43">
        <f>IF(SUMIF('Ingredients Backend'!$AG$1:$EM$1,AU$3,'Ingredients Backend'!$AG42:$EM42)&gt;=1,1,0)*$H43</f>
        <v>0</v>
      </c>
      <c r="AV43">
        <f>IF(SUMIF('Ingredients Backend'!$AG$1:$EM$1,AV$3,'Ingredients Backend'!$AG42:$EM42)&gt;=1,1,0)*$H43</f>
        <v>166281.19</v>
      </c>
      <c r="AW43">
        <f>IF(SUMIF('Ingredients Backend'!$AG$1:$EM$1,AW$3,'Ingredients Backend'!$AG42:$EM42)&gt;=1,1,0)*$H43</f>
        <v>0</v>
      </c>
      <c r="AX43">
        <f>IF(SUMIF('Ingredients Backend'!$AG$1:$EM$1,AX$3,'Ingredients Backend'!$AG42:$EM42)&gt;=1,1,0)*$H43</f>
        <v>0</v>
      </c>
      <c r="AY43">
        <f>IF(SUMIF('Ingredients Backend'!$AG$1:$EM$1,AY$3,'Ingredients Backend'!$AG42:$EM42)&gt;=1,1,0)*$H43</f>
        <v>0</v>
      </c>
      <c r="AZ43">
        <f>IF(SUMIF('Ingredients Backend'!$AG$1:$EM$1,AZ$3,'Ingredients Backend'!$AG42:$EM42)&gt;=1,1,0)*$H43</f>
        <v>0</v>
      </c>
      <c r="BA43">
        <f>IF(SUMIF('Ingredients Backend'!$AG$1:$EM$1,BA$3,'Ingredients Backend'!$AG42:$EM42)&gt;=1,1,0)*$H43</f>
        <v>0</v>
      </c>
      <c r="BB43">
        <f>IF(SUMIF('Ingredients Backend'!$AG$1:$EM$1,BB$3,'Ingredients Backend'!$AG42:$EM42)&gt;=1,1,0)*$H43</f>
        <v>0</v>
      </c>
      <c r="BC43">
        <f>IF(SUMIF('Ingredients Backend'!$AG$1:$EM$1,BC$3,'Ingredients Backend'!$AG42:$EM42)&gt;=1,1,0)*$H43</f>
        <v>0</v>
      </c>
      <c r="BD43">
        <f>IF(SUMIF('Ingredients Backend'!$AG$1:$EM$1,BD$3,'Ingredients Backend'!$AG42:$EM42)&gt;=1,1,0)*$H43</f>
        <v>0</v>
      </c>
      <c r="BE43">
        <f>IF(SUMIF('Ingredients Backend'!$AG$1:$EM$1,BE$3,'Ingredients Backend'!$AG42:$EM42)&gt;=1,1,0)*$H43</f>
        <v>0</v>
      </c>
      <c r="BF43">
        <f>IF(SUMIF('Ingredients Backend'!$AG$1:$EM$1,BF$3,'Ingredients Backend'!$AG42:$EM42)&gt;=1,1,0)*$H43</f>
        <v>0</v>
      </c>
      <c r="BG43">
        <f>IF(SUMIF('Ingredients Backend'!$AG$1:$EM$1,BG$3,'Ingredients Backend'!$AG42:$EM42)&gt;=1,1,0)*$H43</f>
        <v>0</v>
      </c>
      <c r="BH43">
        <f>IF(SUMIF('Ingredients Backend'!$AG$1:$EM$1,BH$3,'Ingredients Backend'!$AG42:$EM42)&gt;=1,1,0)*$H43</f>
        <v>0</v>
      </c>
      <c r="BI43">
        <f>IF(SUMIF('Ingredients Backend'!$AG$1:$EM$1,BI$3,'Ingredients Backend'!$AG42:$EM42)&gt;=1,1,0)*$H43</f>
        <v>0</v>
      </c>
      <c r="BJ43">
        <f>IF(SUMIF('Ingredients Backend'!$AG$1:$EM$1,BJ$3,'Ingredients Backend'!$AG42:$EM42)&gt;=1,1,0)*$H43</f>
        <v>0</v>
      </c>
      <c r="BK43">
        <f>IF(SUMIF('Ingredients Backend'!$AG$1:$EM$1,BK$3,'Ingredients Backend'!$AG42:$EM42)&gt;=1,1,0)*$H43</f>
        <v>0</v>
      </c>
      <c r="BL43">
        <f>IF(SUMIF('Ingredients Backend'!$AG$1:$EM$1,BL$3,'Ingredients Backend'!$AG42:$EM42)&gt;=1,1,0)*$H43</f>
        <v>0</v>
      </c>
      <c r="BM43">
        <f>IF(SUMIF('Ingredients Backend'!$AG$1:$EM$1,BM$3,'Ingredients Backend'!$AG42:$EM42)&gt;=1,1,0)*$H43</f>
        <v>0</v>
      </c>
      <c r="BN43">
        <f>IF(SUMIF('Ingredients Backend'!$AG$1:$EM$1,BN$3,'Ingredients Backend'!$AG42:$EM42)&gt;=1,1,0)*$H43</f>
        <v>0</v>
      </c>
      <c r="BO43">
        <f>IF(SUMIF('Ingredients Backend'!$AG$1:$EM$1,BO$3,'Ingredients Backend'!$AG42:$EM42)&gt;=1,1,0)*$H43</f>
        <v>0</v>
      </c>
      <c r="BP43">
        <f>IF(SUMIF('Ingredients Backend'!$AG$1:$EM$1,BP$3,'Ingredients Backend'!$AG42:$EM42)&gt;=1,1,0)*$H43</f>
        <v>0</v>
      </c>
      <c r="BQ43">
        <f>IF(SUMIF('Ingredients Backend'!$AG$1:$EM$1,BQ$3,'Ingredients Backend'!$AG42:$EM42)&gt;=1,1,0)*$H43</f>
        <v>0</v>
      </c>
      <c r="BR43">
        <f>IF(SUMIF('Ingredients Backend'!$AG$1:$EM$1,BR$3,'Ingredients Backend'!$AG42:$EM42)&gt;=1,1,0)*$H43</f>
        <v>0</v>
      </c>
      <c r="BS43">
        <f>IF(SUMIF('Ingredients Backend'!$AG$1:$EM$1,BS$3,'Ingredients Backend'!$AG42:$EM42)&gt;=1,1,0)*$H43</f>
        <v>0</v>
      </c>
      <c r="BT43">
        <f>IF(SUMIF('Ingredients Backend'!$AG$1:$EM$1,BT$3,'Ingredients Backend'!$AG42:$EM42)&gt;=1,1,0)*$H43</f>
        <v>0</v>
      </c>
      <c r="BU43">
        <f>IF(SUMIF('Ingredients Backend'!$AG$1:$EM$1,BU$3,'Ingredients Backend'!$AG42:$EM42)&gt;=1,1,0)*$H43</f>
        <v>0</v>
      </c>
      <c r="BV43">
        <f>IF(SUMIF('Ingredients Backend'!$AG$1:$EM$1,BV$3,'Ingredients Backend'!$AG42:$EM42)&gt;=1,1,0)*$H43</f>
        <v>0</v>
      </c>
      <c r="BW43">
        <f>IF(SUMIF('Ingredients Backend'!$AG$1:$EM$1,BW$3,'Ingredients Backend'!$AG42:$EM42)&gt;=1,1,0)*$H43</f>
        <v>0</v>
      </c>
      <c r="BX43">
        <f>IF(SUMIF('Ingredients Backend'!$AG$1:$EM$1,BX$3,'Ingredients Backend'!$AG42:$EM42)&gt;=1,1,0)*$H43</f>
        <v>0</v>
      </c>
      <c r="BY43">
        <f>IF(SUMIF('Ingredients Backend'!$AG$1:$EM$1,BY$3,'Ingredients Backend'!$AG42:$EM42)&gt;=1,1,0)*$H43</f>
        <v>0</v>
      </c>
      <c r="BZ43">
        <f>IF(SUMIF('Ingredients Backend'!$AG$1:$EM$1,BZ$3,'Ingredients Backend'!$AG42:$EM42)&gt;=1,1,0)*$H43</f>
        <v>0</v>
      </c>
      <c r="CA43">
        <f>IF(SUMIF('Ingredients Backend'!$AG$1:$EM$1,CA$3,'Ingredients Backend'!$AG42:$EM42)&gt;=1,1,0)*$H43</f>
        <v>0</v>
      </c>
      <c r="CB43">
        <f>IF(SUMIF('Ingredients Backend'!$AG$1:$EM$1,CB$3,'Ingredients Backend'!$AG42:$EM42)&gt;=1,1,0)*$H43</f>
        <v>0</v>
      </c>
      <c r="CC43">
        <f>IF(SUMIF('Ingredients Backend'!$AG$1:$EM$1,CC$3,'Ingredients Backend'!$AG42:$EM42)&gt;=1,1,0)*$H43</f>
        <v>0</v>
      </c>
      <c r="CD43">
        <f>IF(SUMIF('Ingredients Backend'!$AG$1:$EM$1,CD$3,'Ingredients Backend'!$AG42:$EM42)&gt;=1,1,0)*$H43</f>
        <v>0</v>
      </c>
      <c r="CE43">
        <f>IF(SUMIF('Ingredients Backend'!$AG$1:$EM$1,CE$3,'Ingredients Backend'!$AG42:$EM42)&gt;=1,1,0)*$H43</f>
        <v>0</v>
      </c>
      <c r="CF43">
        <f>IF(SUMIF('Ingredients Backend'!$AG$1:$EM$1,CF$3,'Ingredients Backend'!$AG42:$EM42)&gt;=1,1,0)*$H43</f>
        <v>0</v>
      </c>
      <c r="CG43">
        <f>IF(SUMIF('Ingredients Backend'!$AG$1:$EM$1,CG$3,'Ingredients Backend'!$AG42:$EM42)&gt;=1,1,0)*$H43</f>
        <v>0</v>
      </c>
      <c r="CH43">
        <f>IF(SUMIF('Ingredients Backend'!$AG$1:$EM$1,CH$3,'Ingredients Backend'!$AG42:$EM42)&gt;=1,1,0)*$H43</f>
        <v>0</v>
      </c>
      <c r="CI43">
        <f>IF(SUMIF('Ingredients Backend'!$AG$1:$EM$1,CI$3,'Ingredients Backend'!$AG42:$EM42)&gt;=1,1,0)*$H43</f>
        <v>166281.19</v>
      </c>
      <c r="CJ43">
        <f>IF(SUMIF('Ingredients Backend'!$AG$1:$EM$1,CJ$3,'Ingredients Backend'!$AG42:$EM42)&gt;=1,1,0)*$H43</f>
        <v>0</v>
      </c>
      <c r="CK43">
        <f>IF(SUMIF('Ingredients Backend'!$AG$1:$EM$1,CK$3,'Ingredients Backend'!$AG42:$EM42)&gt;=1,1,0)*$H43</f>
        <v>0</v>
      </c>
      <c r="CL43">
        <f>IF(SUMIF('Ingredients Backend'!$AG$1:$EM$1,CL$3,'Ingredients Backend'!$AG42:$EM42)&gt;=1,1,0)*$H43</f>
        <v>0</v>
      </c>
      <c r="CM43">
        <f>IF(SUMIF('Ingredients Backend'!$AG$1:$EM$1,CM$3,'Ingredients Backend'!$AG42:$EM42)&gt;=1,1,0)*$H43</f>
        <v>0</v>
      </c>
      <c r="CN43">
        <f>IF(SUMIF('Ingredients Backend'!$AG$1:$EM$1,CN$3,'Ingredients Backend'!$AG42:$EM42)&gt;=1,1,0)*$H43</f>
        <v>0</v>
      </c>
      <c r="CO43">
        <f>IF(SUMIF('Ingredients Backend'!$AG$1:$EM$1,CO$3,'Ingredients Backend'!$AG42:$EM42)&gt;=1,1,0)*$H43</f>
        <v>0</v>
      </c>
      <c r="CP43">
        <f>IF(SUMIF('Ingredients Backend'!$AG$1:$EM$1,CP$3,'Ingredients Backend'!$AG42:$EM42)&gt;=1,1,0)*$H43</f>
        <v>0</v>
      </c>
      <c r="CQ43">
        <f>IF(SUMIF('Ingredients Backend'!$AG$1:$EM$1,CQ$3,'Ingredients Backend'!$AG42:$EM42)&gt;=1,1,0)*$H43</f>
        <v>0</v>
      </c>
      <c r="CR43">
        <f>IF(SUMIF('Ingredients Backend'!$AG$1:$EM$1,CR$3,'Ingredients Backend'!$AG42:$EM42)&gt;=1,1,0)*$H43</f>
        <v>0</v>
      </c>
      <c r="CS43">
        <f>IF(SUMIF('Ingredients Backend'!$AG$1:$EM$1,CS$3,'Ingredients Backend'!$AG42:$EM42)&gt;=1,1,0)*$H43</f>
        <v>0</v>
      </c>
      <c r="CT43">
        <f>IF(SUMIF('Ingredients Backend'!$AG$1:$EM$1,CT$3,'Ingredients Backend'!$AG42:$EM42)&gt;=1,1,0)*$H43</f>
        <v>0</v>
      </c>
      <c r="CU43">
        <f>IF(SUMIF('Ingredients Backend'!$AG$1:$EM$1,CU$3,'Ingredients Backend'!$AG42:$EM42)&gt;=1,1,0)*$H43</f>
        <v>0</v>
      </c>
      <c r="CV43">
        <f>IF(SUMIF('Ingredients Backend'!$AG$1:$EM$1,CV$3,'Ingredients Backend'!$AG42:$EM42)&gt;=1,1,0)*$H43</f>
        <v>0</v>
      </c>
      <c r="CW43">
        <f>IF(SUMIF('Ingredients Backend'!$AG$1:$EM$1,CW$3,'Ingredients Backend'!$AG42:$EM42)&gt;=1,1,0)*$H43</f>
        <v>0</v>
      </c>
      <c r="CX43">
        <f>IF(SUMIF('Ingredients Backend'!$AG$1:$EM$1,CX$3,'Ingredients Backend'!$AG42:$EM42)&gt;=1,1,0)*$H43</f>
        <v>0</v>
      </c>
      <c r="CY43">
        <f>IF(SUMIF('Ingredients Backend'!$AG$1:$EM$1,CY$3,'Ingredients Backend'!$AG42:$EM42)&gt;=1,1,0)*$H43</f>
        <v>166281.19</v>
      </c>
      <c r="CZ43">
        <f>IF(SUMIF('Ingredients Backend'!$AG$1:$EM$1,CZ$3,'Ingredients Backend'!$AG42:$EM42)&gt;=1,1,0)*$H43</f>
        <v>0</v>
      </c>
      <c r="DA43">
        <f>IF(SUMIF('Ingredients Backend'!$AG$1:$EM$1,DA$3,'Ingredients Backend'!$AG42:$EM42)&gt;=1,1,0)*$H43</f>
        <v>0</v>
      </c>
      <c r="DB43">
        <f>IF(SUMIF('Ingredients Backend'!$AG$1:$EM$1,DB$3,'Ingredients Backend'!$AG42:$EM42)&gt;=1,1,0)*$H43</f>
        <v>0</v>
      </c>
      <c r="DC43">
        <f>IF(SUMIF('Ingredients Backend'!$AG$1:$EM$1,DC$3,'Ingredients Backend'!$AG42:$EM42)&gt;=1,1,0)*$H43</f>
        <v>0</v>
      </c>
      <c r="DD43">
        <f>IF(SUMIF('Ingredients Backend'!$AG$1:$EM$1,DD$3,'Ingredients Backend'!$AG42:$EM42)&gt;=1,1,0)*$H43</f>
        <v>0</v>
      </c>
      <c r="DE43">
        <f>IF(SUMIF('Ingredients Backend'!$AG$1:$EM$1,DE$3,'Ingredients Backend'!$AG42:$EM42)&gt;=1,1,0)*$H43</f>
        <v>0</v>
      </c>
      <c r="DF43">
        <f>IF(SUMIF('Ingredients Backend'!$AG$1:$EM$1,DF$3,'Ingredients Backend'!$AG42:$EM42)&gt;=1,1,0)*$H43</f>
        <v>0</v>
      </c>
      <c r="DG43">
        <f>IF(SUMIF('Ingredients Backend'!$AG$1:$EM$1,DG$3,'Ingredients Backend'!$AG42:$EM42)&gt;=1,1,0)*$H43</f>
        <v>166281.19</v>
      </c>
      <c r="DH43">
        <f>IF(SUMIF('Ingredients Backend'!$AG$1:$EM$1,DH$3,'Ingredients Backend'!$AG42:$EM42)&gt;=1,1,0)*$H43</f>
        <v>0</v>
      </c>
      <c r="DI43">
        <f>IF(SUMIF('Ingredients Backend'!$AG$1:$EM$1,DI$3,'Ingredients Backend'!$AG42:$EM42)&gt;=1,1,0)*$H43</f>
        <v>0</v>
      </c>
      <c r="DJ43">
        <f>IF(SUMIF('Ingredients Backend'!$AG$1:$EM$1,DJ$3,'Ingredients Backend'!$AG42:$EM42)&gt;=1,1,0)*$H43</f>
        <v>0</v>
      </c>
      <c r="DK43">
        <f>IF(SUMIF('Ingredients Backend'!$AG$1:$EM$1,DK$3,'Ingredients Backend'!$AG42:$EM42)&gt;=1,1,0)*$H43</f>
        <v>0</v>
      </c>
      <c r="DL43">
        <f>IF(SUMIF('Ingredients Backend'!$AG$1:$EM$1,DL$3,'Ingredients Backend'!$AG42:$EM42)&gt;=1,1,0)*$H43</f>
        <v>0</v>
      </c>
    </row>
    <row r="44" spans="1:116">
      <c r="A44" s="9" t="str">
        <f>_xlfn.XLOOKUP($E44,'Copy of Raw Data'!$E:$E,'Copy of Raw Data'!A:A,"ERROR",0,1)</f>
        <v>US</v>
      </c>
      <c r="B44" s="9" t="str">
        <f>_xlfn.XLOOKUP($E44,'Copy of Raw Data'!$E:$E,'Copy of Raw Data'!B:B,"ERROR",0,1)</f>
        <v>Hair Mousses</v>
      </c>
      <c r="C44" s="9" t="str">
        <f>_xlfn.XLOOKUP($E44,'Copy of Raw Data'!$E:$E,'Copy of Raw Data'!C:C,"ERROR",0,1)</f>
        <v>rusk</v>
      </c>
      <c r="D44" s="9" t="str">
        <f>_xlfn.XLOOKUP($E44,'Copy of Raw Data'!$E:$E,'Copy of Raw Data'!D:D,"ERROR",0,1)</f>
        <v>www.amazon.com/dp/B00176SJPY</v>
      </c>
      <c r="E44" s="9" t="s">
        <v>189</v>
      </c>
      <c r="F44" s="9" t="str">
        <f>_xlfn.XLOOKUP($E44,'Copy of Raw Data'!$E:$E,'Copy of Raw Data'!F:F,"ERROR",0,1)</f>
        <v>RUSK Designer Collection Thicker Thickening Mousse for Fine or Thin Hair, 8.8 Oz, Thickening Mousse that Provides Body, Texture, and Hold Without Buildup, 8.8 Ounce (Pack of 1)</v>
      </c>
      <c r="G44" s="9">
        <f>_xlfn.XLOOKUP($E44,'Copy of Raw Data'!$E:$E,'Copy of Raw Data'!G:G,"ERROR",0,1)</f>
        <v>10136</v>
      </c>
      <c r="H44" s="9">
        <f>_xlfn.XLOOKUP($E44,'Copy of Raw Data'!$E:$E,'Copy of Raw Data'!H:H,"ERROR",0,1)</f>
        <v>163743.52</v>
      </c>
      <c r="I44" s="9">
        <f>_xlfn.XLOOKUP($E44,'Copy of Raw Data'!$E:$E,'Copy of Raw Data'!I:I,"ERROR",0,1)</f>
        <v>0.0066656152818381</v>
      </c>
      <c r="J44" s="9" t="str">
        <f>_xlfn.XLOOKUP($E44,'Copy of Raw Data'!$E:$E,'Copy of Raw Data'!J:J,"ERROR",0,1)</f>
        <v>Yes</v>
      </c>
      <c r="K44" s="15"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15 to 20</v>
      </c>
      <c r="L44" s="9">
        <f>_xlfn.XLOOKUP($E44,'Copy of Raw Data'!$E:$E,'Copy of Raw Data'!L:L,"ERROR",0,1)</f>
        <v>16.67</v>
      </c>
      <c r="M44" s="15"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15 to 20</v>
      </c>
      <c r="N44" s="9">
        <f>_xlfn.XLOOKUP($E44,'Copy of Raw Data'!$E:$E,'Copy of Raw Data'!N:N,"ERROR",0,1)</f>
        <v>17.18</v>
      </c>
      <c r="O44" s="15"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 to 4%</v>
      </c>
      <c r="P44" s="16">
        <f t="shared" si="2"/>
        <v>0.0296856810244469</v>
      </c>
      <c r="Q44" s="9">
        <f>_xlfn.XLOOKUP($E44,'Copy of Raw Data'!$E:$E,'Copy of Raw Data'!Q:Q,"ERROR",0,1)</f>
        <v>8.8</v>
      </c>
      <c r="R44" s="9" t="str">
        <f>_xlfn.XLOOKUP($E44,'Copy of Raw Data'!$E:$E,'Copy of Raw Data'!R:R,"ERROR",0,1)</f>
        <v>oz</v>
      </c>
      <c r="S44" s="17">
        <f t="shared" si="3"/>
        <v>1.89431818181818</v>
      </c>
      <c r="T44" s="9" t="str">
        <f t="array" ref="T44">_xlfn.IFS(AND(S44&gt;0,S44&lt;=0.05),"0 to 0.05",AND(S44&gt;0.05,S44&lt;=0.1),"0.05 to 0.1",AND(S44&gt;0.1,S44&lt;=0.2),"0.1 to 0.2",AND(S44&gt;0.2,S44&lt;=0.3),"0.2 to 0.3",AND(S44&gt;0.3,S44&lt;=0.4),"0.3 to 0.4",AND(S44&gt;0.4,S44&lt;=0.5),"0.4 to 0.5",AND(S44&gt;0.5,S44&lt;=0.75),"0.5 to 0.75",AND(S44&gt;0.75,S44&lt;=1),"0.75 to 1",AND(S44&gt;1,S44&lt;=2),"1 to 2",AND(S44&gt;2,S44&lt;=3),"2 to 3",AND(S44&gt;3,S44&lt;=4),"3 to 4",AND(S44&gt;4,S44&lt;=5),"4 to 5",AND(S44&gt;5,S44&lt;=10),"5 to 10",S44&gt;10,"10+")</f>
        <v>1 to 2</v>
      </c>
      <c r="U44" s="17"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7">
        <f t="shared" si="4"/>
        <v>0.0660220739693178</v>
      </c>
      <c r="W44" s="17"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0.05 to 0.1</v>
      </c>
      <c r="X44" s="17">
        <f t="shared" si="5"/>
        <v>0.0640621637408922</v>
      </c>
      <c r="Y44" s="9"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17">
        <f t="array" ref="Z44">_xlfn.IFS(AA44="oz",_xlfn.IFS(R44="oz",Q44,R44="fl oz",Q44*1.04,R44="ml",Q44*0.0338),AA44="fl oz",_xlfn.IFS(R44="oz",Q44/1.04,R44="fl oz",Q44,R44="ml",Q44*0.0338/1.04),AA44="ml",_xlfn.IFS(R44="oz",Q44/0.0338,R44="fl oz",Q44*1.04/0.0338,R44="ml",Q44))</f>
        <v>8.8</v>
      </c>
      <c r="AA44" s="9" t="str">
        <f>_xlfn.XLOOKUP($E44,'Copy of Raw Data'!$E:$E,'Copy of Raw Data'!AA:AA,"ERROR",0,1)</f>
        <v>oz</v>
      </c>
      <c r="AB44" s="9" t="str">
        <f>_xlfn.XLOOKUP($E44,'Copy of Raw Data'!$E:$E,'Copy of Raw Data'!AB:AB,"ERROR",0,1)</f>
        <v>Spray Can</v>
      </c>
      <c r="AC44" s="9" t="str">
        <f>_xlfn.XLOOKUP($E44,'Copy of Raw Data'!$E:$E,'Copy of Raw Data'!AC:AC,"ERROR",0,1)</f>
        <v>Pack of 1</v>
      </c>
      <c r="AD44" s="9" t="str">
        <f>_xlfn.XLOOKUP($E44,'Copy of Raw Data'!$E:$E,'Copy of Raw Data'!AD:AD,"ERROR",0,1)</f>
        <v>Thickening, Hold, Moisturizing</v>
      </c>
      <c r="AE44" s="9" t="str">
        <f>_xlfn.XLOOKUP($E44,'Copy of Raw Data'!$E:$E,'Copy of Raw Data'!AO:AO,"ERROR",0,1)</f>
        <v>NA</v>
      </c>
      <c r="AF44" s="9" t="str">
        <f>_xlfn.XLOOKUP($E44,'Copy of Raw Data'!$E:$E,'Copy of Raw Data'!AZ:AZ,"ERROR",0,1)</f>
        <v>Water, Acrylate Copolymer, Glycerin, Castor Oil, Honey</v>
      </c>
      <c r="AG44">
        <f>IF(SUMIF('Ingredients Backend'!$AG$1:$EM$1,AG$3,'Ingredients Backend'!$AG43:$EM43)&gt;=1,1,0)*$H44</f>
        <v>0</v>
      </c>
      <c r="AH44">
        <f>IF(SUMIF('Ingredients Backend'!$AG$1:$EM$1,AH$3,'Ingredients Backend'!$AG43:$EM43)&gt;=1,1,0)*$H44</f>
        <v>163743.52</v>
      </c>
      <c r="AI44">
        <f>IF(SUMIF('Ingredients Backend'!$AG$1:$EM$1,AI$3,'Ingredients Backend'!$AG43:$EM43)&gt;=1,1,0)*$H44</f>
        <v>0</v>
      </c>
      <c r="AJ44">
        <f>IF(SUMIF('Ingredients Backend'!$AG$1:$EM$1,AJ$3,'Ingredients Backend'!$AG43:$EM43)&gt;=1,1,0)*$H44</f>
        <v>0</v>
      </c>
      <c r="AK44">
        <f>IF(SUMIF('Ingredients Backend'!$AG$1:$EM$1,AK$3,'Ingredients Backend'!$AG43:$EM43)&gt;=1,1,0)*$H44</f>
        <v>0</v>
      </c>
      <c r="AL44">
        <f>IF(SUMIF('Ingredients Backend'!$AG$1:$EM$1,AL$3,'Ingredients Backend'!$AG43:$EM43)&gt;=1,1,0)*$H44</f>
        <v>0</v>
      </c>
      <c r="AM44">
        <f>IF(SUMIF('Ingredients Backend'!$AG$1:$EM$1,AM$3,'Ingredients Backend'!$AG43:$EM43)&gt;=1,1,0)*$H44</f>
        <v>0</v>
      </c>
      <c r="AN44">
        <f>IF(SUMIF('Ingredients Backend'!$AG$1:$EM$1,AN$3,'Ingredients Backend'!$AG43:$EM43)&gt;=1,1,0)*$H44</f>
        <v>0</v>
      </c>
      <c r="AO44">
        <f>IF(SUMIF('Ingredients Backend'!$AG$1:$EM$1,AO$3,'Ingredients Backend'!$AG43:$EM43)&gt;=1,1,0)*$H44</f>
        <v>0</v>
      </c>
      <c r="AP44">
        <f>IF(SUMIF('Ingredients Backend'!$AG$1:$EM$1,AP$3,'Ingredients Backend'!$AG43:$EM43)&gt;=1,1,0)*$H44</f>
        <v>0</v>
      </c>
      <c r="AQ44">
        <f>IF(SUMIF('Ingredients Backend'!$AG$1:$EM$1,AQ$3,'Ingredients Backend'!$AG43:$EM43)&gt;=1,1,0)*$H44</f>
        <v>0</v>
      </c>
      <c r="AR44">
        <f>IF(SUMIF('Ingredients Backend'!$AG$1:$EM$1,AR$3,'Ingredients Backend'!$AG43:$EM43)&gt;=1,1,0)*$H44</f>
        <v>0</v>
      </c>
      <c r="AS44">
        <f>IF(SUMIF('Ingredients Backend'!$AG$1:$EM$1,AS$3,'Ingredients Backend'!$AG43:$EM43)&gt;=1,1,0)*$H44</f>
        <v>0</v>
      </c>
      <c r="AT44">
        <f>IF(SUMIF('Ingredients Backend'!$AG$1:$EM$1,AT$3,'Ingredients Backend'!$AG43:$EM43)&gt;=1,1,0)*$H44</f>
        <v>163743.52</v>
      </c>
      <c r="AU44">
        <f>IF(SUMIF('Ingredients Backend'!$AG$1:$EM$1,AU$3,'Ingredients Backend'!$AG43:$EM43)&gt;=1,1,0)*$H44</f>
        <v>0</v>
      </c>
      <c r="AV44">
        <f>IF(SUMIF('Ingredients Backend'!$AG$1:$EM$1,AV$3,'Ingredients Backend'!$AG43:$EM43)&gt;=1,1,0)*$H44</f>
        <v>0</v>
      </c>
      <c r="AW44">
        <f>IF(SUMIF('Ingredients Backend'!$AG$1:$EM$1,AW$3,'Ingredients Backend'!$AG43:$EM43)&gt;=1,1,0)*$H44</f>
        <v>0</v>
      </c>
      <c r="AX44">
        <f>IF(SUMIF('Ingredients Backend'!$AG$1:$EM$1,AX$3,'Ingredients Backend'!$AG43:$EM43)&gt;=1,1,0)*$H44</f>
        <v>0</v>
      </c>
      <c r="AY44">
        <f>IF(SUMIF('Ingredients Backend'!$AG$1:$EM$1,AY$3,'Ingredients Backend'!$AG43:$EM43)&gt;=1,1,0)*$H44</f>
        <v>0</v>
      </c>
      <c r="AZ44">
        <f>IF(SUMIF('Ingredients Backend'!$AG$1:$EM$1,AZ$3,'Ingredients Backend'!$AG43:$EM43)&gt;=1,1,0)*$H44</f>
        <v>0</v>
      </c>
      <c r="BA44">
        <f>IF(SUMIF('Ingredients Backend'!$AG$1:$EM$1,BA$3,'Ingredients Backend'!$AG43:$EM43)&gt;=1,1,0)*$H44</f>
        <v>0</v>
      </c>
      <c r="BB44">
        <f>IF(SUMIF('Ingredients Backend'!$AG$1:$EM$1,BB$3,'Ingredients Backend'!$AG43:$EM43)&gt;=1,1,0)*$H44</f>
        <v>0</v>
      </c>
      <c r="BC44">
        <f>IF(SUMIF('Ingredients Backend'!$AG$1:$EM$1,BC$3,'Ingredients Backend'!$AG43:$EM43)&gt;=1,1,0)*$H44</f>
        <v>0</v>
      </c>
      <c r="BD44">
        <f>IF(SUMIF('Ingredients Backend'!$AG$1:$EM$1,BD$3,'Ingredients Backend'!$AG43:$EM43)&gt;=1,1,0)*$H44</f>
        <v>0</v>
      </c>
      <c r="BE44">
        <f>IF(SUMIF('Ingredients Backend'!$AG$1:$EM$1,BE$3,'Ingredients Backend'!$AG43:$EM43)&gt;=1,1,0)*$H44</f>
        <v>0</v>
      </c>
      <c r="BF44">
        <f>IF(SUMIF('Ingredients Backend'!$AG$1:$EM$1,BF$3,'Ingredients Backend'!$AG43:$EM43)&gt;=1,1,0)*$H44</f>
        <v>0</v>
      </c>
      <c r="BG44">
        <f>IF(SUMIF('Ingredients Backend'!$AG$1:$EM$1,BG$3,'Ingredients Backend'!$AG43:$EM43)&gt;=1,1,0)*$H44</f>
        <v>0</v>
      </c>
      <c r="BH44">
        <f>IF(SUMIF('Ingredients Backend'!$AG$1:$EM$1,BH$3,'Ingredients Backend'!$AG43:$EM43)&gt;=1,1,0)*$H44</f>
        <v>0</v>
      </c>
      <c r="BI44">
        <f>IF(SUMIF('Ingredients Backend'!$AG$1:$EM$1,BI$3,'Ingredients Backend'!$AG43:$EM43)&gt;=1,1,0)*$H44</f>
        <v>0</v>
      </c>
      <c r="BJ44">
        <f>IF(SUMIF('Ingredients Backend'!$AG$1:$EM$1,BJ$3,'Ingredients Backend'!$AG43:$EM43)&gt;=1,1,0)*$H44</f>
        <v>0</v>
      </c>
      <c r="BK44">
        <f>IF(SUMIF('Ingredients Backend'!$AG$1:$EM$1,BK$3,'Ingredients Backend'!$AG43:$EM43)&gt;=1,1,0)*$H44</f>
        <v>163743.52</v>
      </c>
      <c r="BL44">
        <f>IF(SUMIF('Ingredients Backend'!$AG$1:$EM$1,BL$3,'Ingredients Backend'!$AG43:$EM43)&gt;=1,1,0)*$H44</f>
        <v>0</v>
      </c>
      <c r="BM44">
        <f>IF(SUMIF('Ingredients Backend'!$AG$1:$EM$1,BM$3,'Ingredients Backend'!$AG43:$EM43)&gt;=1,1,0)*$H44</f>
        <v>0</v>
      </c>
      <c r="BN44">
        <f>IF(SUMIF('Ingredients Backend'!$AG$1:$EM$1,BN$3,'Ingredients Backend'!$AG43:$EM43)&gt;=1,1,0)*$H44</f>
        <v>163743.52</v>
      </c>
      <c r="BO44">
        <f>IF(SUMIF('Ingredients Backend'!$AG$1:$EM$1,BO$3,'Ingredients Backend'!$AG43:$EM43)&gt;=1,1,0)*$H44</f>
        <v>0</v>
      </c>
      <c r="BP44">
        <f>IF(SUMIF('Ingredients Backend'!$AG$1:$EM$1,BP$3,'Ingredients Backend'!$AG43:$EM43)&gt;=1,1,0)*$H44</f>
        <v>0</v>
      </c>
      <c r="BQ44">
        <f>IF(SUMIF('Ingredients Backend'!$AG$1:$EM$1,BQ$3,'Ingredients Backend'!$AG43:$EM43)&gt;=1,1,0)*$H44</f>
        <v>0</v>
      </c>
      <c r="BR44">
        <f>IF(SUMIF('Ingredients Backend'!$AG$1:$EM$1,BR$3,'Ingredients Backend'!$AG43:$EM43)&gt;=1,1,0)*$H44</f>
        <v>0</v>
      </c>
      <c r="BS44">
        <f>IF(SUMIF('Ingredients Backend'!$AG$1:$EM$1,BS$3,'Ingredients Backend'!$AG43:$EM43)&gt;=1,1,0)*$H44</f>
        <v>0</v>
      </c>
      <c r="BT44">
        <f>IF(SUMIF('Ingredients Backend'!$AG$1:$EM$1,BT$3,'Ingredients Backend'!$AG43:$EM43)&gt;=1,1,0)*$H44</f>
        <v>0</v>
      </c>
      <c r="BU44">
        <f>IF(SUMIF('Ingredients Backend'!$AG$1:$EM$1,BU$3,'Ingredients Backend'!$AG43:$EM43)&gt;=1,1,0)*$H44</f>
        <v>0</v>
      </c>
      <c r="BV44">
        <f>IF(SUMIF('Ingredients Backend'!$AG$1:$EM$1,BV$3,'Ingredients Backend'!$AG43:$EM43)&gt;=1,1,0)*$H44</f>
        <v>0</v>
      </c>
      <c r="BW44">
        <f>IF(SUMIF('Ingredients Backend'!$AG$1:$EM$1,BW$3,'Ingredients Backend'!$AG43:$EM43)&gt;=1,1,0)*$H44</f>
        <v>0</v>
      </c>
      <c r="BX44">
        <f>IF(SUMIF('Ingredients Backend'!$AG$1:$EM$1,BX$3,'Ingredients Backend'!$AG43:$EM43)&gt;=1,1,0)*$H44</f>
        <v>0</v>
      </c>
      <c r="BY44">
        <f>IF(SUMIF('Ingredients Backend'!$AG$1:$EM$1,BY$3,'Ingredients Backend'!$AG43:$EM43)&gt;=1,1,0)*$H44</f>
        <v>0</v>
      </c>
      <c r="BZ44">
        <f>IF(SUMIF('Ingredients Backend'!$AG$1:$EM$1,BZ$3,'Ingredients Backend'!$AG43:$EM43)&gt;=1,1,0)*$H44</f>
        <v>0</v>
      </c>
      <c r="CA44">
        <f>IF(SUMIF('Ingredients Backend'!$AG$1:$EM$1,CA$3,'Ingredients Backend'!$AG43:$EM43)&gt;=1,1,0)*$H44</f>
        <v>0</v>
      </c>
      <c r="CB44">
        <f>IF(SUMIF('Ingredients Backend'!$AG$1:$EM$1,CB$3,'Ingredients Backend'!$AG43:$EM43)&gt;=1,1,0)*$H44</f>
        <v>0</v>
      </c>
      <c r="CC44">
        <f>IF(SUMIF('Ingredients Backend'!$AG$1:$EM$1,CC$3,'Ingredients Backend'!$AG43:$EM43)&gt;=1,1,0)*$H44</f>
        <v>0</v>
      </c>
      <c r="CD44">
        <f>IF(SUMIF('Ingredients Backend'!$AG$1:$EM$1,CD$3,'Ingredients Backend'!$AG43:$EM43)&gt;=1,1,0)*$H44</f>
        <v>163743.52</v>
      </c>
      <c r="CE44">
        <f>IF(SUMIF('Ingredients Backend'!$AG$1:$EM$1,CE$3,'Ingredients Backend'!$AG43:$EM43)&gt;=1,1,0)*$H44</f>
        <v>0</v>
      </c>
      <c r="CF44">
        <f>IF(SUMIF('Ingredients Backend'!$AG$1:$EM$1,CF$3,'Ingredients Backend'!$AG43:$EM43)&gt;=1,1,0)*$H44</f>
        <v>0</v>
      </c>
      <c r="CG44">
        <f>IF(SUMIF('Ingredients Backend'!$AG$1:$EM$1,CG$3,'Ingredients Backend'!$AG43:$EM43)&gt;=1,1,0)*$H44</f>
        <v>0</v>
      </c>
      <c r="CH44">
        <f>IF(SUMIF('Ingredients Backend'!$AG$1:$EM$1,CH$3,'Ingredients Backend'!$AG43:$EM43)&gt;=1,1,0)*$H44</f>
        <v>0</v>
      </c>
      <c r="CI44">
        <f>IF(SUMIF('Ingredients Backend'!$AG$1:$EM$1,CI$3,'Ingredients Backend'!$AG43:$EM43)&gt;=1,1,0)*$H44</f>
        <v>0</v>
      </c>
      <c r="CJ44">
        <f>IF(SUMIF('Ingredients Backend'!$AG$1:$EM$1,CJ$3,'Ingredients Backend'!$AG43:$EM43)&gt;=1,1,0)*$H44</f>
        <v>0</v>
      </c>
      <c r="CK44">
        <f>IF(SUMIF('Ingredients Backend'!$AG$1:$EM$1,CK$3,'Ingredients Backend'!$AG43:$EM43)&gt;=1,1,0)*$H44</f>
        <v>0</v>
      </c>
      <c r="CL44">
        <f>IF(SUMIF('Ingredients Backend'!$AG$1:$EM$1,CL$3,'Ingredients Backend'!$AG43:$EM43)&gt;=1,1,0)*$H44</f>
        <v>0</v>
      </c>
      <c r="CM44">
        <f>IF(SUMIF('Ingredients Backend'!$AG$1:$EM$1,CM$3,'Ingredients Backend'!$AG43:$EM43)&gt;=1,1,0)*$H44</f>
        <v>0</v>
      </c>
      <c r="CN44">
        <f>IF(SUMIF('Ingredients Backend'!$AG$1:$EM$1,CN$3,'Ingredients Backend'!$AG43:$EM43)&gt;=1,1,0)*$H44</f>
        <v>0</v>
      </c>
      <c r="CO44">
        <f>IF(SUMIF('Ingredients Backend'!$AG$1:$EM$1,CO$3,'Ingredients Backend'!$AG43:$EM43)&gt;=1,1,0)*$H44</f>
        <v>0</v>
      </c>
      <c r="CP44">
        <f>IF(SUMIF('Ingredients Backend'!$AG$1:$EM$1,CP$3,'Ingredients Backend'!$AG43:$EM43)&gt;=1,1,0)*$H44</f>
        <v>0</v>
      </c>
      <c r="CQ44">
        <f>IF(SUMIF('Ingredients Backend'!$AG$1:$EM$1,CQ$3,'Ingredients Backend'!$AG43:$EM43)&gt;=1,1,0)*$H44</f>
        <v>0</v>
      </c>
      <c r="CR44">
        <f>IF(SUMIF('Ingredients Backend'!$AG$1:$EM$1,CR$3,'Ingredients Backend'!$AG43:$EM43)&gt;=1,1,0)*$H44</f>
        <v>0</v>
      </c>
      <c r="CS44">
        <f>IF(SUMIF('Ingredients Backend'!$AG$1:$EM$1,CS$3,'Ingredients Backend'!$AG43:$EM43)&gt;=1,1,0)*$H44</f>
        <v>0</v>
      </c>
      <c r="CT44">
        <f>IF(SUMIF('Ingredients Backend'!$AG$1:$EM$1,CT$3,'Ingredients Backend'!$AG43:$EM43)&gt;=1,1,0)*$H44</f>
        <v>0</v>
      </c>
      <c r="CU44">
        <f>IF(SUMIF('Ingredients Backend'!$AG$1:$EM$1,CU$3,'Ingredients Backend'!$AG43:$EM43)&gt;=1,1,0)*$H44</f>
        <v>0</v>
      </c>
      <c r="CV44">
        <f>IF(SUMIF('Ingredients Backend'!$AG$1:$EM$1,CV$3,'Ingredients Backend'!$AG43:$EM43)&gt;=1,1,0)*$H44</f>
        <v>0</v>
      </c>
      <c r="CW44">
        <f>IF(SUMIF('Ingredients Backend'!$AG$1:$EM$1,CW$3,'Ingredients Backend'!$AG43:$EM43)&gt;=1,1,0)*$H44</f>
        <v>0</v>
      </c>
      <c r="CX44">
        <f>IF(SUMIF('Ingredients Backend'!$AG$1:$EM$1,CX$3,'Ingredients Backend'!$AG43:$EM43)&gt;=1,1,0)*$H44</f>
        <v>0</v>
      </c>
      <c r="CY44">
        <f>IF(SUMIF('Ingredients Backend'!$AG$1:$EM$1,CY$3,'Ingredients Backend'!$AG43:$EM43)&gt;=1,1,0)*$H44</f>
        <v>0</v>
      </c>
      <c r="CZ44">
        <f>IF(SUMIF('Ingredients Backend'!$AG$1:$EM$1,CZ$3,'Ingredients Backend'!$AG43:$EM43)&gt;=1,1,0)*$H44</f>
        <v>0</v>
      </c>
      <c r="DA44">
        <f>IF(SUMIF('Ingredients Backend'!$AG$1:$EM$1,DA$3,'Ingredients Backend'!$AG43:$EM43)&gt;=1,1,0)*$H44</f>
        <v>0</v>
      </c>
      <c r="DB44">
        <f>IF(SUMIF('Ingredients Backend'!$AG$1:$EM$1,DB$3,'Ingredients Backend'!$AG43:$EM43)&gt;=1,1,0)*$H44</f>
        <v>0</v>
      </c>
      <c r="DC44">
        <f>IF(SUMIF('Ingredients Backend'!$AG$1:$EM$1,DC$3,'Ingredients Backend'!$AG43:$EM43)&gt;=1,1,0)*$H44</f>
        <v>0</v>
      </c>
      <c r="DD44">
        <f>IF(SUMIF('Ingredients Backend'!$AG$1:$EM$1,DD$3,'Ingredients Backend'!$AG43:$EM43)&gt;=1,1,0)*$H44</f>
        <v>0</v>
      </c>
      <c r="DE44">
        <f>IF(SUMIF('Ingredients Backend'!$AG$1:$EM$1,DE$3,'Ingredients Backend'!$AG43:$EM43)&gt;=1,1,0)*$H44</f>
        <v>0</v>
      </c>
      <c r="DF44">
        <f>IF(SUMIF('Ingredients Backend'!$AG$1:$EM$1,DF$3,'Ingredients Backend'!$AG43:$EM43)&gt;=1,1,0)*$H44</f>
        <v>0</v>
      </c>
      <c r="DG44">
        <f>IF(SUMIF('Ingredients Backend'!$AG$1:$EM$1,DG$3,'Ingredients Backend'!$AG43:$EM43)&gt;=1,1,0)*$H44</f>
        <v>0</v>
      </c>
      <c r="DH44">
        <f>IF(SUMIF('Ingredients Backend'!$AG$1:$EM$1,DH$3,'Ingredients Backend'!$AG43:$EM43)&gt;=1,1,0)*$H44</f>
        <v>0</v>
      </c>
      <c r="DI44">
        <f>IF(SUMIF('Ingredients Backend'!$AG$1:$EM$1,DI$3,'Ingredients Backend'!$AG43:$EM43)&gt;=1,1,0)*$H44</f>
        <v>163743.52</v>
      </c>
      <c r="DJ44">
        <f>IF(SUMIF('Ingredients Backend'!$AG$1:$EM$1,DJ$3,'Ingredients Backend'!$AG43:$EM43)&gt;=1,1,0)*$H44</f>
        <v>0</v>
      </c>
      <c r="DK44">
        <f>IF(SUMIF('Ingredients Backend'!$AG$1:$EM$1,DK$3,'Ingredients Backend'!$AG43:$EM43)&gt;=1,1,0)*$H44</f>
        <v>0</v>
      </c>
      <c r="DL44">
        <f>IF(SUMIF('Ingredients Backend'!$AG$1:$EM$1,DL$3,'Ingredients Backend'!$AG43:$EM43)&gt;=1,1,0)*$H44</f>
        <v>0</v>
      </c>
    </row>
    <row r="45" spans="1:116">
      <c r="A45" s="9" t="str">
        <f>_xlfn.XLOOKUP($E45,'Copy of Raw Data'!$E:$E,'Copy of Raw Data'!A:A,"ERROR",0,1)</f>
        <v>US</v>
      </c>
      <c r="B45" s="9" t="str">
        <f>_xlfn.XLOOKUP($E45,'Copy of Raw Data'!$E:$E,'Copy of Raw Data'!B:B,"ERROR",0,1)</f>
        <v>Hair Mousses</v>
      </c>
      <c r="C45" s="9" t="str">
        <f>_xlfn.XLOOKUP($E45,'Copy of Raw Data'!$E:$E,'Copy of Raw Data'!C:C,"ERROR",0,1)</f>
        <v>Garnier</v>
      </c>
      <c r="D45" s="9" t="str">
        <f>_xlfn.XLOOKUP($E45,'Copy of Raw Data'!$E:$E,'Copy of Raw Data'!D:D,"ERROR",0,1)</f>
        <v>www.amazon.com/dp/B000JEAYT4</v>
      </c>
      <c r="E45" s="9" t="s">
        <v>192</v>
      </c>
      <c r="F45" s="9" t="str">
        <f>_xlfn.XLOOKUP($E45,'Copy of Raw Data'!$E:$E,'Copy of Raw Data'!F:F,"ERROR",0,1)</f>
        <v>Garnier Fructis Style Curl Construct Creation Mousse, 6.8 Oz, 1 Count (Packaging May Vary)</v>
      </c>
      <c r="G45" s="9">
        <f>_xlfn.XLOOKUP($E45,'Copy of Raw Data'!$E:$E,'Copy of Raw Data'!G:G,"ERROR",0,1)</f>
        <v>34474</v>
      </c>
      <c r="H45" s="9">
        <f>_xlfn.XLOOKUP($E45,'Copy of Raw Data'!$E:$E,'Copy of Raw Data'!H:H,"ERROR",0,1)</f>
        <v>156784.33</v>
      </c>
      <c r="I45" s="9">
        <f>_xlfn.XLOOKUP($E45,'Copy of Raw Data'!$E:$E,'Copy of Raw Data'!I:I,"ERROR",0,1)</f>
        <v>0.00636626905783803</v>
      </c>
      <c r="J45" s="9" t="str">
        <f>_xlfn.XLOOKUP($E45,'Copy of Raw Data'!$E:$E,'Copy of Raw Data'!J:J,"ERROR",0,1)</f>
        <v>Yes</v>
      </c>
      <c r="K45" s="15"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0 to 5</v>
      </c>
      <c r="L45" s="9">
        <f>_xlfn.XLOOKUP($E45,'Copy of Raw Data'!$E:$E,'Copy of Raw Data'!L:L,"ERROR",0,1)</f>
        <v>4.59</v>
      </c>
      <c r="M45" s="15"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5 to 10</v>
      </c>
      <c r="N45" s="9">
        <f>_xlfn.XLOOKUP($E45,'Copy of Raw Data'!$E:$E,'Copy of Raw Data'!N:N,"ERROR",0,1)</f>
        <v>5.86</v>
      </c>
      <c r="O45" s="15"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6">
        <f t="shared" si="2"/>
        <v>0.216723549488055</v>
      </c>
      <c r="Q45" s="9">
        <f>_xlfn.XLOOKUP($E45,'Copy of Raw Data'!$E:$E,'Copy of Raw Data'!Q:Q,"ERROR",0,1)</f>
        <v>13.6</v>
      </c>
      <c r="R45" s="9" t="str">
        <f>_xlfn.XLOOKUP($E45,'Copy of Raw Data'!$E:$E,'Copy of Raw Data'!R:R,"ERROR",0,1)</f>
        <v>oz</v>
      </c>
      <c r="S45" s="17">
        <f t="shared" si="3"/>
        <v>0.3375</v>
      </c>
      <c r="T45" s="9" t="str">
        <f t="array" ref="T45">_xlfn.IFS(AND(S45&gt;0,S45&lt;=0.05),"0 to 0.05",AND(S45&gt;0.05,S45&lt;=0.1),"0.05 to 0.1",AND(S45&gt;0.1,S45&lt;=0.2),"0.1 to 0.2",AND(S45&gt;0.2,S45&lt;=0.3),"0.2 to 0.3",AND(S45&gt;0.3,S45&lt;=0.4),"0.3 to 0.4",AND(S45&gt;0.4,S45&lt;=0.5),"0.4 to 0.5",AND(S45&gt;0.5,S45&lt;=0.75),"0.5 to 0.75",AND(S45&gt;0.75,S45&lt;=1),"0.75 to 1",AND(S45&gt;1,S45&lt;=2),"1 to 2",AND(S45&gt;2,S45&lt;=3),"2 to 3",AND(S45&gt;3,S45&lt;=4),"3 to 4",AND(S45&gt;4,S45&lt;=5),"4 to 5",AND(S45&gt;5,S45&lt;=10),"5 to 10",S45&gt;10,"10+")</f>
        <v>0.3 to 0.4</v>
      </c>
      <c r="U45" s="17"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7">
        <f t="shared" si="4"/>
        <v>0.014571604766357</v>
      </c>
      <c r="W45" s="17"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7">
        <f t="shared" si="5"/>
        <v>0.0114135948596551</v>
      </c>
      <c r="Y45" s="9"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10 to 15</v>
      </c>
      <c r="Z45" s="17">
        <f t="array" ref="Z45">_xlfn.IFS(AA45="oz",_xlfn.IFS(R45="oz",Q45,R45="fl oz",Q45*1.04,R45="ml",Q45*0.0338),AA45="fl oz",_xlfn.IFS(R45="oz",Q45/1.04,R45="fl oz",Q45,R45="ml",Q45*0.0338/1.04),AA45="ml",_xlfn.IFS(R45="oz",Q45/0.0338,R45="fl oz",Q45*1.04/0.0338,R45="ml",Q45))</f>
        <v>13.6</v>
      </c>
      <c r="AA45" s="9" t="str">
        <f>_xlfn.XLOOKUP($E45,'Copy of Raw Data'!$E:$E,'Copy of Raw Data'!AA:AA,"ERROR",0,1)</f>
        <v>oz</v>
      </c>
      <c r="AB45" s="9" t="str">
        <f>_xlfn.XLOOKUP($E45,'Copy of Raw Data'!$E:$E,'Copy of Raw Data'!AB:AB,"ERROR",0,1)</f>
        <v>Spray Can</v>
      </c>
      <c r="AC45" s="9" t="str">
        <f>_xlfn.XLOOKUP($E45,'Copy of Raw Data'!$E:$E,'Copy of Raw Data'!AC:AC,"ERROR",0,1)</f>
        <v>Pack of 1</v>
      </c>
      <c r="AD45" s="9" t="str">
        <f>_xlfn.XLOOKUP($E45,'Copy of Raw Data'!$E:$E,'Copy of Raw Data'!AD:AD,"ERROR",0,1)</f>
        <v>Curl Enhancing, Lightweight, Hold, Long-Lasting, Shine</v>
      </c>
      <c r="AE45" s="9" t="str">
        <f>_xlfn.XLOOKUP($E45,'Copy of Raw Data'!$E:$E,'Copy of Raw Data'!AO:AO,"ERROR",0,1)</f>
        <v>Cruelty Free, Residue Free, Vegan, Recycled Packaging</v>
      </c>
      <c r="AF45" s="9" t="str">
        <f>_xlfn.XLOOKUP($E45,'Copy of Raw Data'!$E:$E,'Copy of Raw Data'!AZ:AZ,"ERROR",0,1)</f>
        <v>Shea Butter, Dimethicone, Ethylhexylglycerin</v>
      </c>
      <c r="AG45">
        <f>IF(SUMIF('Ingredients Backend'!$AG$1:$EM$1,AG$3,'Ingredients Backend'!$AG44:$EM44)&gt;=1,1,0)*$H45</f>
        <v>0</v>
      </c>
      <c r="AH45">
        <f>IF(SUMIF('Ingredients Backend'!$AG$1:$EM$1,AH$3,'Ingredients Backend'!$AG44:$EM44)&gt;=1,1,0)*$H45</f>
        <v>0</v>
      </c>
      <c r="AI45">
        <f>IF(SUMIF('Ingredients Backend'!$AG$1:$EM$1,AI$3,'Ingredients Backend'!$AG44:$EM44)&gt;=1,1,0)*$H45</f>
        <v>0</v>
      </c>
      <c r="AJ45">
        <f>IF(SUMIF('Ingredients Backend'!$AG$1:$EM$1,AJ$3,'Ingredients Backend'!$AG44:$EM44)&gt;=1,1,0)*$H45</f>
        <v>0</v>
      </c>
      <c r="AK45">
        <f>IF(SUMIF('Ingredients Backend'!$AG$1:$EM$1,AK$3,'Ingredients Backend'!$AG44:$EM44)&gt;=1,1,0)*$H45</f>
        <v>0</v>
      </c>
      <c r="AL45">
        <f>IF(SUMIF('Ingredients Backend'!$AG$1:$EM$1,AL$3,'Ingredients Backend'!$AG44:$EM44)&gt;=1,1,0)*$H45</f>
        <v>0</v>
      </c>
      <c r="AM45">
        <f>IF(SUMIF('Ingredients Backend'!$AG$1:$EM$1,AM$3,'Ingredients Backend'!$AG44:$EM44)&gt;=1,1,0)*$H45</f>
        <v>0</v>
      </c>
      <c r="AN45">
        <f>IF(SUMIF('Ingredients Backend'!$AG$1:$EM$1,AN$3,'Ingredients Backend'!$AG44:$EM44)&gt;=1,1,0)*$H45</f>
        <v>0</v>
      </c>
      <c r="AO45">
        <f>IF(SUMIF('Ingredients Backend'!$AG$1:$EM$1,AO$3,'Ingredients Backend'!$AG44:$EM44)&gt;=1,1,0)*$H45</f>
        <v>0</v>
      </c>
      <c r="AP45">
        <f>IF(SUMIF('Ingredients Backend'!$AG$1:$EM$1,AP$3,'Ingredients Backend'!$AG44:$EM44)&gt;=1,1,0)*$H45</f>
        <v>0</v>
      </c>
      <c r="AQ45">
        <f>IF(SUMIF('Ingredients Backend'!$AG$1:$EM$1,AQ$3,'Ingredients Backend'!$AG44:$EM44)&gt;=1,1,0)*$H45</f>
        <v>0</v>
      </c>
      <c r="AR45">
        <f>IF(SUMIF('Ingredients Backend'!$AG$1:$EM$1,AR$3,'Ingredients Backend'!$AG44:$EM44)&gt;=1,1,0)*$H45</f>
        <v>0</v>
      </c>
      <c r="AS45">
        <f>IF(SUMIF('Ingredients Backend'!$AG$1:$EM$1,AS$3,'Ingredients Backend'!$AG44:$EM44)&gt;=1,1,0)*$H45</f>
        <v>0</v>
      </c>
      <c r="AT45">
        <f>IF(SUMIF('Ingredients Backend'!$AG$1:$EM$1,AT$3,'Ingredients Backend'!$AG44:$EM44)&gt;=1,1,0)*$H45</f>
        <v>0</v>
      </c>
      <c r="AU45">
        <f>IF(SUMIF('Ingredients Backend'!$AG$1:$EM$1,AU$3,'Ingredients Backend'!$AG44:$EM44)&gt;=1,1,0)*$H45</f>
        <v>0</v>
      </c>
      <c r="AV45">
        <f>IF(SUMIF('Ingredients Backend'!$AG$1:$EM$1,AV$3,'Ingredients Backend'!$AG44:$EM44)&gt;=1,1,0)*$H45</f>
        <v>0</v>
      </c>
      <c r="AW45">
        <f>IF(SUMIF('Ingredients Backend'!$AG$1:$EM$1,AW$3,'Ingredients Backend'!$AG44:$EM44)&gt;=1,1,0)*$H45</f>
        <v>0</v>
      </c>
      <c r="AX45">
        <f>IF(SUMIF('Ingredients Backend'!$AG$1:$EM$1,AX$3,'Ingredients Backend'!$AG44:$EM44)&gt;=1,1,0)*$H45</f>
        <v>0</v>
      </c>
      <c r="AY45">
        <f>IF(SUMIF('Ingredients Backend'!$AG$1:$EM$1,AY$3,'Ingredients Backend'!$AG44:$EM44)&gt;=1,1,0)*$H45</f>
        <v>0</v>
      </c>
      <c r="AZ45">
        <f>IF(SUMIF('Ingredients Backend'!$AG$1:$EM$1,AZ$3,'Ingredients Backend'!$AG44:$EM44)&gt;=1,1,0)*$H45</f>
        <v>0</v>
      </c>
      <c r="BA45">
        <f>IF(SUMIF('Ingredients Backend'!$AG$1:$EM$1,BA$3,'Ingredients Backend'!$AG44:$EM44)&gt;=1,1,0)*$H45</f>
        <v>0</v>
      </c>
      <c r="BB45">
        <f>IF(SUMIF('Ingredients Backend'!$AG$1:$EM$1,BB$3,'Ingredients Backend'!$AG44:$EM44)&gt;=1,1,0)*$H45</f>
        <v>0</v>
      </c>
      <c r="BC45">
        <f>IF(SUMIF('Ingredients Backend'!$AG$1:$EM$1,BC$3,'Ingredients Backend'!$AG44:$EM44)&gt;=1,1,0)*$H45</f>
        <v>0</v>
      </c>
      <c r="BD45">
        <f>IF(SUMIF('Ingredients Backend'!$AG$1:$EM$1,BD$3,'Ingredients Backend'!$AG44:$EM44)&gt;=1,1,0)*$H45</f>
        <v>156784.33</v>
      </c>
      <c r="BE45">
        <f>IF(SUMIF('Ingredients Backend'!$AG$1:$EM$1,BE$3,'Ingredients Backend'!$AG44:$EM44)&gt;=1,1,0)*$H45</f>
        <v>156784.33</v>
      </c>
      <c r="BF45">
        <f>IF(SUMIF('Ingredients Backend'!$AG$1:$EM$1,BF$3,'Ingredients Backend'!$AG44:$EM44)&gt;=1,1,0)*$H45</f>
        <v>0</v>
      </c>
      <c r="BG45">
        <f>IF(SUMIF('Ingredients Backend'!$AG$1:$EM$1,BG$3,'Ingredients Backend'!$AG44:$EM44)&gt;=1,1,0)*$H45</f>
        <v>0</v>
      </c>
      <c r="BH45">
        <f>IF(SUMIF('Ingredients Backend'!$AG$1:$EM$1,BH$3,'Ingredients Backend'!$AG44:$EM44)&gt;=1,1,0)*$H45</f>
        <v>0</v>
      </c>
      <c r="BI45">
        <f>IF(SUMIF('Ingredients Backend'!$AG$1:$EM$1,BI$3,'Ingredients Backend'!$AG44:$EM44)&gt;=1,1,0)*$H45</f>
        <v>0</v>
      </c>
      <c r="BJ45">
        <f>IF(SUMIF('Ingredients Backend'!$AG$1:$EM$1,BJ$3,'Ingredients Backend'!$AG44:$EM44)&gt;=1,1,0)*$H45</f>
        <v>0</v>
      </c>
      <c r="BK45">
        <f>IF(SUMIF('Ingredients Backend'!$AG$1:$EM$1,BK$3,'Ingredients Backend'!$AG44:$EM44)&gt;=1,1,0)*$H45</f>
        <v>156784.33</v>
      </c>
      <c r="BL45">
        <f>IF(SUMIF('Ingredients Backend'!$AG$1:$EM$1,BL$3,'Ingredients Backend'!$AG44:$EM44)&gt;=1,1,0)*$H45</f>
        <v>0</v>
      </c>
      <c r="BM45">
        <f>IF(SUMIF('Ingredients Backend'!$AG$1:$EM$1,BM$3,'Ingredients Backend'!$AG44:$EM44)&gt;=1,1,0)*$H45</f>
        <v>0</v>
      </c>
      <c r="BN45">
        <f>IF(SUMIF('Ingredients Backend'!$AG$1:$EM$1,BN$3,'Ingredients Backend'!$AG44:$EM44)&gt;=1,1,0)*$H45</f>
        <v>0</v>
      </c>
      <c r="BO45">
        <f>IF(SUMIF('Ingredients Backend'!$AG$1:$EM$1,BO$3,'Ingredients Backend'!$AG44:$EM44)&gt;=1,1,0)*$H45</f>
        <v>0</v>
      </c>
      <c r="BP45">
        <f>IF(SUMIF('Ingredients Backend'!$AG$1:$EM$1,BP$3,'Ingredients Backend'!$AG44:$EM44)&gt;=1,1,0)*$H45</f>
        <v>0</v>
      </c>
      <c r="BQ45">
        <f>IF(SUMIF('Ingredients Backend'!$AG$1:$EM$1,BQ$3,'Ingredients Backend'!$AG44:$EM44)&gt;=1,1,0)*$H45</f>
        <v>0</v>
      </c>
      <c r="BR45">
        <f>IF(SUMIF('Ingredients Backend'!$AG$1:$EM$1,BR$3,'Ingredients Backend'!$AG44:$EM44)&gt;=1,1,0)*$H45</f>
        <v>0</v>
      </c>
      <c r="BS45">
        <f>IF(SUMIF('Ingredients Backend'!$AG$1:$EM$1,BS$3,'Ingredients Backend'!$AG44:$EM44)&gt;=1,1,0)*$H45</f>
        <v>0</v>
      </c>
      <c r="BT45">
        <f>IF(SUMIF('Ingredients Backend'!$AG$1:$EM$1,BT$3,'Ingredients Backend'!$AG44:$EM44)&gt;=1,1,0)*$H45</f>
        <v>0</v>
      </c>
      <c r="BU45">
        <f>IF(SUMIF('Ingredients Backend'!$AG$1:$EM$1,BU$3,'Ingredients Backend'!$AG44:$EM44)&gt;=1,1,0)*$H45</f>
        <v>0</v>
      </c>
      <c r="BV45">
        <f>IF(SUMIF('Ingredients Backend'!$AG$1:$EM$1,BV$3,'Ingredients Backend'!$AG44:$EM44)&gt;=1,1,0)*$H45</f>
        <v>0</v>
      </c>
      <c r="BW45">
        <f>IF(SUMIF('Ingredients Backend'!$AG$1:$EM$1,BW$3,'Ingredients Backend'!$AG44:$EM44)&gt;=1,1,0)*$H45</f>
        <v>0</v>
      </c>
      <c r="BX45">
        <f>IF(SUMIF('Ingredients Backend'!$AG$1:$EM$1,BX$3,'Ingredients Backend'!$AG44:$EM44)&gt;=1,1,0)*$H45</f>
        <v>0</v>
      </c>
      <c r="BY45">
        <f>IF(SUMIF('Ingredients Backend'!$AG$1:$EM$1,BY$3,'Ingredients Backend'!$AG44:$EM44)&gt;=1,1,0)*$H45</f>
        <v>0</v>
      </c>
      <c r="BZ45">
        <f>IF(SUMIF('Ingredients Backend'!$AG$1:$EM$1,BZ$3,'Ingredients Backend'!$AG44:$EM44)&gt;=1,1,0)*$H45</f>
        <v>0</v>
      </c>
      <c r="CA45">
        <f>IF(SUMIF('Ingredients Backend'!$AG$1:$EM$1,CA$3,'Ingredients Backend'!$AG44:$EM44)&gt;=1,1,0)*$H45</f>
        <v>0</v>
      </c>
      <c r="CB45">
        <f>IF(SUMIF('Ingredients Backend'!$AG$1:$EM$1,CB$3,'Ingredients Backend'!$AG44:$EM44)&gt;=1,1,0)*$H45</f>
        <v>0</v>
      </c>
      <c r="CC45">
        <f>IF(SUMIF('Ingredients Backend'!$AG$1:$EM$1,CC$3,'Ingredients Backend'!$AG44:$EM44)&gt;=1,1,0)*$H45</f>
        <v>0</v>
      </c>
      <c r="CD45">
        <f>IF(SUMIF('Ingredients Backend'!$AG$1:$EM$1,CD$3,'Ingredients Backend'!$AG44:$EM44)&gt;=1,1,0)*$H45</f>
        <v>0</v>
      </c>
      <c r="CE45">
        <f>IF(SUMIF('Ingredients Backend'!$AG$1:$EM$1,CE$3,'Ingredients Backend'!$AG44:$EM44)&gt;=1,1,0)*$H45</f>
        <v>0</v>
      </c>
      <c r="CF45">
        <f>IF(SUMIF('Ingredients Backend'!$AG$1:$EM$1,CF$3,'Ingredients Backend'!$AG44:$EM44)&gt;=1,1,0)*$H45</f>
        <v>0</v>
      </c>
      <c r="CG45">
        <f>IF(SUMIF('Ingredients Backend'!$AG$1:$EM$1,CG$3,'Ingredients Backend'!$AG44:$EM44)&gt;=1,1,0)*$H45</f>
        <v>0</v>
      </c>
      <c r="CH45">
        <f>IF(SUMIF('Ingredients Backend'!$AG$1:$EM$1,CH$3,'Ingredients Backend'!$AG44:$EM44)&gt;=1,1,0)*$H45</f>
        <v>0</v>
      </c>
      <c r="CI45">
        <f>IF(SUMIF('Ingredients Backend'!$AG$1:$EM$1,CI$3,'Ingredients Backend'!$AG44:$EM44)&gt;=1,1,0)*$H45</f>
        <v>0</v>
      </c>
      <c r="CJ45">
        <f>IF(SUMIF('Ingredients Backend'!$AG$1:$EM$1,CJ$3,'Ingredients Backend'!$AG44:$EM44)&gt;=1,1,0)*$H45</f>
        <v>0</v>
      </c>
      <c r="CK45">
        <f>IF(SUMIF('Ingredients Backend'!$AG$1:$EM$1,CK$3,'Ingredients Backend'!$AG44:$EM44)&gt;=1,1,0)*$H45</f>
        <v>0</v>
      </c>
      <c r="CL45">
        <f>IF(SUMIF('Ingredients Backend'!$AG$1:$EM$1,CL$3,'Ingredients Backend'!$AG44:$EM44)&gt;=1,1,0)*$H45</f>
        <v>0</v>
      </c>
      <c r="CM45">
        <f>IF(SUMIF('Ingredients Backend'!$AG$1:$EM$1,CM$3,'Ingredients Backend'!$AG44:$EM44)&gt;=1,1,0)*$H45</f>
        <v>0</v>
      </c>
      <c r="CN45">
        <f>IF(SUMIF('Ingredients Backend'!$AG$1:$EM$1,CN$3,'Ingredients Backend'!$AG44:$EM44)&gt;=1,1,0)*$H45</f>
        <v>0</v>
      </c>
      <c r="CO45">
        <f>IF(SUMIF('Ingredients Backend'!$AG$1:$EM$1,CO$3,'Ingredients Backend'!$AG44:$EM44)&gt;=1,1,0)*$H45</f>
        <v>0</v>
      </c>
      <c r="CP45">
        <f>IF(SUMIF('Ingredients Backend'!$AG$1:$EM$1,CP$3,'Ingredients Backend'!$AG44:$EM44)&gt;=1,1,0)*$H45</f>
        <v>0</v>
      </c>
      <c r="CQ45">
        <f>IF(SUMIF('Ingredients Backend'!$AG$1:$EM$1,CQ$3,'Ingredients Backend'!$AG44:$EM44)&gt;=1,1,0)*$H45</f>
        <v>0</v>
      </c>
      <c r="CR45">
        <f>IF(SUMIF('Ingredients Backend'!$AG$1:$EM$1,CR$3,'Ingredients Backend'!$AG44:$EM44)&gt;=1,1,0)*$H45</f>
        <v>0</v>
      </c>
      <c r="CS45">
        <f>IF(SUMIF('Ingredients Backend'!$AG$1:$EM$1,CS$3,'Ingredients Backend'!$AG44:$EM44)&gt;=1,1,0)*$H45</f>
        <v>0</v>
      </c>
      <c r="CT45">
        <f>IF(SUMIF('Ingredients Backend'!$AG$1:$EM$1,CT$3,'Ingredients Backend'!$AG44:$EM44)&gt;=1,1,0)*$H45</f>
        <v>0</v>
      </c>
      <c r="CU45">
        <f>IF(SUMIF('Ingredients Backend'!$AG$1:$EM$1,CU$3,'Ingredients Backend'!$AG44:$EM44)&gt;=1,1,0)*$H45</f>
        <v>156784.33</v>
      </c>
      <c r="CV45">
        <f>IF(SUMIF('Ingredients Backend'!$AG$1:$EM$1,CV$3,'Ingredients Backend'!$AG44:$EM44)&gt;=1,1,0)*$H45</f>
        <v>0</v>
      </c>
      <c r="CW45">
        <f>IF(SUMIF('Ingredients Backend'!$AG$1:$EM$1,CW$3,'Ingredients Backend'!$AG44:$EM44)&gt;=1,1,0)*$H45</f>
        <v>0</v>
      </c>
      <c r="CX45">
        <f>IF(SUMIF('Ingredients Backend'!$AG$1:$EM$1,CX$3,'Ingredients Backend'!$AG44:$EM44)&gt;=1,1,0)*$H45</f>
        <v>0</v>
      </c>
      <c r="CY45">
        <f>IF(SUMIF('Ingredients Backend'!$AG$1:$EM$1,CY$3,'Ingredients Backend'!$AG44:$EM44)&gt;=1,1,0)*$H45</f>
        <v>0</v>
      </c>
      <c r="CZ45">
        <f>IF(SUMIF('Ingredients Backend'!$AG$1:$EM$1,CZ$3,'Ingredients Backend'!$AG44:$EM44)&gt;=1,1,0)*$H45</f>
        <v>0</v>
      </c>
      <c r="DA45">
        <f>IF(SUMIF('Ingredients Backend'!$AG$1:$EM$1,DA$3,'Ingredients Backend'!$AG44:$EM44)&gt;=1,1,0)*$H45</f>
        <v>0</v>
      </c>
      <c r="DB45">
        <f>IF(SUMIF('Ingredients Backend'!$AG$1:$EM$1,DB$3,'Ingredients Backend'!$AG44:$EM44)&gt;=1,1,0)*$H45</f>
        <v>0</v>
      </c>
      <c r="DC45">
        <f>IF(SUMIF('Ingredients Backend'!$AG$1:$EM$1,DC$3,'Ingredients Backend'!$AG44:$EM44)&gt;=1,1,0)*$H45</f>
        <v>0</v>
      </c>
      <c r="DD45">
        <f>IF(SUMIF('Ingredients Backend'!$AG$1:$EM$1,DD$3,'Ingredients Backend'!$AG44:$EM44)&gt;=1,1,0)*$H45</f>
        <v>0</v>
      </c>
      <c r="DE45">
        <f>IF(SUMIF('Ingredients Backend'!$AG$1:$EM$1,DE$3,'Ingredients Backend'!$AG44:$EM44)&gt;=1,1,0)*$H45</f>
        <v>0</v>
      </c>
      <c r="DF45">
        <f>IF(SUMIF('Ingredients Backend'!$AG$1:$EM$1,DF$3,'Ingredients Backend'!$AG44:$EM44)&gt;=1,1,0)*$H45</f>
        <v>0</v>
      </c>
      <c r="DG45">
        <f>IF(SUMIF('Ingredients Backend'!$AG$1:$EM$1,DG$3,'Ingredients Backend'!$AG44:$EM44)&gt;=1,1,0)*$H45</f>
        <v>0</v>
      </c>
      <c r="DH45">
        <f>IF(SUMIF('Ingredients Backend'!$AG$1:$EM$1,DH$3,'Ingredients Backend'!$AG44:$EM44)&gt;=1,1,0)*$H45</f>
        <v>0</v>
      </c>
      <c r="DI45">
        <f>IF(SUMIF('Ingredients Backend'!$AG$1:$EM$1,DI$3,'Ingredients Backend'!$AG44:$EM44)&gt;=1,1,0)*$H45</f>
        <v>0</v>
      </c>
      <c r="DJ45">
        <f>IF(SUMIF('Ingredients Backend'!$AG$1:$EM$1,DJ$3,'Ingredients Backend'!$AG44:$EM44)&gt;=1,1,0)*$H45</f>
        <v>0</v>
      </c>
      <c r="DK45">
        <f>IF(SUMIF('Ingredients Backend'!$AG$1:$EM$1,DK$3,'Ingredients Backend'!$AG44:$EM44)&gt;=1,1,0)*$H45</f>
        <v>0</v>
      </c>
      <c r="DL45">
        <f>IF(SUMIF('Ingredients Backend'!$AG$1:$EM$1,DL$3,'Ingredients Backend'!$AG44:$EM44)&gt;=1,1,0)*$H45</f>
        <v>0</v>
      </c>
    </row>
    <row r="46" spans="1:116">
      <c r="A46" s="9" t="str">
        <f>_xlfn.XLOOKUP($E46,'Copy of Raw Data'!$E:$E,'Copy of Raw Data'!A:A,"ERROR",0,1)</f>
        <v>US</v>
      </c>
      <c r="B46" s="9" t="str">
        <f>_xlfn.XLOOKUP($E46,'Copy of Raw Data'!$E:$E,'Copy of Raw Data'!B:B,"ERROR",0,1)</f>
        <v>Hair Mousses</v>
      </c>
      <c r="C46" s="9" t="str">
        <f>_xlfn.XLOOKUP($E46,'Copy of Raw Data'!$E:$E,'Copy of Raw Data'!C:C,"ERROR",0,1)</f>
        <v>bumble and bumble</v>
      </c>
      <c r="D46" s="9" t="str">
        <f>_xlfn.XLOOKUP($E46,'Copy of Raw Data'!$E:$E,'Copy of Raw Data'!D:D,"ERROR",0,1)</f>
        <v>www.amazon.com/dp/B00BM1WDB0</v>
      </c>
      <c r="E46" s="9" t="s">
        <v>196</v>
      </c>
      <c r="F46" s="9" t="str">
        <f>_xlfn.XLOOKUP($E46,'Copy of Raw Data'!$E:$E,'Copy of Raw Data'!F:F,"ERROR",0,1)</f>
        <v>Bumble and Bumble Thickening Full Form Soft Mousse 5 oz.</v>
      </c>
      <c r="G46" s="9">
        <f>_xlfn.XLOOKUP($E46,'Copy of Raw Data'!$E:$E,'Copy of Raw Data'!G:G,"ERROR",0,1)</f>
        <v>5072</v>
      </c>
      <c r="H46" s="9">
        <f>_xlfn.XLOOKUP($E46,'Copy of Raw Data'!$E:$E,'Copy of Raw Data'!H:H,"ERROR",0,1)</f>
        <v>149743.3</v>
      </c>
      <c r="I46" s="9">
        <f>_xlfn.XLOOKUP($E46,'Copy of Raw Data'!$E:$E,'Copy of Raw Data'!I:I,"ERROR",0,1)</f>
        <v>0.00631295836265243</v>
      </c>
      <c r="J46" s="9" t="str">
        <f>_xlfn.XLOOKUP($E46,'Copy of Raw Data'!$E:$E,'Copy of Raw Data'!J:J,"ERROR",0,1)</f>
        <v>Yes</v>
      </c>
      <c r="K46" s="15"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_xlfn.XLOOKUP($E46,'Copy of Raw Data'!$E:$E,'Copy of Raw Data'!L:L,"ERROR",0,1)</f>
        <v>29.34</v>
      </c>
      <c r="M46" s="15"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_xlfn.XLOOKUP($E46,'Copy of Raw Data'!$E:$E,'Copy of Raw Data'!N:N,"ERROR",0,1)</f>
        <v>30.85</v>
      </c>
      <c r="O46" s="15"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4% to 6%</v>
      </c>
      <c r="P46" s="16">
        <f t="shared" si="2"/>
        <v>0.0489465153970827</v>
      </c>
      <c r="Q46" s="9">
        <f>_xlfn.XLOOKUP($E46,'Copy of Raw Data'!$E:$E,'Copy of Raw Data'!Q:Q,"ERROR",0,1)</f>
        <v>150</v>
      </c>
      <c r="R46" s="9" t="str">
        <f>_xlfn.XLOOKUP($E46,'Copy of Raw Data'!$E:$E,'Copy of Raw Data'!R:R,"ERROR",0,1)</f>
        <v>ml</v>
      </c>
      <c r="S46" s="17">
        <f t="shared" si="3"/>
        <v>5.78698224852071</v>
      </c>
      <c r="T46" s="9" t="str">
        <f t="array" ref="T46">_xlfn.IFS(AND(S46&gt;0,S46&lt;=0.05),"0 to 0.05",AND(S46&gt;0.05,S46&lt;=0.1),"0.05 to 0.1",AND(S46&gt;0.1,S46&lt;=0.2),"0.1 to 0.2",AND(S46&gt;0.2,S46&lt;=0.3),"0.2 to 0.3",AND(S46&gt;0.3,S46&lt;=0.4),"0.3 to 0.4",AND(S46&gt;0.4,S46&lt;=0.5),"0.4 to 0.5",AND(S46&gt;0.5,S46&lt;=0.75),"0.5 to 0.75",AND(S46&gt;0.75,S46&lt;=1),"0.75 to 1",AND(S46&gt;1,S46&lt;=2),"1 to 2",AND(S46&gt;2,S46&lt;=3),"2 to 3",AND(S46&gt;3,S46&lt;=4),"3 to 4",AND(S46&gt;4,S46&lt;=5),"4 to 5",AND(S46&gt;5,S46&lt;=10),"5 to 10",S46&gt;10,"10+")</f>
        <v>5 to 10</v>
      </c>
      <c r="U46" s="17"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0.2 to 0.3</v>
      </c>
      <c r="V46" s="17">
        <f t="shared" si="4"/>
        <v>0.205776551345085</v>
      </c>
      <c r="W46" s="17"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7">
        <f t="shared" si="5"/>
        <v>0.195704506206314</v>
      </c>
      <c r="Y46" s="9"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4 to 6</v>
      </c>
      <c r="Z46" s="17">
        <f t="array" ref="Z46">_xlfn.IFS(AA46="oz",_xlfn.IFS(R46="oz",Q46,R46="fl oz",Q46*1.04,R46="ml",Q46*0.0338),AA46="fl oz",_xlfn.IFS(R46="oz",Q46/1.04,R46="fl oz",Q46,R46="ml",Q46*0.0338/1.04),AA46="ml",_xlfn.IFS(R46="oz",Q46/0.0338,R46="fl oz",Q46*1.04/0.0338,R46="ml",Q46))</f>
        <v>5.07</v>
      </c>
      <c r="AA46" s="9" t="str">
        <f>_xlfn.XLOOKUP($E46,'Copy of Raw Data'!$E:$E,'Copy of Raw Data'!AA:AA,"ERROR",0,1)</f>
        <v>oz</v>
      </c>
      <c r="AB46" s="9" t="str">
        <f>_xlfn.XLOOKUP($E46,'Copy of Raw Data'!$E:$E,'Copy of Raw Data'!AB:AB,"ERROR",0,1)</f>
        <v>Spray Can</v>
      </c>
      <c r="AC46" s="9" t="str">
        <f>_xlfn.XLOOKUP($E46,'Copy of Raw Data'!$E:$E,'Copy of Raw Data'!AC:AC,"ERROR",0,1)</f>
        <v>Pack of 1</v>
      </c>
      <c r="AD46" s="9" t="str">
        <f>_xlfn.XLOOKUP($E46,'Copy of Raw Data'!$E:$E,'Copy of Raw Data'!AD:AD,"ERROR",0,1)</f>
        <v>Thickening, Moisturizing</v>
      </c>
      <c r="AE46" s="9" t="str">
        <f>_xlfn.XLOOKUP($E46,'Copy of Raw Data'!$E:$E,'Copy of Raw Data'!AO:AO,"ERROR",0,1)</f>
        <v>Cruelty Free</v>
      </c>
      <c r="AF46" s="9" t="str">
        <f>_xlfn.XLOOKUP($E46,'Copy of Raw Data'!$E:$E,'Copy of Raw Data'!AZ:AZ,"ERROR",0,1)</f>
        <v>Water, Soy, Wheat, Dimethicone, Panthenol, Ethylhexylglycerin, Arginine, Cetrimonium Choride, Tocopherol, Castor Oil, Disodium edta</v>
      </c>
      <c r="AG46">
        <f>IF(SUMIF('Ingredients Backend'!$AG$1:$EM$1,AG$3,'Ingredients Backend'!$AG45:$EM45)&gt;=1,1,0)*$H46</f>
        <v>0</v>
      </c>
      <c r="AH46">
        <f>IF(SUMIF('Ingredients Backend'!$AG$1:$EM$1,AH$3,'Ingredients Backend'!$AG45:$EM45)&gt;=1,1,0)*$H46</f>
        <v>0</v>
      </c>
      <c r="AI46">
        <f>IF(SUMIF('Ingredients Backend'!$AG$1:$EM$1,AI$3,'Ingredients Backend'!$AG45:$EM45)&gt;=1,1,0)*$H46</f>
        <v>0</v>
      </c>
      <c r="AJ46">
        <f>IF(SUMIF('Ingredients Backend'!$AG$1:$EM$1,AJ$3,'Ingredients Backend'!$AG45:$EM45)&gt;=1,1,0)*$H46</f>
        <v>0</v>
      </c>
      <c r="AK46">
        <f>IF(SUMIF('Ingredients Backend'!$AG$1:$EM$1,AK$3,'Ingredients Backend'!$AG45:$EM45)&gt;=1,1,0)*$H46</f>
        <v>0</v>
      </c>
      <c r="AL46">
        <f>IF(SUMIF('Ingredients Backend'!$AG$1:$EM$1,AL$3,'Ingredients Backend'!$AG45:$EM45)&gt;=1,1,0)*$H46</f>
        <v>0</v>
      </c>
      <c r="AM46">
        <f>IF(SUMIF('Ingredients Backend'!$AG$1:$EM$1,AM$3,'Ingredients Backend'!$AG45:$EM45)&gt;=1,1,0)*$H46</f>
        <v>149743.3</v>
      </c>
      <c r="AN46">
        <f>IF(SUMIF('Ingredients Backend'!$AG$1:$EM$1,AN$3,'Ingredients Backend'!$AG45:$EM45)&gt;=1,1,0)*$H46</f>
        <v>0</v>
      </c>
      <c r="AO46">
        <f>IF(SUMIF('Ingredients Backend'!$AG$1:$EM$1,AO$3,'Ingredients Backend'!$AG45:$EM45)&gt;=1,1,0)*$H46</f>
        <v>0</v>
      </c>
      <c r="AP46">
        <f>IF(SUMIF('Ingredients Backend'!$AG$1:$EM$1,AP$3,'Ingredients Backend'!$AG45:$EM45)&gt;=1,1,0)*$H46</f>
        <v>0</v>
      </c>
      <c r="AQ46">
        <f>IF(SUMIF('Ingredients Backend'!$AG$1:$EM$1,AQ$3,'Ingredients Backend'!$AG45:$EM45)&gt;=1,1,0)*$H46</f>
        <v>0</v>
      </c>
      <c r="AR46">
        <f>IF(SUMIF('Ingredients Backend'!$AG$1:$EM$1,AR$3,'Ingredients Backend'!$AG45:$EM45)&gt;=1,1,0)*$H46</f>
        <v>0</v>
      </c>
      <c r="AS46">
        <f>IF(SUMIF('Ingredients Backend'!$AG$1:$EM$1,AS$3,'Ingredients Backend'!$AG45:$EM45)&gt;=1,1,0)*$H46</f>
        <v>0</v>
      </c>
      <c r="AT46">
        <f>IF(SUMIF('Ingredients Backend'!$AG$1:$EM$1,AT$3,'Ingredients Backend'!$AG45:$EM45)&gt;=1,1,0)*$H46</f>
        <v>149743.3</v>
      </c>
      <c r="AU46">
        <f>IF(SUMIF('Ingredients Backend'!$AG$1:$EM$1,AU$3,'Ingredients Backend'!$AG45:$EM45)&gt;=1,1,0)*$H46</f>
        <v>0</v>
      </c>
      <c r="AV46">
        <f>IF(SUMIF('Ingredients Backend'!$AG$1:$EM$1,AV$3,'Ingredients Backend'!$AG45:$EM45)&gt;=1,1,0)*$H46</f>
        <v>149743.3</v>
      </c>
      <c r="AW46">
        <f>IF(SUMIF('Ingredients Backend'!$AG$1:$EM$1,AW$3,'Ingredients Backend'!$AG45:$EM45)&gt;=1,1,0)*$H46</f>
        <v>0</v>
      </c>
      <c r="AX46">
        <f>IF(SUMIF('Ingredients Backend'!$AG$1:$EM$1,AX$3,'Ingredients Backend'!$AG45:$EM45)&gt;=1,1,0)*$H46</f>
        <v>0</v>
      </c>
      <c r="AY46">
        <f>IF(SUMIF('Ingredients Backend'!$AG$1:$EM$1,AY$3,'Ingredients Backend'!$AG45:$EM45)&gt;=1,1,0)*$H46</f>
        <v>0</v>
      </c>
      <c r="AZ46">
        <f>IF(SUMIF('Ingredients Backend'!$AG$1:$EM$1,AZ$3,'Ingredients Backend'!$AG45:$EM45)&gt;=1,1,0)*$H46</f>
        <v>0</v>
      </c>
      <c r="BA46">
        <f>IF(SUMIF('Ingredients Backend'!$AG$1:$EM$1,BA$3,'Ingredients Backend'!$AG45:$EM45)&gt;=1,1,0)*$H46</f>
        <v>0</v>
      </c>
      <c r="BB46">
        <f>IF(SUMIF('Ingredients Backend'!$AG$1:$EM$1,BB$3,'Ingredients Backend'!$AG45:$EM45)&gt;=1,1,0)*$H46</f>
        <v>0</v>
      </c>
      <c r="BC46">
        <f>IF(SUMIF('Ingredients Backend'!$AG$1:$EM$1,BC$3,'Ingredients Backend'!$AG45:$EM45)&gt;=1,1,0)*$H46</f>
        <v>0</v>
      </c>
      <c r="BD46">
        <f>IF(SUMIF('Ingredients Backend'!$AG$1:$EM$1,BD$3,'Ingredients Backend'!$AG45:$EM45)&gt;=1,1,0)*$H46</f>
        <v>149743.3</v>
      </c>
      <c r="BE46">
        <f>IF(SUMIF('Ingredients Backend'!$AG$1:$EM$1,BE$3,'Ingredients Backend'!$AG45:$EM45)&gt;=1,1,0)*$H46</f>
        <v>149743.3</v>
      </c>
      <c r="BF46">
        <f>IF(SUMIF('Ingredients Backend'!$AG$1:$EM$1,BF$3,'Ingredients Backend'!$AG45:$EM45)&gt;=1,1,0)*$H46</f>
        <v>0</v>
      </c>
      <c r="BG46">
        <f>IF(SUMIF('Ingredients Backend'!$AG$1:$EM$1,BG$3,'Ingredients Backend'!$AG45:$EM45)&gt;=1,1,0)*$H46</f>
        <v>0</v>
      </c>
      <c r="BH46">
        <f>IF(SUMIF('Ingredients Backend'!$AG$1:$EM$1,BH$3,'Ingredients Backend'!$AG45:$EM45)&gt;=1,1,0)*$H46</f>
        <v>0</v>
      </c>
      <c r="BI46">
        <f>IF(SUMIF('Ingredients Backend'!$AG$1:$EM$1,BI$3,'Ingredients Backend'!$AG45:$EM45)&gt;=1,1,0)*$H46</f>
        <v>0</v>
      </c>
      <c r="BJ46">
        <f>IF(SUMIF('Ingredients Backend'!$AG$1:$EM$1,BJ$3,'Ingredients Backend'!$AG45:$EM45)&gt;=1,1,0)*$H46</f>
        <v>0</v>
      </c>
      <c r="BK46">
        <f>IF(SUMIF('Ingredients Backend'!$AG$1:$EM$1,BK$3,'Ingredients Backend'!$AG45:$EM45)&gt;=1,1,0)*$H46</f>
        <v>149743.3</v>
      </c>
      <c r="BL46">
        <f>IF(SUMIF('Ingredients Backend'!$AG$1:$EM$1,BL$3,'Ingredients Backend'!$AG45:$EM45)&gt;=1,1,0)*$H46</f>
        <v>0</v>
      </c>
      <c r="BM46">
        <f>IF(SUMIF('Ingredients Backend'!$AG$1:$EM$1,BM$3,'Ingredients Backend'!$AG45:$EM45)&gt;=1,1,0)*$H46</f>
        <v>0</v>
      </c>
      <c r="BN46">
        <f>IF(SUMIF('Ingredients Backend'!$AG$1:$EM$1,BN$3,'Ingredients Backend'!$AG45:$EM45)&gt;=1,1,0)*$H46</f>
        <v>0</v>
      </c>
      <c r="BO46">
        <f>IF(SUMIF('Ingredients Backend'!$AG$1:$EM$1,BO$3,'Ingredients Backend'!$AG45:$EM45)&gt;=1,1,0)*$H46</f>
        <v>0</v>
      </c>
      <c r="BP46">
        <f>IF(SUMIF('Ingredients Backend'!$AG$1:$EM$1,BP$3,'Ingredients Backend'!$AG45:$EM45)&gt;=1,1,0)*$H46</f>
        <v>0</v>
      </c>
      <c r="BQ46">
        <f>IF(SUMIF('Ingredients Backend'!$AG$1:$EM$1,BQ$3,'Ingredients Backend'!$AG45:$EM45)&gt;=1,1,0)*$H46</f>
        <v>0</v>
      </c>
      <c r="BR46">
        <f>IF(SUMIF('Ingredients Backend'!$AG$1:$EM$1,BR$3,'Ingredients Backend'!$AG45:$EM45)&gt;=1,1,0)*$H46</f>
        <v>0</v>
      </c>
      <c r="BS46">
        <f>IF(SUMIF('Ingredients Backend'!$AG$1:$EM$1,BS$3,'Ingredients Backend'!$AG45:$EM45)&gt;=1,1,0)*$H46</f>
        <v>0</v>
      </c>
      <c r="BT46">
        <f>IF(SUMIF('Ingredients Backend'!$AG$1:$EM$1,BT$3,'Ingredients Backend'!$AG45:$EM45)&gt;=1,1,0)*$H46</f>
        <v>0</v>
      </c>
      <c r="BU46">
        <f>IF(SUMIF('Ingredients Backend'!$AG$1:$EM$1,BU$3,'Ingredients Backend'!$AG45:$EM45)&gt;=1,1,0)*$H46</f>
        <v>0</v>
      </c>
      <c r="BV46">
        <f>IF(SUMIF('Ingredients Backend'!$AG$1:$EM$1,BV$3,'Ingredients Backend'!$AG45:$EM45)&gt;=1,1,0)*$H46</f>
        <v>0</v>
      </c>
      <c r="BW46">
        <f>IF(SUMIF('Ingredients Backend'!$AG$1:$EM$1,BW$3,'Ingredients Backend'!$AG45:$EM45)&gt;=1,1,0)*$H46</f>
        <v>0</v>
      </c>
      <c r="BX46">
        <f>IF(SUMIF('Ingredients Backend'!$AG$1:$EM$1,BX$3,'Ingredients Backend'!$AG45:$EM45)&gt;=1,1,0)*$H46</f>
        <v>0</v>
      </c>
      <c r="BY46">
        <f>IF(SUMIF('Ingredients Backend'!$AG$1:$EM$1,BY$3,'Ingredients Backend'!$AG45:$EM45)&gt;=1,1,0)*$H46</f>
        <v>0</v>
      </c>
      <c r="BZ46">
        <f>IF(SUMIF('Ingredients Backend'!$AG$1:$EM$1,BZ$3,'Ingredients Backend'!$AG45:$EM45)&gt;=1,1,0)*$H46</f>
        <v>0</v>
      </c>
      <c r="CA46">
        <f>IF(SUMIF('Ingredients Backend'!$AG$1:$EM$1,CA$3,'Ingredients Backend'!$AG45:$EM45)&gt;=1,1,0)*$H46</f>
        <v>0</v>
      </c>
      <c r="CB46">
        <f>IF(SUMIF('Ingredients Backend'!$AG$1:$EM$1,CB$3,'Ingredients Backend'!$AG45:$EM45)&gt;=1,1,0)*$H46</f>
        <v>0</v>
      </c>
      <c r="CC46">
        <f>IF(SUMIF('Ingredients Backend'!$AG$1:$EM$1,CC$3,'Ingredients Backend'!$AG45:$EM45)&gt;=1,1,0)*$H46</f>
        <v>0</v>
      </c>
      <c r="CD46">
        <f>IF(SUMIF('Ingredients Backend'!$AG$1:$EM$1,CD$3,'Ingredients Backend'!$AG45:$EM45)&gt;=1,1,0)*$H46</f>
        <v>0</v>
      </c>
      <c r="CE46">
        <f>IF(SUMIF('Ingredients Backend'!$AG$1:$EM$1,CE$3,'Ingredients Backend'!$AG45:$EM45)&gt;=1,1,0)*$H46</f>
        <v>0</v>
      </c>
      <c r="CF46">
        <f>IF(SUMIF('Ingredients Backend'!$AG$1:$EM$1,CF$3,'Ingredients Backend'!$AG45:$EM45)&gt;=1,1,0)*$H46</f>
        <v>0</v>
      </c>
      <c r="CG46">
        <f>IF(SUMIF('Ingredients Backend'!$AG$1:$EM$1,CG$3,'Ingredients Backend'!$AG45:$EM45)&gt;=1,1,0)*$H46</f>
        <v>0</v>
      </c>
      <c r="CH46">
        <f>IF(SUMIF('Ingredients Backend'!$AG$1:$EM$1,CH$3,'Ingredients Backend'!$AG45:$EM45)&gt;=1,1,0)*$H46</f>
        <v>0</v>
      </c>
      <c r="CI46">
        <f>IF(SUMIF('Ingredients Backend'!$AG$1:$EM$1,CI$3,'Ingredients Backend'!$AG45:$EM45)&gt;=1,1,0)*$H46</f>
        <v>149743.3</v>
      </c>
      <c r="CJ46">
        <f>IF(SUMIF('Ingredients Backend'!$AG$1:$EM$1,CJ$3,'Ingredients Backend'!$AG45:$EM45)&gt;=1,1,0)*$H46</f>
        <v>0</v>
      </c>
      <c r="CK46">
        <f>IF(SUMIF('Ingredients Backend'!$AG$1:$EM$1,CK$3,'Ingredients Backend'!$AG45:$EM45)&gt;=1,1,0)*$H46</f>
        <v>0</v>
      </c>
      <c r="CL46">
        <f>IF(SUMIF('Ingredients Backend'!$AG$1:$EM$1,CL$3,'Ingredients Backend'!$AG45:$EM45)&gt;=1,1,0)*$H46</f>
        <v>0</v>
      </c>
      <c r="CM46">
        <f>IF(SUMIF('Ingredients Backend'!$AG$1:$EM$1,CM$3,'Ingredients Backend'!$AG45:$EM45)&gt;=1,1,0)*$H46</f>
        <v>0</v>
      </c>
      <c r="CN46">
        <f>IF(SUMIF('Ingredients Backend'!$AG$1:$EM$1,CN$3,'Ingredients Backend'!$AG45:$EM45)&gt;=1,1,0)*$H46</f>
        <v>0</v>
      </c>
      <c r="CO46">
        <f>IF(SUMIF('Ingredients Backend'!$AG$1:$EM$1,CO$3,'Ingredients Backend'!$AG45:$EM45)&gt;=1,1,0)*$H46</f>
        <v>0</v>
      </c>
      <c r="CP46">
        <f>IF(SUMIF('Ingredients Backend'!$AG$1:$EM$1,CP$3,'Ingredients Backend'!$AG45:$EM45)&gt;=1,1,0)*$H46</f>
        <v>0</v>
      </c>
      <c r="CQ46">
        <f>IF(SUMIF('Ingredients Backend'!$AG$1:$EM$1,CQ$3,'Ingredients Backend'!$AG45:$EM45)&gt;=1,1,0)*$H46</f>
        <v>0</v>
      </c>
      <c r="CR46">
        <f>IF(SUMIF('Ingredients Backend'!$AG$1:$EM$1,CR$3,'Ingredients Backend'!$AG45:$EM45)&gt;=1,1,0)*$H46</f>
        <v>0</v>
      </c>
      <c r="CS46">
        <f>IF(SUMIF('Ingredients Backend'!$AG$1:$EM$1,CS$3,'Ingredients Backend'!$AG45:$EM45)&gt;=1,1,0)*$H46</f>
        <v>0</v>
      </c>
      <c r="CT46">
        <f>IF(SUMIF('Ingredients Backend'!$AG$1:$EM$1,CT$3,'Ingredients Backend'!$AG45:$EM45)&gt;=1,1,0)*$H46</f>
        <v>0</v>
      </c>
      <c r="CU46">
        <f>IF(SUMIF('Ingredients Backend'!$AG$1:$EM$1,CU$3,'Ingredients Backend'!$AG45:$EM45)&gt;=1,1,0)*$H46</f>
        <v>0</v>
      </c>
      <c r="CV46">
        <f>IF(SUMIF('Ingredients Backend'!$AG$1:$EM$1,CV$3,'Ingredients Backend'!$AG45:$EM45)&gt;=1,1,0)*$H46</f>
        <v>0</v>
      </c>
      <c r="CW46">
        <f>IF(SUMIF('Ingredients Backend'!$AG$1:$EM$1,CW$3,'Ingredients Backend'!$AG45:$EM45)&gt;=1,1,0)*$H46</f>
        <v>0</v>
      </c>
      <c r="CX46">
        <f>IF(SUMIF('Ingredients Backend'!$AG$1:$EM$1,CX$3,'Ingredients Backend'!$AG45:$EM45)&gt;=1,1,0)*$H46</f>
        <v>0</v>
      </c>
      <c r="CY46">
        <f>IF(SUMIF('Ingredients Backend'!$AG$1:$EM$1,CY$3,'Ingredients Backend'!$AG45:$EM45)&gt;=1,1,0)*$H46</f>
        <v>149743.3</v>
      </c>
      <c r="CZ46">
        <f>IF(SUMIF('Ingredients Backend'!$AG$1:$EM$1,CZ$3,'Ingredients Backend'!$AG45:$EM45)&gt;=1,1,0)*$H46</f>
        <v>149743.3</v>
      </c>
      <c r="DA46">
        <f>IF(SUMIF('Ingredients Backend'!$AG$1:$EM$1,DA$3,'Ingredients Backend'!$AG45:$EM45)&gt;=1,1,0)*$H46</f>
        <v>0</v>
      </c>
      <c r="DB46">
        <f>IF(SUMIF('Ingredients Backend'!$AG$1:$EM$1,DB$3,'Ingredients Backend'!$AG45:$EM45)&gt;=1,1,0)*$H46</f>
        <v>0</v>
      </c>
      <c r="DC46">
        <f>IF(SUMIF('Ingredients Backend'!$AG$1:$EM$1,DC$3,'Ingredients Backend'!$AG45:$EM45)&gt;=1,1,0)*$H46</f>
        <v>149743.3</v>
      </c>
      <c r="DD46">
        <f>IF(SUMIF('Ingredients Backend'!$AG$1:$EM$1,DD$3,'Ingredients Backend'!$AG45:$EM45)&gt;=1,1,0)*$H46</f>
        <v>0</v>
      </c>
      <c r="DE46">
        <f>IF(SUMIF('Ingredients Backend'!$AG$1:$EM$1,DE$3,'Ingredients Backend'!$AG45:$EM45)&gt;=1,1,0)*$H46</f>
        <v>0</v>
      </c>
      <c r="DF46">
        <f>IF(SUMIF('Ingredients Backend'!$AG$1:$EM$1,DF$3,'Ingredients Backend'!$AG45:$EM45)&gt;=1,1,0)*$H46</f>
        <v>0</v>
      </c>
      <c r="DG46">
        <f>IF(SUMIF('Ingredients Backend'!$AG$1:$EM$1,DG$3,'Ingredients Backend'!$AG45:$EM45)&gt;=1,1,0)*$H46</f>
        <v>0</v>
      </c>
      <c r="DH46">
        <f>IF(SUMIF('Ingredients Backend'!$AG$1:$EM$1,DH$3,'Ingredients Backend'!$AG45:$EM45)&gt;=1,1,0)*$H46</f>
        <v>0</v>
      </c>
      <c r="DI46">
        <f>IF(SUMIF('Ingredients Backend'!$AG$1:$EM$1,DI$3,'Ingredients Backend'!$AG45:$EM45)&gt;=1,1,0)*$H46</f>
        <v>149743.3</v>
      </c>
      <c r="DJ46">
        <f>IF(SUMIF('Ingredients Backend'!$AG$1:$EM$1,DJ$3,'Ingredients Backend'!$AG45:$EM45)&gt;=1,1,0)*$H46</f>
        <v>149743.3</v>
      </c>
      <c r="DK46">
        <f>IF(SUMIF('Ingredients Backend'!$AG$1:$EM$1,DK$3,'Ingredients Backend'!$AG45:$EM45)&gt;=1,1,0)*$H46</f>
        <v>0</v>
      </c>
      <c r="DL46">
        <f>IF(SUMIF('Ingredients Backend'!$AG$1:$EM$1,DL$3,'Ingredients Backend'!$AG45:$EM45)&gt;=1,1,0)*$H46</f>
        <v>0</v>
      </c>
    </row>
    <row r="47" spans="1:116">
      <c r="A47" s="9" t="str">
        <f>_xlfn.XLOOKUP($E47,'Copy of Raw Data'!$E:$E,'Copy of Raw Data'!A:A,"ERROR",0,1)</f>
        <v>US</v>
      </c>
      <c r="B47" s="9" t="str">
        <f>_xlfn.XLOOKUP($E47,'Copy of Raw Data'!$E:$E,'Copy of Raw Data'!B:B,"ERROR",0,1)</f>
        <v>Hair Mousses</v>
      </c>
      <c r="C47" s="9" t="str">
        <f>_xlfn.XLOOKUP($E47,'Copy of Raw Data'!$E:$E,'Copy of Raw Data'!C:C,"ERROR",0,1)</f>
        <v>no nothing</v>
      </c>
      <c r="D47" s="9" t="str">
        <f>_xlfn.XLOOKUP($E47,'Copy of Raw Data'!$E:$E,'Copy of Raw Data'!D:D,"ERROR",0,1)</f>
        <v>www.amazon.com/dp/B07C89VC6H</v>
      </c>
      <c r="E47" s="9" t="s">
        <v>200</v>
      </c>
      <c r="F47" s="9" t="str">
        <f>_xlfn.XLOOKUP($E47,'Copy of Raw Data'!$E:$E,'Copy of Raw Data'!F:F,"ERROR",0,1)</f>
        <v>No nothing Very Sensitive Strong Mousse - Fragrance Free, Hypoallergenic, Alcohol Free, Unscented Styling Mousse for Volume - Gluten Free, Soy Free, Paraben Free - 6.8 oz (Strong Mousse)</v>
      </c>
      <c r="G47" s="9">
        <f>_xlfn.XLOOKUP($E47,'Copy of Raw Data'!$E:$E,'Copy of Raw Data'!G:G,"ERROR",0,1)</f>
        <v>5085</v>
      </c>
      <c r="H47" s="9">
        <f>_xlfn.XLOOKUP($E47,'Copy of Raw Data'!$E:$E,'Copy of Raw Data'!H:H,"ERROR",0,1)</f>
        <v>148489.36</v>
      </c>
      <c r="I47" s="9">
        <f>_xlfn.XLOOKUP($E47,'Copy of Raw Data'!$E:$E,'Copy of Raw Data'!I:I,"ERROR",0,1)</f>
        <v>0.00597155079347244</v>
      </c>
      <c r="J47" s="9" t="str">
        <f>_xlfn.XLOOKUP($E47,'Copy of Raw Data'!$E:$E,'Copy of Raw Data'!J:J,"ERROR",0,1)</f>
        <v>Yes</v>
      </c>
      <c r="K47" s="15"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20 to 30</v>
      </c>
      <c r="L47" s="9">
        <f>_xlfn.XLOOKUP($E47,'Copy of Raw Data'!$E:$E,'Copy of Raw Data'!L:L,"ERROR",0,1)</f>
        <v>29.45</v>
      </c>
      <c r="M47" s="15"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30 to 40</v>
      </c>
      <c r="N47" s="9">
        <f>_xlfn.XLOOKUP($E47,'Copy of Raw Data'!$E:$E,'Copy of Raw Data'!N:N,"ERROR",0,1)</f>
        <v>31.47</v>
      </c>
      <c r="O47" s="15"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6% to 8%</v>
      </c>
      <c r="P47" s="16">
        <f t="shared" si="2"/>
        <v>0.0641881156657134</v>
      </c>
      <c r="Q47" s="9">
        <f>_xlfn.XLOOKUP($E47,'Copy of Raw Data'!$E:$E,'Copy of Raw Data'!Q:Q,"ERROR",0,1)</f>
        <v>6.8</v>
      </c>
      <c r="R47" s="9" t="str">
        <f>_xlfn.XLOOKUP($E47,'Copy of Raw Data'!$E:$E,'Copy of Raw Data'!R:R,"ERROR",0,1)</f>
        <v>oz</v>
      </c>
      <c r="S47" s="17">
        <f t="shared" si="3"/>
        <v>4.33088235294118</v>
      </c>
      <c r="T47" s="9" t="str">
        <f t="array" ref="T47">_xlfn.IFS(AND(S47&gt;0,S47&lt;=0.05),"0 to 0.05",AND(S47&gt;0.05,S47&lt;=0.1),"0.05 to 0.1",AND(S47&gt;0.1,S47&lt;=0.2),"0.1 to 0.2",AND(S47&gt;0.2,S47&lt;=0.3),"0.2 to 0.3",AND(S47&gt;0.3,S47&lt;=0.4),"0.3 to 0.4",AND(S47&gt;0.4,S47&lt;=0.5),"0.4 to 0.5",AND(S47&gt;0.5,S47&lt;=0.75),"0.5 to 0.75",AND(S47&gt;0.75,S47&lt;=1),"0.75 to 1",AND(S47&gt;1,S47&lt;=2),"1 to 2",AND(S47&gt;2,S47&lt;=3),"2 to 3",AND(S47&gt;3,S47&lt;=4),"3 to 4",AND(S47&gt;4,S47&lt;=5),"4 to 5",AND(S47&gt;5,S47&lt;=10),"5 to 10",S47&gt;10,"10+")</f>
        <v>4 to 5</v>
      </c>
      <c r="U47" s="17"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7">
        <f t="shared" si="4"/>
        <v>0.15650798702978</v>
      </c>
      <c r="W47" s="17"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7">
        <f t="shared" si="5"/>
        <v>0.146462034255704</v>
      </c>
      <c r="Y47" s="9"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6 to 8</v>
      </c>
      <c r="Z47" s="17">
        <f t="array" ref="Z47">_xlfn.IFS(AA47="oz",_xlfn.IFS(R47="oz",Q47,R47="fl oz",Q47*1.04,R47="ml",Q47*0.0338),AA47="fl oz",_xlfn.IFS(R47="oz",Q47/1.04,R47="fl oz",Q47,R47="ml",Q47*0.0338/1.04),AA47="ml",_xlfn.IFS(R47="oz",Q47/0.0338,R47="fl oz",Q47*1.04/0.0338,R47="ml",Q47))</f>
        <v>6.8</v>
      </c>
      <c r="AA47" s="9" t="str">
        <f>_xlfn.XLOOKUP($E47,'Copy of Raw Data'!$E:$E,'Copy of Raw Data'!AA:AA,"ERROR",0,1)</f>
        <v>oz</v>
      </c>
      <c r="AB47" s="9" t="str">
        <f>_xlfn.XLOOKUP($E47,'Copy of Raw Data'!$E:$E,'Copy of Raw Data'!AB:AB,"ERROR",0,1)</f>
        <v>Spray Can</v>
      </c>
      <c r="AC47" s="9" t="str">
        <f>_xlfn.XLOOKUP($E47,'Copy of Raw Data'!$E:$E,'Copy of Raw Data'!AC:AC,"ERROR",0,1)</f>
        <v>Pack of 1</v>
      </c>
      <c r="AD47" s="9" t="str">
        <f>_xlfn.XLOOKUP($E47,'Copy of Raw Data'!$E:$E,'Copy of Raw Data'!AD:AD,"ERROR",0,1)</f>
        <v>Volumizing, Shine, Frizz Control, Humidity Protection</v>
      </c>
      <c r="AE47" s="9" t="str">
        <f>_xlfn.XLOOKUP($E47,'Copy of Raw Data'!$E:$E,'Copy of Raw Data'!AO:AO,"ERROR",0,1)</f>
        <v>Fragrance Free, Paraben Free, Alcohol Free, Gluten Free, Soy Free, Cruelty Free, Vegan, Allergen free, Eco friendly, Phthalate Free</v>
      </c>
      <c r="AF47" s="9" t="str">
        <f>_xlfn.XLOOKUP($E47,'Copy of Raw Data'!$E:$E,'Copy of Raw Data'!AZ:AZ,"ERROR",0,1)</f>
        <v>NA</v>
      </c>
      <c r="AG47">
        <f>IF(SUMIF('Ingredients Backend'!$AG$1:$EM$1,AG$3,'Ingredients Backend'!$AG46:$EM46)&gt;=1,1,0)*$H47</f>
        <v>0</v>
      </c>
      <c r="AH47">
        <f>IF(SUMIF('Ingredients Backend'!$AG$1:$EM$1,AH$3,'Ingredients Backend'!$AG46:$EM46)&gt;=1,1,0)*$H47</f>
        <v>0</v>
      </c>
      <c r="AI47">
        <f>IF(SUMIF('Ingredients Backend'!$AG$1:$EM$1,AI$3,'Ingredients Backend'!$AG46:$EM46)&gt;=1,1,0)*$H47</f>
        <v>0</v>
      </c>
      <c r="AJ47">
        <f>IF(SUMIF('Ingredients Backend'!$AG$1:$EM$1,AJ$3,'Ingredients Backend'!$AG46:$EM46)&gt;=1,1,0)*$H47</f>
        <v>0</v>
      </c>
      <c r="AK47">
        <f>IF(SUMIF('Ingredients Backend'!$AG$1:$EM$1,AK$3,'Ingredients Backend'!$AG46:$EM46)&gt;=1,1,0)*$H47</f>
        <v>0</v>
      </c>
      <c r="AL47">
        <f>IF(SUMIF('Ingredients Backend'!$AG$1:$EM$1,AL$3,'Ingredients Backend'!$AG46:$EM46)&gt;=1,1,0)*$H47</f>
        <v>0</v>
      </c>
      <c r="AM47">
        <f>IF(SUMIF('Ingredients Backend'!$AG$1:$EM$1,AM$3,'Ingredients Backend'!$AG46:$EM46)&gt;=1,1,0)*$H47</f>
        <v>0</v>
      </c>
      <c r="AN47">
        <f>IF(SUMIF('Ingredients Backend'!$AG$1:$EM$1,AN$3,'Ingredients Backend'!$AG46:$EM46)&gt;=1,1,0)*$H47</f>
        <v>0</v>
      </c>
      <c r="AO47">
        <f>IF(SUMIF('Ingredients Backend'!$AG$1:$EM$1,AO$3,'Ingredients Backend'!$AG46:$EM46)&gt;=1,1,0)*$H47</f>
        <v>0</v>
      </c>
      <c r="AP47">
        <f>IF(SUMIF('Ingredients Backend'!$AG$1:$EM$1,AP$3,'Ingredients Backend'!$AG46:$EM46)&gt;=1,1,0)*$H47</f>
        <v>0</v>
      </c>
      <c r="AQ47">
        <f>IF(SUMIF('Ingredients Backend'!$AG$1:$EM$1,AQ$3,'Ingredients Backend'!$AG46:$EM46)&gt;=1,1,0)*$H47</f>
        <v>0</v>
      </c>
      <c r="AR47">
        <f>IF(SUMIF('Ingredients Backend'!$AG$1:$EM$1,AR$3,'Ingredients Backend'!$AG46:$EM46)&gt;=1,1,0)*$H47</f>
        <v>0</v>
      </c>
      <c r="AS47">
        <f>IF(SUMIF('Ingredients Backend'!$AG$1:$EM$1,AS$3,'Ingredients Backend'!$AG46:$EM46)&gt;=1,1,0)*$H47</f>
        <v>0</v>
      </c>
      <c r="AT47">
        <f>IF(SUMIF('Ingredients Backend'!$AG$1:$EM$1,AT$3,'Ingredients Backend'!$AG46:$EM46)&gt;=1,1,0)*$H47</f>
        <v>0</v>
      </c>
      <c r="AU47">
        <f>IF(SUMIF('Ingredients Backend'!$AG$1:$EM$1,AU$3,'Ingredients Backend'!$AG46:$EM46)&gt;=1,1,0)*$H47</f>
        <v>0</v>
      </c>
      <c r="AV47">
        <f>IF(SUMIF('Ingredients Backend'!$AG$1:$EM$1,AV$3,'Ingredients Backend'!$AG46:$EM46)&gt;=1,1,0)*$H47</f>
        <v>0</v>
      </c>
      <c r="AW47">
        <f>IF(SUMIF('Ingredients Backend'!$AG$1:$EM$1,AW$3,'Ingredients Backend'!$AG46:$EM46)&gt;=1,1,0)*$H47</f>
        <v>0</v>
      </c>
      <c r="AX47">
        <f>IF(SUMIF('Ingredients Backend'!$AG$1:$EM$1,AX$3,'Ingredients Backend'!$AG46:$EM46)&gt;=1,1,0)*$H47</f>
        <v>0</v>
      </c>
      <c r="AY47">
        <f>IF(SUMIF('Ingredients Backend'!$AG$1:$EM$1,AY$3,'Ingredients Backend'!$AG46:$EM46)&gt;=1,1,0)*$H47</f>
        <v>0</v>
      </c>
      <c r="AZ47">
        <f>IF(SUMIF('Ingredients Backend'!$AG$1:$EM$1,AZ$3,'Ingredients Backend'!$AG46:$EM46)&gt;=1,1,0)*$H47</f>
        <v>0</v>
      </c>
      <c r="BA47">
        <f>IF(SUMIF('Ingredients Backend'!$AG$1:$EM$1,BA$3,'Ingredients Backend'!$AG46:$EM46)&gt;=1,1,0)*$H47</f>
        <v>0</v>
      </c>
      <c r="BB47">
        <f>IF(SUMIF('Ingredients Backend'!$AG$1:$EM$1,BB$3,'Ingredients Backend'!$AG46:$EM46)&gt;=1,1,0)*$H47</f>
        <v>0</v>
      </c>
      <c r="BC47">
        <f>IF(SUMIF('Ingredients Backend'!$AG$1:$EM$1,BC$3,'Ingredients Backend'!$AG46:$EM46)&gt;=1,1,0)*$H47</f>
        <v>0</v>
      </c>
      <c r="BD47">
        <f>IF(SUMIF('Ingredients Backend'!$AG$1:$EM$1,BD$3,'Ingredients Backend'!$AG46:$EM46)&gt;=1,1,0)*$H47</f>
        <v>0</v>
      </c>
      <c r="BE47">
        <f>IF(SUMIF('Ingredients Backend'!$AG$1:$EM$1,BE$3,'Ingredients Backend'!$AG46:$EM46)&gt;=1,1,0)*$H47</f>
        <v>0</v>
      </c>
      <c r="BF47">
        <f>IF(SUMIF('Ingredients Backend'!$AG$1:$EM$1,BF$3,'Ingredients Backend'!$AG46:$EM46)&gt;=1,1,0)*$H47</f>
        <v>0</v>
      </c>
      <c r="BG47">
        <f>IF(SUMIF('Ingredients Backend'!$AG$1:$EM$1,BG$3,'Ingredients Backend'!$AG46:$EM46)&gt;=1,1,0)*$H47</f>
        <v>0</v>
      </c>
      <c r="BH47">
        <f>IF(SUMIF('Ingredients Backend'!$AG$1:$EM$1,BH$3,'Ingredients Backend'!$AG46:$EM46)&gt;=1,1,0)*$H47</f>
        <v>0</v>
      </c>
      <c r="BI47">
        <f>IF(SUMIF('Ingredients Backend'!$AG$1:$EM$1,BI$3,'Ingredients Backend'!$AG46:$EM46)&gt;=1,1,0)*$H47</f>
        <v>0</v>
      </c>
      <c r="BJ47">
        <f>IF(SUMIF('Ingredients Backend'!$AG$1:$EM$1,BJ$3,'Ingredients Backend'!$AG46:$EM46)&gt;=1,1,0)*$H47</f>
        <v>0</v>
      </c>
      <c r="BK47">
        <f>IF(SUMIF('Ingredients Backend'!$AG$1:$EM$1,BK$3,'Ingredients Backend'!$AG46:$EM46)&gt;=1,1,0)*$H47</f>
        <v>0</v>
      </c>
      <c r="BL47">
        <f>IF(SUMIF('Ingredients Backend'!$AG$1:$EM$1,BL$3,'Ingredients Backend'!$AG46:$EM46)&gt;=1,1,0)*$H47</f>
        <v>0</v>
      </c>
      <c r="BM47">
        <f>IF(SUMIF('Ingredients Backend'!$AG$1:$EM$1,BM$3,'Ingredients Backend'!$AG46:$EM46)&gt;=1,1,0)*$H47</f>
        <v>0</v>
      </c>
      <c r="BN47">
        <f>IF(SUMIF('Ingredients Backend'!$AG$1:$EM$1,BN$3,'Ingredients Backend'!$AG46:$EM46)&gt;=1,1,0)*$H47</f>
        <v>0</v>
      </c>
      <c r="BO47">
        <f>IF(SUMIF('Ingredients Backend'!$AG$1:$EM$1,BO$3,'Ingredients Backend'!$AG46:$EM46)&gt;=1,1,0)*$H47</f>
        <v>0</v>
      </c>
      <c r="BP47">
        <f>IF(SUMIF('Ingredients Backend'!$AG$1:$EM$1,BP$3,'Ingredients Backend'!$AG46:$EM46)&gt;=1,1,0)*$H47</f>
        <v>0</v>
      </c>
      <c r="BQ47">
        <f>IF(SUMIF('Ingredients Backend'!$AG$1:$EM$1,BQ$3,'Ingredients Backend'!$AG46:$EM46)&gt;=1,1,0)*$H47</f>
        <v>0</v>
      </c>
      <c r="BR47">
        <f>IF(SUMIF('Ingredients Backend'!$AG$1:$EM$1,BR$3,'Ingredients Backend'!$AG46:$EM46)&gt;=1,1,0)*$H47</f>
        <v>0</v>
      </c>
      <c r="BS47">
        <f>IF(SUMIF('Ingredients Backend'!$AG$1:$EM$1,BS$3,'Ingredients Backend'!$AG46:$EM46)&gt;=1,1,0)*$H47</f>
        <v>0</v>
      </c>
      <c r="BT47">
        <f>IF(SUMIF('Ingredients Backend'!$AG$1:$EM$1,BT$3,'Ingredients Backend'!$AG46:$EM46)&gt;=1,1,0)*$H47</f>
        <v>0</v>
      </c>
      <c r="BU47">
        <f>IF(SUMIF('Ingredients Backend'!$AG$1:$EM$1,BU$3,'Ingredients Backend'!$AG46:$EM46)&gt;=1,1,0)*$H47</f>
        <v>0</v>
      </c>
      <c r="BV47">
        <f>IF(SUMIF('Ingredients Backend'!$AG$1:$EM$1,BV$3,'Ingredients Backend'!$AG46:$EM46)&gt;=1,1,0)*$H47</f>
        <v>0</v>
      </c>
      <c r="BW47">
        <f>IF(SUMIF('Ingredients Backend'!$AG$1:$EM$1,BW$3,'Ingredients Backend'!$AG46:$EM46)&gt;=1,1,0)*$H47</f>
        <v>0</v>
      </c>
      <c r="BX47">
        <f>IF(SUMIF('Ingredients Backend'!$AG$1:$EM$1,BX$3,'Ingredients Backend'!$AG46:$EM46)&gt;=1,1,0)*$H47</f>
        <v>0</v>
      </c>
      <c r="BY47">
        <f>IF(SUMIF('Ingredients Backend'!$AG$1:$EM$1,BY$3,'Ingredients Backend'!$AG46:$EM46)&gt;=1,1,0)*$H47</f>
        <v>0</v>
      </c>
      <c r="BZ47">
        <f>IF(SUMIF('Ingredients Backend'!$AG$1:$EM$1,BZ$3,'Ingredients Backend'!$AG46:$EM46)&gt;=1,1,0)*$H47</f>
        <v>0</v>
      </c>
      <c r="CA47">
        <f>IF(SUMIF('Ingredients Backend'!$AG$1:$EM$1,CA$3,'Ingredients Backend'!$AG46:$EM46)&gt;=1,1,0)*$H47</f>
        <v>0</v>
      </c>
      <c r="CB47">
        <f>IF(SUMIF('Ingredients Backend'!$AG$1:$EM$1,CB$3,'Ingredients Backend'!$AG46:$EM46)&gt;=1,1,0)*$H47</f>
        <v>0</v>
      </c>
      <c r="CC47">
        <f>IF(SUMIF('Ingredients Backend'!$AG$1:$EM$1,CC$3,'Ingredients Backend'!$AG46:$EM46)&gt;=1,1,0)*$H47</f>
        <v>0</v>
      </c>
      <c r="CD47">
        <f>IF(SUMIF('Ingredients Backend'!$AG$1:$EM$1,CD$3,'Ingredients Backend'!$AG46:$EM46)&gt;=1,1,0)*$H47</f>
        <v>148489.36</v>
      </c>
      <c r="CE47">
        <f>IF(SUMIF('Ingredients Backend'!$AG$1:$EM$1,CE$3,'Ingredients Backend'!$AG46:$EM46)&gt;=1,1,0)*$H47</f>
        <v>0</v>
      </c>
      <c r="CF47">
        <f>IF(SUMIF('Ingredients Backend'!$AG$1:$EM$1,CF$3,'Ingredients Backend'!$AG46:$EM46)&gt;=1,1,0)*$H47</f>
        <v>0</v>
      </c>
      <c r="CG47">
        <f>IF(SUMIF('Ingredients Backend'!$AG$1:$EM$1,CG$3,'Ingredients Backend'!$AG46:$EM46)&gt;=1,1,0)*$H47</f>
        <v>0</v>
      </c>
      <c r="CH47">
        <f>IF(SUMIF('Ingredients Backend'!$AG$1:$EM$1,CH$3,'Ingredients Backend'!$AG46:$EM46)&gt;=1,1,0)*$H47</f>
        <v>0</v>
      </c>
      <c r="CI47">
        <f>IF(SUMIF('Ingredients Backend'!$AG$1:$EM$1,CI$3,'Ingredients Backend'!$AG46:$EM46)&gt;=1,1,0)*$H47</f>
        <v>0</v>
      </c>
      <c r="CJ47">
        <f>IF(SUMIF('Ingredients Backend'!$AG$1:$EM$1,CJ$3,'Ingredients Backend'!$AG46:$EM46)&gt;=1,1,0)*$H47</f>
        <v>0</v>
      </c>
      <c r="CK47">
        <f>IF(SUMIF('Ingredients Backend'!$AG$1:$EM$1,CK$3,'Ingredients Backend'!$AG46:$EM46)&gt;=1,1,0)*$H47</f>
        <v>0</v>
      </c>
      <c r="CL47">
        <f>IF(SUMIF('Ingredients Backend'!$AG$1:$EM$1,CL$3,'Ingredients Backend'!$AG46:$EM46)&gt;=1,1,0)*$H47</f>
        <v>0</v>
      </c>
      <c r="CM47">
        <f>IF(SUMIF('Ingredients Backend'!$AG$1:$EM$1,CM$3,'Ingredients Backend'!$AG46:$EM46)&gt;=1,1,0)*$H47</f>
        <v>0</v>
      </c>
      <c r="CN47">
        <f>IF(SUMIF('Ingredients Backend'!$AG$1:$EM$1,CN$3,'Ingredients Backend'!$AG46:$EM46)&gt;=1,1,0)*$H47</f>
        <v>0</v>
      </c>
      <c r="CO47">
        <f>IF(SUMIF('Ingredients Backend'!$AG$1:$EM$1,CO$3,'Ingredients Backend'!$AG46:$EM46)&gt;=1,1,0)*$H47</f>
        <v>0</v>
      </c>
      <c r="CP47">
        <f>IF(SUMIF('Ingredients Backend'!$AG$1:$EM$1,CP$3,'Ingredients Backend'!$AG46:$EM46)&gt;=1,1,0)*$H47</f>
        <v>0</v>
      </c>
      <c r="CQ47">
        <f>IF(SUMIF('Ingredients Backend'!$AG$1:$EM$1,CQ$3,'Ingredients Backend'!$AG46:$EM46)&gt;=1,1,0)*$H47</f>
        <v>0</v>
      </c>
      <c r="CR47">
        <f>IF(SUMIF('Ingredients Backend'!$AG$1:$EM$1,CR$3,'Ingredients Backend'!$AG46:$EM46)&gt;=1,1,0)*$H47</f>
        <v>0</v>
      </c>
      <c r="CS47">
        <f>IF(SUMIF('Ingredients Backend'!$AG$1:$EM$1,CS$3,'Ingredients Backend'!$AG46:$EM46)&gt;=1,1,0)*$H47</f>
        <v>0</v>
      </c>
      <c r="CT47">
        <f>IF(SUMIF('Ingredients Backend'!$AG$1:$EM$1,CT$3,'Ingredients Backend'!$AG46:$EM46)&gt;=1,1,0)*$H47</f>
        <v>0</v>
      </c>
      <c r="CU47">
        <f>IF(SUMIF('Ingredients Backend'!$AG$1:$EM$1,CU$3,'Ingredients Backend'!$AG46:$EM46)&gt;=1,1,0)*$H47</f>
        <v>0</v>
      </c>
      <c r="CV47">
        <f>IF(SUMIF('Ingredients Backend'!$AG$1:$EM$1,CV$3,'Ingredients Backend'!$AG46:$EM46)&gt;=1,1,0)*$H47</f>
        <v>0</v>
      </c>
      <c r="CW47">
        <f>IF(SUMIF('Ingredients Backend'!$AG$1:$EM$1,CW$3,'Ingredients Backend'!$AG46:$EM46)&gt;=1,1,0)*$H47</f>
        <v>0</v>
      </c>
      <c r="CX47">
        <f>IF(SUMIF('Ingredients Backend'!$AG$1:$EM$1,CX$3,'Ingredients Backend'!$AG46:$EM46)&gt;=1,1,0)*$H47</f>
        <v>0</v>
      </c>
      <c r="CY47">
        <f>IF(SUMIF('Ingredients Backend'!$AG$1:$EM$1,CY$3,'Ingredients Backend'!$AG46:$EM46)&gt;=1,1,0)*$H47</f>
        <v>0</v>
      </c>
      <c r="CZ47">
        <f>IF(SUMIF('Ingredients Backend'!$AG$1:$EM$1,CZ$3,'Ingredients Backend'!$AG46:$EM46)&gt;=1,1,0)*$H47</f>
        <v>0</v>
      </c>
      <c r="DA47">
        <f>IF(SUMIF('Ingredients Backend'!$AG$1:$EM$1,DA$3,'Ingredients Backend'!$AG46:$EM46)&gt;=1,1,0)*$H47</f>
        <v>0</v>
      </c>
      <c r="DB47">
        <f>IF(SUMIF('Ingredients Backend'!$AG$1:$EM$1,DB$3,'Ingredients Backend'!$AG46:$EM46)&gt;=1,1,0)*$H47</f>
        <v>0</v>
      </c>
      <c r="DC47">
        <f>IF(SUMIF('Ingredients Backend'!$AG$1:$EM$1,DC$3,'Ingredients Backend'!$AG46:$EM46)&gt;=1,1,0)*$H47</f>
        <v>0</v>
      </c>
      <c r="DD47">
        <f>IF(SUMIF('Ingredients Backend'!$AG$1:$EM$1,DD$3,'Ingredients Backend'!$AG46:$EM46)&gt;=1,1,0)*$H47</f>
        <v>0</v>
      </c>
      <c r="DE47">
        <f>IF(SUMIF('Ingredients Backend'!$AG$1:$EM$1,DE$3,'Ingredients Backend'!$AG46:$EM46)&gt;=1,1,0)*$H47</f>
        <v>0</v>
      </c>
      <c r="DF47">
        <f>IF(SUMIF('Ingredients Backend'!$AG$1:$EM$1,DF$3,'Ingredients Backend'!$AG46:$EM46)&gt;=1,1,0)*$H47</f>
        <v>0</v>
      </c>
      <c r="DG47">
        <f>IF(SUMIF('Ingredients Backend'!$AG$1:$EM$1,DG$3,'Ingredients Backend'!$AG46:$EM46)&gt;=1,1,0)*$H47</f>
        <v>0</v>
      </c>
      <c r="DH47">
        <f>IF(SUMIF('Ingredients Backend'!$AG$1:$EM$1,DH$3,'Ingredients Backend'!$AG46:$EM46)&gt;=1,1,0)*$H47</f>
        <v>0</v>
      </c>
      <c r="DI47">
        <f>IF(SUMIF('Ingredients Backend'!$AG$1:$EM$1,DI$3,'Ingredients Backend'!$AG46:$EM46)&gt;=1,1,0)*$H47</f>
        <v>0</v>
      </c>
      <c r="DJ47">
        <f>IF(SUMIF('Ingredients Backend'!$AG$1:$EM$1,DJ$3,'Ingredients Backend'!$AG46:$EM46)&gt;=1,1,0)*$H47</f>
        <v>0</v>
      </c>
      <c r="DK47">
        <f>IF(SUMIF('Ingredients Backend'!$AG$1:$EM$1,DK$3,'Ingredients Backend'!$AG46:$EM46)&gt;=1,1,0)*$H47</f>
        <v>0</v>
      </c>
      <c r="DL47">
        <f>IF(SUMIF('Ingredients Backend'!$AG$1:$EM$1,DL$3,'Ingredients Backend'!$AG46:$EM46)&gt;=1,1,0)*$H47</f>
        <v>0</v>
      </c>
    </row>
    <row r="48" spans="1:116">
      <c r="A48" s="9" t="str">
        <f>_xlfn.XLOOKUP($E48,'Copy of Raw Data'!$E:$E,'Copy of Raw Data'!A:A,"ERROR",0,1)</f>
        <v>US</v>
      </c>
      <c r="B48" s="9" t="str">
        <f>_xlfn.XLOOKUP($E48,'Copy of Raw Data'!$E:$E,'Copy of Raw Data'!B:B,"ERROR",0,1)</f>
        <v>Hair Mousses</v>
      </c>
      <c r="C48" s="9" t="str">
        <f>_xlfn.XLOOKUP($E48,'Copy of Raw Data'!$E:$E,'Copy of Raw Data'!C:C,"ERROR",0,1)</f>
        <v>r+co</v>
      </c>
      <c r="D48" s="9" t="str">
        <f>_xlfn.XLOOKUP($E48,'Copy of Raw Data'!$E:$E,'Copy of Raw Data'!D:D,"ERROR",0,1)</f>
        <v>www.amazon.com/dp/B01A7QACAY</v>
      </c>
      <c r="E48" s="9" t="s">
        <v>203</v>
      </c>
      <c r="F48" s="9" t="str">
        <f>_xlfn.XLOOKUP($E48,'Copy of Raw Data'!$E:$E,'Copy of Raw Data'!F:F,"ERROR",0,1)</f>
        <v>R+Co Chiffon Styling Mousse | Shapeable Body + Volume + Shine | Vegan + Cruelty-Free | 5.6 Oz</v>
      </c>
      <c r="G48" s="9">
        <f>_xlfn.XLOOKUP($E48,'Copy of Raw Data'!$E:$E,'Copy of Raw Data'!G:G,"ERROR",0,1)</f>
        <v>4077</v>
      </c>
      <c r="H48" s="9">
        <f>_xlfn.XLOOKUP($E48,'Copy of Raw Data'!$E:$E,'Copy of Raw Data'!H:H,"ERROR",0,1)</f>
        <v>140458.99</v>
      </c>
      <c r="I48" s="9">
        <f>_xlfn.XLOOKUP($E48,'Copy of Raw Data'!$E:$E,'Copy of Raw Data'!I:I,"ERROR",0,1)</f>
        <v>0.00588429818192053</v>
      </c>
      <c r="J48" s="9" t="str">
        <f>_xlfn.XLOOKUP($E48,'Copy of Raw Data'!$E:$E,'Copy of Raw Data'!J:J,"ERROR",0,1)</f>
        <v>Yes</v>
      </c>
      <c r="K48" s="15"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30 to 40</v>
      </c>
      <c r="L48" s="9">
        <f>_xlfn.XLOOKUP($E48,'Copy of Raw Data'!$E:$E,'Copy of Raw Data'!L:L,"ERROR",0,1)</f>
        <v>34.51</v>
      </c>
      <c r="M48" s="15"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30 to 40</v>
      </c>
      <c r="N48" s="9">
        <f>_xlfn.XLOOKUP($E48,'Copy of Raw Data'!$E:$E,'Copy of Raw Data'!N:N,"ERROR",0,1)</f>
        <v>35.98</v>
      </c>
      <c r="O48" s="15"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4% to 6%</v>
      </c>
      <c r="P48" s="16">
        <f t="shared" si="2"/>
        <v>0.0408560311284046</v>
      </c>
      <c r="Q48" s="9">
        <f>_xlfn.XLOOKUP($E48,'Copy of Raw Data'!$E:$E,'Copy of Raw Data'!Q:Q,"ERROR",0,1)</f>
        <v>5.6</v>
      </c>
      <c r="R48" s="9" t="str">
        <f>_xlfn.XLOOKUP($E48,'Copy of Raw Data'!$E:$E,'Copy of Raw Data'!R:R,"ERROR",0,1)</f>
        <v>oz</v>
      </c>
      <c r="S48" s="17">
        <f t="shared" si="3"/>
        <v>6.1625</v>
      </c>
      <c r="T48" s="9" t="str">
        <f t="array" ref="T48">_xlfn.IFS(AND(S48&gt;0,S48&lt;=0.05),"0 to 0.05",AND(S48&gt;0.05,S48&lt;=0.1),"0.05 to 0.1",AND(S48&gt;0.1,S48&lt;=0.2),"0.1 to 0.2",AND(S48&gt;0.2,S48&lt;=0.3),"0.2 to 0.3",AND(S48&gt;0.3,S48&lt;=0.4),"0.3 to 0.4",AND(S48&gt;0.4,S48&lt;=0.5),"0.4 to 0.5",AND(S48&gt;0.5,S48&lt;=0.75),"0.5 to 0.75",AND(S48&gt;0.75,S48&lt;=1),"0.75 to 1",AND(S48&gt;1,S48&lt;=2),"1 to 2",AND(S48&gt;2,S48&lt;=3),"2 to 3",AND(S48&gt;3,S48&lt;=4),"3 to 4",AND(S48&gt;4,S48&lt;=5),"4 to 5",AND(S48&gt;5,S48&lt;=10),"5 to 10",S48&gt;10,"10+")</f>
        <v>5 to 10</v>
      </c>
      <c r="U48" s="17"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0.2 to 0.3</v>
      </c>
      <c r="V48" s="17">
        <f t="shared" si="4"/>
        <v>0.217281028068989</v>
      </c>
      <c r="W48" s="17"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0.2 to 0.3</v>
      </c>
      <c r="X48" s="17">
        <f t="shared" si="5"/>
        <v>0.20840378762259</v>
      </c>
      <c r="Y48" s="9"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4 to 6</v>
      </c>
      <c r="Z48" s="17">
        <f t="array" ref="Z48">_xlfn.IFS(AA48="oz",_xlfn.IFS(R48="oz",Q48,R48="fl oz",Q48*1.04,R48="ml",Q48*0.0338),AA48="fl oz",_xlfn.IFS(R48="oz",Q48/1.04,R48="fl oz",Q48,R48="ml",Q48*0.0338/1.04),AA48="ml",_xlfn.IFS(R48="oz",Q48/0.0338,R48="fl oz",Q48*1.04/0.0338,R48="ml",Q48))</f>
        <v>5.6</v>
      </c>
      <c r="AA48" s="9" t="str">
        <f>_xlfn.XLOOKUP($E48,'Copy of Raw Data'!$E:$E,'Copy of Raw Data'!AA:AA,"ERROR",0,1)</f>
        <v>oz</v>
      </c>
      <c r="AB48" s="9" t="str">
        <f>_xlfn.XLOOKUP($E48,'Copy of Raw Data'!$E:$E,'Copy of Raw Data'!AB:AB,"ERROR",0,1)</f>
        <v>Spray Can</v>
      </c>
      <c r="AC48" s="9" t="str">
        <f>_xlfn.XLOOKUP($E48,'Copy of Raw Data'!$E:$E,'Copy of Raw Data'!AC:AC,"ERROR",0,1)</f>
        <v>Pack of 1</v>
      </c>
      <c r="AD48" s="9" t="str">
        <f>_xlfn.XLOOKUP($E48,'Copy of Raw Data'!$E:$E,'Copy of Raw Data'!AD:AD,"ERROR",0,1)</f>
        <v>Volumizing, Shine, UV protection, Heat Protection</v>
      </c>
      <c r="AE48" s="9" t="str">
        <f>_xlfn.XLOOKUP($E48,'Copy of Raw Data'!$E:$E,'Copy of Raw Data'!AO:AO,"ERROR",0,1)</f>
        <v>Vegan, Cruelty Free, Gluten Free, Paraben Free, Sulfate Free, Mineral oil free, Petrolatum free</v>
      </c>
      <c r="AF48" s="9" t="str">
        <f>_xlfn.XLOOKUP($E48,'Copy of Raw Data'!$E:$E,'Copy of Raw Data'!AZ:AZ,"ERROR",0,1)</f>
        <v>Mustard oil, Silk, Volcanic Sand</v>
      </c>
      <c r="AG48">
        <f>IF(SUMIF('Ingredients Backend'!$AG$1:$EM$1,AG$3,'Ingredients Backend'!$AG47:$EM47)&gt;=1,1,0)*$H48</f>
        <v>0</v>
      </c>
      <c r="AH48">
        <f>IF(SUMIF('Ingredients Backend'!$AG$1:$EM$1,AH$3,'Ingredients Backend'!$AG47:$EM47)&gt;=1,1,0)*$H48</f>
        <v>0</v>
      </c>
      <c r="AI48">
        <f>IF(SUMIF('Ingredients Backend'!$AG$1:$EM$1,AI$3,'Ingredients Backend'!$AG47:$EM47)&gt;=1,1,0)*$H48</f>
        <v>0</v>
      </c>
      <c r="AJ48">
        <f>IF(SUMIF('Ingredients Backend'!$AG$1:$EM$1,AJ$3,'Ingredients Backend'!$AG47:$EM47)&gt;=1,1,0)*$H48</f>
        <v>0</v>
      </c>
      <c r="AK48">
        <f>IF(SUMIF('Ingredients Backend'!$AG$1:$EM$1,AK$3,'Ingredients Backend'!$AG47:$EM47)&gt;=1,1,0)*$H48</f>
        <v>0</v>
      </c>
      <c r="AL48">
        <f>IF(SUMIF('Ingredients Backend'!$AG$1:$EM$1,AL$3,'Ingredients Backend'!$AG47:$EM47)&gt;=1,1,0)*$H48</f>
        <v>0</v>
      </c>
      <c r="AM48">
        <f>IF(SUMIF('Ingredients Backend'!$AG$1:$EM$1,AM$3,'Ingredients Backend'!$AG47:$EM47)&gt;=1,1,0)*$H48</f>
        <v>0</v>
      </c>
      <c r="AN48">
        <f>IF(SUMIF('Ingredients Backend'!$AG$1:$EM$1,AN$3,'Ingredients Backend'!$AG47:$EM47)&gt;=1,1,0)*$H48</f>
        <v>0</v>
      </c>
      <c r="AO48">
        <f>IF(SUMIF('Ingredients Backend'!$AG$1:$EM$1,AO$3,'Ingredients Backend'!$AG47:$EM47)&gt;=1,1,0)*$H48</f>
        <v>0</v>
      </c>
      <c r="AP48">
        <f>IF(SUMIF('Ingredients Backend'!$AG$1:$EM$1,AP$3,'Ingredients Backend'!$AG47:$EM47)&gt;=1,1,0)*$H48</f>
        <v>0</v>
      </c>
      <c r="AQ48">
        <f>IF(SUMIF('Ingredients Backend'!$AG$1:$EM$1,AQ$3,'Ingredients Backend'!$AG47:$EM47)&gt;=1,1,0)*$H48</f>
        <v>0</v>
      </c>
      <c r="AR48">
        <f>IF(SUMIF('Ingredients Backend'!$AG$1:$EM$1,AR$3,'Ingredients Backend'!$AG47:$EM47)&gt;=1,1,0)*$H48</f>
        <v>0</v>
      </c>
      <c r="AS48">
        <f>IF(SUMIF('Ingredients Backend'!$AG$1:$EM$1,AS$3,'Ingredients Backend'!$AG47:$EM47)&gt;=1,1,0)*$H48</f>
        <v>0</v>
      </c>
      <c r="AT48">
        <f>IF(SUMIF('Ingredients Backend'!$AG$1:$EM$1,AT$3,'Ingredients Backend'!$AG47:$EM47)&gt;=1,1,0)*$H48</f>
        <v>0</v>
      </c>
      <c r="AU48">
        <f>IF(SUMIF('Ingredients Backend'!$AG$1:$EM$1,AU$3,'Ingredients Backend'!$AG47:$EM47)&gt;=1,1,0)*$H48</f>
        <v>0</v>
      </c>
      <c r="AV48">
        <f>IF(SUMIF('Ingredients Backend'!$AG$1:$EM$1,AV$3,'Ingredients Backend'!$AG47:$EM47)&gt;=1,1,0)*$H48</f>
        <v>0</v>
      </c>
      <c r="AW48">
        <f>IF(SUMIF('Ingredients Backend'!$AG$1:$EM$1,AW$3,'Ingredients Backend'!$AG47:$EM47)&gt;=1,1,0)*$H48</f>
        <v>0</v>
      </c>
      <c r="AX48">
        <f>IF(SUMIF('Ingredients Backend'!$AG$1:$EM$1,AX$3,'Ingredients Backend'!$AG47:$EM47)&gt;=1,1,0)*$H48</f>
        <v>0</v>
      </c>
      <c r="AY48">
        <f>IF(SUMIF('Ingredients Backend'!$AG$1:$EM$1,AY$3,'Ingredients Backend'!$AG47:$EM47)&gt;=1,1,0)*$H48</f>
        <v>0</v>
      </c>
      <c r="AZ48">
        <f>IF(SUMIF('Ingredients Backend'!$AG$1:$EM$1,AZ$3,'Ingredients Backend'!$AG47:$EM47)&gt;=1,1,0)*$H48</f>
        <v>0</v>
      </c>
      <c r="BA48">
        <f>IF(SUMIF('Ingredients Backend'!$AG$1:$EM$1,BA$3,'Ingredients Backend'!$AG47:$EM47)&gt;=1,1,0)*$H48</f>
        <v>0</v>
      </c>
      <c r="BB48">
        <f>IF(SUMIF('Ingredients Backend'!$AG$1:$EM$1,BB$3,'Ingredients Backend'!$AG47:$EM47)&gt;=1,1,0)*$H48</f>
        <v>0</v>
      </c>
      <c r="BC48">
        <f>IF(SUMIF('Ingredients Backend'!$AG$1:$EM$1,BC$3,'Ingredients Backend'!$AG47:$EM47)&gt;=1,1,0)*$H48</f>
        <v>0</v>
      </c>
      <c r="BD48">
        <f>IF(SUMIF('Ingredients Backend'!$AG$1:$EM$1,BD$3,'Ingredients Backend'!$AG47:$EM47)&gt;=1,1,0)*$H48</f>
        <v>0</v>
      </c>
      <c r="BE48">
        <f>IF(SUMIF('Ingredients Backend'!$AG$1:$EM$1,BE$3,'Ingredients Backend'!$AG47:$EM47)&gt;=1,1,0)*$H48</f>
        <v>0</v>
      </c>
      <c r="BF48">
        <f>IF(SUMIF('Ingredients Backend'!$AG$1:$EM$1,BF$3,'Ingredients Backend'!$AG47:$EM47)&gt;=1,1,0)*$H48</f>
        <v>0</v>
      </c>
      <c r="BG48">
        <f>IF(SUMIF('Ingredients Backend'!$AG$1:$EM$1,BG$3,'Ingredients Backend'!$AG47:$EM47)&gt;=1,1,0)*$H48</f>
        <v>0</v>
      </c>
      <c r="BH48">
        <f>IF(SUMIF('Ingredients Backend'!$AG$1:$EM$1,BH$3,'Ingredients Backend'!$AG47:$EM47)&gt;=1,1,0)*$H48</f>
        <v>0</v>
      </c>
      <c r="BI48">
        <f>IF(SUMIF('Ingredients Backend'!$AG$1:$EM$1,BI$3,'Ingredients Backend'!$AG47:$EM47)&gt;=1,1,0)*$H48</f>
        <v>0</v>
      </c>
      <c r="BJ48">
        <f>IF(SUMIF('Ingredients Backend'!$AG$1:$EM$1,BJ$3,'Ingredients Backend'!$AG47:$EM47)&gt;=1,1,0)*$H48</f>
        <v>0</v>
      </c>
      <c r="BK48">
        <f>IF(SUMIF('Ingredients Backend'!$AG$1:$EM$1,BK$3,'Ingredients Backend'!$AG47:$EM47)&gt;=1,1,0)*$H48</f>
        <v>0</v>
      </c>
      <c r="BL48">
        <f>IF(SUMIF('Ingredients Backend'!$AG$1:$EM$1,BL$3,'Ingredients Backend'!$AG47:$EM47)&gt;=1,1,0)*$H48</f>
        <v>0</v>
      </c>
      <c r="BM48">
        <f>IF(SUMIF('Ingredients Backend'!$AG$1:$EM$1,BM$3,'Ingredients Backend'!$AG47:$EM47)&gt;=1,1,0)*$H48</f>
        <v>0</v>
      </c>
      <c r="BN48">
        <f>IF(SUMIF('Ingredients Backend'!$AG$1:$EM$1,BN$3,'Ingredients Backend'!$AG47:$EM47)&gt;=1,1,0)*$H48</f>
        <v>0</v>
      </c>
      <c r="BO48">
        <f>IF(SUMIF('Ingredients Backend'!$AG$1:$EM$1,BO$3,'Ingredients Backend'!$AG47:$EM47)&gt;=1,1,0)*$H48</f>
        <v>0</v>
      </c>
      <c r="BP48">
        <f>IF(SUMIF('Ingredients Backend'!$AG$1:$EM$1,BP$3,'Ingredients Backend'!$AG47:$EM47)&gt;=1,1,0)*$H48</f>
        <v>0</v>
      </c>
      <c r="BQ48">
        <f>IF(SUMIF('Ingredients Backend'!$AG$1:$EM$1,BQ$3,'Ingredients Backend'!$AG47:$EM47)&gt;=1,1,0)*$H48</f>
        <v>0</v>
      </c>
      <c r="BR48">
        <f>IF(SUMIF('Ingredients Backend'!$AG$1:$EM$1,BR$3,'Ingredients Backend'!$AG47:$EM47)&gt;=1,1,0)*$H48</f>
        <v>0</v>
      </c>
      <c r="BS48">
        <f>IF(SUMIF('Ingredients Backend'!$AG$1:$EM$1,BS$3,'Ingredients Backend'!$AG47:$EM47)&gt;=1,1,0)*$H48</f>
        <v>0</v>
      </c>
      <c r="BT48">
        <f>IF(SUMIF('Ingredients Backend'!$AG$1:$EM$1,BT$3,'Ingredients Backend'!$AG47:$EM47)&gt;=1,1,0)*$H48</f>
        <v>0</v>
      </c>
      <c r="BU48">
        <f>IF(SUMIF('Ingredients Backend'!$AG$1:$EM$1,BU$3,'Ingredients Backend'!$AG47:$EM47)&gt;=1,1,0)*$H48</f>
        <v>0</v>
      </c>
      <c r="BV48">
        <f>IF(SUMIF('Ingredients Backend'!$AG$1:$EM$1,BV$3,'Ingredients Backend'!$AG47:$EM47)&gt;=1,1,0)*$H48</f>
        <v>0</v>
      </c>
      <c r="BW48">
        <f>IF(SUMIF('Ingredients Backend'!$AG$1:$EM$1,BW$3,'Ingredients Backend'!$AG47:$EM47)&gt;=1,1,0)*$H48</f>
        <v>0</v>
      </c>
      <c r="BX48">
        <f>IF(SUMIF('Ingredients Backend'!$AG$1:$EM$1,BX$3,'Ingredients Backend'!$AG47:$EM47)&gt;=1,1,0)*$H48</f>
        <v>0</v>
      </c>
      <c r="BY48">
        <f>IF(SUMIF('Ingredients Backend'!$AG$1:$EM$1,BY$3,'Ingredients Backend'!$AG47:$EM47)&gt;=1,1,0)*$H48</f>
        <v>0</v>
      </c>
      <c r="BZ48">
        <f>IF(SUMIF('Ingredients Backend'!$AG$1:$EM$1,BZ$3,'Ingredients Backend'!$AG47:$EM47)&gt;=1,1,0)*$H48</f>
        <v>0</v>
      </c>
      <c r="CA48">
        <f>IF(SUMIF('Ingredients Backend'!$AG$1:$EM$1,CA$3,'Ingredients Backend'!$AG47:$EM47)&gt;=1,1,0)*$H48</f>
        <v>0</v>
      </c>
      <c r="CB48">
        <f>IF(SUMIF('Ingredients Backend'!$AG$1:$EM$1,CB$3,'Ingredients Backend'!$AG47:$EM47)&gt;=1,1,0)*$H48</f>
        <v>0</v>
      </c>
      <c r="CC48">
        <f>IF(SUMIF('Ingredients Backend'!$AG$1:$EM$1,CC$3,'Ingredients Backend'!$AG47:$EM47)&gt;=1,1,0)*$H48</f>
        <v>140458.99</v>
      </c>
      <c r="CD48">
        <f>IF(SUMIF('Ingredients Backend'!$AG$1:$EM$1,CD$3,'Ingredients Backend'!$AG47:$EM47)&gt;=1,1,0)*$H48</f>
        <v>140458.99</v>
      </c>
      <c r="CE48">
        <f>IF(SUMIF('Ingredients Backend'!$AG$1:$EM$1,CE$3,'Ingredients Backend'!$AG47:$EM47)&gt;=1,1,0)*$H48</f>
        <v>0</v>
      </c>
      <c r="CF48">
        <f>IF(SUMIF('Ingredients Backend'!$AG$1:$EM$1,CF$3,'Ingredients Backend'!$AG47:$EM47)&gt;=1,1,0)*$H48</f>
        <v>0</v>
      </c>
      <c r="CG48">
        <f>IF(SUMIF('Ingredients Backend'!$AG$1:$EM$1,CG$3,'Ingredients Backend'!$AG47:$EM47)&gt;=1,1,0)*$H48</f>
        <v>0</v>
      </c>
      <c r="CH48">
        <f>IF(SUMIF('Ingredients Backend'!$AG$1:$EM$1,CH$3,'Ingredients Backend'!$AG47:$EM47)&gt;=1,1,0)*$H48</f>
        <v>0</v>
      </c>
      <c r="CI48">
        <f>IF(SUMIF('Ingredients Backend'!$AG$1:$EM$1,CI$3,'Ingredients Backend'!$AG47:$EM47)&gt;=1,1,0)*$H48</f>
        <v>0</v>
      </c>
      <c r="CJ48">
        <f>IF(SUMIF('Ingredients Backend'!$AG$1:$EM$1,CJ$3,'Ingredients Backend'!$AG47:$EM47)&gt;=1,1,0)*$H48</f>
        <v>0</v>
      </c>
      <c r="CK48">
        <f>IF(SUMIF('Ingredients Backend'!$AG$1:$EM$1,CK$3,'Ingredients Backend'!$AG47:$EM47)&gt;=1,1,0)*$H48</f>
        <v>0</v>
      </c>
      <c r="CL48">
        <f>IF(SUMIF('Ingredients Backend'!$AG$1:$EM$1,CL$3,'Ingredients Backend'!$AG47:$EM47)&gt;=1,1,0)*$H48</f>
        <v>0</v>
      </c>
      <c r="CM48">
        <f>IF(SUMIF('Ingredients Backend'!$AG$1:$EM$1,CM$3,'Ingredients Backend'!$AG47:$EM47)&gt;=1,1,0)*$H48</f>
        <v>0</v>
      </c>
      <c r="CN48">
        <f>IF(SUMIF('Ingredients Backend'!$AG$1:$EM$1,CN$3,'Ingredients Backend'!$AG47:$EM47)&gt;=1,1,0)*$H48</f>
        <v>0</v>
      </c>
      <c r="CO48">
        <f>IF(SUMIF('Ingredients Backend'!$AG$1:$EM$1,CO$3,'Ingredients Backend'!$AG47:$EM47)&gt;=1,1,0)*$H48</f>
        <v>0</v>
      </c>
      <c r="CP48">
        <f>IF(SUMIF('Ingredients Backend'!$AG$1:$EM$1,CP$3,'Ingredients Backend'!$AG47:$EM47)&gt;=1,1,0)*$H48</f>
        <v>0</v>
      </c>
      <c r="CQ48">
        <f>IF(SUMIF('Ingredients Backend'!$AG$1:$EM$1,CQ$3,'Ingredients Backend'!$AG47:$EM47)&gt;=1,1,0)*$H48</f>
        <v>0</v>
      </c>
      <c r="CR48">
        <f>IF(SUMIF('Ingredients Backend'!$AG$1:$EM$1,CR$3,'Ingredients Backend'!$AG47:$EM47)&gt;=1,1,0)*$H48</f>
        <v>0</v>
      </c>
      <c r="CS48">
        <f>IF(SUMIF('Ingredients Backend'!$AG$1:$EM$1,CS$3,'Ingredients Backend'!$AG47:$EM47)&gt;=1,1,0)*$H48</f>
        <v>0</v>
      </c>
      <c r="CT48">
        <f>IF(SUMIF('Ingredients Backend'!$AG$1:$EM$1,CT$3,'Ingredients Backend'!$AG47:$EM47)&gt;=1,1,0)*$H48</f>
        <v>0</v>
      </c>
      <c r="CU48">
        <f>IF(SUMIF('Ingredients Backend'!$AG$1:$EM$1,CU$3,'Ingredients Backend'!$AG47:$EM47)&gt;=1,1,0)*$H48</f>
        <v>0</v>
      </c>
      <c r="CV48">
        <f>IF(SUMIF('Ingredients Backend'!$AG$1:$EM$1,CV$3,'Ingredients Backend'!$AG47:$EM47)&gt;=1,1,0)*$H48</f>
        <v>0</v>
      </c>
      <c r="CW48">
        <f>IF(SUMIF('Ingredients Backend'!$AG$1:$EM$1,CW$3,'Ingredients Backend'!$AG47:$EM47)&gt;=1,1,0)*$H48</f>
        <v>140458.99</v>
      </c>
      <c r="CX48">
        <f>IF(SUMIF('Ingredients Backend'!$AG$1:$EM$1,CX$3,'Ingredients Backend'!$AG47:$EM47)&gt;=1,1,0)*$H48</f>
        <v>0</v>
      </c>
      <c r="CY48">
        <f>IF(SUMIF('Ingredients Backend'!$AG$1:$EM$1,CY$3,'Ingredients Backend'!$AG47:$EM47)&gt;=1,1,0)*$H48</f>
        <v>0</v>
      </c>
      <c r="CZ48">
        <f>IF(SUMIF('Ingredients Backend'!$AG$1:$EM$1,CZ$3,'Ingredients Backend'!$AG47:$EM47)&gt;=1,1,0)*$H48</f>
        <v>0</v>
      </c>
      <c r="DA48">
        <f>IF(SUMIF('Ingredients Backend'!$AG$1:$EM$1,DA$3,'Ingredients Backend'!$AG47:$EM47)&gt;=1,1,0)*$H48</f>
        <v>0</v>
      </c>
      <c r="DB48">
        <f>IF(SUMIF('Ingredients Backend'!$AG$1:$EM$1,DB$3,'Ingredients Backend'!$AG47:$EM47)&gt;=1,1,0)*$H48</f>
        <v>0</v>
      </c>
      <c r="DC48">
        <f>IF(SUMIF('Ingredients Backend'!$AG$1:$EM$1,DC$3,'Ingredients Backend'!$AG47:$EM47)&gt;=1,1,0)*$H48</f>
        <v>0</v>
      </c>
      <c r="DD48">
        <f>IF(SUMIF('Ingredients Backend'!$AG$1:$EM$1,DD$3,'Ingredients Backend'!$AG47:$EM47)&gt;=1,1,0)*$H48</f>
        <v>0</v>
      </c>
      <c r="DE48">
        <f>IF(SUMIF('Ingredients Backend'!$AG$1:$EM$1,DE$3,'Ingredients Backend'!$AG47:$EM47)&gt;=1,1,0)*$H48</f>
        <v>0</v>
      </c>
      <c r="DF48">
        <f>IF(SUMIF('Ingredients Backend'!$AG$1:$EM$1,DF$3,'Ingredients Backend'!$AG47:$EM47)&gt;=1,1,0)*$H48</f>
        <v>0</v>
      </c>
      <c r="DG48">
        <f>IF(SUMIF('Ingredients Backend'!$AG$1:$EM$1,DG$3,'Ingredients Backend'!$AG47:$EM47)&gt;=1,1,0)*$H48</f>
        <v>0</v>
      </c>
      <c r="DH48">
        <f>IF(SUMIF('Ingredients Backend'!$AG$1:$EM$1,DH$3,'Ingredients Backend'!$AG47:$EM47)&gt;=1,1,0)*$H48</f>
        <v>0</v>
      </c>
      <c r="DI48">
        <f>IF(SUMIF('Ingredients Backend'!$AG$1:$EM$1,DI$3,'Ingredients Backend'!$AG47:$EM47)&gt;=1,1,0)*$H48</f>
        <v>0</v>
      </c>
      <c r="DJ48">
        <f>IF(SUMIF('Ingredients Backend'!$AG$1:$EM$1,DJ$3,'Ingredients Backend'!$AG47:$EM47)&gt;=1,1,0)*$H48</f>
        <v>0</v>
      </c>
      <c r="DK48">
        <f>IF(SUMIF('Ingredients Backend'!$AG$1:$EM$1,DK$3,'Ingredients Backend'!$AG47:$EM47)&gt;=1,1,0)*$H48</f>
        <v>0</v>
      </c>
      <c r="DL48">
        <f>IF(SUMIF('Ingredients Backend'!$AG$1:$EM$1,DL$3,'Ingredients Backend'!$AG47:$EM47)&gt;=1,1,0)*$H48</f>
        <v>0</v>
      </c>
    </row>
    <row r="49" spans="1:116">
      <c r="A49" s="9" t="str">
        <f>_xlfn.XLOOKUP($E49,'Copy of Raw Data'!$E:$E,'Copy of Raw Data'!A:A,"ERROR",0,1)</f>
        <v>US</v>
      </c>
      <c r="B49" s="9" t="str">
        <f>_xlfn.XLOOKUP($E49,'Copy of Raw Data'!$E:$E,'Copy of Raw Data'!B:B,"ERROR",0,1)</f>
        <v>Hair Mousses</v>
      </c>
      <c r="C49" s="9" t="str">
        <f>_xlfn.XLOOKUP($E49,'Copy of Raw Data'!$E:$E,'Copy of Raw Data'!C:C,"ERROR",0,1)</f>
        <v>kenra</v>
      </c>
      <c r="D49" s="9" t="str">
        <f>_xlfn.XLOOKUP($E49,'Copy of Raw Data'!$E:$E,'Copy of Raw Data'!D:D,"ERROR",0,1)</f>
        <v>www.amazon.com/dp/B00481PTDU</v>
      </c>
      <c r="E49" s="9" t="s">
        <v>206</v>
      </c>
      <c r="F49" s="9" t="str">
        <f>_xlfn.XLOOKUP($E49,'Copy of Raw Data'!$E:$E,'Copy of Raw Data'!F:F,"ERROR",0,1)</f>
        <v>Kenra Curl Glaze Mousse 13 | Curl Control Glaze | Provides Frizz Control &amp; Humidity Resistance | All Hair Types</v>
      </c>
      <c r="G49" s="9">
        <f>_xlfn.XLOOKUP($E49,'Copy of Raw Data'!$E:$E,'Copy of Raw Data'!G:G,"ERROR",0,1)</f>
        <v>7705</v>
      </c>
      <c r="H49" s="9">
        <f>_xlfn.XLOOKUP($E49,'Copy of Raw Data'!$E:$E,'Copy of Raw Data'!H:H,"ERROR",0,1)</f>
        <v>138406.69</v>
      </c>
      <c r="I49" s="9">
        <f>_xlfn.XLOOKUP($E49,'Copy of Raw Data'!$E:$E,'Copy of Raw Data'!I:I,"ERROR",0,1)</f>
        <v>0.00580168900955085</v>
      </c>
      <c r="J49" s="9" t="str">
        <f>_xlfn.XLOOKUP($E49,'Copy of Raw Data'!$E:$E,'Copy of Raw Data'!J:J,"ERROR",0,1)</f>
        <v>Yes</v>
      </c>
      <c r="K49" s="15"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15 to 20</v>
      </c>
      <c r="L49" s="9">
        <f>_xlfn.XLOOKUP($E49,'Copy of Raw Data'!$E:$E,'Copy of Raw Data'!L:L,"ERROR",0,1)</f>
        <v>18.02</v>
      </c>
      <c r="M49" s="15"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15 to 20</v>
      </c>
      <c r="N49" s="9">
        <f>_xlfn.XLOOKUP($E49,'Copy of Raw Data'!$E:$E,'Copy of Raw Data'!N:N,"ERROR",0,1)</f>
        <v>19.99</v>
      </c>
      <c r="O49" s="15"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6">
        <f t="shared" si="2"/>
        <v>0.0985492746373186</v>
      </c>
      <c r="Q49" s="9">
        <f>_xlfn.XLOOKUP($E49,'Copy of Raw Data'!$E:$E,'Copy of Raw Data'!Q:Q,"ERROR",0,1)</f>
        <v>6.75</v>
      </c>
      <c r="R49" s="9" t="str">
        <f>_xlfn.XLOOKUP($E49,'Copy of Raw Data'!$E:$E,'Copy of Raw Data'!R:R,"ERROR",0,1)</f>
        <v>oz</v>
      </c>
      <c r="S49" s="17">
        <f t="shared" si="3"/>
        <v>2.66962962962963</v>
      </c>
      <c r="T49" s="9" t="str">
        <f t="array" ref="T49">_xlfn.IFS(AND(S49&gt;0,S49&lt;=0.05),"0 to 0.05",AND(S49&gt;0.05,S49&lt;=0.1),"0.05 to 0.1",AND(S49&gt;0.1,S49&lt;=0.2),"0.1 to 0.2",AND(S49&gt;0.2,S49&lt;=0.3),"0.2 to 0.3",AND(S49&gt;0.3,S49&lt;=0.4),"0.3 to 0.4",AND(S49&gt;0.4,S49&lt;=0.5),"0.4 to 0.5",AND(S49&gt;0.5,S49&lt;=0.75),"0.5 to 0.75",AND(S49&gt;0.75,S49&lt;=1),"0.75 to 1",AND(S49&gt;1,S49&lt;=2),"1 to 2",AND(S49&gt;2,S49&lt;=3),"2 to 3",AND(S49&gt;3,S49&lt;=4),"3 to 4",AND(S49&gt;4,S49&lt;=5),"4 to 5",AND(S49&gt;5,S49&lt;=10),"5 to 10",S49&gt;10,"10+")</f>
        <v>2 to 3</v>
      </c>
      <c r="U49" s="17"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0.1 to 0.2</v>
      </c>
      <c r="V49" s="17">
        <f t="shared" si="4"/>
        <v>0.100151555004446</v>
      </c>
      <c r="W49" s="17"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7">
        <f t="shared" si="5"/>
        <v>0.0902816919049587</v>
      </c>
      <c r="Y49" s="9"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17">
        <f t="array" ref="Z49">_xlfn.IFS(AA49="oz",_xlfn.IFS(R49="oz",Q49,R49="fl oz",Q49*1.04,R49="ml",Q49*0.0338),AA49="fl oz",_xlfn.IFS(R49="oz",Q49/1.04,R49="fl oz",Q49,R49="ml",Q49*0.0338/1.04),AA49="ml",_xlfn.IFS(R49="oz",Q49/0.0338,R49="fl oz",Q49*1.04/0.0338,R49="ml",Q49))</f>
        <v>6.75</v>
      </c>
      <c r="AA49" s="9" t="str">
        <f>_xlfn.XLOOKUP($E49,'Copy of Raw Data'!$E:$E,'Copy of Raw Data'!AA:AA,"ERROR",0,1)</f>
        <v>oz</v>
      </c>
      <c r="AB49" s="9" t="str">
        <f>_xlfn.XLOOKUP($E49,'Copy of Raw Data'!$E:$E,'Copy of Raw Data'!AB:AB,"ERROR",0,1)</f>
        <v>Spray Can</v>
      </c>
      <c r="AC49" s="9" t="str">
        <f>_xlfn.XLOOKUP($E49,'Copy of Raw Data'!$E:$E,'Copy of Raw Data'!AC:AC,"ERROR",0,1)</f>
        <v>Pack of 1</v>
      </c>
      <c r="AD49" s="9" t="str">
        <f>_xlfn.XLOOKUP($E49,'Copy of Raw Data'!$E:$E,'Copy of Raw Data'!AD:AD,"ERROR",0,1)</f>
        <v>Frizz Control, Humidity Protection, Curl Enhancement, Long Lasting, Shine</v>
      </c>
      <c r="AE49" s="9" t="str">
        <f>_xlfn.XLOOKUP($E49,'Copy of Raw Data'!$E:$E,'Copy of Raw Data'!AO:AO,"ERROR",0,1)</f>
        <v>Cruelty Free, Residue Free, </v>
      </c>
      <c r="AF49" s="9" t="str">
        <f>_xlfn.XLOOKUP($E49,'Copy of Raw Data'!$E:$E,'Copy of Raw Data'!AZ:AZ,"ERROR",0,1)</f>
        <v>Water, Glycerin, panthenol, Palm, Iodopropynyl Butylcarbamate, Jojoba seed oil, Tetrasodium edta, Oat, Diazolidinyl Urea , Aloe Vera, Sunflower, Dimethicone</v>
      </c>
      <c r="AG49">
        <f>IF(SUMIF('Ingredients Backend'!$AG$1:$EM$1,AG$3,'Ingredients Backend'!$AG48:$EM48)&gt;=1,1,0)*$H49</f>
        <v>0</v>
      </c>
      <c r="AH49">
        <f>IF(SUMIF('Ingredients Backend'!$AG$1:$EM$1,AH$3,'Ingredients Backend'!$AG48:$EM48)&gt;=1,1,0)*$H49</f>
        <v>0</v>
      </c>
      <c r="AI49">
        <f>IF(SUMIF('Ingredients Backend'!$AG$1:$EM$1,AI$3,'Ingredients Backend'!$AG48:$EM48)&gt;=1,1,0)*$H49</f>
        <v>0</v>
      </c>
      <c r="AJ49">
        <f>IF(SUMIF('Ingredients Backend'!$AG$1:$EM$1,AJ$3,'Ingredients Backend'!$AG48:$EM48)&gt;=1,1,0)*$H49</f>
        <v>0</v>
      </c>
      <c r="AK49">
        <f>IF(SUMIF('Ingredients Backend'!$AG$1:$EM$1,AK$3,'Ingredients Backend'!$AG48:$EM48)&gt;=1,1,0)*$H49</f>
        <v>138406.69</v>
      </c>
      <c r="AL49">
        <f>IF(SUMIF('Ingredients Backend'!$AG$1:$EM$1,AL$3,'Ingredients Backend'!$AG48:$EM48)&gt;=1,1,0)*$H49</f>
        <v>0</v>
      </c>
      <c r="AM49">
        <f>IF(SUMIF('Ingredients Backend'!$AG$1:$EM$1,AM$3,'Ingredients Backend'!$AG48:$EM48)&gt;=1,1,0)*$H49</f>
        <v>0</v>
      </c>
      <c r="AN49">
        <f>IF(SUMIF('Ingredients Backend'!$AG$1:$EM$1,AN$3,'Ingredients Backend'!$AG48:$EM48)&gt;=1,1,0)*$H49</f>
        <v>0</v>
      </c>
      <c r="AO49">
        <f>IF(SUMIF('Ingredients Backend'!$AG$1:$EM$1,AO$3,'Ingredients Backend'!$AG48:$EM48)&gt;=1,1,0)*$H49</f>
        <v>0</v>
      </c>
      <c r="AP49">
        <f>IF(SUMIF('Ingredients Backend'!$AG$1:$EM$1,AP$3,'Ingredients Backend'!$AG48:$EM48)&gt;=1,1,0)*$H49</f>
        <v>0</v>
      </c>
      <c r="AQ49">
        <f>IF(SUMIF('Ingredients Backend'!$AG$1:$EM$1,AQ$3,'Ingredients Backend'!$AG48:$EM48)&gt;=1,1,0)*$H49</f>
        <v>0</v>
      </c>
      <c r="AR49">
        <f>IF(SUMIF('Ingredients Backend'!$AG$1:$EM$1,AR$3,'Ingredients Backend'!$AG48:$EM48)&gt;=1,1,0)*$H49</f>
        <v>0</v>
      </c>
      <c r="AS49">
        <f>IF(SUMIF('Ingredients Backend'!$AG$1:$EM$1,AS$3,'Ingredients Backend'!$AG48:$EM48)&gt;=1,1,0)*$H49</f>
        <v>0</v>
      </c>
      <c r="AT49">
        <f>IF(SUMIF('Ingredients Backend'!$AG$1:$EM$1,AT$3,'Ingredients Backend'!$AG48:$EM48)&gt;=1,1,0)*$H49</f>
        <v>0</v>
      </c>
      <c r="AU49">
        <f>IF(SUMIF('Ingredients Backend'!$AG$1:$EM$1,AU$3,'Ingredients Backend'!$AG48:$EM48)&gt;=1,1,0)*$H49</f>
        <v>0</v>
      </c>
      <c r="AV49">
        <f>IF(SUMIF('Ingredients Backend'!$AG$1:$EM$1,AV$3,'Ingredients Backend'!$AG48:$EM48)&gt;=1,1,0)*$H49</f>
        <v>0</v>
      </c>
      <c r="AW49">
        <f>IF(SUMIF('Ingredients Backend'!$AG$1:$EM$1,AW$3,'Ingredients Backend'!$AG48:$EM48)&gt;=1,1,0)*$H49</f>
        <v>0</v>
      </c>
      <c r="AX49">
        <f>IF(SUMIF('Ingredients Backend'!$AG$1:$EM$1,AX$3,'Ingredients Backend'!$AG48:$EM48)&gt;=1,1,0)*$H49</f>
        <v>0</v>
      </c>
      <c r="AY49">
        <f>IF(SUMIF('Ingredients Backend'!$AG$1:$EM$1,AY$3,'Ingredients Backend'!$AG48:$EM48)&gt;=1,1,0)*$H49</f>
        <v>0</v>
      </c>
      <c r="AZ49">
        <f>IF(SUMIF('Ingredients Backend'!$AG$1:$EM$1,AZ$3,'Ingredients Backend'!$AG48:$EM48)&gt;=1,1,0)*$H49</f>
        <v>0</v>
      </c>
      <c r="BA49">
        <f>IF(SUMIF('Ingredients Backend'!$AG$1:$EM$1,BA$3,'Ingredients Backend'!$AG48:$EM48)&gt;=1,1,0)*$H49</f>
        <v>0</v>
      </c>
      <c r="BB49">
        <f>IF(SUMIF('Ingredients Backend'!$AG$1:$EM$1,BB$3,'Ingredients Backend'!$AG48:$EM48)&gt;=1,1,0)*$H49</f>
        <v>0</v>
      </c>
      <c r="BC49">
        <f>IF(SUMIF('Ingredients Backend'!$AG$1:$EM$1,BC$3,'Ingredients Backend'!$AG48:$EM48)&gt;=1,1,0)*$H49</f>
        <v>138406.69</v>
      </c>
      <c r="BD49">
        <f>IF(SUMIF('Ingredients Backend'!$AG$1:$EM$1,BD$3,'Ingredients Backend'!$AG48:$EM48)&gt;=1,1,0)*$H49</f>
        <v>138406.69</v>
      </c>
      <c r="BE49">
        <f>IF(SUMIF('Ingredients Backend'!$AG$1:$EM$1,BE$3,'Ingredients Backend'!$AG48:$EM48)&gt;=1,1,0)*$H49</f>
        <v>0</v>
      </c>
      <c r="BF49">
        <f>IF(SUMIF('Ingredients Backend'!$AG$1:$EM$1,BF$3,'Ingredients Backend'!$AG48:$EM48)&gt;=1,1,0)*$H49</f>
        <v>0</v>
      </c>
      <c r="BG49">
        <f>IF(SUMIF('Ingredients Backend'!$AG$1:$EM$1,BG$3,'Ingredients Backend'!$AG48:$EM48)&gt;=1,1,0)*$H49</f>
        <v>0</v>
      </c>
      <c r="BH49">
        <f>IF(SUMIF('Ingredients Backend'!$AG$1:$EM$1,BH$3,'Ingredients Backend'!$AG48:$EM48)&gt;=1,1,0)*$H49</f>
        <v>0</v>
      </c>
      <c r="BI49">
        <f>IF(SUMIF('Ingredients Backend'!$AG$1:$EM$1,BI$3,'Ingredients Backend'!$AG48:$EM48)&gt;=1,1,0)*$H49</f>
        <v>0</v>
      </c>
      <c r="BJ49">
        <f>IF(SUMIF('Ingredients Backend'!$AG$1:$EM$1,BJ$3,'Ingredients Backend'!$AG48:$EM48)&gt;=1,1,0)*$H49</f>
        <v>0</v>
      </c>
      <c r="BK49">
        <f>IF(SUMIF('Ingredients Backend'!$AG$1:$EM$1,BK$3,'Ingredients Backend'!$AG48:$EM48)&gt;=1,1,0)*$H49</f>
        <v>138406.69</v>
      </c>
      <c r="BL49">
        <f>IF(SUMIF('Ingredients Backend'!$AG$1:$EM$1,BL$3,'Ingredients Backend'!$AG48:$EM48)&gt;=1,1,0)*$H49</f>
        <v>0</v>
      </c>
      <c r="BM49">
        <f>IF(SUMIF('Ingredients Backend'!$AG$1:$EM$1,BM$3,'Ingredients Backend'!$AG48:$EM48)&gt;=1,1,0)*$H49</f>
        <v>0</v>
      </c>
      <c r="BN49">
        <f>IF(SUMIF('Ingredients Backend'!$AG$1:$EM$1,BN$3,'Ingredients Backend'!$AG48:$EM48)&gt;=1,1,0)*$H49</f>
        <v>0</v>
      </c>
      <c r="BO49">
        <f>IF(SUMIF('Ingredients Backend'!$AG$1:$EM$1,BO$3,'Ingredients Backend'!$AG48:$EM48)&gt;=1,1,0)*$H49</f>
        <v>0</v>
      </c>
      <c r="BP49">
        <f>IF(SUMIF('Ingredients Backend'!$AG$1:$EM$1,BP$3,'Ingredients Backend'!$AG48:$EM48)&gt;=1,1,0)*$H49</f>
        <v>138406.69</v>
      </c>
      <c r="BQ49">
        <f>IF(SUMIF('Ingredients Backend'!$AG$1:$EM$1,BQ$3,'Ingredients Backend'!$AG48:$EM48)&gt;=1,1,0)*$H49</f>
        <v>138406.69</v>
      </c>
      <c r="BR49">
        <f>IF(SUMIF('Ingredients Backend'!$AG$1:$EM$1,BR$3,'Ingredients Backend'!$AG48:$EM48)&gt;=1,1,0)*$H49</f>
        <v>0</v>
      </c>
      <c r="BS49">
        <f>IF(SUMIF('Ingredients Backend'!$AG$1:$EM$1,BS$3,'Ingredients Backend'!$AG48:$EM48)&gt;=1,1,0)*$H49</f>
        <v>0</v>
      </c>
      <c r="BT49">
        <f>IF(SUMIF('Ingredients Backend'!$AG$1:$EM$1,BT$3,'Ingredients Backend'!$AG48:$EM48)&gt;=1,1,0)*$H49</f>
        <v>0</v>
      </c>
      <c r="BU49">
        <f>IF(SUMIF('Ingredients Backend'!$AG$1:$EM$1,BU$3,'Ingredients Backend'!$AG48:$EM48)&gt;=1,1,0)*$H49</f>
        <v>0</v>
      </c>
      <c r="BV49">
        <f>IF(SUMIF('Ingredients Backend'!$AG$1:$EM$1,BV$3,'Ingredients Backend'!$AG48:$EM48)&gt;=1,1,0)*$H49</f>
        <v>0</v>
      </c>
      <c r="BW49">
        <f>IF(SUMIF('Ingredients Backend'!$AG$1:$EM$1,BW$3,'Ingredients Backend'!$AG48:$EM48)&gt;=1,1,0)*$H49</f>
        <v>0</v>
      </c>
      <c r="BX49">
        <f>IF(SUMIF('Ingredients Backend'!$AG$1:$EM$1,BX$3,'Ingredients Backend'!$AG48:$EM48)&gt;=1,1,0)*$H49</f>
        <v>0</v>
      </c>
      <c r="BY49">
        <f>IF(SUMIF('Ingredients Backend'!$AG$1:$EM$1,BY$3,'Ingredients Backend'!$AG48:$EM48)&gt;=1,1,0)*$H49</f>
        <v>0</v>
      </c>
      <c r="BZ49">
        <f>IF(SUMIF('Ingredients Backend'!$AG$1:$EM$1,BZ$3,'Ingredients Backend'!$AG48:$EM48)&gt;=1,1,0)*$H49</f>
        <v>0</v>
      </c>
      <c r="CA49">
        <f>IF(SUMIF('Ingredients Backend'!$AG$1:$EM$1,CA$3,'Ingredients Backend'!$AG48:$EM48)&gt;=1,1,0)*$H49</f>
        <v>0</v>
      </c>
      <c r="CB49">
        <f>IF(SUMIF('Ingredients Backend'!$AG$1:$EM$1,CB$3,'Ingredients Backend'!$AG48:$EM48)&gt;=1,1,0)*$H49</f>
        <v>0</v>
      </c>
      <c r="CC49">
        <f>IF(SUMIF('Ingredients Backend'!$AG$1:$EM$1,CC$3,'Ingredients Backend'!$AG48:$EM48)&gt;=1,1,0)*$H49</f>
        <v>0</v>
      </c>
      <c r="CD49">
        <f>IF(SUMIF('Ingredients Backend'!$AG$1:$EM$1,CD$3,'Ingredients Backend'!$AG48:$EM48)&gt;=1,1,0)*$H49</f>
        <v>0</v>
      </c>
      <c r="CE49">
        <f>IF(SUMIF('Ingredients Backend'!$AG$1:$EM$1,CE$3,'Ingredients Backend'!$AG48:$EM48)&gt;=1,1,0)*$H49</f>
        <v>0</v>
      </c>
      <c r="CF49">
        <f>IF(SUMIF('Ingredients Backend'!$AG$1:$EM$1,CF$3,'Ingredients Backend'!$AG48:$EM48)&gt;=1,1,0)*$H49</f>
        <v>138406.69</v>
      </c>
      <c r="CG49">
        <f>IF(SUMIF('Ingredients Backend'!$AG$1:$EM$1,CG$3,'Ingredients Backend'!$AG48:$EM48)&gt;=1,1,0)*$H49</f>
        <v>0</v>
      </c>
      <c r="CH49">
        <f>IF(SUMIF('Ingredients Backend'!$AG$1:$EM$1,CH$3,'Ingredients Backend'!$AG48:$EM48)&gt;=1,1,0)*$H49</f>
        <v>138406.69</v>
      </c>
      <c r="CI49">
        <f>IF(SUMIF('Ingredients Backend'!$AG$1:$EM$1,CI$3,'Ingredients Backend'!$AG48:$EM48)&gt;=1,1,0)*$H49</f>
        <v>138406.69</v>
      </c>
      <c r="CJ49">
        <f>IF(SUMIF('Ingredients Backend'!$AG$1:$EM$1,CJ$3,'Ingredients Backend'!$AG48:$EM48)&gt;=1,1,0)*$H49</f>
        <v>0</v>
      </c>
      <c r="CK49">
        <f>IF(SUMIF('Ingredients Backend'!$AG$1:$EM$1,CK$3,'Ingredients Backend'!$AG48:$EM48)&gt;=1,1,0)*$H49</f>
        <v>0</v>
      </c>
      <c r="CL49">
        <f>IF(SUMIF('Ingredients Backend'!$AG$1:$EM$1,CL$3,'Ingredients Backend'!$AG48:$EM48)&gt;=1,1,0)*$H49</f>
        <v>0</v>
      </c>
      <c r="CM49">
        <f>IF(SUMIF('Ingredients Backend'!$AG$1:$EM$1,CM$3,'Ingredients Backend'!$AG48:$EM48)&gt;=1,1,0)*$H49</f>
        <v>0</v>
      </c>
      <c r="CN49">
        <f>IF(SUMIF('Ingredients Backend'!$AG$1:$EM$1,CN$3,'Ingredients Backend'!$AG48:$EM48)&gt;=1,1,0)*$H49</f>
        <v>0</v>
      </c>
      <c r="CO49">
        <f>IF(SUMIF('Ingredients Backend'!$AG$1:$EM$1,CO$3,'Ingredients Backend'!$AG48:$EM48)&gt;=1,1,0)*$H49</f>
        <v>0</v>
      </c>
      <c r="CP49">
        <f>IF(SUMIF('Ingredients Backend'!$AG$1:$EM$1,CP$3,'Ingredients Backend'!$AG48:$EM48)&gt;=1,1,0)*$H49</f>
        <v>0</v>
      </c>
      <c r="CQ49">
        <f>IF(SUMIF('Ingredients Backend'!$AG$1:$EM$1,CQ$3,'Ingredients Backend'!$AG48:$EM48)&gt;=1,1,0)*$H49</f>
        <v>0</v>
      </c>
      <c r="CR49">
        <f>IF(SUMIF('Ingredients Backend'!$AG$1:$EM$1,CR$3,'Ingredients Backend'!$AG48:$EM48)&gt;=1,1,0)*$H49</f>
        <v>0</v>
      </c>
      <c r="CS49">
        <f>IF(SUMIF('Ingredients Backend'!$AG$1:$EM$1,CS$3,'Ingredients Backend'!$AG48:$EM48)&gt;=1,1,0)*$H49</f>
        <v>0</v>
      </c>
      <c r="CT49">
        <f>IF(SUMIF('Ingredients Backend'!$AG$1:$EM$1,CT$3,'Ingredients Backend'!$AG48:$EM48)&gt;=1,1,0)*$H49</f>
        <v>0</v>
      </c>
      <c r="CU49">
        <f>IF(SUMIF('Ingredients Backend'!$AG$1:$EM$1,CU$3,'Ingredients Backend'!$AG48:$EM48)&gt;=1,1,0)*$H49</f>
        <v>0</v>
      </c>
      <c r="CV49">
        <f>IF(SUMIF('Ingredients Backend'!$AG$1:$EM$1,CV$3,'Ingredients Backend'!$AG48:$EM48)&gt;=1,1,0)*$H49</f>
        <v>0</v>
      </c>
      <c r="CW49">
        <f>IF(SUMIF('Ingredients Backend'!$AG$1:$EM$1,CW$3,'Ingredients Backend'!$AG48:$EM48)&gt;=1,1,0)*$H49</f>
        <v>0</v>
      </c>
      <c r="CX49">
        <f>IF(SUMIF('Ingredients Backend'!$AG$1:$EM$1,CX$3,'Ingredients Backend'!$AG48:$EM48)&gt;=1,1,0)*$H49</f>
        <v>0</v>
      </c>
      <c r="CY49">
        <f>IF(SUMIF('Ingredients Backend'!$AG$1:$EM$1,CY$3,'Ingredients Backend'!$AG48:$EM48)&gt;=1,1,0)*$H49</f>
        <v>138406.69</v>
      </c>
      <c r="CZ49">
        <f>IF(SUMIF('Ingredients Backend'!$AG$1:$EM$1,CZ$3,'Ingredients Backend'!$AG48:$EM48)&gt;=1,1,0)*$H49</f>
        <v>0</v>
      </c>
      <c r="DA49">
        <f>IF(SUMIF('Ingredients Backend'!$AG$1:$EM$1,DA$3,'Ingredients Backend'!$AG48:$EM48)&gt;=1,1,0)*$H49</f>
        <v>138406.69</v>
      </c>
      <c r="DB49">
        <f>IF(SUMIF('Ingredients Backend'!$AG$1:$EM$1,DB$3,'Ingredients Backend'!$AG48:$EM48)&gt;=1,1,0)*$H49</f>
        <v>0</v>
      </c>
      <c r="DC49">
        <f>IF(SUMIF('Ingredients Backend'!$AG$1:$EM$1,DC$3,'Ingredients Backend'!$AG48:$EM48)&gt;=1,1,0)*$H49</f>
        <v>0</v>
      </c>
      <c r="DD49">
        <f>IF(SUMIF('Ingredients Backend'!$AG$1:$EM$1,DD$3,'Ingredients Backend'!$AG48:$EM48)&gt;=1,1,0)*$H49</f>
        <v>0</v>
      </c>
      <c r="DE49">
        <f>IF(SUMIF('Ingredients Backend'!$AG$1:$EM$1,DE$3,'Ingredients Backend'!$AG48:$EM48)&gt;=1,1,0)*$H49</f>
        <v>0</v>
      </c>
      <c r="DF49">
        <f>IF(SUMIF('Ingredients Backend'!$AG$1:$EM$1,DF$3,'Ingredients Backend'!$AG48:$EM48)&gt;=1,1,0)*$H49</f>
        <v>0</v>
      </c>
      <c r="DG49">
        <f>IF(SUMIF('Ingredients Backend'!$AG$1:$EM$1,DG$3,'Ingredients Backend'!$AG48:$EM48)&gt;=1,1,0)*$H49</f>
        <v>0</v>
      </c>
      <c r="DH49">
        <f>IF(SUMIF('Ingredients Backend'!$AG$1:$EM$1,DH$3,'Ingredients Backend'!$AG48:$EM48)&gt;=1,1,0)*$H49</f>
        <v>0</v>
      </c>
      <c r="DI49">
        <f>IF(SUMIF('Ingredients Backend'!$AG$1:$EM$1,DI$3,'Ingredients Backend'!$AG48:$EM48)&gt;=1,1,0)*$H49</f>
        <v>138406.69</v>
      </c>
      <c r="DJ49">
        <f>IF(SUMIF('Ingredients Backend'!$AG$1:$EM$1,DJ$3,'Ingredients Backend'!$AG48:$EM48)&gt;=1,1,0)*$H49</f>
        <v>0</v>
      </c>
      <c r="DK49">
        <f>IF(SUMIF('Ingredients Backend'!$AG$1:$EM$1,DK$3,'Ingredients Backend'!$AG48:$EM48)&gt;=1,1,0)*$H49</f>
        <v>0</v>
      </c>
      <c r="DL49">
        <f>IF(SUMIF('Ingredients Backend'!$AG$1:$EM$1,DL$3,'Ingredients Backend'!$AG48:$EM48)&gt;=1,1,0)*$H49</f>
        <v>0</v>
      </c>
    </row>
    <row r="50" spans="1:116">
      <c r="A50" s="9" t="str">
        <f>_xlfn.XLOOKUP($E50,'Copy of Raw Data'!$E:$E,'Copy of Raw Data'!A:A,"ERROR",0,1)</f>
        <v>US</v>
      </c>
      <c r="B50" s="9" t="str">
        <f>_xlfn.XLOOKUP($E50,'Copy of Raw Data'!$E:$E,'Copy of Raw Data'!B:B,"ERROR",0,1)</f>
        <v>Hair Mousses</v>
      </c>
      <c r="C50" s="9" t="str">
        <f>_xlfn.XLOOKUP($E50,'Copy of Raw Data'!$E:$E,'Copy of Raw Data'!C:C,"ERROR",0,1)</f>
        <v>Avenue Man</v>
      </c>
      <c r="D50" s="9" t="str">
        <f>_xlfn.XLOOKUP($E50,'Copy of Raw Data'!$E:$E,'Copy of Raw Data'!D:D,"ERROR",0,1)</f>
        <v>www.amazon.com/dp/B07VDGFBDF</v>
      </c>
      <c r="E50" s="9" t="s">
        <v>210</v>
      </c>
      <c r="F50" s="9" t="str">
        <f>_xlfn.XLOOKUP($E50,'Copy of Raw Data'!$E:$E,'Copy of Raw Data'!F:F,"ERROR",0,1)</f>
        <v>Avenue Man Sculpting Foam for Men (7oz) - Firm Hold Volumizing Hair Mousse with Herbal Extracts Styling Hair Products - Alcohol and Paraben-Free Hair Volumizer - Made in the USA (7.0 oz)</v>
      </c>
      <c r="G50" s="9">
        <f>_xlfn.XLOOKUP($E50,'Copy of Raw Data'!$E:$E,'Copy of Raw Data'!G:G,"ERROR",0,1)</f>
        <v>6701</v>
      </c>
      <c r="H50" s="9">
        <f>_xlfn.XLOOKUP($E50,'Copy of Raw Data'!$E:$E,'Copy of Raw Data'!H:H,"ERROR",0,1)</f>
        <v>136463.61</v>
      </c>
      <c r="I50" s="9">
        <f>_xlfn.XLOOKUP($E50,'Copy of Raw Data'!$E:$E,'Copy of Raw Data'!I:I,"ERROR",0,1)</f>
        <v>0.00541573937118174</v>
      </c>
      <c r="J50" s="9" t="str">
        <f>_xlfn.XLOOKUP($E50,'Copy of Raw Data'!$E:$E,'Copy of Raw Data'!J:J,"ERROR",0,1)</f>
        <v>Yes</v>
      </c>
      <c r="K50" s="15"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20 to 30</v>
      </c>
      <c r="L50" s="9">
        <f>_xlfn.XLOOKUP($E50,'Copy of Raw Data'!$E:$E,'Copy of Raw Data'!L:L,"ERROR",0,1)</f>
        <v>20.38</v>
      </c>
      <c r="M50" s="15"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20 to 30</v>
      </c>
      <c r="N50" s="9">
        <f>_xlfn.XLOOKUP($E50,'Copy of Raw Data'!$E:$E,'Copy of Raw Data'!N:N,"ERROR",0,1)</f>
        <v>28.94</v>
      </c>
      <c r="O50" s="15"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25% to 30%</v>
      </c>
      <c r="P50" s="16">
        <f t="shared" si="2"/>
        <v>0.295784381478922</v>
      </c>
      <c r="Q50" s="9">
        <f>_xlfn.XLOOKUP($E50,'Copy of Raw Data'!$E:$E,'Copy of Raw Data'!Q:Q,"ERROR",0,1)</f>
        <v>7</v>
      </c>
      <c r="R50" s="9" t="str">
        <f>_xlfn.XLOOKUP($E50,'Copy of Raw Data'!$E:$E,'Copy of Raw Data'!R:R,"ERROR",0,1)</f>
        <v>oz</v>
      </c>
      <c r="S50" s="17">
        <f t="shared" si="3"/>
        <v>2.91142857142857</v>
      </c>
      <c r="T50" s="9" t="str">
        <f t="array" ref="T50">_xlfn.IFS(AND(S50&gt;0,S50&lt;=0.05),"0 to 0.05",AND(S50&gt;0.05,S50&lt;=0.1),"0.05 to 0.1",AND(S50&gt;0.1,S50&lt;=0.2),"0.1 to 0.2",AND(S50&gt;0.2,S50&lt;=0.3),"0.2 to 0.3",AND(S50&gt;0.3,S50&lt;=0.4),"0.3 to 0.4",AND(S50&gt;0.4,S50&lt;=0.5),"0.4 to 0.5",AND(S50&gt;0.5,S50&lt;=0.75),"0.5 to 0.75",AND(S50&gt;0.75,S50&lt;=1),"0.75 to 1",AND(S50&gt;1,S50&lt;=2),"1 to 2",AND(S50&gt;2,S50&lt;=3),"2 to 3",AND(S50&gt;3,S50&lt;=4),"3 to 4",AND(S50&gt;4,S50&lt;=5),"4 to 5",AND(S50&gt;5,S50&lt;=10),"5 to 10",S50&gt;10,"10+")</f>
        <v>2 to 3</v>
      </c>
      <c r="U50" s="17"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0.1 to 0.2</v>
      </c>
      <c r="V50" s="17">
        <f t="shared" si="4"/>
        <v>0.139813517561235</v>
      </c>
      <c r="W50" s="17"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7">
        <f t="shared" si="5"/>
        <v>0.0984588627469926</v>
      </c>
      <c r="Y50" s="9"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17">
        <f t="array" ref="Z50">_xlfn.IFS(AA50="oz",_xlfn.IFS(R50="oz",Q50,R50="fl oz",Q50*1.04,R50="ml",Q50*0.0338),AA50="fl oz",_xlfn.IFS(R50="oz",Q50/1.04,R50="fl oz",Q50,R50="ml",Q50*0.0338/1.04),AA50="ml",_xlfn.IFS(R50="oz",Q50/0.0338,R50="fl oz",Q50*1.04/0.0338,R50="ml",Q50))</f>
        <v>7</v>
      </c>
      <c r="AA50" s="9" t="str">
        <f>_xlfn.XLOOKUP($E50,'Copy of Raw Data'!$E:$E,'Copy of Raw Data'!AA:AA,"ERROR",0,1)</f>
        <v>oz</v>
      </c>
      <c r="AB50" s="9" t="str">
        <f>_xlfn.XLOOKUP($E50,'Copy of Raw Data'!$E:$E,'Copy of Raw Data'!AB:AB,"ERROR",0,1)</f>
        <v>Pump Bottle</v>
      </c>
      <c r="AC50" s="9" t="str">
        <f>_xlfn.XLOOKUP($E50,'Copy of Raw Data'!$E:$E,'Copy of Raw Data'!AC:AC,"ERROR",0,1)</f>
        <v>Pack of 1</v>
      </c>
      <c r="AD50" s="9" t="str">
        <f>_xlfn.XLOOKUP($E50,'Copy of Raw Data'!$E:$E,'Copy of Raw Data'!AD:AD,"ERROR",0,1)</f>
        <v>Hold, Volumizing, Thickening, Fast Drying, Nourishing, Frizz Control, Color Protection, UV Protection</v>
      </c>
      <c r="AE50" s="9" t="str">
        <f>_xlfn.XLOOKUP($E50,'Copy of Raw Data'!$E:$E,'Copy of Raw Data'!AO:AO,"ERROR",0,1)</f>
        <v>Paraben Free, Alcohol Free, Sulfate Free</v>
      </c>
      <c r="AF50" s="9" t="str">
        <f>_xlfn.XLOOKUP($E50,'Copy of Raw Data'!$E:$E,'Copy of Raw Data'!AZ:AZ,"ERROR",0,1)</f>
        <v>Lemon, Tea, Wheat, Sunflower, Palm</v>
      </c>
      <c r="AG50">
        <f>IF(SUMIF('Ingredients Backend'!$AG$1:$EM$1,AG$3,'Ingredients Backend'!$AG49:$EM49)&gt;=1,1,0)*$H50</f>
        <v>0</v>
      </c>
      <c r="AH50">
        <f>IF(SUMIF('Ingredients Backend'!$AG$1:$EM$1,AH$3,'Ingredients Backend'!$AG49:$EM49)&gt;=1,1,0)*$H50</f>
        <v>0</v>
      </c>
      <c r="AI50">
        <f>IF(SUMIF('Ingredients Backend'!$AG$1:$EM$1,AI$3,'Ingredients Backend'!$AG49:$EM49)&gt;=1,1,0)*$H50</f>
        <v>0</v>
      </c>
      <c r="AJ50">
        <f>IF(SUMIF('Ingredients Backend'!$AG$1:$EM$1,AJ$3,'Ingredients Backend'!$AG49:$EM49)&gt;=1,1,0)*$H50</f>
        <v>0</v>
      </c>
      <c r="AK50">
        <f>IF(SUMIF('Ingredients Backend'!$AG$1:$EM$1,AK$3,'Ingredients Backend'!$AG49:$EM49)&gt;=1,1,0)*$H50</f>
        <v>0</v>
      </c>
      <c r="AL50">
        <f>IF(SUMIF('Ingredients Backend'!$AG$1:$EM$1,AL$3,'Ingredients Backend'!$AG49:$EM49)&gt;=1,1,0)*$H50</f>
        <v>0</v>
      </c>
      <c r="AM50">
        <f>IF(SUMIF('Ingredients Backend'!$AG$1:$EM$1,AM$3,'Ingredients Backend'!$AG49:$EM49)&gt;=1,1,0)*$H50</f>
        <v>0</v>
      </c>
      <c r="AN50">
        <f>IF(SUMIF('Ingredients Backend'!$AG$1:$EM$1,AN$3,'Ingredients Backend'!$AG49:$EM49)&gt;=1,1,0)*$H50</f>
        <v>0</v>
      </c>
      <c r="AO50">
        <f>IF(SUMIF('Ingredients Backend'!$AG$1:$EM$1,AO$3,'Ingredients Backend'!$AG49:$EM49)&gt;=1,1,0)*$H50</f>
        <v>0</v>
      </c>
      <c r="AP50">
        <f>IF(SUMIF('Ingredients Backend'!$AG$1:$EM$1,AP$3,'Ingredients Backend'!$AG49:$EM49)&gt;=1,1,0)*$H50</f>
        <v>0</v>
      </c>
      <c r="AQ50">
        <f>IF(SUMIF('Ingredients Backend'!$AG$1:$EM$1,AQ$3,'Ingredients Backend'!$AG49:$EM49)&gt;=1,1,0)*$H50</f>
        <v>0</v>
      </c>
      <c r="AR50">
        <f>IF(SUMIF('Ingredients Backend'!$AG$1:$EM$1,AR$3,'Ingredients Backend'!$AG49:$EM49)&gt;=1,1,0)*$H50</f>
        <v>0</v>
      </c>
      <c r="AS50">
        <f>IF(SUMIF('Ingredients Backend'!$AG$1:$EM$1,AS$3,'Ingredients Backend'!$AG49:$EM49)&gt;=1,1,0)*$H50</f>
        <v>0</v>
      </c>
      <c r="AT50">
        <f>IF(SUMIF('Ingredients Backend'!$AG$1:$EM$1,AT$3,'Ingredients Backend'!$AG49:$EM49)&gt;=1,1,0)*$H50</f>
        <v>0</v>
      </c>
      <c r="AU50">
        <f>IF(SUMIF('Ingredients Backend'!$AG$1:$EM$1,AU$3,'Ingredients Backend'!$AG49:$EM49)&gt;=1,1,0)*$H50</f>
        <v>0</v>
      </c>
      <c r="AV50">
        <f>IF(SUMIF('Ingredients Backend'!$AG$1:$EM$1,AV$3,'Ingredients Backend'!$AG49:$EM49)&gt;=1,1,0)*$H50</f>
        <v>0</v>
      </c>
      <c r="AW50">
        <f>IF(SUMIF('Ingredients Backend'!$AG$1:$EM$1,AW$3,'Ingredients Backend'!$AG49:$EM49)&gt;=1,1,0)*$H50</f>
        <v>0</v>
      </c>
      <c r="AX50">
        <f>IF(SUMIF('Ingredients Backend'!$AG$1:$EM$1,AX$3,'Ingredients Backend'!$AG49:$EM49)&gt;=1,1,0)*$H50</f>
        <v>0</v>
      </c>
      <c r="AY50">
        <f>IF(SUMIF('Ingredients Backend'!$AG$1:$EM$1,AY$3,'Ingredients Backend'!$AG49:$EM49)&gt;=1,1,0)*$H50</f>
        <v>0</v>
      </c>
      <c r="AZ50">
        <f>IF(SUMIF('Ingredients Backend'!$AG$1:$EM$1,AZ$3,'Ingredients Backend'!$AG49:$EM49)&gt;=1,1,0)*$H50</f>
        <v>0</v>
      </c>
      <c r="BA50">
        <f>IF(SUMIF('Ingredients Backend'!$AG$1:$EM$1,BA$3,'Ingredients Backend'!$AG49:$EM49)&gt;=1,1,0)*$H50</f>
        <v>0</v>
      </c>
      <c r="BB50">
        <f>IF(SUMIF('Ingredients Backend'!$AG$1:$EM$1,BB$3,'Ingredients Backend'!$AG49:$EM49)&gt;=1,1,0)*$H50</f>
        <v>0</v>
      </c>
      <c r="BC50">
        <f>IF(SUMIF('Ingredients Backend'!$AG$1:$EM$1,BC$3,'Ingredients Backend'!$AG49:$EM49)&gt;=1,1,0)*$H50</f>
        <v>0</v>
      </c>
      <c r="BD50">
        <f>IF(SUMIF('Ingredients Backend'!$AG$1:$EM$1,BD$3,'Ingredients Backend'!$AG49:$EM49)&gt;=1,1,0)*$H50</f>
        <v>0</v>
      </c>
      <c r="BE50">
        <f>IF(SUMIF('Ingredients Backend'!$AG$1:$EM$1,BE$3,'Ingredients Backend'!$AG49:$EM49)&gt;=1,1,0)*$H50</f>
        <v>0</v>
      </c>
      <c r="BF50">
        <f>IF(SUMIF('Ingredients Backend'!$AG$1:$EM$1,BF$3,'Ingredients Backend'!$AG49:$EM49)&gt;=1,1,0)*$H50</f>
        <v>0</v>
      </c>
      <c r="BG50">
        <f>IF(SUMIF('Ingredients Backend'!$AG$1:$EM$1,BG$3,'Ingredients Backend'!$AG49:$EM49)&gt;=1,1,0)*$H50</f>
        <v>0</v>
      </c>
      <c r="BH50">
        <f>IF(SUMIF('Ingredients Backend'!$AG$1:$EM$1,BH$3,'Ingredients Backend'!$AG49:$EM49)&gt;=1,1,0)*$H50</f>
        <v>0</v>
      </c>
      <c r="BI50">
        <f>IF(SUMIF('Ingredients Backend'!$AG$1:$EM$1,BI$3,'Ingredients Backend'!$AG49:$EM49)&gt;=1,1,0)*$H50</f>
        <v>0</v>
      </c>
      <c r="BJ50">
        <f>IF(SUMIF('Ingredients Backend'!$AG$1:$EM$1,BJ$3,'Ingredients Backend'!$AG49:$EM49)&gt;=1,1,0)*$H50</f>
        <v>0</v>
      </c>
      <c r="BK50">
        <f>IF(SUMIF('Ingredients Backend'!$AG$1:$EM$1,BK$3,'Ingredients Backend'!$AG49:$EM49)&gt;=1,1,0)*$H50</f>
        <v>0</v>
      </c>
      <c r="BL50">
        <f>IF(SUMIF('Ingredients Backend'!$AG$1:$EM$1,BL$3,'Ingredients Backend'!$AG49:$EM49)&gt;=1,1,0)*$H50</f>
        <v>0</v>
      </c>
      <c r="BM50">
        <f>IF(SUMIF('Ingredients Backend'!$AG$1:$EM$1,BM$3,'Ingredients Backend'!$AG49:$EM49)&gt;=1,1,0)*$H50</f>
        <v>0</v>
      </c>
      <c r="BN50">
        <f>IF(SUMIF('Ingredients Backend'!$AG$1:$EM$1,BN$3,'Ingredients Backend'!$AG49:$EM49)&gt;=1,1,0)*$H50</f>
        <v>0</v>
      </c>
      <c r="BO50">
        <f>IF(SUMIF('Ingredients Backend'!$AG$1:$EM$1,BO$3,'Ingredients Backend'!$AG49:$EM49)&gt;=1,1,0)*$H50</f>
        <v>0</v>
      </c>
      <c r="BP50">
        <f>IF(SUMIF('Ingredients Backend'!$AG$1:$EM$1,BP$3,'Ingredients Backend'!$AG49:$EM49)&gt;=1,1,0)*$H50</f>
        <v>0</v>
      </c>
      <c r="BQ50">
        <f>IF(SUMIF('Ingredients Backend'!$AG$1:$EM$1,BQ$3,'Ingredients Backend'!$AG49:$EM49)&gt;=1,1,0)*$H50</f>
        <v>0</v>
      </c>
      <c r="BR50">
        <f>IF(SUMIF('Ingredients Backend'!$AG$1:$EM$1,BR$3,'Ingredients Backend'!$AG49:$EM49)&gt;=1,1,0)*$H50</f>
        <v>0</v>
      </c>
      <c r="BS50">
        <f>IF(SUMIF('Ingredients Backend'!$AG$1:$EM$1,BS$3,'Ingredients Backend'!$AG49:$EM49)&gt;=1,1,0)*$H50</f>
        <v>0</v>
      </c>
      <c r="BT50">
        <f>IF(SUMIF('Ingredients Backend'!$AG$1:$EM$1,BT$3,'Ingredients Backend'!$AG49:$EM49)&gt;=1,1,0)*$H50</f>
        <v>0</v>
      </c>
      <c r="BU50">
        <f>IF(SUMIF('Ingredients Backend'!$AG$1:$EM$1,BU$3,'Ingredients Backend'!$AG49:$EM49)&gt;=1,1,0)*$H50</f>
        <v>0</v>
      </c>
      <c r="BV50">
        <f>IF(SUMIF('Ingredients Backend'!$AG$1:$EM$1,BV$3,'Ingredients Backend'!$AG49:$EM49)&gt;=1,1,0)*$H50</f>
        <v>0</v>
      </c>
      <c r="BW50">
        <f>IF(SUMIF('Ingredients Backend'!$AG$1:$EM$1,BW$3,'Ingredients Backend'!$AG49:$EM49)&gt;=1,1,0)*$H50</f>
        <v>136463.61</v>
      </c>
      <c r="BX50">
        <f>IF(SUMIF('Ingredients Backend'!$AG$1:$EM$1,BX$3,'Ingredients Backend'!$AG49:$EM49)&gt;=1,1,0)*$H50</f>
        <v>0</v>
      </c>
      <c r="BY50">
        <f>IF(SUMIF('Ingredients Backend'!$AG$1:$EM$1,BY$3,'Ingredients Backend'!$AG49:$EM49)&gt;=1,1,0)*$H50</f>
        <v>0</v>
      </c>
      <c r="BZ50">
        <f>IF(SUMIF('Ingredients Backend'!$AG$1:$EM$1,BZ$3,'Ingredients Backend'!$AG49:$EM49)&gt;=1,1,0)*$H50</f>
        <v>0</v>
      </c>
      <c r="CA50">
        <f>IF(SUMIF('Ingredients Backend'!$AG$1:$EM$1,CA$3,'Ingredients Backend'!$AG49:$EM49)&gt;=1,1,0)*$H50</f>
        <v>0</v>
      </c>
      <c r="CB50">
        <f>IF(SUMIF('Ingredients Backend'!$AG$1:$EM$1,CB$3,'Ingredients Backend'!$AG49:$EM49)&gt;=1,1,0)*$H50</f>
        <v>0</v>
      </c>
      <c r="CC50">
        <f>IF(SUMIF('Ingredients Backend'!$AG$1:$EM$1,CC$3,'Ingredients Backend'!$AG49:$EM49)&gt;=1,1,0)*$H50</f>
        <v>0</v>
      </c>
      <c r="CD50">
        <f>IF(SUMIF('Ingredients Backend'!$AG$1:$EM$1,CD$3,'Ingredients Backend'!$AG49:$EM49)&gt;=1,1,0)*$H50</f>
        <v>0</v>
      </c>
      <c r="CE50">
        <f>IF(SUMIF('Ingredients Backend'!$AG$1:$EM$1,CE$3,'Ingredients Backend'!$AG49:$EM49)&gt;=1,1,0)*$H50</f>
        <v>0</v>
      </c>
      <c r="CF50">
        <f>IF(SUMIF('Ingredients Backend'!$AG$1:$EM$1,CF$3,'Ingredients Backend'!$AG49:$EM49)&gt;=1,1,0)*$H50</f>
        <v>0</v>
      </c>
      <c r="CG50">
        <f>IF(SUMIF('Ingredients Backend'!$AG$1:$EM$1,CG$3,'Ingredients Backend'!$AG49:$EM49)&gt;=1,1,0)*$H50</f>
        <v>0</v>
      </c>
      <c r="CH50">
        <f>IF(SUMIF('Ingredients Backend'!$AG$1:$EM$1,CH$3,'Ingredients Backend'!$AG49:$EM49)&gt;=1,1,0)*$H50</f>
        <v>136463.61</v>
      </c>
      <c r="CI50">
        <f>IF(SUMIF('Ingredients Backend'!$AG$1:$EM$1,CI$3,'Ingredients Backend'!$AG49:$EM49)&gt;=1,1,0)*$H50</f>
        <v>0</v>
      </c>
      <c r="CJ50">
        <f>IF(SUMIF('Ingredients Backend'!$AG$1:$EM$1,CJ$3,'Ingredients Backend'!$AG49:$EM49)&gt;=1,1,0)*$H50</f>
        <v>0</v>
      </c>
      <c r="CK50">
        <f>IF(SUMIF('Ingredients Backend'!$AG$1:$EM$1,CK$3,'Ingredients Backend'!$AG49:$EM49)&gt;=1,1,0)*$H50</f>
        <v>0</v>
      </c>
      <c r="CL50">
        <f>IF(SUMIF('Ingredients Backend'!$AG$1:$EM$1,CL$3,'Ingredients Backend'!$AG49:$EM49)&gt;=1,1,0)*$H50</f>
        <v>0</v>
      </c>
      <c r="CM50">
        <f>IF(SUMIF('Ingredients Backend'!$AG$1:$EM$1,CM$3,'Ingredients Backend'!$AG49:$EM49)&gt;=1,1,0)*$H50</f>
        <v>0</v>
      </c>
      <c r="CN50">
        <f>IF(SUMIF('Ingredients Backend'!$AG$1:$EM$1,CN$3,'Ingredients Backend'!$AG49:$EM49)&gt;=1,1,0)*$H50</f>
        <v>0</v>
      </c>
      <c r="CO50">
        <f>IF(SUMIF('Ingredients Backend'!$AG$1:$EM$1,CO$3,'Ingredients Backend'!$AG49:$EM49)&gt;=1,1,0)*$H50</f>
        <v>0</v>
      </c>
      <c r="CP50">
        <f>IF(SUMIF('Ingredients Backend'!$AG$1:$EM$1,CP$3,'Ingredients Backend'!$AG49:$EM49)&gt;=1,1,0)*$H50</f>
        <v>0</v>
      </c>
      <c r="CQ50">
        <f>IF(SUMIF('Ingredients Backend'!$AG$1:$EM$1,CQ$3,'Ingredients Backend'!$AG49:$EM49)&gt;=1,1,0)*$H50</f>
        <v>0</v>
      </c>
      <c r="CR50">
        <f>IF(SUMIF('Ingredients Backend'!$AG$1:$EM$1,CR$3,'Ingredients Backend'!$AG49:$EM49)&gt;=1,1,0)*$H50</f>
        <v>0</v>
      </c>
      <c r="CS50">
        <f>IF(SUMIF('Ingredients Backend'!$AG$1:$EM$1,CS$3,'Ingredients Backend'!$AG49:$EM49)&gt;=1,1,0)*$H50</f>
        <v>0</v>
      </c>
      <c r="CT50">
        <f>IF(SUMIF('Ingredients Backend'!$AG$1:$EM$1,CT$3,'Ingredients Backend'!$AG49:$EM49)&gt;=1,1,0)*$H50</f>
        <v>0</v>
      </c>
      <c r="CU50">
        <f>IF(SUMIF('Ingredients Backend'!$AG$1:$EM$1,CU$3,'Ingredients Backend'!$AG49:$EM49)&gt;=1,1,0)*$H50</f>
        <v>0</v>
      </c>
      <c r="CV50">
        <f>IF(SUMIF('Ingredients Backend'!$AG$1:$EM$1,CV$3,'Ingredients Backend'!$AG49:$EM49)&gt;=1,1,0)*$H50</f>
        <v>0</v>
      </c>
      <c r="CW50">
        <f>IF(SUMIF('Ingredients Backend'!$AG$1:$EM$1,CW$3,'Ingredients Backend'!$AG49:$EM49)&gt;=1,1,0)*$H50</f>
        <v>0</v>
      </c>
      <c r="CX50">
        <f>IF(SUMIF('Ingredients Backend'!$AG$1:$EM$1,CX$3,'Ingredients Backend'!$AG49:$EM49)&gt;=1,1,0)*$H50</f>
        <v>0</v>
      </c>
      <c r="CY50">
        <f>IF(SUMIF('Ingredients Backend'!$AG$1:$EM$1,CY$3,'Ingredients Backend'!$AG49:$EM49)&gt;=1,1,0)*$H50</f>
        <v>0</v>
      </c>
      <c r="CZ50">
        <f>IF(SUMIF('Ingredients Backend'!$AG$1:$EM$1,CZ$3,'Ingredients Backend'!$AG49:$EM49)&gt;=1,1,0)*$H50</f>
        <v>0</v>
      </c>
      <c r="DA50">
        <f>IF(SUMIF('Ingredients Backend'!$AG$1:$EM$1,DA$3,'Ingredients Backend'!$AG49:$EM49)&gt;=1,1,0)*$H50</f>
        <v>136463.61</v>
      </c>
      <c r="DB50">
        <f>IF(SUMIF('Ingredients Backend'!$AG$1:$EM$1,DB$3,'Ingredients Backend'!$AG49:$EM49)&gt;=1,1,0)*$H50</f>
        <v>136463.61</v>
      </c>
      <c r="DC50">
        <f>IF(SUMIF('Ingredients Backend'!$AG$1:$EM$1,DC$3,'Ingredients Backend'!$AG49:$EM49)&gt;=1,1,0)*$H50</f>
        <v>0</v>
      </c>
      <c r="DD50">
        <f>IF(SUMIF('Ingredients Backend'!$AG$1:$EM$1,DD$3,'Ingredients Backend'!$AG49:$EM49)&gt;=1,1,0)*$H50</f>
        <v>0</v>
      </c>
      <c r="DE50">
        <f>IF(SUMIF('Ingredients Backend'!$AG$1:$EM$1,DE$3,'Ingredients Backend'!$AG49:$EM49)&gt;=1,1,0)*$H50</f>
        <v>0</v>
      </c>
      <c r="DF50">
        <f>IF(SUMIF('Ingredients Backend'!$AG$1:$EM$1,DF$3,'Ingredients Backend'!$AG49:$EM49)&gt;=1,1,0)*$H50</f>
        <v>0</v>
      </c>
      <c r="DG50">
        <f>IF(SUMIF('Ingredients Backend'!$AG$1:$EM$1,DG$3,'Ingredients Backend'!$AG49:$EM49)&gt;=1,1,0)*$H50</f>
        <v>0</v>
      </c>
      <c r="DH50">
        <f>IF(SUMIF('Ingredients Backend'!$AG$1:$EM$1,DH$3,'Ingredients Backend'!$AG49:$EM49)&gt;=1,1,0)*$H50</f>
        <v>0</v>
      </c>
      <c r="DI50">
        <f>IF(SUMIF('Ingredients Backend'!$AG$1:$EM$1,DI$3,'Ingredients Backend'!$AG49:$EM49)&gt;=1,1,0)*$H50</f>
        <v>0</v>
      </c>
      <c r="DJ50">
        <f>IF(SUMIF('Ingredients Backend'!$AG$1:$EM$1,DJ$3,'Ingredients Backend'!$AG49:$EM49)&gt;=1,1,0)*$H50</f>
        <v>136463.61</v>
      </c>
      <c r="DK50">
        <f>IF(SUMIF('Ingredients Backend'!$AG$1:$EM$1,DK$3,'Ingredients Backend'!$AG49:$EM49)&gt;=1,1,0)*$H50</f>
        <v>0</v>
      </c>
      <c r="DL50">
        <f>IF(SUMIF('Ingredients Backend'!$AG$1:$EM$1,DL$3,'Ingredients Backend'!$AG49:$EM49)&gt;=1,1,0)*$H50</f>
        <v>0</v>
      </c>
    </row>
    <row r="51" spans="1:116">
      <c r="A51" s="9" t="str">
        <f>_xlfn.XLOOKUP($E51,'Copy of Raw Data'!$E:$E,'Copy of Raw Data'!A:A,"ERROR",0,1)</f>
        <v>US</v>
      </c>
      <c r="B51" s="9" t="str">
        <f>_xlfn.XLOOKUP($E51,'Copy of Raw Data'!$E:$E,'Copy of Raw Data'!B:B,"ERROR",0,1)</f>
        <v>Hair Mousses</v>
      </c>
      <c r="C51" s="9" t="str">
        <f>_xlfn.XLOOKUP($E51,'Copy of Raw Data'!$E:$E,'Copy of Raw Data'!C:C,"ERROR",0,1)</f>
        <v>SheaMoisture</v>
      </c>
      <c r="D51" s="9" t="str">
        <f>_xlfn.XLOOKUP($E51,'Copy of Raw Data'!$E:$E,'Copy of Raw Data'!D:D,"ERROR",0,1)</f>
        <v>www.amazon.com/dp/B08P5XYLYZ</v>
      </c>
      <c r="E51" s="9" t="s">
        <v>213</v>
      </c>
      <c r="F51" s="9" t="str">
        <f>_xlfn.XLOOKUP($E51,'Copy of Raw Data'!$E:$E,'Copy of Raw Data'!F:F,"ERROR",0,1)</f>
        <v>SheaMoisture Mousse for Curly Hair, Wig or Weave, Tea Tree and Borage Seed Oil, Paraben-free Styling Mousse, 7.5 Ounce</v>
      </c>
      <c r="G51" s="9">
        <f>_xlfn.XLOOKUP($E51,'Copy of Raw Data'!$E:$E,'Copy of Raw Data'!G:G,"ERROR",0,1)</f>
        <v>11898</v>
      </c>
      <c r="H51" s="9">
        <f>_xlfn.XLOOKUP($E51,'Copy of Raw Data'!$E:$E,'Copy of Raw Data'!H:H,"ERROR",0,1)</f>
        <v>127385.55</v>
      </c>
      <c r="I51" s="9">
        <f>_xlfn.XLOOKUP($E51,'Copy of Raw Data'!$E:$E,'Copy of Raw Data'!I:I,"ERROR",0,1)</f>
        <v>0.00538621429144464</v>
      </c>
      <c r="J51" s="9" t="str">
        <f>_xlfn.XLOOKUP($E51,'Copy of Raw Data'!$E:$E,'Copy of Raw Data'!J:J,"ERROR",0,1)</f>
        <v>Yes</v>
      </c>
      <c r="K51" s="15"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10 to 15</v>
      </c>
      <c r="L51" s="9">
        <f>_xlfn.XLOOKUP($E51,'Copy of Raw Data'!$E:$E,'Copy of Raw Data'!L:L,"ERROR",0,1)</f>
        <v>10.65</v>
      </c>
      <c r="M51" s="15"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10 to 15</v>
      </c>
      <c r="N51" s="9">
        <f>_xlfn.XLOOKUP($E51,'Copy of Raw Data'!$E:$E,'Copy of Raw Data'!N:N,"ERROR",0,1)</f>
        <v>11.54</v>
      </c>
      <c r="O51" s="15"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6% to 8%</v>
      </c>
      <c r="P51" s="16">
        <f t="shared" si="2"/>
        <v>0.0771230502599652</v>
      </c>
      <c r="Q51" s="9">
        <f>_xlfn.XLOOKUP($E51,'Copy of Raw Data'!$E:$E,'Copy of Raw Data'!Q:Q,"ERROR",0,1)</f>
        <v>7.5</v>
      </c>
      <c r="R51" s="9" t="str">
        <f>_xlfn.XLOOKUP($E51,'Copy of Raw Data'!$E:$E,'Copy of Raw Data'!R:R,"ERROR",0,1)</f>
        <v>oz</v>
      </c>
      <c r="S51" s="17">
        <f t="shared" si="3"/>
        <v>1.42</v>
      </c>
      <c r="T51" s="9" t="str">
        <f t="array" ref="T51">_xlfn.IFS(AND(S51&gt;0,S51&lt;=0.05),"0 to 0.05",AND(S51&gt;0.05,S51&lt;=0.1),"0.05 to 0.1",AND(S51&gt;0.1,S51&lt;=0.2),"0.1 to 0.2",AND(S51&gt;0.2,S51&lt;=0.3),"0.2 to 0.3",AND(S51&gt;0.3,S51&lt;=0.4),"0.3 to 0.4",AND(S51&gt;0.4,S51&lt;=0.5),"0.4 to 0.5",AND(S51&gt;0.5,S51&lt;=0.75),"0.5 to 0.75",AND(S51&gt;0.75,S51&lt;=1),"0.75 to 1",AND(S51&gt;1,S51&lt;=2),"1 to 2",AND(S51&gt;2,S51&lt;=3),"2 to 3",AND(S51&gt;3,S51&lt;=4),"3 to 4",AND(S51&gt;4,S51&lt;=5),"4 to 5",AND(S51&gt;5,S51&lt;=10),"5 to 10",S51&gt;10,"10+")</f>
        <v>1 to 2</v>
      </c>
      <c r="U51" s="17"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0.05 to 0.1</v>
      </c>
      <c r="V51" s="17">
        <f t="shared" si="4"/>
        <v>0.0520347198737459</v>
      </c>
      <c r="W51" s="17"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7">
        <f t="shared" si="5"/>
        <v>0.0480216435576598</v>
      </c>
      <c r="Y51" s="9"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6 to 8</v>
      </c>
      <c r="Z51" s="17">
        <f t="array" ref="Z51">_xlfn.IFS(AA51="oz",_xlfn.IFS(R51="oz",Q51,R51="fl oz",Q51*1.04,R51="ml",Q51*0.0338),AA51="fl oz",_xlfn.IFS(R51="oz",Q51/1.04,R51="fl oz",Q51,R51="ml",Q51*0.0338/1.04),AA51="ml",_xlfn.IFS(R51="oz",Q51/0.0338,R51="fl oz",Q51*1.04/0.0338,R51="ml",Q51))</f>
        <v>7.5</v>
      </c>
      <c r="AA51" s="9" t="str">
        <f>_xlfn.XLOOKUP($E51,'Copy of Raw Data'!$E:$E,'Copy of Raw Data'!AA:AA,"ERROR",0,1)</f>
        <v>oz</v>
      </c>
      <c r="AB51" s="9" t="str">
        <f>_xlfn.XLOOKUP($E51,'Copy of Raw Data'!$E:$E,'Copy of Raw Data'!AB:AB,"ERROR",0,1)</f>
        <v>Pump Bottle</v>
      </c>
      <c r="AC51" s="9" t="str">
        <f>_xlfn.XLOOKUP($E51,'Copy of Raw Data'!$E:$E,'Copy of Raw Data'!AC:AC,"ERROR",0,1)</f>
        <v>Pack of 1</v>
      </c>
      <c r="AD51" s="9" t="str">
        <f>_xlfn.XLOOKUP($E51,'Copy of Raw Data'!$E:$E,'Copy of Raw Data'!AD:AD,"ERROR",0,1)</f>
        <v>Curl Enhancing, Volumizing</v>
      </c>
      <c r="AE51" s="9" t="str">
        <f>_xlfn.XLOOKUP($E51,'Copy of Raw Data'!$E:$E,'Copy of Raw Data'!AO:AO,"ERROR",0,1)</f>
        <v>Silicone Free, Mineral Oil Free, Sulfate Free, Phthalate Free, Paraben Free, Cruelty Free, Petrolatum free</v>
      </c>
      <c r="AF51" s="9" t="str">
        <f>_xlfn.XLOOKUP($E51,'Copy of Raw Data'!$E:$E,'Copy of Raw Data'!AZ:AZ,"ERROR",0,1)</f>
        <v>Shea Butter, Tea, Borage, Aloe Vera</v>
      </c>
      <c r="AG51">
        <f>IF(SUMIF('Ingredients Backend'!$AG$1:$EM$1,AG$3,'Ingredients Backend'!$AG50:$EM50)&gt;=1,1,0)*$H51</f>
        <v>0</v>
      </c>
      <c r="AH51">
        <f>IF(SUMIF('Ingredients Backend'!$AG$1:$EM$1,AH$3,'Ingredients Backend'!$AG50:$EM50)&gt;=1,1,0)*$H51</f>
        <v>0</v>
      </c>
      <c r="AI51">
        <f>IF(SUMIF('Ingredients Backend'!$AG$1:$EM$1,AI$3,'Ingredients Backend'!$AG50:$EM50)&gt;=1,1,0)*$H51</f>
        <v>0</v>
      </c>
      <c r="AJ51">
        <f>IF(SUMIF('Ingredients Backend'!$AG$1:$EM$1,AJ$3,'Ingredients Backend'!$AG50:$EM50)&gt;=1,1,0)*$H51</f>
        <v>0</v>
      </c>
      <c r="AK51">
        <f>IF(SUMIF('Ingredients Backend'!$AG$1:$EM$1,AK$3,'Ingredients Backend'!$AG50:$EM50)&gt;=1,1,0)*$H51</f>
        <v>127385.55</v>
      </c>
      <c r="AL51">
        <f>IF(SUMIF('Ingredients Backend'!$AG$1:$EM$1,AL$3,'Ingredients Backend'!$AG50:$EM50)&gt;=1,1,0)*$H51</f>
        <v>0</v>
      </c>
      <c r="AM51">
        <f>IF(SUMIF('Ingredients Backend'!$AG$1:$EM$1,AM$3,'Ingredients Backend'!$AG50:$EM50)&gt;=1,1,0)*$H51</f>
        <v>0</v>
      </c>
      <c r="AN51">
        <f>IF(SUMIF('Ingredients Backend'!$AG$1:$EM$1,AN$3,'Ingredients Backend'!$AG50:$EM50)&gt;=1,1,0)*$H51</f>
        <v>0</v>
      </c>
      <c r="AO51">
        <f>IF(SUMIF('Ingredients Backend'!$AG$1:$EM$1,AO$3,'Ingredients Backend'!$AG50:$EM50)&gt;=1,1,0)*$H51</f>
        <v>0</v>
      </c>
      <c r="AP51">
        <f>IF(SUMIF('Ingredients Backend'!$AG$1:$EM$1,AP$3,'Ingredients Backend'!$AG50:$EM50)&gt;=1,1,0)*$H51</f>
        <v>0</v>
      </c>
      <c r="AQ51">
        <f>IF(SUMIF('Ingredients Backend'!$AG$1:$EM$1,AQ$3,'Ingredients Backend'!$AG50:$EM50)&gt;=1,1,0)*$H51</f>
        <v>0</v>
      </c>
      <c r="AR51">
        <f>IF(SUMIF('Ingredients Backend'!$AG$1:$EM$1,AR$3,'Ingredients Backend'!$AG50:$EM50)&gt;=1,1,0)*$H51</f>
        <v>0</v>
      </c>
      <c r="AS51">
        <f>IF(SUMIF('Ingredients Backend'!$AG$1:$EM$1,AS$3,'Ingredients Backend'!$AG50:$EM50)&gt;=1,1,0)*$H51</f>
        <v>127385.55</v>
      </c>
      <c r="AT51">
        <f>IF(SUMIF('Ingredients Backend'!$AG$1:$EM$1,AT$3,'Ingredients Backend'!$AG50:$EM50)&gt;=1,1,0)*$H51</f>
        <v>0</v>
      </c>
      <c r="AU51">
        <f>IF(SUMIF('Ingredients Backend'!$AG$1:$EM$1,AU$3,'Ingredients Backend'!$AG50:$EM50)&gt;=1,1,0)*$H51</f>
        <v>0</v>
      </c>
      <c r="AV51">
        <f>IF(SUMIF('Ingredients Backend'!$AG$1:$EM$1,AV$3,'Ingredients Backend'!$AG50:$EM50)&gt;=1,1,0)*$H51</f>
        <v>0</v>
      </c>
      <c r="AW51">
        <f>IF(SUMIF('Ingredients Backend'!$AG$1:$EM$1,AW$3,'Ingredients Backend'!$AG50:$EM50)&gt;=1,1,0)*$H51</f>
        <v>0</v>
      </c>
      <c r="AX51">
        <f>IF(SUMIF('Ingredients Backend'!$AG$1:$EM$1,AX$3,'Ingredients Backend'!$AG50:$EM50)&gt;=1,1,0)*$H51</f>
        <v>0</v>
      </c>
      <c r="AY51">
        <f>IF(SUMIF('Ingredients Backend'!$AG$1:$EM$1,AY$3,'Ingredients Backend'!$AG50:$EM50)&gt;=1,1,0)*$H51</f>
        <v>0</v>
      </c>
      <c r="AZ51">
        <f>IF(SUMIF('Ingredients Backend'!$AG$1:$EM$1,AZ$3,'Ingredients Backend'!$AG50:$EM50)&gt;=1,1,0)*$H51</f>
        <v>0</v>
      </c>
      <c r="BA51">
        <f>IF(SUMIF('Ingredients Backend'!$AG$1:$EM$1,BA$3,'Ingredients Backend'!$AG50:$EM50)&gt;=1,1,0)*$H51</f>
        <v>0</v>
      </c>
      <c r="BB51">
        <f>IF(SUMIF('Ingredients Backend'!$AG$1:$EM$1,BB$3,'Ingredients Backend'!$AG50:$EM50)&gt;=1,1,0)*$H51</f>
        <v>0</v>
      </c>
      <c r="BC51">
        <f>IF(SUMIF('Ingredients Backend'!$AG$1:$EM$1,BC$3,'Ingredients Backend'!$AG50:$EM50)&gt;=1,1,0)*$H51</f>
        <v>0</v>
      </c>
      <c r="BD51">
        <f>IF(SUMIF('Ingredients Backend'!$AG$1:$EM$1,BD$3,'Ingredients Backend'!$AG50:$EM50)&gt;=1,1,0)*$H51</f>
        <v>0</v>
      </c>
      <c r="BE51">
        <f>IF(SUMIF('Ingredients Backend'!$AG$1:$EM$1,BE$3,'Ingredients Backend'!$AG50:$EM50)&gt;=1,1,0)*$H51</f>
        <v>0</v>
      </c>
      <c r="BF51">
        <f>IF(SUMIF('Ingredients Backend'!$AG$1:$EM$1,BF$3,'Ingredients Backend'!$AG50:$EM50)&gt;=1,1,0)*$H51</f>
        <v>0</v>
      </c>
      <c r="BG51">
        <f>IF(SUMIF('Ingredients Backend'!$AG$1:$EM$1,BG$3,'Ingredients Backend'!$AG50:$EM50)&gt;=1,1,0)*$H51</f>
        <v>0</v>
      </c>
      <c r="BH51">
        <f>IF(SUMIF('Ingredients Backend'!$AG$1:$EM$1,BH$3,'Ingredients Backend'!$AG50:$EM50)&gt;=1,1,0)*$H51</f>
        <v>0</v>
      </c>
      <c r="BI51">
        <f>IF(SUMIF('Ingredients Backend'!$AG$1:$EM$1,BI$3,'Ingredients Backend'!$AG50:$EM50)&gt;=1,1,0)*$H51</f>
        <v>0</v>
      </c>
      <c r="BJ51">
        <f>IF(SUMIF('Ingredients Backend'!$AG$1:$EM$1,BJ$3,'Ingredients Backend'!$AG50:$EM50)&gt;=1,1,0)*$H51</f>
        <v>0</v>
      </c>
      <c r="BK51">
        <f>IF(SUMIF('Ingredients Backend'!$AG$1:$EM$1,BK$3,'Ingredients Backend'!$AG50:$EM50)&gt;=1,1,0)*$H51</f>
        <v>0</v>
      </c>
      <c r="BL51">
        <f>IF(SUMIF('Ingredients Backend'!$AG$1:$EM$1,BL$3,'Ingredients Backend'!$AG50:$EM50)&gt;=1,1,0)*$H51</f>
        <v>0</v>
      </c>
      <c r="BM51">
        <f>IF(SUMIF('Ingredients Backend'!$AG$1:$EM$1,BM$3,'Ingredients Backend'!$AG50:$EM50)&gt;=1,1,0)*$H51</f>
        <v>0</v>
      </c>
      <c r="BN51">
        <f>IF(SUMIF('Ingredients Backend'!$AG$1:$EM$1,BN$3,'Ingredients Backend'!$AG50:$EM50)&gt;=1,1,0)*$H51</f>
        <v>0</v>
      </c>
      <c r="BO51">
        <f>IF(SUMIF('Ingredients Backend'!$AG$1:$EM$1,BO$3,'Ingredients Backend'!$AG50:$EM50)&gt;=1,1,0)*$H51</f>
        <v>0</v>
      </c>
      <c r="BP51">
        <f>IF(SUMIF('Ingredients Backend'!$AG$1:$EM$1,BP$3,'Ingredients Backend'!$AG50:$EM50)&gt;=1,1,0)*$H51</f>
        <v>0</v>
      </c>
      <c r="BQ51">
        <f>IF(SUMIF('Ingredients Backend'!$AG$1:$EM$1,BQ$3,'Ingredients Backend'!$AG50:$EM50)&gt;=1,1,0)*$H51</f>
        <v>0</v>
      </c>
      <c r="BR51">
        <f>IF(SUMIF('Ingredients Backend'!$AG$1:$EM$1,BR$3,'Ingredients Backend'!$AG50:$EM50)&gt;=1,1,0)*$H51</f>
        <v>0</v>
      </c>
      <c r="BS51">
        <f>IF(SUMIF('Ingredients Backend'!$AG$1:$EM$1,BS$3,'Ingredients Backend'!$AG50:$EM50)&gt;=1,1,0)*$H51</f>
        <v>0</v>
      </c>
      <c r="BT51">
        <f>IF(SUMIF('Ingredients Backend'!$AG$1:$EM$1,BT$3,'Ingredients Backend'!$AG50:$EM50)&gt;=1,1,0)*$H51</f>
        <v>0</v>
      </c>
      <c r="BU51">
        <f>IF(SUMIF('Ingredients Backend'!$AG$1:$EM$1,BU$3,'Ingredients Backend'!$AG50:$EM50)&gt;=1,1,0)*$H51</f>
        <v>0</v>
      </c>
      <c r="BV51">
        <f>IF(SUMIF('Ingredients Backend'!$AG$1:$EM$1,BV$3,'Ingredients Backend'!$AG50:$EM50)&gt;=1,1,0)*$H51</f>
        <v>0</v>
      </c>
      <c r="BW51">
        <f>IF(SUMIF('Ingredients Backend'!$AG$1:$EM$1,BW$3,'Ingredients Backend'!$AG50:$EM50)&gt;=1,1,0)*$H51</f>
        <v>0</v>
      </c>
      <c r="BX51">
        <f>IF(SUMIF('Ingredients Backend'!$AG$1:$EM$1,BX$3,'Ingredients Backend'!$AG50:$EM50)&gt;=1,1,0)*$H51</f>
        <v>0</v>
      </c>
      <c r="BY51">
        <f>IF(SUMIF('Ingredients Backend'!$AG$1:$EM$1,BY$3,'Ingredients Backend'!$AG50:$EM50)&gt;=1,1,0)*$H51</f>
        <v>0</v>
      </c>
      <c r="BZ51">
        <f>IF(SUMIF('Ingredients Backend'!$AG$1:$EM$1,BZ$3,'Ingredients Backend'!$AG50:$EM50)&gt;=1,1,0)*$H51</f>
        <v>0</v>
      </c>
      <c r="CA51">
        <f>IF(SUMIF('Ingredients Backend'!$AG$1:$EM$1,CA$3,'Ingredients Backend'!$AG50:$EM50)&gt;=1,1,0)*$H51</f>
        <v>0</v>
      </c>
      <c r="CB51">
        <f>IF(SUMIF('Ingredients Backend'!$AG$1:$EM$1,CB$3,'Ingredients Backend'!$AG50:$EM50)&gt;=1,1,0)*$H51</f>
        <v>0</v>
      </c>
      <c r="CC51">
        <f>IF(SUMIF('Ingredients Backend'!$AG$1:$EM$1,CC$3,'Ingredients Backend'!$AG50:$EM50)&gt;=1,1,0)*$H51</f>
        <v>0</v>
      </c>
      <c r="CD51">
        <f>IF(SUMIF('Ingredients Backend'!$AG$1:$EM$1,CD$3,'Ingredients Backend'!$AG50:$EM50)&gt;=1,1,0)*$H51</f>
        <v>0</v>
      </c>
      <c r="CE51">
        <f>IF(SUMIF('Ingredients Backend'!$AG$1:$EM$1,CE$3,'Ingredients Backend'!$AG50:$EM50)&gt;=1,1,0)*$H51</f>
        <v>0</v>
      </c>
      <c r="CF51">
        <f>IF(SUMIF('Ingredients Backend'!$AG$1:$EM$1,CF$3,'Ingredients Backend'!$AG50:$EM50)&gt;=1,1,0)*$H51</f>
        <v>0</v>
      </c>
      <c r="CG51">
        <f>IF(SUMIF('Ingredients Backend'!$AG$1:$EM$1,CG$3,'Ingredients Backend'!$AG50:$EM50)&gt;=1,1,0)*$H51</f>
        <v>0</v>
      </c>
      <c r="CH51">
        <f>IF(SUMIF('Ingredients Backend'!$AG$1:$EM$1,CH$3,'Ingredients Backend'!$AG50:$EM50)&gt;=1,1,0)*$H51</f>
        <v>0</v>
      </c>
      <c r="CI51">
        <f>IF(SUMIF('Ingredients Backend'!$AG$1:$EM$1,CI$3,'Ingredients Backend'!$AG50:$EM50)&gt;=1,1,0)*$H51</f>
        <v>0</v>
      </c>
      <c r="CJ51">
        <f>IF(SUMIF('Ingredients Backend'!$AG$1:$EM$1,CJ$3,'Ingredients Backend'!$AG50:$EM50)&gt;=1,1,0)*$H51</f>
        <v>0</v>
      </c>
      <c r="CK51">
        <f>IF(SUMIF('Ingredients Backend'!$AG$1:$EM$1,CK$3,'Ingredients Backend'!$AG50:$EM50)&gt;=1,1,0)*$H51</f>
        <v>0</v>
      </c>
      <c r="CL51">
        <f>IF(SUMIF('Ingredients Backend'!$AG$1:$EM$1,CL$3,'Ingredients Backend'!$AG50:$EM50)&gt;=1,1,0)*$H51</f>
        <v>0</v>
      </c>
      <c r="CM51">
        <f>IF(SUMIF('Ingredients Backend'!$AG$1:$EM$1,CM$3,'Ingredients Backend'!$AG50:$EM50)&gt;=1,1,0)*$H51</f>
        <v>0</v>
      </c>
      <c r="CN51">
        <f>IF(SUMIF('Ingredients Backend'!$AG$1:$EM$1,CN$3,'Ingredients Backend'!$AG50:$EM50)&gt;=1,1,0)*$H51</f>
        <v>0</v>
      </c>
      <c r="CO51">
        <f>IF(SUMIF('Ingredients Backend'!$AG$1:$EM$1,CO$3,'Ingredients Backend'!$AG50:$EM50)&gt;=1,1,0)*$H51</f>
        <v>0</v>
      </c>
      <c r="CP51">
        <f>IF(SUMIF('Ingredients Backend'!$AG$1:$EM$1,CP$3,'Ingredients Backend'!$AG50:$EM50)&gt;=1,1,0)*$H51</f>
        <v>0</v>
      </c>
      <c r="CQ51">
        <f>IF(SUMIF('Ingredients Backend'!$AG$1:$EM$1,CQ$3,'Ingredients Backend'!$AG50:$EM50)&gt;=1,1,0)*$H51</f>
        <v>0</v>
      </c>
      <c r="CR51">
        <f>IF(SUMIF('Ingredients Backend'!$AG$1:$EM$1,CR$3,'Ingredients Backend'!$AG50:$EM50)&gt;=1,1,0)*$H51</f>
        <v>0</v>
      </c>
      <c r="CS51">
        <f>IF(SUMIF('Ingredients Backend'!$AG$1:$EM$1,CS$3,'Ingredients Backend'!$AG50:$EM50)&gt;=1,1,0)*$H51</f>
        <v>0</v>
      </c>
      <c r="CT51">
        <f>IF(SUMIF('Ingredients Backend'!$AG$1:$EM$1,CT$3,'Ingredients Backend'!$AG50:$EM50)&gt;=1,1,0)*$H51</f>
        <v>0</v>
      </c>
      <c r="CU51">
        <f>IF(SUMIF('Ingredients Backend'!$AG$1:$EM$1,CU$3,'Ingredients Backend'!$AG50:$EM50)&gt;=1,1,0)*$H51</f>
        <v>127385.55</v>
      </c>
      <c r="CV51">
        <f>IF(SUMIF('Ingredients Backend'!$AG$1:$EM$1,CV$3,'Ingredients Backend'!$AG50:$EM50)&gt;=1,1,0)*$H51</f>
        <v>0</v>
      </c>
      <c r="CW51">
        <f>IF(SUMIF('Ingredients Backend'!$AG$1:$EM$1,CW$3,'Ingredients Backend'!$AG50:$EM50)&gt;=1,1,0)*$H51</f>
        <v>0</v>
      </c>
      <c r="CX51">
        <f>IF(SUMIF('Ingredients Backend'!$AG$1:$EM$1,CX$3,'Ingredients Backend'!$AG50:$EM50)&gt;=1,1,0)*$H51</f>
        <v>0</v>
      </c>
      <c r="CY51">
        <f>IF(SUMIF('Ingredients Backend'!$AG$1:$EM$1,CY$3,'Ingredients Backend'!$AG50:$EM50)&gt;=1,1,0)*$H51</f>
        <v>0</v>
      </c>
      <c r="CZ51">
        <f>IF(SUMIF('Ingredients Backend'!$AG$1:$EM$1,CZ$3,'Ingredients Backend'!$AG50:$EM50)&gt;=1,1,0)*$H51</f>
        <v>0</v>
      </c>
      <c r="DA51">
        <f>IF(SUMIF('Ingredients Backend'!$AG$1:$EM$1,DA$3,'Ingredients Backend'!$AG50:$EM50)&gt;=1,1,0)*$H51</f>
        <v>0</v>
      </c>
      <c r="DB51">
        <f>IF(SUMIF('Ingredients Backend'!$AG$1:$EM$1,DB$3,'Ingredients Backend'!$AG50:$EM50)&gt;=1,1,0)*$H51</f>
        <v>127385.55</v>
      </c>
      <c r="DC51">
        <f>IF(SUMIF('Ingredients Backend'!$AG$1:$EM$1,DC$3,'Ingredients Backend'!$AG50:$EM50)&gt;=1,1,0)*$H51</f>
        <v>0</v>
      </c>
      <c r="DD51">
        <f>IF(SUMIF('Ingredients Backend'!$AG$1:$EM$1,DD$3,'Ingredients Backend'!$AG50:$EM50)&gt;=1,1,0)*$H51</f>
        <v>0</v>
      </c>
      <c r="DE51">
        <f>IF(SUMIF('Ingredients Backend'!$AG$1:$EM$1,DE$3,'Ingredients Backend'!$AG50:$EM50)&gt;=1,1,0)*$H51</f>
        <v>0</v>
      </c>
      <c r="DF51">
        <f>IF(SUMIF('Ingredients Backend'!$AG$1:$EM$1,DF$3,'Ingredients Backend'!$AG50:$EM50)&gt;=1,1,0)*$H51</f>
        <v>0</v>
      </c>
      <c r="DG51">
        <f>IF(SUMIF('Ingredients Backend'!$AG$1:$EM$1,DG$3,'Ingredients Backend'!$AG50:$EM50)&gt;=1,1,0)*$H51</f>
        <v>0</v>
      </c>
      <c r="DH51">
        <f>IF(SUMIF('Ingredients Backend'!$AG$1:$EM$1,DH$3,'Ingredients Backend'!$AG50:$EM50)&gt;=1,1,0)*$H51</f>
        <v>0</v>
      </c>
      <c r="DI51">
        <f>IF(SUMIF('Ingredients Backend'!$AG$1:$EM$1,DI$3,'Ingredients Backend'!$AG50:$EM50)&gt;=1,1,0)*$H51</f>
        <v>0</v>
      </c>
      <c r="DJ51">
        <f>IF(SUMIF('Ingredients Backend'!$AG$1:$EM$1,DJ$3,'Ingredients Backend'!$AG50:$EM50)&gt;=1,1,0)*$H51</f>
        <v>0</v>
      </c>
      <c r="DK51">
        <f>IF(SUMIF('Ingredients Backend'!$AG$1:$EM$1,DK$3,'Ingredients Backend'!$AG50:$EM50)&gt;=1,1,0)*$H51</f>
        <v>0</v>
      </c>
      <c r="DL51">
        <f>IF(SUMIF('Ingredients Backend'!$AG$1:$EM$1,DL$3,'Ingredients Backend'!$AG50:$EM50)&gt;=1,1,0)*$H51</f>
        <v>0</v>
      </c>
    </row>
    <row r="52" spans="1:116">
      <c r="A52" s="9" t="str">
        <f>_xlfn.XLOOKUP($E52,'Copy of Raw Data'!$E:$E,'Copy of Raw Data'!A:A,"ERROR",0,1)</f>
        <v>US</v>
      </c>
      <c r="B52" s="9" t="str">
        <f>_xlfn.XLOOKUP($E52,'Copy of Raw Data'!$E:$E,'Copy of Raw Data'!B:B,"ERROR",0,1)</f>
        <v>Hair Mousses</v>
      </c>
      <c r="C52" s="9" t="str">
        <f>_xlfn.XLOOKUP($E52,'Copy of Raw Data'!$E:$E,'Copy of Raw Data'!C:C,"ERROR",0,1)</f>
        <v>Goiple</v>
      </c>
      <c r="D52" s="9" t="str">
        <f>_xlfn.XLOOKUP($E52,'Copy of Raw Data'!$E:$E,'Copy of Raw Data'!D:D,"ERROR",0,1)</f>
        <v>www.amazon.com/dp/B0BGPCCW5H</v>
      </c>
      <c r="E52" s="9" t="s">
        <v>217</v>
      </c>
      <c r="F52" s="9" t="str">
        <f>_xlfn.XLOOKUP($E52,'Copy of Raw Data'!$E:$E,'Copy of Raw Data'!F:F,"ERROR",0,1)</f>
        <v>Braid Foam Control Mousse Braiding Mousse for Braids Twist, Locs, No Flake Extra Hold High Shine Style and Moisturizes, Hair Mousse for Braids High Shine, Lightweight Easy to Apply 8fl oz</v>
      </c>
      <c r="G52" s="9">
        <f>_xlfn.XLOOKUP($E52,'Copy of Raw Data'!$E:$E,'Copy of Raw Data'!G:G,"ERROR",0,1)</f>
        <v>15826</v>
      </c>
      <c r="H52" s="9">
        <f>_xlfn.XLOOKUP($E52,'Copy of Raw Data'!$E:$E,'Copy of Raw Data'!H:H,"ERROR",0,1)</f>
        <v>126691.08</v>
      </c>
      <c r="I52" s="9">
        <f>_xlfn.XLOOKUP($E52,'Copy of Raw Data'!$E:$E,'Copy of Raw Data'!I:I,"ERROR",0,1)</f>
        <v>0.00510088043807333</v>
      </c>
      <c r="J52" s="9" t="str">
        <f>_xlfn.XLOOKUP($E52,'Copy of Raw Data'!$E:$E,'Copy of Raw Data'!J:J,"ERROR",0,1)</f>
        <v>Yes</v>
      </c>
      <c r="K52" s="15"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5 to 10</v>
      </c>
      <c r="L52" s="9">
        <f>_xlfn.XLOOKUP($E52,'Copy of Raw Data'!$E:$E,'Copy of Raw Data'!L:L,"ERROR",0,1)</f>
        <v>8.16</v>
      </c>
      <c r="M52" s="15"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5 to 10</v>
      </c>
      <c r="N52" s="9">
        <f>_xlfn.XLOOKUP($E52,'Copy of Raw Data'!$E:$E,'Copy of Raw Data'!N:N,"ERROR",0,1)</f>
        <v>8.57</v>
      </c>
      <c r="O52" s="15"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6">
        <f t="shared" si="2"/>
        <v>0.0478413068844808</v>
      </c>
      <c r="Q52" s="9">
        <f>_xlfn.XLOOKUP($E52,'Copy of Raw Data'!$E:$E,'Copy of Raw Data'!Q:Q,"ERROR",0,1)</f>
        <v>8</v>
      </c>
      <c r="R52" s="9" t="str">
        <f>_xlfn.XLOOKUP($E52,'Copy of Raw Data'!$E:$E,'Copy of Raw Data'!R:R,"ERROR",0,1)</f>
        <v>fl oz</v>
      </c>
      <c r="S52" s="17">
        <f t="shared" si="3"/>
        <v>0.980769230769231</v>
      </c>
      <c r="T52" s="9" t="str">
        <f t="array" ref="T52">_xlfn.IFS(AND(S52&gt;0,S52&lt;=0.05),"0 to 0.05",AND(S52&gt;0.05,S52&lt;=0.1),"0.05 to 0.1",AND(S52&gt;0.1,S52&lt;=0.2),"0.1 to 0.2",AND(S52&gt;0.2,S52&lt;=0.3),"0.2 to 0.3",AND(S52&gt;0.3,S52&lt;=0.4),"0.3 to 0.4",AND(S52&gt;0.4,S52&lt;=0.5),"0.4 to 0.5",AND(S52&gt;0.5,S52&lt;=0.75),"0.5 to 0.75",AND(S52&gt;0.75,S52&lt;=1),"0.75 to 1",AND(S52&gt;1,S52&lt;=2),"1 to 2",AND(S52&gt;2,S52&lt;=3),"2 to 3",AND(S52&gt;3,S52&lt;=4),"3 to 4",AND(S52&gt;4,S52&lt;=5),"4 to 5",AND(S52&gt;5,S52&lt;=10),"5 to 10",S52&gt;10,"10+")</f>
        <v>0.75 to 1</v>
      </c>
      <c r="U52" s="17"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 to 0.05</v>
      </c>
      <c r="V52" s="17">
        <f t="shared" si="4"/>
        <v>0.0348342264769387</v>
      </c>
      <c r="W52" s="17"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 to 0.05</v>
      </c>
      <c r="X52" s="17">
        <f t="shared" si="5"/>
        <v>0.033167711557972</v>
      </c>
      <c r="Y52" s="9"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8 to 10</v>
      </c>
      <c r="Z52" s="17">
        <f t="array" ref="Z52">_xlfn.IFS(AA52="oz",_xlfn.IFS(R52="oz",Q52,R52="fl oz",Q52*1.04,R52="ml",Q52*0.0338),AA52="fl oz",_xlfn.IFS(R52="oz",Q52/1.04,R52="fl oz",Q52,R52="ml",Q52*0.0338/1.04),AA52="ml",_xlfn.IFS(R52="oz",Q52/0.0338,R52="fl oz",Q52*1.04/0.0338,R52="ml",Q52))</f>
        <v>8.32</v>
      </c>
      <c r="AA52" s="9" t="str">
        <f>_xlfn.XLOOKUP($E52,'Copy of Raw Data'!$E:$E,'Copy of Raw Data'!AA:AA,"ERROR",0,1)</f>
        <v>oz</v>
      </c>
      <c r="AB52" s="9" t="str">
        <f>_xlfn.XLOOKUP($E52,'Copy of Raw Data'!$E:$E,'Copy of Raw Data'!AB:AB,"ERROR",0,1)</f>
        <v>Pump Bottle</v>
      </c>
      <c r="AC52" s="9" t="str">
        <f>_xlfn.XLOOKUP($E52,'Copy of Raw Data'!$E:$E,'Copy of Raw Data'!AC:AC,"ERROR",0,1)</f>
        <v>Pack of 1</v>
      </c>
      <c r="AD52" s="9" t="str">
        <f>_xlfn.XLOOKUP($E52,'Copy of Raw Data'!$E:$E,'Copy of Raw Data'!AD:AD,"ERROR",0,1)</f>
        <v>Flake Control, Shine, Hold, Moisturizing, Frizz Control, Long Lasting, Nourishing</v>
      </c>
      <c r="AE52" s="9" t="str">
        <f>_xlfn.XLOOKUP($E52,'Copy of Raw Data'!$E:$E,'Copy of Raw Data'!AO:AO,"ERROR",0,1)</f>
        <v>Alcohol Free, Preservative Free, Dye Free, Sulfate Free, Residue Free</v>
      </c>
      <c r="AF52" s="9" t="str">
        <f>_xlfn.XLOOKUP($E52,'Copy of Raw Data'!$E:$E,'Copy of Raw Data'!AZ:AZ,"ERROR",0,1)</f>
        <v>Lavender, Willow, Collagen</v>
      </c>
      <c r="AG52">
        <f>IF(SUMIF('Ingredients Backend'!$AG$1:$EM$1,AG$3,'Ingredients Backend'!$AG51:$EM51)&gt;=1,1,0)*$H52</f>
        <v>0</v>
      </c>
      <c r="AH52">
        <f>IF(SUMIF('Ingredients Backend'!$AG$1:$EM$1,AH$3,'Ingredients Backend'!$AG51:$EM51)&gt;=1,1,0)*$H52</f>
        <v>0</v>
      </c>
      <c r="AI52">
        <f>IF(SUMIF('Ingredients Backend'!$AG$1:$EM$1,AI$3,'Ingredients Backend'!$AG51:$EM51)&gt;=1,1,0)*$H52</f>
        <v>0</v>
      </c>
      <c r="AJ52">
        <f>IF(SUMIF('Ingredients Backend'!$AG$1:$EM$1,AJ$3,'Ingredients Backend'!$AG51:$EM51)&gt;=1,1,0)*$H52</f>
        <v>0</v>
      </c>
      <c r="AK52">
        <f>IF(SUMIF('Ingredients Backend'!$AG$1:$EM$1,AK$3,'Ingredients Backend'!$AG51:$EM51)&gt;=1,1,0)*$H52</f>
        <v>0</v>
      </c>
      <c r="AL52">
        <f>IF(SUMIF('Ingredients Backend'!$AG$1:$EM$1,AL$3,'Ingredients Backend'!$AG51:$EM51)&gt;=1,1,0)*$H52</f>
        <v>0</v>
      </c>
      <c r="AM52">
        <f>IF(SUMIF('Ingredients Backend'!$AG$1:$EM$1,AM$3,'Ingredients Backend'!$AG51:$EM51)&gt;=1,1,0)*$H52</f>
        <v>0</v>
      </c>
      <c r="AN52">
        <f>IF(SUMIF('Ingredients Backend'!$AG$1:$EM$1,AN$3,'Ingredients Backend'!$AG51:$EM51)&gt;=1,1,0)*$H52</f>
        <v>0</v>
      </c>
      <c r="AO52">
        <f>IF(SUMIF('Ingredients Backend'!$AG$1:$EM$1,AO$3,'Ingredients Backend'!$AG51:$EM51)&gt;=1,1,0)*$H52</f>
        <v>0</v>
      </c>
      <c r="AP52">
        <f>IF(SUMIF('Ingredients Backend'!$AG$1:$EM$1,AP$3,'Ingredients Backend'!$AG51:$EM51)&gt;=1,1,0)*$H52</f>
        <v>0</v>
      </c>
      <c r="AQ52">
        <f>IF(SUMIF('Ingredients Backend'!$AG$1:$EM$1,AQ$3,'Ingredients Backend'!$AG51:$EM51)&gt;=1,1,0)*$H52</f>
        <v>0</v>
      </c>
      <c r="AR52">
        <f>IF(SUMIF('Ingredients Backend'!$AG$1:$EM$1,AR$3,'Ingredients Backend'!$AG51:$EM51)&gt;=1,1,0)*$H52</f>
        <v>0</v>
      </c>
      <c r="AS52">
        <f>IF(SUMIF('Ingredients Backend'!$AG$1:$EM$1,AS$3,'Ingredients Backend'!$AG51:$EM51)&gt;=1,1,0)*$H52</f>
        <v>0</v>
      </c>
      <c r="AT52">
        <f>IF(SUMIF('Ingredients Backend'!$AG$1:$EM$1,AT$3,'Ingredients Backend'!$AG51:$EM51)&gt;=1,1,0)*$H52</f>
        <v>0</v>
      </c>
      <c r="AU52">
        <f>IF(SUMIF('Ingredients Backend'!$AG$1:$EM$1,AU$3,'Ingredients Backend'!$AG51:$EM51)&gt;=1,1,0)*$H52</f>
        <v>0</v>
      </c>
      <c r="AV52">
        <f>IF(SUMIF('Ingredients Backend'!$AG$1:$EM$1,AV$3,'Ingredients Backend'!$AG51:$EM51)&gt;=1,1,0)*$H52</f>
        <v>0</v>
      </c>
      <c r="AW52">
        <f>IF(SUMIF('Ingredients Backend'!$AG$1:$EM$1,AW$3,'Ingredients Backend'!$AG51:$EM51)&gt;=1,1,0)*$H52</f>
        <v>0</v>
      </c>
      <c r="AX52">
        <f>IF(SUMIF('Ingredients Backend'!$AG$1:$EM$1,AX$3,'Ingredients Backend'!$AG51:$EM51)&gt;=1,1,0)*$H52</f>
        <v>0</v>
      </c>
      <c r="AY52">
        <f>IF(SUMIF('Ingredients Backend'!$AG$1:$EM$1,AY$3,'Ingredients Backend'!$AG51:$EM51)&gt;=1,1,0)*$H52</f>
        <v>0</v>
      </c>
      <c r="AZ52">
        <f>IF(SUMIF('Ingredients Backend'!$AG$1:$EM$1,AZ$3,'Ingredients Backend'!$AG51:$EM51)&gt;=1,1,0)*$H52</f>
        <v>0</v>
      </c>
      <c r="BA52">
        <f>IF(SUMIF('Ingredients Backend'!$AG$1:$EM$1,BA$3,'Ingredients Backend'!$AG51:$EM51)&gt;=1,1,0)*$H52</f>
        <v>126691.08</v>
      </c>
      <c r="BB52">
        <f>IF(SUMIF('Ingredients Backend'!$AG$1:$EM$1,BB$3,'Ingredients Backend'!$AG51:$EM51)&gt;=1,1,0)*$H52</f>
        <v>0</v>
      </c>
      <c r="BC52">
        <f>IF(SUMIF('Ingredients Backend'!$AG$1:$EM$1,BC$3,'Ingredients Backend'!$AG51:$EM51)&gt;=1,1,0)*$H52</f>
        <v>0</v>
      </c>
      <c r="BD52">
        <f>IF(SUMIF('Ingredients Backend'!$AG$1:$EM$1,BD$3,'Ingredients Backend'!$AG51:$EM51)&gt;=1,1,0)*$H52</f>
        <v>0</v>
      </c>
      <c r="BE52">
        <f>IF(SUMIF('Ingredients Backend'!$AG$1:$EM$1,BE$3,'Ingredients Backend'!$AG51:$EM51)&gt;=1,1,0)*$H52</f>
        <v>0</v>
      </c>
      <c r="BF52">
        <f>IF(SUMIF('Ingredients Backend'!$AG$1:$EM$1,BF$3,'Ingredients Backend'!$AG51:$EM51)&gt;=1,1,0)*$H52</f>
        <v>0</v>
      </c>
      <c r="BG52">
        <f>IF(SUMIF('Ingredients Backend'!$AG$1:$EM$1,BG$3,'Ingredients Backend'!$AG51:$EM51)&gt;=1,1,0)*$H52</f>
        <v>0</v>
      </c>
      <c r="BH52">
        <f>IF(SUMIF('Ingredients Backend'!$AG$1:$EM$1,BH$3,'Ingredients Backend'!$AG51:$EM51)&gt;=1,1,0)*$H52</f>
        <v>0</v>
      </c>
      <c r="BI52">
        <f>IF(SUMIF('Ingredients Backend'!$AG$1:$EM$1,BI$3,'Ingredients Backend'!$AG51:$EM51)&gt;=1,1,0)*$H52</f>
        <v>0</v>
      </c>
      <c r="BJ52">
        <f>IF(SUMIF('Ingredients Backend'!$AG$1:$EM$1,BJ$3,'Ingredients Backend'!$AG51:$EM51)&gt;=1,1,0)*$H52</f>
        <v>0</v>
      </c>
      <c r="BK52">
        <f>IF(SUMIF('Ingredients Backend'!$AG$1:$EM$1,BK$3,'Ingredients Backend'!$AG51:$EM51)&gt;=1,1,0)*$H52</f>
        <v>0</v>
      </c>
      <c r="BL52">
        <f>IF(SUMIF('Ingredients Backend'!$AG$1:$EM$1,BL$3,'Ingredients Backend'!$AG51:$EM51)&gt;=1,1,0)*$H52</f>
        <v>0</v>
      </c>
      <c r="BM52">
        <f>IF(SUMIF('Ingredients Backend'!$AG$1:$EM$1,BM$3,'Ingredients Backend'!$AG51:$EM51)&gt;=1,1,0)*$H52</f>
        <v>0</v>
      </c>
      <c r="BN52">
        <f>IF(SUMIF('Ingredients Backend'!$AG$1:$EM$1,BN$3,'Ingredients Backend'!$AG51:$EM51)&gt;=1,1,0)*$H52</f>
        <v>0</v>
      </c>
      <c r="BO52">
        <f>IF(SUMIF('Ingredients Backend'!$AG$1:$EM$1,BO$3,'Ingredients Backend'!$AG51:$EM51)&gt;=1,1,0)*$H52</f>
        <v>0</v>
      </c>
      <c r="BP52">
        <f>IF(SUMIF('Ingredients Backend'!$AG$1:$EM$1,BP$3,'Ingredients Backend'!$AG51:$EM51)&gt;=1,1,0)*$H52</f>
        <v>0</v>
      </c>
      <c r="BQ52">
        <f>IF(SUMIF('Ingredients Backend'!$AG$1:$EM$1,BQ$3,'Ingredients Backend'!$AG51:$EM51)&gt;=1,1,0)*$H52</f>
        <v>0</v>
      </c>
      <c r="BR52">
        <f>IF(SUMIF('Ingredients Backend'!$AG$1:$EM$1,BR$3,'Ingredients Backend'!$AG51:$EM51)&gt;=1,1,0)*$H52</f>
        <v>0</v>
      </c>
      <c r="BS52">
        <f>IF(SUMIF('Ingredients Backend'!$AG$1:$EM$1,BS$3,'Ingredients Backend'!$AG51:$EM51)&gt;=1,1,0)*$H52</f>
        <v>0</v>
      </c>
      <c r="BT52">
        <f>IF(SUMIF('Ingredients Backend'!$AG$1:$EM$1,BT$3,'Ingredients Backend'!$AG51:$EM51)&gt;=1,1,0)*$H52</f>
        <v>0</v>
      </c>
      <c r="BU52">
        <f>IF(SUMIF('Ingredients Backend'!$AG$1:$EM$1,BU$3,'Ingredients Backend'!$AG51:$EM51)&gt;=1,1,0)*$H52</f>
        <v>0</v>
      </c>
      <c r="BV52">
        <f>IF(SUMIF('Ingredients Backend'!$AG$1:$EM$1,BV$3,'Ingredients Backend'!$AG51:$EM51)&gt;=1,1,0)*$H52</f>
        <v>126691.08</v>
      </c>
      <c r="BW52">
        <f>IF(SUMIF('Ingredients Backend'!$AG$1:$EM$1,BW$3,'Ingredients Backend'!$AG51:$EM51)&gt;=1,1,0)*$H52</f>
        <v>0</v>
      </c>
      <c r="BX52">
        <f>IF(SUMIF('Ingredients Backend'!$AG$1:$EM$1,BX$3,'Ingredients Backend'!$AG51:$EM51)&gt;=1,1,0)*$H52</f>
        <v>0</v>
      </c>
      <c r="BY52">
        <f>IF(SUMIF('Ingredients Backend'!$AG$1:$EM$1,BY$3,'Ingredients Backend'!$AG51:$EM51)&gt;=1,1,0)*$H52</f>
        <v>0</v>
      </c>
      <c r="BZ52">
        <f>IF(SUMIF('Ingredients Backend'!$AG$1:$EM$1,BZ$3,'Ingredients Backend'!$AG51:$EM51)&gt;=1,1,0)*$H52</f>
        <v>0</v>
      </c>
      <c r="CA52">
        <f>IF(SUMIF('Ingredients Backend'!$AG$1:$EM$1,CA$3,'Ingredients Backend'!$AG51:$EM51)&gt;=1,1,0)*$H52</f>
        <v>0</v>
      </c>
      <c r="CB52">
        <f>IF(SUMIF('Ingredients Backend'!$AG$1:$EM$1,CB$3,'Ingredients Backend'!$AG51:$EM51)&gt;=1,1,0)*$H52</f>
        <v>0</v>
      </c>
      <c r="CC52">
        <f>IF(SUMIF('Ingredients Backend'!$AG$1:$EM$1,CC$3,'Ingredients Backend'!$AG51:$EM51)&gt;=1,1,0)*$H52</f>
        <v>0</v>
      </c>
      <c r="CD52">
        <f>IF(SUMIF('Ingredients Backend'!$AG$1:$EM$1,CD$3,'Ingredients Backend'!$AG51:$EM51)&gt;=1,1,0)*$H52</f>
        <v>0</v>
      </c>
      <c r="CE52">
        <f>IF(SUMIF('Ingredients Backend'!$AG$1:$EM$1,CE$3,'Ingredients Backend'!$AG51:$EM51)&gt;=1,1,0)*$H52</f>
        <v>0</v>
      </c>
      <c r="CF52">
        <f>IF(SUMIF('Ingredients Backend'!$AG$1:$EM$1,CF$3,'Ingredients Backend'!$AG51:$EM51)&gt;=1,1,0)*$H52</f>
        <v>0</v>
      </c>
      <c r="CG52">
        <f>IF(SUMIF('Ingredients Backend'!$AG$1:$EM$1,CG$3,'Ingredients Backend'!$AG51:$EM51)&gt;=1,1,0)*$H52</f>
        <v>0</v>
      </c>
      <c r="CH52">
        <f>IF(SUMIF('Ingredients Backend'!$AG$1:$EM$1,CH$3,'Ingredients Backend'!$AG51:$EM51)&gt;=1,1,0)*$H52</f>
        <v>0</v>
      </c>
      <c r="CI52">
        <f>IF(SUMIF('Ingredients Backend'!$AG$1:$EM$1,CI$3,'Ingredients Backend'!$AG51:$EM51)&gt;=1,1,0)*$H52</f>
        <v>0</v>
      </c>
      <c r="CJ52">
        <f>IF(SUMIF('Ingredients Backend'!$AG$1:$EM$1,CJ$3,'Ingredients Backend'!$AG51:$EM51)&gt;=1,1,0)*$H52</f>
        <v>0</v>
      </c>
      <c r="CK52">
        <f>IF(SUMIF('Ingredients Backend'!$AG$1:$EM$1,CK$3,'Ingredients Backend'!$AG51:$EM51)&gt;=1,1,0)*$H52</f>
        <v>0</v>
      </c>
      <c r="CL52">
        <f>IF(SUMIF('Ingredients Backend'!$AG$1:$EM$1,CL$3,'Ingredients Backend'!$AG51:$EM51)&gt;=1,1,0)*$H52</f>
        <v>0</v>
      </c>
      <c r="CM52">
        <f>IF(SUMIF('Ingredients Backend'!$AG$1:$EM$1,CM$3,'Ingredients Backend'!$AG51:$EM51)&gt;=1,1,0)*$H52</f>
        <v>0</v>
      </c>
      <c r="CN52">
        <f>IF(SUMIF('Ingredients Backend'!$AG$1:$EM$1,CN$3,'Ingredients Backend'!$AG51:$EM51)&gt;=1,1,0)*$H52</f>
        <v>0</v>
      </c>
      <c r="CO52">
        <f>IF(SUMIF('Ingredients Backend'!$AG$1:$EM$1,CO$3,'Ingredients Backend'!$AG51:$EM51)&gt;=1,1,0)*$H52</f>
        <v>0</v>
      </c>
      <c r="CP52">
        <f>IF(SUMIF('Ingredients Backend'!$AG$1:$EM$1,CP$3,'Ingredients Backend'!$AG51:$EM51)&gt;=1,1,0)*$H52</f>
        <v>0</v>
      </c>
      <c r="CQ52">
        <f>IF(SUMIF('Ingredients Backend'!$AG$1:$EM$1,CQ$3,'Ingredients Backend'!$AG51:$EM51)&gt;=1,1,0)*$H52</f>
        <v>0</v>
      </c>
      <c r="CR52">
        <f>IF(SUMIF('Ingredients Backend'!$AG$1:$EM$1,CR$3,'Ingredients Backend'!$AG51:$EM51)&gt;=1,1,0)*$H52</f>
        <v>0</v>
      </c>
      <c r="CS52">
        <f>IF(SUMIF('Ingredients Backend'!$AG$1:$EM$1,CS$3,'Ingredients Backend'!$AG51:$EM51)&gt;=1,1,0)*$H52</f>
        <v>0</v>
      </c>
      <c r="CT52">
        <f>IF(SUMIF('Ingredients Backend'!$AG$1:$EM$1,CT$3,'Ingredients Backend'!$AG51:$EM51)&gt;=1,1,0)*$H52</f>
        <v>0</v>
      </c>
      <c r="CU52">
        <f>IF(SUMIF('Ingredients Backend'!$AG$1:$EM$1,CU$3,'Ingredients Backend'!$AG51:$EM51)&gt;=1,1,0)*$H52</f>
        <v>0</v>
      </c>
      <c r="CV52">
        <f>IF(SUMIF('Ingredients Backend'!$AG$1:$EM$1,CV$3,'Ingredients Backend'!$AG51:$EM51)&gt;=1,1,0)*$H52</f>
        <v>0</v>
      </c>
      <c r="CW52">
        <f>IF(SUMIF('Ingredients Backend'!$AG$1:$EM$1,CW$3,'Ingredients Backend'!$AG51:$EM51)&gt;=1,1,0)*$H52</f>
        <v>0</v>
      </c>
      <c r="CX52">
        <f>IF(SUMIF('Ingredients Backend'!$AG$1:$EM$1,CX$3,'Ingredients Backend'!$AG51:$EM51)&gt;=1,1,0)*$H52</f>
        <v>0</v>
      </c>
      <c r="CY52">
        <f>IF(SUMIF('Ingredients Backend'!$AG$1:$EM$1,CY$3,'Ingredients Backend'!$AG51:$EM51)&gt;=1,1,0)*$H52</f>
        <v>0</v>
      </c>
      <c r="CZ52">
        <f>IF(SUMIF('Ingredients Backend'!$AG$1:$EM$1,CZ$3,'Ingredients Backend'!$AG51:$EM51)&gt;=1,1,0)*$H52</f>
        <v>0</v>
      </c>
      <c r="DA52">
        <f>IF(SUMIF('Ingredients Backend'!$AG$1:$EM$1,DA$3,'Ingredients Backend'!$AG51:$EM51)&gt;=1,1,0)*$H52</f>
        <v>0</v>
      </c>
      <c r="DB52">
        <f>IF(SUMIF('Ingredients Backend'!$AG$1:$EM$1,DB$3,'Ingredients Backend'!$AG51:$EM51)&gt;=1,1,0)*$H52</f>
        <v>0</v>
      </c>
      <c r="DC52">
        <f>IF(SUMIF('Ingredients Backend'!$AG$1:$EM$1,DC$3,'Ingredients Backend'!$AG51:$EM51)&gt;=1,1,0)*$H52</f>
        <v>0</v>
      </c>
      <c r="DD52">
        <f>IF(SUMIF('Ingredients Backend'!$AG$1:$EM$1,DD$3,'Ingredients Backend'!$AG51:$EM51)&gt;=1,1,0)*$H52</f>
        <v>0</v>
      </c>
      <c r="DE52">
        <f>IF(SUMIF('Ingredients Backend'!$AG$1:$EM$1,DE$3,'Ingredients Backend'!$AG51:$EM51)&gt;=1,1,0)*$H52</f>
        <v>0</v>
      </c>
      <c r="DF52">
        <f>IF(SUMIF('Ingredients Backend'!$AG$1:$EM$1,DF$3,'Ingredients Backend'!$AG51:$EM51)&gt;=1,1,0)*$H52</f>
        <v>0</v>
      </c>
      <c r="DG52">
        <f>IF(SUMIF('Ingredients Backend'!$AG$1:$EM$1,DG$3,'Ingredients Backend'!$AG51:$EM51)&gt;=1,1,0)*$H52</f>
        <v>0</v>
      </c>
      <c r="DH52">
        <f>IF(SUMIF('Ingredients Backend'!$AG$1:$EM$1,DH$3,'Ingredients Backend'!$AG51:$EM51)&gt;=1,1,0)*$H52</f>
        <v>0</v>
      </c>
      <c r="DI52">
        <f>IF(SUMIF('Ingredients Backend'!$AG$1:$EM$1,DI$3,'Ingredients Backend'!$AG51:$EM51)&gt;=1,1,0)*$H52</f>
        <v>0</v>
      </c>
      <c r="DJ52">
        <f>IF(SUMIF('Ingredients Backend'!$AG$1:$EM$1,DJ$3,'Ingredients Backend'!$AG51:$EM51)&gt;=1,1,0)*$H52</f>
        <v>0</v>
      </c>
      <c r="DK52">
        <f>IF(SUMIF('Ingredients Backend'!$AG$1:$EM$1,DK$3,'Ingredients Backend'!$AG51:$EM51)&gt;=1,1,0)*$H52</f>
        <v>126691.08</v>
      </c>
      <c r="DL52">
        <f>IF(SUMIF('Ingredients Backend'!$AG$1:$EM$1,DL$3,'Ingredients Backend'!$AG51:$EM51)&gt;=1,1,0)*$H52</f>
        <v>0</v>
      </c>
    </row>
    <row r="53" spans="1:116">
      <c r="A53" s="9" t="str">
        <f>_xlfn.XLOOKUP($E53,'Copy of Raw Data'!$E:$E,'Copy of Raw Data'!A:A,"ERROR",0,1)</f>
        <v>US</v>
      </c>
      <c r="B53" s="9" t="str">
        <f>_xlfn.XLOOKUP($E53,'Copy of Raw Data'!$E:$E,'Copy of Raw Data'!B:B,"ERROR",0,1)</f>
        <v>Hair Mousses</v>
      </c>
      <c r="C53" s="9" t="str">
        <f>_xlfn.XLOOKUP($E53,'Copy of Raw Data'!$E:$E,'Copy of Raw Data'!C:C,"ERROR",0,1)</f>
        <v>allday locks</v>
      </c>
      <c r="D53" s="9" t="str">
        <f>_xlfn.XLOOKUP($E53,'Copy of Raw Data'!$E:$E,'Copy of Raw Data'!D:D,"ERROR",0,1)</f>
        <v>www.amazon.com/dp/B07YNWX9WW</v>
      </c>
      <c r="E53" s="9" t="s">
        <v>221</v>
      </c>
      <c r="F53" s="9" t="str">
        <f>_xlfn.XLOOKUP($E53,'Copy of Raw Data'!$E:$E,'Copy of Raw Data'!F:F,"ERROR",0,1)</f>
        <v>AllDay Locks Braid Foam | Long Lasting Mousse for Style &amp; Shine | No Frizz or Fraying | Moisturizes &amp; Seals Braids, Locks, Twists, Cornrows | 8 oz</v>
      </c>
      <c r="G53" s="9">
        <f>_xlfn.XLOOKUP($E53,'Copy of Raw Data'!$E:$E,'Copy of Raw Data'!G:G,"ERROR",0,1)</f>
        <v>12288</v>
      </c>
      <c r="H53" s="9">
        <f>_xlfn.XLOOKUP($E53,'Copy of Raw Data'!$E:$E,'Copy of Raw Data'!H:H,"ERROR",0,1)</f>
        <v>119979.64</v>
      </c>
      <c r="I53" s="9">
        <f>_xlfn.XLOOKUP($E53,'Copy of Raw Data'!$E:$E,'Copy of Raw Data'!I:I,"ERROR",0,1)</f>
        <v>0.00505536010908213</v>
      </c>
      <c r="J53" s="9" t="str">
        <f>_xlfn.XLOOKUP($E53,'Copy of Raw Data'!$E:$E,'Copy of Raw Data'!J:J,"ERROR",0,1)</f>
        <v>Yes</v>
      </c>
      <c r="K53" s="15"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5 to 10</v>
      </c>
      <c r="L53" s="9">
        <f>_xlfn.XLOOKUP($E53,'Copy of Raw Data'!$E:$E,'Copy of Raw Data'!L:L,"ERROR",0,1)</f>
        <v>9.77</v>
      </c>
      <c r="M53" s="15"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5 to 10</v>
      </c>
      <c r="N53" s="9">
        <f>_xlfn.XLOOKUP($E53,'Copy of Raw Data'!$E:$E,'Copy of Raw Data'!N:N,"ERROR",0,1)</f>
        <v>9.77</v>
      </c>
      <c r="O53" s="15"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No Discount</v>
      </c>
      <c r="P53" s="16">
        <f t="shared" si="2"/>
        <v>0</v>
      </c>
      <c r="Q53" s="9">
        <f>_xlfn.XLOOKUP($E53,'Copy of Raw Data'!$E:$E,'Copy of Raw Data'!Q:Q,"ERROR",0,1)</f>
        <v>8</v>
      </c>
      <c r="R53" s="9" t="str">
        <f>_xlfn.XLOOKUP($E53,'Copy of Raw Data'!$E:$E,'Copy of Raw Data'!R:R,"ERROR",0,1)</f>
        <v>oz</v>
      </c>
      <c r="S53" s="17">
        <f t="shared" si="3"/>
        <v>1.22125</v>
      </c>
      <c r="T53" s="9" t="str">
        <f t="array" ref="T53">_xlfn.IFS(AND(S53&gt;0,S53&lt;=0.05),"0 to 0.05",AND(S53&gt;0.05,S53&lt;=0.1),"0.05 to 0.1",AND(S53&gt;0.1,S53&lt;=0.2),"0.1 to 0.2",AND(S53&gt;0.2,S53&lt;=0.3),"0.2 to 0.3",AND(S53&gt;0.3,S53&lt;=0.4),"0.3 to 0.4",AND(S53&gt;0.4,S53&lt;=0.5),"0.4 to 0.5",AND(S53&gt;0.5,S53&lt;=0.75),"0.5 to 0.75",AND(S53&gt;0.75,S53&lt;=1),"0.75 to 1",AND(S53&gt;1,S53&lt;=2),"1 to 2",AND(S53&gt;2,S53&lt;=3),"2 to 3",AND(S53&gt;3,S53&lt;=4),"3 to 4",AND(S53&gt;4,S53&lt;=5),"4 to 5",AND(S53&gt;5,S53&lt;=10),"5 to 10",S53&gt;10,"10+")</f>
        <v>1 to 2</v>
      </c>
      <c r="U53" s="17"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 to 0.05</v>
      </c>
      <c r="V53" s="17">
        <f t="shared" si="4"/>
        <v>0.0413003043625296</v>
      </c>
      <c r="W53" s="17"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 to 0.05</v>
      </c>
      <c r="X53" s="17">
        <f t="shared" si="5"/>
        <v>0.0413003043625296</v>
      </c>
      <c r="Y53" s="9"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17">
        <f t="array" ref="Z53">_xlfn.IFS(AA53="oz",_xlfn.IFS(R53="oz",Q53,R53="fl oz",Q53*1.04,R53="ml",Q53*0.0338),AA53="fl oz",_xlfn.IFS(R53="oz",Q53/1.04,R53="fl oz",Q53,R53="ml",Q53*0.0338/1.04),AA53="ml",_xlfn.IFS(R53="oz",Q53/0.0338,R53="fl oz",Q53*1.04/0.0338,R53="ml",Q53))</f>
        <v>8</v>
      </c>
      <c r="AA53" s="9" t="str">
        <f>_xlfn.XLOOKUP($E53,'Copy of Raw Data'!$E:$E,'Copy of Raw Data'!AA:AA,"ERROR",0,1)</f>
        <v>oz</v>
      </c>
      <c r="AB53" s="9" t="str">
        <f>_xlfn.XLOOKUP($E53,'Copy of Raw Data'!$E:$E,'Copy of Raw Data'!AB:AB,"ERROR",0,1)</f>
        <v>Pump Bottle</v>
      </c>
      <c r="AC53" s="9" t="str">
        <f>_xlfn.XLOOKUP($E53,'Copy of Raw Data'!$E:$E,'Copy of Raw Data'!AC:AC,"ERROR",0,1)</f>
        <v>Pack of 1</v>
      </c>
      <c r="AD53" s="9" t="str">
        <f>_xlfn.XLOOKUP($E53,'Copy of Raw Data'!$E:$E,'Copy of Raw Data'!AD:AD,"ERROR",0,1)</f>
        <v>Moisturizing, Frizz Control, Shine, Flake Control</v>
      </c>
      <c r="AE53" s="9" t="str">
        <f>_xlfn.XLOOKUP($E53,'Copy of Raw Data'!$E:$E,'Copy of Raw Data'!AO:AO,"ERROR",0,1)</f>
        <v>Sulfate Free, Phthalate Free, Gluten Free, Paraben Free</v>
      </c>
      <c r="AF53" s="9" t="str">
        <f>_xlfn.XLOOKUP($E53,'Copy of Raw Data'!$E:$E,'Copy of Raw Data'!AZ:AZ,"ERROR",0,1)</f>
        <v>Lavender, Peppermint, Sage, Witch Hazel, Eucalyptus, Cocamidopropyl Betaine, Cetrimonium Chloride, Lemon</v>
      </c>
      <c r="AG53">
        <f>IF(SUMIF('Ingredients Backend'!$AG$1:$EM$1,AG$3,'Ingredients Backend'!$AG52:$EM52)&gt;=1,1,0)*$H53</f>
        <v>0</v>
      </c>
      <c r="AH53">
        <f>IF(SUMIF('Ingredients Backend'!$AG$1:$EM$1,AH$3,'Ingredients Backend'!$AG52:$EM52)&gt;=1,1,0)*$H53</f>
        <v>0</v>
      </c>
      <c r="AI53">
        <f>IF(SUMIF('Ingredients Backend'!$AG$1:$EM$1,AI$3,'Ingredients Backend'!$AG52:$EM52)&gt;=1,1,0)*$H53</f>
        <v>0</v>
      </c>
      <c r="AJ53">
        <f>IF(SUMIF('Ingredients Backend'!$AG$1:$EM$1,AJ$3,'Ingredients Backend'!$AG52:$EM52)&gt;=1,1,0)*$H53</f>
        <v>0</v>
      </c>
      <c r="AK53">
        <f>IF(SUMIF('Ingredients Backend'!$AG$1:$EM$1,AK$3,'Ingredients Backend'!$AG52:$EM52)&gt;=1,1,0)*$H53</f>
        <v>0</v>
      </c>
      <c r="AL53">
        <f>IF(SUMIF('Ingredients Backend'!$AG$1:$EM$1,AL$3,'Ingredients Backend'!$AG52:$EM52)&gt;=1,1,0)*$H53</f>
        <v>0</v>
      </c>
      <c r="AM53">
        <f>IF(SUMIF('Ingredients Backend'!$AG$1:$EM$1,AM$3,'Ingredients Backend'!$AG52:$EM52)&gt;=1,1,0)*$H53</f>
        <v>0</v>
      </c>
      <c r="AN53">
        <f>IF(SUMIF('Ingredients Backend'!$AG$1:$EM$1,AN$3,'Ingredients Backend'!$AG52:$EM52)&gt;=1,1,0)*$H53</f>
        <v>0</v>
      </c>
      <c r="AO53">
        <f>IF(SUMIF('Ingredients Backend'!$AG$1:$EM$1,AO$3,'Ingredients Backend'!$AG52:$EM52)&gt;=1,1,0)*$H53</f>
        <v>0</v>
      </c>
      <c r="AP53">
        <f>IF(SUMIF('Ingredients Backend'!$AG$1:$EM$1,AP$3,'Ingredients Backend'!$AG52:$EM52)&gt;=1,1,0)*$H53</f>
        <v>0</v>
      </c>
      <c r="AQ53">
        <f>IF(SUMIF('Ingredients Backend'!$AG$1:$EM$1,AQ$3,'Ingredients Backend'!$AG52:$EM52)&gt;=1,1,0)*$H53</f>
        <v>0</v>
      </c>
      <c r="AR53">
        <f>IF(SUMIF('Ingredients Backend'!$AG$1:$EM$1,AR$3,'Ingredients Backend'!$AG52:$EM52)&gt;=1,1,0)*$H53</f>
        <v>0</v>
      </c>
      <c r="AS53">
        <f>IF(SUMIF('Ingredients Backend'!$AG$1:$EM$1,AS$3,'Ingredients Backend'!$AG52:$EM52)&gt;=1,1,0)*$H53</f>
        <v>0</v>
      </c>
      <c r="AT53">
        <f>IF(SUMIF('Ingredients Backend'!$AG$1:$EM$1,AT$3,'Ingredients Backend'!$AG52:$EM52)&gt;=1,1,0)*$H53</f>
        <v>0</v>
      </c>
      <c r="AU53">
        <f>IF(SUMIF('Ingredients Backend'!$AG$1:$EM$1,AU$3,'Ingredients Backend'!$AG52:$EM52)&gt;=1,1,0)*$H53</f>
        <v>0</v>
      </c>
      <c r="AV53">
        <f>IF(SUMIF('Ingredients Backend'!$AG$1:$EM$1,AV$3,'Ingredients Backend'!$AG52:$EM52)&gt;=1,1,0)*$H53</f>
        <v>119979.64</v>
      </c>
      <c r="AW53">
        <f>IF(SUMIF('Ingredients Backend'!$AG$1:$EM$1,AW$3,'Ingredients Backend'!$AG52:$EM52)&gt;=1,1,0)*$H53</f>
        <v>0</v>
      </c>
      <c r="AX53">
        <f>IF(SUMIF('Ingredients Backend'!$AG$1:$EM$1,AX$3,'Ingredients Backend'!$AG52:$EM52)&gt;=1,1,0)*$H53</f>
        <v>0</v>
      </c>
      <c r="AY53">
        <f>IF(SUMIF('Ingredients Backend'!$AG$1:$EM$1,AY$3,'Ingredients Backend'!$AG52:$EM52)&gt;=1,1,0)*$H53</f>
        <v>119979.64</v>
      </c>
      <c r="AZ53">
        <f>IF(SUMIF('Ingredients Backend'!$AG$1:$EM$1,AZ$3,'Ingredients Backend'!$AG52:$EM52)&gt;=1,1,0)*$H53</f>
        <v>0</v>
      </c>
      <c r="BA53">
        <f>IF(SUMIF('Ingredients Backend'!$AG$1:$EM$1,BA$3,'Ingredients Backend'!$AG52:$EM52)&gt;=1,1,0)*$H53</f>
        <v>0</v>
      </c>
      <c r="BB53">
        <f>IF(SUMIF('Ingredients Backend'!$AG$1:$EM$1,BB$3,'Ingredients Backend'!$AG52:$EM52)&gt;=1,1,0)*$H53</f>
        <v>0</v>
      </c>
      <c r="BC53">
        <f>IF(SUMIF('Ingredients Backend'!$AG$1:$EM$1,BC$3,'Ingredients Backend'!$AG52:$EM52)&gt;=1,1,0)*$H53</f>
        <v>0</v>
      </c>
      <c r="BD53">
        <f>IF(SUMIF('Ingredients Backend'!$AG$1:$EM$1,BD$3,'Ingredients Backend'!$AG52:$EM52)&gt;=1,1,0)*$H53</f>
        <v>0</v>
      </c>
      <c r="BE53">
        <f>IF(SUMIF('Ingredients Backend'!$AG$1:$EM$1,BE$3,'Ingredients Backend'!$AG52:$EM52)&gt;=1,1,0)*$H53</f>
        <v>0</v>
      </c>
      <c r="BF53">
        <f>IF(SUMIF('Ingredients Backend'!$AG$1:$EM$1,BF$3,'Ingredients Backend'!$AG52:$EM52)&gt;=1,1,0)*$H53</f>
        <v>119979.64</v>
      </c>
      <c r="BG53">
        <f>IF(SUMIF('Ingredients Backend'!$AG$1:$EM$1,BG$3,'Ingredients Backend'!$AG52:$EM52)&gt;=1,1,0)*$H53</f>
        <v>0</v>
      </c>
      <c r="BH53">
        <f>IF(SUMIF('Ingredients Backend'!$AG$1:$EM$1,BH$3,'Ingredients Backend'!$AG52:$EM52)&gt;=1,1,0)*$H53</f>
        <v>0</v>
      </c>
      <c r="BI53">
        <f>IF(SUMIF('Ingredients Backend'!$AG$1:$EM$1,BI$3,'Ingredients Backend'!$AG52:$EM52)&gt;=1,1,0)*$H53</f>
        <v>0</v>
      </c>
      <c r="BJ53">
        <f>IF(SUMIF('Ingredients Backend'!$AG$1:$EM$1,BJ$3,'Ingredients Backend'!$AG52:$EM52)&gt;=1,1,0)*$H53</f>
        <v>0</v>
      </c>
      <c r="BK53">
        <f>IF(SUMIF('Ingredients Backend'!$AG$1:$EM$1,BK$3,'Ingredients Backend'!$AG52:$EM52)&gt;=1,1,0)*$H53</f>
        <v>0</v>
      </c>
      <c r="BL53">
        <f>IF(SUMIF('Ingredients Backend'!$AG$1:$EM$1,BL$3,'Ingredients Backend'!$AG52:$EM52)&gt;=1,1,0)*$H53</f>
        <v>0</v>
      </c>
      <c r="BM53">
        <f>IF(SUMIF('Ingredients Backend'!$AG$1:$EM$1,BM$3,'Ingredients Backend'!$AG52:$EM52)&gt;=1,1,0)*$H53</f>
        <v>0</v>
      </c>
      <c r="BN53">
        <f>IF(SUMIF('Ingredients Backend'!$AG$1:$EM$1,BN$3,'Ingredients Backend'!$AG52:$EM52)&gt;=1,1,0)*$H53</f>
        <v>0</v>
      </c>
      <c r="BO53">
        <f>IF(SUMIF('Ingredients Backend'!$AG$1:$EM$1,BO$3,'Ingredients Backend'!$AG52:$EM52)&gt;=1,1,0)*$H53</f>
        <v>0</v>
      </c>
      <c r="BP53">
        <f>IF(SUMIF('Ingredients Backend'!$AG$1:$EM$1,BP$3,'Ingredients Backend'!$AG52:$EM52)&gt;=1,1,0)*$H53</f>
        <v>0</v>
      </c>
      <c r="BQ53">
        <f>IF(SUMIF('Ingredients Backend'!$AG$1:$EM$1,BQ$3,'Ingredients Backend'!$AG52:$EM52)&gt;=1,1,0)*$H53</f>
        <v>0</v>
      </c>
      <c r="BR53">
        <f>IF(SUMIF('Ingredients Backend'!$AG$1:$EM$1,BR$3,'Ingredients Backend'!$AG52:$EM52)&gt;=1,1,0)*$H53</f>
        <v>0</v>
      </c>
      <c r="BS53">
        <f>IF(SUMIF('Ingredients Backend'!$AG$1:$EM$1,BS$3,'Ingredients Backend'!$AG52:$EM52)&gt;=1,1,0)*$H53</f>
        <v>0</v>
      </c>
      <c r="BT53">
        <f>IF(SUMIF('Ingredients Backend'!$AG$1:$EM$1,BT$3,'Ingredients Backend'!$AG52:$EM52)&gt;=1,1,0)*$H53</f>
        <v>0</v>
      </c>
      <c r="BU53">
        <f>IF(SUMIF('Ingredients Backend'!$AG$1:$EM$1,BU$3,'Ingredients Backend'!$AG52:$EM52)&gt;=1,1,0)*$H53</f>
        <v>0</v>
      </c>
      <c r="BV53">
        <f>IF(SUMIF('Ingredients Backend'!$AG$1:$EM$1,BV$3,'Ingredients Backend'!$AG52:$EM52)&gt;=1,1,0)*$H53</f>
        <v>119979.64</v>
      </c>
      <c r="BW53">
        <f>IF(SUMIF('Ingredients Backend'!$AG$1:$EM$1,BW$3,'Ingredients Backend'!$AG52:$EM52)&gt;=1,1,0)*$H53</f>
        <v>119979.64</v>
      </c>
      <c r="BX53">
        <f>IF(SUMIF('Ingredients Backend'!$AG$1:$EM$1,BX$3,'Ingredients Backend'!$AG52:$EM52)&gt;=1,1,0)*$H53</f>
        <v>0</v>
      </c>
      <c r="BY53">
        <f>IF(SUMIF('Ingredients Backend'!$AG$1:$EM$1,BY$3,'Ingredients Backend'!$AG52:$EM52)&gt;=1,1,0)*$H53</f>
        <v>0</v>
      </c>
      <c r="BZ53">
        <f>IF(SUMIF('Ingredients Backend'!$AG$1:$EM$1,BZ$3,'Ingredients Backend'!$AG52:$EM52)&gt;=1,1,0)*$H53</f>
        <v>0</v>
      </c>
      <c r="CA53">
        <f>IF(SUMIF('Ingredients Backend'!$AG$1:$EM$1,CA$3,'Ingredients Backend'!$AG52:$EM52)&gt;=1,1,0)*$H53</f>
        <v>0</v>
      </c>
      <c r="CB53">
        <f>IF(SUMIF('Ingredients Backend'!$AG$1:$EM$1,CB$3,'Ingredients Backend'!$AG52:$EM52)&gt;=1,1,0)*$H53</f>
        <v>119979.64</v>
      </c>
      <c r="CC53">
        <f>IF(SUMIF('Ingredients Backend'!$AG$1:$EM$1,CC$3,'Ingredients Backend'!$AG52:$EM52)&gt;=1,1,0)*$H53</f>
        <v>0</v>
      </c>
      <c r="CD53">
        <f>IF(SUMIF('Ingredients Backend'!$AG$1:$EM$1,CD$3,'Ingredients Backend'!$AG52:$EM52)&gt;=1,1,0)*$H53</f>
        <v>0</v>
      </c>
      <c r="CE53">
        <f>IF(SUMIF('Ingredients Backend'!$AG$1:$EM$1,CE$3,'Ingredients Backend'!$AG52:$EM52)&gt;=1,1,0)*$H53</f>
        <v>0</v>
      </c>
      <c r="CF53">
        <f>IF(SUMIF('Ingredients Backend'!$AG$1:$EM$1,CF$3,'Ingredients Backend'!$AG52:$EM52)&gt;=1,1,0)*$H53</f>
        <v>0</v>
      </c>
      <c r="CG53">
        <f>IF(SUMIF('Ingredients Backend'!$AG$1:$EM$1,CG$3,'Ingredients Backend'!$AG52:$EM52)&gt;=1,1,0)*$H53</f>
        <v>0</v>
      </c>
      <c r="CH53">
        <f>IF(SUMIF('Ingredients Backend'!$AG$1:$EM$1,CH$3,'Ingredients Backend'!$AG52:$EM52)&gt;=1,1,0)*$H53</f>
        <v>0</v>
      </c>
      <c r="CI53">
        <f>IF(SUMIF('Ingredients Backend'!$AG$1:$EM$1,CI$3,'Ingredients Backend'!$AG52:$EM52)&gt;=1,1,0)*$H53</f>
        <v>0</v>
      </c>
      <c r="CJ53">
        <f>IF(SUMIF('Ingredients Backend'!$AG$1:$EM$1,CJ$3,'Ingredients Backend'!$AG52:$EM52)&gt;=1,1,0)*$H53</f>
        <v>0</v>
      </c>
      <c r="CK53">
        <f>IF(SUMIF('Ingredients Backend'!$AG$1:$EM$1,CK$3,'Ingredients Backend'!$AG52:$EM52)&gt;=1,1,0)*$H53</f>
        <v>0</v>
      </c>
      <c r="CL53">
        <f>IF(SUMIF('Ingredients Backend'!$AG$1:$EM$1,CL$3,'Ingredients Backend'!$AG52:$EM52)&gt;=1,1,0)*$H53</f>
        <v>0</v>
      </c>
      <c r="CM53">
        <f>IF(SUMIF('Ingredients Backend'!$AG$1:$EM$1,CM$3,'Ingredients Backend'!$AG52:$EM52)&gt;=1,1,0)*$H53</f>
        <v>0</v>
      </c>
      <c r="CN53">
        <f>IF(SUMIF('Ingredients Backend'!$AG$1:$EM$1,CN$3,'Ingredients Backend'!$AG52:$EM52)&gt;=1,1,0)*$H53</f>
        <v>0</v>
      </c>
      <c r="CO53">
        <f>IF(SUMIF('Ingredients Backend'!$AG$1:$EM$1,CO$3,'Ingredients Backend'!$AG52:$EM52)&gt;=1,1,0)*$H53</f>
        <v>0</v>
      </c>
      <c r="CP53">
        <f>IF(SUMIF('Ingredients Backend'!$AG$1:$EM$1,CP$3,'Ingredients Backend'!$AG52:$EM52)&gt;=1,1,0)*$H53</f>
        <v>0</v>
      </c>
      <c r="CQ53">
        <f>IF(SUMIF('Ingredients Backend'!$AG$1:$EM$1,CQ$3,'Ingredients Backend'!$AG52:$EM52)&gt;=1,1,0)*$H53</f>
        <v>0</v>
      </c>
      <c r="CR53">
        <f>IF(SUMIF('Ingredients Backend'!$AG$1:$EM$1,CR$3,'Ingredients Backend'!$AG52:$EM52)&gt;=1,1,0)*$H53</f>
        <v>119979.64</v>
      </c>
      <c r="CS53">
        <f>IF(SUMIF('Ingredients Backend'!$AG$1:$EM$1,CS$3,'Ingredients Backend'!$AG52:$EM52)&gt;=1,1,0)*$H53</f>
        <v>0</v>
      </c>
      <c r="CT53">
        <f>IF(SUMIF('Ingredients Backend'!$AG$1:$EM$1,CT$3,'Ingredients Backend'!$AG52:$EM52)&gt;=1,1,0)*$H53</f>
        <v>0</v>
      </c>
      <c r="CU53">
        <f>IF(SUMIF('Ingredients Backend'!$AG$1:$EM$1,CU$3,'Ingredients Backend'!$AG52:$EM52)&gt;=1,1,0)*$H53</f>
        <v>0</v>
      </c>
      <c r="CV53">
        <f>IF(SUMIF('Ingredients Backend'!$AG$1:$EM$1,CV$3,'Ingredients Backend'!$AG52:$EM52)&gt;=1,1,0)*$H53</f>
        <v>0</v>
      </c>
      <c r="CW53">
        <f>IF(SUMIF('Ingredients Backend'!$AG$1:$EM$1,CW$3,'Ingredients Backend'!$AG52:$EM52)&gt;=1,1,0)*$H53</f>
        <v>0</v>
      </c>
      <c r="CX53">
        <f>IF(SUMIF('Ingredients Backend'!$AG$1:$EM$1,CX$3,'Ingredients Backend'!$AG52:$EM52)&gt;=1,1,0)*$H53</f>
        <v>0</v>
      </c>
      <c r="CY53">
        <f>IF(SUMIF('Ingredients Backend'!$AG$1:$EM$1,CY$3,'Ingredients Backend'!$AG52:$EM52)&gt;=1,1,0)*$H53</f>
        <v>0</v>
      </c>
      <c r="CZ53">
        <f>IF(SUMIF('Ingredients Backend'!$AG$1:$EM$1,CZ$3,'Ingredients Backend'!$AG52:$EM52)&gt;=1,1,0)*$H53</f>
        <v>0</v>
      </c>
      <c r="DA53">
        <f>IF(SUMIF('Ingredients Backend'!$AG$1:$EM$1,DA$3,'Ingredients Backend'!$AG52:$EM52)&gt;=1,1,0)*$H53</f>
        <v>0</v>
      </c>
      <c r="DB53">
        <f>IF(SUMIF('Ingredients Backend'!$AG$1:$EM$1,DB$3,'Ingredients Backend'!$AG52:$EM52)&gt;=1,1,0)*$H53</f>
        <v>0</v>
      </c>
      <c r="DC53">
        <f>IF(SUMIF('Ingredients Backend'!$AG$1:$EM$1,DC$3,'Ingredients Backend'!$AG52:$EM52)&gt;=1,1,0)*$H53</f>
        <v>0</v>
      </c>
      <c r="DD53">
        <f>IF(SUMIF('Ingredients Backend'!$AG$1:$EM$1,DD$3,'Ingredients Backend'!$AG52:$EM52)&gt;=1,1,0)*$H53</f>
        <v>0</v>
      </c>
      <c r="DE53">
        <f>IF(SUMIF('Ingredients Backend'!$AG$1:$EM$1,DE$3,'Ingredients Backend'!$AG52:$EM52)&gt;=1,1,0)*$H53</f>
        <v>0</v>
      </c>
      <c r="DF53">
        <f>IF(SUMIF('Ingredients Backend'!$AG$1:$EM$1,DF$3,'Ingredients Backend'!$AG52:$EM52)&gt;=1,1,0)*$H53</f>
        <v>0</v>
      </c>
      <c r="DG53">
        <f>IF(SUMIF('Ingredients Backend'!$AG$1:$EM$1,DG$3,'Ingredients Backend'!$AG52:$EM52)&gt;=1,1,0)*$H53</f>
        <v>0</v>
      </c>
      <c r="DH53">
        <f>IF(SUMIF('Ingredients Backend'!$AG$1:$EM$1,DH$3,'Ingredients Backend'!$AG52:$EM52)&gt;=1,1,0)*$H53</f>
        <v>0</v>
      </c>
      <c r="DI53">
        <f>IF(SUMIF('Ingredients Backend'!$AG$1:$EM$1,DI$3,'Ingredients Backend'!$AG52:$EM52)&gt;=1,1,0)*$H53</f>
        <v>0</v>
      </c>
      <c r="DJ53">
        <f>IF(SUMIF('Ingredients Backend'!$AG$1:$EM$1,DJ$3,'Ingredients Backend'!$AG52:$EM52)&gt;=1,1,0)*$H53</f>
        <v>0</v>
      </c>
      <c r="DK53">
        <f>IF(SUMIF('Ingredients Backend'!$AG$1:$EM$1,DK$3,'Ingredients Backend'!$AG52:$EM52)&gt;=1,1,0)*$H53</f>
        <v>0</v>
      </c>
      <c r="DL53">
        <f>IF(SUMIF('Ingredients Backend'!$AG$1:$EM$1,DL$3,'Ingredients Backend'!$AG52:$EM52)&gt;=1,1,0)*$H53</f>
        <v>119979.64</v>
      </c>
    </row>
    <row r="54" spans="1:116">
      <c r="A54" s="9" t="str">
        <f>_xlfn.XLOOKUP($E54,'Copy of Raw Data'!$E:$E,'Copy of Raw Data'!A:A,"ERROR",0,1)</f>
        <v>US</v>
      </c>
      <c r="B54" s="9" t="str">
        <f>_xlfn.XLOOKUP($E54,'Copy of Raw Data'!$E:$E,'Copy of Raw Data'!B:B,"ERROR",0,1)</f>
        <v>Hair Mousses</v>
      </c>
      <c r="C54" s="9" t="str">
        <f>_xlfn.XLOOKUP($E54,'Copy of Raw Data'!$E:$E,'Copy of Raw Data'!C:C,"ERROR",0,1)</f>
        <v>pureology</v>
      </c>
      <c r="D54" s="9" t="str">
        <f>_xlfn.XLOOKUP($E54,'Copy of Raw Data'!$E:$E,'Copy of Raw Data'!D:D,"ERROR",0,1)</f>
        <v>www.amazon.com/dp/B089M9SGS4</v>
      </c>
      <c r="E54" s="9" t="s">
        <v>225</v>
      </c>
      <c r="F54" s="9" t="str">
        <f>_xlfn.XLOOKUP($E54,'Copy of Raw Data'!$E:$E,'Copy of Raw Data'!F:F,"ERROR",0,1)</f>
        <v>Pureology | Clean Volume Weightless Mousse | All-day Root Lift | For Fine, Color Treated Hair | Vegan</v>
      </c>
      <c r="G54" s="9">
        <f>_xlfn.XLOOKUP($E54,'Copy of Raw Data'!$E:$E,'Copy of Raw Data'!G:G,"ERROR",0,1)</f>
        <v>3984</v>
      </c>
      <c r="H54" s="9">
        <f>_xlfn.XLOOKUP($E54,'Copy of Raw Data'!$E:$E,'Copy of Raw Data'!H:H,"ERROR",0,1)</f>
        <v>118908.94</v>
      </c>
      <c r="I54" s="9">
        <f>_xlfn.XLOOKUP($E54,'Copy of Raw Data'!$E:$E,'Copy of Raw Data'!I:I,"ERROR",0,1)</f>
        <v>0.00456108594745737</v>
      </c>
      <c r="J54" s="9" t="str">
        <f>_xlfn.XLOOKUP($E54,'Copy of Raw Data'!$E:$E,'Copy of Raw Data'!J:J,"ERROR",0,1)</f>
        <v>Yes</v>
      </c>
      <c r="K54" s="15"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30 to 40</v>
      </c>
      <c r="L54" s="9">
        <f>_xlfn.XLOOKUP($E54,'Copy of Raw Data'!$E:$E,'Copy of Raw Data'!L:L,"ERROR",0,1)</f>
        <v>30.05</v>
      </c>
      <c r="M54" s="15"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30 to 40</v>
      </c>
      <c r="N54" s="9">
        <f>_xlfn.XLOOKUP($E54,'Copy of Raw Data'!$E:$E,'Copy of Raw Data'!N:N,"ERROR",0,1)</f>
        <v>30.96</v>
      </c>
      <c r="O54" s="15"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6">
        <f t="shared" si="2"/>
        <v>0.0293927648578811</v>
      </c>
      <c r="Q54" s="9">
        <f>_xlfn.XLOOKUP($E54,'Copy of Raw Data'!$E:$E,'Copy of Raw Data'!Q:Q,"ERROR",0,1)</f>
        <v>8.4</v>
      </c>
      <c r="R54" s="9" t="str">
        <f>_xlfn.XLOOKUP($E54,'Copy of Raw Data'!$E:$E,'Copy of Raw Data'!R:R,"ERROR",0,1)</f>
        <v>fl oz</v>
      </c>
      <c r="S54" s="17">
        <f t="shared" si="3"/>
        <v>3.43978937728938</v>
      </c>
      <c r="T54" s="9" t="str">
        <f t="array" ref="T54">_xlfn.IFS(AND(S54&gt;0,S54&lt;=0.05),"0 to 0.05",AND(S54&gt;0.05,S54&lt;=0.1),"0.05 to 0.1",AND(S54&gt;0.1,S54&lt;=0.2),"0.1 to 0.2",AND(S54&gt;0.2,S54&lt;=0.3),"0.2 to 0.3",AND(S54&gt;0.3,S54&lt;=0.4),"0.3 to 0.4",AND(S54&gt;0.4,S54&lt;=0.5),"0.4 to 0.5",AND(S54&gt;0.5,S54&lt;=0.75),"0.5 to 0.75",AND(S54&gt;0.75,S54&lt;=1),"0.75 to 1",AND(S54&gt;1,S54&lt;=2),"1 to 2",AND(S54&gt;2,S54&lt;=3),"2 to 3",AND(S54&gt;3,S54&lt;=4),"3 to 4",AND(S54&gt;4,S54&lt;=5),"4 to 5",AND(S54&gt;5,S54&lt;=10),"5 to 10",S54&gt;10,"10+")</f>
        <v>3 to 4</v>
      </c>
      <c r="U54" s="17"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7">
        <f t="shared" si="4"/>
        <v>0.119849714033008</v>
      </c>
      <c r="W54" s="17"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7">
        <f t="shared" si="5"/>
        <v>0.116326999570151</v>
      </c>
      <c r="Y54" s="9"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8 to 10</v>
      </c>
      <c r="Z54" s="17">
        <f t="array" ref="Z54">_xlfn.IFS(AA54="oz",_xlfn.IFS(R54="oz",Q54,R54="fl oz",Q54*1.04,R54="ml",Q54*0.0338),AA54="fl oz",_xlfn.IFS(R54="oz",Q54/1.04,R54="fl oz",Q54,R54="ml",Q54*0.0338/1.04),AA54="ml",_xlfn.IFS(R54="oz",Q54/0.0338,R54="fl oz",Q54*1.04/0.0338,R54="ml",Q54))</f>
        <v>8.736</v>
      </c>
      <c r="AA54" s="9" t="str">
        <f>_xlfn.XLOOKUP($E54,'Copy of Raw Data'!$E:$E,'Copy of Raw Data'!AA:AA,"ERROR",0,1)</f>
        <v>oz</v>
      </c>
      <c r="AB54" s="9" t="str">
        <f>_xlfn.XLOOKUP($E54,'Copy of Raw Data'!$E:$E,'Copy of Raw Data'!AB:AB,"ERROR",0,1)</f>
        <v>Spray Can</v>
      </c>
      <c r="AC54" s="9" t="str">
        <f>_xlfn.XLOOKUP($E54,'Copy of Raw Data'!$E:$E,'Copy of Raw Data'!AC:AC,"ERROR",0,1)</f>
        <v>Pack of 1</v>
      </c>
      <c r="AD54" s="9" t="str">
        <f>_xlfn.XLOOKUP($E54,'Copy of Raw Data'!$E:$E,'Copy of Raw Data'!AD:AD,"ERROR",0,1)</f>
        <v>Volumizing, Lightweight, Lift, Heat Protection</v>
      </c>
      <c r="AE54" s="9" t="str">
        <f>_xlfn.XLOOKUP($E54,'Copy of Raw Data'!$E:$E,'Copy of Raw Data'!AO:AO,"ERROR",0,1)</f>
        <v>Sulfate Free, Vegan, Silicone Free</v>
      </c>
      <c r="AF54" s="9" t="str">
        <f>_xlfn.XLOOKUP($E54,'Copy of Raw Data'!$E:$E,'Copy of Raw Data'!AZ:AZ,"ERROR",0,1)</f>
        <v>Xylose, Tuberose, Almond Milk, Cedarwood, Dimethicone, Cocamidopropyl Betaine, Tocopherol, Ethylhexylglycerin, Sunflower, </v>
      </c>
      <c r="AG54">
        <f>IF(SUMIF('Ingredients Backend'!$AG$1:$EM$1,AG$3,'Ingredients Backend'!$AG53:$EM53)&gt;=1,1,0)*$H54</f>
        <v>0</v>
      </c>
      <c r="AH54">
        <f>IF(SUMIF('Ingredients Backend'!$AG$1:$EM$1,AH$3,'Ingredients Backend'!$AG53:$EM53)&gt;=1,1,0)*$H54</f>
        <v>0</v>
      </c>
      <c r="AI54">
        <f>IF(SUMIF('Ingredients Backend'!$AG$1:$EM$1,AI$3,'Ingredients Backend'!$AG53:$EM53)&gt;=1,1,0)*$H54</f>
        <v>118908.94</v>
      </c>
      <c r="AJ54">
        <f>IF(SUMIF('Ingredients Backend'!$AG$1:$EM$1,AJ$3,'Ingredients Backend'!$AG53:$EM53)&gt;=1,1,0)*$H54</f>
        <v>118908.94</v>
      </c>
      <c r="AK54">
        <f>IF(SUMIF('Ingredients Backend'!$AG$1:$EM$1,AK$3,'Ingredients Backend'!$AG53:$EM53)&gt;=1,1,0)*$H54</f>
        <v>0</v>
      </c>
      <c r="AL54">
        <f>IF(SUMIF('Ingredients Backend'!$AG$1:$EM$1,AL$3,'Ingredients Backend'!$AG53:$EM53)&gt;=1,1,0)*$H54</f>
        <v>0</v>
      </c>
      <c r="AM54">
        <f>IF(SUMIF('Ingredients Backend'!$AG$1:$EM$1,AM$3,'Ingredients Backend'!$AG53:$EM53)&gt;=1,1,0)*$H54</f>
        <v>0</v>
      </c>
      <c r="AN54">
        <f>IF(SUMIF('Ingredients Backend'!$AG$1:$EM$1,AN$3,'Ingredients Backend'!$AG53:$EM53)&gt;=1,1,0)*$H54</f>
        <v>0</v>
      </c>
      <c r="AO54">
        <f>IF(SUMIF('Ingredients Backend'!$AG$1:$EM$1,AO$3,'Ingredients Backend'!$AG53:$EM53)&gt;=1,1,0)*$H54</f>
        <v>0</v>
      </c>
      <c r="AP54">
        <f>IF(SUMIF('Ingredients Backend'!$AG$1:$EM$1,AP$3,'Ingredients Backend'!$AG53:$EM53)&gt;=1,1,0)*$H54</f>
        <v>0</v>
      </c>
      <c r="AQ54">
        <f>IF(SUMIF('Ingredients Backend'!$AG$1:$EM$1,AQ$3,'Ingredients Backend'!$AG53:$EM53)&gt;=1,1,0)*$H54</f>
        <v>0</v>
      </c>
      <c r="AR54">
        <f>IF(SUMIF('Ingredients Backend'!$AG$1:$EM$1,AR$3,'Ingredients Backend'!$AG53:$EM53)&gt;=1,1,0)*$H54</f>
        <v>0</v>
      </c>
      <c r="AS54">
        <f>IF(SUMIF('Ingredients Backend'!$AG$1:$EM$1,AS$3,'Ingredients Backend'!$AG53:$EM53)&gt;=1,1,0)*$H54</f>
        <v>0</v>
      </c>
      <c r="AT54">
        <f>IF(SUMIF('Ingredients Backend'!$AG$1:$EM$1,AT$3,'Ingredients Backend'!$AG53:$EM53)&gt;=1,1,0)*$H54</f>
        <v>0</v>
      </c>
      <c r="AU54">
        <f>IF(SUMIF('Ingredients Backend'!$AG$1:$EM$1,AU$3,'Ingredients Backend'!$AG53:$EM53)&gt;=1,1,0)*$H54</f>
        <v>118908.94</v>
      </c>
      <c r="AV54">
        <f>IF(SUMIF('Ingredients Backend'!$AG$1:$EM$1,AV$3,'Ingredients Backend'!$AG53:$EM53)&gt;=1,1,0)*$H54</f>
        <v>0</v>
      </c>
      <c r="AW54">
        <f>IF(SUMIF('Ingredients Backend'!$AG$1:$EM$1,AW$3,'Ingredients Backend'!$AG53:$EM53)&gt;=1,1,0)*$H54</f>
        <v>0</v>
      </c>
      <c r="AX54">
        <f>IF(SUMIF('Ingredients Backend'!$AG$1:$EM$1,AX$3,'Ingredients Backend'!$AG53:$EM53)&gt;=1,1,0)*$H54</f>
        <v>0</v>
      </c>
      <c r="AY54">
        <f>IF(SUMIF('Ingredients Backend'!$AG$1:$EM$1,AY$3,'Ingredients Backend'!$AG53:$EM53)&gt;=1,1,0)*$H54</f>
        <v>118908.94</v>
      </c>
      <c r="AZ54">
        <f>IF(SUMIF('Ingredients Backend'!$AG$1:$EM$1,AZ$3,'Ingredients Backend'!$AG53:$EM53)&gt;=1,1,0)*$H54</f>
        <v>0</v>
      </c>
      <c r="BA54">
        <f>IF(SUMIF('Ingredients Backend'!$AG$1:$EM$1,BA$3,'Ingredients Backend'!$AG53:$EM53)&gt;=1,1,0)*$H54</f>
        <v>0</v>
      </c>
      <c r="BB54">
        <f>IF(SUMIF('Ingredients Backend'!$AG$1:$EM$1,BB$3,'Ingredients Backend'!$AG53:$EM53)&gt;=1,1,0)*$H54</f>
        <v>0</v>
      </c>
      <c r="BC54">
        <f>IF(SUMIF('Ingredients Backend'!$AG$1:$EM$1,BC$3,'Ingredients Backend'!$AG53:$EM53)&gt;=1,1,0)*$H54</f>
        <v>0</v>
      </c>
      <c r="BD54">
        <f>IF(SUMIF('Ingredients Backend'!$AG$1:$EM$1,BD$3,'Ingredients Backend'!$AG53:$EM53)&gt;=1,1,0)*$H54</f>
        <v>118908.94</v>
      </c>
      <c r="BE54">
        <f>IF(SUMIF('Ingredients Backend'!$AG$1:$EM$1,BE$3,'Ingredients Backend'!$AG53:$EM53)&gt;=1,1,0)*$H54</f>
        <v>118908.94</v>
      </c>
      <c r="BF54">
        <f>IF(SUMIF('Ingredients Backend'!$AG$1:$EM$1,BF$3,'Ingredients Backend'!$AG53:$EM53)&gt;=1,1,0)*$H54</f>
        <v>0</v>
      </c>
      <c r="BG54">
        <f>IF(SUMIF('Ingredients Backend'!$AG$1:$EM$1,BG$3,'Ingredients Backend'!$AG53:$EM53)&gt;=1,1,0)*$H54</f>
        <v>0</v>
      </c>
      <c r="BH54">
        <f>IF(SUMIF('Ingredients Backend'!$AG$1:$EM$1,BH$3,'Ingredients Backend'!$AG53:$EM53)&gt;=1,1,0)*$H54</f>
        <v>0</v>
      </c>
      <c r="BI54">
        <f>IF(SUMIF('Ingredients Backend'!$AG$1:$EM$1,BI$3,'Ingredients Backend'!$AG53:$EM53)&gt;=1,1,0)*$H54</f>
        <v>0</v>
      </c>
      <c r="BJ54">
        <f>IF(SUMIF('Ingredients Backend'!$AG$1:$EM$1,BJ$3,'Ingredients Backend'!$AG53:$EM53)&gt;=1,1,0)*$H54</f>
        <v>0</v>
      </c>
      <c r="BK54">
        <f>IF(SUMIF('Ingredients Backend'!$AG$1:$EM$1,BK$3,'Ingredients Backend'!$AG53:$EM53)&gt;=1,1,0)*$H54</f>
        <v>118908.94</v>
      </c>
      <c r="BL54">
        <f>IF(SUMIF('Ingredients Backend'!$AG$1:$EM$1,BL$3,'Ingredients Backend'!$AG53:$EM53)&gt;=1,1,0)*$H54</f>
        <v>0</v>
      </c>
      <c r="BM54">
        <f>IF(SUMIF('Ingredients Backend'!$AG$1:$EM$1,BM$3,'Ingredients Backend'!$AG53:$EM53)&gt;=1,1,0)*$H54</f>
        <v>0</v>
      </c>
      <c r="BN54">
        <f>IF(SUMIF('Ingredients Backend'!$AG$1:$EM$1,BN$3,'Ingredients Backend'!$AG53:$EM53)&gt;=1,1,0)*$H54</f>
        <v>0</v>
      </c>
      <c r="BO54">
        <f>IF(SUMIF('Ingredients Backend'!$AG$1:$EM$1,BO$3,'Ingredients Backend'!$AG53:$EM53)&gt;=1,1,0)*$H54</f>
        <v>0</v>
      </c>
      <c r="BP54">
        <f>IF(SUMIF('Ingredients Backend'!$AG$1:$EM$1,BP$3,'Ingredients Backend'!$AG53:$EM53)&gt;=1,1,0)*$H54</f>
        <v>0</v>
      </c>
      <c r="BQ54">
        <f>IF(SUMIF('Ingredients Backend'!$AG$1:$EM$1,BQ$3,'Ingredients Backend'!$AG53:$EM53)&gt;=1,1,0)*$H54</f>
        <v>0</v>
      </c>
      <c r="BR54">
        <f>IF(SUMIF('Ingredients Backend'!$AG$1:$EM$1,BR$3,'Ingredients Backend'!$AG53:$EM53)&gt;=1,1,0)*$H54</f>
        <v>0</v>
      </c>
      <c r="BS54">
        <f>IF(SUMIF('Ingredients Backend'!$AG$1:$EM$1,BS$3,'Ingredients Backend'!$AG53:$EM53)&gt;=1,1,0)*$H54</f>
        <v>0</v>
      </c>
      <c r="BT54">
        <f>IF(SUMIF('Ingredients Backend'!$AG$1:$EM$1,BT$3,'Ingredients Backend'!$AG53:$EM53)&gt;=1,1,0)*$H54</f>
        <v>0</v>
      </c>
      <c r="BU54">
        <f>IF(SUMIF('Ingredients Backend'!$AG$1:$EM$1,BU$3,'Ingredients Backend'!$AG53:$EM53)&gt;=1,1,0)*$H54</f>
        <v>0</v>
      </c>
      <c r="BV54">
        <f>IF(SUMIF('Ingredients Backend'!$AG$1:$EM$1,BV$3,'Ingredients Backend'!$AG53:$EM53)&gt;=1,1,0)*$H54</f>
        <v>0</v>
      </c>
      <c r="BW54">
        <f>IF(SUMIF('Ingredients Backend'!$AG$1:$EM$1,BW$3,'Ingredients Backend'!$AG53:$EM53)&gt;=1,1,0)*$H54</f>
        <v>0</v>
      </c>
      <c r="BX54">
        <f>IF(SUMIF('Ingredients Backend'!$AG$1:$EM$1,BX$3,'Ingredients Backend'!$AG53:$EM53)&gt;=1,1,0)*$H54</f>
        <v>0</v>
      </c>
      <c r="BY54">
        <f>IF(SUMIF('Ingredients Backend'!$AG$1:$EM$1,BY$3,'Ingredients Backend'!$AG53:$EM53)&gt;=1,1,0)*$H54</f>
        <v>0</v>
      </c>
      <c r="BZ54">
        <f>IF(SUMIF('Ingredients Backend'!$AG$1:$EM$1,BZ$3,'Ingredients Backend'!$AG53:$EM53)&gt;=1,1,0)*$H54</f>
        <v>0</v>
      </c>
      <c r="CA54">
        <f>IF(SUMIF('Ingredients Backend'!$AG$1:$EM$1,CA$3,'Ingredients Backend'!$AG53:$EM53)&gt;=1,1,0)*$H54</f>
        <v>0</v>
      </c>
      <c r="CB54">
        <f>IF(SUMIF('Ingredients Backend'!$AG$1:$EM$1,CB$3,'Ingredients Backend'!$AG53:$EM53)&gt;=1,1,0)*$H54</f>
        <v>0</v>
      </c>
      <c r="CC54">
        <f>IF(SUMIF('Ingredients Backend'!$AG$1:$EM$1,CC$3,'Ingredients Backend'!$AG53:$EM53)&gt;=1,1,0)*$H54</f>
        <v>0</v>
      </c>
      <c r="CD54">
        <f>IF(SUMIF('Ingredients Backend'!$AG$1:$EM$1,CD$3,'Ingredients Backend'!$AG53:$EM53)&gt;=1,1,0)*$H54</f>
        <v>118908.94</v>
      </c>
      <c r="CE54">
        <f>IF(SUMIF('Ingredients Backend'!$AG$1:$EM$1,CE$3,'Ingredients Backend'!$AG53:$EM53)&gt;=1,1,0)*$H54</f>
        <v>0</v>
      </c>
      <c r="CF54">
        <f>IF(SUMIF('Ingredients Backend'!$AG$1:$EM$1,CF$3,'Ingredients Backend'!$AG53:$EM53)&gt;=1,1,0)*$H54</f>
        <v>0</v>
      </c>
      <c r="CG54">
        <f>IF(SUMIF('Ingredients Backend'!$AG$1:$EM$1,CG$3,'Ingredients Backend'!$AG53:$EM53)&gt;=1,1,0)*$H54</f>
        <v>0</v>
      </c>
      <c r="CH54">
        <f>IF(SUMIF('Ingredients Backend'!$AG$1:$EM$1,CH$3,'Ingredients Backend'!$AG53:$EM53)&gt;=1,1,0)*$H54</f>
        <v>0</v>
      </c>
      <c r="CI54">
        <f>IF(SUMIF('Ingredients Backend'!$AG$1:$EM$1,CI$3,'Ingredients Backend'!$AG53:$EM53)&gt;=1,1,0)*$H54</f>
        <v>0</v>
      </c>
      <c r="CJ54">
        <f>IF(SUMIF('Ingredients Backend'!$AG$1:$EM$1,CJ$3,'Ingredients Backend'!$AG53:$EM53)&gt;=1,1,0)*$H54</f>
        <v>0</v>
      </c>
      <c r="CK54">
        <f>IF(SUMIF('Ingredients Backend'!$AG$1:$EM$1,CK$3,'Ingredients Backend'!$AG53:$EM53)&gt;=1,1,0)*$H54</f>
        <v>0</v>
      </c>
      <c r="CL54">
        <f>IF(SUMIF('Ingredients Backend'!$AG$1:$EM$1,CL$3,'Ingredients Backend'!$AG53:$EM53)&gt;=1,1,0)*$H54</f>
        <v>0</v>
      </c>
      <c r="CM54">
        <f>IF(SUMIF('Ingredients Backend'!$AG$1:$EM$1,CM$3,'Ingredients Backend'!$AG53:$EM53)&gt;=1,1,0)*$H54</f>
        <v>0</v>
      </c>
      <c r="CN54">
        <f>IF(SUMIF('Ingredients Backend'!$AG$1:$EM$1,CN$3,'Ingredients Backend'!$AG53:$EM53)&gt;=1,1,0)*$H54</f>
        <v>0</v>
      </c>
      <c r="CO54">
        <f>IF(SUMIF('Ingredients Backend'!$AG$1:$EM$1,CO$3,'Ingredients Backend'!$AG53:$EM53)&gt;=1,1,0)*$H54</f>
        <v>0</v>
      </c>
      <c r="CP54">
        <f>IF(SUMIF('Ingredients Backend'!$AG$1:$EM$1,CP$3,'Ingredients Backend'!$AG53:$EM53)&gt;=1,1,0)*$H54</f>
        <v>118908.94</v>
      </c>
      <c r="CQ54">
        <f>IF(SUMIF('Ingredients Backend'!$AG$1:$EM$1,CQ$3,'Ingredients Backend'!$AG53:$EM53)&gt;=1,1,0)*$H54</f>
        <v>0</v>
      </c>
      <c r="CR54">
        <f>IF(SUMIF('Ingredients Backend'!$AG$1:$EM$1,CR$3,'Ingredients Backend'!$AG53:$EM53)&gt;=1,1,0)*$H54</f>
        <v>0</v>
      </c>
      <c r="CS54">
        <f>IF(SUMIF('Ingredients Backend'!$AG$1:$EM$1,CS$3,'Ingredients Backend'!$AG53:$EM53)&gt;=1,1,0)*$H54</f>
        <v>0</v>
      </c>
      <c r="CT54">
        <f>IF(SUMIF('Ingredients Backend'!$AG$1:$EM$1,CT$3,'Ingredients Backend'!$AG53:$EM53)&gt;=1,1,0)*$H54</f>
        <v>0</v>
      </c>
      <c r="CU54">
        <f>IF(SUMIF('Ingredients Backend'!$AG$1:$EM$1,CU$3,'Ingredients Backend'!$AG53:$EM53)&gt;=1,1,0)*$H54</f>
        <v>0</v>
      </c>
      <c r="CV54">
        <f>IF(SUMIF('Ingredients Backend'!$AG$1:$EM$1,CV$3,'Ingredients Backend'!$AG53:$EM53)&gt;=1,1,0)*$H54</f>
        <v>0</v>
      </c>
      <c r="CW54">
        <f>IF(SUMIF('Ingredients Backend'!$AG$1:$EM$1,CW$3,'Ingredients Backend'!$AG53:$EM53)&gt;=1,1,0)*$H54</f>
        <v>0</v>
      </c>
      <c r="CX54">
        <f>IF(SUMIF('Ingredients Backend'!$AG$1:$EM$1,CX$3,'Ingredients Backend'!$AG53:$EM53)&gt;=1,1,0)*$H54</f>
        <v>0</v>
      </c>
      <c r="CY54">
        <f>IF(SUMIF('Ingredients Backend'!$AG$1:$EM$1,CY$3,'Ingredients Backend'!$AG53:$EM53)&gt;=1,1,0)*$H54</f>
        <v>0</v>
      </c>
      <c r="CZ54">
        <f>IF(SUMIF('Ingredients Backend'!$AG$1:$EM$1,CZ$3,'Ingredients Backend'!$AG53:$EM53)&gt;=1,1,0)*$H54</f>
        <v>0</v>
      </c>
      <c r="DA54">
        <f>IF(SUMIF('Ingredients Backend'!$AG$1:$EM$1,DA$3,'Ingredients Backend'!$AG53:$EM53)&gt;=1,1,0)*$H54</f>
        <v>118908.94</v>
      </c>
      <c r="DB54">
        <f>IF(SUMIF('Ingredients Backend'!$AG$1:$EM$1,DB$3,'Ingredients Backend'!$AG53:$EM53)&gt;=1,1,0)*$H54</f>
        <v>0</v>
      </c>
      <c r="DC54">
        <f>IF(SUMIF('Ingredients Backend'!$AG$1:$EM$1,DC$3,'Ingredients Backend'!$AG53:$EM53)&gt;=1,1,0)*$H54</f>
        <v>118908.94</v>
      </c>
      <c r="DD54">
        <f>IF(SUMIF('Ingredients Backend'!$AG$1:$EM$1,DD$3,'Ingredients Backend'!$AG53:$EM53)&gt;=1,1,0)*$H54</f>
        <v>0</v>
      </c>
      <c r="DE54">
        <f>IF(SUMIF('Ingredients Backend'!$AG$1:$EM$1,DE$3,'Ingredients Backend'!$AG53:$EM53)&gt;=1,1,0)*$H54</f>
        <v>0</v>
      </c>
      <c r="DF54">
        <f>IF(SUMIF('Ingredients Backend'!$AG$1:$EM$1,DF$3,'Ingredients Backend'!$AG53:$EM53)&gt;=1,1,0)*$H54</f>
        <v>0</v>
      </c>
      <c r="DG54">
        <f>IF(SUMIF('Ingredients Backend'!$AG$1:$EM$1,DG$3,'Ingredients Backend'!$AG53:$EM53)&gt;=1,1,0)*$H54</f>
        <v>0</v>
      </c>
      <c r="DH54">
        <f>IF(SUMIF('Ingredients Backend'!$AG$1:$EM$1,DH$3,'Ingredients Backend'!$AG53:$EM53)&gt;=1,1,0)*$H54</f>
        <v>0</v>
      </c>
      <c r="DI54">
        <f>IF(SUMIF('Ingredients Backend'!$AG$1:$EM$1,DI$3,'Ingredients Backend'!$AG53:$EM53)&gt;=1,1,0)*$H54</f>
        <v>0</v>
      </c>
      <c r="DJ54">
        <f>IF(SUMIF('Ingredients Backend'!$AG$1:$EM$1,DJ$3,'Ingredients Backend'!$AG53:$EM53)&gt;=1,1,0)*$H54</f>
        <v>0</v>
      </c>
      <c r="DK54">
        <f>IF(SUMIF('Ingredients Backend'!$AG$1:$EM$1,DK$3,'Ingredients Backend'!$AG53:$EM53)&gt;=1,1,0)*$H54</f>
        <v>0</v>
      </c>
      <c r="DL54">
        <f>IF(SUMIF('Ingredients Backend'!$AG$1:$EM$1,DL$3,'Ingredients Backend'!$AG53:$EM53)&gt;=1,1,0)*$H54</f>
        <v>0</v>
      </c>
    </row>
    <row r="55" spans="1:116">
      <c r="A55" s="9" t="str">
        <f>_xlfn.XLOOKUP($E55,'Copy of Raw Data'!$E:$E,'Copy of Raw Data'!A:A,"ERROR",0,1)</f>
        <v>US</v>
      </c>
      <c r="B55" s="9" t="str">
        <f>_xlfn.XLOOKUP($E55,'Copy of Raw Data'!$E:$E,'Copy of Raw Data'!B:B,"ERROR",0,1)</f>
        <v>Hair Mousses</v>
      </c>
      <c r="C55" s="9" t="str">
        <f>_xlfn.XLOOKUP($E55,'Copy of Raw Data'!$E:$E,'Copy of Raw Data'!C:C,"ERROR",0,1)</f>
        <v>TIGI</v>
      </c>
      <c r="D55" s="9" t="str">
        <f>_xlfn.XLOOKUP($E55,'Copy of Raw Data'!$E:$E,'Copy of Raw Data'!D:D,"ERROR",0,1)</f>
        <v>www.amazon.com/dp/B08X8WN9KZ</v>
      </c>
      <c r="E55" s="9" t="s">
        <v>229</v>
      </c>
      <c r="F55" s="9" t="str">
        <f>_xlfn.XLOOKUP($E55,'Copy of Raw Data'!$E:$E,'Copy of Raw Data'!F:F,"ERROR",0,1)</f>
        <v>TIGI Bed Head Foxy Curls Curly Hair Mousse for Strong Hold 8.4 oz</v>
      </c>
      <c r="G55" s="9">
        <f>_xlfn.XLOOKUP($E55,'Copy of Raw Data'!$E:$E,'Copy of Raw Data'!G:G,"ERROR",0,1)</f>
        <v>7136</v>
      </c>
      <c r="H55" s="9">
        <f>_xlfn.XLOOKUP($E55,'Copy of Raw Data'!$E:$E,'Copy of Raw Data'!H:H,"ERROR",0,1)</f>
        <v>107282.94</v>
      </c>
      <c r="I55" s="9">
        <f>_xlfn.XLOOKUP($E55,'Copy of Raw Data'!$E:$E,'Copy of Raw Data'!I:I,"ERROR",0,1)</f>
        <v>0.00456083596190169</v>
      </c>
      <c r="J55" s="9" t="str">
        <f>_xlfn.XLOOKUP($E55,'Copy of Raw Data'!$E:$E,'Copy of Raw Data'!J:J,"ERROR",0,1)</f>
        <v>Yes</v>
      </c>
      <c r="K55" s="15"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15 to 20</v>
      </c>
      <c r="L55" s="9">
        <f>_xlfn.XLOOKUP($E55,'Copy of Raw Data'!$E:$E,'Copy of Raw Data'!L:L,"ERROR",0,1)</f>
        <v>15.98</v>
      </c>
      <c r="M55" s="15"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15 to 20</v>
      </c>
      <c r="N55" s="9">
        <f>_xlfn.XLOOKUP($E55,'Copy of Raw Data'!$E:$E,'Copy of Raw Data'!N:N,"ERROR",0,1)</f>
        <v>18.2</v>
      </c>
      <c r="O55" s="15"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10% to 15%</v>
      </c>
      <c r="P55" s="16">
        <f t="shared" si="2"/>
        <v>0.121978021978022</v>
      </c>
      <c r="Q55" s="9">
        <f>_xlfn.XLOOKUP($E55,'Copy of Raw Data'!$E:$E,'Copy of Raw Data'!Q:Q,"ERROR",0,1)</f>
        <v>8.4</v>
      </c>
      <c r="R55" s="9" t="str">
        <f>_xlfn.XLOOKUP($E55,'Copy of Raw Data'!$E:$E,'Copy of Raw Data'!R:R,"ERROR",0,1)</f>
        <v>fl oz</v>
      </c>
      <c r="S55" s="17">
        <f t="shared" si="3"/>
        <v>1.82921245421245</v>
      </c>
      <c r="T55" s="9" t="str">
        <f t="array" ref="T55">_xlfn.IFS(AND(S55&gt;0,S55&lt;=0.05),"0 to 0.05",AND(S55&gt;0.05,S55&lt;=0.1),"0.05 to 0.1",AND(S55&gt;0.1,S55&lt;=0.2),"0.1 to 0.2",AND(S55&gt;0.2,S55&lt;=0.3),"0.2 to 0.3",AND(S55&gt;0.3,S55&lt;=0.4),"0.3 to 0.4",AND(S55&gt;0.4,S55&lt;=0.5),"0.4 to 0.5",AND(S55&gt;0.5,S55&lt;=0.75),"0.5 to 0.75",AND(S55&gt;0.75,S55&lt;=1),"0.75 to 1",AND(S55&gt;1,S55&lt;=2),"1 to 2",AND(S55&gt;2,S55&lt;=3),"2 to 3",AND(S55&gt;3,S55&lt;=4),"3 to 4",AND(S55&gt;4,S55&lt;=5),"4 to 5",AND(S55&gt;5,S55&lt;=10),"5 to 10",S55&gt;10,"10+")</f>
        <v>1 to 2</v>
      </c>
      <c r="U55" s="17"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0.05 to 0.1</v>
      </c>
      <c r="V55" s="17">
        <f t="shared" si="4"/>
        <v>0.07045428925713</v>
      </c>
      <c r="W55" s="17"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0.05 to 0.1</v>
      </c>
      <c r="X55" s="17">
        <f t="shared" si="5"/>
        <v>0.0618604144136779</v>
      </c>
      <c r="Y55" s="9"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8 to 10</v>
      </c>
      <c r="Z55" s="17">
        <f t="array" ref="Z55">_xlfn.IFS(AA55="oz",_xlfn.IFS(R55="oz",Q55,R55="fl oz",Q55*1.04,R55="ml",Q55*0.0338),AA55="fl oz",_xlfn.IFS(R55="oz",Q55/1.04,R55="fl oz",Q55,R55="ml",Q55*0.0338/1.04),AA55="ml",_xlfn.IFS(R55="oz",Q55/0.0338,R55="fl oz",Q55*1.04/0.0338,R55="ml",Q55))</f>
        <v>8.736</v>
      </c>
      <c r="AA55" s="9" t="str">
        <f>_xlfn.XLOOKUP($E55,'Copy of Raw Data'!$E:$E,'Copy of Raw Data'!AA:AA,"ERROR",0,1)</f>
        <v>oz</v>
      </c>
      <c r="AB55" s="9" t="str">
        <f>_xlfn.XLOOKUP($E55,'Copy of Raw Data'!$E:$E,'Copy of Raw Data'!AB:AB,"ERROR",0,1)</f>
        <v>Spray Can</v>
      </c>
      <c r="AC55" s="9" t="str">
        <f>_xlfn.XLOOKUP($E55,'Copy of Raw Data'!$E:$E,'Copy of Raw Data'!AC:AC,"ERROR",0,1)</f>
        <v>Pack of 1</v>
      </c>
      <c r="AD55" s="9" t="str">
        <f>_xlfn.XLOOKUP($E55,'Copy of Raw Data'!$E:$E,'Copy of Raw Data'!AD:AD,"ERROR",0,1)</f>
        <v>Hold, Soothing, Curl Enhancing, Long-Lasting, Frizz Free, Humidity Protection, Heat Protection</v>
      </c>
      <c r="AE55" s="9" t="str">
        <f>_xlfn.XLOOKUP($E55,'Copy of Raw Data'!$E:$E,'Copy of Raw Data'!AO:AO,"ERROR",0,1)</f>
        <v>BPA free</v>
      </c>
      <c r="AF55" s="9" t="str">
        <f>_xlfn.XLOOKUP($E55,'Copy of Raw Data'!$E:$E,'Copy of Raw Data'!AZ:AZ,"ERROR",0,1)</f>
        <v>Water, Acrylate Copolymer, Glycerin, Dimethicone, Copolymer, Tetrasodium edta</v>
      </c>
      <c r="AG55">
        <f>IF(SUMIF('Ingredients Backend'!$AG$1:$EM$1,AG$3,'Ingredients Backend'!$AG54:$EM54)&gt;=1,1,0)*$H55</f>
        <v>0</v>
      </c>
      <c r="AH55">
        <f>IF(SUMIF('Ingredients Backend'!$AG$1:$EM$1,AH$3,'Ingredients Backend'!$AG54:$EM54)&gt;=1,1,0)*$H55</f>
        <v>107282.94</v>
      </c>
      <c r="AI55">
        <f>IF(SUMIF('Ingredients Backend'!$AG$1:$EM$1,AI$3,'Ingredients Backend'!$AG54:$EM54)&gt;=1,1,0)*$H55</f>
        <v>0</v>
      </c>
      <c r="AJ55">
        <f>IF(SUMIF('Ingredients Backend'!$AG$1:$EM$1,AJ$3,'Ingredients Backend'!$AG54:$EM54)&gt;=1,1,0)*$H55</f>
        <v>0</v>
      </c>
      <c r="AK55">
        <f>IF(SUMIF('Ingredients Backend'!$AG$1:$EM$1,AK$3,'Ingredients Backend'!$AG54:$EM54)&gt;=1,1,0)*$H55</f>
        <v>0</v>
      </c>
      <c r="AL55">
        <f>IF(SUMIF('Ingredients Backend'!$AG$1:$EM$1,AL$3,'Ingredients Backend'!$AG54:$EM54)&gt;=1,1,0)*$H55</f>
        <v>0</v>
      </c>
      <c r="AM55">
        <f>IF(SUMIF('Ingredients Backend'!$AG$1:$EM$1,AM$3,'Ingredients Backend'!$AG54:$EM54)&gt;=1,1,0)*$H55</f>
        <v>0</v>
      </c>
      <c r="AN55">
        <f>IF(SUMIF('Ingredients Backend'!$AG$1:$EM$1,AN$3,'Ingredients Backend'!$AG54:$EM54)&gt;=1,1,0)*$H55</f>
        <v>0</v>
      </c>
      <c r="AO55">
        <f>IF(SUMIF('Ingredients Backend'!$AG$1:$EM$1,AO$3,'Ingredients Backend'!$AG54:$EM54)&gt;=1,1,0)*$H55</f>
        <v>0</v>
      </c>
      <c r="AP55">
        <f>IF(SUMIF('Ingredients Backend'!$AG$1:$EM$1,AP$3,'Ingredients Backend'!$AG54:$EM54)&gt;=1,1,0)*$H55</f>
        <v>0</v>
      </c>
      <c r="AQ55">
        <f>IF(SUMIF('Ingredients Backend'!$AG$1:$EM$1,AQ$3,'Ingredients Backend'!$AG54:$EM54)&gt;=1,1,0)*$H55</f>
        <v>0</v>
      </c>
      <c r="AR55">
        <f>IF(SUMIF('Ingredients Backend'!$AG$1:$EM$1,AR$3,'Ingredients Backend'!$AG54:$EM54)&gt;=1,1,0)*$H55</f>
        <v>0</v>
      </c>
      <c r="AS55">
        <f>IF(SUMIF('Ingredients Backend'!$AG$1:$EM$1,AS$3,'Ingredients Backend'!$AG54:$EM54)&gt;=1,1,0)*$H55</f>
        <v>0</v>
      </c>
      <c r="AT55">
        <f>IF(SUMIF('Ingredients Backend'!$AG$1:$EM$1,AT$3,'Ingredients Backend'!$AG54:$EM54)&gt;=1,1,0)*$H55</f>
        <v>0</v>
      </c>
      <c r="AU55">
        <f>IF(SUMIF('Ingredients Backend'!$AG$1:$EM$1,AU$3,'Ingredients Backend'!$AG54:$EM54)&gt;=1,1,0)*$H55</f>
        <v>0</v>
      </c>
      <c r="AV55">
        <f>IF(SUMIF('Ingredients Backend'!$AG$1:$EM$1,AV$3,'Ingredients Backend'!$AG54:$EM54)&gt;=1,1,0)*$H55</f>
        <v>0</v>
      </c>
      <c r="AW55">
        <f>IF(SUMIF('Ingredients Backend'!$AG$1:$EM$1,AW$3,'Ingredients Backend'!$AG54:$EM54)&gt;=1,1,0)*$H55</f>
        <v>0</v>
      </c>
      <c r="AX55">
        <f>IF(SUMIF('Ingredients Backend'!$AG$1:$EM$1,AX$3,'Ingredients Backend'!$AG54:$EM54)&gt;=1,1,0)*$H55</f>
        <v>0</v>
      </c>
      <c r="AY55">
        <f>IF(SUMIF('Ingredients Backend'!$AG$1:$EM$1,AY$3,'Ingredients Backend'!$AG54:$EM54)&gt;=1,1,0)*$H55</f>
        <v>0</v>
      </c>
      <c r="AZ55">
        <f>IF(SUMIF('Ingredients Backend'!$AG$1:$EM$1,AZ$3,'Ingredients Backend'!$AG54:$EM54)&gt;=1,1,0)*$H55</f>
        <v>0</v>
      </c>
      <c r="BA55">
        <f>IF(SUMIF('Ingredients Backend'!$AG$1:$EM$1,BA$3,'Ingredients Backend'!$AG54:$EM54)&gt;=1,1,0)*$H55</f>
        <v>0</v>
      </c>
      <c r="BB55">
        <f>IF(SUMIF('Ingredients Backend'!$AG$1:$EM$1,BB$3,'Ingredients Backend'!$AG54:$EM54)&gt;=1,1,0)*$H55</f>
        <v>0</v>
      </c>
      <c r="BC55">
        <f>IF(SUMIF('Ingredients Backend'!$AG$1:$EM$1,BC$3,'Ingredients Backend'!$AG54:$EM54)&gt;=1,1,0)*$H55</f>
        <v>0</v>
      </c>
      <c r="BD55">
        <f>IF(SUMIF('Ingredients Backend'!$AG$1:$EM$1,BD$3,'Ingredients Backend'!$AG54:$EM54)&gt;=1,1,0)*$H55</f>
        <v>107282.94</v>
      </c>
      <c r="BE55">
        <f>IF(SUMIF('Ingredients Backend'!$AG$1:$EM$1,BE$3,'Ingredients Backend'!$AG54:$EM54)&gt;=1,1,0)*$H55</f>
        <v>0</v>
      </c>
      <c r="BF55">
        <f>IF(SUMIF('Ingredients Backend'!$AG$1:$EM$1,BF$3,'Ingredients Backend'!$AG54:$EM54)&gt;=1,1,0)*$H55</f>
        <v>0</v>
      </c>
      <c r="BG55">
        <f>IF(SUMIF('Ingredients Backend'!$AG$1:$EM$1,BG$3,'Ingredients Backend'!$AG54:$EM54)&gt;=1,1,0)*$H55</f>
        <v>0</v>
      </c>
      <c r="BH55">
        <f>IF(SUMIF('Ingredients Backend'!$AG$1:$EM$1,BH$3,'Ingredients Backend'!$AG54:$EM54)&gt;=1,1,0)*$H55</f>
        <v>0</v>
      </c>
      <c r="BI55">
        <f>IF(SUMIF('Ingredients Backend'!$AG$1:$EM$1,BI$3,'Ingredients Backend'!$AG54:$EM54)&gt;=1,1,0)*$H55</f>
        <v>0</v>
      </c>
      <c r="BJ55">
        <f>IF(SUMIF('Ingredients Backend'!$AG$1:$EM$1,BJ$3,'Ingredients Backend'!$AG54:$EM54)&gt;=1,1,0)*$H55</f>
        <v>0</v>
      </c>
      <c r="BK55">
        <f>IF(SUMIF('Ingredients Backend'!$AG$1:$EM$1,BK$3,'Ingredients Backend'!$AG54:$EM54)&gt;=1,1,0)*$H55</f>
        <v>107282.94</v>
      </c>
      <c r="BL55">
        <f>IF(SUMIF('Ingredients Backend'!$AG$1:$EM$1,BL$3,'Ingredients Backend'!$AG54:$EM54)&gt;=1,1,0)*$H55</f>
        <v>0</v>
      </c>
      <c r="BM55">
        <f>IF(SUMIF('Ingredients Backend'!$AG$1:$EM$1,BM$3,'Ingredients Backend'!$AG54:$EM54)&gt;=1,1,0)*$H55</f>
        <v>0</v>
      </c>
      <c r="BN55">
        <f>IF(SUMIF('Ingredients Backend'!$AG$1:$EM$1,BN$3,'Ingredients Backend'!$AG54:$EM54)&gt;=1,1,0)*$H55</f>
        <v>0</v>
      </c>
      <c r="BO55">
        <f>IF(SUMIF('Ingredients Backend'!$AG$1:$EM$1,BO$3,'Ingredients Backend'!$AG54:$EM54)&gt;=1,1,0)*$H55</f>
        <v>0</v>
      </c>
      <c r="BP55">
        <f>IF(SUMIF('Ingredients Backend'!$AG$1:$EM$1,BP$3,'Ingredients Backend'!$AG54:$EM54)&gt;=1,1,0)*$H55</f>
        <v>0</v>
      </c>
      <c r="BQ55">
        <f>IF(SUMIF('Ingredients Backend'!$AG$1:$EM$1,BQ$3,'Ingredients Backend'!$AG54:$EM54)&gt;=1,1,0)*$H55</f>
        <v>0</v>
      </c>
      <c r="BR55">
        <f>IF(SUMIF('Ingredients Backend'!$AG$1:$EM$1,BR$3,'Ingredients Backend'!$AG54:$EM54)&gt;=1,1,0)*$H55</f>
        <v>0</v>
      </c>
      <c r="BS55">
        <f>IF(SUMIF('Ingredients Backend'!$AG$1:$EM$1,BS$3,'Ingredients Backend'!$AG54:$EM54)&gt;=1,1,0)*$H55</f>
        <v>0</v>
      </c>
      <c r="BT55">
        <f>IF(SUMIF('Ingredients Backend'!$AG$1:$EM$1,BT$3,'Ingredients Backend'!$AG54:$EM54)&gt;=1,1,0)*$H55</f>
        <v>0</v>
      </c>
      <c r="BU55">
        <f>IF(SUMIF('Ingredients Backend'!$AG$1:$EM$1,BU$3,'Ingredients Backend'!$AG54:$EM54)&gt;=1,1,0)*$H55</f>
        <v>0</v>
      </c>
      <c r="BV55">
        <f>IF(SUMIF('Ingredients Backend'!$AG$1:$EM$1,BV$3,'Ingredients Backend'!$AG54:$EM54)&gt;=1,1,0)*$H55</f>
        <v>0</v>
      </c>
      <c r="BW55">
        <f>IF(SUMIF('Ingredients Backend'!$AG$1:$EM$1,BW$3,'Ingredients Backend'!$AG54:$EM54)&gt;=1,1,0)*$H55</f>
        <v>0</v>
      </c>
      <c r="BX55">
        <f>IF(SUMIF('Ingredients Backend'!$AG$1:$EM$1,BX$3,'Ingredients Backend'!$AG54:$EM54)&gt;=1,1,0)*$H55</f>
        <v>0</v>
      </c>
      <c r="BY55">
        <f>IF(SUMIF('Ingredients Backend'!$AG$1:$EM$1,BY$3,'Ingredients Backend'!$AG54:$EM54)&gt;=1,1,0)*$H55</f>
        <v>0</v>
      </c>
      <c r="BZ55">
        <f>IF(SUMIF('Ingredients Backend'!$AG$1:$EM$1,BZ$3,'Ingredients Backend'!$AG54:$EM54)&gt;=1,1,0)*$H55</f>
        <v>0</v>
      </c>
      <c r="CA55">
        <f>IF(SUMIF('Ingredients Backend'!$AG$1:$EM$1,CA$3,'Ingredients Backend'!$AG54:$EM54)&gt;=1,1,0)*$H55</f>
        <v>0</v>
      </c>
      <c r="CB55">
        <f>IF(SUMIF('Ingredients Backend'!$AG$1:$EM$1,CB$3,'Ingredients Backend'!$AG54:$EM54)&gt;=1,1,0)*$H55</f>
        <v>0</v>
      </c>
      <c r="CC55">
        <f>IF(SUMIF('Ingredients Backend'!$AG$1:$EM$1,CC$3,'Ingredients Backend'!$AG54:$EM54)&gt;=1,1,0)*$H55</f>
        <v>0</v>
      </c>
      <c r="CD55">
        <f>IF(SUMIF('Ingredients Backend'!$AG$1:$EM$1,CD$3,'Ingredients Backend'!$AG54:$EM54)&gt;=1,1,0)*$H55</f>
        <v>107282.94</v>
      </c>
      <c r="CE55">
        <f>IF(SUMIF('Ingredients Backend'!$AG$1:$EM$1,CE$3,'Ingredients Backend'!$AG54:$EM54)&gt;=1,1,0)*$H55</f>
        <v>0</v>
      </c>
      <c r="CF55">
        <f>IF(SUMIF('Ingredients Backend'!$AG$1:$EM$1,CF$3,'Ingredients Backend'!$AG54:$EM54)&gt;=1,1,0)*$H55</f>
        <v>0</v>
      </c>
      <c r="CG55">
        <f>IF(SUMIF('Ingredients Backend'!$AG$1:$EM$1,CG$3,'Ingredients Backend'!$AG54:$EM54)&gt;=1,1,0)*$H55</f>
        <v>0</v>
      </c>
      <c r="CH55">
        <f>IF(SUMIF('Ingredients Backend'!$AG$1:$EM$1,CH$3,'Ingredients Backend'!$AG54:$EM54)&gt;=1,1,0)*$H55</f>
        <v>0</v>
      </c>
      <c r="CI55">
        <f>IF(SUMIF('Ingredients Backend'!$AG$1:$EM$1,CI$3,'Ingredients Backend'!$AG54:$EM54)&gt;=1,1,0)*$H55</f>
        <v>0</v>
      </c>
      <c r="CJ55">
        <f>IF(SUMIF('Ingredients Backend'!$AG$1:$EM$1,CJ$3,'Ingredients Backend'!$AG54:$EM54)&gt;=1,1,0)*$H55</f>
        <v>0</v>
      </c>
      <c r="CK55">
        <f>IF(SUMIF('Ingredients Backend'!$AG$1:$EM$1,CK$3,'Ingredients Backend'!$AG54:$EM54)&gt;=1,1,0)*$H55</f>
        <v>0</v>
      </c>
      <c r="CL55">
        <f>IF(SUMIF('Ingredients Backend'!$AG$1:$EM$1,CL$3,'Ingredients Backend'!$AG54:$EM54)&gt;=1,1,0)*$H55</f>
        <v>0</v>
      </c>
      <c r="CM55">
        <f>IF(SUMIF('Ingredients Backend'!$AG$1:$EM$1,CM$3,'Ingredients Backend'!$AG54:$EM54)&gt;=1,1,0)*$H55</f>
        <v>0</v>
      </c>
      <c r="CN55">
        <f>IF(SUMIF('Ingredients Backend'!$AG$1:$EM$1,CN$3,'Ingredients Backend'!$AG54:$EM54)&gt;=1,1,0)*$H55</f>
        <v>0</v>
      </c>
      <c r="CO55">
        <f>IF(SUMIF('Ingredients Backend'!$AG$1:$EM$1,CO$3,'Ingredients Backend'!$AG54:$EM54)&gt;=1,1,0)*$H55</f>
        <v>0</v>
      </c>
      <c r="CP55">
        <f>IF(SUMIF('Ingredients Backend'!$AG$1:$EM$1,CP$3,'Ingredients Backend'!$AG54:$EM54)&gt;=1,1,0)*$H55</f>
        <v>0</v>
      </c>
      <c r="CQ55">
        <f>IF(SUMIF('Ingredients Backend'!$AG$1:$EM$1,CQ$3,'Ingredients Backend'!$AG54:$EM54)&gt;=1,1,0)*$H55</f>
        <v>0</v>
      </c>
      <c r="CR55">
        <f>IF(SUMIF('Ingredients Backend'!$AG$1:$EM$1,CR$3,'Ingredients Backend'!$AG54:$EM54)&gt;=1,1,0)*$H55</f>
        <v>0</v>
      </c>
      <c r="CS55">
        <f>IF(SUMIF('Ingredients Backend'!$AG$1:$EM$1,CS$3,'Ingredients Backend'!$AG54:$EM54)&gt;=1,1,0)*$H55</f>
        <v>0</v>
      </c>
      <c r="CT55">
        <f>IF(SUMIF('Ingredients Backend'!$AG$1:$EM$1,CT$3,'Ingredients Backend'!$AG54:$EM54)&gt;=1,1,0)*$H55</f>
        <v>0</v>
      </c>
      <c r="CU55">
        <f>IF(SUMIF('Ingredients Backend'!$AG$1:$EM$1,CU$3,'Ingredients Backend'!$AG54:$EM54)&gt;=1,1,0)*$H55</f>
        <v>0</v>
      </c>
      <c r="CV55">
        <f>IF(SUMIF('Ingredients Backend'!$AG$1:$EM$1,CV$3,'Ingredients Backend'!$AG54:$EM54)&gt;=1,1,0)*$H55</f>
        <v>0</v>
      </c>
      <c r="CW55">
        <f>IF(SUMIF('Ingredients Backend'!$AG$1:$EM$1,CW$3,'Ingredients Backend'!$AG54:$EM54)&gt;=1,1,0)*$H55</f>
        <v>0</v>
      </c>
      <c r="CX55">
        <f>IF(SUMIF('Ingredients Backend'!$AG$1:$EM$1,CX$3,'Ingredients Backend'!$AG54:$EM54)&gt;=1,1,0)*$H55</f>
        <v>0</v>
      </c>
      <c r="CY55">
        <f>IF(SUMIF('Ingredients Backend'!$AG$1:$EM$1,CY$3,'Ingredients Backend'!$AG54:$EM54)&gt;=1,1,0)*$H55</f>
        <v>107282.94</v>
      </c>
      <c r="CZ55">
        <f>IF(SUMIF('Ingredients Backend'!$AG$1:$EM$1,CZ$3,'Ingredients Backend'!$AG54:$EM54)&gt;=1,1,0)*$H55</f>
        <v>0</v>
      </c>
      <c r="DA55">
        <f>IF(SUMIF('Ingredients Backend'!$AG$1:$EM$1,DA$3,'Ingredients Backend'!$AG54:$EM54)&gt;=1,1,0)*$H55</f>
        <v>0</v>
      </c>
      <c r="DB55">
        <f>IF(SUMIF('Ingredients Backend'!$AG$1:$EM$1,DB$3,'Ingredients Backend'!$AG54:$EM54)&gt;=1,1,0)*$H55</f>
        <v>0</v>
      </c>
      <c r="DC55">
        <f>IF(SUMIF('Ingredients Backend'!$AG$1:$EM$1,DC$3,'Ingredients Backend'!$AG54:$EM54)&gt;=1,1,0)*$H55</f>
        <v>0</v>
      </c>
      <c r="DD55">
        <f>IF(SUMIF('Ingredients Backend'!$AG$1:$EM$1,DD$3,'Ingredients Backend'!$AG54:$EM54)&gt;=1,1,0)*$H55</f>
        <v>0</v>
      </c>
      <c r="DE55">
        <f>IF(SUMIF('Ingredients Backend'!$AG$1:$EM$1,DE$3,'Ingredients Backend'!$AG54:$EM54)&gt;=1,1,0)*$H55</f>
        <v>0</v>
      </c>
      <c r="DF55">
        <f>IF(SUMIF('Ingredients Backend'!$AG$1:$EM$1,DF$3,'Ingredients Backend'!$AG54:$EM54)&gt;=1,1,0)*$H55</f>
        <v>0</v>
      </c>
      <c r="DG55">
        <f>IF(SUMIF('Ingredients Backend'!$AG$1:$EM$1,DG$3,'Ingredients Backend'!$AG54:$EM54)&gt;=1,1,0)*$H55</f>
        <v>0</v>
      </c>
      <c r="DH55">
        <f>IF(SUMIF('Ingredients Backend'!$AG$1:$EM$1,DH$3,'Ingredients Backend'!$AG54:$EM54)&gt;=1,1,0)*$H55</f>
        <v>0</v>
      </c>
      <c r="DI55">
        <f>IF(SUMIF('Ingredients Backend'!$AG$1:$EM$1,DI$3,'Ingredients Backend'!$AG54:$EM54)&gt;=1,1,0)*$H55</f>
        <v>107282.94</v>
      </c>
      <c r="DJ55">
        <f>IF(SUMIF('Ingredients Backend'!$AG$1:$EM$1,DJ$3,'Ingredients Backend'!$AG54:$EM54)&gt;=1,1,0)*$H55</f>
        <v>0</v>
      </c>
      <c r="DK55">
        <f>IF(SUMIF('Ingredients Backend'!$AG$1:$EM$1,DK$3,'Ingredients Backend'!$AG54:$EM54)&gt;=1,1,0)*$H55</f>
        <v>0</v>
      </c>
      <c r="DL55">
        <f>IF(SUMIF('Ingredients Backend'!$AG$1:$EM$1,DL$3,'Ingredients Backend'!$AG54:$EM54)&gt;=1,1,0)*$H55</f>
        <v>0</v>
      </c>
    </row>
    <row r="56" spans="1:116">
      <c r="A56" s="9" t="str">
        <f>_xlfn.XLOOKUP($E56,'Copy of Raw Data'!$E:$E,'Copy of Raw Data'!A:A,"ERROR",0,1)</f>
        <v>US</v>
      </c>
      <c r="B56" s="9" t="str">
        <f>_xlfn.XLOOKUP($E56,'Copy of Raw Data'!$E:$E,'Copy of Raw Data'!B:B,"ERROR",0,1)</f>
        <v>Hair Mousses</v>
      </c>
      <c r="C56" s="9" t="str">
        <f>_xlfn.XLOOKUP($E56,'Copy of Raw Data'!$E:$E,'Copy of Raw Data'!C:C,"ERROR",0,1)</f>
        <v>pantene</v>
      </c>
      <c r="D56" s="9" t="str">
        <f>_xlfn.XLOOKUP($E56,'Copy of Raw Data'!$E:$E,'Copy of Raw Data'!D:D,"ERROR",0,1)</f>
        <v>www.amazon.com/dp/B07N9K865G</v>
      </c>
      <c r="E56" s="9" t="s">
        <v>233</v>
      </c>
      <c r="F56" s="9" t="str">
        <f>_xlfn.XLOOKUP($E56,'Copy of Raw Data'!$E:$E,'Copy of Raw Data'!F:F,"ERROR",0,1)</f>
        <v>Pantene, Shampoo and Sulfate Free Conditioner Kit</v>
      </c>
      <c r="G56" s="9">
        <f>_xlfn.XLOOKUP($E56,'Copy of Raw Data'!$E:$E,'Copy of Raw Data'!G:G,"ERROR",0,1)</f>
        <v>5961</v>
      </c>
      <c r="H56" s="9">
        <f>_xlfn.XLOOKUP($E56,'Copy of Raw Data'!$E:$E,'Copy of Raw Data'!H:H,"ERROR",0,1)</f>
        <v>107277.06</v>
      </c>
      <c r="I56" s="9">
        <f>_xlfn.XLOOKUP($E56,'Copy of Raw Data'!$E:$E,'Copy of Raw Data'!I:I,"ERROR",0,1)</f>
        <v>0.0044894633851726</v>
      </c>
      <c r="J56" s="9" t="str">
        <f>_xlfn.XLOOKUP($E56,'Copy of Raw Data'!$E:$E,'Copy of Raw Data'!J:J,"ERROR",0,1)</f>
        <v>Yes</v>
      </c>
      <c r="K56" s="15"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15 to 20</v>
      </c>
      <c r="L56" s="9">
        <f>_xlfn.XLOOKUP($E56,'Copy of Raw Data'!$E:$E,'Copy of Raw Data'!L:L,"ERROR",0,1)</f>
        <v>18.02</v>
      </c>
      <c r="M56" s="15"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15 to 20</v>
      </c>
      <c r="N56" s="9">
        <f>_xlfn.XLOOKUP($E56,'Copy of Raw Data'!$E:$E,'Copy of Raw Data'!N:N,"ERROR",0,1)</f>
        <v>18.23</v>
      </c>
      <c r="O56" s="15"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0% to 2%</v>
      </c>
      <c r="P56" s="16">
        <f t="shared" si="2"/>
        <v>0.011519473395502</v>
      </c>
      <c r="Q56" s="9">
        <f>_xlfn.XLOOKUP($E56,'Copy of Raw Data'!$E:$E,'Copy of Raw Data'!Q:Q,"ERROR",0,1)</f>
        <v>20.4</v>
      </c>
      <c r="R56" s="9" t="str">
        <f>_xlfn.XLOOKUP($E56,'Copy of Raw Data'!$E:$E,'Copy of Raw Data'!R:R,"ERROR",0,1)</f>
        <v>fl oz</v>
      </c>
      <c r="S56" s="17">
        <f t="shared" si="3"/>
        <v>0.849358974358974</v>
      </c>
      <c r="T56" s="9" t="str">
        <f t="array" ref="T56">_xlfn.IFS(AND(S56&gt;0,S56&lt;=0.05),"0 to 0.05",AND(S56&gt;0.05,S56&lt;=0.1),"0.05 to 0.1",AND(S56&gt;0.1,S56&lt;=0.2),"0.1 to 0.2",AND(S56&gt;0.2,S56&lt;=0.3),"0.2 to 0.3",AND(S56&gt;0.3,S56&lt;=0.4),"0.3 to 0.4",AND(S56&gt;0.4,S56&lt;=0.5),"0.4 to 0.5",AND(S56&gt;0.5,S56&lt;=0.75),"0.5 to 0.75",AND(S56&gt;0.75,S56&lt;=1),"0.75 to 1",AND(S56&gt;1,S56&lt;=2),"1 to 2",AND(S56&gt;2,S56&lt;=3),"2 to 3",AND(S56&gt;3,S56&lt;=4),"3 to 4",AND(S56&gt;4,S56&lt;=5),"4 to 5",AND(S56&gt;5,S56&lt;=10),"5 to 10",S56&gt;10,"10+")</f>
        <v>0.75 to 1</v>
      </c>
      <c r="U56" s="17"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 to 0.05</v>
      </c>
      <c r="V56" s="17">
        <f t="shared" si="4"/>
        <v>0.0290584093474543</v>
      </c>
      <c r="W56" s="17"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 to 0.05</v>
      </c>
      <c r="X56" s="17">
        <f t="shared" si="5"/>
        <v>0.0287236717740607</v>
      </c>
      <c r="Y56" s="9"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20 to 25</v>
      </c>
      <c r="Z56" s="17">
        <f t="array" ref="Z56">_xlfn.IFS(AA56="oz",_xlfn.IFS(R56="oz",Q56,R56="fl oz",Q56*1.04,R56="ml",Q56*0.0338),AA56="fl oz",_xlfn.IFS(R56="oz",Q56/1.04,R56="fl oz",Q56,R56="ml",Q56*0.0338/1.04),AA56="ml",_xlfn.IFS(R56="oz",Q56/0.0338,R56="fl oz",Q56*1.04/0.0338,R56="ml",Q56))</f>
        <v>21.216</v>
      </c>
      <c r="AA56" s="9" t="str">
        <f>_xlfn.XLOOKUP($E56,'Copy of Raw Data'!$E:$E,'Copy of Raw Data'!AA:AA,"ERROR",0,1)</f>
        <v>oz</v>
      </c>
      <c r="AB56" s="9" t="str">
        <f>_xlfn.XLOOKUP($E56,'Copy of Raw Data'!$E:$E,'Copy of Raw Data'!AB:AB,"ERROR",0,1)</f>
        <v>Tube</v>
      </c>
      <c r="AC56" s="9" t="str">
        <f>_xlfn.XLOOKUP($E56,'Copy of Raw Data'!$E:$E,'Copy of Raw Data'!AC:AC,"ERROR",0,1)</f>
        <v>Pack of 3</v>
      </c>
      <c r="AD56" s="9" t="str">
        <f>_xlfn.XLOOKUP($E56,'Copy of Raw Data'!$E:$E,'Copy of Raw Data'!AD:AD,"ERROR",0,1)</f>
        <v>Humidity Protection, Strengthening, Smoothening, Curl Enhancing, Frizz Control</v>
      </c>
      <c r="AE56" s="9" t="str">
        <f>_xlfn.XLOOKUP($E56,'Copy of Raw Data'!$E:$E,'Copy of Raw Data'!AO:AO,"ERROR",0,1)</f>
        <v>Dairy Free</v>
      </c>
      <c r="AF56" s="9" t="str">
        <f>_xlfn.XLOOKUP($E56,'Copy of Raw Data'!$E:$E,'Copy of Raw Data'!AZ:AZ,"ERROR",0,1)</f>
        <v>Water, Acrylate Copolymer, Domethicone, Panthenol, Disodium edta</v>
      </c>
      <c r="AG56">
        <f>IF(SUMIF('Ingredients Backend'!$AG$1:$EM$1,AG$3,'Ingredients Backend'!$AG55:$EM55)&gt;=1,1,0)*$H56</f>
        <v>0</v>
      </c>
      <c r="AH56">
        <f>IF(SUMIF('Ingredients Backend'!$AG$1:$EM$1,AH$3,'Ingredients Backend'!$AG55:$EM55)&gt;=1,1,0)*$H56</f>
        <v>107277.06</v>
      </c>
      <c r="AI56">
        <f>IF(SUMIF('Ingredients Backend'!$AG$1:$EM$1,AI$3,'Ingredients Backend'!$AG55:$EM55)&gt;=1,1,0)*$H56</f>
        <v>0</v>
      </c>
      <c r="AJ56">
        <f>IF(SUMIF('Ingredients Backend'!$AG$1:$EM$1,AJ$3,'Ingredients Backend'!$AG55:$EM55)&gt;=1,1,0)*$H56</f>
        <v>0</v>
      </c>
      <c r="AK56">
        <f>IF(SUMIF('Ingredients Backend'!$AG$1:$EM$1,AK$3,'Ingredients Backend'!$AG55:$EM55)&gt;=1,1,0)*$H56</f>
        <v>0</v>
      </c>
      <c r="AL56">
        <f>IF(SUMIF('Ingredients Backend'!$AG$1:$EM$1,AL$3,'Ingredients Backend'!$AG55:$EM55)&gt;=1,1,0)*$H56</f>
        <v>0</v>
      </c>
      <c r="AM56">
        <f>IF(SUMIF('Ingredients Backend'!$AG$1:$EM$1,AM$3,'Ingredients Backend'!$AG55:$EM55)&gt;=1,1,0)*$H56</f>
        <v>0</v>
      </c>
      <c r="AN56">
        <f>IF(SUMIF('Ingredients Backend'!$AG$1:$EM$1,AN$3,'Ingredients Backend'!$AG55:$EM55)&gt;=1,1,0)*$H56</f>
        <v>0</v>
      </c>
      <c r="AO56">
        <f>IF(SUMIF('Ingredients Backend'!$AG$1:$EM$1,AO$3,'Ingredients Backend'!$AG55:$EM55)&gt;=1,1,0)*$H56</f>
        <v>0</v>
      </c>
      <c r="AP56">
        <f>IF(SUMIF('Ingredients Backend'!$AG$1:$EM$1,AP$3,'Ingredients Backend'!$AG55:$EM55)&gt;=1,1,0)*$H56</f>
        <v>0</v>
      </c>
      <c r="AQ56">
        <f>IF(SUMIF('Ingredients Backend'!$AG$1:$EM$1,AQ$3,'Ingredients Backend'!$AG55:$EM55)&gt;=1,1,0)*$H56</f>
        <v>0</v>
      </c>
      <c r="AR56">
        <f>IF(SUMIF('Ingredients Backend'!$AG$1:$EM$1,AR$3,'Ingredients Backend'!$AG55:$EM55)&gt;=1,1,0)*$H56</f>
        <v>0</v>
      </c>
      <c r="AS56">
        <f>IF(SUMIF('Ingredients Backend'!$AG$1:$EM$1,AS$3,'Ingredients Backend'!$AG55:$EM55)&gt;=1,1,0)*$H56</f>
        <v>0</v>
      </c>
      <c r="AT56">
        <f>IF(SUMIF('Ingredients Backend'!$AG$1:$EM$1,AT$3,'Ingredients Backend'!$AG55:$EM55)&gt;=1,1,0)*$H56</f>
        <v>0</v>
      </c>
      <c r="AU56">
        <f>IF(SUMIF('Ingredients Backend'!$AG$1:$EM$1,AU$3,'Ingredients Backend'!$AG55:$EM55)&gt;=1,1,0)*$H56</f>
        <v>0</v>
      </c>
      <c r="AV56">
        <f>IF(SUMIF('Ingredients Backend'!$AG$1:$EM$1,AV$3,'Ingredients Backend'!$AG55:$EM55)&gt;=1,1,0)*$H56</f>
        <v>0</v>
      </c>
      <c r="AW56">
        <f>IF(SUMIF('Ingredients Backend'!$AG$1:$EM$1,AW$3,'Ingredients Backend'!$AG55:$EM55)&gt;=1,1,0)*$H56</f>
        <v>0</v>
      </c>
      <c r="AX56">
        <f>IF(SUMIF('Ingredients Backend'!$AG$1:$EM$1,AX$3,'Ingredients Backend'!$AG55:$EM55)&gt;=1,1,0)*$H56</f>
        <v>0</v>
      </c>
      <c r="AY56">
        <f>IF(SUMIF('Ingredients Backend'!$AG$1:$EM$1,AY$3,'Ingredients Backend'!$AG55:$EM55)&gt;=1,1,0)*$H56</f>
        <v>0</v>
      </c>
      <c r="AZ56">
        <f>IF(SUMIF('Ingredients Backend'!$AG$1:$EM$1,AZ$3,'Ingredients Backend'!$AG55:$EM55)&gt;=1,1,0)*$H56</f>
        <v>0</v>
      </c>
      <c r="BA56">
        <f>IF(SUMIF('Ingredients Backend'!$AG$1:$EM$1,BA$3,'Ingredients Backend'!$AG55:$EM55)&gt;=1,1,0)*$H56</f>
        <v>0</v>
      </c>
      <c r="BB56">
        <f>IF(SUMIF('Ingredients Backend'!$AG$1:$EM$1,BB$3,'Ingredients Backend'!$AG55:$EM55)&gt;=1,1,0)*$H56</f>
        <v>0</v>
      </c>
      <c r="BC56">
        <f>IF(SUMIF('Ingredients Backend'!$AG$1:$EM$1,BC$3,'Ingredients Backend'!$AG55:$EM55)&gt;=1,1,0)*$H56</f>
        <v>0</v>
      </c>
      <c r="BD56">
        <f>IF(SUMIF('Ingredients Backend'!$AG$1:$EM$1,BD$3,'Ingredients Backend'!$AG55:$EM55)&gt;=1,1,0)*$H56</f>
        <v>107277.06</v>
      </c>
      <c r="BE56">
        <f>IF(SUMIF('Ingredients Backend'!$AG$1:$EM$1,BE$3,'Ingredients Backend'!$AG55:$EM55)&gt;=1,1,0)*$H56</f>
        <v>0</v>
      </c>
      <c r="BF56">
        <f>IF(SUMIF('Ingredients Backend'!$AG$1:$EM$1,BF$3,'Ingredients Backend'!$AG55:$EM55)&gt;=1,1,0)*$H56</f>
        <v>0</v>
      </c>
      <c r="BG56">
        <f>IF(SUMIF('Ingredients Backend'!$AG$1:$EM$1,BG$3,'Ingredients Backend'!$AG55:$EM55)&gt;=1,1,0)*$H56</f>
        <v>0</v>
      </c>
      <c r="BH56">
        <f>IF(SUMIF('Ingredients Backend'!$AG$1:$EM$1,BH$3,'Ingredients Backend'!$AG55:$EM55)&gt;=1,1,0)*$H56</f>
        <v>0</v>
      </c>
      <c r="BI56">
        <f>IF(SUMIF('Ingredients Backend'!$AG$1:$EM$1,BI$3,'Ingredients Backend'!$AG55:$EM55)&gt;=1,1,0)*$H56</f>
        <v>0</v>
      </c>
      <c r="BJ56">
        <f>IF(SUMIF('Ingredients Backend'!$AG$1:$EM$1,BJ$3,'Ingredients Backend'!$AG55:$EM55)&gt;=1,1,0)*$H56</f>
        <v>0</v>
      </c>
      <c r="BK56">
        <f>IF(SUMIF('Ingredients Backend'!$AG$1:$EM$1,BK$3,'Ingredients Backend'!$AG55:$EM55)&gt;=1,1,0)*$H56</f>
        <v>0</v>
      </c>
      <c r="BL56">
        <f>IF(SUMIF('Ingredients Backend'!$AG$1:$EM$1,BL$3,'Ingredients Backend'!$AG55:$EM55)&gt;=1,1,0)*$H56</f>
        <v>0</v>
      </c>
      <c r="BM56">
        <f>IF(SUMIF('Ingredients Backend'!$AG$1:$EM$1,BM$3,'Ingredients Backend'!$AG55:$EM55)&gt;=1,1,0)*$H56</f>
        <v>0</v>
      </c>
      <c r="BN56">
        <f>IF(SUMIF('Ingredients Backend'!$AG$1:$EM$1,BN$3,'Ingredients Backend'!$AG55:$EM55)&gt;=1,1,0)*$H56</f>
        <v>0</v>
      </c>
      <c r="BO56">
        <f>IF(SUMIF('Ingredients Backend'!$AG$1:$EM$1,BO$3,'Ingredients Backend'!$AG55:$EM55)&gt;=1,1,0)*$H56</f>
        <v>0</v>
      </c>
      <c r="BP56">
        <f>IF(SUMIF('Ingredients Backend'!$AG$1:$EM$1,BP$3,'Ingredients Backend'!$AG55:$EM55)&gt;=1,1,0)*$H56</f>
        <v>0</v>
      </c>
      <c r="BQ56">
        <f>IF(SUMIF('Ingredients Backend'!$AG$1:$EM$1,BQ$3,'Ingredients Backend'!$AG55:$EM55)&gt;=1,1,0)*$H56</f>
        <v>0</v>
      </c>
      <c r="BR56">
        <f>IF(SUMIF('Ingredients Backend'!$AG$1:$EM$1,BR$3,'Ingredients Backend'!$AG55:$EM55)&gt;=1,1,0)*$H56</f>
        <v>0</v>
      </c>
      <c r="BS56">
        <f>IF(SUMIF('Ingredients Backend'!$AG$1:$EM$1,BS$3,'Ingredients Backend'!$AG55:$EM55)&gt;=1,1,0)*$H56</f>
        <v>0</v>
      </c>
      <c r="BT56">
        <f>IF(SUMIF('Ingredients Backend'!$AG$1:$EM$1,BT$3,'Ingredients Backend'!$AG55:$EM55)&gt;=1,1,0)*$H56</f>
        <v>0</v>
      </c>
      <c r="BU56">
        <f>IF(SUMIF('Ingredients Backend'!$AG$1:$EM$1,BU$3,'Ingredients Backend'!$AG55:$EM55)&gt;=1,1,0)*$H56</f>
        <v>0</v>
      </c>
      <c r="BV56">
        <f>IF(SUMIF('Ingredients Backend'!$AG$1:$EM$1,BV$3,'Ingredients Backend'!$AG55:$EM55)&gt;=1,1,0)*$H56</f>
        <v>0</v>
      </c>
      <c r="BW56">
        <f>IF(SUMIF('Ingredients Backend'!$AG$1:$EM$1,BW$3,'Ingredients Backend'!$AG55:$EM55)&gt;=1,1,0)*$H56</f>
        <v>0</v>
      </c>
      <c r="BX56">
        <f>IF(SUMIF('Ingredients Backend'!$AG$1:$EM$1,BX$3,'Ingredients Backend'!$AG55:$EM55)&gt;=1,1,0)*$H56</f>
        <v>0</v>
      </c>
      <c r="BY56">
        <f>IF(SUMIF('Ingredients Backend'!$AG$1:$EM$1,BY$3,'Ingredients Backend'!$AG55:$EM55)&gt;=1,1,0)*$H56</f>
        <v>0</v>
      </c>
      <c r="BZ56">
        <f>IF(SUMIF('Ingredients Backend'!$AG$1:$EM$1,BZ$3,'Ingredients Backend'!$AG55:$EM55)&gt;=1,1,0)*$H56</f>
        <v>0</v>
      </c>
      <c r="CA56">
        <f>IF(SUMIF('Ingredients Backend'!$AG$1:$EM$1,CA$3,'Ingredients Backend'!$AG55:$EM55)&gt;=1,1,0)*$H56</f>
        <v>0</v>
      </c>
      <c r="CB56">
        <f>IF(SUMIF('Ingredients Backend'!$AG$1:$EM$1,CB$3,'Ingredients Backend'!$AG55:$EM55)&gt;=1,1,0)*$H56</f>
        <v>0</v>
      </c>
      <c r="CC56">
        <f>IF(SUMIF('Ingredients Backend'!$AG$1:$EM$1,CC$3,'Ingredients Backend'!$AG55:$EM55)&gt;=1,1,0)*$H56</f>
        <v>0</v>
      </c>
      <c r="CD56">
        <f>IF(SUMIF('Ingredients Backend'!$AG$1:$EM$1,CD$3,'Ingredients Backend'!$AG55:$EM55)&gt;=1,1,0)*$H56</f>
        <v>107277.06</v>
      </c>
      <c r="CE56">
        <f>IF(SUMIF('Ingredients Backend'!$AG$1:$EM$1,CE$3,'Ingredients Backend'!$AG55:$EM55)&gt;=1,1,0)*$H56</f>
        <v>0</v>
      </c>
      <c r="CF56">
        <f>IF(SUMIF('Ingredients Backend'!$AG$1:$EM$1,CF$3,'Ingredients Backend'!$AG55:$EM55)&gt;=1,1,0)*$H56</f>
        <v>0</v>
      </c>
      <c r="CG56">
        <f>IF(SUMIF('Ingredients Backend'!$AG$1:$EM$1,CG$3,'Ingredients Backend'!$AG55:$EM55)&gt;=1,1,0)*$H56</f>
        <v>0</v>
      </c>
      <c r="CH56">
        <f>IF(SUMIF('Ingredients Backend'!$AG$1:$EM$1,CH$3,'Ingredients Backend'!$AG55:$EM55)&gt;=1,1,0)*$H56</f>
        <v>0</v>
      </c>
      <c r="CI56">
        <f>IF(SUMIF('Ingredients Backend'!$AG$1:$EM$1,CI$3,'Ingredients Backend'!$AG55:$EM55)&gt;=1,1,0)*$H56</f>
        <v>107277.06</v>
      </c>
      <c r="CJ56">
        <f>IF(SUMIF('Ingredients Backend'!$AG$1:$EM$1,CJ$3,'Ingredients Backend'!$AG55:$EM55)&gt;=1,1,0)*$H56</f>
        <v>0</v>
      </c>
      <c r="CK56">
        <f>IF(SUMIF('Ingredients Backend'!$AG$1:$EM$1,CK$3,'Ingredients Backend'!$AG55:$EM55)&gt;=1,1,0)*$H56</f>
        <v>0</v>
      </c>
      <c r="CL56">
        <f>IF(SUMIF('Ingredients Backend'!$AG$1:$EM$1,CL$3,'Ingredients Backend'!$AG55:$EM55)&gt;=1,1,0)*$H56</f>
        <v>0</v>
      </c>
      <c r="CM56">
        <f>IF(SUMIF('Ingredients Backend'!$AG$1:$EM$1,CM$3,'Ingredients Backend'!$AG55:$EM55)&gt;=1,1,0)*$H56</f>
        <v>0</v>
      </c>
      <c r="CN56">
        <f>IF(SUMIF('Ingredients Backend'!$AG$1:$EM$1,CN$3,'Ingredients Backend'!$AG55:$EM55)&gt;=1,1,0)*$H56</f>
        <v>0</v>
      </c>
      <c r="CO56">
        <f>IF(SUMIF('Ingredients Backend'!$AG$1:$EM$1,CO$3,'Ingredients Backend'!$AG55:$EM55)&gt;=1,1,0)*$H56</f>
        <v>0</v>
      </c>
      <c r="CP56">
        <f>IF(SUMIF('Ingredients Backend'!$AG$1:$EM$1,CP$3,'Ingredients Backend'!$AG55:$EM55)&gt;=1,1,0)*$H56</f>
        <v>0</v>
      </c>
      <c r="CQ56">
        <f>IF(SUMIF('Ingredients Backend'!$AG$1:$EM$1,CQ$3,'Ingredients Backend'!$AG55:$EM55)&gt;=1,1,0)*$H56</f>
        <v>0</v>
      </c>
      <c r="CR56">
        <f>IF(SUMIF('Ingredients Backend'!$AG$1:$EM$1,CR$3,'Ingredients Backend'!$AG55:$EM55)&gt;=1,1,0)*$H56</f>
        <v>0</v>
      </c>
      <c r="CS56">
        <f>IF(SUMIF('Ingredients Backend'!$AG$1:$EM$1,CS$3,'Ingredients Backend'!$AG55:$EM55)&gt;=1,1,0)*$H56</f>
        <v>0</v>
      </c>
      <c r="CT56">
        <f>IF(SUMIF('Ingredients Backend'!$AG$1:$EM$1,CT$3,'Ingredients Backend'!$AG55:$EM55)&gt;=1,1,0)*$H56</f>
        <v>0</v>
      </c>
      <c r="CU56">
        <f>IF(SUMIF('Ingredients Backend'!$AG$1:$EM$1,CU$3,'Ingredients Backend'!$AG55:$EM55)&gt;=1,1,0)*$H56</f>
        <v>0</v>
      </c>
      <c r="CV56">
        <f>IF(SUMIF('Ingredients Backend'!$AG$1:$EM$1,CV$3,'Ingredients Backend'!$AG55:$EM55)&gt;=1,1,0)*$H56</f>
        <v>0</v>
      </c>
      <c r="CW56">
        <f>IF(SUMIF('Ingredients Backend'!$AG$1:$EM$1,CW$3,'Ingredients Backend'!$AG55:$EM55)&gt;=1,1,0)*$H56</f>
        <v>0</v>
      </c>
      <c r="CX56">
        <f>IF(SUMIF('Ingredients Backend'!$AG$1:$EM$1,CX$3,'Ingredients Backend'!$AG55:$EM55)&gt;=1,1,0)*$H56</f>
        <v>0</v>
      </c>
      <c r="CY56">
        <f>IF(SUMIF('Ingredients Backend'!$AG$1:$EM$1,CY$3,'Ingredients Backend'!$AG55:$EM55)&gt;=1,1,0)*$H56</f>
        <v>107277.06</v>
      </c>
      <c r="CZ56">
        <f>IF(SUMIF('Ingredients Backend'!$AG$1:$EM$1,CZ$3,'Ingredients Backend'!$AG55:$EM55)&gt;=1,1,0)*$H56</f>
        <v>0</v>
      </c>
      <c r="DA56">
        <f>IF(SUMIF('Ingredients Backend'!$AG$1:$EM$1,DA$3,'Ingredients Backend'!$AG55:$EM55)&gt;=1,1,0)*$H56</f>
        <v>0</v>
      </c>
      <c r="DB56">
        <f>IF(SUMIF('Ingredients Backend'!$AG$1:$EM$1,DB$3,'Ingredients Backend'!$AG55:$EM55)&gt;=1,1,0)*$H56</f>
        <v>0</v>
      </c>
      <c r="DC56">
        <f>IF(SUMIF('Ingredients Backend'!$AG$1:$EM$1,DC$3,'Ingredients Backend'!$AG55:$EM55)&gt;=1,1,0)*$H56</f>
        <v>0</v>
      </c>
      <c r="DD56">
        <f>IF(SUMIF('Ingredients Backend'!$AG$1:$EM$1,DD$3,'Ingredients Backend'!$AG55:$EM55)&gt;=1,1,0)*$H56</f>
        <v>0</v>
      </c>
      <c r="DE56">
        <f>IF(SUMIF('Ingredients Backend'!$AG$1:$EM$1,DE$3,'Ingredients Backend'!$AG55:$EM55)&gt;=1,1,0)*$H56</f>
        <v>0</v>
      </c>
      <c r="DF56">
        <f>IF(SUMIF('Ingredients Backend'!$AG$1:$EM$1,DF$3,'Ingredients Backend'!$AG55:$EM55)&gt;=1,1,0)*$H56</f>
        <v>0</v>
      </c>
      <c r="DG56">
        <f>IF(SUMIF('Ingredients Backend'!$AG$1:$EM$1,DG$3,'Ingredients Backend'!$AG55:$EM55)&gt;=1,1,0)*$H56</f>
        <v>0</v>
      </c>
      <c r="DH56">
        <f>IF(SUMIF('Ingredients Backend'!$AG$1:$EM$1,DH$3,'Ingredients Backend'!$AG55:$EM55)&gt;=1,1,0)*$H56</f>
        <v>0</v>
      </c>
      <c r="DI56">
        <f>IF(SUMIF('Ingredients Backend'!$AG$1:$EM$1,DI$3,'Ingredients Backend'!$AG55:$EM55)&gt;=1,1,0)*$H56</f>
        <v>107277.06</v>
      </c>
      <c r="DJ56">
        <f>IF(SUMIF('Ingredients Backend'!$AG$1:$EM$1,DJ$3,'Ingredients Backend'!$AG55:$EM55)&gt;=1,1,0)*$H56</f>
        <v>0</v>
      </c>
      <c r="DK56">
        <f>IF(SUMIF('Ingredients Backend'!$AG$1:$EM$1,DK$3,'Ingredients Backend'!$AG55:$EM55)&gt;=1,1,0)*$H56</f>
        <v>0</v>
      </c>
      <c r="DL56">
        <f>IF(SUMIF('Ingredients Backend'!$AG$1:$EM$1,DL$3,'Ingredients Backend'!$AG55:$EM55)&gt;=1,1,0)*$H56</f>
        <v>0</v>
      </c>
    </row>
    <row r="57" spans="1:116">
      <c r="A57" s="9" t="str">
        <f>_xlfn.XLOOKUP($E57,'Copy of Raw Data'!$E:$E,'Copy of Raw Data'!A:A,"ERROR",0,1)</f>
        <v>US</v>
      </c>
      <c r="B57" s="9" t="str">
        <f>_xlfn.XLOOKUP($E57,'Copy of Raw Data'!$E:$E,'Copy of Raw Data'!B:B,"ERROR",0,1)</f>
        <v>Hair Mousses</v>
      </c>
      <c r="C57" s="9" t="str">
        <f>_xlfn.XLOOKUP($E57,'Copy of Raw Data'!$E:$E,'Copy of Raw Data'!C:C,"ERROR",0,1)</f>
        <v>sebastian</v>
      </c>
      <c r="D57" s="9" t="str">
        <f>_xlfn.XLOOKUP($E57,'Copy of Raw Data'!$E:$E,'Copy of Raw Data'!D:D,"ERROR",0,1)</f>
        <v>www.amazon.com/dp/B002RS6KQG</v>
      </c>
      <c r="E57" s="9" t="s">
        <v>237</v>
      </c>
      <c r="F57" s="9" t="str">
        <f>_xlfn.XLOOKUP($E57,'Copy of Raw Data'!$E:$E,'Copy of Raw Data'!F:F,"ERROR",0,1)</f>
        <v>Sebastian Professional Mousse Forte, Strong-Hold Mousse for Professional Hair Styling, 7 oz</v>
      </c>
      <c r="G57" s="9">
        <f>_xlfn.XLOOKUP($E57,'Copy of Raw Data'!$E:$E,'Copy of Raw Data'!G:G,"ERROR",0,1)</f>
        <v>5280</v>
      </c>
      <c r="H57" s="9">
        <f>_xlfn.XLOOKUP($E57,'Copy of Raw Data'!$E:$E,'Copy of Raw Data'!H:H,"ERROR",0,1)</f>
        <v>105598.28</v>
      </c>
      <c r="I57" s="9">
        <f>_xlfn.XLOOKUP($E57,'Copy of Raw Data'!$E:$E,'Copy of Raw Data'!I:I,"ERROR",0,1)</f>
        <v>0.00439279252529584</v>
      </c>
      <c r="J57" s="9" t="str">
        <f>_xlfn.XLOOKUP($E57,'Copy of Raw Data'!$E:$E,'Copy of Raw Data'!J:J,"ERROR",0,1)</f>
        <v>Yes</v>
      </c>
      <c r="K57" s="15"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15 to 20</v>
      </c>
      <c r="L57" s="9">
        <f>_xlfn.XLOOKUP($E57,'Copy of Raw Data'!$E:$E,'Copy of Raw Data'!L:L,"ERROR",0,1)</f>
        <v>20</v>
      </c>
      <c r="M57" s="15"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15 to 20</v>
      </c>
      <c r="N57" s="9">
        <f>_xlfn.XLOOKUP($E57,'Copy of Raw Data'!$E:$E,'Copy of Raw Data'!N:N,"ERROR",0,1)</f>
        <v>20</v>
      </c>
      <c r="O57" s="15"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No Discount</v>
      </c>
      <c r="P57" s="16">
        <f t="shared" si="2"/>
        <v>0</v>
      </c>
      <c r="Q57" s="9">
        <f>_xlfn.XLOOKUP($E57,'Copy of Raw Data'!$E:$E,'Copy of Raw Data'!Q:Q,"ERROR",0,1)</f>
        <v>7</v>
      </c>
      <c r="R57" s="9" t="str">
        <f>_xlfn.XLOOKUP($E57,'Copy of Raw Data'!$E:$E,'Copy of Raw Data'!R:R,"ERROR",0,1)</f>
        <v>oz</v>
      </c>
      <c r="S57" s="17">
        <f t="shared" ref="S57:S120" si="6">L57/Z57</f>
        <v>2.85714285714286</v>
      </c>
      <c r="T57" s="9" t="str">
        <f t="array" ref="T57">_xlfn.IFS(AND(S57&gt;0,S57&lt;=0.05),"0 to 0.05",AND(S57&gt;0.05,S57&lt;=0.1),"0.05 to 0.1",AND(S57&gt;0.1,S57&lt;=0.2),"0.1 to 0.2",AND(S57&gt;0.2,S57&lt;=0.3),"0.2 to 0.3",AND(S57&gt;0.3,S57&lt;=0.4),"0.3 to 0.4",AND(S57&gt;0.4,S57&lt;=0.5),"0.4 to 0.5",AND(S57&gt;0.5,S57&lt;=0.75),"0.5 to 0.75",AND(S57&gt;0.75,S57&lt;=1),"0.75 to 1",AND(S57&gt;1,S57&lt;=2),"1 to 2",AND(S57&gt;2,S57&lt;=3),"2 to 3",AND(S57&gt;3,S57&lt;=4),"3 to 4",AND(S57&gt;4,S57&lt;=5),"4 to 5",AND(S57&gt;5,S57&lt;=10),"5 to 10",S57&gt;10,"10+")</f>
        <v>2 to 3</v>
      </c>
      <c r="U57" s="17"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7">
        <f t="shared" si="4"/>
        <v>0.0966230252669211</v>
      </c>
      <c r="W57" s="17"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7">
        <f t="shared" si="5"/>
        <v>0.0966230252669211</v>
      </c>
      <c r="Y57" s="9"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17">
        <f t="array" ref="Z57">_xlfn.IFS(AA57="oz",_xlfn.IFS(R57="oz",Q57,R57="fl oz",Q57*1.04,R57="ml",Q57*0.0338),AA57="fl oz",_xlfn.IFS(R57="oz",Q57/1.04,R57="fl oz",Q57,R57="ml",Q57*0.0338/1.04),AA57="ml",_xlfn.IFS(R57="oz",Q57/0.0338,R57="fl oz",Q57*1.04/0.0338,R57="ml",Q57))</f>
        <v>7</v>
      </c>
      <c r="AA57" s="9" t="str">
        <f>_xlfn.XLOOKUP($E57,'Copy of Raw Data'!$E:$E,'Copy of Raw Data'!AA:AA,"ERROR",0,1)</f>
        <v>oz</v>
      </c>
      <c r="AB57" s="9" t="str">
        <f>_xlfn.XLOOKUP($E57,'Copy of Raw Data'!$E:$E,'Copy of Raw Data'!AB:AB,"ERROR",0,1)</f>
        <v>Pump Bottle</v>
      </c>
      <c r="AC57" s="9" t="str">
        <f>_xlfn.XLOOKUP($E57,'Copy of Raw Data'!$E:$E,'Copy of Raw Data'!AC:AC,"ERROR",0,1)</f>
        <v>Pack of 1</v>
      </c>
      <c r="AD57" s="9" t="str">
        <f>_xlfn.XLOOKUP($E57,'Copy of Raw Data'!$E:$E,'Copy of Raw Data'!AD:AD,"ERROR",0,1)</f>
        <v>Heat Protection, Hold, Frizz Control, UV Protection, Softening, Volumizing</v>
      </c>
      <c r="AE57" s="9" t="str">
        <f>_xlfn.XLOOKUP($E57,'Copy of Raw Data'!$E:$E,'Copy of Raw Data'!AO:AO,"ERROR",0,1)</f>
        <v>Dairy Free</v>
      </c>
      <c r="AF57" s="9" t="str">
        <f>_xlfn.XLOOKUP($E57,'Copy of Raw Data'!$E:$E,'Copy of Raw Data'!AZ:AZ,"ERROR",0,1)</f>
        <v>Water, Panthenol, Cetrimonium Choride, Disodium edta</v>
      </c>
      <c r="AG57">
        <f>IF(SUMIF('Ingredients Backend'!$AG$1:$EM$1,AG$3,'Ingredients Backend'!$AG56:$EM56)&gt;=1,1,0)*$H57</f>
        <v>0</v>
      </c>
      <c r="AH57">
        <f>IF(SUMIF('Ingredients Backend'!$AG$1:$EM$1,AH$3,'Ingredients Backend'!$AG56:$EM56)&gt;=1,1,0)*$H57</f>
        <v>0</v>
      </c>
      <c r="AI57">
        <f>IF(SUMIF('Ingredients Backend'!$AG$1:$EM$1,AI$3,'Ingredients Backend'!$AG56:$EM56)&gt;=1,1,0)*$H57</f>
        <v>0</v>
      </c>
      <c r="AJ57">
        <f>IF(SUMIF('Ingredients Backend'!$AG$1:$EM$1,AJ$3,'Ingredients Backend'!$AG56:$EM56)&gt;=1,1,0)*$H57</f>
        <v>0</v>
      </c>
      <c r="AK57">
        <f>IF(SUMIF('Ingredients Backend'!$AG$1:$EM$1,AK$3,'Ingredients Backend'!$AG56:$EM56)&gt;=1,1,0)*$H57</f>
        <v>0</v>
      </c>
      <c r="AL57">
        <f>IF(SUMIF('Ingredients Backend'!$AG$1:$EM$1,AL$3,'Ingredients Backend'!$AG56:$EM56)&gt;=1,1,0)*$H57</f>
        <v>0</v>
      </c>
      <c r="AM57">
        <f>IF(SUMIF('Ingredients Backend'!$AG$1:$EM$1,AM$3,'Ingredients Backend'!$AG56:$EM56)&gt;=1,1,0)*$H57</f>
        <v>0</v>
      </c>
      <c r="AN57">
        <f>IF(SUMIF('Ingredients Backend'!$AG$1:$EM$1,AN$3,'Ingredients Backend'!$AG56:$EM56)&gt;=1,1,0)*$H57</f>
        <v>0</v>
      </c>
      <c r="AO57">
        <f>IF(SUMIF('Ingredients Backend'!$AG$1:$EM$1,AO$3,'Ingredients Backend'!$AG56:$EM56)&gt;=1,1,0)*$H57</f>
        <v>0</v>
      </c>
      <c r="AP57">
        <f>IF(SUMIF('Ingredients Backend'!$AG$1:$EM$1,AP$3,'Ingredients Backend'!$AG56:$EM56)&gt;=1,1,0)*$H57</f>
        <v>0</v>
      </c>
      <c r="AQ57">
        <f>IF(SUMIF('Ingredients Backend'!$AG$1:$EM$1,AQ$3,'Ingredients Backend'!$AG56:$EM56)&gt;=1,1,0)*$H57</f>
        <v>0</v>
      </c>
      <c r="AR57">
        <f>IF(SUMIF('Ingredients Backend'!$AG$1:$EM$1,AR$3,'Ingredients Backend'!$AG56:$EM56)&gt;=1,1,0)*$H57</f>
        <v>0</v>
      </c>
      <c r="AS57">
        <f>IF(SUMIF('Ingredients Backend'!$AG$1:$EM$1,AS$3,'Ingredients Backend'!$AG56:$EM56)&gt;=1,1,0)*$H57</f>
        <v>0</v>
      </c>
      <c r="AT57">
        <f>IF(SUMIF('Ingredients Backend'!$AG$1:$EM$1,AT$3,'Ingredients Backend'!$AG56:$EM56)&gt;=1,1,0)*$H57</f>
        <v>0</v>
      </c>
      <c r="AU57">
        <f>IF(SUMIF('Ingredients Backend'!$AG$1:$EM$1,AU$3,'Ingredients Backend'!$AG56:$EM56)&gt;=1,1,0)*$H57</f>
        <v>0</v>
      </c>
      <c r="AV57">
        <f>IF(SUMIF('Ingredients Backend'!$AG$1:$EM$1,AV$3,'Ingredients Backend'!$AG56:$EM56)&gt;=1,1,0)*$H57</f>
        <v>105598.28</v>
      </c>
      <c r="AW57">
        <f>IF(SUMIF('Ingredients Backend'!$AG$1:$EM$1,AW$3,'Ingredients Backend'!$AG56:$EM56)&gt;=1,1,0)*$H57</f>
        <v>0</v>
      </c>
      <c r="AX57">
        <f>IF(SUMIF('Ingredients Backend'!$AG$1:$EM$1,AX$3,'Ingredients Backend'!$AG56:$EM56)&gt;=1,1,0)*$H57</f>
        <v>0</v>
      </c>
      <c r="AY57">
        <f>IF(SUMIF('Ingredients Backend'!$AG$1:$EM$1,AY$3,'Ingredients Backend'!$AG56:$EM56)&gt;=1,1,0)*$H57</f>
        <v>0</v>
      </c>
      <c r="AZ57">
        <f>IF(SUMIF('Ingredients Backend'!$AG$1:$EM$1,AZ$3,'Ingredients Backend'!$AG56:$EM56)&gt;=1,1,0)*$H57</f>
        <v>0</v>
      </c>
      <c r="BA57">
        <f>IF(SUMIF('Ingredients Backend'!$AG$1:$EM$1,BA$3,'Ingredients Backend'!$AG56:$EM56)&gt;=1,1,0)*$H57</f>
        <v>0</v>
      </c>
      <c r="BB57">
        <f>IF(SUMIF('Ingredients Backend'!$AG$1:$EM$1,BB$3,'Ingredients Backend'!$AG56:$EM56)&gt;=1,1,0)*$H57</f>
        <v>0</v>
      </c>
      <c r="BC57">
        <f>IF(SUMIF('Ingredients Backend'!$AG$1:$EM$1,BC$3,'Ingredients Backend'!$AG56:$EM56)&gt;=1,1,0)*$H57</f>
        <v>0</v>
      </c>
      <c r="BD57">
        <f>IF(SUMIF('Ingredients Backend'!$AG$1:$EM$1,BD$3,'Ingredients Backend'!$AG56:$EM56)&gt;=1,1,0)*$H57</f>
        <v>0</v>
      </c>
      <c r="BE57">
        <f>IF(SUMIF('Ingredients Backend'!$AG$1:$EM$1,BE$3,'Ingredients Backend'!$AG56:$EM56)&gt;=1,1,0)*$H57</f>
        <v>0</v>
      </c>
      <c r="BF57">
        <f>IF(SUMIF('Ingredients Backend'!$AG$1:$EM$1,BF$3,'Ingredients Backend'!$AG56:$EM56)&gt;=1,1,0)*$H57</f>
        <v>0</v>
      </c>
      <c r="BG57">
        <f>IF(SUMIF('Ingredients Backend'!$AG$1:$EM$1,BG$3,'Ingredients Backend'!$AG56:$EM56)&gt;=1,1,0)*$H57</f>
        <v>0</v>
      </c>
      <c r="BH57">
        <f>IF(SUMIF('Ingredients Backend'!$AG$1:$EM$1,BH$3,'Ingredients Backend'!$AG56:$EM56)&gt;=1,1,0)*$H57</f>
        <v>0</v>
      </c>
      <c r="BI57">
        <f>IF(SUMIF('Ingredients Backend'!$AG$1:$EM$1,BI$3,'Ingredients Backend'!$AG56:$EM56)&gt;=1,1,0)*$H57</f>
        <v>0</v>
      </c>
      <c r="BJ57">
        <f>IF(SUMIF('Ingredients Backend'!$AG$1:$EM$1,BJ$3,'Ingredients Backend'!$AG56:$EM56)&gt;=1,1,0)*$H57</f>
        <v>0</v>
      </c>
      <c r="BK57">
        <f>IF(SUMIF('Ingredients Backend'!$AG$1:$EM$1,BK$3,'Ingredients Backend'!$AG56:$EM56)&gt;=1,1,0)*$H57</f>
        <v>0</v>
      </c>
      <c r="BL57">
        <f>IF(SUMIF('Ingredients Backend'!$AG$1:$EM$1,BL$3,'Ingredients Backend'!$AG56:$EM56)&gt;=1,1,0)*$H57</f>
        <v>0</v>
      </c>
      <c r="BM57">
        <f>IF(SUMIF('Ingredients Backend'!$AG$1:$EM$1,BM$3,'Ingredients Backend'!$AG56:$EM56)&gt;=1,1,0)*$H57</f>
        <v>0</v>
      </c>
      <c r="BN57">
        <f>IF(SUMIF('Ingredients Backend'!$AG$1:$EM$1,BN$3,'Ingredients Backend'!$AG56:$EM56)&gt;=1,1,0)*$H57</f>
        <v>0</v>
      </c>
      <c r="BO57">
        <f>IF(SUMIF('Ingredients Backend'!$AG$1:$EM$1,BO$3,'Ingredients Backend'!$AG56:$EM56)&gt;=1,1,0)*$H57</f>
        <v>0</v>
      </c>
      <c r="BP57">
        <f>IF(SUMIF('Ingredients Backend'!$AG$1:$EM$1,BP$3,'Ingredients Backend'!$AG56:$EM56)&gt;=1,1,0)*$H57</f>
        <v>0</v>
      </c>
      <c r="BQ57">
        <f>IF(SUMIF('Ingredients Backend'!$AG$1:$EM$1,BQ$3,'Ingredients Backend'!$AG56:$EM56)&gt;=1,1,0)*$H57</f>
        <v>0</v>
      </c>
      <c r="BR57">
        <f>IF(SUMIF('Ingredients Backend'!$AG$1:$EM$1,BR$3,'Ingredients Backend'!$AG56:$EM56)&gt;=1,1,0)*$H57</f>
        <v>0</v>
      </c>
      <c r="BS57">
        <f>IF(SUMIF('Ingredients Backend'!$AG$1:$EM$1,BS$3,'Ingredients Backend'!$AG56:$EM56)&gt;=1,1,0)*$H57</f>
        <v>0</v>
      </c>
      <c r="BT57">
        <f>IF(SUMIF('Ingredients Backend'!$AG$1:$EM$1,BT$3,'Ingredients Backend'!$AG56:$EM56)&gt;=1,1,0)*$H57</f>
        <v>0</v>
      </c>
      <c r="BU57">
        <f>IF(SUMIF('Ingredients Backend'!$AG$1:$EM$1,BU$3,'Ingredients Backend'!$AG56:$EM56)&gt;=1,1,0)*$H57</f>
        <v>0</v>
      </c>
      <c r="BV57">
        <f>IF(SUMIF('Ingredients Backend'!$AG$1:$EM$1,BV$3,'Ingredients Backend'!$AG56:$EM56)&gt;=1,1,0)*$H57</f>
        <v>0</v>
      </c>
      <c r="BW57">
        <f>IF(SUMIF('Ingredients Backend'!$AG$1:$EM$1,BW$3,'Ingredients Backend'!$AG56:$EM56)&gt;=1,1,0)*$H57</f>
        <v>0</v>
      </c>
      <c r="BX57">
        <f>IF(SUMIF('Ingredients Backend'!$AG$1:$EM$1,BX$3,'Ingredients Backend'!$AG56:$EM56)&gt;=1,1,0)*$H57</f>
        <v>0</v>
      </c>
      <c r="BY57">
        <f>IF(SUMIF('Ingredients Backend'!$AG$1:$EM$1,BY$3,'Ingredients Backend'!$AG56:$EM56)&gt;=1,1,0)*$H57</f>
        <v>0</v>
      </c>
      <c r="BZ57">
        <f>IF(SUMIF('Ingredients Backend'!$AG$1:$EM$1,BZ$3,'Ingredients Backend'!$AG56:$EM56)&gt;=1,1,0)*$H57</f>
        <v>0</v>
      </c>
      <c r="CA57">
        <f>IF(SUMIF('Ingredients Backend'!$AG$1:$EM$1,CA$3,'Ingredients Backend'!$AG56:$EM56)&gt;=1,1,0)*$H57</f>
        <v>0</v>
      </c>
      <c r="CB57">
        <f>IF(SUMIF('Ingredients Backend'!$AG$1:$EM$1,CB$3,'Ingredients Backend'!$AG56:$EM56)&gt;=1,1,0)*$H57</f>
        <v>0</v>
      </c>
      <c r="CC57">
        <f>IF(SUMIF('Ingredients Backend'!$AG$1:$EM$1,CC$3,'Ingredients Backend'!$AG56:$EM56)&gt;=1,1,0)*$H57</f>
        <v>0</v>
      </c>
      <c r="CD57">
        <f>IF(SUMIF('Ingredients Backend'!$AG$1:$EM$1,CD$3,'Ingredients Backend'!$AG56:$EM56)&gt;=1,1,0)*$H57</f>
        <v>0</v>
      </c>
      <c r="CE57">
        <f>IF(SUMIF('Ingredients Backend'!$AG$1:$EM$1,CE$3,'Ingredients Backend'!$AG56:$EM56)&gt;=1,1,0)*$H57</f>
        <v>0</v>
      </c>
      <c r="CF57">
        <f>IF(SUMIF('Ingredients Backend'!$AG$1:$EM$1,CF$3,'Ingredients Backend'!$AG56:$EM56)&gt;=1,1,0)*$H57</f>
        <v>0</v>
      </c>
      <c r="CG57">
        <f>IF(SUMIF('Ingredients Backend'!$AG$1:$EM$1,CG$3,'Ingredients Backend'!$AG56:$EM56)&gt;=1,1,0)*$H57</f>
        <v>0</v>
      </c>
      <c r="CH57">
        <f>IF(SUMIF('Ingredients Backend'!$AG$1:$EM$1,CH$3,'Ingredients Backend'!$AG56:$EM56)&gt;=1,1,0)*$H57</f>
        <v>0</v>
      </c>
      <c r="CI57">
        <f>IF(SUMIF('Ingredients Backend'!$AG$1:$EM$1,CI$3,'Ingredients Backend'!$AG56:$EM56)&gt;=1,1,0)*$H57</f>
        <v>105598.28</v>
      </c>
      <c r="CJ57">
        <f>IF(SUMIF('Ingredients Backend'!$AG$1:$EM$1,CJ$3,'Ingredients Backend'!$AG56:$EM56)&gt;=1,1,0)*$H57</f>
        <v>0</v>
      </c>
      <c r="CK57">
        <f>IF(SUMIF('Ingredients Backend'!$AG$1:$EM$1,CK$3,'Ingredients Backend'!$AG56:$EM56)&gt;=1,1,0)*$H57</f>
        <v>0</v>
      </c>
      <c r="CL57">
        <f>IF(SUMIF('Ingredients Backend'!$AG$1:$EM$1,CL$3,'Ingredients Backend'!$AG56:$EM56)&gt;=1,1,0)*$H57</f>
        <v>0</v>
      </c>
      <c r="CM57">
        <f>IF(SUMIF('Ingredients Backend'!$AG$1:$EM$1,CM$3,'Ingredients Backend'!$AG56:$EM56)&gt;=1,1,0)*$H57</f>
        <v>0</v>
      </c>
      <c r="CN57">
        <f>IF(SUMIF('Ingredients Backend'!$AG$1:$EM$1,CN$3,'Ingredients Backend'!$AG56:$EM56)&gt;=1,1,0)*$H57</f>
        <v>0</v>
      </c>
      <c r="CO57">
        <f>IF(SUMIF('Ingredients Backend'!$AG$1:$EM$1,CO$3,'Ingredients Backend'!$AG56:$EM56)&gt;=1,1,0)*$H57</f>
        <v>0</v>
      </c>
      <c r="CP57">
        <f>IF(SUMIF('Ingredients Backend'!$AG$1:$EM$1,CP$3,'Ingredients Backend'!$AG56:$EM56)&gt;=1,1,0)*$H57</f>
        <v>0</v>
      </c>
      <c r="CQ57">
        <f>IF(SUMIF('Ingredients Backend'!$AG$1:$EM$1,CQ$3,'Ingredients Backend'!$AG56:$EM56)&gt;=1,1,0)*$H57</f>
        <v>0</v>
      </c>
      <c r="CR57">
        <f>IF(SUMIF('Ingredients Backend'!$AG$1:$EM$1,CR$3,'Ingredients Backend'!$AG56:$EM56)&gt;=1,1,0)*$H57</f>
        <v>0</v>
      </c>
      <c r="CS57">
        <f>IF(SUMIF('Ingredients Backend'!$AG$1:$EM$1,CS$3,'Ingredients Backend'!$AG56:$EM56)&gt;=1,1,0)*$H57</f>
        <v>0</v>
      </c>
      <c r="CT57">
        <f>IF(SUMIF('Ingredients Backend'!$AG$1:$EM$1,CT$3,'Ingredients Backend'!$AG56:$EM56)&gt;=1,1,0)*$H57</f>
        <v>0</v>
      </c>
      <c r="CU57">
        <f>IF(SUMIF('Ingredients Backend'!$AG$1:$EM$1,CU$3,'Ingredients Backend'!$AG56:$EM56)&gt;=1,1,0)*$H57</f>
        <v>0</v>
      </c>
      <c r="CV57">
        <f>IF(SUMIF('Ingredients Backend'!$AG$1:$EM$1,CV$3,'Ingredients Backend'!$AG56:$EM56)&gt;=1,1,0)*$H57</f>
        <v>0</v>
      </c>
      <c r="CW57">
        <f>IF(SUMIF('Ingredients Backend'!$AG$1:$EM$1,CW$3,'Ingredients Backend'!$AG56:$EM56)&gt;=1,1,0)*$H57</f>
        <v>0</v>
      </c>
      <c r="CX57">
        <f>IF(SUMIF('Ingredients Backend'!$AG$1:$EM$1,CX$3,'Ingredients Backend'!$AG56:$EM56)&gt;=1,1,0)*$H57</f>
        <v>0</v>
      </c>
      <c r="CY57">
        <f>IF(SUMIF('Ingredients Backend'!$AG$1:$EM$1,CY$3,'Ingredients Backend'!$AG56:$EM56)&gt;=1,1,0)*$H57</f>
        <v>105598.28</v>
      </c>
      <c r="CZ57">
        <f>IF(SUMIF('Ingredients Backend'!$AG$1:$EM$1,CZ$3,'Ingredients Backend'!$AG56:$EM56)&gt;=1,1,0)*$H57</f>
        <v>0</v>
      </c>
      <c r="DA57">
        <f>IF(SUMIF('Ingredients Backend'!$AG$1:$EM$1,DA$3,'Ingredients Backend'!$AG56:$EM56)&gt;=1,1,0)*$H57</f>
        <v>0</v>
      </c>
      <c r="DB57">
        <f>IF(SUMIF('Ingredients Backend'!$AG$1:$EM$1,DB$3,'Ingredients Backend'!$AG56:$EM56)&gt;=1,1,0)*$H57</f>
        <v>0</v>
      </c>
      <c r="DC57">
        <f>IF(SUMIF('Ingredients Backend'!$AG$1:$EM$1,DC$3,'Ingredients Backend'!$AG56:$EM56)&gt;=1,1,0)*$H57</f>
        <v>0</v>
      </c>
      <c r="DD57">
        <f>IF(SUMIF('Ingredients Backend'!$AG$1:$EM$1,DD$3,'Ingredients Backend'!$AG56:$EM56)&gt;=1,1,0)*$H57</f>
        <v>0</v>
      </c>
      <c r="DE57">
        <f>IF(SUMIF('Ingredients Backend'!$AG$1:$EM$1,DE$3,'Ingredients Backend'!$AG56:$EM56)&gt;=1,1,0)*$H57</f>
        <v>0</v>
      </c>
      <c r="DF57">
        <f>IF(SUMIF('Ingredients Backend'!$AG$1:$EM$1,DF$3,'Ingredients Backend'!$AG56:$EM56)&gt;=1,1,0)*$H57</f>
        <v>0</v>
      </c>
      <c r="DG57">
        <f>IF(SUMIF('Ingredients Backend'!$AG$1:$EM$1,DG$3,'Ingredients Backend'!$AG56:$EM56)&gt;=1,1,0)*$H57</f>
        <v>0</v>
      </c>
      <c r="DH57">
        <f>IF(SUMIF('Ingredients Backend'!$AG$1:$EM$1,DH$3,'Ingredients Backend'!$AG56:$EM56)&gt;=1,1,0)*$H57</f>
        <v>0</v>
      </c>
      <c r="DI57">
        <f>IF(SUMIF('Ingredients Backend'!$AG$1:$EM$1,DI$3,'Ingredients Backend'!$AG56:$EM56)&gt;=1,1,0)*$H57</f>
        <v>105598.28</v>
      </c>
      <c r="DJ57">
        <f>IF(SUMIF('Ingredients Backend'!$AG$1:$EM$1,DJ$3,'Ingredients Backend'!$AG56:$EM56)&gt;=1,1,0)*$H57</f>
        <v>0</v>
      </c>
      <c r="DK57">
        <f>IF(SUMIF('Ingredients Backend'!$AG$1:$EM$1,DK$3,'Ingredients Backend'!$AG56:$EM56)&gt;=1,1,0)*$H57</f>
        <v>0</v>
      </c>
      <c r="DL57">
        <f>IF(SUMIF('Ingredients Backend'!$AG$1:$EM$1,DL$3,'Ingredients Backend'!$AG56:$EM56)&gt;=1,1,0)*$H57</f>
        <v>0</v>
      </c>
    </row>
    <row r="58" spans="1:116">
      <c r="A58" s="9" t="str">
        <f>_xlfn.XLOOKUP($E58,'Copy of Raw Data'!$E:$E,'Copy of Raw Data'!A:A,"ERROR",0,1)</f>
        <v>US</v>
      </c>
      <c r="B58" s="9" t="str">
        <f>_xlfn.XLOOKUP($E58,'Copy of Raw Data'!$E:$E,'Copy of Raw Data'!B:B,"ERROR",0,1)</f>
        <v>Hair Mousses</v>
      </c>
      <c r="C58" s="9" t="str">
        <f>_xlfn.XLOOKUP($E58,'Copy of Raw Data'!$E:$E,'Copy of Raw Data'!C:C,"ERROR",0,1)</f>
        <v>L'Oreal Paris</v>
      </c>
      <c r="D58" s="9" t="str">
        <f>_xlfn.XLOOKUP($E58,'Copy of Raw Data'!$E:$E,'Copy of Raw Data'!D:D,"ERROR",0,1)</f>
        <v>www.amazon.com/dp/B00ID10NYQ</v>
      </c>
      <c r="E58" s="9" t="s">
        <v>241</v>
      </c>
      <c r="F58" s="9" t="str">
        <f>_xlfn.XLOOKUP($E58,'Copy of Raw Data'!$E:$E,'Copy of Raw Data'!F:F,"ERROR",0,1)</f>
        <v>L'Oréal Paris Advanced Hairstyle CURVE IT Curl Elastic Mousse, 8.3 oz. (Packaging May Vary)</v>
      </c>
      <c r="G58" s="9">
        <f>_xlfn.XLOOKUP($E58,'Copy of Raw Data'!$E:$E,'Copy of Raw Data'!G:G,"ERROR",0,1)</f>
        <v>14715</v>
      </c>
      <c r="H58" s="9">
        <f>_xlfn.XLOOKUP($E58,'Copy of Raw Data'!$E:$E,'Copy of Raw Data'!H:H,"ERROR",0,1)</f>
        <v>103324.45</v>
      </c>
      <c r="I58" s="9">
        <f>_xlfn.XLOOKUP($E58,'Copy of Raw Data'!$E:$E,'Copy of Raw Data'!I:I,"ERROR",0,1)</f>
        <v>0.00427366930626755</v>
      </c>
      <c r="J58" s="9" t="str">
        <f>_xlfn.XLOOKUP($E58,'Copy of Raw Data'!$E:$E,'Copy of Raw Data'!J:J,"ERROR",0,1)</f>
        <v>Yes</v>
      </c>
      <c r="K58" s="15"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5 to 10</v>
      </c>
      <c r="L58" s="9">
        <f>_xlfn.XLOOKUP($E58,'Copy of Raw Data'!$E:$E,'Copy of Raw Data'!L:L,"ERROR",0,1)</f>
        <v>7.53</v>
      </c>
      <c r="M58" s="15"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5 to 10</v>
      </c>
      <c r="N58" s="9">
        <f>_xlfn.XLOOKUP($E58,'Copy of Raw Data'!$E:$E,'Copy of Raw Data'!N:N,"ERROR",0,1)</f>
        <v>8.05</v>
      </c>
      <c r="O58" s="15"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6% to 8%</v>
      </c>
      <c r="P58" s="16">
        <f t="shared" si="2"/>
        <v>0.0645962732919255</v>
      </c>
      <c r="Q58" s="9">
        <f>_xlfn.XLOOKUP($E58,'Copy of Raw Data'!$E:$E,'Copy of Raw Data'!Q:Q,"ERROR",0,1)</f>
        <v>8.3</v>
      </c>
      <c r="R58" s="9" t="str">
        <f>_xlfn.XLOOKUP($E58,'Copy of Raw Data'!$E:$E,'Copy of Raw Data'!R:R,"ERROR",0,1)</f>
        <v>oz</v>
      </c>
      <c r="S58" s="17">
        <f t="shared" si="6"/>
        <v>0.907228915662651</v>
      </c>
      <c r="T58" s="9" t="str">
        <f t="array" ref="T58">_xlfn.IFS(AND(S58&gt;0,S58&lt;=0.05),"0 to 0.05",AND(S58&gt;0.05,S58&lt;=0.1),"0.05 to 0.1",AND(S58&gt;0.1,S58&lt;=0.2),"0.1 to 0.2",AND(S58&gt;0.2,S58&lt;=0.3),"0.2 to 0.3",AND(S58&gt;0.3,S58&lt;=0.4),"0.3 to 0.4",AND(S58&gt;0.4,S58&lt;=0.5),"0.4 to 0.5",AND(S58&gt;0.5,S58&lt;=0.75),"0.5 to 0.75",AND(S58&gt;0.75,S58&lt;=1),"0.75 to 1",AND(S58&gt;1,S58&lt;=2),"1 to 2",AND(S58&gt;2,S58&lt;=3),"2 to 3",AND(S58&gt;3,S58&lt;=4),"3 to 4",AND(S58&gt;4,S58&lt;=5),"4 to 5",AND(S58&gt;5,S58&lt;=10),"5 to 10",S58&gt;10,"10+")</f>
        <v>0.75 to 1</v>
      </c>
      <c r="U58" s="17"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 to 0.05</v>
      </c>
      <c r="V58" s="17">
        <f t="shared" si="4"/>
        <v>0.0327994426131988</v>
      </c>
      <c r="W58" s="17"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 to 0.05</v>
      </c>
      <c r="X58" s="17">
        <f t="shared" si="5"/>
        <v>0.0306807208543338</v>
      </c>
      <c r="Y58" s="9"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8 to 10</v>
      </c>
      <c r="Z58" s="17">
        <f t="array" ref="Z58">_xlfn.IFS(AA58="oz",_xlfn.IFS(R58="oz",Q58,R58="fl oz",Q58*1.04,R58="ml",Q58*0.0338),AA58="fl oz",_xlfn.IFS(R58="oz",Q58/1.04,R58="fl oz",Q58,R58="ml",Q58*0.0338/1.04),AA58="ml",_xlfn.IFS(R58="oz",Q58/0.0338,R58="fl oz",Q58*1.04/0.0338,R58="ml",Q58))</f>
        <v>8.3</v>
      </c>
      <c r="AA58" s="9" t="str">
        <f>_xlfn.XLOOKUP($E58,'Copy of Raw Data'!$E:$E,'Copy of Raw Data'!AA:AA,"ERROR",0,1)</f>
        <v>oz</v>
      </c>
      <c r="AB58" s="9" t="str">
        <f>_xlfn.XLOOKUP($E58,'Copy of Raw Data'!$E:$E,'Copy of Raw Data'!AB:AB,"ERROR",0,1)</f>
        <v>Spray Can</v>
      </c>
      <c r="AC58" s="9" t="str">
        <f>_xlfn.XLOOKUP($E58,'Copy of Raw Data'!$E:$E,'Copy of Raw Data'!AC:AC,"ERROR",0,1)</f>
        <v>Pack of 1</v>
      </c>
      <c r="AD58" s="9" t="str">
        <f>_xlfn.XLOOKUP($E58,'Copy of Raw Data'!$E:$E,'Copy of Raw Data'!AD:AD,"ERROR",0,1)</f>
        <v>Long Lasting, Hold, Heat Protection, Curl Enhancing</v>
      </c>
      <c r="AE58" s="9" t="str">
        <f>_xlfn.XLOOKUP($E58,'Copy of Raw Data'!$E:$E,'Copy of Raw Data'!AO:AO,"ERROR",0,1)</f>
        <v>Gluten Free</v>
      </c>
      <c r="AF58" s="9" t="str">
        <f>_xlfn.XLOOKUP($E58,'Copy of Raw Data'!$E:$E,'Copy of Raw Data'!AZ:AZ,"ERROR",0,1)</f>
        <v>Water, Acrylate Copolymer, Castor Oil, Arginine, Cetrimonium Choride</v>
      </c>
      <c r="AG58">
        <f>IF(SUMIF('Ingredients Backend'!$AG$1:$EM$1,AG$3,'Ingredients Backend'!$AG57:$EM57)&gt;=1,1,0)*$H58</f>
        <v>0</v>
      </c>
      <c r="AH58">
        <f>IF(SUMIF('Ingredients Backend'!$AG$1:$EM$1,AH$3,'Ingredients Backend'!$AG57:$EM57)&gt;=1,1,0)*$H58</f>
        <v>103324.45</v>
      </c>
      <c r="AI58">
        <f>IF(SUMIF('Ingredients Backend'!$AG$1:$EM$1,AI$3,'Ingredients Backend'!$AG57:$EM57)&gt;=1,1,0)*$H58</f>
        <v>0</v>
      </c>
      <c r="AJ58">
        <f>IF(SUMIF('Ingredients Backend'!$AG$1:$EM$1,AJ$3,'Ingredients Backend'!$AG57:$EM57)&gt;=1,1,0)*$H58</f>
        <v>0</v>
      </c>
      <c r="AK58">
        <f>IF(SUMIF('Ingredients Backend'!$AG$1:$EM$1,AK$3,'Ingredients Backend'!$AG57:$EM57)&gt;=1,1,0)*$H58</f>
        <v>0</v>
      </c>
      <c r="AL58">
        <f>IF(SUMIF('Ingredients Backend'!$AG$1:$EM$1,AL$3,'Ingredients Backend'!$AG57:$EM57)&gt;=1,1,0)*$H58</f>
        <v>0</v>
      </c>
      <c r="AM58">
        <f>IF(SUMIF('Ingredients Backend'!$AG$1:$EM$1,AM$3,'Ingredients Backend'!$AG57:$EM57)&gt;=1,1,0)*$H58</f>
        <v>103324.45</v>
      </c>
      <c r="AN58">
        <f>IF(SUMIF('Ingredients Backend'!$AG$1:$EM$1,AN$3,'Ingredients Backend'!$AG57:$EM57)&gt;=1,1,0)*$H58</f>
        <v>0</v>
      </c>
      <c r="AO58">
        <f>IF(SUMIF('Ingredients Backend'!$AG$1:$EM$1,AO$3,'Ingredients Backend'!$AG57:$EM57)&gt;=1,1,0)*$H58</f>
        <v>0</v>
      </c>
      <c r="AP58">
        <f>IF(SUMIF('Ingredients Backend'!$AG$1:$EM$1,AP$3,'Ingredients Backend'!$AG57:$EM57)&gt;=1,1,0)*$H58</f>
        <v>0</v>
      </c>
      <c r="AQ58">
        <f>IF(SUMIF('Ingredients Backend'!$AG$1:$EM$1,AQ$3,'Ingredients Backend'!$AG57:$EM57)&gt;=1,1,0)*$H58</f>
        <v>0</v>
      </c>
      <c r="AR58">
        <f>IF(SUMIF('Ingredients Backend'!$AG$1:$EM$1,AR$3,'Ingredients Backend'!$AG57:$EM57)&gt;=1,1,0)*$H58</f>
        <v>0</v>
      </c>
      <c r="AS58">
        <f>IF(SUMIF('Ingredients Backend'!$AG$1:$EM$1,AS$3,'Ingredients Backend'!$AG57:$EM57)&gt;=1,1,0)*$H58</f>
        <v>0</v>
      </c>
      <c r="AT58">
        <f>IF(SUMIF('Ingredients Backend'!$AG$1:$EM$1,AT$3,'Ingredients Backend'!$AG57:$EM57)&gt;=1,1,0)*$H58</f>
        <v>103324.45</v>
      </c>
      <c r="AU58">
        <f>IF(SUMIF('Ingredients Backend'!$AG$1:$EM$1,AU$3,'Ingredients Backend'!$AG57:$EM57)&gt;=1,1,0)*$H58</f>
        <v>0</v>
      </c>
      <c r="AV58">
        <f>IF(SUMIF('Ingredients Backend'!$AG$1:$EM$1,AV$3,'Ingredients Backend'!$AG57:$EM57)&gt;=1,1,0)*$H58</f>
        <v>103324.45</v>
      </c>
      <c r="AW58">
        <f>IF(SUMIF('Ingredients Backend'!$AG$1:$EM$1,AW$3,'Ingredients Backend'!$AG57:$EM57)&gt;=1,1,0)*$H58</f>
        <v>0</v>
      </c>
      <c r="AX58">
        <f>IF(SUMIF('Ingredients Backend'!$AG$1:$EM$1,AX$3,'Ingredients Backend'!$AG57:$EM57)&gt;=1,1,0)*$H58</f>
        <v>0</v>
      </c>
      <c r="AY58">
        <f>IF(SUMIF('Ingredients Backend'!$AG$1:$EM$1,AY$3,'Ingredients Backend'!$AG57:$EM57)&gt;=1,1,0)*$H58</f>
        <v>0</v>
      </c>
      <c r="AZ58">
        <f>IF(SUMIF('Ingredients Backend'!$AG$1:$EM$1,AZ$3,'Ingredients Backend'!$AG57:$EM57)&gt;=1,1,0)*$H58</f>
        <v>0</v>
      </c>
      <c r="BA58">
        <f>IF(SUMIF('Ingredients Backend'!$AG$1:$EM$1,BA$3,'Ingredients Backend'!$AG57:$EM57)&gt;=1,1,0)*$H58</f>
        <v>0</v>
      </c>
      <c r="BB58">
        <f>IF(SUMIF('Ingredients Backend'!$AG$1:$EM$1,BB$3,'Ingredients Backend'!$AG57:$EM57)&gt;=1,1,0)*$H58</f>
        <v>0</v>
      </c>
      <c r="BC58">
        <f>IF(SUMIF('Ingredients Backend'!$AG$1:$EM$1,BC$3,'Ingredients Backend'!$AG57:$EM57)&gt;=1,1,0)*$H58</f>
        <v>0</v>
      </c>
      <c r="BD58">
        <f>IF(SUMIF('Ingredients Backend'!$AG$1:$EM$1,BD$3,'Ingredients Backend'!$AG57:$EM57)&gt;=1,1,0)*$H58</f>
        <v>0</v>
      </c>
      <c r="BE58">
        <f>IF(SUMIF('Ingredients Backend'!$AG$1:$EM$1,BE$3,'Ingredients Backend'!$AG57:$EM57)&gt;=1,1,0)*$H58</f>
        <v>0</v>
      </c>
      <c r="BF58">
        <f>IF(SUMIF('Ingredients Backend'!$AG$1:$EM$1,BF$3,'Ingredients Backend'!$AG57:$EM57)&gt;=1,1,0)*$H58</f>
        <v>0</v>
      </c>
      <c r="BG58">
        <f>IF(SUMIF('Ingredients Backend'!$AG$1:$EM$1,BG$3,'Ingredients Backend'!$AG57:$EM57)&gt;=1,1,0)*$H58</f>
        <v>0</v>
      </c>
      <c r="BH58">
        <f>IF(SUMIF('Ingredients Backend'!$AG$1:$EM$1,BH$3,'Ingredients Backend'!$AG57:$EM57)&gt;=1,1,0)*$H58</f>
        <v>0</v>
      </c>
      <c r="BI58">
        <f>IF(SUMIF('Ingredients Backend'!$AG$1:$EM$1,BI$3,'Ingredients Backend'!$AG57:$EM57)&gt;=1,1,0)*$H58</f>
        <v>0</v>
      </c>
      <c r="BJ58">
        <f>IF(SUMIF('Ingredients Backend'!$AG$1:$EM$1,BJ$3,'Ingredients Backend'!$AG57:$EM57)&gt;=1,1,0)*$H58</f>
        <v>0</v>
      </c>
      <c r="BK58">
        <f>IF(SUMIF('Ingredients Backend'!$AG$1:$EM$1,BK$3,'Ingredients Backend'!$AG57:$EM57)&gt;=1,1,0)*$H58</f>
        <v>0</v>
      </c>
      <c r="BL58">
        <f>IF(SUMIF('Ingredients Backend'!$AG$1:$EM$1,BL$3,'Ingredients Backend'!$AG57:$EM57)&gt;=1,1,0)*$H58</f>
        <v>0</v>
      </c>
      <c r="BM58">
        <f>IF(SUMIF('Ingredients Backend'!$AG$1:$EM$1,BM$3,'Ingredients Backend'!$AG57:$EM57)&gt;=1,1,0)*$H58</f>
        <v>0</v>
      </c>
      <c r="BN58">
        <f>IF(SUMIF('Ingredients Backend'!$AG$1:$EM$1,BN$3,'Ingredients Backend'!$AG57:$EM57)&gt;=1,1,0)*$H58</f>
        <v>0</v>
      </c>
      <c r="BO58">
        <f>IF(SUMIF('Ingredients Backend'!$AG$1:$EM$1,BO$3,'Ingredients Backend'!$AG57:$EM57)&gt;=1,1,0)*$H58</f>
        <v>0</v>
      </c>
      <c r="BP58">
        <f>IF(SUMIF('Ingredients Backend'!$AG$1:$EM$1,BP$3,'Ingredients Backend'!$AG57:$EM57)&gt;=1,1,0)*$H58</f>
        <v>0</v>
      </c>
      <c r="BQ58">
        <f>IF(SUMIF('Ingredients Backend'!$AG$1:$EM$1,BQ$3,'Ingredients Backend'!$AG57:$EM57)&gt;=1,1,0)*$H58</f>
        <v>0</v>
      </c>
      <c r="BR58">
        <f>IF(SUMIF('Ingredients Backend'!$AG$1:$EM$1,BR$3,'Ingredients Backend'!$AG57:$EM57)&gt;=1,1,0)*$H58</f>
        <v>0</v>
      </c>
      <c r="BS58">
        <f>IF(SUMIF('Ingredients Backend'!$AG$1:$EM$1,BS$3,'Ingredients Backend'!$AG57:$EM57)&gt;=1,1,0)*$H58</f>
        <v>0</v>
      </c>
      <c r="BT58">
        <f>IF(SUMIF('Ingredients Backend'!$AG$1:$EM$1,BT$3,'Ingredients Backend'!$AG57:$EM57)&gt;=1,1,0)*$H58</f>
        <v>0</v>
      </c>
      <c r="BU58">
        <f>IF(SUMIF('Ingredients Backend'!$AG$1:$EM$1,BU$3,'Ingredients Backend'!$AG57:$EM57)&gt;=1,1,0)*$H58</f>
        <v>0</v>
      </c>
      <c r="BV58">
        <f>IF(SUMIF('Ingredients Backend'!$AG$1:$EM$1,BV$3,'Ingredients Backend'!$AG57:$EM57)&gt;=1,1,0)*$H58</f>
        <v>0</v>
      </c>
      <c r="BW58">
        <f>IF(SUMIF('Ingredients Backend'!$AG$1:$EM$1,BW$3,'Ingredients Backend'!$AG57:$EM57)&gt;=1,1,0)*$H58</f>
        <v>0</v>
      </c>
      <c r="BX58">
        <f>IF(SUMIF('Ingredients Backend'!$AG$1:$EM$1,BX$3,'Ingredients Backend'!$AG57:$EM57)&gt;=1,1,0)*$H58</f>
        <v>0</v>
      </c>
      <c r="BY58">
        <f>IF(SUMIF('Ingredients Backend'!$AG$1:$EM$1,BY$3,'Ingredients Backend'!$AG57:$EM57)&gt;=1,1,0)*$H58</f>
        <v>0</v>
      </c>
      <c r="BZ58">
        <f>IF(SUMIF('Ingredients Backend'!$AG$1:$EM$1,BZ$3,'Ingredients Backend'!$AG57:$EM57)&gt;=1,1,0)*$H58</f>
        <v>0</v>
      </c>
      <c r="CA58">
        <f>IF(SUMIF('Ingredients Backend'!$AG$1:$EM$1,CA$3,'Ingredients Backend'!$AG57:$EM57)&gt;=1,1,0)*$H58</f>
        <v>0</v>
      </c>
      <c r="CB58">
        <f>IF(SUMIF('Ingredients Backend'!$AG$1:$EM$1,CB$3,'Ingredients Backend'!$AG57:$EM57)&gt;=1,1,0)*$H58</f>
        <v>0</v>
      </c>
      <c r="CC58">
        <f>IF(SUMIF('Ingredients Backend'!$AG$1:$EM$1,CC$3,'Ingredients Backend'!$AG57:$EM57)&gt;=1,1,0)*$H58</f>
        <v>0</v>
      </c>
      <c r="CD58">
        <f>IF(SUMIF('Ingredients Backend'!$AG$1:$EM$1,CD$3,'Ingredients Backend'!$AG57:$EM57)&gt;=1,1,0)*$H58</f>
        <v>103324.45</v>
      </c>
      <c r="CE58">
        <f>IF(SUMIF('Ingredients Backend'!$AG$1:$EM$1,CE$3,'Ingredients Backend'!$AG57:$EM57)&gt;=1,1,0)*$H58</f>
        <v>0</v>
      </c>
      <c r="CF58">
        <f>IF(SUMIF('Ingredients Backend'!$AG$1:$EM$1,CF$3,'Ingredients Backend'!$AG57:$EM57)&gt;=1,1,0)*$H58</f>
        <v>0</v>
      </c>
      <c r="CG58">
        <f>IF(SUMIF('Ingredients Backend'!$AG$1:$EM$1,CG$3,'Ingredients Backend'!$AG57:$EM57)&gt;=1,1,0)*$H58</f>
        <v>0</v>
      </c>
      <c r="CH58">
        <f>IF(SUMIF('Ingredients Backend'!$AG$1:$EM$1,CH$3,'Ingredients Backend'!$AG57:$EM57)&gt;=1,1,0)*$H58</f>
        <v>0</v>
      </c>
      <c r="CI58">
        <f>IF(SUMIF('Ingredients Backend'!$AG$1:$EM$1,CI$3,'Ingredients Backend'!$AG57:$EM57)&gt;=1,1,0)*$H58</f>
        <v>0</v>
      </c>
      <c r="CJ58">
        <f>IF(SUMIF('Ingredients Backend'!$AG$1:$EM$1,CJ$3,'Ingredients Backend'!$AG57:$EM57)&gt;=1,1,0)*$H58</f>
        <v>0</v>
      </c>
      <c r="CK58">
        <f>IF(SUMIF('Ingredients Backend'!$AG$1:$EM$1,CK$3,'Ingredients Backend'!$AG57:$EM57)&gt;=1,1,0)*$H58</f>
        <v>0</v>
      </c>
      <c r="CL58">
        <f>IF(SUMIF('Ingredients Backend'!$AG$1:$EM$1,CL$3,'Ingredients Backend'!$AG57:$EM57)&gt;=1,1,0)*$H58</f>
        <v>0</v>
      </c>
      <c r="CM58">
        <f>IF(SUMIF('Ingredients Backend'!$AG$1:$EM$1,CM$3,'Ingredients Backend'!$AG57:$EM57)&gt;=1,1,0)*$H58</f>
        <v>0</v>
      </c>
      <c r="CN58">
        <f>IF(SUMIF('Ingredients Backend'!$AG$1:$EM$1,CN$3,'Ingredients Backend'!$AG57:$EM57)&gt;=1,1,0)*$H58</f>
        <v>0</v>
      </c>
      <c r="CO58">
        <f>IF(SUMIF('Ingredients Backend'!$AG$1:$EM$1,CO$3,'Ingredients Backend'!$AG57:$EM57)&gt;=1,1,0)*$H58</f>
        <v>0</v>
      </c>
      <c r="CP58">
        <f>IF(SUMIF('Ingredients Backend'!$AG$1:$EM$1,CP$3,'Ingredients Backend'!$AG57:$EM57)&gt;=1,1,0)*$H58</f>
        <v>0</v>
      </c>
      <c r="CQ58">
        <f>IF(SUMIF('Ingredients Backend'!$AG$1:$EM$1,CQ$3,'Ingredients Backend'!$AG57:$EM57)&gt;=1,1,0)*$H58</f>
        <v>0</v>
      </c>
      <c r="CR58">
        <f>IF(SUMIF('Ingredients Backend'!$AG$1:$EM$1,CR$3,'Ingredients Backend'!$AG57:$EM57)&gt;=1,1,0)*$H58</f>
        <v>0</v>
      </c>
      <c r="CS58">
        <f>IF(SUMIF('Ingredients Backend'!$AG$1:$EM$1,CS$3,'Ingredients Backend'!$AG57:$EM57)&gt;=1,1,0)*$H58</f>
        <v>0</v>
      </c>
      <c r="CT58">
        <f>IF(SUMIF('Ingredients Backend'!$AG$1:$EM$1,CT$3,'Ingredients Backend'!$AG57:$EM57)&gt;=1,1,0)*$H58</f>
        <v>0</v>
      </c>
      <c r="CU58">
        <f>IF(SUMIF('Ingredients Backend'!$AG$1:$EM$1,CU$3,'Ingredients Backend'!$AG57:$EM57)&gt;=1,1,0)*$H58</f>
        <v>0</v>
      </c>
      <c r="CV58">
        <f>IF(SUMIF('Ingredients Backend'!$AG$1:$EM$1,CV$3,'Ingredients Backend'!$AG57:$EM57)&gt;=1,1,0)*$H58</f>
        <v>0</v>
      </c>
      <c r="CW58">
        <f>IF(SUMIF('Ingredients Backend'!$AG$1:$EM$1,CW$3,'Ingredients Backend'!$AG57:$EM57)&gt;=1,1,0)*$H58</f>
        <v>0</v>
      </c>
      <c r="CX58">
        <f>IF(SUMIF('Ingredients Backend'!$AG$1:$EM$1,CX$3,'Ingredients Backend'!$AG57:$EM57)&gt;=1,1,0)*$H58</f>
        <v>0</v>
      </c>
      <c r="CY58">
        <f>IF(SUMIF('Ingredients Backend'!$AG$1:$EM$1,CY$3,'Ingredients Backend'!$AG57:$EM57)&gt;=1,1,0)*$H58</f>
        <v>0</v>
      </c>
      <c r="CZ58">
        <f>IF(SUMIF('Ingredients Backend'!$AG$1:$EM$1,CZ$3,'Ingredients Backend'!$AG57:$EM57)&gt;=1,1,0)*$H58</f>
        <v>0</v>
      </c>
      <c r="DA58">
        <f>IF(SUMIF('Ingredients Backend'!$AG$1:$EM$1,DA$3,'Ingredients Backend'!$AG57:$EM57)&gt;=1,1,0)*$H58</f>
        <v>0</v>
      </c>
      <c r="DB58">
        <f>IF(SUMIF('Ingredients Backend'!$AG$1:$EM$1,DB$3,'Ingredients Backend'!$AG57:$EM57)&gt;=1,1,0)*$H58</f>
        <v>0</v>
      </c>
      <c r="DC58">
        <f>IF(SUMIF('Ingredients Backend'!$AG$1:$EM$1,DC$3,'Ingredients Backend'!$AG57:$EM57)&gt;=1,1,0)*$H58</f>
        <v>0</v>
      </c>
      <c r="DD58">
        <f>IF(SUMIF('Ingredients Backend'!$AG$1:$EM$1,DD$3,'Ingredients Backend'!$AG57:$EM57)&gt;=1,1,0)*$H58</f>
        <v>0</v>
      </c>
      <c r="DE58">
        <f>IF(SUMIF('Ingredients Backend'!$AG$1:$EM$1,DE$3,'Ingredients Backend'!$AG57:$EM57)&gt;=1,1,0)*$H58</f>
        <v>0</v>
      </c>
      <c r="DF58">
        <f>IF(SUMIF('Ingredients Backend'!$AG$1:$EM$1,DF$3,'Ingredients Backend'!$AG57:$EM57)&gt;=1,1,0)*$H58</f>
        <v>0</v>
      </c>
      <c r="DG58">
        <f>IF(SUMIF('Ingredients Backend'!$AG$1:$EM$1,DG$3,'Ingredients Backend'!$AG57:$EM57)&gt;=1,1,0)*$H58</f>
        <v>0</v>
      </c>
      <c r="DH58">
        <f>IF(SUMIF('Ingredients Backend'!$AG$1:$EM$1,DH$3,'Ingredients Backend'!$AG57:$EM57)&gt;=1,1,0)*$H58</f>
        <v>0</v>
      </c>
      <c r="DI58">
        <f>IF(SUMIF('Ingredients Backend'!$AG$1:$EM$1,DI$3,'Ingredients Backend'!$AG57:$EM57)&gt;=1,1,0)*$H58</f>
        <v>103324.45</v>
      </c>
      <c r="DJ58">
        <f>IF(SUMIF('Ingredients Backend'!$AG$1:$EM$1,DJ$3,'Ingredients Backend'!$AG57:$EM57)&gt;=1,1,0)*$H58</f>
        <v>0</v>
      </c>
      <c r="DK58">
        <f>IF(SUMIF('Ingredients Backend'!$AG$1:$EM$1,DK$3,'Ingredients Backend'!$AG57:$EM57)&gt;=1,1,0)*$H58</f>
        <v>0</v>
      </c>
      <c r="DL58">
        <f>IF(SUMIF('Ingredients Backend'!$AG$1:$EM$1,DL$3,'Ingredients Backend'!$AG57:$EM57)&gt;=1,1,0)*$H58</f>
        <v>0</v>
      </c>
    </row>
    <row r="59" spans="1:116">
      <c r="A59" s="9" t="str">
        <f>_xlfn.XLOOKUP($E59,'Copy of Raw Data'!$E:$E,'Copy of Raw Data'!A:A,"ERROR",0,1)</f>
        <v>US</v>
      </c>
      <c r="B59" s="9" t="str">
        <f>_xlfn.XLOOKUP($E59,'Copy of Raw Data'!$E:$E,'Copy of Raw Data'!B:B,"ERROR",0,1)</f>
        <v>Hair Mousses</v>
      </c>
      <c r="C59" s="9" t="str">
        <f>_xlfn.XLOOKUP($E59,'Copy of Raw Data'!$E:$E,'Copy of Raw Data'!C:C,"ERROR",0,1)</f>
        <v>ag care</v>
      </c>
      <c r="D59" s="9" t="str">
        <f>_xlfn.XLOOKUP($E59,'Copy of Raw Data'!$E:$E,'Copy of Raw Data'!D:D,"ERROR",0,1)</f>
        <v>www.amazon.com/dp/B0B9T753LG</v>
      </c>
      <c r="E59" s="9" t="s">
        <v>245</v>
      </c>
      <c r="F59" s="9" t="str">
        <f>_xlfn.XLOOKUP($E59,'Copy of Raw Data'!$E:$E,'Copy of Raw Data'!F:F,"ERROR",0,1)</f>
        <v>AG Care Mousse Gel Extra-Firm Curl Retention, 10 Fl Oz</v>
      </c>
      <c r="G59" s="9">
        <f>_xlfn.XLOOKUP($E59,'Copy of Raw Data'!$E:$E,'Copy of Raw Data'!G:G,"ERROR",0,1)</f>
        <v>3879</v>
      </c>
      <c r="H59" s="9">
        <f>_xlfn.XLOOKUP($E59,'Copy of Raw Data'!$E:$E,'Copy of Raw Data'!H:H,"ERROR",0,1)</f>
        <v>100522.51</v>
      </c>
      <c r="I59" s="9">
        <f>_xlfn.XLOOKUP($E59,'Copy of Raw Data'!$E:$E,'Copy of Raw Data'!I:I,"ERROR",0,1)</f>
        <v>0.00415831457697661</v>
      </c>
      <c r="J59" s="9" t="str">
        <f>_xlfn.XLOOKUP($E59,'Copy of Raw Data'!$E:$E,'Copy of Raw Data'!J:J,"ERROR",0,1)</f>
        <v>Yes</v>
      </c>
      <c r="K59" s="15"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 to 30</v>
      </c>
      <c r="L59" s="9">
        <f>_xlfn.XLOOKUP($E59,'Copy of Raw Data'!$E:$E,'Copy of Raw Data'!L:L,"ERROR",0,1)</f>
        <v>26.9</v>
      </c>
      <c r="M59" s="15"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 to 30</v>
      </c>
      <c r="N59" s="9">
        <f>_xlfn.XLOOKUP($E59,'Copy of Raw Data'!$E:$E,'Copy of Raw Data'!N:N,"ERROR",0,1)</f>
        <v>28</v>
      </c>
      <c r="O59" s="15"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6">
        <f t="shared" si="2"/>
        <v>0.0392857142857143</v>
      </c>
      <c r="Q59" s="9">
        <f>_xlfn.XLOOKUP($E59,'Copy of Raw Data'!$E:$E,'Copy of Raw Data'!Q:Q,"ERROR",0,1)</f>
        <v>10</v>
      </c>
      <c r="R59" s="9" t="str">
        <f>_xlfn.XLOOKUP($E59,'Copy of Raw Data'!$E:$E,'Copy of Raw Data'!R:R,"ERROR",0,1)</f>
        <v>fl oz</v>
      </c>
      <c r="S59" s="17">
        <f t="shared" si="6"/>
        <v>2.58653846153846</v>
      </c>
      <c r="T59" s="9" t="str">
        <f t="array" ref="T59">_xlfn.IFS(AND(S59&gt;0,S59&lt;=0.05),"0 to 0.05",AND(S59&gt;0.05,S59&lt;=0.1),"0.05 to 0.1",AND(S59&gt;0.1,S59&lt;=0.2),"0.1 to 0.2",AND(S59&gt;0.2,S59&lt;=0.3),"0.2 to 0.3",AND(S59&gt;0.3,S59&lt;=0.4),"0.3 to 0.4",AND(S59&gt;0.4,S59&lt;=0.5),"0.4 to 0.5",AND(S59&gt;0.5,S59&lt;=0.75),"0.5 to 0.75",AND(S59&gt;0.75,S59&lt;=1),"0.75 to 1",AND(S59&gt;1,S59&lt;=2),"1 to 2",AND(S59&gt;2,S59&lt;=3),"2 to 3",AND(S59&gt;3,S59&lt;=4),"3 to 4",AND(S59&gt;4,S59&lt;=5),"4 to 5",AND(S59&gt;5,S59&lt;=10),"5 to 10",S59&gt;10,"10+")</f>
        <v>2 to 3</v>
      </c>
      <c r="U59" s="17"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7">
        <f t="shared" si="4"/>
        <v>0.0910486199630603</v>
      </c>
      <c r="W59" s="17"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7">
        <f t="shared" si="5"/>
        <v>0.0874717098930829</v>
      </c>
      <c r="Y59" s="9"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17">
        <f t="array" ref="Z59">_xlfn.IFS(AA59="oz",_xlfn.IFS(R59="oz",Q59,R59="fl oz",Q59*1.04,R59="ml",Q59*0.0338),AA59="fl oz",_xlfn.IFS(R59="oz",Q59/1.04,R59="fl oz",Q59,R59="ml",Q59*0.0338/1.04),AA59="ml",_xlfn.IFS(R59="oz",Q59/0.0338,R59="fl oz",Q59*1.04/0.0338,R59="ml",Q59))</f>
        <v>10.4</v>
      </c>
      <c r="AA59" s="9" t="str">
        <f>_xlfn.XLOOKUP($E59,'Copy of Raw Data'!$E:$E,'Copy of Raw Data'!AA:AA,"ERROR",0,1)</f>
        <v>oz</v>
      </c>
      <c r="AB59" s="9" t="str">
        <f>_xlfn.XLOOKUP($E59,'Copy of Raw Data'!$E:$E,'Copy of Raw Data'!AB:AB,"ERROR",0,1)</f>
        <v>Spray Can</v>
      </c>
      <c r="AC59" s="9" t="str">
        <f>_xlfn.XLOOKUP($E59,'Copy of Raw Data'!$E:$E,'Copy of Raw Data'!AC:AC,"ERROR",0,1)</f>
        <v>Pack of 1</v>
      </c>
      <c r="AD59" s="9" t="str">
        <f>_xlfn.XLOOKUP($E59,'Copy of Raw Data'!$E:$E,'Copy of Raw Data'!AD:AD,"ERROR",0,1)</f>
        <v>Lightweight, Hold, Volumizing, Shine, Protection, Nourishing</v>
      </c>
      <c r="AE59" s="9" t="str">
        <f>_xlfn.XLOOKUP($E59,'Copy of Raw Data'!$E:$E,'Copy of Raw Data'!AO:AO,"ERROR",0,1)</f>
        <v>Sulfate Free, Cruelty Free, Gluten Free, Paraben Free, Vegan, Silicone Free</v>
      </c>
      <c r="AF59" s="9" t="str">
        <f>_xlfn.XLOOKUP($E59,'Copy of Raw Data'!$E:$E,'Copy of Raw Data'!AZ:AZ,"ERROR",0,1)</f>
        <v>Tomato, Rice, Chamomile, Glycerin, Panthenol, Fennel, Water</v>
      </c>
      <c r="AG59">
        <f>IF(SUMIF('Ingredients Backend'!$AG$1:$EM$1,AG$3,'Ingredients Backend'!$AG58:$EM58)&gt;=1,1,0)*$H59</f>
        <v>0</v>
      </c>
      <c r="AH59">
        <f>IF(SUMIF('Ingredients Backend'!$AG$1:$EM$1,AH$3,'Ingredients Backend'!$AG58:$EM58)&gt;=1,1,0)*$H59</f>
        <v>0</v>
      </c>
      <c r="AI59">
        <f>IF(SUMIF('Ingredients Backend'!$AG$1:$EM$1,AI$3,'Ingredients Backend'!$AG58:$EM58)&gt;=1,1,0)*$H59</f>
        <v>0</v>
      </c>
      <c r="AJ59">
        <f>IF(SUMIF('Ingredients Backend'!$AG$1:$EM$1,AJ$3,'Ingredients Backend'!$AG58:$EM58)&gt;=1,1,0)*$H59</f>
        <v>0</v>
      </c>
      <c r="AK59">
        <f>IF(SUMIF('Ingredients Backend'!$AG$1:$EM$1,AK$3,'Ingredients Backend'!$AG58:$EM58)&gt;=1,1,0)*$H59</f>
        <v>0</v>
      </c>
      <c r="AL59">
        <f>IF(SUMIF('Ingredients Backend'!$AG$1:$EM$1,AL$3,'Ingredients Backend'!$AG58:$EM58)&gt;=1,1,0)*$H59</f>
        <v>0</v>
      </c>
      <c r="AM59">
        <f>IF(SUMIF('Ingredients Backend'!$AG$1:$EM$1,AM$3,'Ingredients Backend'!$AG58:$EM58)&gt;=1,1,0)*$H59</f>
        <v>0</v>
      </c>
      <c r="AN59">
        <f>IF(SUMIF('Ingredients Backend'!$AG$1:$EM$1,AN$3,'Ingredients Backend'!$AG58:$EM58)&gt;=1,1,0)*$H59</f>
        <v>0</v>
      </c>
      <c r="AO59">
        <f>IF(SUMIF('Ingredients Backend'!$AG$1:$EM$1,AO$3,'Ingredients Backend'!$AG58:$EM58)&gt;=1,1,0)*$H59</f>
        <v>0</v>
      </c>
      <c r="AP59">
        <f>IF(SUMIF('Ingredients Backend'!$AG$1:$EM$1,AP$3,'Ingredients Backend'!$AG58:$EM58)&gt;=1,1,0)*$H59</f>
        <v>0</v>
      </c>
      <c r="AQ59">
        <f>IF(SUMIF('Ingredients Backend'!$AG$1:$EM$1,AQ$3,'Ingredients Backend'!$AG58:$EM58)&gt;=1,1,0)*$H59</f>
        <v>0</v>
      </c>
      <c r="AR59">
        <f>IF(SUMIF('Ingredients Backend'!$AG$1:$EM$1,AR$3,'Ingredients Backend'!$AG58:$EM58)&gt;=1,1,0)*$H59</f>
        <v>0</v>
      </c>
      <c r="AS59">
        <f>IF(SUMIF('Ingredients Backend'!$AG$1:$EM$1,AS$3,'Ingredients Backend'!$AG58:$EM58)&gt;=1,1,0)*$H59</f>
        <v>0</v>
      </c>
      <c r="AT59">
        <f>IF(SUMIF('Ingredients Backend'!$AG$1:$EM$1,AT$3,'Ingredients Backend'!$AG58:$EM58)&gt;=1,1,0)*$H59</f>
        <v>0</v>
      </c>
      <c r="AU59">
        <f>IF(SUMIF('Ingredients Backend'!$AG$1:$EM$1,AU$3,'Ingredients Backend'!$AG58:$EM58)&gt;=1,1,0)*$H59</f>
        <v>0</v>
      </c>
      <c r="AV59">
        <f>IF(SUMIF('Ingredients Backend'!$AG$1:$EM$1,AV$3,'Ingredients Backend'!$AG58:$EM58)&gt;=1,1,0)*$H59</f>
        <v>0</v>
      </c>
      <c r="AW59">
        <f>IF(SUMIF('Ingredients Backend'!$AG$1:$EM$1,AW$3,'Ingredients Backend'!$AG58:$EM58)&gt;=1,1,0)*$H59</f>
        <v>100522.51</v>
      </c>
      <c r="AX59">
        <f>IF(SUMIF('Ingredients Backend'!$AG$1:$EM$1,AX$3,'Ingredients Backend'!$AG58:$EM58)&gt;=1,1,0)*$H59</f>
        <v>0</v>
      </c>
      <c r="AY59">
        <f>IF(SUMIF('Ingredients Backend'!$AG$1:$EM$1,AY$3,'Ingredients Backend'!$AG58:$EM58)&gt;=1,1,0)*$H59</f>
        <v>0</v>
      </c>
      <c r="AZ59">
        <f>IF(SUMIF('Ingredients Backend'!$AG$1:$EM$1,AZ$3,'Ingredients Backend'!$AG58:$EM58)&gt;=1,1,0)*$H59</f>
        <v>0</v>
      </c>
      <c r="BA59">
        <f>IF(SUMIF('Ingredients Backend'!$AG$1:$EM$1,BA$3,'Ingredients Backend'!$AG58:$EM58)&gt;=1,1,0)*$H59</f>
        <v>0</v>
      </c>
      <c r="BB59">
        <f>IF(SUMIF('Ingredients Backend'!$AG$1:$EM$1,BB$3,'Ingredients Backend'!$AG58:$EM58)&gt;=1,1,0)*$H59</f>
        <v>0</v>
      </c>
      <c r="BC59">
        <f>IF(SUMIF('Ingredients Backend'!$AG$1:$EM$1,BC$3,'Ingredients Backend'!$AG58:$EM58)&gt;=1,1,0)*$H59</f>
        <v>0</v>
      </c>
      <c r="BD59">
        <f>IF(SUMIF('Ingredients Backend'!$AG$1:$EM$1,BD$3,'Ingredients Backend'!$AG58:$EM58)&gt;=1,1,0)*$H59</f>
        <v>0</v>
      </c>
      <c r="BE59">
        <f>IF(SUMIF('Ingredients Backend'!$AG$1:$EM$1,BE$3,'Ingredients Backend'!$AG58:$EM58)&gt;=1,1,0)*$H59</f>
        <v>0</v>
      </c>
      <c r="BF59">
        <f>IF(SUMIF('Ingredients Backend'!$AG$1:$EM$1,BF$3,'Ingredients Backend'!$AG58:$EM58)&gt;=1,1,0)*$H59</f>
        <v>0</v>
      </c>
      <c r="BG59">
        <f>IF(SUMIF('Ingredients Backend'!$AG$1:$EM$1,BG$3,'Ingredients Backend'!$AG58:$EM58)&gt;=1,1,0)*$H59</f>
        <v>0</v>
      </c>
      <c r="BH59">
        <f>IF(SUMIF('Ingredients Backend'!$AG$1:$EM$1,BH$3,'Ingredients Backend'!$AG58:$EM58)&gt;=1,1,0)*$H59</f>
        <v>100522.51</v>
      </c>
      <c r="BI59">
        <f>IF(SUMIF('Ingredients Backend'!$AG$1:$EM$1,BI$3,'Ingredients Backend'!$AG58:$EM58)&gt;=1,1,0)*$H59</f>
        <v>0</v>
      </c>
      <c r="BJ59">
        <f>IF(SUMIF('Ingredients Backend'!$AG$1:$EM$1,BJ$3,'Ingredients Backend'!$AG58:$EM58)&gt;=1,1,0)*$H59</f>
        <v>0</v>
      </c>
      <c r="BK59">
        <f>IF(SUMIF('Ingredients Backend'!$AG$1:$EM$1,BK$3,'Ingredients Backend'!$AG58:$EM58)&gt;=1,1,0)*$H59</f>
        <v>100522.51</v>
      </c>
      <c r="BL59">
        <f>IF(SUMIF('Ingredients Backend'!$AG$1:$EM$1,BL$3,'Ingredients Backend'!$AG58:$EM58)&gt;=1,1,0)*$H59</f>
        <v>0</v>
      </c>
      <c r="BM59">
        <f>IF(SUMIF('Ingredients Backend'!$AG$1:$EM$1,BM$3,'Ingredients Backend'!$AG58:$EM58)&gt;=1,1,0)*$H59</f>
        <v>0</v>
      </c>
      <c r="BN59">
        <f>IF(SUMIF('Ingredients Backend'!$AG$1:$EM$1,BN$3,'Ingredients Backend'!$AG58:$EM58)&gt;=1,1,0)*$H59</f>
        <v>0</v>
      </c>
      <c r="BO59">
        <f>IF(SUMIF('Ingredients Backend'!$AG$1:$EM$1,BO$3,'Ingredients Backend'!$AG58:$EM58)&gt;=1,1,0)*$H59</f>
        <v>0</v>
      </c>
      <c r="BP59">
        <f>IF(SUMIF('Ingredients Backend'!$AG$1:$EM$1,BP$3,'Ingredients Backend'!$AG58:$EM58)&gt;=1,1,0)*$H59</f>
        <v>0</v>
      </c>
      <c r="BQ59">
        <f>IF(SUMIF('Ingredients Backend'!$AG$1:$EM$1,BQ$3,'Ingredients Backend'!$AG58:$EM58)&gt;=1,1,0)*$H59</f>
        <v>0</v>
      </c>
      <c r="BR59">
        <f>IF(SUMIF('Ingredients Backend'!$AG$1:$EM$1,BR$3,'Ingredients Backend'!$AG58:$EM58)&gt;=1,1,0)*$H59</f>
        <v>0</v>
      </c>
      <c r="BS59">
        <f>IF(SUMIF('Ingredients Backend'!$AG$1:$EM$1,BS$3,'Ingredients Backend'!$AG58:$EM58)&gt;=1,1,0)*$H59</f>
        <v>0</v>
      </c>
      <c r="BT59">
        <f>IF(SUMIF('Ingredients Backend'!$AG$1:$EM$1,BT$3,'Ingredients Backend'!$AG58:$EM58)&gt;=1,1,0)*$H59</f>
        <v>0</v>
      </c>
      <c r="BU59">
        <f>IF(SUMIF('Ingredients Backend'!$AG$1:$EM$1,BU$3,'Ingredients Backend'!$AG58:$EM58)&gt;=1,1,0)*$H59</f>
        <v>0</v>
      </c>
      <c r="BV59">
        <f>IF(SUMIF('Ingredients Backend'!$AG$1:$EM$1,BV$3,'Ingredients Backend'!$AG58:$EM58)&gt;=1,1,0)*$H59</f>
        <v>0</v>
      </c>
      <c r="BW59">
        <f>IF(SUMIF('Ingredients Backend'!$AG$1:$EM$1,BW$3,'Ingredients Backend'!$AG58:$EM58)&gt;=1,1,0)*$H59</f>
        <v>0</v>
      </c>
      <c r="BX59">
        <f>IF(SUMIF('Ingredients Backend'!$AG$1:$EM$1,BX$3,'Ingredients Backend'!$AG58:$EM58)&gt;=1,1,0)*$H59</f>
        <v>0</v>
      </c>
      <c r="BY59">
        <f>IF(SUMIF('Ingredients Backend'!$AG$1:$EM$1,BY$3,'Ingredients Backend'!$AG58:$EM58)&gt;=1,1,0)*$H59</f>
        <v>0</v>
      </c>
      <c r="BZ59">
        <f>IF(SUMIF('Ingredients Backend'!$AG$1:$EM$1,BZ$3,'Ingredients Backend'!$AG58:$EM58)&gt;=1,1,0)*$H59</f>
        <v>0</v>
      </c>
      <c r="CA59">
        <f>IF(SUMIF('Ingredients Backend'!$AG$1:$EM$1,CA$3,'Ingredients Backend'!$AG58:$EM58)&gt;=1,1,0)*$H59</f>
        <v>0</v>
      </c>
      <c r="CB59">
        <f>IF(SUMIF('Ingredients Backend'!$AG$1:$EM$1,CB$3,'Ingredients Backend'!$AG58:$EM58)&gt;=1,1,0)*$H59</f>
        <v>0</v>
      </c>
      <c r="CC59">
        <f>IF(SUMIF('Ingredients Backend'!$AG$1:$EM$1,CC$3,'Ingredients Backend'!$AG58:$EM58)&gt;=1,1,0)*$H59</f>
        <v>0</v>
      </c>
      <c r="CD59">
        <f>IF(SUMIF('Ingredients Backend'!$AG$1:$EM$1,CD$3,'Ingredients Backend'!$AG58:$EM58)&gt;=1,1,0)*$H59</f>
        <v>0</v>
      </c>
      <c r="CE59">
        <f>IF(SUMIF('Ingredients Backend'!$AG$1:$EM$1,CE$3,'Ingredients Backend'!$AG58:$EM58)&gt;=1,1,0)*$H59</f>
        <v>0</v>
      </c>
      <c r="CF59">
        <f>IF(SUMIF('Ingredients Backend'!$AG$1:$EM$1,CF$3,'Ingredients Backend'!$AG58:$EM58)&gt;=1,1,0)*$H59</f>
        <v>0</v>
      </c>
      <c r="CG59">
        <f>IF(SUMIF('Ingredients Backend'!$AG$1:$EM$1,CG$3,'Ingredients Backend'!$AG58:$EM58)&gt;=1,1,0)*$H59</f>
        <v>0</v>
      </c>
      <c r="CH59">
        <f>IF(SUMIF('Ingredients Backend'!$AG$1:$EM$1,CH$3,'Ingredients Backend'!$AG58:$EM58)&gt;=1,1,0)*$H59</f>
        <v>0</v>
      </c>
      <c r="CI59">
        <f>IF(SUMIF('Ingredients Backend'!$AG$1:$EM$1,CI$3,'Ingredients Backend'!$AG58:$EM58)&gt;=1,1,0)*$H59</f>
        <v>100522.51</v>
      </c>
      <c r="CJ59">
        <f>IF(SUMIF('Ingredients Backend'!$AG$1:$EM$1,CJ$3,'Ingredients Backend'!$AG58:$EM58)&gt;=1,1,0)*$H59</f>
        <v>0</v>
      </c>
      <c r="CK59">
        <f>IF(SUMIF('Ingredients Backend'!$AG$1:$EM$1,CK$3,'Ingredients Backend'!$AG58:$EM58)&gt;=1,1,0)*$H59</f>
        <v>0</v>
      </c>
      <c r="CL59">
        <f>IF(SUMIF('Ingredients Backend'!$AG$1:$EM$1,CL$3,'Ingredients Backend'!$AG58:$EM58)&gt;=1,1,0)*$H59</f>
        <v>0</v>
      </c>
      <c r="CM59">
        <f>IF(SUMIF('Ingredients Backend'!$AG$1:$EM$1,CM$3,'Ingredients Backend'!$AG58:$EM58)&gt;=1,1,0)*$H59</f>
        <v>0</v>
      </c>
      <c r="CN59">
        <f>IF(SUMIF('Ingredients Backend'!$AG$1:$EM$1,CN$3,'Ingredients Backend'!$AG58:$EM58)&gt;=1,1,0)*$H59</f>
        <v>0</v>
      </c>
      <c r="CO59">
        <f>IF(SUMIF('Ingredients Backend'!$AG$1:$EM$1,CO$3,'Ingredients Backend'!$AG58:$EM58)&gt;=1,1,0)*$H59</f>
        <v>100522.51</v>
      </c>
      <c r="CP59">
        <f>IF(SUMIF('Ingredients Backend'!$AG$1:$EM$1,CP$3,'Ingredients Backend'!$AG58:$EM58)&gt;=1,1,0)*$H59</f>
        <v>0</v>
      </c>
      <c r="CQ59">
        <f>IF(SUMIF('Ingredients Backend'!$AG$1:$EM$1,CQ$3,'Ingredients Backend'!$AG58:$EM58)&gt;=1,1,0)*$H59</f>
        <v>0</v>
      </c>
      <c r="CR59">
        <f>IF(SUMIF('Ingredients Backend'!$AG$1:$EM$1,CR$3,'Ingredients Backend'!$AG58:$EM58)&gt;=1,1,0)*$H59</f>
        <v>0</v>
      </c>
      <c r="CS59">
        <f>IF(SUMIF('Ingredients Backend'!$AG$1:$EM$1,CS$3,'Ingredients Backend'!$AG58:$EM58)&gt;=1,1,0)*$H59</f>
        <v>0</v>
      </c>
      <c r="CT59">
        <f>IF(SUMIF('Ingredients Backend'!$AG$1:$EM$1,CT$3,'Ingredients Backend'!$AG58:$EM58)&gt;=1,1,0)*$H59</f>
        <v>0</v>
      </c>
      <c r="CU59">
        <f>IF(SUMIF('Ingredients Backend'!$AG$1:$EM$1,CU$3,'Ingredients Backend'!$AG58:$EM58)&gt;=1,1,0)*$H59</f>
        <v>0</v>
      </c>
      <c r="CV59">
        <f>IF(SUMIF('Ingredients Backend'!$AG$1:$EM$1,CV$3,'Ingredients Backend'!$AG58:$EM58)&gt;=1,1,0)*$H59</f>
        <v>0</v>
      </c>
      <c r="CW59">
        <f>IF(SUMIF('Ingredients Backend'!$AG$1:$EM$1,CW$3,'Ingredients Backend'!$AG58:$EM58)&gt;=1,1,0)*$H59</f>
        <v>0</v>
      </c>
      <c r="CX59">
        <f>IF(SUMIF('Ingredients Backend'!$AG$1:$EM$1,CX$3,'Ingredients Backend'!$AG58:$EM58)&gt;=1,1,0)*$H59</f>
        <v>0</v>
      </c>
      <c r="CY59">
        <f>IF(SUMIF('Ingredients Backend'!$AG$1:$EM$1,CY$3,'Ingredients Backend'!$AG58:$EM58)&gt;=1,1,0)*$H59</f>
        <v>0</v>
      </c>
      <c r="CZ59">
        <f>IF(SUMIF('Ingredients Backend'!$AG$1:$EM$1,CZ$3,'Ingredients Backend'!$AG58:$EM58)&gt;=1,1,0)*$H59</f>
        <v>0</v>
      </c>
      <c r="DA59">
        <f>IF(SUMIF('Ingredients Backend'!$AG$1:$EM$1,DA$3,'Ingredients Backend'!$AG58:$EM58)&gt;=1,1,0)*$H59</f>
        <v>0</v>
      </c>
      <c r="DB59">
        <f>IF(SUMIF('Ingredients Backend'!$AG$1:$EM$1,DB$3,'Ingredients Backend'!$AG58:$EM58)&gt;=1,1,0)*$H59</f>
        <v>0</v>
      </c>
      <c r="DC59">
        <f>IF(SUMIF('Ingredients Backend'!$AG$1:$EM$1,DC$3,'Ingredients Backend'!$AG58:$EM58)&gt;=1,1,0)*$H59</f>
        <v>0</v>
      </c>
      <c r="DD59">
        <f>IF(SUMIF('Ingredients Backend'!$AG$1:$EM$1,DD$3,'Ingredients Backend'!$AG58:$EM58)&gt;=1,1,0)*$H59</f>
        <v>100522.51</v>
      </c>
      <c r="DE59">
        <f>IF(SUMIF('Ingredients Backend'!$AG$1:$EM$1,DE$3,'Ingredients Backend'!$AG58:$EM58)&gt;=1,1,0)*$H59</f>
        <v>0</v>
      </c>
      <c r="DF59">
        <f>IF(SUMIF('Ingredients Backend'!$AG$1:$EM$1,DF$3,'Ingredients Backend'!$AG58:$EM58)&gt;=1,1,0)*$H59</f>
        <v>0</v>
      </c>
      <c r="DG59">
        <f>IF(SUMIF('Ingredients Backend'!$AG$1:$EM$1,DG$3,'Ingredients Backend'!$AG58:$EM58)&gt;=1,1,0)*$H59</f>
        <v>0</v>
      </c>
      <c r="DH59">
        <f>IF(SUMIF('Ingredients Backend'!$AG$1:$EM$1,DH$3,'Ingredients Backend'!$AG58:$EM58)&gt;=1,1,0)*$H59</f>
        <v>0</v>
      </c>
      <c r="DI59">
        <f>IF(SUMIF('Ingredients Backend'!$AG$1:$EM$1,DI$3,'Ingredients Backend'!$AG58:$EM58)&gt;=1,1,0)*$H59</f>
        <v>100522.51</v>
      </c>
      <c r="DJ59">
        <f>IF(SUMIF('Ingredients Backend'!$AG$1:$EM$1,DJ$3,'Ingredients Backend'!$AG58:$EM58)&gt;=1,1,0)*$H59</f>
        <v>0</v>
      </c>
      <c r="DK59">
        <f>IF(SUMIF('Ingredients Backend'!$AG$1:$EM$1,DK$3,'Ingredients Backend'!$AG58:$EM58)&gt;=1,1,0)*$H59</f>
        <v>0</v>
      </c>
      <c r="DL59">
        <f>IF(SUMIF('Ingredients Backend'!$AG$1:$EM$1,DL$3,'Ingredients Backend'!$AG58:$EM58)&gt;=1,1,0)*$H59</f>
        <v>0</v>
      </c>
    </row>
    <row r="60" hidden="1" spans="1:32">
      <c r="A60" s="9" t="str">
        <f>_xlfn.XLOOKUP($E60,'Copy of Raw Data'!$E:$E,'Copy of Raw Data'!A:A,"ERROR",0,1)</f>
        <v>US</v>
      </c>
      <c r="B60" s="9" t="str">
        <f>_xlfn.XLOOKUP($E60,'Copy of Raw Data'!$E:$E,'Copy of Raw Data'!B:B,"ERROR",0,1)</f>
        <v>Hair Mousses</v>
      </c>
      <c r="C60" s="9" t="str">
        <f>_xlfn.XLOOKUP($E60,'Copy of Raw Data'!$E:$E,'Copy of Raw Data'!C:C,"ERROR",0,1)</f>
        <v>thedoux</v>
      </c>
      <c r="D60" s="9" t="str">
        <f>_xlfn.XLOOKUP($E60,'Copy of Raw Data'!$E:$E,'Copy of Raw Data'!D:D,"ERROR",0,1)</f>
        <v>www.amazon.com/dp/B079F4YNMS</v>
      </c>
      <c r="E60" s="9" t="s">
        <v>249</v>
      </c>
      <c r="F60" s="9" t="str">
        <f>_xlfn.XLOOKUP($E60,'Copy of Raw Data'!$E:$E,'Copy of Raw Data'!F:F,"ERROR",0,1)</f>
        <v>The Doux Mousse Def Texture Foam, Multi-Use Mousse Hair Foam to Style, Condition, Define, Volumize, and Add Shine - 7oz</v>
      </c>
      <c r="G60" s="9">
        <f>_xlfn.XLOOKUP($E60,'Copy of Raw Data'!$E:$E,'Copy of Raw Data'!G:G,"ERROR",0,1)</f>
        <v>6464</v>
      </c>
      <c r="H60" s="9">
        <f>_xlfn.XLOOKUP($E60,'Copy of Raw Data'!$E:$E,'Copy of Raw Data'!H:H,"ERROR",0,1)</f>
        <v>97809.21</v>
      </c>
      <c r="I60" s="9">
        <f>_xlfn.XLOOKUP($E60,'Copy of Raw Data'!$E:$E,'Copy of Raw Data'!I:I,"ERROR",0,1)</f>
        <v>0.0041442188778293</v>
      </c>
      <c r="J60" s="9" t="str">
        <f>_xlfn.XLOOKUP($E60,'Copy of Raw Data'!$E:$E,'Copy of Raw Data'!J:J,"ERROR",0,1)</f>
        <v>No</v>
      </c>
      <c r="K60" s="15"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15 to 20</v>
      </c>
      <c r="L60" s="9">
        <f>_xlfn.XLOOKUP($E60,'Copy of Raw Data'!$E:$E,'Copy of Raw Data'!L:L,"ERROR",0,1)</f>
        <v>15.12</v>
      </c>
      <c r="M60" s="15"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15 to 20</v>
      </c>
      <c r="N60" s="9">
        <f>_xlfn.XLOOKUP($E60,'Copy of Raw Data'!$E:$E,'Copy of Raw Data'!N:N,"ERROR",0,1)</f>
        <v>16.46</v>
      </c>
      <c r="O60" s="15"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8% to 10%</v>
      </c>
      <c r="P60" s="16">
        <f t="shared" si="2"/>
        <v>0.0814094775212638</v>
      </c>
      <c r="Q60" s="9">
        <f>_xlfn.XLOOKUP($E60,'Copy of Raw Data'!$E:$E,'Copy of Raw Data'!Q:Q,"ERROR",0,1)</f>
        <v>7</v>
      </c>
      <c r="R60" s="9" t="str">
        <f>_xlfn.XLOOKUP($E60,'Copy of Raw Data'!$E:$E,'Copy of Raw Data'!R:R,"ERROR",0,1)</f>
        <v>oz</v>
      </c>
      <c r="S60" s="17">
        <f t="shared" si="6"/>
        <v>2.16</v>
      </c>
      <c r="T60" s="9" t="str">
        <f t="array" ref="T60">_xlfn.IFS(AND(S60&gt;0,S60&lt;=0.05),"0 to 0.05",AND(S60&gt;0.05,S60&lt;=0.1),"0.05 to 0.1",AND(S60&gt;0.1,S60&lt;=0.2),"0.1 to 0.2",AND(S60&gt;0.2,S60&lt;=0.3),"0.2 to 0.3",AND(S60&gt;0.3,S60&lt;=0.4),"0.3 to 0.4",AND(S60&gt;0.4,S60&lt;=0.5),"0.4 to 0.5",AND(S60&gt;0.5,S60&lt;=0.75),"0.5 to 0.75",AND(S60&gt;0.75,S60&lt;=1),"0.75 to 1",AND(S60&gt;1,S60&lt;=2),"1 to 2",AND(S60&gt;2,S60&lt;=3),"2 to 3",AND(S60&gt;3,S60&lt;=4),"3 to 4",AND(S60&gt;4,S60&lt;=5),"4 to 5",AND(S60&gt;5,S60&lt;=10),"5 to 10",S60&gt;10,"10+")</f>
        <v>2 to 3</v>
      </c>
      <c r="U60" s="17"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0.05 to 0.1</v>
      </c>
      <c r="V60" s="17">
        <f t="shared" si="4"/>
        <v>0.0795207497946761</v>
      </c>
      <c r="W60" s="17"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0.05 to 0.1</v>
      </c>
      <c r="X60" s="17">
        <f t="shared" si="5"/>
        <v>0.0730470071017923</v>
      </c>
      <c r="Y60" s="9"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17">
        <f t="array" ref="Z60">_xlfn.IFS(AA60="oz",_xlfn.IFS(R60="oz",Q60,R60="fl oz",Q60*1.04,R60="ml",Q60*0.0338),AA60="fl oz",_xlfn.IFS(R60="oz",Q60/1.04,R60="fl oz",Q60,R60="ml",Q60*0.0338/1.04),AA60="ml",_xlfn.IFS(R60="oz",Q60/0.0338,R60="fl oz",Q60*1.04/0.0338,R60="ml",Q60))</f>
        <v>7</v>
      </c>
      <c r="AA60" s="9" t="str">
        <f>_xlfn.XLOOKUP($E60,'Copy of Raw Data'!$E:$E,'Copy of Raw Data'!AA:AA,"ERROR",0,1)</f>
        <v>oz</v>
      </c>
      <c r="AB60" s="9"/>
      <c r="AC60" s="9"/>
      <c r="AD60" s="9"/>
      <c r="AE60" s="9"/>
      <c r="AF60" s="9"/>
    </row>
    <row r="61" hidden="1" spans="1:32">
      <c r="A61" s="9" t="str">
        <f>_xlfn.XLOOKUP($E61,'Copy of Raw Data'!$E:$E,'Copy of Raw Data'!A:A,"ERROR",0,1)</f>
        <v>US</v>
      </c>
      <c r="B61" s="9" t="str">
        <f>_xlfn.XLOOKUP($E61,'Copy of Raw Data'!$E:$E,'Copy of Raw Data'!B:B,"ERROR",0,1)</f>
        <v>Hair Mousses</v>
      </c>
      <c r="C61" s="9" t="str">
        <f>_xlfn.XLOOKUP($E61,'Copy of Raw Data'!$E:$E,'Copy of Raw Data'!C:C,"ERROR",0,1)</f>
        <v>moroccanoil</v>
      </c>
      <c r="D61" s="9" t="str">
        <f>_xlfn.XLOOKUP($E61,'Copy of Raw Data'!$E:$E,'Copy of Raw Data'!D:D,"ERROR",0,1)</f>
        <v>www.amazon.com/dp/B07MR4FLCZ</v>
      </c>
      <c r="E61" s="9" t="s">
        <v>253</v>
      </c>
      <c r="F61" s="9" t="str">
        <f>_xlfn.XLOOKUP($E61,'Copy of Raw Data'!$E:$E,'Copy of Raw Data'!F:F,"ERROR",0,1)</f>
        <v>Moroccanoil Root Boost</v>
      </c>
      <c r="G61" s="9">
        <f>_xlfn.XLOOKUP($E61,'Copy of Raw Data'!$E:$E,'Copy of Raw Data'!G:G,"ERROR",0,1)</f>
        <v>6963</v>
      </c>
      <c r="H61" s="9">
        <f>_xlfn.XLOOKUP($E61,'Copy of Raw Data'!$E:$E,'Copy of Raw Data'!H:H,"ERROR",0,1)</f>
        <v>97477.66</v>
      </c>
      <c r="I61" s="9">
        <f>_xlfn.XLOOKUP($E61,'Copy of Raw Data'!$E:$E,'Copy of Raw Data'!I:I,"ERROR",0,1)</f>
        <v>0.00413927826194056</v>
      </c>
      <c r="J61" s="9" t="str">
        <f>_xlfn.XLOOKUP($E61,'Copy of Raw Data'!$E:$E,'Copy of Raw Data'!J:J,"ERROR",0,1)</f>
        <v>No</v>
      </c>
      <c r="K61" s="15"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 to 15</v>
      </c>
      <c r="L61" s="9">
        <f>_xlfn.XLOOKUP($E61,'Copy of Raw Data'!$E:$E,'Copy of Raw Data'!L:L,"ERROR",0,1)</f>
        <v>14</v>
      </c>
      <c r="M61" s="15"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 to 15</v>
      </c>
      <c r="N61" s="9">
        <f>_xlfn.XLOOKUP($E61,'Copy of Raw Data'!$E:$E,'Copy of Raw Data'!N:N,"ERROR",0,1)</f>
        <v>14</v>
      </c>
      <c r="O61" s="15"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No Discount</v>
      </c>
      <c r="P61" s="16">
        <f t="shared" si="2"/>
        <v>0</v>
      </c>
      <c r="Q61" s="9">
        <f>_xlfn.XLOOKUP($E61,'Copy of Raw Data'!$E:$E,'Copy of Raw Data'!Q:Q,"ERROR",0,1)</f>
        <v>0</v>
      </c>
      <c r="R61" s="9">
        <f>_xlfn.XLOOKUP($E61,'Copy of Raw Data'!$E:$E,'Copy of Raw Data'!R:R,"ERROR",0,1)</f>
        <v>0</v>
      </c>
      <c r="S61" s="17" t="e">
        <f t="shared" si="6"/>
        <v>#N/A</v>
      </c>
      <c r="T61" s="9" t="e">
        <f t="array" ref="T61">_xlfn.IFS(AND(S61&gt;0,S61&lt;=0.05),"0 to 0.05",AND(S61&gt;0.05,S61&lt;=0.1),"0.05 to 0.1",AND(S61&gt;0.1,S61&lt;=0.2),"0.1 to 0.2",AND(S61&gt;0.2,S61&lt;=0.3),"0.2 to 0.3",AND(S61&gt;0.3,S61&lt;=0.4),"0.3 to 0.4",AND(S61&gt;0.4,S61&lt;=0.5),"0.4 to 0.5",AND(S61&gt;0.5,S61&lt;=0.75),"0.5 to 0.75",AND(S61&gt;0.75,S61&lt;=1),"0.75 to 1",AND(S61&gt;1,S61&lt;=2),"1 to 2",AND(S61&gt;2,S61&lt;=3),"2 to 3",AND(S61&gt;3,S61&lt;=4),"3 to 4",AND(S61&gt;4,S61&lt;=5),"4 to 5",AND(S61&gt;5,S61&lt;=10),"5 to 10",S61&gt;10,"10+")</f>
        <v>#N/A</v>
      </c>
      <c r="U61" s="17" t="e">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#N/A</v>
      </c>
      <c r="V61" s="17" t="e">
        <f t="shared" si="4"/>
        <v>#N/A</v>
      </c>
      <c r="W61" s="17" t="e">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#N/A</v>
      </c>
      <c r="X61" s="17" t="e">
        <f t="shared" si="5"/>
        <v>#N/A</v>
      </c>
      <c r="Y61" s="9" t="e">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#N/A</v>
      </c>
      <c r="Z61" s="17" t="e">
        <f t="array" ref="Z61">_xlfn.IFS(AA61="oz",_xlfn.IFS(R61="oz",Q61,R61="fl oz",Q61*1.04,R61="ml",Q61*0.0338),AA61="fl oz",_xlfn.IFS(R61="oz",Q61/1.04,R61="fl oz",Q61,R61="ml",Q61*0.0338/1.04),AA61="ml",_xlfn.IFS(R61="oz",Q61/0.0338,R61="fl oz",Q61*1.04/0.0338,R61="ml",Q61))</f>
        <v>#N/A</v>
      </c>
      <c r="AA61" s="9" t="str">
        <f>_xlfn.XLOOKUP($E61,'Copy of Raw Data'!$E:$E,'Copy of Raw Data'!AA:AA,"ERROR",0,1)</f>
        <v>oz</v>
      </c>
      <c r="AB61" s="9"/>
      <c r="AC61" s="9"/>
      <c r="AD61" s="9"/>
      <c r="AE61" s="9"/>
      <c r="AF61" s="9"/>
    </row>
    <row r="62" hidden="1" spans="1:32">
      <c r="A62" s="9" t="str">
        <f>_xlfn.XLOOKUP($E62,'Copy of Raw Data'!$E:$E,'Copy of Raw Data'!A:A,"ERROR",0,1)</f>
        <v>US</v>
      </c>
      <c r="B62" s="9" t="str">
        <f>_xlfn.XLOOKUP($E62,'Copy of Raw Data'!$E:$E,'Copy of Raw Data'!B:B,"ERROR",0,1)</f>
        <v>Hair Mousses</v>
      </c>
      <c r="C62" s="9" t="str">
        <f>_xlfn.XLOOKUP($E62,'Copy of Raw Data'!$E:$E,'Copy of Raw Data'!C:C,"ERROR",0,1)</f>
        <v>The Doux</v>
      </c>
      <c r="D62" s="9" t="str">
        <f>_xlfn.XLOOKUP($E62,'Copy of Raw Data'!$E:$E,'Copy of Raw Data'!D:D,"ERROR",0,1)</f>
        <v>www.amazon.com/dp/B08J4GB7YG</v>
      </c>
      <c r="E62" s="9" t="s">
        <v>257</v>
      </c>
      <c r="F62" s="9" t="str">
        <f>_xlfn.XLOOKUP($E62,'Copy of Raw Data'!$E:$E,'Copy of Raw Data'!F:F,"ERROR",0,1)</f>
        <v>The Doux Mousse Define Texture Foam 7 Oz.</v>
      </c>
      <c r="G62" s="9">
        <f>_xlfn.XLOOKUP($E62,'Copy of Raw Data'!$E:$E,'Copy of Raw Data'!G:G,"ERROR",0,1)</f>
        <v>6556</v>
      </c>
      <c r="H62" s="9">
        <f>_xlfn.XLOOKUP($E62,'Copy of Raw Data'!$E:$E,'Copy of Raw Data'!H:H,"ERROR",0,1)</f>
        <v>97361.45</v>
      </c>
      <c r="I62" s="9">
        <f>_xlfn.XLOOKUP($E62,'Copy of Raw Data'!$E:$E,'Copy of Raw Data'!I:I,"ERROR",0,1)</f>
        <v>0.00404955938132657</v>
      </c>
      <c r="J62" s="9" t="str">
        <f>_xlfn.XLOOKUP($E62,'Copy of Raw Data'!$E:$E,'Copy of Raw Data'!J:J,"ERROR",0,1)</f>
        <v>No</v>
      </c>
      <c r="K62" s="15"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 to 15</v>
      </c>
      <c r="L62" s="9">
        <f>_xlfn.XLOOKUP($E62,'Copy of Raw Data'!$E:$E,'Copy of Raw Data'!L:L,"ERROR",0,1)</f>
        <v>14.74</v>
      </c>
      <c r="M62" s="15"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15 to 20</v>
      </c>
      <c r="N62" s="9">
        <f>_xlfn.XLOOKUP($E62,'Copy of Raw Data'!$E:$E,'Copy of Raw Data'!N:N,"ERROR",0,1)</f>
        <v>15.42</v>
      </c>
      <c r="O62" s="15"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6">
        <f t="shared" si="2"/>
        <v>0.0440985732814526</v>
      </c>
      <c r="Q62" s="9">
        <f>_xlfn.XLOOKUP($E62,'Copy of Raw Data'!$E:$E,'Copy of Raw Data'!Q:Q,"ERROR",0,1)</f>
        <v>7</v>
      </c>
      <c r="R62" s="9" t="str">
        <f>_xlfn.XLOOKUP($E62,'Copy of Raw Data'!$E:$E,'Copy of Raw Data'!R:R,"ERROR",0,1)</f>
        <v>oz</v>
      </c>
      <c r="S62" s="17">
        <f t="shared" si="6"/>
        <v>2.10571428571429</v>
      </c>
      <c r="T62" s="9" t="str">
        <f t="array" ref="T62">_xlfn.IFS(AND(S62&gt;0,S62&lt;=0.05),"0 to 0.05",AND(S62&gt;0.05,S62&lt;=0.1),"0.05 to 0.1",AND(S62&gt;0.1,S62&lt;=0.2),"0.1 to 0.2",AND(S62&gt;0.2,S62&lt;=0.3),"0.2 to 0.3",AND(S62&gt;0.3,S62&lt;=0.4),"0.3 to 0.4",AND(S62&gt;0.4,S62&lt;=0.5),"0.4 to 0.5",AND(S62&gt;0.5,S62&lt;=0.75),"0.5 to 0.75",AND(S62&gt;0.75,S62&lt;=1),"0.75 to 1",AND(S62&gt;1,S62&lt;=2),"1 to 2",AND(S62&gt;2,S62&lt;=3),"2 to 3",AND(S62&gt;3,S62&lt;=4),"3 to 4",AND(S62&gt;4,S62&lt;=5),"4 to 5",AND(S62&gt;5,S62&lt;=10),"5 to 10",S62&gt;10,"10+")</f>
        <v>2 to 3</v>
      </c>
      <c r="U62" s="17"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0.05 to 0.1</v>
      </c>
      <c r="V62" s="17">
        <f t="shared" si="4"/>
        <v>0.0744963524807962</v>
      </c>
      <c r="W62" s="17"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0.05 to 0.1</v>
      </c>
      <c r="X62" s="17">
        <f t="shared" si="5"/>
        <v>0.0712111696217209</v>
      </c>
      <c r="Y62" s="9"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6 to 8</v>
      </c>
      <c r="Z62" s="17">
        <f t="array" ref="Z62">_xlfn.IFS(AA62="oz",_xlfn.IFS(R62="oz",Q62,R62="fl oz",Q62*1.04,R62="ml",Q62*0.0338),AA62="fl oz",_xlfn.IFS(R62="oz",Q62/1.04,R62="fl oz",Q62,R62="ml",Q62*0.0338/1.04),AA62="ml",_xlfn.IFS(R62="oz",Q62/0.0338,R62="fl oz",Q62*1.04/0.0338,R62="ml",Q62))</f>
        <v>7</v>
      </c>
      <c r="AA62" s="9" t="str">
        <f>_xlfn.XLOOKUP($E62,'Copy of Raw Data'!$E:$E,'Copy of Raw Data'!AA:AA,"ERROR",0,1)</f>
        <v>oz</v>
      </c>
      <c r="AB62" s="9"/>
      <c r="AC62" s="9"/>
      <c r="AD62" s="9"/>
      <c r="AE62" s="9"/>
      <c r="AF62" s="9"/>
    </row>
    <row r="63" hidden="1" spans="1:32">
      <c r="A63" s="9" t="str">
        <f>_xlfn.XLOOKUP($E63,'Copy of Raw Data'!$E:$E,'Copy of Raw Data'!A:A,"ERROR",0,1)</f>
        <v>US</v>
      </c>
      <c r="B63" s="9" t="str">
        <f>_xlfn.XLOOKUP($E63,'Copy of Raw Data'!$E:$E,'Copy of Raw Data'!B:B,"ERROR",0,1)</f>
        <v>Hair Mousses</v>
      </c>
      <c r="C63" s="9" t="str">
        <f>_xlfn.XLOOKUP($E63,'Copy of Raw Data'!$E:$E,'Copy of Raw Data'!C:C,"ERROR",0,1)</f>
        <v>Carol's Daughter</v>
      </c>
      <c r="D63" s="9" t="str">
        <f>_xlfn.XLOOKUP($E63,'Copy of Raw Data'!$E:$E,'Copy of Raw Data'!D:D,"ERROR",0,1)</f>
        <v>www.amazon.com/dp/B09HX1S83D</v>
      </c>
      <c r="E63" s="9" t="s">
        <v>261</v>
      </c>
      <c r="F63" s="9" t="str">
        <f>_xlfn.XLOOKUP($E63,'Copy of Raw Data'!$E:$E,'Copy of Raw Data'!F:F,"ERROR",0,1)</f>
        <v>Carol's Daughter Wash Day Delight Hair Gel to Foam Mousse Styler and Hair Detangler for Curly Hair with Aloe, Natural-looking Hold 8.5 fl oz</v>
      </c>
      <c r="G63" s="9">
        <f>_xlfn.XLOOKUP($E63,'Copy of Raw Data'!$E:$E,'Copy of Raw Data'!G:G,"ERROR",0,1)</f>
        <v>7383</v>
      </c>
      <c r="H63" s="9">
        <f>_xlfn.XLOOKUP($E63,'Copy of Raw Data'!$E:$E,'Copy of Raw Data'!H:H,"ERROR",0,1)</f>
        <v>95251.14</v>
      </c>
      <c r="I63" s="9">
        <f>_xlfn.XLOOKUP($E63,'Copy of Raw Data'!$E:$E,'Copy of Raw Data'!I:I,"ERROR",0,1)</f>
        <v>0.00393334458268334</v>
      </c>
      <c r="J63" s="9" t="str">
        <f>_xlfn.XLOOKUP($E63,'Copy of Raw Data'!$E:$E,'Copy of Raw Data'!J:J,"ERROR",0,1)</f>
        <v>No</v>
      </c>
      <c r="K63" s="15"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10 to 15</v>
      </c>
      <c r="L63" s="9">
        <f>_xlfn.XLOOKUP($E63,'Copy of Raw Data'!$E:$E,'Copy of Raw Data'!L:L,"ERROR",0,1)</f>
        <v>13.07</v>
      </c>
      <c r="M63" s="15"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10 to 15</v>
      </c>
      <c r="N63" s="9">
        <f>_xlfn.XLOOKUP($E63,'Copy of Raw Data'!$E:$E,'Copy of Raw Data'!N:N,"ERROR",0,1)</f>
        <v>14.08</v>
      </c>
      <c r="O63" s="15"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6% to 8%</v>
      </c>
      <c r="P63" s="16">
        <f t="shared" si="2"/>
        <v>0.0717329545454545</v>
      </c>
      <c r="Q63" s="9">
        <f>_xlfn.XLOOKUP($E63,'Copy of Raw Data'!$E:$E,'Copy of Raw Data'!Q:Q,"ERROR",0,1)</f>
        <v>8.5</v>
      </c>
      <c r="R63" s="9" t="str">
        <f>_xlfn.XLOOKUP($E63,'Copy of Raw Data'!$E:$E,'Copy of Raw Data'!R:R,"ERROR",0,1)</f>
        <v>fl oz</v>
      </c>
      <c r="S63" s="17">
        <f t="shared" si="6"/>
        <v>1.47850678733032</v>
      </c>
      <c r="T63" s="9" t="str">
        <f t="array" ref="T63">_xlfn.IFS(AND(S63&gt;0,S63&lt;=0.05),"0 to 0.05",AND(S63&gt;0.05,S63&lt;=0.1),"0.05 to 0.1",AND(S63&gt;0.1,S63&lt;=0.2),"0.1 to 0.2",AND(S63&gt;0.2,S63&lt;=0.3),"0.2 to 0.3",AND(S63&gt;0.3,S63&lt;=0.4),"0.3 to 0.4",AND(S63&gt;0.4,S63&lt;=0.5),"0.4 to 0.5",AND(S63&gt;0.5,S63&lt;=0.75),"0.5 to 0.75",AND(S63&gt;0.75,S63&lt;=1),"0.75 to 1",AND(S63&gt;1,S63&lt;=2),"1 to 2",AND(S63&gt;2,S63&lt;=3),"2 to 3",AND(S63&gt;3,S63&lt;=4),"3 to 4",AND(S63&gt;4,S63&lt;=5),"4 to 5",AND(S63&gt;5,S63&lt;=10),"5 to 10",S63&gt;10,"10+")</f>
        <v>1 to 2</v>
      </c>
      <c r="U63" s="17"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7">
        <f t="shared" si="4"/>
        <v>0.0538640575243651</v>
      </c>
      <c r="W63" s="17"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7">
        <f t="shared" si="5"/>
        <v>0.050000229534336</v>
      </c>
      <c r="Y63" s="9"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8 to 10</v>
      </c>
      <c r="Z63" s="17">
        <f t="array" ref="Z63">_xlfn.IFS(AA63="oz",_xlfn.IFS(R63="oz",Q63,R63="fl oz",Q63*1.04,R63="ml",Q63*0.0338),AA63="fl oz",_xlfn.IFS(R63="oz",Q63/1.04,R63="fl oz",Q63,R63="ml",Q63*0.0338/1.04),AA63="ml",_xlfn.IFS(R63="oz",Q63/0.0338,R63="fl oz",Q63*1.04/0.0338,R63="ml",Q63))</f>
        <v>8.84</v>
      </c>
      <c r="AA63" s="9" t="str">
        <f>_xlfn.XLOOKUP($E63,'Copy of Raw Data'!$E:$E,'Copy of Raw Data'!AA:AA,"ERROR",0,1)</f>
        <v>oz</v>
      </c>
      <c r="AB63" s="9"/>
      <c r="AC63" s="9"/>
      <c r="AD63" s="9"/>
      <c r="AE63" s="9"/>
      <c r="AF63" s="9"/>
    </row>
    <row r="64" hidden="1" spans="1:32">
      <c r="A64" s="9" t="str">
        <f>_xlfn.XLOOKUP($E64,'Copy of Raw Data'!$E:$E,'Copy of Raw Data'!A:A,"ERROR",0,1)</f>
        <v>US</v>
      </c>
      <c r="B64" s="9" t="str">
        <f>_xlfn.XLOOKUP($E64,'Copy of Raw Data'!$E:$E,'Copy of Raw Data'!B:B,"ERROR",0,1)</f>
        <v>Hair Mousses</v>
      </c>
      <c r="C64" s="9" t="str">
        <f>_xlfn.XLOOKUP($E64,'Copy of Raw Data'!$E:$E,'Copy of Raw Data'!C:C,"ERROR",0,1)</f>
        <v>giovanni</v>
      </c>
      <c r="D64" s="9" t="str">
        <f>_xlfn.XLOOKUP($E64,'Copy of Raw Data'!$E:$E,'Copy of Raw Data'!D:D,"ERROR",0,1)</f>
        <v>www.amazon.com/dp/B00FYD32HG</v>
      </c>
      <c r="E64" s="9" t="s">
        <v>265</v>
      </c>
      <c r="F64" s="9" t="str">
        <f>_xlfn.XLOOKUP($E64,'Copy of Raw Data'!$E:$E,'Copy of Raw Data'!F:F,"ERROR",0,1)</f>
        <v>GIOVANNI 2chic Ultra-Volume Foam Styling Mousse - Daily Volumizing Formula with Papaya &amp; Tangerine Butter, Promotes Weightless Control for Fine Limp Thin Hair, No Parabens, Color Safe - 7 oz</v>
      </c>
      <c r="G64" s="9">
        <f>_xlfn.XLOOKUP($E64,'Copy of Raw Data'!$E:$E,'Copy of Raw Data'!G:G,"ERROR",0,1)</f>
        <v>9480</v>
      </c>
      <c r="H64" s="9">
        <f>_xlfn.XLOOKUP($E64,'Copy of Raw Data'!$E:$E,'Copy of Raw Data'!H:H,"ERROR",0,1)</f>
        <v>92517.61</v>
      </c>
      <c r="I64" s="9">
        <f>_xlfn.XLOOKUP($E64,'Copy of Raw Data'!$E:$E,'Copy of Raw Data'!I:I,"ERROR",0,1)</f>
        <v>0.00388605054665421</v>
      </c>
      <c r="J64" s="9" t="str">
        <f>_xlfn.XLOOKUP($E64,'Copy of Raw Data'!$E:$E,'Copy of Raw Data'!J:J,"ERROR",0,1)</f>
        <v>No</v>
      </c>
      <c r="K64" s="15"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 to 10</v>
      </c>
      <c r="L64" s="9">
        <f>_xlfn.XLOOKUP($E64,'Copy of Raw Data'!$E:$E,'Copy of Raw Data'!L:L,"ERROR",0,1)</f>
        <v>9.67</v>
      </c>
      <c r="M64" s="15"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 to 10</v>
      </c>
      <c r="N64" s="9">
        <f>_xlfn.XLOOKUP($E64,'Copy of Raw Data'!$E:$E,'Copy of Raw Data'!N:N,"ERROR",0,1)</f>
        <v>9.92</v>
      </c>
      <c r="O64" s="15"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2% to 4%</v>
      </c>
      <c r="P64" s="16">
        <f t="shared" si="2"/>
        <v>0.0252016129032258</v>
      </c>
      <c r="Q64" s="9">
        <f>_xlfn.XLOOKUP($E64,'Copy of Raw Data'!$E:$E,'Copy of Raw Data'!Q:Q,"ERROR",0,1)</f>
        <v>7</v>
      </c>
      <c r="R64" s="9" t="str">
        <f>_xlfn.XLOOKUP($E64,'Copy of Raw Data'!$E:$E,'Copy of Raw Data'!R:R,"ERROR",0,1)</f>
        <v>oz</v>
      </c>
      <c r="S64" s="17">
        <f t="shared" si="6"/>
        <v>1.38142857142857</v>
      </c>
      <c r="T64" s="9" t="str">
        <f t="array" ref="T64">_xlfn.IFS(AND(S64&gt;0,S64&lt;=0.05),"0 to 0.05",AND(S64&gt;0.05,S64&lt;=0.1),"0.05 to 0.1",AND(S64&gt;0.1,S64&lt;=0.2),"0.1 to 0.2",AND(S64&gt;0.2,S64&lt;=0.3),"0.2 to 0.3",AND(S64&gt;0.3,S64&lt;=0.4),"0.3 to 0.4",AND(S64&gt;0.4,S64&lt;=0.5),"0.4 to 0.5",AND(S64&gt;0.5,S64&lt;=0.75),"0.5 to 0.75",AND(S64&gt;0.75,S64&lt;=1),"0.75 to 1",AND(S64&gt;1,S64&lt;=2),"1 to 2",AND(S64&gt;2,S64&lt;=3),"2 to 3",AND(S64&gt;3,S64&lt;=4),"3 to 4",AND(S64&gt;4,S64&lt;=5),"4 to 5",AND(S64&gt;5,S64&lt;=10),"5 to 10",S64&gt;10,"10+")</f>
        <v>1 to 2</v>
      </c>
      <c r="U64" s="17"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 to 0.05</v>
      </c>
      <c r="V64" s="17">
        <f t="shared" si="4"/>
        <v>0.0479250205323929</v>
      </c>
      <c r="W64" s="17"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 to 0.05</v>
      </c>
      <c r="X64" s="17">
        <f t="shared" si="5"/>
        <v>0.0467172327165564</v>
      </c>
      <c r="Y64" s="9"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6 to 8</v>
      </c>
      <c r="Z64" s="17">
        <f t="array" ref="Z64">_xlfn.IFS(AA64="oz",_xlfn.IFS(R64="oz",Q64,R64="fl oz",Q64*1.04,R64="ml",Q64*0.0338),AA64="fl oz",_xlfn.IFS(R64="oz",Q64/1.04,R64="fl oz",Q64,R64="ml",Q64*0.0338/1.04),AA64="ml",_xlfn.IFS(R64="oz",Q64/0.0338,R64="fl oz",Q64*1.04/0.0338,R64="ml",Q64))</f>
        <v>7</v>
      </c>
      <c r="AA64" s="9" t="str">
        <f>_xlfn.XLOOKUP($E64,'Copy of Raw Data'!$E:$E,'Copy of Raw Data'!AA:AA,"ERROR",0,1)</f>
        <v>oz</v>
      </c>
      <c r="AB64" s="9"/>
      <c r="AC64" s="9"/>
      <c r="AD64" s="9"/>
      <c r="AE64" s="9"/>
      <c r="AF64" s="9"/>
    </row>
    <row r="65" hidden="1" spans="1:32">
      <c r="A65" s="9" t="str">
        <f>_xlfn.XLOOKUP($E65,'Copy of Raw Data'!$E:$E,'Copy of Raw Data'!A:A,"ERROR",0,1)</f>
        <v>US</v>
      </c>
      <c r="B65" s="9" t="str">
        <f>_xlfn.XLOOKUP($E65,'Copy of Raw Data'!$E:$E,'Copy of Raw Data'!B:B,"ERROR",0,1)</f>
        <v>Hair Mousses</v>
      </c>
      <c r="C65" s="9" t="str">
        <f>_xlfn.XLOOKUP($E65,'Copy of Raw Data'!$E:$E,'Copy of Raw Data'!C:C,"ERROR",0,1)</f>
        <v>TRESemmé</v>
      </c>
      <c r="D65" s="9" t="str">
        <f>_xlfn.XLOOKUP($E65,'Copy of Raw Data'!$E:$E,'Copy of Raw Data'!D:D,"ERROR",0,1)</f>
        <v>www.amazon.com/dp/B09HKWMQSD</v>
      </c>
      <c r="E65" s="9" t="s">
        <v>268</v>
      </c>
      <c r="F65" s="9" t="str">
        <f>_xlfn.XLOOKUP($E65,'Copy of Raw Data'!$E:$E,'Copy of Raw Data'!F:F,"ERROR",0,1)</f>
        <v>TRESemmé Mousse Tres Extra Hold, Extra Firm Control Mousse, Frizz Control with Flexible Feel, Hair Styling Mousse, Styling Foam for All Hair Types, Humidity Resistant, 2 pack - 10.5 oz each</v>
      </c>
      <c r="G65" s="9">
        <f>_xlfn.XLOOKUP($E65,'Copy of Raw Data'!$E:$E,'Copy of Raw Data'!G:G,"ERROR",0,1)</f>
        <v>5972</v>
      </c>
      <c r="H65" s="9">
        <f>_xlfn.XLOOKUP($E65,'Copy of Raw Data'!$E:$E,'Copy of Raw Data'!H:H,"ERROR",0,1)</f>
        <v>91405.19</v>
      </c>
      <c r="I65" s="9">
        <f>_xlfn.XLOOKUP($E65,'Copy of Raw Data'!$E:$E,'Copy of Raw Data'!I:I,"ERROR",0,1)</f>
        <v>0.00380346305670519</v>
      </c>
      <c r="J65" s="9" t="str">
        <f>_xlfn.XLOOKUP($E65,'Copy of Raw Data'!$E:$E,'Copy of Raw Data'!J:J,"ERROR",0,1)</f>
        <v>No</v>
      </c>
      <c r="K65" s="15"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15 to 20</v>
      </c>
      <c r="L65" s="9">
        <f>_xlfn.XLOOKUP($E65,'Copy of Raw Data'!$E:$E,'Copy of Raw Data'!L:L,"ERROR",0,1)</f>
        <v>15.68</v>
      </c>
      <c r="M65" s="15"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20 to 30</v>
      </c>
      <c r="N65" s="9">
        <f>_xlfn.XLOOKUP($E65,'Copy of Raw Data'!$E:$E,'Copy of Raw Data'!N:N,"ERROR",0,1)</f>
        <v>21.14</v>
      </c>
      <c r="O65" s="15"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25% to 30%</v>
      </c>
      <c r="P65" s="16">
        <f t="shared" si="2"/>
        <v>0.258278145695364</v>
      </c>
      <c r="Q65" s="9">
        <f>_xlfn.XLOOKUP($E65,'Copy of Raw Data'!$E:$E,'Copy of Raw Data'!Q:Q,"ERROR",0,1)</f>
        <v>21</v>
      </c>
      <c r="R65" s="9" t="str">
        <f>_xlfn.XLOOKUP($E65,'Copy of Raw Data'!$E:$E,'Copy of Raw Data'!R:R,"ERROR",0,1)</f>
        <v>oz</v>
      </c>
      <c r="S65" s="17">
        <f t="shared" si="6"/>
        <v>0.746666666666667</v>
      </c>
      <c r="T65" s="9" t="str">
        <f t="array" ref="T65">_xlfn.IFS(AND(S65&gt;0,S65&lt;=0.05),"0 to 0.05",AND(S65&gt;0.05,S65&lt;=0.1),"0.05 to 0.1",AND(S65&gt;0.1,S65&lt;=0.2),"0.1 to 0.2",AND(S65&gt;0.2,S65&lt;=0.3),"0.2 to 0.3",AND(S65&gt;0.3,S65&lt;=0.4),"0.3 to 0.4",AND(S65&gt;0.4,S65&lt;=0.5),"0.4 to 0.5",AND(S65&gt;0.5,S65&lt;=0.75),"0.5 to 0.75",AND(S65&gt;0.75,S65&lt;=1),"0.75 to 1",AND(S65&gt;1,S65&lt;=2),"1 to 2",AND(S65&gt;2,S65&lt;=3),"2 to 3",AND(S65&gt;3,S65&lt;=4),"3 to 4",AND(S65&gt;4,S65&lt;=5),"4 to 5",AND(S65&gt;5,S65&lt;=10),"5 to 10",S65&gt;10,"10+")</f>
        <v>0.5 to 0.75</v>
      </c>
      <c r="U65" s="17"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 to 0.05</v>
      </c>
      <c r="V65" s="17">
        <f t="shared" si="4"/>
        <v>0.0340435125690452</v>
      </c>
      <c r="W65" s="17"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 to 0.05</v>
      </c>
      <c r="X65" s="17">
        <f t="shared" si="5"/>
        <v>0.0252508172697554</v>
      </c>
      <c r="Y65" s="9"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20 to 25</v>
      </c>
      <c r="Z65" s="17">
        <f t="array" ref="Z65">_xlfn.IFS(AA65="oz",_xlfn.IFS(R65="oz",Q65,R65="fl oz",Q65*1.04,R65="ml",Q65*0.0338),AA65="fl oz",_xlfn.IFS(R65="oz",Q65/1.04,R65="fl oz",Q65,R65="ml",Q65*0.0338/1.04),AA65="ml",_xlfn.IFS(R65="oz",Q65/0.0338,R65="fl oz",Q65*1.04/0.0338,R65="ml",Q65))</f>
        <v>21</v>
      </c>
      <c r="AA65" s="9" t="str">
        <f>_xlfn.XLOOKUP($E65,'Copy of Raw Data'!$E:$E,'Copy of Raw Data'!AA:AA,"ERROR",0,1)</f>
        <v>oz</v>
      </c>
      <c r="AB65" s="9"/>
      <c r="AC65" s="9"/>
      <c r="AD65" s="9"/>
      <c r="AE65" s="9"/>
      <c r="AF65" s="9"/>
    </row>
    <row r="66" hidden="1" spans="1:32">
      <c r="A66" s="9" t="str">
        <f>_xlfn.XLOOKUP($E66,'Copy of Raw Data'!$E:$E,'Copy of Raw Data'!A:A,"ERROR",0,1)</f>
        <v>US</v>
      </c>
      <c r="B66" s="9" t="str">
        <f>_xlfn.XLOOKUP($E66,'Copy of Raw Data'!$E:$E,'Copy of Raw Data'!B:B,"ERROR",0,1)</f>
        <v>Hair Mousses</v>
      </c>
      <c r="C66" s="9" t="str">
        <f>_xlfn.XLOOKUP($E66,'Copy of Raw Data'!$E:$E,'Copy of Raw Data'!C:C,"ERROR",0,1)</f>
        <v>Dove</v>
      </c>
      <c r="D66" s="9" t="str">
        <f>_xlfn.XLOOKUP($E66,'Copy of Raw Data'!$E:$E,'Copy of Raw Data'!D:D,"ERROR",0,1)</f>
        <v>www.amazon.com/dp/B006T8BYAM</v>
      </c>
      <c r="E66" s="9" t="s">
        <v>272</v>
      </c>
      <c r="F66" s="9" t="str">
        <f>_xlfn.XLOOKUP($E66,'Copy of Raw Data'!$E:$E,'Copy of Raw Data'!F:F,"ERROR",0,1)</f>
        <v>Dove STYLE+care Curls Defining Mousse, Soft Hold 7 oz</v>
      </c>
      <c r="G66" s="9">
        <f>_xlfn.XLOOKUP($E66,'Copy of Raw Data'!$E:$E,'Copy of Raw Data'!G:G,"ERROR",0,1)</f>
        <v>12989</v>
      </c>
      <c r="H66" s="9">
        <f>_xlfn.XLOOKUP($E66,'Copy of Raw Data'!$E:$E,'Copy of Raw Data'!H:H,"ERROR",0,1)</f>
        <v>89462.62</v>
      </c>
      <c r="I66" s="9">
        <f>_xlfn.XLOOKUP($E66,'Copy of Raw Data'!$E:$E,'Copy of Raw Data'!I:I,"ERROR",0,1)</f>
        <v>0.00379673512912243</v>
      </c>
      <c r="J66" s="9" t="str">
        <f>_xlfn.XLOOKUP($E66,'Copy of Raw Data'!$E:$E,'Copy of Raw Data'!J:J,"ERROR",0,1)</f>
        <v>No</v>
      </c>
      <c r="K66" s="15"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5 to 10</v>
      </c>
      <c r="L66" s="9">
        <f>_xlfn.XLOOKUP($E66,'Copy of Raw Data'!$E:$E,'Copy of Raw Data'!L:L,"ERROR",0,1)</f>
        <v>6.87</v>
      </c>
      <c r="M66" s="15"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5 to 10</v>
      </c>
      <c r="N66" s="9">
        <f>_xlfn.XLOOKUP($E66,'Copy of Raw Data'!$E:$E,'Copy of Raw Data'!N:N,"ERROR",0,1)</f>
        <v>6.99</v>
      </c>
      <c r="O66" s="15"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0% to 2%</v>
      </c>
      <c r="P66" s="16">
        <f t="shared" si="2"/>
        <v>0.0171673819742489</v>
      </c>
      <c r="Q66" s="9">
        <f>_xlfn.XLOOKUP($E66,'Copy of Raw Data'!$E:$E,'Copy of Raw Data'!Q:Q,"ERROR",0,1)</f>
        <v>7</v>
      </c>
      <c r="R66" s="9" t="str">
        <f>_xlfn.XLOOKUP($E66,'Copy of Raw Data'!$E:$E,'Copy of Raw Data'!R:R,"ERROR",0,1)</f>
        <v>oz</v>
      </c>
      <c r="S66" s="17">
        <f t="shared" si="6"/>
        <v>0.981428571428571</v>
      </c>
      <c r="T66" s="9" t="str">
        <f t="array" ref="T66">_xlfn.IFS(AND(S66&gt;0,S66&lt;=0.05),"0 to 0.05",AND(S66&gt;0.05,S66&lt;=0.1),"0.05 to 0.1",AND(S66&gt;0.1,S66&lt;=0.2),"0.1 to 0.2",AND(S66&gt;0.2,S66&lt;=0.3),"0.2 to 0.3",AND(S66&gt;0.3,S66&lt;=0.4),"0.3 to 0.4",AND(S66&gt;0.4,S66&lt;=0.5),"0.4 to 0.5",AND(S66&gt;0.5,S66&lt;=0.75),"0.5 to 0.75",AND(S66&gt;0.75,S66&lt;=1),"0.75 to 1",AND(S66&gt;1,S66&lt;=2),"1 to 2",AND(S66&gt;2,S66&lt;=3),"2 to 3",AND(S66&gt;3,S66&lt;=4),"3 to 4",AND(S66&gt;4,S66&lt;=5),"4 to 5",AND(S66&gt;5,S66&lt;=10),"5 to 10",S66&gt;10,"10+")</f>
        <v>0.75 to 1</v>
      </c>
      <c r="U66" s="17"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7">
        <f t="shared" si="4"/>
        <v>0.0337697473307889</v>
      </c>
      <c r="W66" s="17"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7">
        <f t="shared" si="5"/>
        <v>0.0331900091791874</v>
      </c>
      <c r="Y66" s="9"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6 to 8</v>
      </c>
      <c r="Z66" s="17">
        <f t="array" ref="Z66">_xlfn.IFS(AA66="oz",_xlfn.IFS(R66="oz",Q66,R66="fl oz",Q66*1.04,R66="ml",Q66*0.0338),AA66="fl oz",_xlfn.IFS(R66="oz",Q66/1.04,R66="fl oz",Q66,R66="ml",Q66*0.0338/1.04),AA66="ml",_xlfn.IFS(R66="oz",Q66/0.0338,R66="fl oz",Q66*1.04/0.0338,R66="ml",Q66))</f>
        <v>7</v>
      </c>
      <c r="AA66" s="9" t="str">
        <f>_xlfn.XLOOKUP($E66,'Copy of Raw Data'!$E:$E,'Copy of Raw Data'!AA:AA,"ERROR",0,1)</f>
        <v>oz</v>
      </c>
      <c r="AB66" s="9"/>
      <c r="AC66" s="9"/>
      <c r="AD66" s="9"/>
      <c r="AE66" s="9"/>
      <c r="AF66" s="9"/>
    </row>
    <row r="67" hidden="1" spans="1:32">
      <c r="A67" s="9" t="str">
        <f>_xlfn.XLOOKUP($E67,'Copy of Raw Data'!$E:$E,'Copy of Raw Data'!A:A,"ERROR",0,1)</f>
        <v>US</v>
      </c>
      <c r="B67" s="9" t="str">
        <f>_xlfn.XLOOKUP($E67,'Copy of Raw Data'!$E:$E,'Copy of Raw Data'!B:B,"ERROR",0,1)</f>
        <v>Hair Mousses</v>
      </c>
      <c r="C67" s="9" t="str">
        <f>_xlfn.XLOOKUP($E67,'Copy of Raw Data'!$E:$E,'Copy of Raw Data'!C:C,"ERROR",0,1)</f>
        <v>Fantasia IC</v>
      </c>
      <c r="D67" s="9" t="str">
        <f>_xlfn.XLOOKUP($E67,'Copy of Raw Data'!$E:$E,'Copy of Raw Data'!D:D,"ERROR",0,1)</f>
        <v>www.amazon.com/dp/B000O9L682</v>
      </c>
      <c r="E67" s="9" t="s">
        <v>276</v>
      </c>
      <c r="F67" s="9" t="str">
        <f>_xlfn.XLOOKUP($E67,'Copy of Raw Data'!$E:$E,'Copy of Raw Data'!F:F,"ERROR",0,1)</f>
        <v>Fantasia Liquid Mousse Spritz 2 oz. Super</v>
      </c>
      <c r="G67" s="9">
        <f>_xlfn.XLOOKUP($E67,'Copy of Raw Data'!$E:$E,'Copy of Raw Data'!G:G,"ERROR",0,1)</f>
        <v>13764</v>
      </c>
      <c r="H67" s="9">
        <f>_xlfn.XLOOKUP($E67,'Copy of Raw Data'!$E:$E,'Copy of Raw Data'!H:H,"ERROR",0,1)</f>
        <v>89304.37</v>
      </c>
      <c r="I67" s="9">
        <f>_xlfn.XLOOKUP($E67,'Copy of Raw Data'!$E:$E,'Copy of Raw Data'!I:I,"ERROR",0,1)</f>
        <v>0.00372371808958828</v>
      </c>
      <c r="J67" s="9" t="str">
        <f>_xlfn.XLOOKUP($E67,'Copy of Raw Data'!$E:$E,'Copy of Raw Data'!J:J,"ERROR",0,1)</f>
        <v>No</v>
      </c>
      <c r="K67" s="15"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5 to 10</v>
      </c>
      <c r="L67" s="9">
        <f>_xlfn.XLOOKUP($E67,'Copy of Raw Data'!$E:$E,'Copy of Raw Data'!L:L,"ERROR",0,1)</f>
        <v>6.48</v>
      </c>
      <c r="M67" s="15"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5 to 10</v>
      </c>
      <c r="N67" s="9">
        <f>_xlfn.XLOOKUP($E67,'Copy of Raw Data'!$E:$E,'Copy of Raw Data'!N:N,"ERROR",0,1)</f>
        <v>7.49</v>
      </c>
      <c r="O67" s="15"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10% to 15%</v>
      </c>
      <c r="P67" s="16">
        <f t="shared" si="2"/>
        <v>0.134846461949266</v>
      </c>
      <c r="Q67" s="9">
        <f>_xlfn.XLOOKUP($E67,'Copy of Raw Data'!$E:$E,'Copy of Raw Data'!Q:Q,"ERROR",0,1)</f>
        <v>2</v>
      </c>
      <c r="R67" s="9" t="str">
        <f>_xlfn.XLOOKUP($E67,'Copy of Raw Data'!$E:$E,'Copy of Raw Data'!R:R,"ERROR",0,1)</f>
        <v>oz</v>
      </c>
      <c r="S67" s="17">
        <f t="shared" si="6"/>
        <v>3.24</v>
      </c>
      <c r="T67" s="9" t="str">
        <f t="array" ref="T67">_xlfn.IFS(AND(S67&gt;0,S67&lt;=0.05),"0 to 0.05",AND(S67&gt;0.05,S67&lt;=0.1),"0.05 to 0.1",AND(S67&gt;0.1,S67&lt;=0.2),"0.1 to 0.2",AND(S67&gt;0.2,S67&lt;=0.3),"0.2 to 0.3",AND(S67&gt;0.3,S67&lt;=0.4),"0.3 to 0.4",AND(S67&gt;0.4,S67&lt;=0.5),"0.4 to 0.5",AND(S67&gt;0.5,S67&lt;=0.75),"0.5 to 0.75",AND(S67&gt;0.75,S67&lt;=1),"0.75 to 1",AND(S67&gt;1,S67&lt;=2),"1 to 2",AND(S67&gt;2,S67&lt;=3),"2 to 3",AND(S67&gt;3,S67&lt;=4),"3 to 4",AND(S67&gt;4,S67&lt;=5),"4 to 5",AND(S67&gt;5,S67&lt;=10),"5 to 10",S67&gt;10,"10+")</f>
        <v>3 to 4</v>
      </c>
      <c r="U67" s="17"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7">
        <f t="shared" si="4"/>
        <v>0.126648630368617</v>
      </c>
      <c r="W67" s="17"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7">
        <f t="shared" si="5"/>
        <v>0.109570510652689</v>
      </c>
      <c r="Y67" s="9"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 to 2</v>
      </c>
      <c r="Z67" s="17">
        <f t="array" ref="Z67">_xlfn.IFS(AA67="oz",_xlfn.IFS(R67="oz",Q67,R67="fl oz",Q67*1.04,R67="ml",Q67*0.0338),AA67="fl oz",_xlfn.IFS(R67="oz",Q67/1.04,R67="fl oz",Q67,R67="ml",Q67*0.0338/1.04),AA67="ml",_xlfn.IFS(R67="oz",Q67/0.0338,R67="fl oz",Q67*1.04/0.0338,R67="ml",Q67))</f>
        <v>2</v>
      </c>
      <c r="AA67" s="9" t="str">
        <f>_xlfn.XLOOKUP($E67,'Copy of Raw Data'!$E:$E,'Copy of Raw Data'!AA:AA,"ERROR",0,1)</f>
        <v>oz</v>
      </c>
      <c r="AB67" s="9"/>
      <c r="AC67" s="9"/>
      <c r="AD67" s="9"/>
      <c r="AE67" s="9"/>
      <c r="AF67" s="9"/>
    </row>
    <row r="68" hidden="1" spans="1:32">
      <c r="A68" s="9" t="str">
        <f>_xlfn.XLOOKUP($E68,'Copy of Raw Data'!$E:$E,'Copy of Raw Data'!A:A,"ERROR",0,1)</f>
        <v>US</v>
      </c>
      <c r="B68" s="9" t="str">
        <f>_xlfn.XLOOKUP($E68,'Copy of Raw Data'!$E:$E,'Copy of Raw Data'!B:B,"ERROR",0,1)</f>
        <v>Hair Mousses</v>
      </c>
      <c r="C68" s="9" t="str">
        <f>_xlfn.XLOOKUP($E68,'Copy of Raw Data'!$E:$E,'Copy of Raw Data'!C:C,"ERROR",0,1)</f>
        <v>redken</v>
      </c>
      <c r="D68" s="9" t="str">
        <f>_xlfn.XLOOKUP($E68,'Copy of Raw Data'!$E:$E,'Copy of Raw Data'!D:D,"ERROR",0,1)</f>
        <v>www.amazon.com/dp/B00IVX5T54</v>
      </c>
      <c r="E68" s="9" t="s">
        <v>280</v>
      </c>
      <c r="F68" s="9" t="str">
        <f>_xlfn.XLOOKUP($E68,'Copy of Raw Data'!$E:$E,'Copy of Raw Data'!F:F,"ERROR",0,1)</f>
        <v>Redken Root Lifter  Volumizing  Spray Foam | For All Hair Types | Provides Body, Volume &amp; Anti-Frizz Protection | Medium Control</v>
      </c>
      <c r="G68" s="9">
        <f>_xlfn.XLOOKUP($E68,'Copy of Raw Data'!$E:$E,'Copy of Raw Data'!G:G,"ERROR",0,1)</f>
        <v>3473</v>
      </c>
      <c r="H68" s="9">
        <f>_xlfn.XLOOKUP($E68,'Copy of Raw Data'!$E:$E,'Copy of Raw Data'!H:H,"ERROR",0,1)</f>
        <v>87586.91</v>
      </c>
      <c r="I68" s="9">
        <f>_xlfn.XLOOKUP($E68,'Copy of Raw Data'!$E:$E,'Copy of Raw Data'!I:I,"ERROR",0,1)</f>
        <v>0.00360054323391774</v>
      </c>
      <c r="J68" s="9" t="str">
        <f>_xlfn.XLOOKUP($E68,'Copy of Raw Data'!$E:$E,'Copy of Raw Data'!J:J,"ERROR",0,1)</f>
        <v>No</v>
      </c>
      <c r="K68" s="15"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20 to 30</v>
      </c>
      <c r="L68" s="9">
        <f>_xlfn.XLOOKUP($E68,'Copy of Raw Data'!$E:$E,'Copy of Raw Data'!L:L,"ERROR",0,1)</f>
        <v>25.35</v>
      </c>
      <c r="M68" s="15"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20 to 30</v>
      </c>
      <c r="N68" s="9">
        <f>_xlfn.XLOOKUP($E68,'Copy of Raw Data'!$E:$E,'Copy of Raw Data'!N:N,"ERROR",0,1)</f>
        <v>25.9</v>
      </c>
      <c r="O68" s="15"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2% to 4%</v>
      </c>
      <c r="P68" s="16">
        <f t="shared" si="2"/>
        <v>0.0212355212355211</v>
      </c>
      <c r="Q68" s="9">
        <f>_xlfn.XLOOKUP($E68,'Copy of Raw Data'!$E:$E,'Copy of Raw Data'!Q:Q,"ERROR",0,1)</f>
        <v>0</v>
      </c>
      <c r="R68" s="9">
        <f>_xlfn.XLOOKUP($E68,'Copy of Raw Data'!$E:$E,'Copy of Raw Data'!R:R,"ERROR",0,1)</f>
        <v>0</v>
      </c>
      <c r="S68" s="17" t="e">
        <f t="shared" si="6"/>
        <v>#N/A</v>
      </c>
      <c r="T68" s="9" t="e">
        <f t="array" ref="T68">_xlfn.IFS(AND(S68&gt;0,S68&lt;=0.05),"0 to 0.05",AND(S68&gt;0.05,S68&lt;=0.1),"0.05 to 0.1",AND(S68&gt;0.1,S68&lt;=0.2),"0.1 to 0.2",AND(S68&gt;0.2,S68&lt;=0.3),"0.2 to 0.3",AND(S68&gt;0.3,S68&lt;=0.4),"0.3 to 0.4",AND(S68&gt;0.4,S68&lt;=0.5),"0.4 to 0.5",AND(S68&gt;0.5,S68&lt;=0.75),"0.5 to 0.75",AND(S68&gt;0.75,S68&lt;=1),"0.75 to 1",AND(S68&gt;1,S68&lt;=2),"1 to 2",AND(S68&gt;2,S68&lt;=3),"2 to 3",AND(S68&gt;3,S68&lt;=4),"3 to 4",AND(S68&gt;4,S68&lt;=5),"4 to 5",AND(S68&gt;5,S68&lt;=10),"5 to 10",S68&gt;10,"10+")</f>
        <v>#N/A</v>
      </c>
      <c r="U68" s="17" t="e">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#N/A</v>
      </c>
      <c r="V68" s="17" t="e">
        <f t="shared" si="4"/>
        <v>#N/A</v>
      </c>
      <c r="W68" s="17" t="e">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#N/A</v>
      </c>
      <c r="X68" s="17" t="e">
        <f t="shared" si="5"/>
        <v>#N/A</v>
      </c>
      <c r="Y68" s="9" t="e">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#N/A</v>
      </c>
      <c r="Z68" s="17" t="e">
        <f t="array" ref="Z68">_xlfn.IFS(AA68="oz",_xlfn.IFS(R68="oz",Q68,R68="fl oz",Q68*1.04,R68="ml",Q68*0.0338),AA68="fl oz",_xlfn.IFS(R68="oz",Q68/1.04,R68="fl oz",Q68,R68="ml",Q68*0.0338/1.04),AA68="ml",_xlfn.IFS(R68="oz",Q68/0.0338,R68="fl oz",Q68*1.04/0.0338,R68="ml",Q68))</f>
        <v>#N/A</v>
      </c>
      <c r="AA68" s="9" t="str">
        <f>_xlfn.XLOOKUP($E68,'Copy of Raw Data'!$E:$E,'Copy of Raw Data'!AA:AA,"ERROR",0,1)</f>
        <v>oz</v>
      </c>
      <c r="AB68" s="9"/>
      <c r="AC68" s="9"/>
      <c r="AD68" s="9"/>
      <c r="AE68" s="9"/>
      <c r="AF68" s="9"/>
    </row>
    <row r="69" hidden="1" spans="1:32">
      <c r="A69" s="9" t="str">
        <f>_xlfn.XLOOKUP($E69,'Copy of Raw Data'!$E:$E,'Copy of Raw Data'!A:A,"ERROR",0,1)</f>
        <v>US</v>
      </c>
      <c r="B69" s="9" t="str">
        <f>_xlfn.XLOOKUP($E69,'Copy of Raw Data'!$E:$E,'Copy of Raw Data'!B:B,"ERROR",0,1)</f>
        <v>Hair Mousses</v>
      </c>
      <c r="C69" s="9" t="str">
        <f>_xlfn.XLOOKUP($E69,'Copy of Raw Data'!$E:$E,'Copy of Raw Data'!C:C,"ERROR",0,1)</f>
        <v>alterna</v>
      </c>
      <c r="D69" s="9" t="str">
        <f>_xlfn.XLOOKUP($E69,'Copy of Raw Data'!$E:$E,'Copy of Raw Data'!D:D,"ERROR",0,1)</f>
        <v>www.amazon.com/dp/B07FW6D1F9</v>
      </c>
      <c r="E69" s="9" t="s">
        <v>284</v>
      </c>
      <c r="F69" s="9" t="str">
        <f>_xlfn.XLOOKUP($E69,'Copy of Raw Data'!$E:$E,'Copy of Raw Data'!F:F,"ERROR",0,1)</f>
        <v>Alterna Caviar Anti-Aging Multiplying Volume Styling Mousse, 8.2 Ounce | For Fine, Thin Hair | Medium Hold | Sulfate Free , 8.2 Fl Oz (Pack of 1)</v>
      </c>
      <c r="G69" s="9">
        <f>_xlfn.XLOOKUP($E69,'Copy of Raw Data'!$E:$E,'Copy of Raw Data'!G:G,"ERROR",0,1)</f>
        <v>3116</v>
      </c>
      <c r="H69" s="9">
        <f>_xlfn.XLOOKUP($E69,'Copy of Raw Data'!$E:$E,'Copy of Raw Data'!H:H,"ERROR",0,1)</f>
        <v>84689.67</v>
      </c>
      <c r="I69" s="9">
        <f>_xlfn.XLOOKUP($E69,'Copy of Raw Data'!$E:$E,'Copy of Raw Data'!I:I,"ERROR",0,1)</f>
        <v>0.00352933858966227</v>
      </c>
      <c r="J69" s="9" t="str">
        <f>_xlfn.XLOOKUP($E69,'Copy of Raw Data'!$E:$E,'Copy of Raw Data'!J:J,"ERROR",0,1)</f>
        <v>No</v>
      </c>
      <c r="K69" s="15"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20 to 30</v>
      </c>
      <c r="L69" s="9">
        <f>_xlfn.XLOOKUP($E69,'Copy of Raw Data'!$E:$E,'Copy of Raw Data'!L:L,"ERROR",0,1)</f>
        <v>27.68</v>
      </c>
      <c r="M69" s="15"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30 to 40</v>
      </c>
      <c r="N69" s="9">
        <f>_xlfn.XLOOKUP($E69,'Copy of Raw Data'!$E:$E,'Copy of Raw Data'!N:N,"ERROR",0,1)</f>
        <v>32.62</v>
      </c>
      <c r="O69" s="15"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15% to 20%</v>
      </c>
      <c r="P69" s="16">
        <f t="shared" ref="P69:P132" si="7">(N69-L69)/N69</f>
        <v>0.151440833844267</v>
      </c>
      <c r="Q69" s="9">
        <f>_xlfn.XLOOKUP($E69,'Copy of Raw Data'!$E:$E,'Copy of Raw Data'!Q:Q,"ERROR",0,1)</f>
        <v>8.2</v>
      </c>
      <c r="R69" s="9" t="str">
        <f>_xlfn.XLOOKUP($E69,'Copy of Raw Data'!$E:$E,'Copy of Raw Data'!R:R,"ERROR",0,1)</f>
        <v>oz</v>
      </c>
      <c r="S69" s="17">
        <f t="shared" si="6"/>
        <v>3.37560975609756</v>
      </c>
      <c r="T69" s="9" t="str">
        <f t="array" ref="T69">_xlfn.IFS(AND(S69&gt;0,S69&lt;=0.05),"0 to 0.05",AND(S69&gt;0.05,S69&lt;=0.1),"0.05 to 0.1",AND(S69&gt;0.1,S69&lt;=0.2),"0.1 to 0.2",AND(S69&gt;0.2,S69&lt;=0.3),"0.2 to 0.3",AND(S69&gt;0.3,S69&lt;=0.4),"0.3 to 0.4",AND(S69&gt;0.4,S69&lt;=0.5),"0.4 to 0.5",AND(S69&gt;0.5,S69&lt;=0.75),"0.5 to 0.75",AND(S69&gt;0.75,S69&lt;=1),"0.75 to 1",AND(S69&gt;1,S69&lt;=2),"1 to 2",AND(S69&gt;2,S69&lt;=3),"2 to 3",AND(S69&gt;3,S69&lt;=4),"3 to 4",AND(S69&gt;4,S69&lt;=5),"4 to 5",AND(S69&gt;5,S69&lt;=10),"5 to 10",S69&gt;10,"10+")</f>
        <v>3 to 4</v>
      </c>
      <c r="U69" s="17"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0.1 to 0.2</v>
      </c>
      <c r="V69" s="17">
        <f t="shared" ref="V69:V132" si="8">N69/($Z69*29.57)</f>
        <v>0.134529887740541</v>
      </c>
      <c r="W69" s="17"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0.1 to 0.2</v>
      </c>
      <c r="X69" s="17">
        <f t="shared" ref="X69:X132" si="9">L69/($Z69*29.57)</f>
        <v>0.114156569364138</v>
      </c>
      <c r="Y69" s="9"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17">
        <f t="array" ref="Z69">_xlfn.IFS(AA69="oz",_xlfn.IFS(R69="oz",Q69,R69="fl oz",Q69*1.04,R69="ml",Q69*0.0338),AA69="fl oz",_xlfn.IFS(R69="oz",Q69/1.04,R69="fl oz",Q69,R69="ml",Q69*0.0338/1.04),AA69="ml",_xlfn.IFS(R69="oz",Q69/0.0338,R69="fl oz",Q69*1.04/0.0338,R69="ml",Q69))</f>
        <v>8.2</v>
      </c>
      <c r="AA69" s="9" t="str">
        <f>_xlfn.XLOOKUP($E69,'Copy of Raw Data'!$E:$E,'Copy of Raw Data'!AA:AA,"ERROR",0,1)</f>
        <v>oz</v>
      </c>
      <c r="AB69" s="9"/>
      <c r="AC69" s="9"/>
      <c r="AD69" s="9"/>
      <c r="AE69" s="9"/>
      <c r="AF69" s="9"/>
    </row>
    <row r="70" hidden="1" spans="1:32">
      <c r="A70" s="9" t="str">
        <f>_xlfn.XLOOKUP($E70,'Copy of Raw Data'!$E:$E,'Copy of Raw Data'!A:A,"ERROR",0,1)</f>
        <v>US</v>
      </c>
      <c r="B70" s="9" t="str">
        <f>_xlfn.XLOOKUP($E70,'Copy of Raw Data'!$E:$E,'Copy of Raw Data'!B:B,"ERROR",0,1)</f>
        <v>Hair Mousses</v>
      </c>
      <c r="C70" s="9" t="str">
        <f>_xlfn.XLOOKUP($E70,'Copy of Raw Data'!$E:$E,'Copy of Raw Data'!C:C,"ERROR",0,1)</f>
        <v>davines</v>
      </c>
      <c r="D70" s="9" t="str">
        <f>_xlfn.XLOOKUP($E70,'Copy of Raw Data'!$E:$E,'Copy of Raw Data'!D:D,"ERROR",0,1)</f>
        <v>www.amazon.com/dp/B0130KXHW4</v>
      </c>
      <c r="E70" s="9" t="s">
        <v>287</v>
      </c>
      <c r="F70" s="9" t="str">
        <f>_xlfn.XLOOKUP($E70,'Copy of Raw Data'!$E:$E,'Copy of Raw Data'!F:F,"ERROR",0,1)</f>
        <v>Davines This Is A Curl Moisturizing Mousse, Volumizing, Paraben Free Formula For Bouncy And Defined Curls And Waves, 8.53 Fl. Oz. Davines This Is A Curl Moisturizing Mousse, Volumizing, Paraben Free Formula For Bouncy And Defined Curls And Waves, 8.53 Fl. Oz.</v>
      </c>
      <c r="G70" s="9">
        <f>_xlfn.XLOOKUP($E70,'Copy of Raw Data'!$E:$E,'Copy of Raw Data'!G:G,"ERROR",0,1)</f>
        <v>2395</v>
      </c>
      <c r="H70" s="9">
        <f>_xlfn.XLOOKUP($E70,'Copy of Raw Data'!$E:$E,'Copy of Raw Data'!H:H,"ERROR",0,1)</f>
        <v>83014.84</v>
      </c>
      <c r="I70" s="9">
        <f>_xlfn.XLOOKUP($E70,'Copy of Raw Data'!$E:$E,'Copy of Raw Data'!I:I,"ERROR",0,1)</f>
        <v>0.00351183577445504</v>
      </c>
      <c r="J70" s="9" t="str">
        <f>_xlfn.XLOOKUP($E70,'Copy of Raw Data'!$E:$E,'Copy of Raw Data'!J:J,"ERROR",0,1)</f>
        <v>No</v>
      </c>
      <c r="K70" s="15"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30 to 40</v>
      </c>
      <c r="L70" s="9">
        <f>_xlfn.XLOOKUP($E70,'Copy of Raw Data'!$E:$E,'Copy of Raw Data'!L:L,"ERROR",0,1)</f>
        <v>34.49</v>
      </c>
      <c r="M70" s="15"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30 to 40</v>
      </c>
      <c r="N70" s="9">
        <f>_xlfn.XLOOKUP($E70,'Copy of Raw Data'!$E:$E,'Copy of Raw Data'!N:N,"ERROR",0,1)</f>
        <v>34.83</v>
      </c>
      <c r="O70" s="15"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0% to 2%</v>
      </c>
      <c r="P70" s="16">
        <f t="shared" si="7"/>
        <v>0.0097616996841802</v>
      </c>
      <c r="Q70" s="9">
        <f>_xlfn.XLOOKUP($E70,'Copy of Raw Data'!$E:$E,'Copy of Raw Data'!Q:Q,"ERROR",0,1)</f>
        <v>8.53</v>
      </c>
      <c r="R70" s="9" t="str">
        <f>_xlfn.XLOOKUP($E70,'Copy of Raw Data'!$E:$E,'Copy of Raw Data'!R:R,"ERROR",0,1)</f>
        <v>fl oz</v>
      </c>
      <c r="S70" s="17">
        <f t="shared" si="6"/>
        <v>3.88786184507169</v>
      </c>
      <c r="T70" s="9" t="str">
        <f t="array" ref="T70">_xlfn.IFS(AND(S70&gt;0,S70&lt;=0.05),"0 to 0.05",AND(S70&gt;0.05,S70&lt;=0.1),"0.05 to 0.1",AND(S70&gt;0.1,S70&lt;=0.2),"0.1 to 0.2",AND(S70&gt;0.2,S70&lt;=0.3),"0.2 to 0.3",AND(S70&gt;0.3,S70&lt;=0.4),"0.3 to 0.4",AND(S70&gt;0.4,S70&lt;=0.5),"0.4 to 0.5",AND(S70&gt;0.5,S70&lt;=0.75),"0.5 to 0.75",AND(S70&gt;0.75,S70&lt;=1),"0.75 to 1",AND(S70&gt;1,S70&lt;=2),"1 to 2",AND(S70&gt;2,S70&lt;=3),"2 to 3",AND(S70&gt;3,S70&lt;=4),"3 to 4",AND(S70&gt;4,S70&lt;=5),"4 to 5",AND(S70&gt;5,S70&lt;=10),"5 to 10",S70&gt;10,"10+")</f>
        <v>3 to 4</v>
      </c>
      <c r="U70" s="17"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0.1 to 0.2</v>
      </c>
      <c r="V70" s="17">
        <f t="shared" si="8"/>
        <v>0.132776060681351</v>
      </c>
      <c r="W70" s="17"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0.1 to 0.2</v>
      </c>
      <c r="X70" s="17">
        <f t="shared" si="9"/>
        <v>0.131479940651731</v>
      </c>
      <c r="Y70" s="9"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17">
        <f t="array" ref="Z70">_xlfn.IFS(AA70="oz",_xlfn.IFS(R70="oz",Q70,R70="fl oz",Q70*1.04,R70="ml",Q70*0.0338),AA70="fl oz",_xlfn.IFS(R70="oz",Q70/1.04,R70="fl oz",Q70,R70="ml",Q70*0.0338/1.04),AA70="ml",_xlfn.IFS(R70="oz",Q70/0.0338,R70="fl oz",Q70*1.04/0.0338,R70="ml",Q70))</f>
        <v>8.8712</v>
      </c>
      <c r="AA70" s="9" t="str">
        <f>_xlfn.XLOOKUP($E70,'Copy of Raw Data'!$E:$E,'Copy of Raw Data'!AA:AA,"ERROR",0,1)</f>
        <v>oz</v>
      </c>
      <c r="AB70" s="9"/>
      <c r="AC70" s="9"/>
      <c r="AD70" s="9"/>
      <c r="AE70" s="9"/>
      <c r="AF70" s="9"/>
    </row>
    <row r="71" hidden="1" spans="1:32">
      <c r="A71" s="9" t="str">
        <f>_xlfn.XLOOKUP($E71,'Copy of Raw Data'!$E:$E,'Copy of Raw Data'!A:A,"ERROR",0,1)</f>
        <v>US</v>
      </c>
      <c r="B71" s="9" t="str">
        <f>_xlfn.XLOOKUP($E71,'Copy of Raw Data'!$E:$E,'Copy of Raw Data'!B:B,"ERROR",0,1)</f>
        <v>Hair Mousses</v>
      </c>
      <c r="C71" s="9" t="str">
        <f>_xlfn.XLOOKUP($E71,'Copy of Raw Data'!$E:$E,'Copy of Raw Data'!C:C,"ERROR",0,1)</f>
        <v>drybar</v>
      </c>
      <c r="D71" s="9" t="str">
        <f>_xlfn.XLOOKUP($E71,'Copy of Raw Data'!$E:$E,'Copy of Raw Data'!D:D,"ERROR",0,1)</f>
        <v>www.amazon.com/dp/B07RDMVS36</v>
      </c>
      <c r="E71" s="9" t="s">
        <v>291</v>
      </c>
      <c r="F71" s="9" t="str">
        <f>_xlfn.XLOOKUP($E71,'Copy of Raw Data'!$E:$E,'Copy of Raw Data'!F:F,"ERROR",0,1)</f>
        <v>Drybar Southern Belle Volume-Boosting Mousse</v>
      </c>
      <c r="G71" s="9">
        <f>_xlfn.XLOOKUP($E71,'Copy of Raw Data'!$E:$E,'Copy of Raw Data'!G:G,"ERROR",0,1)</f>
        <v>2872</v>
      </c>
      <c r="H71" s="9">
        <f>_xlfn.XLOOKUP($E71,'Copy of Raw Data'!$E:$E,'Copy of Raw Data'!H:H,"ERROR",0,1)</f>
        <v>82603.15</v>
      </c>
      <c r="I71" s="9">
        <f>_xlfn.XLOOKUP($E71,'Copy of Raw Data'!$E:$E,'Copy of Raw Data'!I:I,"ERROR",0,1)</f>
        <v>0.00337010204214816</v>
      </c>
      <c r="J71" s="9" t="str">
        <f>_xlfn.XLOOKUP($E71,'Copy of Raw Data'!$E:$E,'Copy of Raw Data'!J:J,"ERROR",0,1)</f>
        <v>No</v>
      </c>
      <c r="K71" s="15"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20 to 30</v>
      </c>
      <c r="L71" s="9">
        <f>_xlfn.XLOOKUP($E71,'Copy of Raw Data'!$E:$E,'Copy of Raw Data'!L:L,"ERROR",0,1)</f>
        <v>28.92</v>
      </c>
      <c r="M71" s="15"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20 to 30</v>
      </c>
      <c r="N71" s="9">
        <f>_xlfn.XLOOKUP($E71,'Copy of Raw Data'!$E:$E,'Copy of Raw Data'!N:N,"ERROR",0,1)</f>
        <v>29</v>
      </c>
      <c r="O71" s="15"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0% to 2%</v>
      </c>
      <c r="P71" s="16">
        <f t="shared" si="7"/>
        <v>0.00275862068965511</v>
      </c>
      <c r="Q71" s="9">
        <f>_xlfn.XLOOKUP($E71,'Copy of Raw Data'!$E:$E,'Copy of Raw Data'!Q:Q,"ERROR",0,1)</f>
        <v>0</v>
      </c>
      <c r="R71" s="9">
        <f>_xlfn.XLOOKUP($E71,'Copy of Raw Data'!$E:$E,'Copy of Raw Data'!R:R,"ERROR",0,1)</f>
        <v>0</v>
      </c>
      <c r="S71" s="17" t="e">
        <f t="shared" si="6"/>
        <v>#N/A</v>
      </c>
      <c r="T71" s="9" t="e">
        <f t="array" ref="T71">_xlfn.IFS(AND(S71&gt;0,S71&lt;=0.05),"0 to 0.05",AND(S71&gt;0.05,S71&lt;=0.1),"0.05 to 0.1",AND(S71&gt;0.1,S71&lt;=0.2),"0.1 to 0.2",AND(S71&gt;0.2,S71&lt;=0.3),"0.2 to 0.3",AND(S71&gt;0.3,S71&lt;=0.4),"0.3 to 0.4",AND(S71&gt;0.4,S71&lt;=0.5),"0.4 to 0.5",AND(S71&gt;0.5,S71&lt;=0.75),"0.5 to 0.75",AND(S71&gt;0.75,S71&lt;=1),"0.75 to 1",AND(S71&gt;1,S71&lt;=2),"1 to 2",AND(S71&gt;2,S71&lt;=3),"2 to 3",AND(S71&gt;3,S71&lt;=4),"3 to 4",AND(S71&gt;4,S71&lt;=5),"4 to 5",AND(S71&gt;5,S71&lt;=10),"5 to 10",S71&gt;10,"10+")</f>
        <v>#N/A</v>
      </c>
      <c r="U71" s="17" t="e">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#N/A</v>
      </c>
      <c r="V71" s="17" t="e">
        <f t="shared" si="8"/>
        <v>#N/A</v>
      </c>
      <c r="W71" s="17" t="e">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#N/A</v>
      </c>
      <c r="X71" s="17" t="e">
        <f t="shared" si="9"/>
        <v>#N/A</v>
      </c>
      <c r="Y71" s="9" t="e">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#N/A</v>
      </c>
      <c r="Z71" s="17" t="e">
        <f t="array" ref="Z71">_xlfn.IFS(AA71="oz",_xlfn.IFS(R71="oz",Q71,R71="fl oz",Q71*1.04,R71="ml",Q71*0.0338),AA71="fl oz",_xlfn.IFS(R71="oz",Q71/1.04,R71="fl oz",Q71,R71="ml",Q71*0.0338/1.04),AA71="ml",_xlfn.IFS(R71="oz",Q71/0.0338,R71="fl oz",Q71*1.04/0.0338,R71="ml",Q71))</f>
        <v>#N/A</v>
      </c>
      <c r="AA71" s="9" t="str">
        <f>_xlfn.XLOOKUP($E71,'Copy of Raw Data'!$E:$E,'Copy of Raw Data'!AA:AA,"ERROR",0,1)</f>
        <v>oz</v>
      </c>
      <c r="AB71" s="9"/>
      <c r="AC71" s="9"/>
      <c r="AD71" s="9"/>
      <c r="AE71" s="9"/>
      <c r="AF71" s="9"/>
    </row>
    <row r="72" hidden="1" spans="1:32">
      <c r="A72" s="9" t="str">
        <f>_xlfn.XLOOKUP($E72,'Copy of Raw Data'!$E:$E,'Copy of Raw Data'!A:A,"ERROR",0,1)</f>
        <v>US</v>
      </c>
      <c r="B72" s="9" t="str">
        <f>_xlfn.XLOOKUP($E72,'Copy of Raw Data'!$E:$E,'Copy of Raw Data'!B:B,"ERROR",0,1)</f>
        <v>Hair Mousses</v>
      </c>
      <c r="C72" s="9" t="str">
        <f>_xlfn.XLOOKUP($E72,'Copy of Raw Data'!$E:$E,'Copy of Raw Data'!C:C,"ERROR",0,1)</f>
        <v>roux</v>
      </c>
      <c r="D72" s="9" t="str">
        <f>_xlfn.XLOOKUP($E72,'Copy of Raw Data'!$E:$E,'Copy of Raw Data'!D:D,"ERROR",0,1)</f>
        <v>www.amazon.com/dp/B003UFE6FM</v>
      </c>
      <c r="E72" s="9" t="s">
        <v>295</v>
      </c>
      <c r="F72" s="9" t="str">
        <f>_xlfn.XLOOKUP($E72,'Copy of Raw Data'!$E:$E,'Copy of Raw Data'!F:F,"ERROR",0,1)</f>
        <v>Roux Fanci-Full Instant Color Mousse Enriches Light to Medium Brown Hair, 13 Chocolate Kiss, 6 Fl Oz (Pack of 1)</v>
      </c>
      <c r="G72" s="9">
        <f>_xlfn.XLOOKUP($E72,'Copy of Raw Data'!$E:$E,'Copy of Raw Data'!G:G,"ERROR",0,1)</f>
        <v>2006</v>
      </c>
      <c r="H72" s="9">
        <f>_xlfn.XLOOKUP($E72,'Copy of Raw Data'!$E:$E,'Copy of Raw Data'!H:H,"ERROR",0,1)</f>
        <v>79269.38</v>
      </c>
      <c r="I72" s="9">
        <f>_xlfn.XLOOKUP($E72,'Copy of Raw Data'!$E:$E,'Copy of Raw Data'!I:I,"ERROR",0,1)</f>
        <v>0.00336188355443238</v>
      </c>
      <c r="J72" s="9" t="str">
        <f>_xlfn.XLOOKUP($E72,'Copy of Raw Data'!$E:$E,'Copy of Raw Data'!J:J,"ERROR",0,1)</f>
        <v>No</v>
      </c>
      <c r="K72" s="15"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30 to 40</v>
      </c>
      <c r="L72" s="9">
        <f>_xlfn.XLOOKUP($E72,'Copy of Raw Data'!$E:$E,'Copy of Raw Data'!L:L,"ERROR",0,1)</f>
        <v>39.02</v>
      </c>
      <c r="M72" s="15"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30 to 40</v>
      </c>
      <c r="N72" s="9">
        <f>_xlfn.XLOOKUP($E72,'Copy of Raw Data'!$E:$E,'Copy of Raw Data'!N:N,"ERROR",0,1)</f>
        <v>39.02</v>
      </c>
      <c r="O72" s="15"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No Discount</v>
      </c>
      <c r="P72" s="16">
        <f t="shared" si="7"/>
        <v>0</v>
      </c>
      <c r="Q72" s="9">
        <f>_xlfn.XLOOKUP($E72,'Copy of Raw Data'!$E:$E,'Copy of Raw Data'!Q:Q,"ERROR",0,1)</f>
        <v>6</v>
      </c>
      <c r="R72" s="9" t="str">
        <f>_xlfn.XLOOKUP($E72,'Copy of Raw Data'!$E:$E,'Copy of Raw Data'!R:R,"ERROR",0,1)</f>
        <v>fl oz</v>
      </c>
      <c r="S72" s="17">
        <f t="shared" si="6"/>
        <v>6.25320512820513</v>
      </c>
      <c r="T72" s="9" t="str">
        <f t="array" ref="T72">_xlfn.IFS(AND(S72&gt;0,S72&lt;=0.05),"0 to 0.05",AND(S72&gt;0.05,S72&lt;=0.1),"0.05 to 0.1",AND(S72&gt;0.1,S72&lt;=0.2),"0.1 to 0.2",AND(S72&gt;0.2,S72&lt;=0.3),"0.2 to 0.3",AND(S72&gt;0.3,S72&lt;=0.4),"0.3 to 0.4",AND(S72&gt;0.4,S72&lt;=0.5),"0.4 to 0.5",AND(S72&gt;0.5,S72&lt;=0.75),"0.5 to 0.75",AND(S72&gt;0.75,S72&lt;=1),"0.75 to 1",AND(S72&gt;1,S72&lt;=2),"1 to 2",AND(S72&gt;2,S72&lt;=3),"2 to 3",AND(S72&gt;3,S72&lt;=4),"3 to 4",AND(S72&gt;4,S72&lt;=5),"4 to 5",AND(S72&gt;5,S72&lt;=10),"5 to 10",S72&gt;10,"10+")</f>
        <v>5 to 10</v>
      </c>
      <c r="U72" s="17"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0.2 to 0.3</v>
      </c>
      <c r="V72" s="17">
        <f t="shared" si="8"/>
        <v>0.211471258985632</v>
      </c>
      <c r="W72" s="17"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0.2 to 0.3</v>
      </c>
      <c r="X72" s="17">
        <f t="shared" si="9"/>
        <v>0.211471258985632</v>
      </c>
      <c r="Y72" s="9"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17">
        <f t="array" ref="Z72">_xlfn.IFS(AA72="oz",_xlfn.IFS(R72="oz",Q72,R72="fl oz",Q72*1.04,R72="ml",Q72*0.0338),AA72="fl oz",_xlfn.IFS(R72="oz",Q72/1.04,R72="fl oz",Q72,R72="ml",Q72*0.0338/1.04),AA72="ml",_xlfn.IFS(R72="oz",Q72/0.0338,R72="fl oz",Q72*1.04/0.0338,R72="ml",Q72))</f>
        <v>6.24</v>
      </c>
      <c r="AA72" s="9" t="str">
        <f>_xlfn.XLOOKUP($E72,'Copy of Raw Data'!$E:$E,'Copy of Raw Data'!AA:AA,"ERROR",0,1)</f>
        <v>oz</v>
      </c>
      <c r="AB72" s="9"/>
      <c r="AC72" s="9"/>
      <c r="AD72" s="9"/>
      <c r="AE72" s="9"/>
      <c r="AF72" s="9"/>
    </row>
    <row r="73" hidden="1" spans="1:32">
      <c r="A73" s="9" t="str">
        <f>_xlfn.XLOOKUP($E73,'Copy of Raw Data'!$E:$E,'Copy of Raw Data'!A:A,"ERROR",0,1)</f>
        <v>US</v>
      </c>
      <c r="B73" s="9" t="str">
        <f>_xlfn.XLOOKUP($E73,'Copy of Raw Data'!$E:$E,'Copy of Raw Data'!B:B,"ERROR",0,1)</f>
        <v>Hair Mousses</v>
      </c>
      <c r="C73" s="9" t="str">
        <f>_xlfn.XLOOKUP($E73,'Copy of Raw Data'!$E:$E,'Copy of Raw Data'!C:C,"ERROR",0,1)</f>
        <v>Not Your Mother's</v>
      </c>
      <c r="D73" s="9" t="str">
        <f>_xlfn.XLOOKUP($E73,'Copy of Raw Data'!$E:$E,'Copy of Raw Data'!D:D,"ERROR",0,1)</f>
        <v>www.amazon.com/dp/B07QD2L6BC</v>
      </c>
      <c r="E73" s="9" t="s">
        <v>299</v>
      </c>
      <c r="F73" s="9" t="str">
        <f>_xlfn.XLOOKUP($E73,'Copy of Raw Data'!$E:$E,'Copy of Raw Data'!F:F,"ERROR",0,1)</f>
        <v>Not Your Mother's Curl Talk Curl Activating Mousse - 7 oz</v>
      </c>
      <c r="G73" s="9">
        <f>_xlfn.XLOOKUP($E73,'Copy of Raw Data'!$E:$E,'Copy of Raw Data'!G:G,"ERROR",0,1)</f>
        <v>9885</v>
      </c>
      <c r="H73" s="9">
        <f>_xlfn.XLOOKUP($E73,'Copy of Raw Data'!$E:$E,'Copy of Raw Data'!H:H,"ERROR",0,1)</f>
        <v>79076.07</v>
      </c>
      <c r="I73" s="9">
        <f>_xlfn.XLOOKUP($E73,'Copy of Raw Data'!$E:$E,'Copy of Raw Data'!I:I,"ERROR",0,1)</f>
        <v>0.0032662649296752</v>
      </c>
      <c r="J73" s="9" t="str">
        <f>_xlfn.XLOOKUP($E73,'Copy of Raw Data'!$E:$E,'Copy of Raw Data'!J:J,"ERROR",0,1)</f>
        <v>No</v>
      </c>
      <c r="K73" s="15"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 to 10</v>
      </c>
      <c r="L73" s="9">
        <f>_xlfn.XLOOKUP($E73,'Copy of Raw Data'!$E:$E,'Copy of Raw Data'!L:L,"ERROR",0,1)</f>
        <v>8</v>
      </c>
      <c r="M73" s="15"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10 to 15</v>
      </c>
      <c r="N73" s="9">
        <f>_xlfn.XLOOKUP($E73,'Copy of Raw Data'!$E:$E,'Copy of Raw Data'!N:N,"ERROR",0,1)</f>
        <v>12.52</v>
      </c>
      <c r="O73" s="15"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30% to 40%</v>
      </c>
      <c r="P73" s="16">
        <f t="shared" si="7"/>
        <v>0.361022364217252</v>
      </c>
      <c r="Q73" s="9">
        <f>_xlfn.XLOOKUP($E73,'Copy of Raw Data'!$E:$E,'Copy of Raw Data'!Q:Q,"ERROR",0,1)</f>
        <v>7</v>
      </c>
      <c r="R73" s="9" t="str">
        <f>_xlfn.XLOOKUP($E73,'Copy of Raw Data'!$E:$E,'Copy of Raw Data'!R:R,"ERROR",0,1)</f>
        <v>oz</v>
      </c>
      <c r="S73" s="17">
        <f t="shared" si="6"/>
        <v>1.14285714285714</v>
      </c>
      <c r="T73" s="9" t="str">
        <f t="array" ref="T73">_xlfn.IFS(AND(S73&gt;0,S73&lt;=0.05),"0 to 0.05",AND(S73&gt;0.05,S73&lt;=0.1),"0.05 to 0.1",AND(S73&gt;0.1,S73&lt;=0.2),"0.1 to 0.2",AND(S73&gt;0.2,S73&lt;=0.3),"0.2 to 0.3",AND(S73&gt;0.3,S73&lt;=0.4),"0.3 to 0.4",AND(S73&gt;0.4,S73&lt;=0.5),"0.4 to 0.5",AND(S73&gt;0.5,S73&lt;=0.75),"0.5 to 0.75",AND(S73&gt;0.75,S73&lt;=1),"0.75 to 1",AND(S73&gt;1,S73&lt;=2),"1 to 2",AND(S73&gt;2,S73&lt;=3),"2 to 3",AND(S73&gt;3,S73&lt;=4),"3 to 4",AND(S73&gt;4,S73&lt;=5),"4 to 5",AND(S73&gt;5,S73&lt;=10),"5 to 10",S73&gt;10,"10+")</f>
        <v>1 to 2</v>
      </c>
      <c r="U73" s="17"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7">
        <f t="shared" si="8"/>
        <v>0.0604860138170926</v>
      </c>
      <c r="W73" s="17"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 to 0.05</v>
      </c>
      <c r="X73" s="17">
        <f t="shared" si="9"/>
        <v>0.0386492101067684</v>
      </c>
      <c r="Y73" s="9"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17">
        <f t="array" ref="Z73">_xlfn.IFS(AA73="oz",_xlfn.IFS(R73="oz",Q73,R73="fl oz",Q73*1.04,R73="ml",Q73*0.0338),AA73="fl oz",_xlfn.IFS(R73="oz",Q73/1.04,R73="fl oz",Q73,R73="ml",Q73*0.0338/1.04),AA73="ml",_xlfn.IFS(R73="oz",Q73/0.0338,R73="fl oz",Q73*1.04/0.0338,R73="ml",Q73))</f>
        <v>7</v>
      </c>
      <c r="AA73" s="9" t="str">
        <f>_xlfn.XLOOKUP($E73,'Copy of Raw Data'!$E:$E,'Copy of Raw Data'!AA:AA,"ERROR",0,1)</f>
        <v>oz</v>
      </c>
      <c r="AB73" s="9"/>
      <c r="AC73" s="9"/>
      <c r="AD73" s="9"/>
      <c r="AE73" s="9"/>
      <c r="AF73" s="9"/>
    </row>
    <row r="74" hidden="1" spans="1:32">
      <c r="A74" s="9" t="str">
        <f>_xlfn.XLOOKUP($E74,'Copy of Raw Data'!$E:$E,'Copy of Raw Data'!A:A,"ERROR",0,1)</f>
        <v>US</v>
      </c>
      <c r="B74" s="9" t="str">
        <f>_xlfn.XLOOKUP($E74,'Copy of Raw Data'!$E:$E,'Copy of Raw Data'!B:B,"ERROR",0,1)</f>
        <v>Hair Mousses</v>
      </c>
      <c r="C74" s="9" t="str">
        <f>_xlfn.XLOOKUP($E74,'Copy of Raw Data'!$E:$E,'Copy of Raw Data'!C:C,"ERROR",0,1)</f>
        <v>Herbal Essences</v>
      </c>
      <c r="D74" s="9" t="str">
        <f>_xlfn.XLOOKUP($E74,'Copy of Raw Data'!$E:$E,'Copy of Raw Data'!D:D,"ERROR",0,1)</f>
        <v>www.amazon.com/dp/B0741GKYMS</v>
      </c>
      <c r="E74" s="9" t="s">
        <v>302</v>
      </c>
      <c r="F74" s="9" t="str">
        <f>_xlfn.XLOOKUP($E74,'Copy of Raw Data'!$E:$E,'Copy of Raw Data'!F:F,"ERROR",0,1)</f>
        <v>Herbal Essences Mousse 6.8 Ounce Totally Twisted Curl Boosting (201ml) (Pack of 2)</v>
      </c>
      <c r="G74" s="9">
        <f>_xlfn.XLOOKUP($E74,'Copy of Raw Data'!$E:$E,'Copy of Raw Data'!G:G,"ERROR",0,1)</f>
        <v>5824</v>
      </c>
      <c r="H74" s="9">
        <f>_xlfn.XLOOKUP($E74,'Copy of Raw Data'!$E:$E,'Copy of Raw Data'!H:H,"ERROR",0,1)</f>
        <v>76826.99</v>
      </c>
      <c r="I74" s="9">
        <f>_xlfn.XLOOKUP($E74,'Copy of Raw Data'!$E:$E,'Copy of Raw Data'!I:I,"ERROR",0,1)</f>
        <v>0.00310791523568005</v>
      </c>
      <c r="J74" s="9" t="str">
        <f>_xlfn.XLOOKUP($E74,'Copy of Raw Data'!$E:$E,'Copy of Raw Data'!J:J,"ERROR",0,1)</f>
        <v>No</v>
      </c>
      <c r="K74" s="15"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10 to 15</v>
      </c>
      <c r="L74" s="9">
        <f>_xlfn.XLOOKUP($E74,'Copy of Raw Data'!$E:$E,'Copy of Raw Data'!L:L,"ERROR",0,1)</f>
        <v>13.68</v>
      </c>
      <c r="M74" s="15"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10 to 15</v>
      </c>
      <c r="N74" s="9">
        <f>_xlfn.XLOOKUP($E74,'Copy of Raw Data'!$E:$E,'Copy of Raw Data'!N:N,"ERROR",0,1)</f>
        <v>14.44</v>
      </c>
      <c r="O74" s="15"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4% to 6%</v>
      </c>
      <c r="P74" s="16">
        <f t="shared" si="7"/>
        <v>0.0526315789473684</v>
      </c>
      <c r="Q74" s="9">
        <f>_xlfn.XLOOKUP($E74,'Copy of Raw Data'!$E:$E,'Copy of Raw Data'!Q:Q,"ERROR",0,1)</f>
        <v>13.6</v>
      </c>
      <c r="R74" s="9" t="str">
        <f>_xlfn.XLOOKUP($E74,'Copy of Raw Data'!$E:$E,'Copy of Raw Data'!R:R,"ERROR",0,1)</f>
        <v>oz</v>
      </c>
      <c r="S74" s="17">
        <f t="shared" si="6"/>
        <v>1.00588235294118</v>
      </c>
      <c r="T74" s="9" t="str">
        <f t="array" ref="T74">_xlfn.IFS(AND(S74&gt;0,S74&lt;=0.05),"0 to 0.05",AND(S74&gt;0.05,S74&lt;=0.1),"0.05 to 0.1",AND(S74&gt;0.1,S74&lt;=0.2),"0.1 to 0.2",AND(S74&gt;0.2,S74&lt;=0.3),"0.2 to 0.3",AND(S74&gt;0.3,S74&lt;=0.4),"0.3 to 0.4",AND(S74&gt;0.4,S74&lt;=0.5),"0.4 to 0.5",AND(S74&gt;0.5,S74&lt;=0.75),"0.5 to 0.75",AND(S74&gt;0.75,S74&lt;=1),"0.75 to 1",AND(S74&gt;1,S74&lt;=2),"1 to 2",AND(S74&gt;2,S74&lt;=3),"2 to 3",AND(S74&gt;3,S74&lt;=4),"3 to 4",AND(S74&gt;4,S74&lt;=5),"4 to 5",AND(S74&gt;5,S74&lt;=10),"5 to 10",S74&gt;10,"10+")</f>
        <v>1 to 2</v>
      </c>
      <c r="U74" s="17"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 to 0.05</v>
      </c>
      <c r="V74" s="17">
        <f t="shared" si="8"/>
        <v>0.0359068213013985</v>
      </c>
      <c r="W74" s="17"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 to 0.05</v>
      </c>
      <c r="X74" s="17">
        <f t="shared" si="9"/>
        <v>0.0340169886013249</v>
      </c>
      <c r="Y74" s="9"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10 to 15</v>
      </c>
      <c r="Z74" s="17">
        <f t="array" ref="Z74">_xlfn.IFS(AA74="oz",_xlfn.IFS(R74="oz",Q74,R74="fl oz",Q74*1.04,R74="ml",Q74*0.0338),AA74="fl oz",_xlfn.IFS(R74="oz",Q74/1.04,R74="fl oz",Q74,R74="ml",Q74*0.0338/1.04),AA74="ml",_xlfn.IFS(R74="oz",Q74/0.0338,R74="fl oz",Q74*1.04/0.0338,R74="ml",Q74))</f>
        <v>13.6</v>
      </c>
      <c r="AA74" s="9" t="str">
        <f>_xlfn.XLOOKUP($E74,'Copy of Raw Data'!$E:$E,'Copy of Raw Data'!AA:AA,"ERROR",0,1)</f>
        <v>oz</v>
      </c>
      <c r="AB74" s="9"/>
      <c r="AC74" s="9"/>
      <c r="AD74" s="9"/>
      <c r="AE74" s="9"/>
      <c r="AF74" s="9"/>
    </row>
    <row r="75" hidden="1" spans="1:32">
      <c r="A75" s="9" t="str">
        <f>_xlfn.XLOOKUP($E75,'Copy of Raw Data'!$E:$E,'Copy of Raw Data'!A:A,"ERROR",0,1)</f>
        <v>US</v>
      </c>
      <c r="B75" s="9" t="str">
        <f>_xlfn.XLOOKUP($E75,'Copy of Raw Data'!$E:$E,'Copy of Raw Data'!B:B,"ERROR",0,1)</f>
        <v>Hair Mousses</v>
      </c>
      <c r="C75" s="9" t="str">
        <f>_xlfn.XLOOKUP($E75,'Copy of Raw Data'!$E:$E,'Copy of Raw Data'!C:C,"ERROR",0,1)</f>
        <v>authentic beauty concepts</v>
      </c>
      <c r="D75" s="9" t="str">
        <f>_xlfn.XLOOKUP($E75,'Copy of Raw Data'!$E:$E,'Copy of Raw Data'!D:D,"ERROR",0,1)</f>
        <v>www.amazon.com/dp/B08N7XN28F</v>
      </c>
      <c r="E75" s="9" t="s">
        <v>306</v>
      </c>
      <c r="F75" s="9" t="str">
        <f>_xlfn.XLOOKUP($E75,'Copy of Raw Data'!$E:$E,'Copy of Raw Data'!F:F,"ERROR",0,1)</f>
        <v>Amplify Mousse | Volumizing Mousse | Lightweight Medium Hold Styling | Heat Protection | All Hair Types | Vegan &amp; Cruelty-free | Silicone-free | 6.7 oz. | Authentic Beauty Concept</v>
      </c>
      <c r="G75" s="9">
        <f>_xlfn.XLOOKUP($E75,'Copy of Raw Data'!$E:$E,'Copy of Raw Data'!G:G,"ERROR",0,1)</f>
        <v>2727</v>
      </c>
      <c r="H75" s="9">
        <f>_xlfn.XLOOKUP($E75,'Copy of Raw Data'!$E:$E,'Copy of Raw Data'!H:H,"ERROR",0,1)</f>
        <v>73102.39</v>
      </c>
      <c r="I75" s="9">
        <f>_xlfn.XLOOKUP($E75,'Copy of Raw Data'!$E:$E,'Copy of Raw Data'!I:I,"ERROR",0,1)</f>
        <v>0.00299379938038444</v>
      </c>
      <c r="J75" s="9" t="str">
        <f>_xlfn.XLOOKUP($E75,'Copy of Raw Data'!$E:$E,'Copy of Raw Data'!J:J,"ERROR",0,1)</f>
        <v>No</v>
      </c>
      <c r="K75" s="15"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20 to 30</v>
      </c>
      <c r="L75" s="9">
        <f>_xlfn.XLOOKUP($E75,'Copy of Raw Data'!$E:$E,'Copy of Raw Data'!L:L,"ERROR",0,1)</f>
        <v>26.61</v>
      </c>
      <c r="M75" s="15"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20 to 30</v>
      </c>
      <c r="N75" s="9">
        <f>_xlfn.XLOOKUP($E75,'Copy of Raw Data'!$E:$E,'Copy of Raw Data'!N:N,"ERROR",0,1)</f>
        <v>27.96</v>
      </c>
      <c r="O75" s="15"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4% to 6%</v>
      </c>
      <c r="P75" s="16">
        <f t="shared" si="7"/>
        <v>0.0482832618025752</v>
      </c>
      <c r="Q75" s="9">
        <f>_xlfn.XLOOKUP($E75,'Copy of Raw Data'!$E:$E,'Copy of Raw Data'!Q:Q,"ERROR",0,1)</f>
        <v>6.7</v>
      </c>
      <c r="R75" s="9" t="str">
        <f>_xlfn.XLOOKUP($E75,'Copy of Raw Data'!$E:$E,'Copy of Raw Data'!R:R,"ERROR",0,1)</f>
        <v>oz</v>
      </c>
      <c r="S75" s="17">
        <f t="shared" si="6"/>
        <v>3.97164179104478</v>
      </c>
      <c r="T75" s="9" t="str">
        <f t="array" ref="T75">_xlfn.IFS(AND(S75&gt;0,S75&lt;=0.05),"0 to 0.05",AND(S75&gt;0.05,S75&lt;=0.1),"0.05 to 0.1",AND(S75&gt;0.1,S75&lt;=0.2),"0.1 to 0.2",AND(S75&gt;0.2,S75&lt;=0.3),"0.2 to 0.3",AND(S75&gt;0.3,S75&lt;=0.4),"0.3 to 0.4",AND(S75&gt;0.4,S75&lt;=0.5),"0.4 to 0.5",AND(S75&gt;0.5,S75&lt;=0.75),"0.5 to 0.75",AND(S75&gt;0.75,S75&lt;=1),"0.75 to 1",AND(S75&gt;1,S75&lt;=2),"1 to 2",AND(S75&gt;2,S75&lt;=3),"2 to 3",AND(S75&gt;3,S75&lt;=4),"3 to 4",AND(S75&gt;4,S75&lt;=5),"4 to 5",AND(S75&gt;5,S75&lt;=10),"5 to 10",S75&gt;10,"10+")</f>
        <v>3 to 4</v>
      </c>
      <c r="U75" s="17"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0.1 to 0.2</v>
      </c>
      <c r="V75" s="17">
        <f t="shared" si="8"/>
        <v>0.141127302277924</v>
      </c>
      <c r="W75" s="17"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0.1 to 0.2</v>
      </c>
      <c r="X75" s="17">
        <f t="shared" si="9"/>
        <v>0.134313215794548</v>
      </c>
      <c r="Y75" s="9"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6 to 8</v>
      </c>
      <c r="Z75" s="17">
        <f t="array" ref="Z75">_xlfn.IFS(AA75="oz",_xlfn.IFS(R75="oz",Q75,R75="fl oz",Q75*1.04,R75="ml",Q75*0.0338),AA75="fl oz",_xlfn.IFS(R75="oz",Q75/1.04,R75="fl oz",Q75,R75="ml",Q75*0.0338/1.04),AA75="ml",_xlfn.IFS(R75="oz",Q75/0.0338,R75="fl oz",Q75*1.04/0.0338,R75="ml",Q75))</f>
        <v>6.7</v>
      </c>
      <c r="AA75" s="9" t="str">
        <f>_xlfn.XLOOKUP($E75,'Copy of Raw Data'!$E:$E,'Copy of Raw Data'!AA:AA,"ERROR",0,1)</f>
        <v>oz</v>
      </c>
      <c r="AB75" s="9"/>
      <c r="AC75" s="9"/>
      <c r="AD75" s="9"/>
      <c r="AE75" s="9"/>
      <c r="AF75" s="9"/>
    </row>
    <row r="76" hidden="1" spans="1:32">
      <c r="A76" s="9" t="str">
        <f>_xlfn.XLOOKUP($E76,'Copy of Raw Data'!$E:$E,'Copy of Raw Data'!A:A,"ERROR",0,1)</f>
        <v>US</v>
      </c>
      <c r="B76" s="9" t="str">
        <f>_xlfn.XLOOKUP($E76,'Copy of Raw Data'!$E:$E,'Copy of Raw Data'!B:B,"ERROR",0,1)</f>
        <v>Hair Mousses</v>
      </c>
      <c r="C76" s="9" t="str">
        <f>_xlfn.XLOOKUP($E76,'Copy of Raw Data'!$E:$E,'Copy of Raw Data'!C:C,"ERROR",0,1)</f>
        <v>Got2B</v>
      </c>
      <c r="D76" s="9" t="str">
        <f>_xlfn.XLOOKUP($E76,'Copy of Raw Data'!$E:$E,'Copy of Raw Data'!D:D,"ERROR",0,1)</f>
        <v>www.amazon.com/dp/B082NDT1YJ</v>
      </c>
      <c r="E76" s="9" t="s">
        <v>310</v>
      </c>
      <c r="F76" s="9" t="str">
        <f>_xlfn.XLOOKUP($E76,'Copy of Raw Data'!$E:$E,'Copy of Raw Data'!F:F,"ERROR",0,1)</f>
        <v>Got2b Volumaniac Bodifying Hair Mousse, 8 oz</v>
      </c>
      <c r="G76" s="9">
        <f>_xlfn.XLOOKUP($E76,'Copy of Raw Data'!$E:$E,'Copy of Raw Data'!G:G,"ERROR",0,1)</f>
        <v>3831</v>
      </c>
      <c r="H76" s="9">
        <f>_xlfn.XLOOKUP($E76,'Copy of Raw Data'!$E:$E,'Copy of Raw Data'!H:H,"ERROR",0,1)</f>
        <v>70418.23</v>
      </c>
      <c r="I76" s="9">
        <f>_xlfn.XLOOKUP($E76,'Copy of Raw Data'!$E:$E,'Copy of Raw Data'!I:I,"ERROR",0,1)</f>
        <v>0.00286906466586391</v>
      </c>
      <c r="J76" s="9" t="str">
        <f>_xlfn.XLOOKUP($E76,'Copy of Raw Data'!$E:$E,'Copy of Raw Data'!J:J,"ERROR",0,1)</f>
        <v>No</v>
      </c>
      <c r="K76" s="15"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 to 20</v>
      </c>
      <c r="L76" s="9">
        <f>_xlfn.XLOOKUP($E76,'Copy of Raw Data'!$E:$E,'Copy of Raw Data'!L:L,"ERROR",0,1)</f>
        <v>18.45</v>
      </c>
      <c r="M76" s="15"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20 to 30</v>
      </c>
      <c r="N76" s="9">
        <f>_xlfn.XLOOKUP($E76,'Copy of Raw Data'!$E:$E,'Copy of Raw Data'!N:N,"ERROR",0,1)</f>
        <v>20.23</v>
      </c>
      <c r="O76" s="15"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8% to 10%</v>
      </c>
      <c r="P76" s="16">
        <f t="shared" si="7"/>
        <v>0.0879881364310431</v>
      </c>
      <c r="Q76" s="9">
        <f>_xlfn.XLOOKUP($E76,'Copy of Raw Data'!$E:$E,'Copy of Raw Data'!Q:Q,"ERROR",0,1)</f>
        <v>8</v>
      </c>
      <c r="R76" s="9" t="str">
        <f>_xlfn.XLOOKUP($E76,'Copy of Raw Data'!$E:$E,'Copy of Raw Data'!R:R,"ERROR",0,1)</f>
        <v>oz</v>
      </c>
      <c r="S76" s="17">
        <f t="shared" si="6"/>
        <v>2.30625</v>
      </c>
      <c r="T76" s="9" t="str">
        <f t="array" ref="T76">_xlfn.IFS(AND(S76&gt;0,S76&lt;=0.05),"0 to 0.05",AND(S76&gt;0.05,S76&lt;=0.1),"0.05 to 0.1",AND(S76&gt;0.1,S76&lt;=0.2),"0.1 to 0.2",AND(S76&gt;0.2,S76&lt;=0.3),"0.2 to 0.3",AND(S76&gt;0.3,S76&lt;=0.4),"0.3 to 0.4",AND(S76&gt;0.4,S76&lt;=0.5),"0.4 to 0.5",AND(S76&gt;0.5,S76&lt;=0.75),"0.5 to 0.75",AND(S76&gt;0.75,S76&lt;=1),"0.75 to 1",AND(S76&gt;1,S76&lt;=2),"1 to 2",AND(S76&gt;2,S76&lt;=3),"2 to 3",AND(S76&gt;3,S76&lt;=4),"3 to 4",AND(S76&gt;4,S76&lt;=5),"4 to 5",AND(S76&gt;5,S76&lt;=10),"5 to 10",S76&gt;10,"10+")</f>
        <v>2 to 3</v>
      </c>
      <c r="U76" s="17"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0.05 to 0.1</v>
      </c>
      <c r="V76" s="17">
        <f t="shared" si="8"/>
        <v>0.0855174163003044</v>
      </c>
      <c r="W76" s="17"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0.05 to 0.1</v>
      </c>
      <c r="X76" s="17">
        <f t="shared" si="9"/>
        <v>0.0779928982076429</v>
      </c>
      <c r="Y76" s="9"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6 to 8</v>
      </c>
      <c r="Z76" s="17">
        <f t="array" ref="Z76">_xlfn.IFS(AA76="oz",_xlfn.IFS(R76="oz",Q76,R76="fl oz",Q76*1.04,R76="ml",Q76*0.0338),AA76="fl oz",_xlfn.IFS(R76="oz",Q76/1.04,R76="fl oz",Q76,R76="ml",Q76*0.0338/1.04),AA76="ml",_xlfn.IFS(R76="oz",Q76/0.0338,R76="fl oz",Q76*1.04/0.0338,R76="ml",Q76))</f>
        <v>8</v>
      </c>
      <c r="AA76" s="9" t="str">
        <f>_xlfn.XLOOKUP($E76,'Copy of Raw Data'!$E:$E,'Copy of Raw Data'!AA:AA,"ERROR",0,1)</f>
        <v>oz</v>
      </c>
      <c r="AB76" s="9"/>
      <c r="AC76" s="9"/>
      <c r="AD76" s="9"/>
      <c r="AE76" s="9"/>
      <c r="AF76" s="9"/>
    </row>
    <row r="77" hidden="1" spans="1:32">
      <c r="A77" s="9" t="str">
        <f>_xlfn.XLOOKUP($E77,'Copy of Raw Data'!$E:$E,'Copy of Raw Data'!A:A,"ERROR",0,1)</f>
        <v>US</v>
      </c>
      <c r="B77" s="9" t="str">
        <f>_xlfn.XLOOKUP($E77,'Copy of Raw Data'!$E:$E,'Copy of Raw Data'!B:B,"ERROR",0,1)</f>
        <v>Hair Mousses</v>
      </c>
      <c r="C77" s="9" t="str">
        <f>_xlfn.XLOOKUP($E77,'Copy of Raw Data'!$E:$E,'Copy of Raw Data'!C:C,"ERROR",0,1)</f>
        <v>rusk</v>
      </c>
      <c r="D77" s="9" t="str">
        <f>_xlfn.XLOOKUP($E77,'Copy of Raw Data'!$E:$E,'Copy of Raw Data'!D:D,"ERROR",0,1)</f>
        <v>www.amazon.com/dp/B002RS6J4E</v>
      </c>
      <c r="E77" s="9" t="s">
        <v>313</v>
      </c>
      <c r="F77" s="9" t="str">
        <f>_xlfn.XLOOKUP($E77,'Copy of Raw Data'!$E:$E,'Copy of Raw Data'!F:F,"ERROR",0,1)</f>
        <v>RUSK Designer Collection Mousse Maximum Volume and Control, Firm-Holding Styling Mousse, 8.8 Ounce</v>
      </c>
      <c r="G77" s="9">
        <f>_xlfn.XLOOKUP($E77,'Copy of Raw Data'!$E:$E,'Copy of Raw Data'!G:G,"ERROR",0,1)</f>
        <v>4688</v>
      </c>
      <c r="H77" s="9">
        <f>_xlfn.XLOOKUP($E77,'Copy of Raw Data'!$E:$E,'Copy of Raw Data'!H:H,"ERROR",0,1)</f>
        <v>67484.3</v>
      </c>
      <c r="I77" s="9">
        <f>_xlfn.XLOOKUP($E77,'Copy of Raw Data'!$E:$E,'Copy of Raw Data'!I:I,"ERROR",0,1)</f>
        <v>0.00282313237088044</v>
      </c>
      <c r="J77" s="9" t="str">
        <f>_xlfn.XLOOKUP($E77,'Copy of Raw Data'!$E:$E,'Copy of Raw Data'!J:J,"ERROR",0,1)</f>
        <v>No</v>
      </c>
      <c r="K77" s="15"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15 to 20</v>
      </c>
      <c r="L77" s="9">
        <f>_xlfn.XLOOKUP($E77,'Copy of Raw Data'!$E:$E,'Copy of Raw Data'!L:L,"ERROR",0,1)</f>
        <v>16.39</v>
      </c>
      <c r="M77" s="15"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15 to 20</v>
      </c>
      <c r="N77" s="9">
        <f>_xlfn.XLOOKUP($E77,'Copy of Raw Data'!$E:$E,'Copy of Raw Data'!N:N,"ERROR",0,1)</f>
        <v>17.44</v>
      </c>
      <c r="O77" s="15"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6% to 8%</v>
      </c>
      <c r="P77" s="16">
        <f t="shared" si="7"/>
        <v>0.0602064220183487</v>
      </c>
      <c r="Q77" s="9">
        <f>_xlfn.XLOOKUP($E77,'Copy of Raw Data'!$E:$E,'Copy of Raw Data'!Q:Q,"ERROR",0,1)</f>
        <v>8.8</v>
      </c>
      <c r="R77" s="9" t="str">
        <f>_xlfn.XLOOKUP($E77,'Copy of Raw Data'!$E:$E,'Copy of Raw Data'!R:R,"ERROR",0,1)</f>
        <v>oz</v>
      </c>
      <c r="S77" s="17">
        <f t="shared" si="6"/>
        <v>1.8625</v>
      </c>
      <c r="T77" s="9" t="str">
        <f t="array" ref="T77">_xlfn.IFS(AND(S77&gt;0,S77&lt;=0.05),"0 to 0.05",AND(S77&gt;0.05,S77&lt;=0.1),"0.05 to 0.1",AND(S77&gt;0.1,S77&lt;=0.2),"0.1 to 0.2",AND(S77&gt;0.2,S77&lt;=0.3),"0.2 to 0.3",AND(S77&gt;0.3,S77&lt;=0.4),"0.3 to 0.4",AND(S77&gt;0.4,S77&lt;=0.5),"0.4 to 0.5",AND(S77&gt;0.5,S77&lt;=0.75),"0.5 to 0.75",AND(S77&gt;0.75,S77&lt;=1),"0.75 to 1",AND(S77&gt;1,S77&lt;=2),"1 to 2",AND(S77&gt;2,S77&lt;=3),"2 to 3",AND(S77&gt;3,S77&lt;=4),"3 to 4",AND(S77&gt;4,S77&lt;=5),"4 to 5",AND(S77&gt;5,S77&lt;=10),"5 to 10",S77&gt;10,"10+")</f>
        <v>1 to 2</v>
      </c>
      <c r="U77" s="17"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0.05 to 0.1</v>
      </c>
      <c r="V77" s="17">
        <f t="shared" si="8"/>
        <v>0.0670212438896916</v>
      </c>
      <c r="W77" s="17"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0.05 to 0.1</v>
      </c>
      <c r="X77" s="17">
        <f t="shared" si="9"/>
        <v>0.0629861345958742</v>
      </c>
      <c r="Y77" s="9"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8 to 10</v>
      </c>
      <c r="Z77" s="17">
        <f t="array" ref="Z77">_xlfn.IFS(AA77="oz",_xlfn.IFS(R77="oz",Q77,R77="fl oz",Q77*1.04,R77="ml",Q77*0.0338),AA77="fl oz",_xlfn.IFS(R77="oz",Q77/1.04,R77="fl oz",Q77,R77="ml",Q77*0.0338/1.04),AA77="ml",_xlfn.IFS(R77="oz",Q77/0.0338,R77="fl oz",Q77*1.04/0.0338,R77="ml",Q77))</f>
        <v>8.8</v>
      </c>
      <c r="AA77" s="9" t="str">
        <f>_xlfn.XLOOKUP($E77,'Copy of Raw Data'!$E:$E,'Copy of Raw Data'!AA:AA,"ERROR",0,1)</f>
        <v>oz</v>
      </c>
      <c r="AB77" s="9"/>
      <c r="AC77" s="9"/>
      <c r="AD77" s="9"/>
      <c r="AE77" s="9"/>
      <c r="AF77" s="9"/>
    </row>
    <row r="78" hidden="1" spans="1:32">
      <c r="A78" s="9" t="str">
        <f>_xlfn.XLOOKUP($E78,'Copy of Raw Data'!$E:$E,'Copy of Raw Data'!A:A,"ERROR",0,1)</f>
        <v>US</v>
      </c>
      <c r="B78" s="9" t="str">
        <f>_xlfn.XLOOKUP($E78,'Copy of Raw Data'!$E:$E,'Copy of Raw Data'!B:B,"ERROR",0,1)</f>
        <v>Hair Mousses</v>
      </c>
      <c r="C78" s="9" t="str">
        <f>_xlfn.XLOOKUP($E78,'Copy of Raw Data'!$E:$E,'Copy of Raw Data'!C:C,"ERROR",0,1)</f>
        <v>Boldify</v>
      </c>
      <c r="D78" s="9" t="str">
        <f>_xlfn.XLOOKUP($E78,'Copy of Raw Data'!$E:$E,'Copy of Raw Data'!D:D,"ERROR",0,1)</f>
        <v>www.amazon.com/dp/B0739NH8XC</v>
      </c>
      <c r="E78" s="9" t="s">
        <v>317</v>
      </c>
      <c r="F78" s="9" t="str">
        <f>_xlfn.XLOOKUP($E78,'Copy of Raw Data'!$E:$E,'Copy of Raw Data'!F:F,"ERROR",0,1)</f>
        <v>Boldify Spray Root Booster - Volumizing Mousse for Fine Hair - Root Lifter Hair Products, Texture Spray Hair Styling Products for Root Boost &amp; Volume, Stylist Recommended - 8oz</v>
      </c>
      <c r="G78" s="9">
        <f>_xlfn.XLOOKUP($E78,'Copy of Raw Data'!$E:$E,'Copy of Raw Data'!G:G,"ERROR",0,1)</f>
        <v>2693</v>
      </c>
      <c r="H78" s="9">
        <f>_xlfn.XLOOKUP($E78,'Copy of Raw Data'!$E:$E,'Copy of Raw Data'!H:H,"ERROR",0,1)</f>
        <v>66403.91</v>
      </c>
      <c r="I78" s="9">
        <f>_xlfn.XLOOKUP($E78,'Copy of Raw Data'!$E:$E,'Copy of Raw Data'!I:I,"ERROR",0,1)</f>
        <v>0.0027706919485392</v>
      </c>
      <c r="J78" s="9" t="str">
        <f>_xlfn.XLOOKUP($E78,'Copy of Raw Data'!$E:$E,'Copy of Raw Data'!J:J,"ERROR",0,1)</f>
        <v>No</v>
      </c>
      <c r="K78" s="15"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20 to 30</v>
      </c>
      <c r="L78" s="9">
        <f>_xlfn.XLOOKUP($E78,'Copy of Raw Data'!$E:$E,'Copy of Raw Data'!L:L,"ERROR",0,1)</f>
        <v>24.81</v>
      </c>
      <c r="M78" s="15"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 to 30</v>
      </c>
      <c r="N78" s="9">
        <f>_xlfn.XLOOKUP($E78,'Copy of Raw Data'!$E:$E,'Copy of Raw Data'!N:N,"ERROR",0,1)</f>
        <v>27.45</v>
      </c>
      <c r="O78" s="15"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8% to 10%</v>
      </c>
      <c r="P78" s="16">
        <f t="shared" si="7"/>
        <v>0.0961748633879782</v>
      </c>
      <c r="Q78" s="9">
        <f>_xlfn.XLOOKUP($E78,'Copy of Raw Data'!$E:$E,'Copy of Raw Data'!Q:Q,"ERROR",0,1)</f>
        <v>8</v>
      </c>
      <c r="R78" s="9" t="str">
        <f>_xlfn.XLOOKUP($E78,'Copy of Raw Data'!$E:$E,'Copy of Raw Data'!R:R,"ERROR",0,1)</f>
        <v>oz</v>
      </c>
      <c r="S78" s="17">
        <f t="shared" si="6"/>
        <v>3.10125</v>
      </c>
      <c r="T78" s="9" t="str">
        <f t="array" ref="T78">_xlfn.IFS(AND(S78&gt;0,S78&lt;=0.05),"0 to 0.05",AND(S78&gt;0.05,S78&lt;=0.1),"0.05 to 0.1",AND(S78&gt;0.1,S78&lt;=0.2),"0.1 to 0.2",AND(S78&gt;0.2,S78&lt;=0.3),"0.2 to 0.3",AND(S78&gt;0.3,S78&lt;=0.4),"0.3 to 0.4",AND(S78&gt;0.4,S78&lt;=0.5),"0.4 to 0.5",AND(S78&gt;0.5,S78&lt;=0.75),"0.5 to 0.75",AND(S78&gt;0.75,S78&lt;=1),"0.75 to 1",AND(S78&gt;1,S78&lt;=2),"1 to 2",AND(S78&gt;2,S78&lt;=3),"2 to 3",AND(S78&gt;3,S78&lt;=4),"3 to 4",AND(S78&gt;4,S78&lt;=5),"4 to 5",AND(S78&gt;5,S78&lt;=10),"5 to 10",S78&gt;10,"10+")</f>
        <v>3 to 4</v>
      </c>
      <c r="U78" s="17"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0.1 to 0.2</v>
      </c>
      <c r="V78" s="17">
        <f t="shared" si="8"/>
        <v>0.116038214406493</v>
      </c>
      <c r="W78" s="17"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0.1 to 0.2</v>
      </c>
      <c r="X78" s="17">
        <f t="shared" si="9"/>
        <v>0.104878254988164</v>
      </c>
      <c r="Y78" s="9"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6 to 8</v>
      </c>
      <c r="Z78" s="17">
        <f t="array" ref="Z78">_xlfn.IFS(AA78="oz",_xlfn.IFS(R78="oz",Q78,R78="fl oz",Q78*1.04,R78="ml",Q78*0.0338),AA78="fl oz",_xlfn.IFS(R78="oz",Q78/1.04,R78="fl oz",Q78,R78="ml",Q78*0.0338/1.04),AA78="ml",_xlfn.IFS(R78="oz",Q78/0.0338,R78="fl oz",Q78*1.04/0.0338,R78="ml",Q78))</f>
        <v>8</v>
      </c>
      <c r="AA78" s="9" t="str">
        <f>_xlfn.XLOOKUP($E78,'Copy of Raw Data'!$E:$E,'Copy of Raw Data'!AA:AA,"ERROR",0,1)</f>
        <v>oz</v>
      </c>
      <c r="AB78" s="9"/>
      <c r="AC78" s="9"/>
      <c r="AD78" s="9"/>
      <c r="AE78" s="9"/>
      <c r="AF78" s="9"/>
    </row>
    <row r="79" hidden="1" spans="1:32">
      <c r="A79" s="9" t="str">
        <f>_xlfn.XLOOKUP($E79,'Copy of Raw Data'!$E:$E,'Copy of Raw Data'!A:A,"ERROR",0,1)</f>
        <v>US</v>
      </c>
      <c r="B79" s="9" t="str">
        <f>_xlfn.XLOOKUP($E79,'Copy of Raw Data'!$E:$E,'Copy of Raw Data'!B:B,"ERROR",0,1)</f>
        <v>Hair Mousses</v>
      </c>
      <c r="C79" s="9" t="str">
        <f>_xlfn.XLOOKUP($E79,'Copy of Raw Data'!$E:$E,'Copy of Raw Data'!C:C,"ERROR",0,1)</f>
        <v>matrix</v>
      </c>
      <c r="D79" s="9" t="str">
        <f>_xlfn.XLOOKUP($E79,'Copy of Raw Data'!$E:$E,'Copy of Raw Data'!D:D,"ERROR",0,1)</f>
        <v>www.amazon.com/dp/B01540AD2U</v>
      </c>
      <c r="E79" s="9" t="s">
        <v>321</v>
      </c>
      <c r="F79" s="9" t="str">
        <f>_xlfn.XLOOKUP($E79,'Copy of Raw Data'!$E:$E,'Copy of Raw Data'!F:F,"ERROR",0,1)</f>
        <v>Matrix High Amplify Foam Volumizer Full Bodifying Mousse | Lightweight Lasting Volume | For Fine, Limp Hair | Conditioning Shine | Adds Thickness | Salon Hair Styling | Packaging May Vary | 8.3 Oz.</v>
      </c>
      <c r="G79" s="9">
        <f>_xlfn.XLOOKUP($E79,'Copy of Raw Data'!$E:$E,'Copy of Raw Data'!G:G,"ERROR",0,1)</f>
        <v>3160</v>
      </c>
      <c r="H79" s="9">
        <f>_xlfn.XLOOKUP($E79,'Copy of Raw Data'!$E:$E,'Copy of Raw Data'!H:H,"ERROR",0,1)</f>
        <v>65170.44</v>
      </c>
      <c r="I79" s="9">
        <f>_xlfn.XLOOKUP($E79,'Copy of Raw Data'!$E:$E,'Copy of Raw Data'!I:I,"ERROR",0,1)</f>
        <v>0.00271992872520674</v>
      </c>
      <c r="J79" s="9" t="str">
        <f>_xlfn.XLOOKUP($E79,'Copy of Raw Data'!$E:$E,'Copy of Raw Data'!J:J,"ERROR",0,1)</f>
        <v>No</v>
      </c>
      <c r="K79" s="15"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20 to 30</v>
      </c>
      <c r="L79" s="9">
        <f>_xlfn.XLOOKUP($E79,'Copy of Raw Data'!$E:$E,'Copy of Raw Data'!L:L,"ERROR",0,1)</f>
        <v>20.75</v>
      </c>
      <c r="M79" s="15"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20 to 30</v>
      </c>
      <c r="N79" s="9">
        <f>_xlfn.XLOOKUP($E79,'Copy of Raw Data'!$E:$E,'Copy of Raw Data'!N:N,"ERROR",0,1)</f>
        <v>22</v>
      </c>
      <c r="O79" s="15"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4% to 6%</v>
      </c>
      <c r="P79" s="16">
        <f t="shared" si="7"/>
        <v>0.0568181818181818</v>
      </c>
      <c r="Q79" s="9">
        <f>_xlfn.XLOOKUP($E79,'Copy of Raw Data'!$E:$E,'Copy of Raw Data'!Q:Q,"ERROR",0,1)</f>
        <v>8.3</v>
      </c>
      <c r="R79" s="9" t="str">
        <f>_xlfn.XLOOKUP($E79,'Copy of Raw Data'!$E:$E,'Copy of Raw Data'!R:R,"ERROR",0,1)</f>
        <v>oz</v>
      </c>
      <c r="S79" s="17">
        <f t="shared" si="6"/>
        <v>2.5</v>
      </c>
      <c r="T79" s="9" t="str">
        <f t="array" ref="T79">_xlfn.IFS(AND(S79&gt;0,S79&lt;=0.05),"0 to 0.05",AND(S79&gt;0.05,S79&lt;=0.1),"0.05 to 0.1",AND(S79&gt;0.1,S79&lt;=0.2),"0.1 to 0.2",AND(S79&gt;0.2,S79&lt;=0.3),"0.2 to 0.3",AND(S79&gt;0.3,S79&lt;=0.4),"0.3 to 0.4",AND(S79&gt;0.4,S79&lt;=0.5),"0.4 to 0.5",AND(S79&gt;0.5,S79&lt;=0.75),"0.5 to 0.75",AND(S79&gt;0.75,S79&lt;=1),"0.75 to 1",AND(S79&gt;1,S79&lt;=2),"1 to 2",AND(S79&gt;2,S79&lt;=3),"2 to 3",AND(S79&gt;3,S79&lt;=4),"3 to 4",AND(S79&gt;4,S79&lt;=5),"4 to 5",AND(S79&gt;5,S79&lt;=10),"5 to 10",S79&gt;10,"10+")</f>
        <v>2 to 3</v>
      </c>
      <c r="U79" s="17"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7">
        <f t="shared" si="8"/>
        <v>0.0896382282596738</v>
      </c>
      <c r="W79" s="17"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7">
        <f t="shared" si="9"/>
        <v>0.084545147108556</v>
      </c>
      <c r="Y79" s="9"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8 to 10</v>
      </c>
      <c r="Z79" s="17">
        <f t="array" ref="Z79">_xlfn.IFS(AA79="oz",_xlfn.IFS(R79="oz",Q79,R79="fl oz",Q79*1.04,R79="ml",Q79*0.0338),AA79="fl oz",_xlfn.IFS(R79="oz",Q79/1.04,R79="fl oz",Q79,R79="ml",Q79*0.0338/1.04),AA79="ml",_xlfn.IFS(R79="oz",Q79/0.0338,R79="fl oz",Q79*1.04/0.0338,R79="ml",Q79))</f>
        <v>8.3</v>
      </c>
      <c r="AA79" s="9" t="str">
        <f>_xlfn.XLOOKUP($E79,'Copy of Raw Data'!$E:$E,'Copy of Raw Data'!AA:AA,"ERROR",0,1)</f>
        <v>oz</v>
      </c>
      <c r="AB79" s="9"/>
      <c r="AC79" s="9"/>
      <c r="AD79" s="9"/>
      <c r="AE79" s="9"/>
      <c r="AF79" s="9"/>
    </row>
    <row r="80" hidden="1" spans="1:32">
      <c r="A80" s="9" t="str">
        <f>_xlfn.XLOOKUP($E80,'Copy of Raw Data'!$E:$E,'Copy of Raw Data'!A:A,"ERROR",0,1)</f>
        <v>US</v>
      </c>
      <c r="B80" s="9" t="str">
        <f>_xlfn.XLOOKUP($E80,'Copy of Raw Data'!$E:$E,'Copy of Raw Data'!B:B,"ERROR",0,1)</f>
        <v>Hair Mousses</v>
      </c>
      <c r="C80" s="9" t="str">
        <f>_xlfn.XLOOKUP($E80,'Copy of Raw Data'!$E:$E,'Copy of Raw Data'!C:C,"ERROR",0,1)</f>
        <v>Suave</v>
      </c>
      <c r="D80" s="9" t="str">
        <f>_xlfn.XLOOKUP($E80,'Copy of Raw Data'!$E:$E,'Copy of Raw Data'!D:D,"ERROR",0,1)</f>
        <v>www.amazon.com/dp/B004DBXKWW</v>
      </c>
      <c r="E80" s="9" t="s">
        <v>325</v>
      </c>
      <c r="F80" s="9" t="str">
        <f>_xlfn.XLOOKUP($E80,'Copy of Raw Data'!$E:$E,'Copy of Raw Data'!F:F,"ERROR",0,1)</f>
        <v>Suave Professionals Mousse Captivating Curls 7 oz, Cream</v>
      </c>
      <c r="G80" s="9">
        <f>_xlfn.XLOOKUP($E80,'Copy of Raw Data'!$E:$E,'Copy of Raw Data'!G:G,"ERROR",0,1)</f>
        <v>16080</v>
      </c>
      <c r="H80" s="9">
        <f>_xlfn.XLOOKUP($E80,'Copy of Raw Data'!$E:$E,'Copy of Raw Data'!H:H,"ERROR",0,1)</f>
        <v>63976.42</v>
      </c>
      <c r="I80" s="9">
        <f>_xlfn.XLOOKUP($E80,'Copy of Raw Data'!$E:$E,'Copy of Raw Data'!I:I,"ERROR",0,1)</f>
        <v>0.00266449315279785</v>
      </c>
      <c r="J80" s="9" t="str">
        <f>_xlfn.XLOOKUP($E80,'Copy of Raw Data'!$E:$E,'Copy of Raw Data'!J:J,"ERROR",0,1)</f>
        <v>No</v>
      </c>
      <c r="K80" s="15"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0 to 5</v>
      </c>
      <c r="L80" s="9">
        <f>_xlfn.XLOOKUP($E80,'Copy of Raw Data'!$E:$E,'Copy of Raw Data'!L:L,"ERROR",0,1)</f>
        <v>3.98</v>
      </c>
      <c r="M80" s="15"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 to 10</v>
      </c>
      <c r="N80" s="9">
        <f>_xlfn.XLOOKUP($E80,'Copy of Raw Data'!$E:$E,'Copy of Raw Data'!N:N,"ERROR",0,1)</f>
        <v>5.37</v>
      </c>
      <c r="O80" s="15"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25% to 30%</v>
      </c>
      <c r="P80" s="16">
        <f t="shared" si="7"/>
        <v>0.258845437616387</v>
      </c>
      <c r="Q80" s="9">
        <f>_xlfn.XLOOKUP($E80,'Copy of Raw Data'!$E:$E,'Copy of Raw Data'!Q:Q,"ERROR",0,1)</f>
        <v>7</v>
      </c>
      <c r="R80" s="9" t="str">
        <f>_xlfn.XLOOKUP($E80,'Copy of Raw Data'!$E:$E,'Copy of Raw Data'!R:R,"ERROR",0,1)</f>
        <v>oz</v>
      </c>
      <c r="S80" s="17">
        <f t="shared" si="6"/>
        <v>0.568571428571429</v>
      </c>
      <c r="T80" s="9" t="str">
        <f t="array" ref="T80">_xlfn.IFS(AND(S80&gt;0,S80&lt;=0.05),"0 to 0.05",AND(S80&gt;0.05,S80&lt;=0.1),"0.05 to 0.1",AND(S80&gt;0.1,S80&lt;=0.2),"0.1 to 0.2",AND(S80&gt;0.2,S80&lt;=0.3),"0.2 to 0.3",AND(S80&gt;0.3,S80&lt;=0.4),"0.3 to 0.4",AND(S80&gt;0.4,S80&lt;=0.5),"0.4 to 0.5",AND(S80&gt;0.5,S80&lt;=0.75),"0.5 to 0.75",AND(S80&gt;0.75,S80&lt;=1),"0.75 to 1",AND(S80&gt;1,S80&lt;=2),"1 to 2",AND(S80&gt;2,S80&lt;=3),"2 to 3",AND(S80&gt;3,S80&lt;=4),"3 to 4",AND(S80&gt;4,S80&lt;=5),"4 to 5",AND(S80&gt;5,S80&lt;=10),"5 to 10",S80&gt;10,"10+")</f>
        <v>0.5 to 0.75</v>
      </c>
      <c r="U80" s="17"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 to 0.05</v>
      </c>
      <c r="V80" s="17">
        <f t="shared" si="8"/>
        <v>0.0259432822841683</v>
      </c>
      <c r="W80" s="17"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 to 0.05</v>
      </c>
      <c r="X80" s="17">
        <f t="shared" si="9"/>
        <v>0.0192279820281173</v>
      </c>
      <c r="Y80" s="9"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6 to 8</v>
      </c>
      <c r="Z80" s="17">
        <f t="array" ref="Z80">_xlfn.IFS(AA80="oz",_xlfn.IFS(R80="oz",Q80,R80="fl oz",Q80*1.04,R80="ml",Q80*0.0338),AA80="fl oz",_xlfn.IFS(R80="oz",Q80/1.04,R80="fl oz",Q80,R80="ml",Q80*0.0338/1.04),AA80="ml",_xlfn.IFS(R80="oz",Q80/0.0338,R80="fl oz",Q80*1.04/0.0338,R80="ml",Q80))</f>
        <v>7</v>
      </c>
      <c r="AA80" s="9" t="str">
        <f>_xlfn.XLOOKUP($E80,'Copy of Raw Data'!$E:$E,'Copy of Raw Data'!AA:AA,"ERROR",0,1)</f>
        <v>oz</v>
      </c>
      <c r="AB80" s="9"/>
      <c r="AC80" s="9"/>
      <c r="AD80" s="9"/>
      <c r="AE80" s="9"/>
      <c r="AF80" s="9"/>
    </row>
    <row r="81" hidden="1" spans="1:32">
      <c r="A81" s="9" t="str">
        <f>_xlfn.XLOOKUP($E81,'Copy of Raw Data'!$E:$E,'Copy of Raw Data'!A:A,"ERROR",0,1)</f>
        <v>US</v>
      </c>
      <c r="B81" s="9" t="str">
        <f>_xlfn.XLOOKUP($E81,'Copy of Raw Data'!$E:$E,'Copy of Raw Data'!B:B,"ERROR",0,1)</f>
        <v>Hair Mousses</v>
      </c>
      <c r="C81" s="9" t="str">
        <f>_xlfn.XLOOKUP($E81,'Copy of Raw Data'!$E:$E,'Copy of Raw Data'!C:C,"ERROR",0,1)</f>
        <v>Camille Rose</v>
      </c>
      <c r="D81" s="9" t="str">
        <f>_xlfn.XLOOKUP($E81,'Copy of Raw Data'!$E:$E,'Copy of Raw Data'!D:D,"ERROR",0,1)</f>
        <v>www.amazon.com/dp/B0933PJLR3</v>
      </c>
      <c r="E81" s="9" t="s">
        <v>329</v>
      </c>
      <c r="F81" s="9" t="str">
        <f>_xlfn.XLOOKUP($E81,'Copy of Raw Data'!$E:$E,'Copy of Raw Data'!F:F,"ERROR",0,1)</f>
        <v>Camille Rose Spiked Honey Mousse 4-in-1 Hair Styler to Define Curls and Hold Styles Into Place while Nourishing and Adding Shine | With Honey and Nettle Root</v>
      </c>
      <c r="G81" s="9">
        <f>_xlfn.XLOOKUP($E81,'Copy of Raw Data'!$E:$E,'Copy of Raw Data'!G:G,"ERROR",0,1)</f>
        <v>5266</v>
      </c>
      <c r="H81" s="9">
        <f>_xlfn.XLOOKUP($E81,'Copy of Raw Data'!$E:$E,'Copy of Raw Data'!H:H,"ERROR",0,1)</f>
        <v>62672.5</v>
      </c>
      <c r="I81" s="9">
        <f>_xlfn.XLOOKUP($E81,'Copy of Raw Data'!$E:$E,'Copy of Raw Data'!I:I,"ERROR",0,1)</f>
        <v>0.00259056460130556</v>
      </c>
      <c r="J81" s="9" t="str">
        <f>_xlfn.XLOOKUP($E81,'Copy of Raw Data'!$E:$E,'Copy of Raw Data'!J:J,"ERROR",0,1)</f>
        <v>No</v>
      </c>
      <c r="K81" s="15"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 to 15</v>
      </c>
      <c r="L81" s="9">
        <f>_xlfn.XLOOKUP($E81,'Copy of Raw Data'!$E:$E,'Copy of Raw Data'!L:L,"ERROR",0,1)</f>
        <v>11.82</v>
      </c>
      <c r="M81" s="15"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10 to 15</v>
      </c>
      <c r="N81" s="9">
        <f>_xlfn.XLOOKUP($E81,'Copy of Raw Data'!$E:$E,'Copy of Raw Data'!N:N,"ERROR",0,1)</f>
        <v>12.21</v>
      </c>
      <c r="O81" s="15"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2% to 4%</v>
      </c>
      <c r="P81" s="16">
        <f t="shared" si="7"/>
        <v>0.031941031941032</v>
      </c>
      <c r="Q81" s="9">
        <f>_xlfn.XLOOKUP($E81,'Copy of Raw Data'!$E:$E,'Copy of Raw Data'!Q:Q,"ERROR",0,1)</f>
        <v>8</v>
      </c>
      <c r="R81" s="9" t="str">
        <f>_xlfn.XLOOKUP($E81,'Copy of Raw Data'!$E:$E,'Copy of Raw Data'!R:R,"ERROR",0,1)</f>
        <v>fl oz</v>
      </c>
      <c r="S81" s="17">
        <f t="shared" si="6"/>
        <v>1.42067307692308</v>
      </c>
      <c r="T81" s="9" t="str">
        <f t="array" ref="T81">_xlfn.IFS(AND(S81&gt;0,S81&lt;=0.05),"0 to 0.05",AND(S81&gt;0.05,S81&lt;=0.1),"0.05 to 0.1",AND(S81&gt;0.1,S81&lt;=0.2),"0.1 to 0.2",AND(S81&gt;0.2,S81&lt;=0.3),"0.2 to 0.3",AND(S81&gt;0.3,S81&lt;=0.4),"0.3 to 0.4",AND(S81&gt;0.4,S81&lt;=0.5),"0.4 to 0.5",AND(S81&gt;0.5,S81&lt;=0.75),"0.5 to 0.75",AND(S81&gt;0.75,S81&lt;=1),"0.75 to 1",AND(S81&gt;1,S81&lt;=2),"1 to 2",AND(S81&gt;2,S81&lt;=3),"2 to 3",AND(S81&gt;3,S81&lt;=4),"3 to 4",AND(S81&gt;4,S81&lt;=5),"4 to 5",AND(S81&gt;5,S81&lt;=10),"5 to 10",S81&gt;10,"10+")</f>
        <v>1 to 2</v>
      </c>
      <c r="U81" s="17"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 to 0.05</v>
      </c>
      <c r="V81" s="17">
        <f t="shared" si="8"/>
        <v>0.049629627220936</v>
      </c>
      <c r="W81" s="17"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 to 0.05</v>
      </c>
      <c r="X81" s="17">
        <f t="shared" si="9"/>
        <v>0.0480444057126506</v>
      </c>
      <c r="Y81" s="9"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8 to 10</v>
      </c>
      <c r="Z81" s="17">
        <f t="array" ref="Z81">_xlfn.IFS(AA81="oz",_xlfn.IFS(R81="oz",Q81,R81="fl oz",Q81*1.04,R81="ml",Q81*0.0338),AA81="fl oz",_xlfn.IFS(R81="oz",Q81/1.04,R81="fl oz",Q81,R81="ml",Q81*0.0338/1.04),AA81="ml",_xlfn.IFS(R81="oz",Q81/0.0338,R81="fl oz",Q81*1.04/0.0338,R81="ml",Q81))</f>
        <v>8.32</v>
      </c>
      <c r="AA81" s="9" t="str">
        <f>_xlfn.XLOOKUP($E81,'Copy of Raw Data'!$E:$E,'Copy of Raw Data'!AA:AA,"ERROR",0,1)</f>
        <v>oz</v>
      </c>
      <c r="AB81" s="9"/>
      <c r="AC81" s="9"/>
      <c r="AD81" s="9"/>
      <c r="AE81" s="9"/>
      <c r="AF81" s="9"/>
    </row>
    <row r="82" hidden="1" spans="1:32">
      <c r="A82" s="9" t="str">
        <f>_xlfn.XLOOKUP($E82,'Copy of Raw Data'!$E:$E,'Copy of Raw Data'!A:A,"ERROR",0,1)</f>
        <v>US</v>
      </c>
      <c r="B82" s="9" t="str">
        <f>_xlfn.XLOOKUP($E82,'Copy of Raw Data'!$E:$E,'Copy of Raw Data'!B:B,"ERROR",0,1)</f>
        <v>Hair Mousses</v>
      </c>
      <c r="C82" s="9" t="str">
        <f>_xlfn.XLOOKUP($E82,'Copy of Raw Data'!$E:$E,'Copy of Raw Data'!C:C,"ERROR",0,1)</f>
        <v>sexyhair</v>
      </c>
      <c r="D82" s="9" t="str">
        <f>_xlfn.XLOOKUP($E82,'Copy of Raw Data'!$E:$E,'Copy of Raw Data'!D:D,"ERROR",0,1)</f>
        <v>www.amazon.com/dp/B08D4P2VSH</v>
      </c>
      <c r="E82" s="9" t="s">
        <v>332</v>
      </c>
      <c r="F82" s="9" t="str">
        <f>_xlfn.XLOOKUP($E82,'Copy of Raw Data'!$E:$E,'Copy of Raw Data'!F:F,"ERROR",0,1)</f>
        <v>SexyHair Big Spray &amp; Play Volumizing Hairspray | Hold and Shine | Up to 72 Hour Humidity Resistance | All Hair Types</v>
      </c>
      <c r="G82" s="9">
        <f>_xlfn.XLOOKUP($E82,'Copy of Raw Data'!$E:$E,'Copy of Raw Data'!G:G,"ERROR",0,1)</f>
        <v>6669</v>
      </c>
      <c r="H82" s="9">
        <f>_xlfn.XLOOKUP($E82,'Copy of Raw Data'!$E:$E,'Copy of Raw Data'!H:H,"ERROR",0,1)</f>
        <v>60933.6</v>
      </c>
      <c r="I82" s="9">
        <f>_xlfn.XLOOKUP($E82,'Copy of Raw Data'!$E:$E,'Copy of Raw Data'!I:I,"ERROR",0,1)</f>
        <v>0.00247895965534985</v>
      </c>
      <c r="J82" s="9" t="str">
        <f>_xlfn.XLOOKUP($E82,'Copy of Raw Data'!$E:$E,'Copy of Raw Data'!J:J,"ERROR",0,1)</f>
        <v>No</v>
      </c>
      <c r="K82" s="15"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5 to 10</v>
      </c>
      <c r="L82" s="9">
        <f>_xlfn.XLOOKUP($E82,'Copy of Raw Data'!$E:$E,'Copy of Raw Data'!L:L,"ERROR",0,1)</f>
        <v>9.13</v>
      </c>
      <c r="M82" s="15"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5 to 10</v>
      </c>
      <c r="N82" s="9">
        <f>_xlfn.XLOOKUP($E82,'Copy of Raw Data'!$E:$E,'Copy of Raw Data'!N:N,"ERROR",0,1)</f>
        <v>9.13</v>
      </c>
      <c r="O82" s="15"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No Discount</v>
      </c>
      <c r="P82" s="16">
        <f t="shared" si="7"/>
        <v>0</v>
      </c>
      <c r="Q82" s="9">
        <f>_xlfn.XLOOKUP($E82,'Copy of Raw Data'!$E:$E,'Copy of Raw Data'!Q:Q,"ERROR",0,1)</f>
        <v>0</v>
      </c>
      <c r="R82" s="9">
        <f>_xlfn.XLOOKUP($E82,'Copy of Raw Data'!$E:$E,'Copy of Raw Data'!R:R,"ERROR",0,1)</f>
        <v>0</v>
      </c>
      <c r="S82" s="17" t="e">
        <f t="shared" si="6"/>
        <v>#N/A</v>
      </c>
      <c r="T82" s="9" t="e">
        <f t="array" ref="T82">_xlfn.IFS(AND(S82&gt;0,S82&lt;=0.05),"0 to 0.05",AND(S82&gt;0.05,S82&lt;=0.1),"0.05 to 0.1",AND(S82&gt;0.1,S82&lt;=0.2),"0.1 to 0.2",AND(S82&gt;0.2,S82&lt;=0.3),"0.2 to 0.3",AND(S82&gt;0.3,S82&lt;=0.4),"0.3 to 0.4",AND(S82&gt;0.4,S82&lt;=0.5),"0.4 to 0.5",AND(S82&gt;0.5,S82&lt;=0.75),"0.5 to 0.75",AND(S82&gt;0.75,S82&lt;=1),"0.75 to 1",AND(S82&gt;1,S82&lt;=2),"1 to 2",AND(S82&gt;2,S82&lt;=3),"2 to 3",AND(S82&gt;3,S82&lt;=4),"3 to 4",AND(S82&gt;4,S82&lt;=5),"4 to 5",AND(S82&gt;5,S82&lt;=10),"5 to 10",S82&gt;10,"10+")</f>
        <v>#N/A</v>
      </c>
      <c r="U82" s="17" t="e">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#N/A</v>
      </c>
      <c r="V82" s="17" t="e">
        <f t="shared" si="8"/>
        <v>#N/A</v>
      </c>
      <c r="W82" s="17" t="e">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#N/A</v>
      </c>
      <c r="X82" s="17" t="e">
        <f t="shared" si="9"/>
        <v>#N/A</v>
      </c>
      <c r="Y82" s="9" t="e">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#N/A</v>
      </c>
      <c r="Z82" s="17" t="e">
        <f t="array" ref="Z82">_xlfn.IFS(AA82="oz",_xlfn.IFS(R82="oz",Q82,R82="fl oz",Q82*1.04,R82="ml",Q82*0.0338),AA82="fl oz",_xlfn.IFS(R82="oz",Q82/1.04,R82="fl oz",Q82,R82="ml",Q82*0.0338/1.04),AA82="ml",_xlfn.IFS(R82="oz",Q82/0.0338,R82="fl oz",Q82*1.04/0.0338,R82="ml",Q82))</f>
        <v>#N/A</v>
      </c>
      <c r="AA82" s="9" t="str">
        <f>_xlfn.XLOOKUP($E82,'Copy of Raw Data'!$E:$E,'Copy of Raw Data'!AA:AA,"ERROR",0,1)</f>
        <v>oz</v>
      </c>
      <c r="AB82" s="9"/>
      <c r="AC82" s="9"/>
      <c r="AD82" s="9"/>
      <c r="AE82" s="9"/>
      <c r="AF82" s="9"/>
    </row>
    <row r="83" hidden="1" spans="1:32">
      <c r="A83" s="9" t="str">
        <f>_xlfn.XLOOKUP($E83,'Copy of Raw Data'!$E:$E,'Copy of Raw Data'!A:A,"ERROR",0,1)</f>
        <v>US</v>
      </c>
      <c r="B83" s="9" t="str">
        <f>_xlfn.XLOOKUP($E83,'Copy of Raw Data'!$E:$E,'Copy of Raw Data'!B:B,"ERROR",0,1)</f>
        <v>Hair Mousses</v>
      </c>
      <c r="C83" s="9" t="str">
        <f>_xlfn.XLOOKUP($E83,'Copy of Raw Data'!$E:$E,'Copy of Raw Data'!C:C,"ERROR",0,1)</f>
        <v>Unite </v>
      </c>
      <c r="D83" s="9" t="str">
        <f>_xlfn.XLOOKUP($E83,'Copy of Raw Data'!$E:$E,'Copy of Raw Data'!D:D,"ERROR",0,1)</f>
        <v>www.amazon.com/dp/B00Q923ZN2</v>
      </c>
      <c r="E83" s="9" t="s">
        <v>335</v>
      </c>
      <c r="F83" s="9" t="str">
        <f>_xlfn.XLOOKUP($E83,'Copy of Raw Data'!$E:$E,'Copy of Raw Data'!F:F,"ERROR",0,1)</f>
        <v>UNITE  Hair  ELEVATE  Mousse  - Volumizing Foam, 6 Oz (Pack of 1)</v>
      </c>
      <c r="G83" s="9">
        <f>_xlfn.XLOOKUP($E83,'Copy of Raw Data'!$E:$E,'Copy of Raw Data'!G:G,"ERROR",0,1)</f>
        <v>1967</v>
      </c>
      <c r="H83" s="9">
        <f>_xlfn.XLOOKUP($E83,'Copy of Raw Data'!$E:$E,'Copy of Raw Data'!H:H,"ERROR",0,1)</f>
        <v>58308.5</v>
      </c>
      <c r="I83" s="9">
        <f>_xlfn.XLOOKUP($E83,'Copy of Raw Data'!$E:$E,'Copy of Raw Data'!I:I,"ERROR",0,1)</f>
        <v>0.00244512530079576</v>
      </c>
      <c r="J83" s="9" t="str">
        <f>_xlfn.XLOOKUP($E83,'Copy of Raw Data'!$E:$E,'Copy of Raw Data'!J:J,"ERROR",0,1)</f>
        <v>No</v>
      </c>
      <c r="K83" s="15"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30 to 40</v>
      </c>
      <c r="L83" s="9">
        <f>_xlfn.XLOOKUP($E83,'Copy of Raw Data'!$E:$E,'Copy of Raw Data'!L:L,"ERROR",0,1)</f>
        <v>30.21</v>
      </c>
      <c r="M83" s="15"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30 to 40</v>
      </c>
      <c r="N83" s="9">
        <f>_xlfn.XLOOKUP($E83,'Copy of Raw Data'!$E:$E,'Copy of Raw Data'!N:N,"ERROR",0,1)</f>
        <v>30.58</v>
      </c>
      <c r="O83" s="15"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6">
        <f t="shared" si="7"/>
        <v>0.0120994113799868</v>
      </c>
      <c r="Q83" s="9">
        <f>_xlfn.XLOOKUP($E83,'Copy of Raw Data'!$E:$E,'Copy of Raw Data'!Q:Q,"ERROR",0,1)</f>
        <v>6</v>
      </c>
      <c r="R83" s="9" t="str">
        <f>_xlfn.XLOOKUP($E83,'Copy of Raw Data'!$E:$E,'Copy of Raw Data'!R:R,"ERROR",0,1)</f>
        <v>oz</v>
      </c>
      <c r="S83" s="17">
        <f t="shared" si="6"/>
        <v>5.035</v>
      </c>
      <c r="T83" s="9" t="str">
        <f t="array" ref="T83">_xlfn.IFS(AND(S83&gt;0,S83&lt;=0.05),"0 to 0.05",AND(S83&gt;0.05,S83&lt;=0.1),"0.05 to 0.1",AND(S83&gt;0.1,S83&lt;=0.2),"0.1 to 0.2",AND(S83&gt;0.2,S83&lt;=0.3),"0.2 to 0.3",AND(S83&gt;0.3,S83&lt;=0.4),"0.3 to 0.4",AND(S83&gt;0.4,S83&lt;=0.5),"0.4 to 0.5",AND(S83&gt;0.5,S83&lt;=0.75),"0.5 to 0.75",AND(S83&gt;0.75,S83&lt;=1),"0.75 to 1",AND(S83&gt;1,S83&lt;=2),"1 to 2",AND(S83&gt;2,S83&lt;=3),"2 to 3",AND(S83&gt;3,S83&lt;=4),"3 to 4",AND(S83&gt;4,S83&lt;=5),"4 to 5",AND(S83&gt;5,S83&lt;=10),"5 to 10",S83&gt;10,"10+")</f>
        <v>5 to 10</v>
      </c>
      <c r="U83" s="17"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0.1 to 0.2</v>
      </c>
      <c r="V83" s="17">
        <f t="shared" si="8"/>
        <v>0.172359373238643</v>
      </c>
      <c r="W83" s="17"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0.1 to 0.2</v>
      </c>
      <c r="X83" s="17">
        <f t="shared" si="9"/>
        <v>0.170273926276632</v>
      </c>
      <c r="Y83" s="9"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4 to 6</v>
      </c>
      <c r="Z83" s="17">
        <f t="array" ref="Z83">_xlfn.IFS(AA83="oz",_xlfn.IFS(R83="oz",Q83,R83="fl oz",Q83*1.04,R83="ml",Q83*0.0338),AA83="fl oz",_xlfn.IFS(R83="oz",Q83/1.04,R83="fl oz",Q83,R83="ml",Q83*0.0338/1.04),AA83="ml",_xlfn.IFS(R83="oz",Q83/0.0338,R83="fl oz",Q83*1.04/0.0338,R83="ml",Q83))</f>
        <v>6</v>
      </c>
      <c r="AA83" s="9" t="str">
        <f>_xlfn.XLOOKUP($E83,'Copy of Raw Data'!$E:$E,'Copy of Raw Data'!AA:AA,"ERROR",0,1)</f>
        <v>oz</v>
      </c>
      <c r="AB83" s="9"/>
      <c r="AC83" s="9"/>
      <c r="AD83" s="9"/>
      <c r="AE83" s="9"/>
      <c r="AF83" s="9"/>
    </row>
    <row r="84" hidden="1" spans="1:32">
      <c r="A84" s="9" t="str">
        <f>_xlfn.XLOOKUP($E84,'Copy of Raw Data'!$E:$E,'Copy of Raw Data'!A:A,"ERROR",0,1)</f>
        <v>US</v>
      </c>
      <c r="B84" s="9" t="str">
        <f>_xlfn.XLOOKUP($E84,'Copy of Raw Data'!$E:$E,'Copy of Raw Data'!B:B,"ERROR",0,1)</f>
        <v>Hair Mousses</v>
      </c>
      <c r="C84" s="9" t="str">
        <f>_xlfn.XLOOKUP($E84,'Copy of Raw Data'!$E:$E,'Copy of Raw Data'!C:C,"ERROR",0,1)</f>
        <v>redken</v>
      </c>
      <c r="D84" s="9" t="str">
        <f>_xlfn.XLOOKUP($E84,'Copy of Raw Data'!$E:$E,'Copy of Raw Data'!D:D,"ERROR",0,1)</f>
        <v>www.amazon.com/dp/B01GH1375K</v>
      </c>
      <c r="E84" s="9" t="s">
        <v>338</v>
      </c>
      <c r="F84" s="9" t="str">
        <f>_xlfn.XLOOKUP($E84,'Copy of Raw Data'!$E:$E,'Copy of Raw Data'!F:F,"ERROR",0,1)</f>
        <v>Redken Full Volume Mousse | For All Hair Types | Volumizing Hair Mousse | Adds Maximum Body &amp; Lift to Lengths and Ends | Moisturizes Hair and Protects Against Heat &amp; Damage | Medium Control</v>
      </c>
      <c r="G84" s="9">
        <f>_xlfn.XLOOKUP($E84,'Copy of Raw Data'!$E:$E,'Copy of Raw Data'!G:G,"ERROR",0,1)</f>
        <v>4424</v>
      </c>
      <c r="H84" s="9">
        <f>_xlfn.XLOOKUP($E84,'Copy of Raw Data'!$E:$E,'Copy of Raw Data'!H:H,"ERROR",0,1)</f>
        <v>57512.67</v>
      </c>
      <c r="I84" s="9">
        <f>_xlfn.XLOOKUP($E84,'Copy of Raw Data'!$E:$E,'Copy of Raw Data'!I:I,"ERROR",0,1)</f>
        <v>0.00243795522189003</v>
      </c>
      <c r="J84" s="9" t="str">
        <f>_xlfn.XLOOKUP($E84,'Copy of Raw Data'!$E:$E,'Copy of Raw Data'!J:J,"ERROR",0,1)</f>
        <v>No</v>
      </c>
      <c r="K84" s="15"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10 to 15</v>
      </c>
      <c r="L84" s="9">
        <f>_xlfn.XLOOKUP($E84,'Copy of Raw Data'!$E:$E,'Copy of Raw Data'!L:L,"ERROR",0,1)</f>
        <v>13</v>
      </c>
      <c r="M84" s="15"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10 to 15</v>
      </c>
      <c r="N84" s="9">
        <f>_xlfn.XLOOKUP($E84,'Copy of Raw Data'!$E:$E,'Copy of Raw Data'!N:N,"ERROR",0,1)</f>
        <v>13</v>
      </c>
      <c r="O84" s="15"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No Discount</v>
      </c>
      <c r="P84" s="16">
        <f t="shared" si="7"/>
        <v>0</v>
      </c>
      <c r="Q84" s="9">
        <f>_xlfn.XLOOKUP($E84,'Copy of Raw Data'!$E:$E,'Copy of Raw Data'!Q:Q,"ERROR",0,1)</f>
        <v>0</v>
      </c>
      <c r="R84" s="9">
        <f>_xlfn.XLOOKUP($E84,'Copy of Raw Data'!$E:$E,'Copy of Raw Data'!R:R,"ERROR",0,1)</f>
        <v>0</v>
      </c>
      <c r="S84" s="17" t="e">
        <f t="shared" si="6"/>
        <v>#N/A</v>
      </c>
      <c r="T84" s="9" t="e">
        <f t="array" ref="T84">_xlfn.IFS(AND(S84&gt;0,S84&lt;=0.05),"0 to 0.05",AND(S84&gt;0.05,S84&lt;=0.1),"0.05 to 0.1",AND(S84&gt;0.1,S84&lt;=0.2),"0.1 to 0.2",AND(S84&gt;0.2,S84&lt;=0.3),"0.2 to 0.3",AND(S84&gt;0.3,S84&lt;=0.4),"0.3 to 0.4",AND(S84&gt;0.4,S84&lt;=0.5),"0.4 to 0.5",AND(S84&gt;0.5,S84&lt;=0.75),"0.5 to 0.75",AND(S84&gt;0.75,S84&lt;=1),"0.75 to 1",AND(S84&gt;1,S84&lt;=2),"1 to 2",AND(S84&gt;2,S84&lt;=3),"2 to 3",AND(S84&gt;3,S84&lt;=4),"3 to 4",AND(S84&gt;4,S84&lt;=5),"4 to 5",AND(S84&gt;5,S84&lt;=10),"5 to 10",S84&gt;10,"10+")</f>
        <v>#N/A</v>
      </c>
      <c r="U84" s="17" t="e">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#N/A</v>
      </c>
      <c r="V84" s="17" t="e">
        <f t="shared" si="8"/>
        <v>#N/A</v>
      </c>
      <c r="W84" s="17" t="e">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#N/A</v>
      </c>
      <c r="X84" s="17" t="e">
        <f t="shared" si="9"/>
        <v>#N/A</v>
      </c>
      <c r="Y84" s="9" t="e">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#N/A</v>
      </c>
      <c r="Z84" s="17" t="e">
        <f t="array" ref="Z84">_xlfn.IFS(AA84="oz",_xlfn.IFS(R84="oz",Q84,R84="fl oz",Q84*1.04,R84="ml",Q84*0.0338),AA84="fl oz",_xlfn.IFS(R84="oz",Q84/1.04,R84="fl oz",Q84,R84="ml",Q84*0.0338/1.04),AA84="ml",_xlfn.IFS(R84="oz",Q84/0.0338,R84="fl oz",Q84*1.04/0.0338,R84="ml",Q84))</f>
        <v>#N/A</v>
      </c>
      <c r="AA84" s="9" t="str">
        <f>_xlfn.XLOOKUP($E84,'Copy of Raw Data'!$E:$E,'Copy of Raw Data'!AA:AA,"ERROR",0,1)</f>
        <v>oz</v>
      </c>
      <c r="AB84" s="9"/>
      <c r="AC84" s="9"/>
      <c r="AD84" s="9"/>
      <c r="AE84" s="9"/>
      <c r="AF84" s="9"/>
    </row>
    <row r="85" hidden="1" spans="1:32">
      <c r="A85" s="9" t="str">
        <f>_xlfn.XLOOKUP($E85,'Copy of Raw Data'!$E:$E,'Copy of Raw Data'!A:A,"ERROR",0,1)</f>
        <v>US</v>
      </c>
      <c r="B85" s="9" t="str">
        <f>_xlfn.XLOOKUP($E85,'Copy of Raw Data'!$E:$E,'Copy of Raw Data'!B:B,"ERROR",0,1)</f>
        <v>Hair Mousses</v>
      </c>
      <c r="C85" s="9" t="str">
        <f>_xlfn.XLOOKUP($E85,'Copy of Raw Data'!$E:$E,'Copy of Raw Data'!C:C,"ERROR",0,1)</f>
        <v>puff.me</v>
      </c>
      <c r="D85" s="9" t="str">
        <f>_xlfn.XLOOKUP($E85,'Copy of Raw Data'!$E:$E,'Copy of Raw Data'!D:D,"ERROR",0,1)</f>
        <v>www.amazon.com/dp/B0BDMYS6X3</v>
      </c>
      <c r="E85" s="9" t="s">
        <v>342</v>
      </c>
      <c r="F85" s="9" t="str">
        <f>_xlfn.XLOOKUP($E85,'Copy of Raw Data'!$E:$E,'Copy of Raw Data'!F:F,"ERROR",0,1)</f>
        <v>PUFF.ME Hair Volumizing Mousse | Lightweight &amp; Flexible Hold Hair Mousse for Curls, Waves, or Straight Hair | Paraben &amp; Sulfate-Free Hair Volumizer for Fine Hair with Vitamin B5 &amp; E, (250 mL) DesignMe</v>
      </c>
      <c r="G85" s="9">
        <f>_xlfn.XLOOKUP($E85,'Copy of Raw Data'!$E:$E,'Copy of Raw Data'!G:G,"ERROR",0,1)</f>
        <v>2083</v>
      </c>
      <c r="H85" s="9">
        <f>_xlfn.XLOOKUP($E85,'Copy of Raw Data'!$E:$E,'Copy of Raw Data'!H:H,"ERROR",0,1)</f>
        <v>57344.02</v>
      </c>
      <c r="I85" s="9">
        <f>_xlfn.XLOOKUP($E85,'Copy of Raw Data'!$E:$E,'Copy of Raw Data'!I:I,"ERROR",0,1)</f>
        <v>0.00239506441783402</v>
      </c>
      <c r="J85" s="9" t="str">
        <f>_xlfn.XLOOKUP($E85,'Copy of Raw Data'!$E:$E,'Copy of Raw Data'!J:J,"ERROR",0,1)</f>
        <v>No</v>
      </c>
      <c r="K85" s="15"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20 to 30</v>
      </c>
      <c r="L85" s="9">
        <f>_xlfn.XLOOKUP($E85,'Copy of Raw Data'!$E:$E,'Copy of Raw Data'!L:L,"ERROR",0,1)</f>
        <v>27.48</v>
      </c>
      <c r="M85" s="15"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20 to 30</v>
      </c>
      <c r="N85" s="9">
        <f>_xlfn.XLOOKUP($E85,'Copy of Raw Data'!$E:$E,'Copy of Raw Data'!N:N,"ERROR",0,1)</f>
        <v>27.58</v>
      </c>
      <c r="O85" s="15"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0% to 2%</v>
      </c>
      <c r="P85" s="16">
        <f t="shared" si="7"/>
        <v>0.00362581580855685</v>
      </c>
      <c r="Q85" s="9">
        <f>_xlfn.XLOOKUP($E85,'Copy of Raw Data'!$E:$E,'Copy of Raw Data'!Q:Q,"ERROR",0,1)</f>
        <v>250</v>
      </c>
      <c r="R85" s="9" t="str">
        <f>_xlfn.XLOOKUP($E85,'Copy of Raw Data'!$E:$E,'Copy of Raw Data'!R:R,"ERROR",0,1)</f>
        <v>ml</v>
      </c>
      <c r="S85" s="17">
        <f t="shared" si="6"/>
        <v>3.25207100591716</v>
      </c>
      <c r="T85" s="9" t="str">
        <f t="array" ref="T85">_xlfn.IFS(AND(S85&gt;0,S85&lt;=0.05),"0 to 0.05",AND(S85&gt;0.05,S85&lt;=0.1),"0.05 to 0.1",AND(S85&gt;0.1,S85&lt;=0.2),"0.1 to 0.2",AND(S85&gt;0.2,S85&lt;=0.3),"0.2 to 0.3",AND(S85&gt;0.3,S85&lt;=0.4),"0.3 to 0.4",AND(S85&gt;0.4,S85&lt;=0.5),"0.4 to 0.5",AND(S85&gt;0.5,S85&lt;=0.75),"0.5 to 0.75",AND(S85&gt;0.75,S85&lt;=1),"0.75 to 1",AND(S85&gt;1,S85&lt;=2),"1 to 2",AND(S85&gt;2,S85&lt;=3),"2 to 3",AND(S85&gt;3,S85&lt;=4),"3 to 4",AND(S85&gt;4,S85&lt;=5),"4 to 5",AND(S85&gt;5,S85&lt;=10),"5 to 10",S85&gt;10,"10+")</f>
        <v>3 to 4</v>
      </c>
      <c r="U85" s="17"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0.1 to 0.2</v>
      </c>
      <c r="V85" s="17">
        <f t="shared" si="8"/>
        <v>0.110378942355218</v>
      </c>
      <c r="W85" s="17"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0.1 to 0.2</v>
      </c>
      <c r="X85" s="17">
        <f t="shared" si="9"/>
        <v>0.109978728641094</v>
      </c>
      <c r="Y85" s="9"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8 to 10</v>
      </c>
      <c r="Z85" s="17">
        <f t="array" ref="Z85">_xlfn.IFS(AA85="oz",_xlfn.IFS(R85="oz",Q85,R85="fl oz",Q85*1.04,R85="ml",Q85*0.0338),AA85="fl oz",_xlfn.IFS(R85="oz",Q85/1.04,R85="fl oz",Q85,R85="ml",Q85*0.0338/1.04),AA85="ml",_xlfn.IFS(R85="oz",Q85/0.0338,R85="fl oz",Q85*1.04/0.0338,R85="ml",Q85))</f>
        <v>8.45</v>
      </c>
      <c r="AA85" s="9" t="str">
        <f>_xlfn.XLOOKUP($E85,'Copy of Raw Data'!$E:$E,'Copy of Raw Data'!AA:AA,"ERROR",0,1)</f>
        <v>oz</v>
      </c>
      <c r="AB85" s="9"/>
      <c r="AC85" s="9"/>
      <c r="AD85" s="9"/>
      <c r="AE85" s="9"/>
      <c r="AF85" s="9"/>
    </row>
    <row r="86" hidden="1" spans="1:32">
      <c r="A86" s="9" t="str">
        <f>_xlfn.XLOOKUP($E86,'Copy of Raw Data'!$E:$E,'Copy of Raw Data'!A:A,"ERROR",0,1)</f>
        <v>US</v>
      </c>
      <c r="B86" s="9" t="str">
        <f>_xlfn.XLOOKUP($E86,'Copy of Raw Data'!$E:$E,'Copy of Raw Data'!B:B,"ERROR",0,1)</f>
        <v>Hair Mousses</v>
      </c>
      <c r="C86" s="9" t="str">
        <f>_xlfn.XLOOKUP($E86,'Copy of Raw Data'!$E:$E,'Copy of Raw Data'!C:C,"ERROR",0,1)</f>
        <v>EBIN NEW YORK</v>
      </c>
      <c r="D86" s="9" t="str">
        <f>_xlfn.XLOOKUP($E86,'Copy of Raw Data'!$E:$E,'Copy of Raw Data'!D:D,"ERROR",0,1)</f>
        <v>www.amazon.com/dp/B0B61WPD46</v>
      </c>
      <c r="E86" s="9" t="s">
        <v>346</v>
      </c>
      <c r="F86" s="9" t="str">
        <f>_xlfn.XLOOKUP($E86,'Copy of Raw Data'!$E:$E,'Copy of Raw Data'!F:F,"ERROR",0,1)</f>
        <v>EBIN NEW YORK TINTED LACE MOUSSE - Medium Brown, 3.38oz/ 100ml | Lightweight Foam with Highly Pigmented, Perfect Matching with Flawless Finish</v>
      </c>
      <c r="G86" s="9">
        <f>_xlfn.XLOOKUP($E86,'Copy of Raw Data'!$E:$E,'Copy of Raw Data'!G:G,"ERROR",0,1)</f>
        <v>7404</v>
      </c>
      <c r="H86" s="9">
        <f>_xlfn.XLOOKUP($E86,'Copy of Raw Data'!$E:$E,'Copy of Raw Data'!H:H,"ERROR",0,1)</f>
        <v>56335.17</v>
      </c>
      <c r="I86" s="9">
        <f>_xlfn.XLOOKUP($E86,'Copy of Raw Data'!$E:$E,'Copy of Raw Data'!I:I,"ERROR",0,1)</f>
        <v>0.00235222420609285</v>
      </c>
      <c r="J86" s="9" t="str">
        <f>_xlfn.XLOOKUP($E86,'Copy of Raw Data'!$E:$E,'Copy of Raw Data'!J:J,"ERROR",0,1)</f>
        <v>No</v>
      </c>
      <c r="K86" s="15"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5 to 10</v>
      </c>
      <c r="L86" s="9">
        <f>_xlfn.XLOOKUP($E86,'Copy of Raw Data'!$E:$E,'Copy of Raw Data'!L:L,"ERROR",0,1)</f>
        <v>7.73</v>
      </c>
      <c r="M86" s="15"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5 to 10</v>
      </c>
      <c r="N86" s="9">
        <f>_xlfn.XLOOKUP($E86,'Copy of Raw Data'!$E:$E,'Copy of Raw Data'!N:N,"ERROR",0,1)</f>
        <v>8.18</v>
      </c>
      <c r="O86" s="15"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4% to 6%</v>
      </c>
      <c r="P86" s="16">
        <f t="shared" si="7"/>
        <v>0.0550122249388752</v>
      </c>
      <c r="Q86" s="9">
        <f>_xlfn.XLOOKUP($E86,'Copy of Raw Data'!$E:$E,'Copy of Raw Data'!Q:Q,"ERROR",0,1)</f>
        <v>3.38</v>
      </c>
      <c r="R86" s="9" t="str">
        <f>_xlfn.XLOOKUP($E86,'Copy of Raw Data'!$E:$E,'Copy of Raw Data'!R:R,"ERROR",0,1)</f>
        <v>fl oz</v>
      </c>
      <c r="S86" s="17">
        <f t="shared" si="6"/>
        <v>2.19902139280838</v>
      </c>
      <c r="T86" s="9" t="str">
        <f t="array" ref="T86">_xlfn.IFS(AND(S86&gt;0,S86&lt;=0.05),"0 to 0.05",AND(S86&gt;0.05,S86&lt;=0.1),"0.05 to 0.1",AND(S86&gt;0.1,S86&lt;=0.2),"0.1 to 0.2",AND(S86&gt;0.2,S86&lt;=0.3),"0.2 to 0.3",AND(S86&gt;0.3,S86&lt;=0.4),"0.3 to 0.4",AND(S86&gt;0.4,S86&lt;=0.5),"0.4 to 0.5",AND(S86&gt;0.5,S86&lt;=0.75),"0.5 to 0.75",AND(S86&gt;0.75,S86&lt;=1),"0.75 to 1",AND(S86&gt;1,S86&lt;=2),"1 to 2",AND(S86&gt;2,S86&lt;=3),"2 to 3",AND(S86&gt;3,S86&lt;=4),"3 to 4",AND(S86&gt;4,S86&lt;=5),"4 to 5",AND(S86&gt;5,S86&lt;=10),"5 to 10",S86&gt;10,"10+")</f>
        <v>2 to 3</v>
      </c>
      <c r="U86" s="17"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7">
        <f t="shared" si="8"/>
        <v>0.0786958697482917</v>
      </c>
      <c r="W86" s="17"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7">
        <f t="shared" si="9"/>
        <v>0.0743666348599383</v>
      </c>
      <c r="Y86" s="9"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2 to 4</v>
      </c>
      <c r="Z86" s="17">
        <f t="array" ref="Z86">_xlfn.IFS(AA86="oz",_xlfn.IFS(R86="oz",Q86,R86="fl oz",Q86*1.04,R86="ml",Q86*0.0338),AA86="fl oz",_xlfn.IFS(R86="oz",Q86/1.04,R86="fl oz",Q86,R86="ml",Q86*0.0338/1.04),AA86="ml",_xlfn.IFS(R86="oz",Q86/0.0338,R86="fl oz",Q86*1.04/0.0338,R86="ml",Q86))</f>
        <v>3.5152</v>
      </c>
      <c r="AA86" s="9" t="str">
        <f>_xlfn.XLOOKUP($E86,'Copy of Raw Data'!$E:$E,'Copy of Raw Data'!AA:AA,"ERROR",0,1)</f>
        <v>oz</v>
      </c>
      <c r="AB86" s="9"/>
      <c r="AC86" s="9"/>
      <c r="AD86" s="9"/>
      <c r="AE86" s="9"/>
      <c r="AF86" s="9"/>
    </row>
    <row r="87" hidden="1" spans="1:32">
      <c r="A87" s="9" t="str">
        <f>_xlfn.XLOOKUP($E87,'Copy of Raw Data'!$E:$E,'Copy of Raw Data'!A:A,"ERROR",0,1)</f>
        <v>US</v>
      </c>
      <c r="B87" s="9" t="str">
        <f>_xlfn.XLOOKUP($E87,'Copy of Raw Data'!$E:$E,'Copy of Raw Data'!B:B,"ERROR",0,1)</f>
        <v>Hair Mousses</v>
      </c>
      <c r="C87" s="9" t="str">
        <f>_xlfn.XLOOKUP($E87,'Copy of Raw Data'!$E:$E,'Copy of Raw Data'!C:C,"ERROR",0,1)</f>
        <v>Thank God It's Natural</v>
      </c>
      <c r="D87" s="9" t="str">
        <f>_xlfn.XLOOKUP($E87,'Copy of Raw Data'!$E:$E,'Copy of Raw Data'!D:D,"ERROR",0,1)</f>
        <v>www.amazon.com/dp/B084SRGZLY</v>
      </c>
      <c r="E87" s="9" t="s">
        <v>350</v>
      </c>
      <c r="F87" s="9" t="str">
        <f>_xlfn.XLOOKUP($E87,'Copy of Raw Data'!$E:$E,'Copy of Raw Data'!F:F,"ERROR",0,1)</f>
        <v>tgin Rose Water Defining Mousse for Natural hair - Curls - Waves - Low Porosity Hair - Fine hair 8oz</v>
      </c>
      <c r="G87" s="9">
        <f>_xlfn.XLOOKUP($E87,'Copy of Raw Data'!$E:$E,'Copy of Raw Data'!G:G,"ERROR",0,1)</f>
        <v>4612</v>
      </c>
      <c r="H87" s="9">
        <f>_xlfn.XLOOKUP($E87,'Copy of Raw Data'!$E:$E,'Copy of Raw Data'!H:H,"ERROR",0,1)</f>
        <v>55327.51</v>
      </c>
      <c r="I87" s="9">
        <f>_xlfn.XLOOKUP($E87,'Copy of Raw Data'!$E:$E,'Copy of Raw Data'!I:I,"ERROR",0,1)</f>
        <v>0.00228174443491977</v>
      </c>
      <c r="J87" s="9" t="str">
        <f>_xlfn.XLOOKUP($E87,'Copy of Raw Data'!$E:$E,'Copy of Raw Data'!J:J,"ERROR",0,1)</f>
        <v>No</v>
      </c>
      <c r="K87" s="15"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10 to 15</v>
      </c>
      <c r="L87" s="9">
        <f>_xlfn.XLOOKUP($E87,'Copy of Raw Data'!$E:$E,'Copy of Raw Data'!L:L,"ERROR",0,1)</f>
        <v>12</v>
      </c>
      <c r="M87" s="15"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10 to 15</v>
      </c>
      <c r="N87" s="9">
        <f>_xlfn.XLOOKUP($E87,'Copy of Raw Data'!$E:$E,'Copy of Raw Data'!N:N,"ERROR",0,1)</f>
        <v>12.02</v>
      </c>
      <c r="O87" s="15"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0% to 2%</v>
      </c>
      <c r="P87" s="16">
        <f t="shared" si="7"/>
        <v>0.00166389351081527</v>
      </c>
      <c r="Q87" s="9">
        <f>_xlfn.XLOOKUP($E87,'Copy of Raw Data'!$E:$E,'Copy of Raw Data'!Q:Q,"ERROR",0,1)</f>
        <v>8</v>
      </c>
      <c r="R87" s="9" t="str">
        <f>_xlfn.XLOOKUP($E87,'Copy of Raw Data'!$E:$E,'Copy of Raw Data'!R:R,"ERROR",0,1)</f>
        <v>oz</v>
      </c>
      <c r="S87" s="17">
        <f t="shared" si="6"/>
        <v>1.5</v>
      </c>
      <c r="T87" s="9" t="str">
        <f t="array" ref="T87">_xlfn.IFS(AND(S87&gt;0,S87&lt;=0.05),"0 to 0.05",AND(S87&gt;0.05,S87&lt;=0.1),"0.05 to 0.1",AND(S87&gt;0.1,S87&lt;=0.2),"0.1 to 0.2",AND(S87&gt;0.2,S87&lt;=0.3),"0.2 to 0.3",AND(S87&gt;0.3,S87&lt;=0.4),"0.3 to 0.4",AND(S87&gt;0.4,S87&lt;=0.5),"0.4 to 0.5",AND(S87&gt;0.5,S87&lt;=0.75),"0.5 to 0.75",AND(S87&gt;0.75,S87&lt;=1),"0.75 to 1",AND(S87&gt;1,S87&lt;=2),"1 to 2",AND(S87&gt;2,S87&lt;=3),"2 to 3",AND(S87&gt;3,S87&lt;=4),"3 to 4",AND(S87&gt;4,S87&lt;=5),"4 to 5",AND(S87&gt;5,S87&lt;=10),"5 to 10",S87&gt;10,"10+")</f>
        <v>1 to 2</v>
      </c>
      <c r="U87" s="17"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0.05 to 0.1</v>
      </c>
      <c r="V87" s="17">
        <f t="shared" si="8"/>
        <v>0.0508116334122421</v>
      </c>
      <c r="W87" s="17"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0.05 to 0.1</v>
      </c>
      <c r="X87" s="17">
        <f t="shared" si="9"/>
        <v>0.0507270882651336</v>
      </c>
      <c r="Y87" s="9"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17">
        <f t="array" ref="Z87">_xlfn.IFS(AA87="oz",_xlfn.IFS(R87="oz",Q87,R87="fl oz",Q87*1.04,R87="ml",Q87*0.0338),AA87="fl oz",_xlfn.IFS(R87="oz",Q87/1.04,R87="fl oz",Q87,R87="ml",Q87*0.0338/1.04),AA87="ml",_xlfn.IFS(R87="oz",Q87/0.0338,R87="fl oz",Q87*1.04/0.0338,R87="ml",Q87))</f>
        <v>8</v>
      </c>
      <c r="AA87" s="9" t="str">
        <f>_xlfn.XLOOKUP($E87,'Copy of Raw Data'!$E:$E,'Copy of Raw Data'!AA:AA,"ERROR",0,1)</f>
        <v>oz</v>
      </c>
      <c r="AB87" s="9"/>
      <c r="AC87" s="9"/>
      <c r="AD87" s="9"/>
      <c r="AE87" s="9"/>
      <c r="AF87" s="9"/>
    </row>
    <row r="88" hidden="1" spans="1:32">
      <c r="A88" s="9" t="str">
        <f>_xlfn.XLOOKUP($E88,'Copy of Raw Data'!$E:$E,'Copy of Raw Data'!A:A,"ERROR",0,1)</f>
        <v>US</v>
      </c>
      <c r="B88" s="9" t="str">
        <f>_xlfn.XLOOKUP($E88,'Copy of Raw Data'!$E:$E,'Copy of Raw Data'!B:B,"ERROR",0,1)</f>
        <v>Hair Mousses</v>
      </c>
      <c r="C88" s="9" t="str">
        <f>_xlfn.XLOOKUP($E88,'Copy of Raw Data'!$E:$E,'Copy of Raw Data'!C:C,"ERROR",0,1)</f>
        <v>Organic Root Stimulator</v>
      </c>
      <c r="D88" s="9" t="str">
        <f>_xlfn.XLOOKUP($E88,'Copy of Raw Data'!$E:$E,'Copy of Raw Data'!D:D,"ERROR",0,1)</f>
        <v>www.amazon.com/dp/B00449Q4SU</v>
      </c>
      <c r="E88" s="9" t="s">
        <v>354</v>
      </c>
      <c r="F88" s="9" t="str">
        <f>_xlfn.XLOOKUP($E88,'Copy of Raw Data'!$E:$E,'Copy of Raw Data'!F:F,"ERROR",0,1)</f>
        <v>ORS Olive Oil Hold &amp; Shine Wrap/Set Mousse</v>
      </c>
      <c r="G88" s="9">
        <f>_xlfn.XLOOKUP($E88,'Copy of Raw Data'!$E:$E,'Copy of Raw Data'!G:G,"ERROR",0,1)</f>
        <v>8523</v>
      </c>
      <c r="H88" s="9">
        <f>_xlfn.XLOOKUP($E88,'Copy of Raw Data'!$E:$E,'Copy of Raw Data'!H:H,"ERROR",0,1)</f>
        <v>53669.73</v>
      </c>
      <c r="I88" s="9">
        <f>_xlfn.XLOOKUP($E88,'Copy of Raw Data'!$E:$E,'Copy of Raw Data'!I:I,"ERROR",0,1)</f>
        <v>0.0022026899040995</v>
      </c>
      <c r="J88" s="9" t="str">
        <f>_xlfn.XLOOKUP($E88,'Copy of Raw Data'!$E:$E,'Copy of Raw Data'!J:J,"ERROR",0,1)</f>
        <v>No</v>
      </c>
      <c r="K88" s="15"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 to 10</v>
      </c>
      <c r="L88" s="9">
        <f>_xlfn.XLOOKUP($E88,'Copy of Raw Data'!$E:$E,'Copy of Raw Data'!L:L,"ERROR",0,1)</f>
        <v>6.4</v>
      </c>
      <c r="M88" s="15"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5 to 10</v>
      </c>
      <c r="N88" s="9">
        <f>_xlfn.XLOOKUP($E88,'Copy of Raw Data'!$E:$E,'Copy of Raw Data'!N:N,"ERROR",0,1)</f>
        <v>7.22</v>
      </c>
      <c r="O88" s="15"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10% to 15%</v>
      </c>
      <c r="P88" s="16">
        <f t="shared" si="7"/>
        <v>0.113573407202216</v>
      </c>
      <c r="Q88" s="9">
        <f>_xlfn.XLOOKUP($E88,'Copy of Raw Data'!$E:$E,'Copy of Raw Data'!Q:Q,"ERROR",0,1)</f>
        <v>207</v>
      </c>
      <c r="R88" s="9" t="str">
        <f>_xlfn.XLOOKUP($E88,'Copy of Raw Data'!$E:$E,'Copy of Raw Data'!R:R,"ERROR",0,1)</f>
        <v>ml</v>
      </c>
      <c r="S88" s="17">
        <f t="shared" si="6"/>
        <v>0.914730011719978</v>
      </c>
      <c r="T88" s="9" t="str">
        <f t="array" ref="T88">_xlfn.IFS(AND(S88&gt;0,S88&lt;=0.05),"0 to 0.05",AND(S88&gt;0.05,S88&lt;=0.1),"0.05 to 0.1",AND(S88&gt;0.1,S88&lt;=0.2),"0.1 to 0.2",AND(S88&gt;0.2,S88&lt;=0.3),"0.2 to 0.3",AND(S88&gt;0.3,S88&lt;=0.4),"0.3 to 0.4",AND(S88&gt;0.4,S88&lt;=0.5),"0.4 to 0.5",AND(S88&gt;0.5,S88&lt;=0.75),"0.5 to 0.75",AND(S88&gt;0.75,S88&lt;=1),"0.75 to 1",AND(S88&gt;1,S88&lt;=2),"1 to 2",AND(S88&gt;2,S88&lt;=3),"2 to 3",AND(S88&gt;3,S88&lt;=4),"3 to 4",AND(S88&gt;4,S88&lt;=5),"4 to 5",AND(S88&gt;5,S88&lt;=10),"5 to 10",S88&gt;10,"10+")</f>
        <v>0.75 to 1</v>
      </c>
      <c r="U88" s="17"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 to 0.05</v>
      </c>
      <c r="V88" s="17">
        <f t="shared" si="8"/>
        <v>0.0348978625117214</v>
      </c>
      <c r="W88" s="17"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 to 0.05</v>
      </c>
      <c r="X88" s="17">
        <f t="shared" si="9"/>
        <v>0.0309343933621907</v>
      </c>
      <c r="Y88" s="9"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17">
        <f t="array" ref="Z88">_xlfn.IFS(AA88="oz",_xlfn.IFS(R88="oz",Q88,R88="fl oz",Q88*1.04,R88="ml",Q88*0.0338),AA88="fl oz",_xlfn.IFS(R88="oz",Q88/1.04,R88="fl oz",Q88,R88="ml",Q88*0.0338/1.04),AA88="ml",_xlfn.IFS(R88="oz",Q88/0.0338,R88="fl oz",Q88*1.04/0.0338,R88="ml",Q88))</f>
        <v>6.9966</v>
      </c>
      <c r="AA88" s="9" t="str">
        <f>_xlfn.XLOOKUP($E88,'Copy of Raw Data'!$E:$E,'Copy of Raw Data'!AA:AA,"ERROR",0,1)</f>
        <v>oz</v>
      </c>
      <c r="AB88" s="9"/>
      <c r="AC88" s="9"/>
      <c r="AD88" s="9"/>
      <c r="AE88" s="9"/>
      <c r="AF88" s="9"/>
    </row>
    <row r="89" hidden="1" spans="1:32">
      <c r="A89" s="9" t="str">
        <f>_xlfn.XLOOKUP($E89,'Copy of Raw Data'!$E:$E,'Copy of Raw Data'!A:A,"ERROR",0,1)</f>
        <v>US</v>
      </c>
      <c r="B89" s="9" t="str">
        <f>_xlfn.XLOOKUP($E89,'Copy of Raw Data'!$E:$E,'Copy of Raw Data'!B:B,"ERROR",0,1)</f>
        <v>Hair Mousses</v>
      </c>
      <c r="C89" s="9" t="str">
        <f>_xlfn.XLOOKUP($E89,'Copy of Raw Data'!$E:$E,'Copy of Raw Data'!C:C,"ERROR",0,1)</f>
        <v>Dippity Do</v>
      </c>
      <c r="D89" s="9" t="str">
        <f>_xlfn.XLOOKUP($E89,'Copy of Raw Data'!$E:$E,'Copy of Raw Data'!D:D,"ERROR",0,1)</f>
        <v>www.amazon.com/dp/B06XDS1WV5</v>
      </c>
      <c r="E89" s="9" t="s">
        <v>358</v>
      </c>
      <c r="F89" s="9" t="str">
        <f>_xlfn.XLOOKUP($E89,'Copy of Raw Data'!$E:$E,'Copy of Raw Data'!F:F,"ERROR",0,1)</f>
        <v>Dippity-Do Girls with Curls Enhancing Mousse</v>
      </c>
      <c r="G89" s="9">
        <f>_xlfn.XLOOKUP($E89,'Copy of Raw Data'!$E:$E,'Copy of Raw Data'!G:G,"ERROR",0,1)</f>
        <v>5214</v>
      </c>
      <c r="H89" s="9">
        <f>_xlfn.XLOOKUP($E89,'Copy of Raw Data'!$E:$E,'Copy of Raw Data'!H:H,"ERROR",0,1)</f>
        <v>51810.26</v>
      </c>
      <c r="I89" s="9">
        <f>_xlfn.XLOOKUP($E89,'Copy of Raw Data'!$E:$E,'Copy of Raw Data'!I:I,"ERROR",0,1)</f>
        <v>0.00215016997954923</v>
      </c>
      <c r="J89" s="9" t="str">
        <f>_xlfn.XLOOKUP($E89,'Copy of Raw Data'!$E:$E,'Copy of Raw Data'!J:J,"ERROR",0,1)</f>
        <v>No</v>
      </c>
      <c r="K89" s="15"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5 to 10</v>
      </c>
      <c r="L89" s="9">
        <f>_xlfn.XLOOKUP($E89,'Copy of Raw Data'!$E:$E,'Copy of Raw Data'!L:L,"ERROR",0,1)</f>
        <v>9.92</v>
      </c>
      <c r="M89" s="15"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10 to 15</v>
      </c>
      <c r="N89" s="9">
        <f>_xlfn.XLOOKUP($E89,'Copy of Raw Data'!$E:$E,'Copy of Raw Data'!N:N,"ERROR",0,1)</f>
        <v>10.31</v>
      </c>
      <c r="O89" s="15"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2% to 4%</v>
      </c>
      <c r="P89" s="16">
        <f t="shared" si="7"/>
        <v>0.0378273520853541</v>
      </c>
      <c r="Q89" s="9">
        <f>_xlfn.XLOOKUP($E89,'Copy of Raw Data'!$E:$E,'Copy of Raw Data'!Q:Q,"ERROR",0,1)</f>
        <v>200</v>
      </c>
      <c r="R89" s="9" t="str">
        <f>_xlfn.XLOOKUP($E89,'Copy of Raw Data'!$E:$E,'Copy of Raw Data'!R:R,"ERROR",0,1)</f>
        <v>ml</v>
      </c>
      <c r="S89" s="17">
        <f t="shared" si="6"/>
        <v>1.46745562130178</v>
      </c>
      <c r="T89" s="9" t="str">
        <f t="array" ref="T89">_xlfn.IFS(AND(S89&gt;0,S89&lt;=0.05),"0 to 0.05",AND(S89&gt;0.05,S89&lt;=0.1),"0.05 to 0.1",AND(S89&gt;0.1,S89&lt;=0.2),"0.1 to 0.2",AND(S89&gt;0.2,S89&lt;=0.3),"0.2 to 0.3",AND(S89&gt;0.3,S89&lt;=0.4),"0.3 to 0.4",AND(S89&gt;0.4,S89&lt;=0.5),"0.4 to 0.5",AND(S89&gt;0.5,S89&lt;=0.75),"0.5 to 0.75",AND(S89&gt;0.75,S89&lt;=1),"0.75 to 1",AND(S89&gt;1,S89&lt;=2),"1 to 2",AND(S89&gt;2,S89&lt;=3),"2 to 3",AND(S89&gt;3,S89&lt;=4),"3 to 4",AND(S89&gt;4,S89&lt;=5),"4 to 5",AND(S89&gt;5,S89&lt;=10),"5 to 10",S89&gt;10,"10+")</f>
        <v>1 to 2</v>
      </c>
      <c r="U89" s="17"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7">
        <f t="shared" si="8"/>
        <v>0.0515775424076457</v>
      </c>
      <c r="W89" s="17"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 to 0.05</v>
      </c>
      <c r="X89" s="17">
        <f t="shared" si="9"/>
        <v>0.0496265005512944</v>
      </c>
      <c r="Y89" s="9"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17">
        <f t="array" ref="Z89">_xlfn.IFS(AA89="oz",_xlfn.IFS(R89="oz",Q89,R89="fl oz",Q89*1.04,R89="ml",Q89*0.0338),AA89="fl oz",_xlfn.IFS(R89="oz",Q89/1.04,R89="fl oz",Q89,R89="ml",Q89*0.0338/1.04),AA89="ml",_xlfn.IFS(R89="oz",Q89/0.0338,R89="fl oz",Q89*1.04/0.0338,R89="ml",Q89))</f>
        <v>6.76</v>
      </c>
      <c r="AA89" s="9" t="str">
        <f>_xlfn.XLOOKUP($E89,'Copy of Raw Data'!$E:$E,'Copy of Raw Data'!AA:AA,"ERROR",0,1)</f>
        <v>oz</v>
      </c>
      <c r="AB89" s="9"/>
      <c r="AC89" s="9"/>
      <c r="AD89" s="9"/>
      <c r="AE89" s="9"/>
      <c r="AF89" s="9"/>
    </row>
    <row r="90" hidden="1" spans="1:32">
      <c r="A90" s="9" t="str">
        <f>_xlfn.XLOOKUP($E90,'Copy of Raw Data'!$E:$E,'Copy of Raw Data'!A:A,"ERROR",0,1)</f>
        <v>US</v>
      </c>
      <c r="B90" s="9" t="str">
        <f>_xlfn.XLOOKUP($E90,'Copy of Raw Data'!$E:$E,'Copy of Raw Data'!B:B,"ERROR",0,1)</f>
        <v>Hair Mousses</v>
      </c>
      <c r="C90" s="9" t="str">
        <f>_xlfn.XLOOKUP($E90,'Copy of Raw Data'!$E:$E,'Copy of Raw Data'!C:C,"ERROR",0,1)</f>
        <v>sheamoisture</v>
      </c>
      <c r="D90" s="9" t="str">
        <f>_xlfn.XLOOKUP($E90,'Copy of Raw Data'!$E:$E,'Copy of Raw Data'!D:D,"ERROR",0,1)</f>
        <v>www.amazon.com/dp/B0BS1PD93M</v>
      </c>
      <c r="E90" s="9" t="s">
        <v>362</v>
      </c>
      <c r="F90" s="9" t="str">
        <f>_xlfn.XLOOKUP($E90,'Copy of Raw Data'!$E:$E,'Copy of Raw Data'!F:F,"ERROR",0,1)</f>
        <v>SheaMoisture Manuka Honey &amp; Yogurt Smooth &amp; Hold Multi-Styling Hair Mousse For Nourishment 7.5 oz</v>
      </c>
      <c r="G90" s="9">
        <f>_xlfn.XLOOKUP($E90,'Copy of Raw Data'!$E:$E,'Copy of Raw Data'!G:G,"ERROR",0,1)</f>
        <v>4634</v>
      </c>
      <c r="H90" s="9">
        <f>_xlfn.XLOOKUP($E90,'Copy of Raw Data'!$E:$E,'Copy of Raw Data'!H:H,"ERROR",0,1)</f>
        <v>50574.92</v>
      </c>
      <c r="I90" s="9">
        <f>_xlfn.XLOOKUP($E90,'Copy of Raw Data'!$E:$E,'Copy of Raw Data'!I:I,"ERROR",0,1)</f>
        <v>0.00209105179679456</v>
      </c>
      <c r="J90" s="9" t="str">
        <f>_xlfn.XLOOKUP($E90,'Copy of Raw Data'!$E:$E,'Copy of Raw Data'!J:J,"ERROR",0,1)</f>
        <v>No</v>
      </c>
      <c r="K90" s="15"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10 to 15</v>
      </c>
      <c r="L90" s="9">
        <f>_xlfn.XLOOKUP($E90,'Copy of Raw Data'!$E:$E,'Copy of Raw Data'!L:L,"ERROR",0,1)</f>
        <v>11.02</v>
      </c>
      <c r="M90" s="15"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10 to 15</v>
      </c>
      <c r="N90" s="9">
        <f>_xlfn.XLOOKUP($E90,'Copy of Raw Data'!$E:$E,'Copy of Raw Data'!N:N,"ERROR",0,1)</f>
        <v>11.06</v>
      </c>
      <c r="O90" s="15"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6">
        <f t="shared" si="7"/>
        <v>0.00361663652802902</v>
      </c>
      <c r="Q90" s="9">
        <f>_xlfn.XLOOKUP($E90,'Copy of Raw Data'!$E:$E,'Copy of Raw Data'!Q:Q,"ERROR",0,1)</f>
        <v>7.5</v>
      </c>
      <c r="R90" s="9" t="str">
        <f>_xlfn.XLOOKUP($E90,'Copy of Raw Data'!$E:$E,'Copy of Raw Data'!R:R,"ERROR",0,1)</f>
        <v>fl oz</v>
      </c>
      <c r="S90" s="17">
        <f t="shared" si="6"/>
        <v>1.41282051282051</v>
      </c>
      <c r="T90" s="9" t="str">
        <f t="array" ref="T90">_xlfn.IFS(AND(S90&gt;0,S90&lt;=0.05),"0 to 0.05",AND(S90&gt;0.05,S90&lt;=0.1),"0.05 to 0.1",AND(S90&gt;0.1,S90&lt;=0.2),"0.1 to 0.2",AND(S90&gt;0.2,S90&lt;=0.3),"0.2 to 0.3",AND(S90&gt;0.3,S90&lt;=0.4),"0.3 to 0.4",AND(S90&gt;0.4,S90&lt;=0.5),"0.4 to 0.5",AND(S90&gt;0.5,S90&lt;=0.75),"0.5 to 0.75",AND(S90&gt;0.75,S90&lt;=1),"0.75 to 1",AND(S90&gt;1,S90&lt;=2),"1 to 2",AND(S90&gt;2,S90&lt;=3),"2 to 3",AND(S90&gt;3,S90&lt;=4),"3 to 4",AND(S90&gt;4,S90&lt;=5),"4 to 5",AND(S90&gt;5,S90&lt;=10),"5 to 10",S90&gt;10,"10+")</f>
        <v>1 to 2</v>
      </c>
      <c r="U90" s="17"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 to 0.05</v>
      </c>
      <c r="V90" s="17">
        <f t="shared" si="8"/>
        <v>0.0479522731805451</v>
      </c>
      <c r="W90" s="17"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 to 0.05</v>
      </c>
      <c r="X90" s="17">
        <f t="shared" si="9"/>
        <v>0.0477788472377583</v>
      </c>
      <c r="Y90" s="9"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17">
        <f t="array" ref="Z90">_xlfn.IFS(AA90="oz",_xlfn.IFS(R90="oz",Q90,R90="fl oz",Q90*1.04,R90="ml",Q90*0.0338),AA90="fl oz",_xlfn.IFS(R90="oz",Q90/1.04,R90="fl oz",Q90,R90="ml",Q90*0.0338/1.04),AA90="ml",_xlfn.IFS(R90="oz",Q90/0.0338,R90="fl oz",Q90*1.04/0.0338,R90="ml",Q90))</f>
        <v>7.8</v>
      </c>
      <c r="AA90" s="9" t="str">
        <f>_xlfn.XLOOKUP($E90,'Copy of Raw Data'!$E:$E,'Copy of Raw Data'!AA:AA,"ERROR",0,1)</f>
        <v>oz</v>
      </c>
      <c r="AB90" s="9"/>
      <c r="AC90" s="9"/>
      <c r="AD90" s="9"/>
      <c r="AE90" s="9"/>
      <c r="AF90" s="9"/>
    </row>
    <row r="91" hidden="1" spans="1:32">
      <c r="A91" s="9" t="str">
        <f>_xlfn.XLOOKUP($E91,'Copy of Raw Data'!$E:$E,'Copy of Raw Data'!A:A,"ERROR",0,1)</f>
        <v>US</v>
      </c>
      <c r="B91" s="9" t="str">
        <f>_xlfn.XLOOKUP($E91,'Copy of Raw Data'!$E:$E,'Copy of Raw Data'!B:B,"ERROR",0,1)</f>
        <v>Hair Mousses</v>
      </c>
      <c r="C91" s="9" t="str">
        <f>_xlfn.XLOOKUP($E91,'Copy of Raw Data'!$E:$E,'Copy of Raw Data'!C:C,"ERROR",0,1)</f>
        <v>oribe</v>
      </c>
      <c r="D91" s="9" t="str">
        <f>_xlfn.XLOOKUP($E91,'Copy of Raw Data'!$E:$E,'Copy of Raw Data'!D:D,"ERROR",0,1)</f>
        <v>www.amazon.com/dp/B00DHONW8I</v>
      </c>
      <c r="E91" s="9" t="s">
        <v>366</v>
      </c>
      <c r="F91" s="9" t="str">
        <f>_xlfn.XLOOKUP($E91,'Copy of Raw Data'!$E:$E,'Copy of Raw Data'!F:F,"ERROR",0,1)</f>
        <v>Oribe Curl Shaping Mousse , 5.7 Fl Oz (Pack of 1)</v>
      </c>
      <c r="G91" s="9">
        <f>_xlfn.XLOOKUP($E91,'Copy of Raw Data'!$E:$E,'Copy of Raw Data'!G:G,"ERROR",0,1)</f>
        <v>1261</v>
      </c>
      <c r="H91" s="9">
        <f>_xlfn.XLOOKUP($E91,'Copy of Raw Data'!$E:$E,'Copy of Raw Data'!H:H,"ERROR",0,1)</f>
        <v>49184.38</v>
      </c>
      <c r="I91" s="9">
        <f>_xlfn.XLOOKUP($E91,'Copy of Raw Data'!$E:$E,'Copy of Raw Data'!I:I,"ERROR",0,1)</f>
        <v>0.00203896722123922</v>
      </c>
      <c r="J91" s="9" t="str">
        <f>_xlfn.XLOOKUP($E91,'Copy of Raw Data'!$E:$E,'Copy of Raw Data'!J:J,"ERROR",0,1)</f>
        <v>No</v>
      </c>
      <c r="K91" s="15"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30 to 40</v>
      </c>
      <c r="L91" s="9">
        <f>_xlfn.XLOOKUP($E91,'Copy of Raw Data'!$E:$E,'Copy of Raw Data'!L:L,"ERROR",0,1)</f>
        <v>39</v>
      </c>
      <c r="M91" s="15"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30 to 40</v>
      </c>
      <c r="N91" s="9">
        <f>_xlfn.XLOOKUP($E91,'Copy of Raw Data'!$E:$E,'Copy of Raw Data'!N:N,"ERROR",0,1)</f>
        <v>39</v>
      </c>
      <c r="O91" s="15"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No Discount</v>
      </c>
      <c r="P91" s="16">
        <f t="shared" si="7"/>
        <v>0</v>
      </c>
      <c r="Q91" s="9">
        <f>_xlfn.XLOOKUP($E91,'Copy of Raw Data'!$E:$E,'Copy of Raw Data'!Q:Q,"ERROR",0,1)</f>
        <v>5.7</v>
      </c>
      <c r="R91" s="9" t="str">
        <f>_xlfn.XLOOKUP($E91,'Copy of Raw Data'!$E:$E,'Copy of Raw Data'!R:R,"ERROR",0,1)</f>
        <v>fl oz</v>
      </c>
      <c r="S91" s="17">
        <f t="shared" si="6"/>
        <v>6.57894736842105</v>
      </c>
      <c r="T91" s="9" t="str">
        <f t="array" ref="T91">_xlfn.IFS(AND(S91&gt;0,S91&lt;=0.05),"0 to 0.05",AND(S91&gt;0.05,S91&lt;=0.1),"0.05 to 0.1",AND(S91&gt;0.1,S91&lt;=0.2),"0.1 to 0.2",AND(S91&gt;0.2,S91&lt;=0.3),"0.2 to 0.3",AND(S91&gt;0.3,S91&lt;=0.4),"0.3 to 0.4",AND(S91&gt;0.4,S91&lt;=0.5),"0.4 to 0.5",AND(S91&gt;0.5,S91&lt;=0.75),"0.5 to 0.75",AND(S91&gt;0.75,S91&lt;=1),"0.75 to 1",AND(S91&gt;1,S91&lt;=2),"1 to 2",AND(S91&gt;2,S91&lt;=3),"2 to 3",AND(S91&gt;3,S91&lt;=4),"3 to 4",AND(S91&gt;4,S91&lt;=5),"4 to 5",AND(S91&gt;5,S91&lt;=10),"5 to 10",S91&gt;10,"10+")</f>
        <v>5 to 10</v>
      </c>
      <c r="U91" s="17"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0.2 to 0.3</v>
      </c>
      <c r="V91" s="17">
        <f t="shared" si="8"/>
        <v>0.222487229233042</v>
      </c>
      <c r="W91" s="17"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0.2 to 0.3</v>
      </c>
      <c r="X91" s="17">
        <f t="shared" si="9"/>
        <v>0.222487229233042</v>
      </c>
      <c r="Y91" s="9"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4 to 6</v>
      </c>
      <c r="Z91" s="17">
        <f t="array" ref="Z91">_xlfn.IFS(AA91="oz",_xlfn.IFS(R91="oz",Q91,R91="fl oz",Q91*1.04,R91="ml",Q91*0.0338),AA91="fl oz",_xlfn.IFS(R91="oz",Q91/1.04,R91="fl oz",Q91,R91="ml",Q91*0.0338/1.04),AA91="ml",_xlfn.IFS(R91="oz",Q91/0.0338,R91="fl oz",Q91*1.04/0.0338,R91="ml",Q91))</f>
        <v>5.928</v>
      </c>
      <c r="AA91" s="9" t="str">
        <f>_xlfn.XLOOKUP($E91,'Copy of Raw Data'!$E:$E,'Copy of Raw Data'!AA:AA,"ERROR",0,1)</f>
        <v>oz</v>
      </c>
      <c r="AB91" s="9"/>
      <c r="AC91" s="9"/>
      <c r="AD91" s="9"/>
      <c r="AE91" s="9"/>
      <c r="AF91" s="9"/>
    </row>
    <row r="92" hidden="1" spans="1:32">
      <c r="A92" s="9" t="str">
        <f>_xlfn.XLOOKUP($E92,'Copy of Raw Data'!$E:$E,'Copy of Raw Data'!A:A,"ERROR",0,1)</f>
        <v>US</v>
      </c>
      <c r="B92" s="9" t="str">
        <f>_xlfn.XLOOKUP($E92,'Copy of Raw Data'!$E:$E,'Copy of Raw Data'!B:B,"ERROR",0,1)</f>
        <v>Hair Mousses</v>
      </c>
      <c r="C92" s="9" t="str">
        <f>_xlfn.XLOOKUP($E92,'Copy of Raw Data'!$E:$E,'Copy of Raw Data'!C:C,"ERROR",0,1)</f>
        <v>K Kerotin</v>
      </c>
      <c r="D92" s="9" t="str">
        <f>_xlfn.XLOOKUP($E92,'Copy of Raw Data'!$E:$E,'Copy of Raw Data'!D:D,"ERROR",0,1)</f>
        <v>www.amazon.com/dp/B08P7TY2ZG</v>
      </c>
      <c r="E92" s="9" t="s">
        <v>370</v>
      </c>
      <c r="F92" s="9" t="str">
        <f>_xlfn.XLOOKUP($E92,'Copy of Raw Data'!$E:$E,'Copy of Raw Data'!F:F,"ERROR",0,1)</f>
        <v>Kerotin Volumizing Mousse, Root Volumizer, Hair Thickening Styling Foam for Volume, Texture &amp; Body, Tames Frizz &amp; Flyaways, Ideal for Fine and Thin Hair, Cruelty Free, Made in the USA</v>
      </c>
      <c r="G92" s="9">
        <f>_xlfn.XLOOKUP($E92,'Copy of Raw Data'!$E:$E,'Copy of Raw Data'!G:G,"ERROR",0,1)</f>
        <v>2096</v>
      </c>
      <c r="H92" s="9">
        <f>_xlfn.XLOOKUP($E92,'Copy of Raw Data'!$E:$E,'Copy of Raw Data'!H:H,"ERROR",0,1)</f>
        <v>47959.28</v>
      </c>
      <c r="I92" s="9">
        <f>_xlfn.XLOOKUP($E92,'Copy of Raw Data'!$E:$E,'Copy of Raw Data'!I:I,"ERROR",0,1)</f>
        <v>0.00199201797821291</v>
      </c>
      <c r="J92" s="9" t="str">
        <f>_xlfn.XLOOKUP($E92,'Copy of Raw Data'!$E:$E,'Copy of Raw Data'!J:J,"ERROR",0,1)</f>
        <v>No</v>
      </c>
      <c r="K92" s="15"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20 to 30</v>
      </c>
      <c r="L92" s="9">
        <f>_xlfn.XLOOKUP($E92,'Copy of Raw Data'!$E:$E,'Copy of Raw Data'!L:L,"ERROR",0,1)</f>
        <v>22.94</v>
      </c>
      <c r="M92" s="15"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20 to 30</v>
      </c>
      <c r="N92" s="9">
        <f>_xlfn.XLOOKUP($E92,'Copy of Raw Data'!$E:$E,'Copy of Raw Data'!N:N,"ERROR",0,1)</f>
        <v>23</v>
      </c>
      <c r="O92" s="15"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0% to 2%</v>
      </c>
      <c r="P92" s="16">
        <f t="shared" si="7"/>
        <v>0.00260869565217386</v>
      </c>
      <c r="Q92" s="9">
        <f>_xlfn.XLOOKUP($E92,'Copy of Raw Data'!$E:$E,'Copy of Raw Data'!Q:Q,"ERROR",0,1)</f>
        <v>200</v>
      </c>
      <c r="R92" s="9" t="str">
        <f>_xlfn.XLOOKUP($E92,'Copy of Raw Data'!$E:$E,'Copy of Raw Data'!R:R,"ERROR",0,1)</f>
        <v>ml</v>
      </c>
      <c r="S92" s="17">
        <f t="shared" si="6"/>
        <v>3.39349112426036</v>
      </c>
      <c r="T92" s="9" t="str">
        <f t="array" ref="T92">_xlfn.IFS(AND(S92&gt;0,S92&lt;=0.05),"0 to 0.05",AND(S92&gt;0.05,S92&lt;=0.1),"0.05 to 0.1",AND(S92&gt;0.1,S92&lt;=0.2),"0.1 to 0.2",AND(S92&gt;0.2,S92&lt;=0.3),"0.2 to 0.3",AND(S92&gt;0.3,S92&lt;=0.4),"0.3 to 0.4",AND(S92&gt;0.4,S92&lt;=0.5),"0.4 to 0.5",AND(S92&gt;0.5,S92&lt;=0.75),"0.5 to 0.75",AND(S92&gt;0.75,S92&lt;=1),"0.75 to 1",AND(S92&gt;1,S92&lt;=2),"1 to 2",AND(S92&gt;2,S92&lt;=3),"2 to 3",AND(S92&gt;3,S92&lt;=4),"3 to 4",AND(S92&gt;4,S92&lt;=5),"4 to 5",AND(S92&gt;5,S92&lt;=10),"5 to 10",S92&gt;10,"10+")</f>
        <v>3 to 4</v>
      </c>
      <c r="U92" s="17"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0.1 to 0.2</v>
      </c>
      <c r="V92" s="17">
        <f t="shared" si="8"/>
        <v>0.115061442810461</v>
      </c>
      <c r="W92" s="17"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0.1 to 0.2</v>
      </c>
      <c r="X92" s="17">
        <f t="shared" si="9"/>
        <v>0.114761282524868</v>
      </c>
      <c r="Y92" s="9"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6 to 8</v>
      </c>
      <c r="Z92" s="17">
        <f t="array" ref="Z92">_xlfn.IFS(AA92="oz",_xlfn.IFS(R92="oz",Q92,R92="fl oz",Q92*1.04,R92="ml",Q92*0.0338),AA92="fl oz",_xlfn.IFS(R92="oz",Q92/1.04,R92="fl oz",Q92,R92="ml",Q92*0.0338/1.04),AA92="ml",_xlfn.IFS(R92="oz",Q92/0.0338,R92="fl oz",Q92*1.04/0.0338,R92="ml",Q92))</f>
        <v>6.76</v>
      </c>
      <c r="AA92" s="9" t="str">
        <f>_xlfn.XLOOKUP($E92,'Copy of Raw Data'!$E:$E,'Copy of Raw Data'!AA:AA,"ERROR",0,1)</f>
        <v>oz</v>
      </c>
      <c r="AB92" s="9"/>
      <c r="AC92" s="9"/>
      <c r="AD92" s="9"/>
      <c r="AE92" s="9"/>
      <c r="AF92" s="9"/>
    </row>
    <row r="93" hidden="1" spans="1:32">
      <c r="A93" s="9" t="str">
        <f>_xlfn.XLOOKUP($E93,'Copy of Raw Data'!$E:$E,'Copy of Raw Data'!A:A,"ERROR",0,1)</f>
        <v>US</v>
      </c>
      <c r="B93" s="9" t="str">
        <f>_xlfn.XLOOKUP($E93,'Copy of Raw Data'!$E:$E,'Copy of Raw Data'!B:B,"ERROR",0,1)</f>
        <v>Hair Mousses</v>
      </c>
      <c r="C93" s="9" t="str">
        <f>_xlfn.XLOOKUP($E93,'Copy of Raw Data'!$E:$E,'Copy of Raw Data'!C:C,"ERROR",0,1)</f>
        <v>Goiple</v>
      </c>
      <c r="D93" s="9" t="str">
        <f>_xlfn.XLOOKUP($E93,'Copy of Raw Data'!$E:$E,'Copy of Raw Data'!D:D,"ERROR",0,1)</f>
        <v>www.amazon.com/dp/B0BVQTP37R</v>
      </c>
      <c r="E93" s="9" t="s">
        <v>373</v>
      </c>
      <c r="F93" s="9" t="str">
        <f>_xlfn.XLOOKUP($E93,'Copy of Raw Data'!$E:$E,'Copy of Raw Data'!F:F,"ERROR",0,1)</f>
        <v>Lace Tint Melting Hair Mousse, 6.8 fl oz Lace Tint Mousse for Women Hair Wig Lace Wigs Toupees and Hairpieces Natural Finishing Lace Color, Lace Tint Mousse for Wigs Melts Lace Foam Tint (Medium Brown)</v>
      </c>
      <c r="G93" s="9">
        <f>_xlfn.XLOOKUP($E93,'Copy of Raw Data'!$E:$E,'Copy of Raw Data'!G:G,"ERROR",0,1)</f>
        <v>5231</v>
      </c>
      <c r="H93" s="9">
        <f>_xlfn.XLOOKUP($E93,'Copy of Raw Data'!$E:$E,'Copy of Raw Data'!H:H,"ERROR",0,1)</f>
        <v>46854.97</v>
      </c>
      <c r="I93" s="9">
        <f>_xlfn.XLOOKUP($E93,'Copy of Raw Data'!$E:$E,'Copy of Raw Data'!I:I,"ERROR",0,1)</f>
        <v>0.00199199629579226</v>
      </c>
      <c r="J93" s="9" t="str">
        <f>_xlfn.XLOOKUP($E93,'Copy of Raw Data'!$E:$E,'Copy of Raw Data'!J:J,"ERROR",0,1)</f>
        <v>No</v>
      </c>
      <c r="K93" s="15"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5 to 10</v>
      </c>
      <c r="L93" s="9">
        <f>_xlfn.XLOOKUP($E93,'Copy of Raw Data'!$E:$E,'Copy of Raw Data'!L:L,"ERROR",0,1)</f>
        <v>8.95</v>
      </c>
      <c r="M93" s="15"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5 to 10</v>
      </c>
      <c r="N93" s="9">
        <f>_xlfn.XLOOKUP($E93,'Copy of Raw Data'!$E:$E,'Copy of Raw Data'!N:N,"ERROR",0,1)</f>
        <v>9</v>
      </c>
      <c r="O93" s="15"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0% to 2%</v>
      </c>
      <c r="P93" s="16">
        <f t="shared" si="7"/>
        <v>0.00555555555555563</v>
      </c>
      <c r="Q93" s="9">
        <f>_xlfn.XLOOKUP($E93,'Copy of Raw Data'!$E:$E,'Copy of Raw Data'!Q:Q,"ERROR",0,1)</f>
        <v>6.8</v>
      </c>
      <c r="R93" s="9" t="str">
        <f>_xlfn.XLOOKUP($E93,'Copy of Raw Data'!$E:$E,'Copy of Raw Data'!R:R,"ERROR",0,1)</f>
        <v>fl oz</v>
      </c>
      <c r="S93" s="17">
        <f t="shared" si="6"/>
        <v>1.26555429864253</v>
      </c>
      <c r="T93" s="9" t="str">
        <f t="array" ref="T93">_xlfn.IFS(AND(S93&gt;0,S93&lt;=0.05),"0 to 0.05",AND(S93&gt;0.05,S93&lt;=0.1),"0.05 to 0.1",AND(S93&gt;0.1,S93&lt;=0.2),"0.1 to 0.2",AND(S93&gt;0.2,S93&lt;=0.3),"0.2 to 0.3",AND(S93&gt;0.3,S93&lt;=0.4),"0.3 to 0.4",AND(S93&gt;0.4,S93&lt;=0.5),"0.4 to 0.5",AND(S93&gt;0.5,S93&lt;=0.75),"0.5 to 0.75",AND(S93&gt;0.75,S93&lt;=1),"0.75 to 1",AND(S93&gt;1,S93&lt;=2),"1 to 2",AND(S93&gt;2,S93&lt;=3),"2 to 3",AND(S93&gt;3,S93&lt;=4),"3 to 4",AND(S93&gt;4,S93&lt;=5),"4 to 5",AND(S93&gt;5,S93&lt;=10),"5 to 10",S93&gt;10,"10+")</f>
        <v>1 to 2</v>
      </c>
      <c r="U93" s="17"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 to 0.05</v>
      </c>
      <c r="V93" s="17">
        <f t="shared" si="8"/>
        <v>0.0430376880077491</v>
      </c>
      <c r="W93" s="17"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 to 0.05</v>
      </c>
      <c r="X93" s="17">
        <f t="shared" si="9"/>
        <v>0.0427985897410394</v>
      </c>
      <c r="Y93" s="9"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6 to 8</v>
      </c>
      <c r="Z93" s="17">
        <f t="array" ref="Z93">_xlfn.IFS(AA93="oz",_xlfn.IFS(R93="oz",Q93,R93="fl oz",Q93*1.04,R93="ml",Q93*0.0338),AA93="fl oz",_xlfn.IFS(R93="oz",Q93/1.04,R93="fl oz",Q93,R93="ml",Q93*0.0338/1.04),AA93="ml",_xlfn.IFS(R93="oz",Q93/0.0338,R93="fl oz",Q93*1.04/0.0338,R93="ml",Q93))</f>
        <v>7.072</v>
      </c>
      <c r="AA93" s="9" t="str">
        <f>_xlfn.XLOOKUP($E93,'Copy of Raw Data'!$E:$E,'Copy of Raw Data'!AA:AA,"ERROR",0,1)</f>
        <v>oz</v>
      </c>
      <c r="AB93" s="9"/>
      <c r="AC93" s="9"/>
      <c r="AD93" s="9"/>
      <c r="AE93" s="9"/>
      <c r="AF93" s="9"/>
    </row>
    <row r="94" hidden="1" spans="1:32">
      <c r="A94" s="9" t="str">
        <f>_xlfn.XLOOKUP($E94,'Copy of Raw Data'!$E:$E,'Copy of Raw Data'!A:A,"ERROR",0,1)</f>
        <v>US</v>
      </c>
      <c r="B94" s="9" t="str">
        <f>_xlfn.XLOOKUP($E94,'Copy of Raw Data'!$E:$E,'Copy of Raw Data'!B:B,"ERROR",0,1)</f>
        <v>Hair Mousses</v>
      </c>
      <c r="C94" s="9" t="str">
        <f>_xlfn.XLOOKUP($E94,'Copy of Raw Data'!$E:$E,'Copy of Raw Data'!C:C,"ERROR",0,1)</f>
        <v>Garnier</v>
      </c>
      <c r="D94" s="9" t="str">
        <f>_xlfn.XLOOKUP($E94,'Copy of Raw Data'!$E:$E,'Copy of Raw Data'!D:D,"ERROR",0,1)</f>
        <v>www.amazon.com/dp/B00T6FNWLY</v>
      </c>
      <c r="E94" s="9" t="s">
        <v>376</v>
      </c>
      <c r="F94" s="9" t="str">
        <f>_xlfn.XLOOKUP($E94,'Copy of Raw Data'!$E:$E,'Copy of Raw Data'!F:F,"ERROR",0,1)</f>
        <v>Garnier Fructis Style Mega Full Thickening Lotion, 5.0 Oz, 1 Count (Packaging May Vary)</v>
      </c>
      <c r="G94" s="9">
        <f>_xlfn.XLOOKUP($E94,'Copy of Raw Data'!$E:$E,'Copy of Raw Data'!G:G,"ERROR",0,1)</f>
        <v>10128</v>
      </c>
      <c r="H94" s="9">
        <f>_xlfn.XLOOKUP($E94,'Copy of Raw Data'!$E:$E,'Copy of Raw Data'!H:H,"ERROR",0,1)</f>
        <v>46854.46</v>
      </c>
      <c r="I94" s="9">
        <f>_xlfn.XLOOKUP($E94,'Copy of Raw Data'!$E:$E,'Copy of Raw Data'!I:I,"ERROR",0,1)</f>
        <v>0.00190727287483687</v>
      </c>
      <c r="J94" s="9" t="str">
        <f>_xlfn.XLOOKUP($E94,'Copy of Raw Data'!$E:$E,'Copy of Raw Data'!J:J,"ERROR",0,1)</f>
        <v>No</v>
      </c>
      <c r="K94" s="15"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0 to 5</v>
      </c>
      <c r="L94" s="9">
        <f>_xlfn.XLOOKUP($E94,'Copy of Raw Data'!$E:$E,'Copy of Raw Data'!L:L,"ERROR",0,1)</f>
        <v>4.6</v>
      </c>
      <c r="M94" s="15"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5 to 10</v>
      </c>
      <c r="N94" s="9">
        <f>_xlfn.XLOOKUP($E94,'Copy of Raw Data'!$E:$E,'Copy of Raw Data'!N:N,"ERROR",0,1)</f>
        <v>5.8</v>
      </c>
      <c r="O94" s="15"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20% to 25%</v>
      </c>
      <c r="P94" s="16">
        <f t="shared" si="7"/>
        <v>0.206896551724138</v>
      </c>
      <c r="Q94" s="9">
        <f>_xlfn.XLOOKUP($E94,'Copy of Raw Data'!$E:$E,'Copy of Raw Data'!Q:Q,"ERROR",0,1)</f>
        <v>5</v>
      </c>
      <c r="R94" s="9" t="str">
        <f>_xlfn.XLOOKUP($E94,'Copy of Raw Data'!$E:$E,'Copy of Raw Data'!R:R,"ERROR",0,1)</f>
        <v>oz</v>
      </c>
      <c r="S94" s="17">
        <f t="shared" si="6"/>
        <v>0.92</v>
      </c>
      <c r="T94" s="9" t="str">
        <f t="array" ref="T94">_xlfn.IFS(AND(S94&gt;0,S94&lt;=0.05),"0 to 0.05",AND(S94&gt;0.05,S94&lt;=0.1),"0.05 to 0.1",AND(S94&gt;0.1,S94&lt;=0.2),"0.1 to 0.2",AND(S94&gt;0.2,S94&lt;=0.3),"0.2 to 0.3",AND(S94&gt;0.3,S94&lt;=0.4),"0.3 to 0.4",AND(S94&gt;0.4,S94&lt;=0.5),"0.4 to 0.5",AND(S94&gt;0.5,S94&lt;=0.75),"0.5 to 0.75",AND(S94&gt;0.75,S94&lt;=1),"0.75 to 1",AND(S94&gt;1,S94&lt;=2),"1 to 2",AND(S94&gt;2,S94&lt;=3),"2 to 3",AND(S94&gt;3,S94&lt;=4),"3 to 4",AND(S94&gt;4,S94&lt;=5),"4 to 5",AND(S94&gt;5,S94&lt;=10),"5 to 10",S94&gt;10,"10+")</f>
        <v>0.75 to 1</v>
      </c>
      <c r="U94" s="17"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 to 0.05</v>
      </c>
      <c r="V94" s="17">
        <f t="shared" si="8"/>
        <v>0.03922894825837</v>
      </c>
      <c r="W94" s="17"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 to 0.05</v>
      </c>
      <c r="X94" s="17">
        <f t="shared" si="9"/>
        <v>0.0311126141359486</v>
      </c>
      <c r="Y94" s="9"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4 to 6</v>
      </c>
      <c r="Z94" s="17">
        <f t="array" ref="Z94">_xlfn.IFS(AA94="oz",_xlfn.IFS(R94="oz",Q94,R94="fl oz",Q94*1.04,R94="ml",Q94*0.0338),AA94="fl oz",_xlfn.IFS(R94="oz",Q94/1.04,R94="fl oz",Q94,R94="ml",Q94*0.0338/1.04),AA94="ml",_xlfn.IFS(R94="oz",Q94/0.0338,R94="fl oz",Q94*1.04/0.0338,R94="ml",Q94))</f>
        <v>5</v>
      </c>
      <c r="AA94" s="9" t="str">
        <f>_xlfn.XLOOKUP($E94,'Copy of Raw Data'!$E:$E,'Copy of Raw Data'!AA:AA,"ERROR",0,1)</f>
        <v>oz</v>
      </c>
      <c r="AB94" s="9"/>
      <c r="AC94" s="9"/>
      <c r="AD94" s="9"/>
      <c r="AE94" s="9"/>
      <c r="AF94" s="9"/>
    </row>
    <row r="95" hidden="1" spans="1:32">
      <c r="A95" s="9" t="str">
        <f>_xlfn.XLOOKUP($E95,'Copy of Raw Data'!$E:$E,'Copy of Raw Data'!A:A,"ERROR",0,1)</f>
        <v>US</v>
      </c>
      <c r="B95" s="9" t="str">
        <f>_xlfn.XLOOKUP($E95,'Copy of Raw Data'!$E:$E,'Copy of Raw Data'!B:B,"ERROR",0,1)</f>
        <v>Hair Mousses</v>
      </c>
      <c r="C95" s="9" t="str">
        <f>_xlfn.XLOOKUP($E95,'Copy of Raw Data'!$E:$E,'Copy of Raw Data'!C:C,"ERROR",0,1)</f>
        <v>The MORE</v>
      </c>
      <c r="D95" s="9" t="str">
        <f>_xlfn.XLOOKUP($E95,'Copy of Raw Data'!$E:$E,'Copy of Raw Data'!D:D,"ERROR",0,1)</f>
        <v>www.amazon.com/dp/B0C1P7Z2C7</v>
      </c>
      <c r="E95" s="9" t="s">
        <v>380</v>
      </c>
      <c r="F95" s="9" t="str">
        <f>_xlfn.XLOOKUP($E95,'Copy of Raw Data'!$E:$E,'Copy of Raw Data'!F:F,"ERROR",0,1)</f>
        <v>The MORE Crazy 3 in 1 Lace Tint Mousse 6.76 fl oz | Concealer Lace Wig Hair Wigs Toupees and Hair Pieces Lace Tint Styling Foaming Mousse Colored Edge Tamer (6.76 Fl Oz, Medium Brown)</v>
      </c>
      <c r="G95" s="9">
        <f>_xlfn.XLOOKUP($E95,'Copy of Raw Data'!$E:$E,'Copy of Raw Data'!G:G,"ERROR",0,1)</f>
        <v>4720</v>
      </c>
      <c r="H95" s="9">
        <f>_xlfn.XLOOKUP($E95,'Copy of Raw Data'!$E:$E,'Copy of Raw Data'!H:H,"ERROR",0,1)</f>
        <v>44861.65</v>
      </c>
      <c r="I95" s="9">
        <f>_xlfn.XLOOKUP($E95,'Copy of Raw Data'!$E:$E,'Copy of Raw Data'!I:I,"ERROR",0,1)</f>
        <v>0.00183509549767086</v>
      </c>
      <c r="J95" s="9" t="str">
        <f>_xlfn.XLOOKUP($E95,'Copy of Raw Data'!$E:$E,'Copy of Raw Data'!J:J,"ERROR",0,1)</f>
        <v>No</v>
      </c>
      <c r="K95" s="15"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5 to 10</v>
      </c>
      <c r="L95" s="9">
        <f>_xlfn.XLOOKUP($E95,'Copy of Raw Data'!$E:$E,'Copy of Raw Data'!L:L,"ERROR",0,1)</f>
        <v>9.47</v>
      </c>
      <c r="M95" s="15"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5 to 10</v>
      </c>
      <c r="N95" s="9">
        <f>_xlfn.XLOOKUP($E95,'Copy of Raw Data'!$E:$E,'Copy of Raw Data'!N:N,"ERROR",0,1)</f>
        <v>9.61</v>
      </c>
      <c r="O95" s="15"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0% to 2%</v>
      </c>
      <c r="P95" s="16">
        <f t="shared" si="7"/>
        <v>0.0145681581685743</v>
      </c>
      <c r="Q95" s="9">
        <f>_xlfn.XLOOKUP($E95,'Copy of Raw Data'!$E:$E,'Copy of Raw Data'!Q:Q,"ERROR",0,1)</f>
        <v>6.76</v>
      </c>
      <c r="R95" s="9" t="str">
        <f>_xlfn.XLOOKUP($E95,'Copy of Raw Data'!$E:$E,'Copy of Raw Data'!R:R,"ERROR",0,1)</f>
        <v>fl oz</v>
      </c>
      <c r="S95" s="17">
        <f t="shared" si="6"/>
        <v>1.34700728265817</v>
      </c>
      <c r="T95" s="9" t="str">
        <f t="array" ref="T95">_xlfn.IFS(AND(S95&gt;0,S95&lt;=0.05),"0 to 0.05",AND(S95&gt;0.05,S95&lt;=0.1),"0.05 to 0.1",AND(S95&gt;0.1,S95&lt;=0.2),"0.1 to 0.2",AND(S95&gt;0.2,S95&lt;=0.3),"0.2 to 0.3",AND(S95&gt;0.3,S95&lt;=0.4),"0.3 to 0.4",AND(S95&gt;0.4,S95&lt;=0.5),"0.4 to 0.5",AND(S95&gt;0.5,S95&lt;=0.75),"0.5 to 0.75",AND(S95&gt;0.75,S95&lt;=1),"0.75 to 1",AND(S95&gt;1,S95&lt;=2),"1 to 2",AND(S95&gt;2,S95&lt;=3),"2 to 3",AND(S95&gt;3,S95&lt;=4),"3 to 4",AND(S95&gt;4,S95&lt;=5),"4 to 5",AND(S95&gt;5,S95&lt;=10),"5 to 10",S95&gt;10,"10+")</f>
        <v>1 to 2</v>
      </c>
      <c r="U95" s="17"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 to 0.05</v>
      </c>
      <c r="V95" s="17">
        <f t="shared" si="8"/>
        <v>0.0462266080856408</v>
      </c>
      <c r="W95" s="17"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 to 0.05</v>
      </c>
      <c r="X95" s="17">
        <f t="shared" si="9"/>
        <v>0.0455531715474525</v>
      </c>
      <c r="Y95" s="9"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6 to 8</v>
      </c>
      <c r="Z95" s="17">
        <f t="array" ref="Z95">_xlfn.IFS(AA95="oz",_xlfn.IFS(R95="oz",Q95,R95="fl oz",Q95*1.04,R95="ml",Q95*0.0338),AA95="fl oz",_xlfn.IFS(R95="oz",Q95/1.04,R95="fl oz",Q95,R95="ml",Q95*0.0338/1.04),AA95="ml",_xlfn.IFS(R95="oz",Q95/0.0338,R95="fl oz",Q95*1.04/0.0338,R95="ml",Q95))</f>
        <v>7.0304</v>
      </c>
      <c r="AA95" s="9" t="str">
        <f>_xlfn.XLOOKUP($E95,'Copy of Raw Data'!$E:$E,'Copy of Raw Data'!AA:AA,"ERROR",0,1)</f>
        <v>oz</v>
      </c>
      <c r="AB95" s="9"/>
      <c r="AC95" s="9"/>
      <c r="AD95" s="9"/>
      <c r="AE95" s="9"/>
      <c r="AF95" s="9"/>
    </row>
    <row r="96" hidden="1" spans="1:32">
      <c r="A96" s="9" t="str">
        <f>_xlfn.XLOOKUP($E96,'Copy of Raw Data'!$E:$E,'Copy of Raw Data'!A:A,"ERROR",0,1)</f>
        <v>US</v>
      </c>
      <c r="B96" s="9" t="str">
        <f>_xlfn.XLOOKUP($E96,'Copy of Raw Data'!$E:$E,'Copy of Raw Data'!B:B,"ERROR",0,1)</f>
        <v>Hair Mousses</v>
      </c>
      <c r="C96" s="9" t="str">
        <f>_xlfn.XLOOKUP($E96,'Copy of Raw Data'!$E:$E,'Copy of Raw Data'!C:C,"ERROR",0,1)</f>
        <v>rusk</v>
      </c>
      <c r="D96" s="9" t="str">
        <f>_xlfn.XLOOKUP($E96,'Copy of Raw Data'!$E:$E,'Copy of Raw Data'!D:D,"ERROR",0,1)</f>
        <v>www.amazon.com/dp/B001ATQXWY</v>
      </c>
      <c r="E96" s="9" t="s">
        <v>383</v>
      </c>
      <c r="F96" s="9" t="str">
        <f>_xlfn.XLOOKUP($E96,'Copy of Raw Data'!$E:$E,'Copy of Raw Data'!F:F,"ERROR",0,1)</f>
        <v>RUSK Designer Collection Thick Body and Texture Amplifier, Gives Hair Incredible Body, Creates Texture and Volume, Anyone with Fine, Limp, Lazy Hair</v>
      </c>
      <c r="G96" s="9">
        <f>_xlfn.XLOOKUP($E96,'Copy of Raw Data'!$E:$E,'Copy of Raw Data'!G:G,"ERROR",0,1)</f>
        <v>2008</v>
      </c>
      <c r="H96" s="9">
        <f>_xlfn.XLOOKUP($E96,'Copy of Raw Data'!$E:$E,'Copy of Raw Data'!H:H,"ERROR",0,1)</f>
        <v>43163.94</v>
      </c>
      <c r="I96" s="9">
        <f>_xlfn.XLOOKUP($E96,'Copy of Raw Data'!$E:$E,'Copy of Raw Data'!I:I,"ERROR",0,1)</f>
        <v>0.00175630753308089</v>
      </c>
      <c r="J96" s="9" t="str">
        <f>_xlfn.XLOOKUP($E96,'Copy of Raw Data'!$E:$E,'Copy of Raw Data'!J:J,"ERROR",0,1)</f>
        <v>No</v>
      </c>
      <c r="K96" s="15"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20 to 30</v>
      </c>
      <c r="L96" s="9">
        <f>_xlfn.XLOOKUP($E96,'Copy of Raw Data'!$E:$E,'Copy of Raw Data'!L:L,"ERROR",0,1)</f>
        <v>21.5</v>
      </c>
      <c r="M96" s="15"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20 to 30</v>
      </c>
      <c r="N96" s="9">
        <f>_xlfn.XLOOKUP($E96,'Copy of Raw Data'!$E:$E,'Copy of Raw Data'!N:N,"ERROR",0,1)</f>
        <v>21.5</v>
      </c>
      <c r="O96" s="15"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6">
        <f t="shared" si="7"/>
        <v>0</v>
      </c>
      <c r="Q96" s="9">
        <f>_xlfn.XLOOKUP($E96,'Copy of Raw Data'!$E:$E,'Copy of Raw Data'!Q:Q,"ERROR",0,1)</f>
        <v>0</v>
      </c>
      <c r="R96" s="9">
        <f>_xlfn.XLOOKUP($E96,'Copy of Raw Data'!$E:$E,'Copy of Raw Data'!R:R,"ERROR",0,1)</f>
        <v>0</v>
      </c>
      <c r="S96" s="17" t="e">
        <f t="shared" si="6"/>
        <v>#N/A</v>
      </c>
      <c r="T96" s="9" t="e">
        <f t="array" ref="T96">_xlfn.IFS(AND(S96&gt;0,S96&lt;=0.05),"0 to 0.05",AND(S96&gt;0.05,S96&lt;=0.1),"0.05 to 0.1",AND(S96&gt;0.1,S96&lt;=0.2),"0.1 to 0.2",AND(S96&gt;0.2,S96&lt;=0.3),"0.2 to 0.3",AND(S96&gt;0.3,S96&lt;=0.4),"0.3 to 0.4",AND(S96&gt;0.4,S96&lt;=0.5),"0.4 to 0.5",AND(S96&gt;0.5,S96&lt;=0.75),"0.5 to 0.75",AND(S96&gt;0.75,S96&lt;=1),"0.75 to 1",AND(S96&gt;1,S96&lt;=2),"1 to 2",AND(S96&gt;2,S96&lt;=3),"2 to 3",AND(S96&gt;3,S96&lt;=4),"3 to 4",AND(S96&gt;4,S96&lt;=5),"4 to 5",AND(S96&gt;5,S96&lt;=10),"5 to 10",S96&gt;10,"10+")</f>
        <v>#N/A</v>
      </c>
      <c r="U96" s="17" t="e">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#N/A</v>
      </c>
      <c r="V96" s="17" t="e">
        <f t="shared" si="8"/>
        <v>#N/A</v>
      </c>
      <c r="W96" s="17" t="e">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#N/A</v>
      </c>
      <c r="X96" s="17" t="e">
        <f t="shared" si="9"/>
        <v>#N/A</v>
      </c>
      <c r="Y96" s="9" t="e">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#N/A</v>
      </c>
      <c r="Z96" s="17" t="e">
        <f t="array" ref="Z96">_xlfn.IFS(AA96="oz",_xlfn.IFS(R96="oz",Q96,R96="fl oz",Q96*1.04,R96="ml",Q96*0.0338),AA96="fl oz",_xlfn.IFS(R96="oz",Q96/1.04,R96="fl oz",Q96,R96="ml",Q96*0.0338/1.04),AA96="ml",_xlfn.IFS(R96="oz",Q96/0.0338,R96="fl oz",Q96*1.04/0.0338,R96="ml",Q96))</f>
        <v>#N/A</v>
      </c>
      <c r="AA96" s="9" t="str">
        <f>_xlfn.XLOOKUP($E96,'Copy of Raw Data'!$E:$E,'Copy of Raw Data'!AA:AA,"ERROR",0,1)</f>
        <v>oz</v>
      </c>
      <c r="AB96" s="9"/>
      <c r="AC96" s="9"/>
      <c r="AD96" s="9"/>
      <c r="AE96" s="9"/>
      <c r="AF96" s="9"/>
    </row>
    <row r="97" hidden="1" spans="1:32">
      <c r="A97" s="9" t="str">
        <f>_xlfn.XLOOKUP($E97,'Copy of Raw Data'!$E:$E,'Copy of Raw Data'!A:A,"ERROR",0,1)</f>
        <v>US</v>
      </c>
      <c r="B97" s="9" t="str">
        <f>_xlfn.XLOOKUP($E97,'Copy of Raw Data'!$E:$E,'Copy of Raw Data'!B:B,"ERROR",0,1)</f>
        <v>Hair Mousses</v>
      </c>
      <c r="C97" s="9" t="str">
        <f>_xlfn.XLOOKUP($E97,'Copy of Raw Data'!$E:$E,'Copy of Raw Data'!C:C,"ERROR",0,1)</f>
        <v>garnier</v>
      </c>
      <c r="D97" s="9" t="str">
        <f>_xlfn.XLOOKUP($E97,'Copy of Raw Data'!$E:$E,'Copy of Raw Data'!D:D,"ERROR",0,1)</f>
        <v>www.amazon.com/dp/B0177F8G42</v>
      </c>
      <c r="E97" s="9" t="s">
        <v>387</v>
      </c>
      <c r="F97" s="9" t="str">
        <f>_xlfn.XLOOKUP($E97,'Copy of Raw Data'!$E:$E,'Copy of Raw Data'!F:F,"ERROR",0,1)</f>
        <v>Garnier Fructis Style Curl Renew Reactivating Milk Spray, for Naturally Curly Hair, 5.0 Fl Oz, 1 Count (Packaging May Vary)</v>
      </c>
      <c r="G97" s="9">
        <f>_xlfn.XLOOKUP($E97,'Copy of Raw Data'!$E:$E,'Copy of Raw Data'!G:G,"ERROR",0,1)</f>
        <v>6926</v>
      </c>
      <c r="H97" s="9">
        <f>_xlfn.XLOOKUP($E97,'Copy of Raw Data'!$E:$E,'Copy of Raw Data'!H:H,"ERROR",0,1)</f>
        <v>41310.74</v>
      </c>
      <c r="I97" s="9">
        <f>_xlfn.XLOOKUP($E97,'Copy of Raw Data'!$E:$E,'Copy of Raw Data'!I:I,"ERROR",0,1)</f>
        <v>0.00166234995180338</v>
      </c>
      <c r="J97" s="9" t="str">
        <f>_xlfn.XLOOKUP($E97,'Copy of Raw Data'!$E:$E,'Copy of Raw Data'!J:J,"ERROR",0,1)</f>
        <v>No</v>
      </c>
      <c r="K97" s="15"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5 to 10</v>
      </c>
      <c r="L97" s="9">
        <f>_xlfn.XLOOKUP($E97,'Copy of Raw Data'!$E:$E,'Copy of Raw Data'!L:L,"ERROR",0,1)</f>
        <v>6</v>
      </c>
      <c r="M97" s="15"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5 to 10</v>
      </c>
      <c r="N97" s="9">
        <f>_xlfn.XLOOKUP($E97,'Copy of Raw Data'!$E:$E,'Copy of Raw Data'!N:N,"ERROR",0,1)</f>
        <v>6.53</v>
      </c>
      <c r="O97" s="15"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8% to 10%</v>
      </c>
      <c r="P97" s="16">
        <f t="shared" si="7"/>
        <v>0.0811638591117918</v>
      </c>
      <c r="Q97" s="9">
        <f>_xlfn.XLOOKUP($E97,'Copy of Raw Data'!$E:$E,'Copy of Raw Data'!Q:Q,"ERROR",0,1)</f>
        <v>5</v>
      </c>
      <c r="R97" s="9" t="str">
        <f>_xlfn.XLOOKUP($E97,'Copy of Raw Data'!$E:$E,'Copy of Raw Data'!R:R,"ERROR",0,1)</f>
        <v>fl oz</v>
      </c>
      <c r="S97" s="17">
        <f t="shared" si="6"/>
        <v>1.15384615384615</v>
      </c>
      <c r="T97" s="9" t="str">
        <f t="array" ref="T97">_xlfn.IFS(AND(S97&gt;0,S97&lt;=0.05),"0 to 0.05",AND(S97&gt;0.05,S97&lt;=0.1),"0.05 to 0.1",AND(S97&gt;0.1,S97&lt;=0.2),"0.1 to 0.2",AND(S97&gt;0.2,S97&lt;=0.3),"0.2 to 0.3",AND(S97&gt;0.3,S97&lt;=0.4),"0.3 to 0.4",AND(S97&gt;0.4,S97&lt;=0.5),"0.4 to 0.5",AND(S97&gt;0.5,S97&lt;=0.75),"0.5 to 0.75",AND(S97&gt;0.75,S97&lt;=1),"0.75 to 1",AND(S97&gt;1,S97&lt;=2),"1 to 2",AND(S97&gt;2,S97&lt;=3),"2 to 3",AND(S97&gt;3,S97&lt;=4),"3 to 4",AND(S97&gt;4,S97&lt;=5),"4 to 5",AND(S97&gt;5,S97&lt;=10),"5 to 10",S97&gt;10,"10+")</f>
        <v>1 to 2</v>
      </c>
      <c r="U97" s="17"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 to 0.05</v>
      </c>
      <c r="V97" s="17">
        <f t="shared" si="8"/>
        <v>0.0424676777399131</v>
      </c>
      <c r="W97" s="17"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 to 0.05</v>
      </c>
      <c r="X97" s="17">
        <f t="shared" si="9"/>
        <v>0.0390208371270258</v>
      </c>
      <c r="Y97" s="9"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4 to 6</v>
      </c>
      <c r="Z97" s="17">
        <f t="array" ref="Z97">_xlfn.IFS(AA97="oz",_xlfn.IFS(R97="oz",Q97,R97="fl oz",Q97*1.04,R97="ml",Q97*0.0338),AA97="fl oz",_xlfn.IFS(R97="oz",Q97/1.04,R97="fl oz",Q97,R97="ml",Q97*0.0338/1.04),AA97="ml",_xlfn.IFS(R97="oz",Q97/0.0338,R97="fl oz",Q97*1.04/0.0338,R97="ml",Q97))</f>
        <v>5.2</v>
      </c>
      <c r="AA97" s="9" t="str">
        <f>_xlfn.XLOOKUP($E97,'Copy of Raw Data'!$E:$E,'Copy of Raw Data'!AA:AA,"ERROR",0,1)</f>
        <v>oz</v>
      </c>
      <c r="AB97" s="9"/>
      <c r="AC97" s="9"/>
      <c r="AD97" s="9"/>
      <c r="AE97" s="9"/>
      <c r="AF97" s="9"/>
    </row>
    <row r="98" hidden="1" spans="1:32">
      <c r="A98" s="9" t="str">
        <f>_xlfn.XLOOKUP($E98,'Copy of Raw Data'!$E:$E,'Copy of Raw Data'!A:A,"ERROR",0,1)</f>
        <v>US</v>
      </c>
      <c r="B98" s="9" t="str">
        <f>_xlfn.XLOOKUP($E98,'Copy of Raw Data'!$E:$E,'Copy of Raw Data'!B:B,"ERROR",0,1)</f>
        <v>Hair Mousses</v>
      </c>
      <c r="C98" s="9" t="str">
        <f>_xlfn.XLOOKUP($E98,'Copy of Raw Data'!$E:$E,'Copy of Raw Data'!C:C,"ERROR",0,1)</f>
        <v>Fantasia IC</v>
      </c>
      <c r="D98" s="9" t="str">
        <f>_xlfn.XLOOKUP($E98,'Copy of Raw Data'!$E:$E,'Copy of Raw Data'!D:D,"ERROR",0,1)</f>
        <v>www.amazon.com/dp/B001DTWX66</v>
      </c>
      <c r="E98" s="9" t="s">
        <v>390</v>
      </c>
      <c r="F98" s="9" t="str">
        <f>_xlfn.XLOOKUP($E98,'Copy of Raw Data'!$E:$E,'Copy of Raw Data'!F:F,"ERROR",0,1)</f>
        <v>Fantasia Liquid Mousse Spray, 16.0 Fl Oz</v>
      </c>
      <c r="G98" s="9">
        <f>_xlfn.XLOOKUP($E98,'Copy of Raw Data'!$E:$E,'Copy of Raw Data'!G:G,"ERROR",0,1)</f>
        <v>2602</v>
      </c>
      <c r="H98" s="9">
        <f>_xlfn.XLOOKUP($E98,'Copy of Raw Data'!$E:$E,'Copy of Raw Data'!H:H,"ERROR",0,1)</f>
        <v>39100.73</v>
      </c>
      <c r="I98" s="9">
        <f>_xlfn.XLOOKUP($E98,'Copy of Raw Data'!$E:$E,'Copy of Raw Data'!I:I,"ERROR",0,1)</f>
        <v>0.00165517051969659</v>
      </c>
      <c r="J98" s="9" t="str">
        <f>_xlfn.XLOOKUP($E98,'Copy of Raw Data'!$E:$E,'Copy of Raw Data'!J:J,"ERROR",0,1)</f>
        <v>No</v>
      </c>
      <c r="K98" s="15"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10 to 15</v>
      </c>
      <c r="L98" s="9">
        <f>_xlfn.XLOOKUP($E98,'Copy of Raw Data'!$E:$E,'Copy of Raw Data'!L:L,"ERROR",0,1)</f>
        <v>14.96</v>
      </c>
      <c r="M98" s="15"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 to 20</v>
      </c>
      <c r="N98" s="9">
        <f>_xlfn.XLOOKUP($E98,'Copy of Raw Data'!$E:$E,'Copy of Raw Data'!N:N,"ERROR",0,1)</f>
        <v>15.33</v>
      </c>
      <c r="O98" s="15"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2% to 4%</v>
      </c>
      <c r="P98" s="16">
        <f t="shared" si="7"/>
        <v>0.0241356816699282</v>
      </c>
      <c r="Q98" s="9">
        <f>_xlfn.XLOOKUP($E98,'Copy of Raw Data'!$E:$E,'Copy of Raw Data'!Q:Q,"ERROR",0,1)</f>
        <v>16</v>
      </c>
      <c r="R98" s="9" t="str">
        <f>_xlfn.XLOOKUP($E98,'Copy of Raw Data'!$E:$E,'Copy of Raw Data'!R:R,"ERROR",0,1)</f>
        <v>fl oz</v>
      </c>
      <c r="S98" s="17">
        <f t="shared" si="6"/>
        <v>0.899038461538462</v>
      </c>
      <c r="T98" s="9" t="str">
        <f t="array" ref="T98">_xlfn.IFS(AND(S98&gt;0,S98&lt;=0.05),"0 to 0.05",AND(S98&gt;0.05,S98&lt;=0.1),"0.05 to 0.1",AND(S98&gt;0.1,S98&lt;=0.2),"0.1 to 0.2",AND(S98&gt;0.2,S98&lt;=0.3),"0.2 to 0.3",AND(S98&gt;0.3,S98&lt;=0.4),"0.3 to 0.4",AND(S98&gt;0.4,S98&lt;=0.5),"0.4 to 0.5",AND(S98&gt;0.5,S98&lt;=0.75),"0.5 to 0.75",AND(S98&gt;0.75,S98&lt;=1),"0.75 to 1",AND(S98&gt;1,S98&lt;=2),"1 to 2",AND(S98&gt;2,S98&lt;=3),"2 to 3",AND(S98&gt;3,S98&lt;=4),"3 to 4",AND(S98&gt;4,S98&lt;=5),"4 to 5",AND(S98&gt;5,S98&lt;=10),"5 to 10",S98&gt;10,"10+")</f>
        <v>0.75 to 1</v>
      </c>
      <c r="U98" s="17"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 to 0.05</v>
      </c>
      <c r="V98" s="17">
        <f t="shared" si="8"/>
        <v>0.0311556996436097</v>
      </c>
      <c r="W98" s="17"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 to 0.05</v>
      </c>
      <c r="X98" s="17">
        <f t="shared" si="9"/>
        <v>0.0304037355948076</v>
      </c>
      <c r="Y98" s="9"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15 to 20</v>
      </c>
      <c r="Z98" s="17">
        <f t="array" ref="Z98">_xlfn.IFS(AA98="oz",_xlfn.IFS(R98="oz",Q98,R98="fl oz",Q98*1.04,R98="ml",Q98*0.0338),AA98="fl oz",_xlfn.IFS(R98="oz",Q98/1.04,R98="fl oz",Q98,R98="ml",Q98*0.0338/1.04),AA98="ml",_xlfn.IFS(R98="oz",Q98/0.0338,R98="fl oz",Q98*1.04/0.0338,R98="ml",Q98))</f>
        <v>16.64</v>
      </c>
      <c r="AA98" s="9" t="str">
        <f>_xlfn.XLOOKUP($E98,'Copy of Raw Data'!$E:$E,'Copy of Raw Data'!AA:AA,"ERROR",0,1)</f>
        <v>oz</v>
      </c>
      <c r="AB98" s="9"/>
      <c r="AC98" s="9"/>
      <c r="AD98" s="9"/>
      <c r="AE98" s="9"/>
      <c r="AF98" s="9"/>
    </row>
    <row r="99" hidden="1" spans="1:32">
      <c r="A99" s="9" t="str">
        <f>_xlfn.XLOOKUP($E99,'Copy of Raw Data'!$E:$E,'Copy of Raw Data'!A:A,"ERROR",0,1)</f>
        <v>US</v>
      </c>
      <c r="B99" s="9" t="str">
        <f>_xlfn.XLOOKUP($E99,'Copy of Raw Data'!$E:$E,'Copy of Raw Data'!B:B,"ERROR",0,1)</f>
        <v>Hair Mousses</v>
      </c>
      <c r="C99" s="9" t="str">
        <f>_xlfn.XLOOKUP($E99,'Copy of Raw Data'!$E:$E,'Copy of Raw Data'!C:C,"ERROR",0,1)</f>
        <v>Kafune Amor Hair Care</v>
      </c>
      <c r="D99" s="9" t="str">
        <f>_xlfn.XLOOKUP($E99,'Copy of Raw Data'!$E:$E,'Copy of Raw Data'!D:D,"ERROR",0,1)</f>
        <v>www.amazon.com/dp/B096LBQ274</v>
      </c>
      <c r="E99" s="9" t="s">
        <v>394</v>
      </c>
      <c r="F99" s="9" t="str">
        <f>_xlfn.XLOOKUP($E99,'Copy of Raw Data'!$E:$E,'Copy of Raw Data'!F:F,"ERROR",0,1)</f>
        <v>Kafune Tint Melting Mousse – Concealer for Lace Wigs, Hair Wigs, Toupees and Hair Pieces – Natural Finishing Edge Control – Melt and Form Hair – Quick Drying – 6.8 Fl oz – Mocha Medium Brown</v>
      </c>
      <c r="G99" s="9">
        <f>_xlfn.XLOOKUP($E99,'Copy of Raw Data'!$E:$E,'Copy of Raw Data'!G:G,"ERROR",0,1)</f>
        <v>1703</v>
      </c>
      <c r="H99" s="9">
        <f>_xlfn.XLOOKUP($E99,'Copy of Raw Data'!$E:$E,'Copy of Raw Data'!H:H,"ERROR",0,1)</f>
        <v>38931.86</v>
      </c>
      <c r="I99" s="9">
        <f>_xlfn.XLOOKUP($E99,'Copy of Raw Data'!$E:$E,'Copy of Raw Data'!I:I,"ERROR",0,1)</f>
        <v>0.00163801037176466</v>
      </c>
      <c r="J99" s="9" t="str">
        <f>_xlfn.XLOOKUP($E99,'Copy of Raw Data'!$E:$E,'Copy of Raw Data'!J:J,"ERROR",0,1)</f>
        <v>No</v>
      </c>
      <c r="K99" s="15"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20 to 30</v>
      </c>
      <c r="L99" s="9">
        <f>_xlfn.XLOOKUP($E99,'Copy of Raw Data'!$E:$E,'Copy of Raw Data'!L:L,"ERROR",0,1)</f>
        <v>23.11</v>
      </c>
      <c r="M99" s="15"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20 to 30</v>
      </c>
      <c r="N99" s="9">
        <f>_xlfn.XLOOKUP($E99,'Copy of Raw Data'!$E:$E,'Copy of Raw Data'!N:N,"ERROR",0,1)</f>
        <v>23.97</v>
      </c>
      <c r="O99" s="15"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2% to 4%</v>
      </c>
      <c r="P99" s="16">
        <f t="shared" si="7"/>
        <v>0.0358781810596579</v>
      </c>
      <c r="Q99" s="9">
        <f>_xlfn.XLOOKUP($E99,'Copy of Raw Data'!$E:$E,'Copy of Raw Data'!Q:Q,"ERROR",0,1)</f>
        <v>6.8</v>
      </c>
      <c r="R99" s="9" t="str">
        <f>_xlfn.XLOOKUP($E99,'Copy of Raw Data'!$E:$E,'Copy of Raw Data'!R:R,"ERROR",0,1)</f>
        <v>fl oz</v>
      </c>
      <c r="S99" s="17">
        <f t="shared" si="6"/>
        <v>3.26781674208145</v>
      </c>
      <c r="T99" s="9" t="str">
        <f t="array" ref="T99">_xlfn.IFS(AND(S99&gt;0,S99&lt;=0.05),"0 to 0.05",AND(S99&gt;0.05,S99&lt;=0.1),"0.05 to 0.1",AND(S99&gt;0.1,S99&lt;=0.2),"0.1 to 0.2",AND(S99&gt;0.2,S99&lt;=0.3),"0.2 to 0.3",AND(S99&gt;0.3,S99&lt;=0.4),"0.3 to 0.4",AND(S99&gt;0.4,S99&lt;=0.5),"0.4 to 0.5",AND(S99&gt;0.5,S99&lt;=0.75),"0.5 to 0.75",AND(S99&gt;0.75,S99&lt;=1),"0.75 to 1",AND(S99&gt;1,S99&lt;=2),"1 to 2",AND(S99&gt;2,S99&lt;=3),"2 to 3",AND(S99&gt;3,S99&lt;=4),"3 to 4",AND(S99&gt;4,S99&lt;=5),"4 to 5",AND(S99&gt;5,S99&lt;=10),"5 to 10",S99&gt;10,"10+")</f>
        <v>3 to 4</v>
      </c>
      <c r="U99" s="17"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0.1 to 0.2</v>
      </c>
      <c r="V99" s="17">
        <f t="shared" si="8"/>
        <v>0.114623709060638</v>
      </c>
      <c r="W99" s="17"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0.1 to 0.2</v>
      </c>
      <c r="X99" s="17">
        <f t="shared" si="9"/>
        <v>0.110511218873231</v>
      </c>
      <c r="Y99" s="9"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6 to 8</v>
      </c>
      <c r="Z99" s="17">
        <f t="array" ref="Z99">_xlfn.IFS(AA99="oz",_xlfn.IFS(R99="oz",Q99,R99="fl oz",Q99*1.04,R99="ml",Q99*0.0338),AA99="fl oz",_xlfn.IFS(R99="oz",Q99/1.04,R99="fl oz",Q99,R99="ml",Q99*0.0338/1.04),AA99="ml",_xlfn.IFS(R99="oz",Q99/0.0338,R99="fl oz",Q99*1.04/0.0338,R99="ml",Q99))</f>
        <v>7.072</v>
      </c>
      <c r="AA99" s="9" t="str">
        <f>_xlfn.XLOOKUP($E99,'Copy of Raw Data'!$E:$E,'Copy of Raw Data'!AA:AA,"ERROR",0,1)</f>
        <v>oz</v>
      </c>
      <c r="AB99" s="9"/>
      <c r="AC99" s="9"/>
      <c r="AD99" s="9"/>
      <c r="AE99" s="9"/>
      <c r="AF99" s="9"/>
    </row>
    <row r="100" hidden="1" spans="1:32">
      <c r="A100" s="9" t="str">
        <f>_xlfn.XLOOKUP($E100,'Copy of Raw Data'!$E:$E,'Copy of Raw Data'!A:A,"ERROR",0,1)</f>
        <v>US</v>
      </c>
      <c r="B100" s="9" t="str">
        <f>_xlfn.XLOOKUP($E100,'Copy of Raw Data'!$E:$E,'Copy of Raw Data'!B:B,"ERROR",0,1)</f>
        <v>Hair Mousses</v>
      </c>
      <c r="C100" s="9" t="str">
        <f>_xlfn.XLOOKUP($E100,'Copy of Raw Data'!$E:$E,'Copy of Raw Data'!C:C,"ERROR",0,1)</f>
        <v>schwarzkopf</v>
      </c>
      <c r="D100" s="9" t="str">
        <f>_xlfn.XLOOKUP($E100,'Copy of Raw Data'!$E:$E,'Copy of Raw Data'!D:D,"ERROR",0,1)</f>
        <v>www.amazon.com/dp/B01CGSZIZK</v>
      </c>
      <c r="E100" s="9" t="s">
        <v>398</v>
      </c>
      <c r="F100" s="9" t="str">
        <f>_xlfn.XLOOKUP($E100,'Copy of Raw Data'!$E:$E,'Copy of Raw Data'!F:F,"ERROR",0,1)</f>
        <v>OSiS+ Grip Extreme Hold Mousse – Extra Strong Control and Volume with Lasting Definition and Natural Shine – Volumizing Formula Protects Against Blow Dry Damage, 7 oz</v>
      </c>
      <c r="G100" s="9">
        <f>_xlfn.XLOOKUP($E100,'Copy of Raw Data'!$E:$E,'Copy of Raw Data'!G:G,"ERROR",0,1)</f>
        <v>3099</v>
      </c>
      <c r="H100" s="9">
        <f>_xlfn.XLOOKUP($E100,'Copy of Raw Data'!$E:$E,'Copy of Raw Data'!H:H,"ERROR",0,1)</f>
        <v>38528.23</v>
      </c>
      <c r="I100" s="9">
        <f>_xlfn.XLOOKUP($E100,'Copy of Raw Data'!$E:$E,'Copy of Raw Data'!I:I,"ERROR",0,1)</f>
        <v>0.00161367674376298</v>
      </c>
      <c r="J100" s="9" t="str">
        <f>_xlfn.XLOOKUP($E100,'Copy of Raw Data'!$E:$E,'Copy of Raw Data'!J:J,"ERROR",0,1)</f>
        <v>No</v>
      </c>
      <c r="K100" s="15"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10 to 15</v>
      </c>
      <c r="L100" s="9">
        <f>_xlfn.XLOOKUP($E100,'Copy of Raw Data'!$E:$E,'Copy of Raw Data'!L:L,"ERROR",0,1)</f>
        <v>12.88</v>
      </c>
      <c r="M100" s="15"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15 to 20</v>
      </c>
      <c r="N100" s="9">
        <f>_xlfn.XLOOKUP($E100,'Copy of Raw Data'!$E:$E,'Copy of Raw Data'!N:N,"ERROR",0,1)</f>
        <v>19.92</v>
      </c>
      <c r="O100" s="15"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30% to 40%</v>
      </c>
      <c r="P100" s="16">
        <f t="shared" si="7"/>
        <v>0.353413654618474</v>
      </c>
      <c r="Q100" s="9">
        <f>_xlfn.XLOOKUP($E100,'Copy of Raw Data'!$E:$E,'Copy of Raw Data'!Q:Q,"ERROR",0,1)</f>
        <v>7</v>
      </c>
      <c r="R100" s="9" t="str">
        <f>_xlfn.XLOOKUP($E100,'Copy of Raw Data'!$E:$E,'Copy of Raw Data'!R:R,"ERROR",0,1)</f>
        <v>oz</v>
      </c>
      <c r="S100" s="17">
        <f t="shared" si="6"/>
        <v>1.84</v>
      </c>
      <c r="T100" s="9" t="str">
        <f t="array" ref="T100">_xlfn.IFS(AND(S100&gt;0,S100&lt;=0.05),"0 to 0.05",AND(S100&gt;0.05,S100&lt;=0.1),"0.05 to 0.1",AND(S100&gt;0.1,S100&lt;=0.2),"0.1 to 0.2",AND(S100&gt;0.2,S100&lt;=0.3),"0.2 to 0.3",AND(S100&gt;0.3,S100&lt;=0.4),"0.3 to 0.4",AND(S100&gt;0.4,S100&lt;=0.5),"0.4 to 0.5",AND(S100&gt;0.5,S100&lt;=0.75),"0.5 to 0.75",AND(S100&gt;0.75,S100&lt;=1),"0.75 to 1",AND(S100&gt;1,S100&lt;=2),"1 to 2",AND(S100&gt;2,S100&lt;=3),"2 to 3",AND(S100&gt;3,S100&lt;=4),"3 to 4",AND(S100&gt;4,S100&lt;=5),"4 to 5",AND(S100&gt;5,S100&lt;=10),"5 to 10",S100&gt;10,"10+")</f>
        <v>1 to 2</v>
      </c>
      <c r="U100" s="17"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0.05 to 0.1</v>
      </c>
      <c r="V100" s="17">
        <f t="shared" si="8"/>
        <v>0.0962365331658534</v>
      </c>
      <c r="W100" s="17"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0.05 to 0.1</v>
      </c>
      <c r="X100" s="17">
        <f t="shared" si="9"/>
        <v>0.0622252282718972</v>
      </c>
      <c r="Y100" s="9"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6 to 8</v>
      </c>
      <c r="Z100" s="17">
        <f t="array" ref="Z100">_xlfn.IFS(AA100="oz",_xlfn.IFS(R100="oz",Q100,R100="fl oz",Q100*1.04,R100="ml",Q100*0.0338),AA100="fl oz",_xlfn.IFS(R100="oz",Q100/1.04,R100="fl oz",Q100,R100="ml",Q100*0.0338/1.04),AA100="ml",_xlfn.IFS(R100="oz",Q100/0.0338,R100="fl oz",Q100*1.04/0.0338,R100="ml",Q100))</f>
        <v>7</v>
      </c>
      <c r="AA100" s="9" t="str">
        <f>_xlfn.XLOOKUP($E100,'Copy of Raw Data'!$E:$E,'Copy of Raw Data'!AA:AA,"ERROR",0,1)</f>
        <v>oz</v>
      </c>
      <c r="AB100" s="9"/>
      <c r="AC100" s="9"/>
      <c r="AD100" s="9"/>
      <c r="AE100" s="9"/>
      <c r="AF100" s="9"/>
    </row>
    <row r="101" hidden="1" spans="1:32">
      <c r="A101" s="9" t="str">
        <f>_xlfn.XLOOKUP($E101,'Copy of Raw Data'!$E:$E,'Copy of Raw Data'!A:A,"ERROR",0,1)</f>
        <v>US</v>
      </c>
      <c r="B101" s="9" t="str">
        <f>_xlfn.XLOOKUP($E101,'Copy of Raw Data'!$E:$E,'Copy of Raw Data'!B:B,"ERROR",0,1)</f>
        <v>Hair Mousses</v>
      </c>
      <c r="C101" s="9" t="str">
        <f>_xlfn.XLOOKUP($E101,'Copy of Raw Data'!$E:$E,'Copy of Raw Data'!C:C,"ERROR",0,1)</f>
        <v>AmPro</v>
      </c>
      <c r="D101" s="9" t="str">
        <f>_xlfn.XLOOKUP($E101,'Copy of Raw Data'!$E:$E,'Copy of Raw Data'!D:D,"ERROR",0,1)</f>
        <v>www.amazon.com/dp/B08MBD47TX</v>
      </c>
      <c r="E101" s="9" t="s">
        <v>402</v>
      </c>
      <c r="F101" s="9" t="str">
        <f>_xlfn.XLOOKUP($E101,'Copy of Raw Data'!$E:$E,'Copy of Raw Data'!F:F,"ERROR",0,1)</f>
        <v>Shine N Jam Magic Fingers For Braiders Setting Mousse 12 Ounce (354ml)</v>
      </c>
      <c r="G101" s="9">
        <f>_xlfn.XLOOKUP($E101,'Copy of Raw Data'!$E:$E,'Copy of Raw Data'!G:G,"ERROR",0,1)</f>
        <v>4965</v>
      </c>
      <c r="H101" s="9">
        <f>_xlfn.XLOOKUP($E101,'Copy of Raw Data'!$E:$E,'Copy of Raw Data'!H:H,"ERROR",0,1)</f>
        <v>37955.87</v>
      </c>
      <c r="I101" s="9">
        <f>_xlfn.XLOOKUP($E101,'Copy of Raw Data'!$E:$E,'Copy of Raw Data'!I:I,"ERROR",0,1)</f>
        <v>0.00160764733024142</v>
      </c>
      <c r="J101" s="9" t="str">
        <f>_xlfn.XLOOKUP($E101,'Copy of Raw Data'!$E:$E,'Copy of Raw Data'!J:J,"ERROR",0,1)</f>
        <v>No</v>
      </c>
      <c r="K101" s="15"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5 to 10</v>
      </c>
      <c r="L101" s="9">
        <f>_xlfn.XLOOKUP($E101,'Copy of Raw Data'!$E:$E,'Copy of Raw Data'!L:L,"ERROR",0,1)</f>
        <v>7.61</v>
      </c>
      <c r="M101" s="15"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5 to 10</v>
      </c>
      <c r="N101" s="9">
        <f>_xlfn.XLOOKUP($E101,'Copy of Raw Data'!$E:$E,'Copy of Raw Data'!N:N,"ERROR",0,1)</f>
        <v>8.42</v>
      </c>
      <c r="O101" s="15"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8% to 10%</v>
      </c>
      <c r="P101" s="16">
        <f t="shared" si="7"/>
        <v>0.0961995249406175</v>
      </c>
      <c r="Q101" s="9">
        <f>_xlfn.XLOOKUP($E101,'Copy of Raw Data'!$E:$E,'Copy of Raw Data'!Q:Q,"ERROR",0,1)</f>
        <v>12</v>
      </c>
      <c r="R101" s="9" t="str">
        <f>_xlfn.XLOOKUP($E101,'Copy of Raw Data'!$E:$E,'Copy of Raw Data'!R:R,"ERROR",0,1)</f>
        <v>oz</v>
      </c>
      <c r="S101" s="17">
        <f t="shared" si="6"/>
        <v>0.634166666666667</v>
      </c>
      <c r="T101" s="9" t="str">
        <f t="array" ref="T101">_xlfn.IFS(AND(S101&gt;0,S101&lt;=0.05),"0 to 0.05",AND(S101&gt;0.05,S101&lt;=0.1),"0.05 to 0.1",AND(S101&gt;0.1,S101&lt;=0.2),"0.1 to 0.2",AND(S101&gt;0.2,S101&lt;=0.3),"0.2 to 0.3",AND(S101&gt;0.3,S101&lt;=0.4),"0.3 to 0.4",AND(S101&gt;0.4,S101&lt;=0.5),"0.4 to 0.5",AND(S101&gt;0.5,S101&lt;=0.75),"0.5 to 0.75",AND(S101&gt;0.75,S101&lt;=1),"0.75 to 1",AND(S101&gt;1,S101&lt;=2),"1 to 2",AND(S101&gt;2,S101&lt;=3),"2 to 3",AND(S101&gt;3,S101&lt;=4),"3 to 4",AND(S101&gt;4,S101&lt;=5),"4 to 5",AND(S101&gt;5,S101&lt;=10),"5 to 10",S101&gt;10,"10+")</f>
        <v>0.5 to 0.75</v>
      </c>
      <c r="U101" s="17"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 to 0.05</v>
      </c>
      <c r="V101" s="17">
        <f t="shared" si="8"/>
        <v>0.0237290046218014</v>
      </c>
      <c r="W101" s="17"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 to 0.05</v>
      </c>
      <c r="X101" s="17">
        <f t="shared" si="9"/>
        <v>0.0214462856498704</v>
      </c>
      <c r="Y101" s="9"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10 to 15</v>
      </c>
      <c r="Z101" s="17">
        <f t="array" ref="Z101">_xlfn.IFS(AA101="oz",_xlfn.IFS(R101="oz",Q101,R101="fl oz",Q101*1.04,R101="ml",Q101*0.0338),AA101="fl oz",_xlfn.IFS(R101="oz",Q101/1.04,R101="fl oz",Q101,R101="ml",Q101*0.0338/1.04),AA101="ml",_xlfn.IFS(R101="oz",Q101/0.0338,R101="fl oz",Q101*1.04/0.0338,R101="ml",Q101))</f>
        <v>12</v>
      </c>
      <c r="AA101" s="9" t="str">
        <f>_xlfn.XLOOKUP($E101,'Copy of Raw Data'!$E:$E,'Copy of Raw Data'!AA:AA,"ERROR",0,1)</f>
        <v>oz</v>
      </c>
      <c r="AB101" s="9"/>
      <c r="AC101" s="9"/>
      <c r="AD101" s="9"/>
      <c r="AE101" s="9"/>
      <c r="AF101" s="9"/>
    </row>
    <row r="102" hidden="1" spans="1:32">
      <c r="A102" s="9" t="str">
        <f>_xlfn.XLOOKUP($E102,'Copy of Raw Data'!$E:$E,'Copy of Raw Data'!A:A,"ERROR",0,1)</f>
        <v>US</v>
      </c>
      <c r="B102" s="9" t="str">
        <f>_xlfn.XLOOKUP($E102,'Copy of Raw Data'!$E:$E,'Copy of Raw Data'!B:B,"ERROR",0,1)</f>
        <v>Hair Mousses</v>
      </c>
      <c r="C102" s="9" t="str">
        <f>_xlfn.XLOOKUP($E102,'Copy of Raw Data'!$E:$E,'Copy of Raw Data'!C:C,"ERROR",0,1)</f>
        <v>others</v>
      </c>
      <c r="D102" s="9" t="str">
        <f>_xlfn.XLOOKUP($E102,'Copy of Raw Data'!$E:$E,'Copy of Raw Data'!D:D,"ERROR",0,1)</f>
        <v>www.amazon.com/dp/B07HHN1864</v>
      </c>
      <c r="E102" s="9" t="s">
        <v>405</v>
      </c>
      <c r="F102" s="9" t="str">
        <f>_xlfn.XLOOKUP($E102,'Copy of Raw Data'!$E:$E,'Copy of Raw Data'!F:F,"ERROR",0,1)</f>
        <v>OUIDAD Vitalcurl+ Soft Defining Mousse, 5.7 oz (Pack of 1) OUIDAD Vitalcurl+ Soft Defining Mousse, 5.7 oz (Pack of 1)</v>
      </c>
      <c r="G102" s="9">
        <f>_xlfn.XLOOKUP($E102,'Copy of Raw Data'!$E:$E,'Copy of Raw Data'!G:G,"ERROR",0,1)</f>
        <v>1639</v>
      </c>
      <c r="H102" s="9">
        <f>_xlfn.XLOOKUP($E102,'Copy of Raw Data'!$E:$E,'Copy of Raw Data'!H:H,"ERROR",0,1)</f>
        <v>37814.05</v>
      </c>
      <c r="I102" s="9">
        <f>_xlfn.XLOOKUP($E102,'Copy of Raw Data'!$E:$E,'Copy of Raw Data'!I:I,"ERROR",0,1)</f>
        <v>0.00159084302909539</v>
      </c>
      <c r="J102" s="9" t="str">
        <f>_xlfn.XLOOKUP($E102,'Copy of Raw Data'!$E:$E,'Copy of Raw Data'!J:J,"ERROR",0,1)</f>
        <v>No</v>
      </c>
      <c r="K102" s="15"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20 to 30</v>
      </c>
      <c r="L102" s="9">
        <f>_xlfn.XLOOKUP($E102,'Copy of Raw Data'!$E:$E,'Copy of Raw Data'!L:L,"ERROR",0,1)</f>
        <v>23.04</v>
      </c>
      <c r="M102" s="15"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20 to 30</v>
      </c>
      <c r="N102" s="9">
        <f>_xlfn.XLOOKUP($E102,'Copy of Raw Data'!$E:$E,'Copy of Raw Data'!N:N,"ERROR",0,1)</f>
        <v>26</v>
      </c>
      <c r="O102" s="15"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10% to 15%</v>
      </c>
      <c r="P102" s="16">
        <f t="shared" si="7"/>
        <v>0.113846153846154</v>
      </c>
      <c r="Q102" s="9">
        <f>_xlfn.XLOOKUP($E102,'Copy of Raw Data'!$E:$E,'Copy of Raw Data'!Q:Q,"ERROR",0,1)</f>
        <v>5.7</v>
      </c>
      <c r="R102" s="9" t="str">
        <f>_xlfn.XLOOKUP($E102,'Copy of Raw Data'!$E:$E,'Copy of Raw Data'!R:R,"ERROR",0,1)</f>
        <v>oz</v>
      </c>
      <c r="S102" s="17">
        <f t="shared" si="6"/>
        <v>4.04210526315789</v>
      </c>
      <c r="T102" s="9" t="str">
        <f t="array" ref="T102">_xlfn.IFS(AND(S102&gt;0,S102&lt;=0.05),"0 to 0.05",AND(S102&gt;0.05,S102&lt;=0.1),"0.05 to 0.1",AND(S102&gt;0.1,S102&lt;=0.2),"0.1 to 0.2",AND(S102&gt;0.2,S102&lt;=0.3),"0.2 to 0.3",AND(S102&gt;0.3,S102&lt;=0.4),"0.3 to 0.4",AND(S102&gt;0.4,S102&lt;=0.5),"0.4 to 0.5",AND(S102&gt;0.5,S102&lt;=0.75),"0.5 to 0.75",AND(S102&gt;0.75,S102&lt;=1),"0.75 to 1",AND(S102&gt;1,S102&lt;=2),"1 to 2",AND(S102&gt;2,S102&lt;=3),"2 to 3",AND(S102&gt;3,S102&lt;=4),"3 to 4",AND(S102&gt;4,S102&lt;=5),"4 to 5",AND(S102&gt;5,S102&lt;=10),"5 to 10",S102&gt;10,"10+")</f>
        <v>4 to 5</v>
      </c>
      <c r="U102" s="17"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0.1 to 0.2</v>
      </c>
      <c r="V102" s="17">
        <f t="shared" si="8"/>
        <v>0.154257812268242</v>
      </c>
      <c r="W102" s="17"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0.1 to 0.2</v>
      </c>
      <c r="X102" s="17">
        <f t="shared" si="9"/>
        <v>0.136696153640781</v>
      </c>
      <c r="Y102" s="9"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4 to 6</v>
      </c>
      <c r="Z102" s="17">
        <f t="array" ref="Z102">_xlfn.IFS(AA102="oz",_xlfn.IFS(R102="oz",Q102,R102="fl oz",Q102*1.04,R102="ml",Q102*0.0338),AA102="fl oz",_xlfn.IFS(R102="oz",Q102/1.04,R102="fl oz",Q102,R102="ml",Q102*0.0338/1.04),AA102="ml",_xlfn.IFS(R102="oz",Q102/0.0338,R102="fl oz",Q102*1.04/0.0338,R102="ml",Q102))</f>
        <v>5.7</v>
      </c>
      <c r="AA102" s="9" t="str">
        <f>_xlfn.XLOOKUP($E102,'Copy of Raw Data'!$E:$E,'Copy of Raw Data'!AA:AA,"ERROR",0,1)</f>
        <v>oz</v>
      </c>
      <c r="AB102" s="9"/>
      <c r="AC102" s="9"/>
      <c r="AD102" s="9"/>
      <c r="AE102" s="9"/>
      <c r="AF102" s="9"/>
    </row>
    <row r="103" hidden="1" spans="1:32">
      <c r="A103" s="9" t="str">
        <f>_xlfn.XLOOKUP($E103,'Copy of Raw Data'!$E:$E,'Copy of Raw Data'!A:A,"ERROR",0,1)</f>
        <v>US</v>
      </c>
      <c r="B103" s="9" t="str">
        <f>_xlfn.XLOOKUP($E103,'Copy of Raw Data'!$E:$E,'Copy of Raw Data'!B:B,"ERROR",0,1)</f>
        <v>Hair Mousses</v>
      </c>
      <c r="C103" s="9" t="str">
        <f>_xlfn.XLOOKUP($E103,'Copy of Raw Data'!$E:$E,'Copy of Raw Data'!C:C,"ERROR",0,1)</f>
        <v>others</v>
      </c>
      <c r="D103" s="9" t="str">
        <f>_xlfn.XLOOKUP($E103,'Copy of Raw Data'!$E:$E,'Copy of Raw Data'!D:D,"ERROR",0,1)</f>
        <v>www.amazon.com/dp/B01C502ISE</v>
      </c>
      <c r="E103" s="9" t="s">
        <v>408</v>
      </c>
      <c r="F103" s="9" t="str">
        <f>_xlfn.XLOOKUP($E103,'Copy of Raw Data'!$E:$E,'Copy of Raw Data'!F:F,"ERROR",0,1)</f>
        <v>Moroccanoil Beach Wave Mousse</v>
      </c>
      <c r="G103" s="9">
        <f>_xlfn.XLOOKUP($E103,'Copy of Raw Data'!$E:$E,'Copy of Raw Data'!G:G,"ERROR",0,1)</f>
        <v>1247</v>
      </c>
      <c r="H103" s="9">
        <f>_xlfn.XLOOKUP($E103,'Copy of Raw Data'!$E:$E,'Copy of Raw Data'!H:H,"ERROR",0,1)</f>
        <v>37418.79</v>
      </c>
      <c r="I103" s="9">
        <f>_xlfn.XLOOKUP($E103,'Copy of Raw Data'!$E:$E,'Copy of Raw Data'!I:I,"ERROR",0,1)</f>
        <v>0.00153435607185792</v>
      </c>
      <c r="J103" s="9" t="str">
        <f>_xlfn.XLOOKUP($E103,'Copy of Raw Data'!$E:$E,'Copy of Raw Data'!J:J,"ERROR",0,1)</f>
        <v>No</v>
      </c>
      <c r="K103" s="15"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20 to 30</v>
      </c>
      <c r="L103" s="9">
        <f>_xlfn.XLOOKUP($E103,'Copy of Raw Data'!$E:$E,'Copy of Raw Data'!L:L,"ERROR",0,1)</f>
        <v>30</v>
      </c>
      <c r="M103" s="15"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20 to 30</v>
      </c>
      <c r="N103" s="9">
        <f>_xlfn.XLOOKUP($E103,'Copy of Raw Data'!$E:$E,'Copy of Raw Data'!N:N,"ERROR",0,1)</f>
        <v>30</v>
      </c>
      <c r="O103" s="15"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No Discount</v>
      </c>
      <c r="P103" s="16">
        <f t="shared" si="7"/>
        <v>0</v>
      </c>
      <c r="Q103" s="9">
        <f>_xlfn.XLOOKUP($E103,'Copy of Raw Data'!$E:$E,'Copy of Raw Data'!Q:Q,"ERROR",0,1)</f>
        <v>0</v>
      </c>
      <c r="R103" s="9">
        <f>_xlfn.XLOOKUP($E103,'Copy of Raw Data'!$E:$E,'Copy of Raw Data'!R:R,"ERROR",0,1)</f>
        <v>0</v>
      </c>
      <c r="S103" s="17" t="e">
        <f t="shared" si="6"/>
        <v>#N/A</v>
      </c>
      <c r="T103" s="9" t="e">
        <f t="array" ref="T103">_xlfn.IFS(AND(S103&gt;0,S103&lt;=0.05),"0 to 0.05",AND(S103&gt;0.05,S103&lt;=0.1),"0.05 to 0.1",AND(S103&gt;0.1,S103&lt;=0.2),"0.1 to 0.2",AND(S103&gt;0.2,S103&lt;=0.3),"0.2 to 0.3",AND(S103&gt;0.3,S103&lt;=0.4),"0.3 to 0.4",AND(S103&gt;0.4,S103&lt;=0.5),"0.4 to 0.5",AND(S103&gt;0.5,S103&lt;=0.75),"0.5 to 0.75",AND(S103&gt;0.75,S103&lt;=1),"0.75 to 1",AND(S103&gt;1,S103&lt;=2),"1 to 2",AND(S103&gt;2,S103&lt;=3),"2 to 3",AND(S103&gt;3,S103&lt;=4),"3 to 4",AND(S103&gt;4,S103&lt;=5),"4 to 5",AND(S103&gt;5,S103&lt;=10),"5 to 10",S103&gt;10,"10+")</f>
        <v>#N/A</v>
      </c>
      <c r="U103" s="17" t="e">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#N/A</v>
      </c>
      <c r="V103" s="17" t="e">
        <f t="shared" si="8"/>
        <v>#N/A</v>
      </c>
      <c r="W103" s="17" t="e">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#N/A</v>
      </c>
      <c r="X103" s="17" t="e">
        <f t="shared" si="9"/>
        <v>#N/A</v>
      </c>
      <c r="Y103" s="9" t="e">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#N/A</v>
      </c>
      <c r="Z103" s="17" t="e">
        <f t="array" ref="Z103">_xlfn.IFS(AA103="oz",_xlfn.IFS(R103="oz",Q103,R103="fl oz",Q103*1.04,R103="ml",Q103*0.0338),AA103="fl oz",_xlfn.IFS(R103="oz",Q103/1.04,R103="fl oz",Q103,R103="ml",Q103*0.0338/1.04),AA103="ml",_xlfn.IFS(R103="oz",Q103/0.0338,R103="fl oz",Q103*1.04/0.0338,R103="ml",Q103))</f>
        <v>#N/A</v>
      </c>
      <c r="AA103" s="9" t="str">
        <f>_xlfn.XLOOKUP($E103,'Copy of Raw Data'!$E:$E,'Copy of Raw Data'!AA:AA,"ERROR",0,1)</f>
        <v>oz</v>
      </c>
      <c r="AB103" s="9"/>
      <c r="AC103" s="9"/>
      <c r="AD103" s="9"/>
      <c r="AE103" s="9"/>
      <c r="AF103" s="9"/>
    </row>
    <row r="104" hidden="1" spans="1:32">
      <c r="A104" s="9" t="str">
        <f>_xlfn.XLOOKUP($E104,'Copy of Raw Data'!$E:$E,'Copy of Raw Data'!A:A,"ERROR",0,1)</f>
        <v>US</v>
      </c>
      <c r="B104" s="9" t="str">
        <f>_xlfn.XLOOKUP($E104,'Copy of Raw Data'!$E:$E,'Copy of Raw Data'!B:B,"ERROR",0,1)</f>
        <v>Hair Mousses</v>
      </c>
      <c r="C104" s="9" t="str">
        <f>_xlfn.XLOOKUP($E104,'Copy of Raw Data'!$E:$E,'Copy of Raw Data'!C:C,"ERROR",0,1)</f>
        <v>others</v>
      </c>
      <c r="D104" s="9" t="str">
        <f>_xlfn.XLOOKUP($E104,'Copy of Raw Data'!$E:$E,'Copy of Raw Data'!D:D,"ERROR",0,1)</f>
        <v>www.amazon.com/dp/B003JMYB7Y</v>
      </c>
      <c r="E104" s="9" t="s">
        <v>411</v>
      </c>
      <c r="F104" s="9" t="str">
        <f>_xlfn.XLOOKUP($E104,'Copy of Raw Data'!$E:$E,'Copy of Raw Data'!F:F,"ERROR",0,1)</f>
        <v>Roux, Argan Oil Keratin Repair &amp; Shine Leave in Treatment, Rejuvinating Formula for Damaged Hair, 8.45 Fl Oz</v>
      </c>
      <c r="G104" s="9">
        <f>_xlfn.XLOOKUP($E104,'Copy of Raw Data'!$E:$E,'Copy of Raw Data'!G:G,"ERROR",0,1)</f>
        <v>2969</v>
      </c>
      <c r="H104" s="9">
        <f>_xlfn.XLOOKUP($E104,'Copy of Raw Data'!$E:$E,'Copy of Raw Data'!H:H,"ERROR",0,1)</f>
        <v>36090.14</v>
      </c>
      <c r="I104" s="9">
        <f>_xlfn.XLOOKUP($E104,'Copy of Raw Data'!$E:$E,'Copy of Raw Data'!I:I,"ERROR",0,1)</f>
        <v>0.0015197837846019</v>
      </c>
      <c r="J104" s="9" t="str">
        <f>_xlfn.XLOOKUP($E104,'Copy of Raw Data'!$E:$E,'Copy of Raw Data'!J:J,"ERROR",0,1)</f>
        <v>No</v>
      </c>
      <c r="K104" s="15"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10 to 15</v>
      </c>
      <c r="L104" s="9">
        <f>_xlfn.XLOOKUP($E104,'Copy of Raw Data'!$E:$E,'Copy of Raw Data'!L:L,"ERROR",0,1)</f>
        <v>12.32</v>
      </c>
      <c r="M104" s="15"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10 to 15</v>
      </c>
      <c r="N104" s="9">
        <f>_xlfn.XLOOKUP($E104,'Copy of Raw Data'!$E:$E,'Copy of Raw Data'!N:N,"ERROR",0,1)</f>
        <v>13.74</v>
      </c>
      <c r="O104" s="15"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10% to 15%</v>
      </c>
      <c r="P104" s="16">
        <f t="shared" si="7"/>
        <v>0.10334788937409</v>
      </c>
      <c r="Q104" s="9">
        <f>_xlfn.XLOOKUP($E104,'Copy of Raw Data'!$E:$E,'Copy of Raw Data'!Q:Q,"ERROR",0,1)</f>
        <v>8.45</v>
      </c>
      <c r="R104" s="9" t="str">
        <f>_xlfn.XLOOKUP($E104,'Copy of Raw Data'!$E:$E,'Copy of Raw Data'!R:R,"ERROR",0,1)</f>
        <v>fl oz</v>
      </c>
      <c r="S104" s="17">
        <f t="shared" si="6"/>
        <v>1.40191169776969</v>
      </c>
      <c r="T104" s="9" t="str">
        <f t="array" ref="T104">_xlfn.IFS(AND(S104&gt;0,S104&lt;=0.05),"0 to 0.05",AND(S104&gt;0.05,S104&lt;=0.1),"0.05 to 0.1",AND(S104&gt;0.1,S104&lt;=0.2),"0.1 to 0.2",AND(S104&gt;0.2,S104&lt;=0.3),"0.2 to 0.3",AND(S104&gt;0.3,S104&lt;=0.4),"0.3 to 0.4",AND(S104&gt;0.4,S104&lt;=0.5),"0.4 to 0.5",AND(S104&gt;0.5,S104&lt;=0.75),"0.5 to 0.75",AND(S104&gt;0.75,S104&lt;=1),"0.75 to 1",AND(S104&gt;1,S104&lt;=2),"1 to 2",AND(S104&gt;2,S104&lt;=3),"2 to 3",AND(S104&gt;3,S104&lt;=4),"3 to 4",AND(S104&gt;4,S104&lt;=5),"4 to 5",AND(S104&gt;5,S104&lt;=10),"5 to 10",S104&gt;10,"10+")</f>
        <v>1 to 2</v>
      </c>
      <c r="U104" s="17"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0.05 to 0.1</v>
      </c>
      <c r="V104" s="17">
        <f t="shared" si="8"/>
        <v>0.0528743887697569</v>
      </c>
      <c r="W104" s="17"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 to 0.05</v>
      </c>
      <c r="X104" s="17">
        <f t="shared" si="9"/>
        <v>0.0474099322884574</v>
      </c>
      <c r="Y104" s="9"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8 to 10</v>
      </c>
      <c r="Z104" s="17">
        <f t="array" ref="Z104">_xlfn.IFS(AA104="oz",_xlfn.IFS(R104="oz",Q104,R104="fl oz",Q104*1.04,R104="ml",Q104*0.0338),AA104="fl oz",_xlfn.IFS(R104="oz",Q104/1.04,R104="fl oz",Q104,R104="ml",Q104*0.0338/1.04),AA104="ml",_xlfn.IFS(R104="oz",Q104/0.0338,R104="fl oz",Q104*1.04/0.0338,R104="ml",Q104))</f>
        <v>8.788</v>
      </c>
      <c r="AA104" s="9" t="str">
        <f>_xlfn.XLOOKUP($E104,'Copy of Raw Data'!$E:$E,'Copy of Raw Data'!AA:AA,"ERROR",0,1)</f>
        <v>oz</v>
      </c>
      <c r="AB104" s="9"/>
      <c r="AC104" s="9"/>
      <c r="AD104" s="9"/>
      <c r="AE104" s="9"/>
      <c r="AF104" s="9"/>
    </row>
    <row r="105" hidden="1" spans="1:32">
      <c r="A105" s="9" t="str">
        <f>_xlfn.XLOOKUP($E105,'Copy of Raw Data'!$E:$E,'Copy of Raw Data'!A:A,"ERROR",0,1)</f>
        <v>US</v>
      </c>
      <c r="B105" s="9" t="str">
        <f>_xlfn.XLOOKUP($E105,'Copy of Raw Data'!$E:$E,'Copy of Raw Data'!B:B,"ERROR",0,1)</f>
        <v>Hair Mousses</v>
      </c>
      <c r="C105" s="9" t="str">
        <f>_xlfn.XLOOKUP($E105,'Copy of Raw Data'!$E:$E,'Copy of Raw Data'!C:C,"ERROR",0,1)</f>
        <v>bumble and bumble</v>
      </c>
      <c r="D105" s="9" t="str">
        <f>_xlfn.XLOOKUP($E105,'Copy of Raw Data'!$E:$E,'Copy of Raw Data'!D:D,"ERROR",0,1)</f>
        <v>www.amazon.com/dp/B07JDW29Y2</v>
      </c>
      <c r="E105" s="9" t="s">
        <v>414</v>
      </c>
      <c r="F105" s="9" t="str">
        <f>_xlfn.XLOOKUP($E105,'Copy of Raw Data'!$E:$E,'Copy of Raw Data'!F:F,"ERROR",0,1)</f>
        <v>Bumble and Bumble Full Form Mousse, 5 ounce (pack of 1)</v>
      </c>
      <c r="G105" s="9">
        <f>_xlfn.XLOOKUP($E105,'Copy of Raw Data'!$E:$E,'Copy of Raw Data'!G:G,"ERROR",0,1)</f>
        <v>1247</v>
      </c>
      <c r="H105" s="9">
        <f>_xlfn.XLOOKUP($E105,'Copy of Raw Data'!$E:$E,'Copy of Raw Data'!H:H,"ERROR",0,1)</f>
        <v>35747.38</v>
      </c>
      <c r="I105" s="9">
        <f>_xlfn.XLOOKUP($E105,'Copy of Raw Data'!$E:$E,'Copy of Raw Data'!I:I,"ERROR",0,1)</f>
        <v>0.00149433840111024</v>
      </c>
      <c r="J105" s="9" t="str">
        <f>_xlfn.XLOOKUP($E105,'Copy of Raw Data'!$E:$E,'Copy of Raw Data'!J:J,"ERROR",0,1)</f>
        <v>No</v>
      </c>
      <c r="K105" s="15"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20 to 30</v>
      </c>
      <c r="L105" s="9">
        <f>_xlfn.XLOOKUP($E105,'Copy of Raw Data'!$E:$E,'Copy of Raw Data'!L:L,"ERROR",0,1)</f>
        <v>28.89</v>
      </c>
      <c r="M105" s="15"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30 to 40</v>
      </c>
      <c r="N105" s="9">
        <f>_xlfn.XLOOKUP($E105,'Copy of Raw Data'!$E:$E,'Copy of Raw Data'!N:N,"ERROR",0,1)</f>
        <v>30.99</v>
      </c>
      <c r="O105" s="15"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6% to 8%</v>
      </c>
      <c r="P105" s="16">
        <f t="shared" si="7"/>
        <v>0.0677637947725072</v>
      </c>
      <c r="Q105" s="9">
        <f>_xlfn.XLOOKUP($E105,'Copy of Raw Data'!$E:$E,'Copy of Raw Data'!Q:Q,"ERROR",0,1)</f>
        <v>5</v>
      </c>
      <c r="R105" s="9" t="str">
        <f>_xlfn.XLOOKUP($E105,'Copy of Raw Data'!$E:$E,'Copy of Raw Data'!R:R,"ERROR",0,1)</f>
        <v>oz</v>
      </c>
      <c r="S105" s="17">
        <f t="shared" si="6"/>
        <v>5.778</v>
      </c>
      <c r="T105" s="9" t="str">
        <f t="array" ref="T105">_xlfn.IFS(AND(S105&gt;0,S105&lt;=0.05),"0 to 0.05",AND(S105&gt;0.05,S105&lt;=0.1),"0.05 to 0.1",AND(S105&gt;0.1,S105&lt;=0.2),"0.1 to 0.2",AND(S105&gt;0.2,S105&lt;=0.3),"0.2 to 0.3",AND(S105&gt;0.3,S105&lt;=0.4),"0.3 to 0.4",AND(S105&gt;0.4,S105&lt;=0.5),"0.4 to 0.5",AND(S105&gt;0.5,S105&lt;=0.75),"0.5 to 0.75",AND(S105&gt;0.75,S105&lt;=1),"0.75 to 1",AND(S105&gt;1,S105&lt;=2),"1 to 2",AND(S105&gt;2,S105&lt;=3),"2 to 3",AND(S105&gt;3,S105&lt;=4),"3 to 4",AND(S105&gt;4,S105&lt;=5),"4 to 5",AND(S105&gt;5,S105&lt;=10),"5 to 10",S105&gt;10,"10+")</f>
        <v>5 to 10</v>
      </c>
      <c r="U105" s="17"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0.2 to 0.3</v>
      </c>
      <c r="V105" s="17">
        <f t="shared" si="8"/>
        <v>0.209604328711532</v>
      </c>
      <c r="W105" s="17"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0.1 to 0.2</v>
      </c>
      <c r="X105" s="17">
        <f t="shared" si="9"/>
        <v>0.195400743997295</v>
      </c>
      <c r="Y105" s="9"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4 to 6</v>
      </c>
      <c r="Z105" s="17">
        <f t="array" ref="Z105">_xlfn.IFS(AA105="oz",_xlfn.IFS(R105="oz",Q105,R105="fl oz",Q105*1.04,R105="ml",Q105*0.0338),AA105="fl oz",_xlfn.IFS(R105="oz",Q105/1.04,R105="fl oz",Q105,R105="ml",Q105*0.0338/1.04),AA105="ml",_xlfn.IFS(R105="oz",Q105/0.0338,R105="fl oz",Q105*1.04/0.0338,R105="ml",Q105))</f>
        <v>5</v>
      </c>
      <c r="AA105" s="9" t="str">
        <f>_xlfn.XLOOKUP($E105,'Copy of Raw Data'!$E:$E,'Copy of Raw Data'!AA:AA,"ERROR",0,1)</f>
        <v>oz</v>
      </c>
      <c r="AB105" s="9"/>
      <c r="AC105" s="9"/>
      <c r="AD105" s="9"/>
      <c r="AE105" s="9"/>
      <c r="AF105" s="9"/>
    </row>
    <row r="106" hidden="1" spans="1:32">
      <c r="A106" s="9" t="str">
        <f>_xlfn.XLOOKUP($E106,'Copy of Raw Data'!$E:$E,'Copy of Raw Data'!A:A,"ERROR",0,1)</f>
        <v>US</v>
      </c>
      <c r="B106" s="9" t="str">
        <f>_xlfn.XLOOKUP($E106,'Copy of Raw Data'!$E:$E,'Copy of Raw Data'!B:B,"ERROR",0,1)</f>
        <v>Hair Mousses</v>
      </c>
      <c r="C106" s="9" t="str">
        <f>_xlfn.XLOOKUP($E106,'Copy of Raw Data'!$E:$E,'Copy of Raw Data'!C:C,"ERROR",0,1)</f>
        <v>elizabeth arden</v>
      </c>
      <c r="D106" s="9" t="str">
        <f>_xlfn.XLOOKUP($E106,'Copy of Raw Data'!$E:$E,'Copy of Raw Data'!D:D,"ERROR",0,1)</f>
        <v>www.amazon.com/dp/B001BEMDJ0</v>
      </c>
      <c r="E106" s="9" t="s">
        <v>418</v>
      </c>
      <c r="F106" s="9" t="str">
        <f>_xlfn.XLOOKUP($E106,'Copy of Raw Data'!$E:$E,'Copy of Raw Data'!F:F,"ERROR",0,1)</f>
        <v>Elizabeth Arden Flawless Finish Mousse Makeup</v>
      </c>
      <c r="G106" s="9">
        <f>_xlfn.XLOOKUP($E106,'Copy of Raw Data'!$E:$E,'Copy of Raw Data'!G:G,"ERROR",0,1)</f>
        <v>1011</v>
      </c>
      <c r="H106" s="9">
        <f>_xlfn.XLOOKUP($E106,'Copy of Raw Data'!$E:$E,'Copy of Raw Data'!H:H,"ERROR",0,1)</f>
        <v>35148.87</v>
      </c>
      <c r="I106" s="9">
        <f>_xlfn.XLOOKUP($E106,'Copy of Raw Data'!$E:$E,'Copy of Raw Data'!I:I,"ERROR",0,1)</f>
        <v>0.00147046945714319</v>
      </c>
      <c r="J106" s="9" t="str">
        <f>_xlfn.XLOOKUP($E106,'Copy of Raw Data'!$E:$E,'Copy of Raw Data'!J:J,"ERROR",0,1)</f>
        <v>No</v>
      </c>
      <c r="K106" s="15"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30 to 40</v>
      </c>
      <c r="L106" s="9">
        <f>_xlfn.XLOOKUP($E106,'Copy of Raw Data'!$E:$E,'Copy of Raw Data'!L:L,"ERROR",0,1)</f>
        <v>34.69</v>
      </c>
      <c r="M106" s="15"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30 to 40</v>
      </c>
      <c r="N106" s="9">
        <f>_xlfn.XLOOKUP($E106,'Copy of Raw Data'!$E:$E,'Copy of Raw Data'!N:N,"ERROR",0,1)</f>
        <v>34.69</v>
      </c>
      <c r="O106" s="15"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No Discount</v>
      </c>
      <c r="P106" s="16">
        <f t="shared" si="7"/>
        <v>0</v>
      </c>
      <c r="Q106" s="9">
        <f>_xlfn.XLOOKUP($E106,'Copy of Raw Data'!$E:$E,'Copy of Raw Data'!Q:Q,"ERROR",0,1)</f>
        <v>0</v>
      </c>
      <c r="R106" s="9">
        <f>_xlfn.XLOOKUP($E106,'Copy of Raw Data'!$E:$E,'Copy of Raw Data'!R:R,"ERROR",0,1)</f>
        <v>0</v>
      </c>
      <c r="S106" s="17" t="e">
        <f t="shared" si="6"/>
        <v>#N/A</v>
      </c>
      <c r="T106" s="9" t="e">
        <f t="array" ref="T106">_xlfn.IFS(AND(S106&gt;0,S106&lt;=0.05),"0 to 0.05",AND(S106&gt;0.05,S106&lt;=0.1),"0.05 to 0.1",AND(S106&gt;0.1,S106&lt;=0.2),"0.1 to 0.2",AND(S106&gt;0.2,S106&lt;=0.3),"0.2 to 0.3",AND(S106&gt;0.3,S106&lt;=0.4),"0.3 to 0.4",AND(S106&gt;0.4,S106&lt;=0.5),"0.4 to 0.5",AND(S106&gt;0.5,S106&lt;=0.75),"0.5 to 0.75",AND(S106&gt;0.75,S106&lt;=1),"0.75 to 1",AND(S106&gt;1,S106&lt;=2),"1 to 2",AND(S106&gt;2,S106&lt;=3),"2 to 3",AND(S106&gt;3,S106&lt;=4),"3 to 4",AND(S106&gt;4,S106&lt;=5),"4 to 5",AND(S106&gt;5,S106&lt;=10),"5 to 10",S106&gt;10,"10+")</f>
        <v>#N/A</v>
      </c>
      <c r="U106" s="17" t="e">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#N/A</v>
      </c>
      <c r="V106" s="17" t="e">
        <f t="shared" si="8"/>
        <v>#N/A</v>
      </c>
      <c r="W106" s="17" t="e">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#N/A</v>
      </c>
      <c r="X106" s="17" t="e">
        <f t="shared" si="9"/>
        <v>#N/A</v>
      </c>
      <c r="Y106" s="9" t="e">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#N/A</v>
      </c>
      <c r="Z106" s="17" t="e">
        <f t="array" ref="Z106">_xlfn.IFS(AA106="oz",_xlfn.IFS(R106="oz",Q106,R106="fl oz",Q106*1.04,R106="ml",Q106*0.0338),AA106="fl oz",_xlfn.IFS(R106="oz",Q106/1.04,R106="fl oz",Q106,R106="ml",Q106*0.0338/1.04),AA106="ml",_xlfn.IFS(R106="oz",Q106/0.0338,R106="fl oz",Q106*1.04/0.0338,R106="ml",Q106))</f>
        <v>#N/A</v>
      </c>
      <c r="AA106" s="9" t="str">
        <f>_xlfn.XLOOKUP($E106,'Copy of Raw Data'!$E:$E,'Copy of Raw Data'!AA:AA,"ERROR",0,1)</f>
        <v>oz</v>
      </c>
      <c r="AB106" s="9"/>
      <c r="AC106" s="9"/>
      <c r="AD106" s="9"/>
      <c r="AE106" s="9"/>
      <c r="AF106" s="9"/>
    </row>
    <row r="107" hidden="1" spans="1:32">
      <c r="A107" s="9" t="str">
        <f>_xlfn.XLOOKUP($E107,'Copy of Raw Data'!$E:$E,'Copy of Raw Data'!A:A,"ERROR",0,1)</f>
        <v>US</v>
      </c>
      <c r="B107" s="9" t="str">
        <f>_xlfn.XLOOKUP($E107,'Copy of Raw Data'!$E:$E,'Copy of Raw Data'!B:B,"ERROR",0,1)</f>
        <v>Hair Mousses</v>
      </c>
      <c r="C107" s="9" t="str">
        <f>_xlfn.XLOOKUP($E107,'Copy of Raw Data'!$E:$E,'Copy of Raw Data'!C:C,"ERROR",0,1)</f>
        <v>Garnier</v>
      </c>
      <c r="D107" s="9" t="str">
        <f>_xlfn.XLOOKUP($E107,'Copy of Raw Data'!$E:$E,'Copy of Raw Data'!D:D,"ERROR",0,1)</f>
        <v>www.amazon.com/dp/B07BYD3TBN</v>
      </c>
      <c r="E107" s="9" t="s">
        <v>421</v>
      </c>
      <c r="F107" s="9" t="str">
        <f>_xlfn.XLOOKUP($E107,'Copy of Raw Data'!$E:$E,'Copy of Raw Data'!F:F,"ERROR",0,1)</f>
        <v>Garnier Fructis Style Mega Full Thickening Lotion, 5.0 Oz, 3 Count (Packaging May Vary)</v>
      </c>
      <c r="G107" s="9">
        <f>_xlfn.XLOOKUP($E107,'Copy of Raw Data'!$E:$E,'Copy of Raw Data'!G:G,"ERROR",0,1)</f>
        <v>2332</v>
      </c>
      <c r="H107" s="9">
        <f>_xlfn.XLOOKUP($E107,'Copy of Raw Data'!$E:$E,'Copy of Raw Data'!H:H,"ERROR",0,1)</f>
        <v>34587.44</v>
      </c>
      <c r="I107" s="9">
        <f>_xlfn.XLOOKUP($E107,'Copy of Raw Data'!$E:$E,'Copy of Raw Data'!I:I,"ERROR",0,1)</f>
        <v>0.00144289281924569</v>
      </c>
      <c r="J107" s="9" t="str">
        <f>_xlfn.XLOOKUP($E107,'Copy of Raw Data'!$E:$E,'Copy of Raw Data'!J:J,"ERROR",0,1)</f>
        <v>No</v>
      </c>
      <c r="K107" s="15"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10 to 15</v>
      </c>
      <c r="L107" s="9">
        <f>_xlfn.XLOOKUP($E107,'Copy of Raw Data'!$E:$E,'Copy of Raw Data'!L:L,"ERROR",0,1)</f>
        <v>14.88</v>
      </c>
      <c r="M107" s="15"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15 to 20</v>
      </c>
      <c r="N107" s="9">
        <f>_xlfn.XLOOKUP($E107,'Copy of Raw Data'!$E:$E,'Copy of Raw Data'!N:N,"ERROR",0,1)</f>
        <v>16.49</v>
      </c>
      <c r="O107" s="15"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8% to 10%</v>
      </c>
      <c r="P107" s="16">
        <f t="shared" si="7"/>
        <v>0.097634930260764</v>
      </c>
      <c r="Q107" s="9">
        <f>_xlfn.XLOOKUP($E107,'Copy of Raw Data'!$E:$E,'Copy of Raw Data'!Q:Q,"ERROR",0,1)</f>
        <v>15</v>
      </c>
      <c r="R107" s="9" t="str">
        <f>_xlfn.XLOOKUP($E107,'Copy of Raw Data'!$E:$E,'Copy of Raw Data'!R:R,"ERROR",0,1)</f>
        <v>fl oz</v>
      </c>
      <c r="S107" s="17">
        <f t="shared" si="6"/>
        <v>0.953846153846154</v>
      </c>
      <c r="T107" s="9" t="str">
        <f t="array" ref="T107">_xlfn.IFS(AND(S107&gt;0,S107&lt;=0.05),"0 to 0.05",AND(S107&gt;0.05,S107&lt;=0.1),"0.05 to 0.1",AND(S107&gt;0.1,S107&lt;=0.2),"0.1 to 0.2",AND(S107&gt;0.2,S107&lt;=0.3),"0.2 to 0.3",AND(S107&gt;0.3,S107&lt;=0.4),"0.3 to 0.4",AND(S107&gt;0.4,S107&lt;=0.5),"0.4 to 0.5",AND(S107&gt;0.5,S107&lt;=0.75),"0.5 to 0.75",AND(S107&gt;0.75,S107&lt;=1),"0.75 to 1",AND(S107&gt;1,S107&lt;=2),"1 to 2",AND(S107&gt;2,S107&lt;=3),"2 to 3",AND(S107&gt;3,S107&lt;=4),"3 to 4",AND(S107&gt;4,S107&lt;=5),"4 to 5",AND(S107&gt;5,S107&lt;=10),"5 to 10",S107&gt;10,"10+")</f>
        <v>0.75 to 1</v>
      </c>
      <c r="U107" s="17"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 to 0.05</v>
      </c>
      <c r="V107" s="17">
        <f t="shared" si="8"/>
        <v>0.0357474224569253</v>
      </c>
      <c r="W107" s="17"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 to 0.05</v>
      </c>
      <c r="X107" s="17">
        <f t="shared" si="9"/>
        <v>0.0322572253583414</v>
      </c>
      <c r="Y107" s="9"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15 to 20</v>
      </c>
      <c r="Z107" s="17">
        <f t="array" ref="Z107">_xlfn.IFS(AA107="oz",_xlfn.IFS(R107="oz",Q107,R107="fl oz",Q107*1.04,R107="ml",Q107*0.0338),AA107="fl oz",_xlfn.IFS(R107="oz",Q107/1.04,R107="fl oz",Q107,R107="ml",Q107*0.0338/1.04),AA107="ml",_xlfn.IFS(R107="oz",Q107/0.0338,R107="fl oz",Q107*1.04/0.0338,R107="ml",Q107))</f>
        <v>15.6</v>
      </c>
      <c r="AA107" s="9" t="str">
        <f>_xlfn.XLOOKUP($E107,'Copy of Raw Data'!$E:$E,'Copy of Raw Data'!AA:AA,"ERROR",0,1)</f>
        <v>oz</v>
      </c>
      <c r="AB107" s="9"/>
      <c r="AC107" s="9"/>
      <c r="AD107" s="9"/>
      <c r="AE107" s="9"/>
      <c r="AF107" s="9"/>
    </row>
    <row r="108" hidden="1" spans="1:32">
      <c r="A108" s="9" t="str">
        <f>_xlfn.XLOOKUP($E108,'Copy of Raw Data'!$E:$E,'Copy of Raw Data'!A:A,"ERROR",0,1)</f>
        <v>US</v>
      </c>
      <c r="B108" s="9" t="str">
        <f>_xlfn.XLOOKUP($E108,'Copy of Raw Data'!$E:$E,'Copy of Raw Data'!B:B,"ERROR",0,1)</f>
        <v>Hair Mousses</v>
      </c>
      <c r="C108" s="9" t="str">
        <f>_xlfn.XLOOKUP($E108,'Copy of Raw Data'!$E:$E,'Copy of Raw Data'!C:C,"ERROR",0,1)</f>
        <v>surface</v>
      </c>
      <c r="D108" s="9" t="str">
        <f>_xlfn.XLOOKUP($E108,'Copy of Raw Data'!$E:$E,'Copy of Raw Data'!D:D,"ERROR",0,1)</f>
        <v>www.amazon.com/dp/B008RYKDN0</v>
      </c>
      <c r="E108" s="9" t="s">
        <v>425</v>
      </c>
      <c r="F108" s="9" t="str">
        <f>_xlfn.XLOOKUP($E108,'Copy of Raw Data'!$E:$E,'Copy of Raw Data'!F:F,"ERROR",0,1)</f>
        <v>Surface Hair Awaken Mousse: Color Safe, Volumizing, Firm Hold Hair Mousse to Thicken Hair, Sulfate-Free, Paraben-Free, 8.8 oz</v>
      </c>
      <c r="G108" s="9">
        <f>_xlfn.XLOOKUP($E108,'Copy of Raw Data'!$E:$E,'Copy of Raw Data'!G:G,"ERROR",0,1)</f>
        <v>989</v>
      </c>
      <c r="H108" s="9">
        <f>_xlfn.XLOOKUP($E108,'Copy of Raw Data'!$E:$E,'Copy of Raw Data'!H:H,"ERROR",0,1)</f>
        <v>33938.8</v>
      </c>
      <c r="I108" s="9">
        <f>_xlfn.XLOOKUP($E108,'Copy of Raw Data'!$E:$E,'Copy of Raw Data'!I:I,"ERROR",0,1)</f>
        <v>0.00143705642178243</v>
      </c>
      <c r="J108" s="9" t="str">
        <f>_xlfn.XLOOKUP($E108,'Copy of Raw Data'!$E:$E,'Copy of Raw Data'!J:J,"ERROR",0,1)</f>
        <v>No</v>
      </c>
      <c r="K108" s="15"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30 to 40</v>
      </c>
      <c r="L108" s="9">
        <f>_xlfn.XLOOKUP($E108,'Copy of Raw Data'!$E:$E,'Copy of Raw Data'!L:L,"ERROR",0,1)</f>
        <v>34.24</v>
      </c>
      <c r="M108" s="15"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30 to 40</v>
      </c>
      <c r="N108" s="9">
        <f>_xlfn.XLOOKUP($E108,'Copy of Raw Data'!$E:$E,'Copy of Raw Data'!N:N,"ERROR",0,1)</f>
        <v>36.3</v>
      </c>
      <c r="O108" s="15"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4% to 6%</v>
      </c>
      <c r="P108" s="16">
        <f t="shared" si="7"/>
        <v>0.0567493112947657</v>
      </c>
      <c r="Q108" s="9">
        <f>_xlfn.XLOOKUP($E108,'Copy of Raw Data'!$E:$E,'Copy of Raw Data'!Q:Q,"ERROR",0,1)</f>
        <v>8.8</v>
      </c>
      <c r="R108" s="9" t="str">
        <f>_xlfn.XLOOKUP($E108,'Copy of Raw Data'!$E:$E,'Copy of Raw Data'!R:R,"ERROR",0,1)</f>
        <v>oz</v>
      </c>
      <c r="S108" s="17">
        <f t="shared" si="6"/>
        <v>3.89090909090909</v>
      </c>
      <c r="T108" s="9" t="str">
        <f t="array" ref="T108">_xlfn.IFS(AND(S108&gt;0,S108&lt;=0.05),"0 to 0.05",AND(S108&gt;0.05,S108&lt;=0.1),"0.05 to 0.1",AND(S108&gt;0.1,S108&lt;=0.2),"0.1 to 0.2",AND(S108&gt;0.2,S108&lt;=0.3),"0.2 to 0.3",AND(S108&gt;0.3,S108&lt;=0.4),"0.3 to 0.4",AND(S108&gt;0.4,S108&lt;=0.5),"0.4 to 0.5",AND(S108&gt;0.5,S108&lt;=0.75),"0.5 to 0.75",AND(S108&gt;0.75,S108&lt;=1),"0.75 to 1",AND(S108&gt;1,S108&lt;=2),"1 to 2",AND(S108&gt;2,S108&lt;=3),"2 to 3",AND(S108&gt;3,S108&lt;=4),"3 to 4",AND(S108&gt;4,S108&lt;=5),"4 to 5",AND(S108&gt;5,S108&lt;=10),"5 to 10",S108&gt;10,"10+")</f>
        <v>3 to 4</v>
      </c>
      <c r="U108" s="17"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0.1 to 0.2</v>
      </c>
      <c r="V108" s="17">
        <f t="shared" si="8"/>
        <v>0.139499492729117</v>
      </c>
      <c r="W108" s="17"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0.1 to 0.2</v>
      </c>
      <c r="X108" s="17">
        <f t="shared" si="9"/>
        <v>0.131582992590771</v>
      </c>
      <c r="Y108" s="9"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8 to 10</v>
      </c>
      <c r="Z108" s="17">
        <f t="array" ref="Z108">_xlfn.IFS(AA108="oz",_xlfn.IFS(R108="oz",Q108,R108="fl oz",Q108*1.04,R108="ml",Q108*0.0338),AA108="fl oz",_xlfn.IFS(R108="oz",Q108/1.04,R108="fl oz",Q108,R108="ml",Q108*0.0338/1.04),AA108="ml",_xlfn.IFS(R108="oz",Q108/0.0338,R108="fl oz",Q108*1.04/0.0338,R108="ml",Q108))</f>
        <v>8.8</v>
      </c>
      <c r="AA108" s="9" t="str">
        <f>_xlfn.XLOOKUP($E108,'Copy of Raw Data'!$E:$E,'Copy of Raw Data'!AA:AA,"ERROR",0,1)</f>
        <v>oz</v>
      </c>
      <c r="AB108" s="9"/>
      <c r="AC108" s="9"/>
      <c r="AD108" s="9"/>
      <c r="AE108" s="9"/>
      <c r="AF108" s="9"/>
    </row>
    <row r="109" hidden="1" spans="1:32">
      <c r="A109" s="9" t="str">
        <f>_xlfn.XLOOKUP($E109,'Copy of Raw Data'!$E:$E,'Copy of Raw Data'!A:A,"ERROR",0,1)</f>
        <v>US</v>
      </c>
      <c r="B109" s="9" t="str">
        <f>_xlfn.XLOOKUP($E109,'Copy of Raw Data'!$E:$E,'Copy of Raw Data'!B:B,"ERROR",0,1)</f>
        <v>Hair Mousses</v>
      </c>
      <c r="C109" s="9" t="str">
        <f>_xlfn.XLOOKUP($E109,'Copy of Raw Data'!$E:$E,'Copy of Raw Data'!C:C,"ERROR",0,1)</f>
        <v>r+co</v>
      </c>
      <c r="D109" s="9" t="str">
        <f>_xlfn.XLOOKUP($E109,'Copy of Raw Data'!$E:$E,'Copy of Raw Data'!D:D,"ERROR",0,1)</f>
        <v>www.amazon.com/dp/B01BQH7PU8</v>
      </c>
      <c r="E109" s="9" t="s">
        <v>428</v>
      </c>
      <c r="F109" s="9" t="str">
        <f>_xlfn.XLOOKUP($E109,'Copy of Raw Data'!$E:$E,'Copy of Raw Data'!F:F,"ERROR",0,1)</f>
        <v>R+Co Aircraft Pomade Mousse Travel + Little Kit</v>
      </c>
      <c r="G109" s="9">
        <f>_xlfn.XLOOKUP($E109,'Copy of Raw Data'!$E:$E,'Copy of Raw Data'!G:G,"ERROR",0,1)</f>
        <v>1878</v>
      </c>
      <c r="H109" s="9">
        <f>_xlfn.XLOOKUP($E109,'Copy of Raw Data'!$E:$E,'Copy of Raw Data'!H:H,"ERROR",0,1)</f>
        <v>33801.52</v>
      </c>
      <c r="I109" s="9">
        <f>_xlfn.XLOOKUP($E109,'Copy of Raw Data'!$E:$E,'Copy of Raw Data'!I:I,"ERROR",0,1)</f>
        <v>0.00141524135573969</v>
      </c>
      <c r="J109" s="9" t="str">
        <f>_xlfn.XLOOKUP($E109,'Copy of Raw Data'!$E:$E,'Copy of Raw Data'!J:J,"ERROR",0,1)</f>
        <v>No</v>
      </c>
      <c r="K109" s="15"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 to 20</v>
      </c>
      <c r="L109" s="9">
        <f>_xlfn.XLOOKUP($E109,'Copy of Raw Data'!$E:$E,'Copy of Raw Data'!L:L,"ERROR",0,1)</f>
        <v>18</v>
      </c>
      <c r="M109" s="15"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 to 20</v>
      </c>
      <c r="N109" s="9">
        <f>_xlfn.XLOOKUP($E109,'Copy of Raw Data'!$E:$E,'Copy of Raw Data'!N:N,"ERROR",0,1)</f>
        <v>18</v>
      </c>
      <c r="O109" s="15"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No Discount</v>
      </c>
      <c r="P109" s="16">
        <f t="shared" si="7"/>
        <v>0</v>
      </c>
      <c r="Q109" s="9">
        <f>_xlfn.XLOOKUP($E109,'Copy of Raw Data'!$E:$E,'Copy of Raw Data'!Q:Q,"ERROR",0,1)</f>
        <v>0</v>
      </c>
      <c r="R109" s="9">
        <f>_xlfn.XLOOKUP($E109,'Copy of Raw Data'!$E:$E,'Copy of Raw Data'!R:R,"ERROR",0,1)</f>
        <v>0</v>
      </c>
      <c r="S109" s="17" t="e">
        <f t="shared" si="6"/>
        <v>#N/A</v>
      </c>
      <c r="T109" s="9" t="e">
        <f t="array" ref="T109">_xlfn.IFS(AND(S109&gt;0,S109&lt;=0.05),"0 to 0.05",AND(S109&gt;0.05,S109&lt;=0.1),"0.05 to 0.1",AND(S109&gt;0.1,S109&lt;=0.2),"0.1 to 0.2",AND(S109&gt;0.2,S109&lt;=0.3),"0.2 to 0.3",AND(S109&gt;0.3,S109&lt;=0.4),"0.3 to 0.4",AND(S109&gt;0.4,S109&lt;=0.5),"0.4 to 0.5",AND(S109&gt;0.5,S109&lt;=0.75),"0.5 to 0.75",AND(S109&gt;0.75,S109&lt;=1),"0.75 to 1",AND(S109&gt;1,S109&lt;=2),"1 to 2",AND(S109&gt;2,S109&lt;=3),"2 to 3",AND(S109&gt;3,S109&lt;=4),"3 to 4",AND(S109&gt;4,S109&lt;=5),"4 to 5",AND(S109&gt;5,S109&lt;=10),"5 to 10",S109&gt;10,"10+")</f>
        <v>#N/A</v>
      </c>
      <c r="U109" s="17" t="e">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#N/A</v>
      </c>
      <c r="V109" s="17" t="e">
        <f t="shared" si="8"/>
        <v>#N/A</v>
      </c>
      <c r="W109" s="17" t="e">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#N/A</v>
      </c>
      <c r="X109" s="17" t="e">
        <f t="shared" si="9"/>
        <v>#N/A</v>
      </c>
      <c r="Y109" s="9" t="e">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#N/A</v>
      </c>
      <c r="Z109" s="17" t="e">
        <f t="array" ref="Z109">_xlfn.IFS(AA109="oz",_xlfn.IFS(R109="oz",Q109,R109="fl oz",Q109*1.04,R109="ml",Q109*0.0338),AA109="fl oz",_xlfn.IFS(R109="oz",Q109/1.04,R109="fl oz",Q109,R109="ml",Q109*0.0338/1.04),AA109="ml",_xlfn.IFS(R109="oz",Q109/0.0338,R109="fl oz",Q109*1.04/0.0338,R109="ml",Q109))</f>
        <v>#N/A</v>
      </c>
      <c r="AA109" s="9" t="str">
        <f>_xlfn.XLOOKUP($E109,'Copy of Raw Data'!$E:$E,'Copy of Raw Data'!AA:AA,"ERROR",0,1)</f>
        <v>oz</v>
      </c>
      <c r="AB109" s="9"/>
      <c r="AC109" s="9"/>
      <c r="AD109" s="9"/>
      <c r="AE109" s="9"/>
      <c r="AF109" s="9"/>
    </row>
    <row r="110" hidden="1" spans="1:32">
      <c r="A110" s="9" t="str">
        <f>_xlfn.XLOOKUP($E110,'Copy of Raw Data'!$E:$E,'Copy of Raw Data'!A:A,"ERROR",0,1)</f>
        <v>US</v>
      </c>
      <c r="B110" s="9" t="str">
        <f>_xlfn.XLOOKUP($E110,'Copy of Raw Data'!$E:$E,'Copy of Raw Data'!B:B,"ERROR",0,1)</f>
        <v>Hair Mousses</v>
      </c>
      <c r="C110" s="9" t="str">
        <f>_xlfn.XLOOKUP($E110,'Copy of Raw Data'!$E:$E,'Copy of Raw Data'!C:C,"ERROR",0,1)</f>
        <v>Design Essentials</v>
      </c>
      <c r="D110" s="9" t="str">
        <f>_xlfn.XLOOKUP($E110,'Copy of Raw Data'!$E:$E,'Copy of Raw Data'!D:D,"ERROR",0,1)</f>
        <v>www.amazon.com/dp/B008074JOI</v>
      </c>
      <c r="E110" s="9" t="s">
        <v>431</v>
      </c>
      <c r="F110" s="9" t="str">
        <f>_xlfn.XLOOKUP($E110,'Copy of Raw Data'!$E:$E,'Copy of Raw Data'!F:F,"ERROR",0,1)</f>
        <v>Design Essentials Curl Enhancing Mousse, Almond and Avocado Collection, 7.5 Ounces</v>
      </c>
      <c r="G110" s="9">
        <f>_xlfn.XLOOKUP($E110,'Copy of Raw Data'!$E:$E,'Copy of Raw Data'!G:G,"ERROR",0,1)</f>
        <v>1743</v>
      </c>
      <c r="H110" s="9">
        <f>_xlfn.XLOOKUP($E110,'Copy of Raw Data'!$E:$E,'Copy of Raw Data'!H:H,"ERROR",0,1)</f>
        <v>33288.4</v>
      </c>
      <c r="I110" s="9">
        <f>_xlfn.XLOOKUP($E110,'Copy of Raw Data'!$E:$E,'Copy of Raw Data'!I:I,"ERROR",0,1)</f>
        <v>0.00138362158411</v>
      </c>
      <c r="J110" s="9" t="str">
        <f>_xlfn.XLOOKUP($E110,'Copy of Raw Data'!$E:$E,'Copy of Raw Data'!J:J,"ERROR",0,1)</f>
        <v>No</v>
      </c>
      <c r="K110" s="15"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15 to 20</v>
      </c>
      <c r="L110" s="9">
        <f>_xlfn.XLOOKUP($E110,'Copy of Raw Data'!$E:$E,'Copy of Raw Data'!L:L,"ERROR",0,1)</f>
        <v>19.05</v>
      </c>
      <c r="M110" s="15"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20 to 30</v>
      </c>
      <c r="N110" s="9">
        <f>_xlfn.XLOOKUP($E110,'Copy of Raw Data'!$E:$E,'Copy of Raw Data'!N:N,"ERROR",0,1)</f>
        <v>20.55</v>
      </c>
      <c r="O110" s="15"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6% to 8%</v>
      </c>
      <c r="P110" s="16">
        <f t="shared" si="7"/>
        <v>0.072992700729927</v>
      </c>
      <c r="Q110" s="9">
        <f>_xlfn.XLOOKUP($E110,'Copy of Raw Data'!$E:$E,'Copy of Raw Data'!Q:Q,"ERROR",0,1)</f>
        <v>7.5</v>
      </c>
      <c r="R110" s="9" t="str">
        <f>_xlfn.XLOOKUP($E110,'Copy of Raw Data'!$E:$E,'Copy of Raw Data'!R:R,"ERROR",0,1)</f>
        <v>oz</v>
      </c>
      <c r="S110" s="17">
        <f t="shared" si="6"/>
        <v>2.54</v>
      </c>
      <c r="T110" s="9" t="str">
        <f t="array" ref="T110">_xlfn.IFS(AND(S110&gt;0,S110&lt;=0.05),"0 to 0.05",AND(S110&gt;0.05,S110&lt;=0.1),"0.05 to 0.1",AND(S110&gt;0.1,S110&lt;=0.2),"0.1 to 0.2",AND(S110&gt;0.2,S110&lt;=0.3),"0.2 to 0.3",AND(S110&gt;0.3,S110&lt;=0.4),"0.3 to 0.4",AND(S110&gt;0.4,S110&lt;=0.5),"0.4 to 0.5",AND(S110&gt;0.5,S110&lt;=0.75),"0.5 to 0.75",AND(S110&gt;0.75,S110&lt;=1),"0.75 to 1",AND(S110&gt;1,S110&lt;=2),"1 to 2",AND(S110&gt;2,S110&lt;=3),"2 to 3",AND(S110&gt;3,S110&lt;=4),"3 to 4",AND(S110&gt;4,S110&lt;=5),"4 to 5",AND(S110&gt;5,S110&lt;=10),"5 to 10",S110&gt;10,"10+")</f>
        <v>2 to 3</v>
      </c>
      <c r="U110" s="17"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0.05 to 0.1</v>
      </c>
      <c r="V110" s="17">
        <f t="shared" si="8"/>
        <v>0.0926614812309773</v>
      </c>
      <c r="W110" s="17"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0.05 to 0.1</v>
      </c>
      <c r="X110" s="17">
        <f t="shared" si="9"/>
        <v>0.0858978694622929</v>
      </c>
      <c r="Y110" s="9"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6 to 8</v>
      </c>
      <c r="Z110" s="17">
        <f t="array" ref="Z110">_xlfn.IFS(AA110="oz",_xlfn.IFS(R110="oz",Q110,R110="fl oz",Q110*1.04,R110="ml",Q110*0.0338),AA110="fl oz",_xlfn.IFS(R110="oz",Q110/1.04,R110="fl oz",Q110,R110="ml",Q110*0.0338/1.04),AA110="ml",_xlfn.IFS(R110="oz",Q110/0.0338,R110="fl oz",Q110*1.04/0.0338,R110="ml",Q110))</f>
        <v>7.5</v>
      </c>
      <c r="AA110" s="9" t="str">
        <f>_xlfn.XLOOKUP($E110,'Copy of Raw Data'!$E:$E,'Copy of Raw Data'!AA:AA,"ERROR",0,1)</f>
        <v>oz</v>
      </c>
      <c r="AB110" s="9"/>
      <c r="AC110" s="9"/>
      <c r="AD110" s="9"/>
      <c r="AE110" s="9"/>
      <c r="AF110" s="9"/>
    </row>
    <row r="111" hidden="1" spans="1:32">
      <c r="A111" s="9" t="str">
        <f>_xlfn.XLOOKUP($E111,'Copy of Raw Data'!$E:$E,'Copy of Raw Data'!A:A,"ERROR",0,1)</f>
        <v>US</v>
      </c>
      <c r="B111" s="9" t="str">
        <f>_xlfn.XLOOKUP($E111,'Copy of Raw Data'!$E:$E,'Copy of Raw Data'!B:B,"ERROR",0,1)</f>
        <v>Hair Mousses</v>
      </c>
      <c r="C111" s="9" t="str">
        <f>_xlfn.XLOOKUP($E111,'Copy of Raw Data'!$E:$E,'Copy of Raw Data'!C:C,"ERROR",0,1)</f>
        <v>others</v>
      </c>
      <c r="D111" s="9" t="str">
        <f>_xlfn.XLOOKUP($E111,'Copy of Raw Data'!$E:$E,'Copy of Raw Data'!D:D,"ERROR",0,1)</f>
        <v>www.amazon.com/dp/B0178H2LK4</v>
      </c>
      <c r="E111" s="9" t="s">
        <v>434</v>
      </c>
      <c r="F111" s="9" t="str">
        <f>_xlfn.XLOOKUP($E111,'Copy of Raw Data'!$E:$E,'Copy of Raw Data'!F:F,"ERROR",0,1)</f>
        <v>Cantu Wave Whip Curling Mousse with Shea Butter for Natural Hair, 8.4 oz (Packaging May Vary)</v>
      </c>
      <c r="G111" s="9">
        <f>_xlfn.XLOOKUP($E111,'Copy of Raw Data'!$E:$E,'Copy of Raw Data'!G:G,"ERROR",0,1)</f>
        <v>4710</v>
      </c>
      <c r="H111" s="9">
        <f>_xlfn.XLOOKUP($E111,'Copy of Raw Data'!$E:$E,'Copy of Raw Data'!H:H,"ERROR",0,1)</f>
        <v>32544.66</v>
      </c>
      <c r="I111" s="9">
        <f>_xlfn.XLOOKUP($E111,'Copy of Raw Data'!$E:$E,'Copy of Raw Data'!I:I,"ERROR",0,1)</f>
        <v>0.00131901392262241</v>
      </c>
      <c r="J111" s="9" t="str">
        <f>_xlfn.XLOOKUP($E111,'Copy of Raw Data'!$E:$E,'Copy of Raw Data'!J:J,"ERROR",0,1)</f>
        <v>No</v>
      </c>
      <c r="K111" s="15"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5 to 10</v>
      </c>
      <c r="L111" s="9">
        <f>_xlfn.XLOOKUP($E111,'Copy of Raw Data'!$E:$E,'Copy of Raw Data'!L:L,"ERROR",0,1)</f>
        <v>7.02</v>
      </c>
      <c r="M111" s="15"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5 to 10</v>
      </c>
      <c r="N111" s="9">
        <f>_xlfn.XLOOKUP($E111,'Copy of Raw Data'!$E:$E,'Copy of Raw Data'!N:N,"ERROR",0,1)</f>
        <v>8.37</v>
      </c>
      <c r="O111" s="15"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15% to 20%</v>
      </c>
      <c r="P111" s="16">
        <f t="shared" si="7"/>
        <v>0.161290322580645</v>
      </c>
      <c r="Q111" s="9">
        <f>_xlfn.XLOOKUP($E111,'Copy of Raw Data'!$E:$E,'Copy of Raw Data'!Q:Q,"ERROR",0,1)</f>
        <v>8.4</v>
      </c>
      <c r="R111" s="9" t="str">
        <f>_xlfn.XLOOKUP($E111,'Copy of Raw Data'!$E:$E,'Copy of Raw Data'!R:R,"ERROR",0,1)</f>
        <v>oz</v>
      </c>
      <c r="S111" s="17">
        <f t="shared" si="6"/>
        <v>0.835714285714286</v>
      </c>
      <c r="T111" s="9" t="str">
        <f t="array" ref="T111">_xlfn.IFS(AND(S111&gt;0,S111&lt;=0.05),"0 to 0.05",AND(S111&gt;0.05,S111&lt;=0.1),"0.05 to 0.1",AND(S111&gt;0.1,S111&lt;=0.2),"0.1 to 0.2",AND(S111&gt;0.2,S111&lt;=0.3),"0.2 to 0.3",AND(S111&gt;0.3,S111&lt;=0.4),"0.3 to 0.4",AND(S111&gt;0.4,S111&lt;=0.5),"0.4 to 0.5",AND(S111&gt;0.5,S111&lt;=0.75),"0.5 to 0.75",AND(S111&gt;0.75,S111&lt;=1),"0.75 to 1",AND(S111&gt;1,S111&lt;=2),"1 to 2",AND(S111&gt;2,S111&lt;=3),"2 to 3",AND(S111&gt;3,S111&lt;=4),"3 to 4",AND(S111&gt;4,S111&lt;=5),"4 to 5",AND(S111&gt;5,S111&lt;=10),"5 to 10",S111&gt;10,"10+")</f>
        <v>0.75 to 1</v>
      </c>
      <c r="U111" s="17"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 to 0.05</v>
      </c>
      <c r="V111" s="17">
        <f t="shared" si="8"/>
        <v>0.0336972800618387</v>
      </c>
      <c r="W111" s="17"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 to 0.05</v>
      </c>
      <c r="X111" s="17">
        <f t="shared" si="9"/>
        <v>0.0282622348905744</v>
      </c>
      <c r="Y111" s="9"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8 to 10</v>
      </c>
      <c r="Z111" s="17">
        <f t="array" ref="Z111">_xlfn.IFS(AA111="oz",_xlfn.IFS(R111="oz",Q111,R111="fl oz",Q111*1.04,R111="ml",Q111*0.0338),AA111="fl oz",_xlfn.IFS(R111="oz",Q111/1.04,R111="fl oz",Q111,R111="ml",Q111*0.0338/1.04),AA111="ml",_xlfn.IFS(R111="oz",Q111/0.0338,R111="fl oz",Q111*1.04/0.0338,R111="ml",Q111))</f>
        <v>8.4</v>
      </c>
      <c r="AA111" s="9" t="str">
        <f>_xlfn.XLOOKUP($E111,'Copy of Raw Data'!$E:$E,'Copy of Raw Data'!AA:AA,"ERROR",0,1)</f>
        <v>oz</v>
      </c>
      <c r="AB111" s="9"/>
      <c r="AC111" s="9"/>
      <c r="AD111" s="9"/>
      <c r="AE111" s="9"/>
      <c r="AF111" s="9"/>
    </row>
    <row r="112" hidden="1" spans="1:32">
      <c r="A112" s="9" t="str">
        <f>_xlfn.XLOOKUP($E112,'Copy of Raw Data'!$E:$E,'Copy of Raw Data'!A:A,"ERROR",0,1)</f>
        <v>US</v>
      </c>
      <c r="B112" s="9" t="str">
        <f>_xlfn.XLOOKUP($E112,'Copy of Raw Data'!$E:$E,'Copy of Raw Data'!B:B,"ERROR",0,1)</f>
        <v>Hair Mousses</v>
      </c>
      <c r="C112" s="9" t="str">
        <f>_xlfn.XLOOKUP($E112,'Copy of Raw Data'!$E:$E,'Copy of Raw Data'!C:C,"ERROR",0,1)</f>
        <v>Calista</v>
      </c>
      <c r="D112" s="9" t="str">
        <f>_xlfn.XLOOKUP($E112,'Copy of Raw Data'!$E:$E,'Copy of Raw Data'!D:D,"ERROR",0,1)</f>
        <v>www.amazon.com/dp/B095ZS61DY</v>
      </c>
      <c r="E112" s="9" t="s">
        <v>438</v>
      </c>
      <c r="F112" s="9" t="str">
        <f>_xlfn.XLOOKUP($E112,'Copy of Raw Data'!$E:$E,'Copy of Raw Data'!F:F,"ERROR",0,1)</f>
        <v>Calista Embellish Texturizing Foam, Salon Quality Lightweight Styling Mousse for All Hair Types, Styling Volumizer, 7 oz</v>
      </c>
      <c r="G112" s="9">
        <f>_xlfn.XLOOKUP($E112,'Copy of Raw Data'!$E:$E,'Copy of Raw Data'!G:G,"ERROR",0,1)</f>
        <v>1070</v>
      </c>
      <c r="H112" s="9">
        <f>_xlfn.XLOOKUP($E112,'Copy of Raw Data'!$E:$E,'Copy of Raw Data'!H:H,"ERROR",0,1)</f>
        <v>31025</v>
      </c>
      <c r="I112" s="9">
        <f>_xlfn.XLOOKUP($E112,'Copy of Raw Data'!$E:$E,'Copy of Raw Data'!I:I,"ERROR",0,1)</f>
        <v>0.00125116580211203</v>
      </c>
      <c r="J112" s="9" t="str">
        <f>_xlfn.XLOOKUP($E112,'Copy of Raw Data'!$E:$E,'Copy of Raw Data'!J:J,"ERROR",0,1)</f>
        <v>No</v>
      </c>
      <c r="K112" s="15"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20 to 30</v>
      </c>
      <c r="L112" s="9">
        <f>_xlfn.XLOOKUP($E112,'Copy of Raw Data'!$E:$E,'Copy of Raw Data'!L:L,"ERROR",0,1)</f>
        <v>29</v>
      </c>
      <c r="M112" s="15"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20 to 30</v>
      </c>
      <c r="N112" s="9">
        <f>_xlfn.XLOOKUP($E112,'Copy of Raw Data'!$E:$E,'Copy of Raw Data'!N:N,"ERROR",0,1)</f>
        <v>29</v>
      </c>
      <c r="O112" s="15"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No Discount</v>
      </c>
      <c r="P112" s="16">
        <f t="shared" si="7"/>
        <v>0</v>
      </c>
      <c r="Q112" s="9">
        <f>_xlfn.XLOOKUP($E112,'Copy of Raw Data'!$E:$E,'Copy of Raw Data'!Q:Q,"ERROR",0,1)</f>
        <v>7</v>
      </c>
      <c r="R112" s="9" t="str">
        <f>_xlfn.XLOOKUP($E112,'Copy of Raw Data'!$E:$E,'Copy of Raw Data'!R:R,"ERROR",0,1)</f>
        <v>oz</v>
      </c>
      <c r="S112" s="17">
        <f t="shared" si="6"/>
        <v>4.14285714285714</v>
      </c>
      <c r="T112" s="9" t="str">
        <f t="array" ref="T112">_xlfn.IFS(AND(S112&gt;0,S112&lt;=0.05),"0 to 0.05",AND(S112&gt;0.05,S112&lt;=0.1),"0.05 to 0.1",AND(S112&gt;0.1,S112&lt;=0.2),"0.1 to 0.2",AND(S112&gt;0.2,S112&lt;=0.3),"0.2 to 0.3",AND(S112&gt;0.3,S112&lt;=0.4),"0.3 to 0.4",AND(S112&gt;0.4,S112&lt;=0.5),"0.4 to 0.5",AND(S112&gt;0.5,S112&lt;=0.75),"0.5 to 0.75",AND(S112&gt;0.75,S112&lt;=1),"0.75 to 1",AND(S112&gt;1,S112&lt;=2),"1 to 2",AND(S112&gt;2,S112&lt;=3),"2 to 3",AND(S112&gt;3,S112&lt;=4),"3 to 4",AND(S112&gt;4,S112&lt;=5),"4 to 5",AND(S112&gt;5,S112&lt;=10),"5 to 10",S112&gt;10,"10+")</f>
        <v>4 to 5</v>
      </c>
      <c r="U112" s="17"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0.1 to 0.2</v>
      </c>
      <c r="V112" s="17">
        <f t="shared" si="8"/>
        <v>0.140103386637036</v>
      </c>
      <c r="W112" s="17"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0.1 to 0.2</v>
      </c>
      <c r="X112" s="17">
        <f t="shared" si="9"/>
        <v>0.140103386637036</v>
      </c>
      <c r="Y112" s="9"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6 to 8</v>
      </c>
      <c r="Z112" s="17">
        <f t="array" ref="Z112">_xlfn.IFS(AA112="oz",_xlfn.IFS(R112="oz",Q112,R112="fl oz",Q112*1.04,R112="ml",Q112*0.0338),AA112="fl oz",_xlfn.IFS(R112="oz",Q112/1.04,R112="fl oz",Q112,R112="ml",Q112*0.0338/1.04),AA112="ml",_xlfn.IFS(R112="oz",Q112/0.0338,R112="fl oz",Q112*1.04/0.0338,R112="ml",Q112))</f>
        <v>7</v>
      </c>
      <c r="AA112" s="9" t="str">
        <f>_xlfn.XLOOKUP($E112,'Copy of Raw Data'!$E:$E,'Copy of Raw Data'!AA:AA,"ERROR",0,1)</f>
        <v>oz</v>
      </c>
      <c r="AB112" s="9"/>
      <c r="AC112" s="9"/>
      <c r="AD112" s="9"/>
      <c r="AE112" s="9"/>
      <c r="AF112" s="9"/>
    </row>
    <row r="113" hidden="1" spans="1:32">
      <c r="A113" s="9" t="str">
        <f>_xlfn.XLOOKUP($E113,'Copy of Raw Data'!$E:$E,'Copy of Raw Data'!A:A,"ERROR",0,1)</f>
        <v>US</v>
      </c>
      <c r="B113" s="9" t="str">
        <f>_xlfn.XLOOKUP($E113,'Copy of Raw Data'!$E:$E,'Copy of Raw Data'!B:B,"ERROR",0,1)</f>
        <v>Hair Mousses</v>
      </c>
      <c r="C113" s="9" t="str">
        <f>_xlfn.XLOOKUP($E113,'Copy of Raw Data'!$E:$E,'Copy of Raw Data'!C:C,"ERROR",0,1)</f>
        <v>others</v>
      </c>
      <c r="D113" s="9" t="str">
        <f>_xlfn.XLOOKUP($E113,'Copy of Raw Data'!$E:$E,'Copy of Raw Data'!D:D,"ERROR",0,1)</f>
        <v>www.amazon.com/dp/B07JGGS6QG</v>
      </c>
      <c r="E113" s="9" t="s">
        <v>441</v>
      </c>
      <c r="F113" s="9" t="str">
        <f>_xlfn.XLOOKUP($E113,'Copy of Raw Data'!$E:$E,'Copy of Raw Data'!F:F,"ERROR",0,1)</f>
        <v>Lottabody, Refine Me Curl Defining Mousse, Medium Hold for Soft Curls, Moisturizes, Controls Frizz, 7 Fl Oz</v>
      </c>
      <c r="G113" s="9">
        <f>_xlfn.XLOOKUP($E113,'Copy of Raw Data'!$E:$E,'Copy of Raw Data'!G:G,"ERROR",0,1)</f>
        <v>5225</v>
      </c>
      <c r="H113" s="9">
        <f>_xlfn.XLOOKUP($E113,'Copy of Raw Data'!$E:$E,'Copy of Raw Data'!H:H,"ERROR",0,1)</f>
        <v>29429.12</v>
      </c>
      <c r="I113" s="9">
        <f>_xlfn.XLOOKUP($E113,'Copy of Raw Data'!$E:$E,'Copy of Raw Data'!I:I,"ERROR",0,1)</f>
        <v>0.0012443375401906</v>
      </c>
      <c r="J113" s="9" t="str">
        <f>_xlfn.XLOOKUP($E113,'Copy of Raw Data'!$E:$E,'Copy of Raw Data'!J:J,"ERROR",0,1)</f>
        <v>No</v>
      </c>
      <c r="K113" s="15"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5 to 10</v>
      </c>
      <c r="L113" s="9">
        <f>_xlfn.XLOOKUP($E113,'Copy of Raw Data'!$E:$E,'Copy of Raw Data'!L:L,"ERROR",0,1)</f>
        <v>5.88</v>
      </c>
      <c r="M113" s="15"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5 to 10</v>
      </c>
      <c r="N113" s="9">
        <f>_xlfn.XLOOKUP($E113,'Copy of Raw Data'!$E:$E,'Copy of Raw Data'!N:N,"ERROR",0,1)</f>
        <v>6.78</v>
      </c>
      <c r="O113" s="15"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10% to 15%</v>
      </c>
      <c r="P113" s="16">
        <f t="shared" si="7"/>
        <v>0.132743362831858</v>
      </c>
      <c r="Q113" s="9">
        <f>_xlfn.XLOOKUP($E113,'Copy of Raw Data'!$E:$E,'Copy of Raw Data'!Q:Q,"ERROR",0,1)</f>
        <v>7</v>
      </c>
      <c r="R113" s="9" t="str">
        <f>_xlfn.XLOOKUP($E113,'Copy of Raw Data'!$E:$E,'Copy of Raw Data'!R:R,"ERROR",0,1)</f>
        <v>fl oz</v>
      </c>
      <c r="S113" s="17">
        <f t="shared" si="6"/>
        <v>0.807692307692308</v>
      </c>
      <c r="T113" s="9" t="str">
        <f t="array" ref="T113">_xlfn.IFS(AND(S113&gt;0,S113&lt;=0.05),"0 to 0.05",AND(S113&gt;0.05,S113&lt;=0.1),"0.05 to 0.1",AND(S113&gt;0.1,S113&lt;=0.2),"0.1 to 0.2",AND(S113&gt;0.2,S113&lt;=0.3),"0.2 to 0.3",AND(S113&gt;0.3,S113&lt;=0.4),"0.3 to 0.4",AND(S113&gt;0.4,S113&lt;=0.5),"0.4 to 0.5",AND(S113&gt;0.5,S113&lt;=0.75),"0.5 to 0.75",AND(S113&gt;0.75,S113&lt;=1),"0.75 to 1",AND(S113&gt;1,S113&lt;=2),"1 to 2",AND(S113&gt;2,S113&lt;=3),"2 to 3",AND(S113&gt;3,S113&lt;=4),"3 to 4",AND(S113&gt;4,S113&lt;=5),"4 to 5",AND(S113&gt;5,S113&lt;=10),"5 to 10",S113&gt;10,"10+")</f>
        <v>0.75 to 1</v>
      </c>
      <c r="U113" s="17"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 to 0.05</v>
      </c>
      <c r="V113" s="17">
        <f t="shared" si="8"/>
        <v>0.0314953899668137</v>
      </c>
      <c r="W113" s="17"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7">
        <f t="shared" si="9"/>
        <v>0.0273145859889181</v>
      </c>
      <c r="Y113" s="9"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17">
        <f t="array" ref="Z113">_xlfn.IFS(AA113="oz",_xlfn.IFS(R113="oz",Q113,R113="fl oz",Q113*1.04,R113="ml",Q113*0.0338),AA113="fl oz",_xlfn.IFS(R113="oz",Q113/1.04,R113="fl oz",Q113,R113="ml",Q113*0.0338/1.04),AA113="ml",_xlfn.IFS(R113="oz",Q113/0.0338,R113="fl oz",Q113*1.04/0.0338,R113="ml",Q113))</f>
        <v>7.28</v>
      </c>
      <c r="AA113" s="9" t="str">
        <f>_xlfn.XLOOKUP($E113,'Copy of Raw Data'!$E:$E,'Copy of Raw Data'!AA:AA,"ERROR",0,1)</f>
        <v>oz</v>
      </c>
      <c r="AB113" s="9"/>
      <c r="AC113" s="9"/>
      <c r="AD113" s="9"/>
      <c r="AE113" s="9"/>
      <c r="AF113" s="9"/>
    </row>
    <row r="114" hidden="1" spans="1:32">
      <c r="A114" s="9" t="str">
        <f>_xlfn.XLOOKUP($E114,'Copy of Raw Data'!$E:$E,'Copy of Raw Data'!A:A,"ERROR",0,1)</f>
        <v>US</v>
      </c>
      <c r="B114" s="9" t="str">
        <f>_xlfn.XLOOKUP($E114,'Copy of Raw Data'!$E:$E,'Copy of Raw Data'!B:B,"ERROR",0,1)</f>
        <v>Hair Mousses</v>
      </c>
      <c r="C114" s="9" t="str">
        <f>_xlfn.XLOOKUP($E114,'Copy of Raw Data'!$E:$E,'Copy of Raw Data'!C:C,"ERROR",0,1)</f>
        <v>Mielle Organics</v>
      </c>
      <c r="D114" s="9" t="str">
        <f>_xlfn.XLOOKUP($E114,'Copy of Raw Data'!$E:$E,'Copy of Raw Data'!D:D,"ERROR",0,1)</f>
        <v>www.amazon.com/dp/B08TB9NSHQ</v>
      </c>
      <c r="E114" s="9" t="s">
        <v>444</v>
      </c>
      <c r="F114" s="9" t="str">
        <f>_xlfn.XLOOKUP($E114,'Copy of Raw Data'!$E:$E,'Copy of Raw Data'!F:F,"ERROR",0,1)</f>
        <v>Mielle Pomegranate &amp; Honey Curl Defining Mousse w/hold</v>
      </c>
      <c r="G114" s="9">
        <f>_xlfn.XLOOKUP($E114,'Copy of Raw Data'!$E:$E,'Copy of Raw Data'!G:G,"ERROR",0,1)</f>
        <v>2738</v>
      </c>
      <c r="H114" s="9">
        <f>_xlfn.XLOOKUP($E114,'Copy of Raw Data'!$E:$E,'Copy of Raw Data'!H:H,"ERROR",0,1)</f>
        <v>29268.51</v>
      </c>
      <c r="I114" s="9">
        <f>_xlfn.XLOOKUP($E114,'Copy of Raw Data'!$E:$E,'Copy of Raw Data'!I:I,"ERROR",0,1)</f>
        <v>0.00124103203390586</v>
      </c>
      <c r="J114" s="9" t="str">
        <f>_xlfn.XLOOKUP($E114,'Copy of Raw Data'!$E:$E,'Copy of Raw Data'!J:J,"ERROR",0,1)</f>
        <v>No</v>
      </c>
      <c r="K114" s="15"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10 to 15</v>
      </c>
      <c r="L114" s="9">
        <f>_xlfn.XLOOKUP($E114,'Copy of Raw Data'!$E:$E,'Copy of Raw Data'!L:L,"ERROR",0,1)</f>
        <v>11</v>
      </c>
      <c r="M114" s="15"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10 to 15</v>
      </c>
      <c r="N114" s="9">
        <f>_xlfn.XLOOKUP($E114,'Copy of Raw Data'!$E:$E,'Copy of Raw Data'!N:N,"ERROR",0,1)</f>
        <v>12.12</v>
      </c>
      <c r="O114" s="15"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8% to 10%</v>
      </c>
      <c r="P114" s="16">
        <f t="shared" si="7"/>
        <v>0.0924092409240923</v>
      </c>
      <c r="Q114" s="9">
        <f>_xlfn.XLOOKUP($E114,'Copy of Raw Data'!$E:$E,'Copy of Raw Data'!Q:Q,"ERROR",0,1)</f>
        <v>7.5</v>
      </c>
      <c r="R114" s="9" t="str">
        <f>_xlfn.XLOOKUP($E114,'Copy of Raw Data'!$E:$E,'Copy of Raw Data'!R:R,"ERROR",0,1)</f>
        <v>fl oz</v>
      </c>
      <c r="S114" s="17">
        <f t="shared" si="6"/>
        <v>1.41025641025641</v>
      </c>
      <c r="T114" s="9" t="str">
        <f t="array" ref="T114">_xlfn.IFS(AND(S114&gt;0,S114&lt;=0.05),"0 to 0.05",AND(S114&gt;0.05,S114&lt;=0.1),"0.05 to 0.1",AND(S114&gt;0.1,S114&lt;=0.2),"0.1 to 0.2",AND(S114&gt;0.2,S114&lt;=0.3),"0.2 to 0.3",AND(S114&gt;0.3,S114&lt;=0.4),"0.3 to 0.4",AND(S114&gt;0.4,S114&lt;=0.5),"0.4 to 0.5",AND(S114&gt;0.5,S114&lt;=0.75),"0.5 to 0.75",AND(S114&gt;0.75,S114&lt;=1),"0.75 to 1",AND(S114&gt;1,S114&lt;=2),"1 to 2",AND(S114&gt;2,S114&lt;=3),"2 to 3",AND(S114&gt;3,S114&lt;=4),"3 to 4",AND(S114&gt;4,S114&lt;=5),"4 to 5",AND(S114&gt;5,S114&lt;=10),"5 to 10",S114&gt;10,"10+")</f>
        <v>1 to 2</v>
      </c>
      <c r="U114" s="17"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0.05 to 0.1</v>
      </c>
      <c r="V114" s="17">
        <f t="shared" si="8"/>
        <v>0.0525480606643948</v>
      </c>
      <c r="W114" s="17"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7">
        <f t="shared" si="9"/>
        <v>0.0476921342663649</v>
      </c>
      <c r="Y114" s="9"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6 to 8</v>
      </c>
      <c r="Z114" s="17">
        <f t="array" ref="Z114">_xlfn.IFS(AA114="oz",_xlfn.IFS(R114="oz",Q114,R114="fl oz",Q114*1.04,R114="ml",Q114*0.0338),AA114="fl oz",_xlfn.IFS(R114="oz",Q114/1.04,R114="fl oz",Q114,R114="ml",Q114*0.0338/1.04),AA114="ml",_xlfn.IFS(R114="oz",Q114/0.0338,R114="fl oz",Q114*1.04/0.0338,R114="ml",Q114))</f>
        <v>7.8</v>
      </c>
      <c r="AA114" s="9" t="str">
        <f>_xlfn.XLOOKUP($E114,'Copy of Raw Data'!$E:$E,'Copy of Raw Data'!AA:AA,"ERROR",0,1)</f>
        <v>oz</v>
      </c>
      <c r="AB114" s="9"/>
      <c r="AC114" s="9"/>
      <c r="AD114" s="9"/>
      <c r="AE114" s="9"/>
      <c r="AF114" s="9"/>
    </row>
    <row r="115" hidden="1" spans="1:32">
      <c r="A115" s="9" t="str">
        <f>_xlfn.XLOOKUP($E115,'Copy of Raw Data'!$E:$E,'Copy of Raw Data'!A:A,"ERROR",0,1)</f>
        <v>US</v>
      </c>
      <c r="B115" s="9" t="str">
        <f>_xlfn.XLOOKUP($E115,'Copy of Raw Data'!$E:$E,'Copy of Raw Data'!B:B,"ERROR",0,1)</f>
        <v>Hair Mousses</v>
      </c>
      <c r="C115" s="9" t="str">
        <f>_xlfn.XLOOKUP($E115,'Copy of Raw Data'!$E:$E,'Copy of Raw Data'!C:C,"ERROR",0,1)</f>
        <v>herbal essences</v>
      </c>
      <c r="D115" s="9" t="str">
        <f>_xlfn.XLOOKUP($E115,'Copy of Raw Data'!$E:$E,'Copy of Raw Data'!D:D,"ERROR",0,1)</f>
        <v>www.amazon.com/dp/B0028K3JUS</v>
      </c>
      <c r="E115" s="9" t="s">
        <v>448</v>
      </c>
      <c r="F115" s="9" t="str">
        <f>_xlfn.XLOOKUP($E115,'Copy of Raw Data'!$E:$E,'Copy of Raw Data'!F:F,"ERROR",0,1)</f>
        <v>Herbal Essences Tousle Me Softly Tousling Hair Mousse 6.8 Fl Oz (Pack of 12)</v>
      </c>
      <c r="G115" s="9">
        <f>_xlfn.XLOOKUP($E115,'Copy of Raw Data'!$E:$E,'Copy of Raw Data'!G:G,"ERROR",0,1)</f>
        <v>657</v>
      </c>
      <c r="H115" s="9">
        <f>_xlfn.XLOOKUP($E115,'Copy of Raw Data'!$E:$E,'Copy of Raw Data'!H:H,"ERROR",0,1)</f>
        <v>29190.76</v>
      </c>
      <c r="I115" s="9">
        <f>_xlfn.XLOOKUP($E115,'Copy of Raw Data'!$E:$E,'Copy of Raw Data'!I:I,"ERROR",0,1)</f>
        <v>0.00118453784919485</v>
      </c>
      <c r="J115" s="9" t="str">
        <f>_xlfn.XLOOKUP($E115,'Copy of Raw Data'!$E:$E,'Copy of Raw Data'!J:J,"ERROR",0,1)</f>
        <v>No</v>
      </c>
      <c r="K115" s="15"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40 to 50</v>
      </c>
      <c r="L115" s="9">
        <f>_xlfn.XLOOKUP($E115,'Copy of Raw Data'!$E:$E,'Copy of Raw Data'!L:L,"ERROR",0,1)</f>
        <v>46.12</v>
      </c>
      <c r="M115" s="15"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50 to 75</v>
      </c>
      <c r="N115" s="9">
        <f>_xlfn.XLOOKUP($E115,'Copy of Raw Data'!$E:$E,'Copy of Raw Data'!N:N,"ERROR",0,1)</f>
        <v>59.88</v>
      </c>
      <c r="O115" s="15"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20% to 25%</v>
      </c>
      <c r="P115" s="16">
        <f t="shared" si="7"/>
        <v>0.229792919171677</v>
      </c>
      <c r="Q115" s="9">
        <f>_xlfn.XLOOKUP($E115,'Copy of Raw Data'!$E:$E,'Copy of Raw Data'!Q:Q,"ERROR",0,1)</f>
        <v>81.6</v>
      </c>
      <c r="R115" s="9" t="str">
        <f>_xlfn.XLOOKUP($E115,'Copy of Raw Data'!$E:$E,'Copy of Raw Data'!R:R,"ERROR",0,1)</f>
        <v>fl oz</v>
      </c>
      <c r="S115" s="17">
        <f t="shared" si="6"/>
        <v>0.543457767722474</v>
      </c>
      <c r="T115" s="9" t="str">
        <f t="array" ref="T115">_xlfn.IFS(AND(S115&gt;0,S115&lt;=0.05),"0 to 0.05",AND(S115&gt;0.05,S115&lt;=0.1),"0.05 to 0.1",AND(S115&gt;0.1,S115&lt;=0.2),"0.1 to 0.2",AND(S115&gt;0.2,S115&lt;=0.3),"0.2 to 0.3",AND(S115&gt;0.3,S115&lt;=0.4),"0.3 to 0.4",AND(S115&gt;0.4,S115&lt;=0.5),"0.4 to 0.5",AND(S115&gt;0.5,S115&lt;=0.75),"0.5 to 0.75",AND(S115&gt;0.75,S115&lt;=1),"0.75 to 1",AND(S115&gt;1,S115&lt;=2),"1 to 2",AND(S115&gt;2,S115&lt;=3),"2 to 3",AND(S115&gt;3,S115&lt;=4),"3 to 4",AND(S115&gt;4,S115&lt;=5),"4 to 5",AND(S115&gt;5,S115&lt;=10),"5 to 10",S115&gt;10,"10+")</f>
        <v>0.5 to 0.75</v>
      </c>
      <c r="U115" s="17"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 to 0.05</v>
      </c>
      <c r="V115" s="17">
        <f t="shared" si="8"/>
        <v>0.0238620070176298</v>
      </c>
      <c r="W115" s="17"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 to 0.05</v>
      </c>
      <c r="X115" s="17">
        <f t="shared" si="9"/>
        <v>0.0183786867677536</v>
      </c>
      <c r="Y115" s="9"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50+</v>
      </c>
      <c r="Z115" s="17">
        <f t="array" ref="Z115">_xlfn.IFS(AA115="oz",_xlfn.IFS(R115="oz",Q115,R115="fl oz",Q115*1.04,R115="ml",Q115*0.0338),AA115="fl oz",_xlfn.IFS(R115="oz",Q115/1.04,R115="fl oz",Q115,R115="ml",Q115*0.0338/1.04),AA115="ml",_xlfn.IFS(R115="oz",Q115/0.0338,R115="fl oz",Q115*1.04/0.0338,R115="ml",Q115))</f>
        <v>84.864</v>
      </c>
      <c r="AA115" s="9" t="str">
        <f>_xlfn.XLOOKUP($E115,'Copy of Raw Data'!$E:$E,'Copy of Raw Data'!AA:AA,"ERROR",0,1)</f>
        <v>oz</v>
      </c>
      <c r="AB115" s="9"/>
      <c r="AC115" s="9"/>
      <c r="AD115" s="9"/>
      <c r="AE115" s="9"/>
      <c r="AF115" s="9"/>
    </row>
    <row r="116" hidden="1" spans="1:32">
      <c r="A116" s="9" t="str">
        <f>_xlfn.XLOOKUP($E116,'Copy of Raw Data'!$E:$E,'Copy of Raw Data'!A:A,"ERROR",0,1)</f>
        <v>US</v>
      </c>
      <c r="B116" s="9" t="str">
        <f>_xlfn.XLOOKUP($E116,'Copy of Raw Data'!$E:$E,'Copy of Raw Data'!B:B,"ERROR",0,1)</f>
        <v>Hair Mousses</v>
      </c>
      <c r="C116" s="9" t="str">
        <f>_xlfn.XLOOKUP($E116,'Copy of Raw Data'!$E:$E,'Copy of Raw Data'!C:C,"ERROR",0,1)</f>
        <v>shea moisture</v>
      </c>
      <c r="D116" s="9" t="str">
        <f>_xlfn.XLOOKUP($E116,'Copy of Raw Data'!$E:$E,'Copy of Raw Data'!D:D,"ERROR",0,1)</f>
        <v>www.amazon.com/dp/B01CTBEIRS</v>
      </c>
      <c r="E116" s="9" t="s">
        <v>452</v>
      </c>
      <c r="F116" s="9" t="str">
        <f>_xlfn.XLOOKUP($E116,'Copy of Raw Data'!$E:$E,'Copy of Raw Data'!F:F,"ERROR",0,1)</f>
        <v>SheaMoisture Curly Hair Products, Coconut &amp; Hibiscus Curl Mousse, Frizz Free Hair with Silk Protein &amp; Neem Oil, Pack of 2-7.5 Oz Each</v>
      </c>
      <c r="G116" s="9">
        <f>_xlfn.XLOOKUP($E116,'Copy of Raw Data'!$E:$E,'Copy of Raw Data'!G:G,"ERROR",0,1)</f>
        <v>1257</v>
      </c>
      <c r="H116" s="9">
        <f>_xlfn.XLOOKUP($E116,'Copy of Raw Data'!$E:$E,'Copy of Raw Data'!H:H,"ERROR",0,1)</f>
        <v>27861.94</v>
      </c>
      <c r="I116" s="9">
        <f>_xlfn.XLOOKUP($E116,'Copy of Raw Data'!$E:$E,'Copy of Raw Data'!I:I,"ERROR",0,1)</f>
        <v>0.0011685043368455</v>
      </c>
      <c r="J116" s="9" t="str">
        <f>_xlfn.XLOOKUP($E116,'Copy of Raw Data'!$E:$E,'Copy of Raw Data'!J:J,"ERROR",0,1)</f>
        <v>No</v>
      </c>
      <c r="K116" s="15"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20 to 30</v>
      </c>
      <c r="L116" s="9">
        <f>_xlfn.XLOOKUP($E116,'Copy of Raw Data'!$E:$E,'Copy of Raw Data'!L:L,"ERROR",0,1)</f>
        <v>22.32</v>
      </c>
      <c r="M116" s="15"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20 to 30</v>
      </c>
      <c r="N116" s="9">
        <f>_xlfn.XLOOKUP($E116,'Copy of Raw Data'!$E:$E,'Copy of Raw Data'!N:N,"ERROR",0,1)</f>
        <v>25.93</v>
      </c>
      <c r="O116" s="15"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10% to 15%</v>
      </c>
      <c r="P116" s="16">
        <f t="shared" si="7"/>
        <v>0.139220979560355</v>
      </c>
      <c r="Q116" s="9">
        <f>_xlfn.XLOOKUP($E116,'Copy of Raw Data'!$E:$E,'Copy of Raw Data'!Q:Q,"ERROR",0,1)</f>
        <v>15</v>
      </c>
      <c r="R116" s="9" t="str">
        <f>_xlfn.XLOOKUP($E116,'Copy of Raw Data'!$E:$E,'Copy of Raw Data'!R:R,"ERROR",0,1)</f>
        <v>oz</v>
      </c>
      <c r="S116" s="17">
        <f t="shared" si="6"/>
        <v>1.488</v>
      </c>
      <c r="T116" s="9" t="str">
        <f t="array" ref="T116">_xlfn.IFS(AND(S116&gt;0,S116&lt;=0.05),"0 to 0.05",AND(S116&gt;0.05,S116&lt;=0.1),"0.05 to 0.1",AND(S116&gt;0.1,S116&lt;=0.2),"0.1 to 0.2",AND(S116&gt;0.2,S116&lt;=0.3),"0.2 to 0.3",AND(S116&gt;0.3,S116&lt;=0.4),"0.3 to 0.4",AND(S116&gt;0.4,S116&lt;=0.5),"0.4 to 0.5",AND(S116&gt;0.5,S116&lt;=0.75),"0.5 to 0.75",AND(S116&gt;0.75,S116&lt;=1),"0.75 to 1",AND(S116&gt;1,S116&lt;=2),"1 to 2",AND(S116&gt;2,S116&lt;=3),"2 to 3",AND(S116&gt;3,S116&lt;=4),"3 to 4",AND(S116&gt;4,S116&lt;=5),"4 to 5",AND(S116&gt;5,S116&lt;=10),"5 to 10",S116&gt;10,"10+")</f>
        <v>1 to 2</v>
      </c>
      <c r="U116" s="17" t="str">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0.05 to 0.1</v>
      </c>
      <c r="V116" s="17">
        <f t="shared" si="8"/>
        <v>0.0584601510539962</v>
      </c>
      <c r="W116" s="17" t="str">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0.05 to 0.1</v>
      </c>
      <c r="X116" s="17">
        <f t="shared" si="9"/>
        <v>0.0503212715590125</v>
      </c>
      <c r="Y116" s="9" t="str">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10 to 15</v>
      </c>
      <c r="Z116" s="17">
        <f t="array" ref="Z116">_xlfn.IFS(AA116="oz",_xlfn.IFS(R116="oz",Q116,R116="fl oz",Q116*1.04,R116="ml",Q116*0.0338),AA116="fl oz",_xlfn.IFS(R116="oz",Q116/1.04,R116="fl oz",Q116,R116="ml",Q116*0.0338/1.04),AA116="ml",_xlfn.IFS(R116="oz",Q116/0.0338,R116="fl oz",Q116*1.04/0.0338,R116="ml",Q116))</f>
        <v>15</v>
      </c>
      <c r="AA116" s="9" t="str">
        <f>_xlfn.XLOOKUP($E116,'Copy of Raw Data'!$E:$E,'Copy of Raw Data'!AA:AA,"ERROR",0,1)</f>
        <v>oz</v>
      </c>
      <c r="AB116" s="9"/>
      <c r="AC116" s="9"/>
      <c r="AD116" s="9"/>
      <c r="AE116" s="9"/>
      <c r="AF116" s="9"/>
    </row>
    <row r="117" hidden="1" spans="1:32">
      <c r="A117" s="9" t="str">
        <f>_xlfn.XLOOKUP($E117,'Copy of Raw Data'!$E:$E,'Copy of Raw Data'!A:A,"ERROR",0,1)</f>
        <v>US</v>
      </c>
      <c r="B117" s="9" t="str">
        <f>_xlfn.XLOOKUP($E117,'Copy of Raw Data'!$E:$E,'Copy of Raw Data'!B:B,"ERROR",0,1)</f>
        <v>Hair Mousses</v>
      </c>
      <c r="C117" s="9" t="str">
        <f>_xlfn.XLOOKUP($E117,'Copy of Raw Data'!$E:$E,'Copy of Raw Data'!C:C,"ERROR",0,1)</f>
        <v>Goiple</v>
      </c>
      <c r="D117" s="9" t="str">
        <f>_xlfn.XLOOKUP($E117,'Copy of Raw Data'!$E:$E,'Copy of Raw Data'!D:D,"ERROR",0,1)</f>
        <v>www.amazon.com/dp/B0BHQZ5SMK</v>
      </c>
      <c r="E117" s="9" t="s">
        <v>455</v>
      </c>
      <c r="F117" s="9" t="str">
        <f>_xlfn.XLOOKUP($E117,'Copy of Raw Data'!$E:$E,'Copy of Raw Data'!F:F,"ERROR",0,1)</f>
        <v>Hair Mousse Foaming Mousse, Hair Mousse for Curly Hair Wig, Melting and Holding Spray Hair Adhesive for Wigs, Extensions, Toupees and Hairpieces, Strong Natural Finishing Hold with Control Wig Kit</v>
      </c>
      <c r="G117" s="9">
        <f>_xlfn.XLOOKUP($E117,'Copy of Raw Data'!$E:$E,'Copy of Raw Data'!G:G,"ERROR",0,1)</f>
        <v>2807</v>
      </c>
      <c r="H117" s="9">
        <f>_xlfn.XLOOKUP($E117,'Copy of Raw Data'!$E:$E,'Copy of Raw Data'!H:H,"ERROR",0,1)</f>
        <v>27484.81</v>
      </c>
      <c r="I117" s="9">
        <f>_xlfn.XLOOKUP($E117,'Copy of Raw Data'!$E:$E,'Copy of Raw Data'!I:I,"ERROR",0,1)</f>
        <v>0.00114120276808836</v>
      </c>
      <c r="J117" s="9" t="str">
        <f>_xlfn.XLOOKUP($E117,'Copy of Raw Data'!$E:$E,'Copy of Raw Data'!J:J,"ERROR",0,1)</f>
        <v>No</v>
      </c>
      <c r="K117" s="15"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 to 15</v>
      </c>
      <c r="L117" s="9">
        <f>_xlfn.XLOOKUP($E117,'Copy of Raw Data'!$E:$E,'Copy of Raw Data'!L:L,"ERROR",0,1)</f>
        <v>10.06</v>
      </c>
      <c r="M117" s="15"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10 to 15</v>
      </c>
      <c r="N117" s="9">
        <f>_xlfn.XLOOKUP($E117,'Copy of Raw Data'!$E:$E,'Copy of Raw Data'!N:N,"ERROR",0,1)</f>
        <v>11.41</v>
      </c>
      <c r="O117" s="15"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10% to 15%</v>
      </c>
      <c r="P117" s="16">
        <f t="shared" si="7"/>
        <v>0.118317265556529</v>
      </c>
      <c r="Q117" s="9">
        <f>_xlfn.XLOOKUP($E117,'Copy of Raw Data'!$E:$E,'Copy of Raw Data'!Q:Q,"ERROR",0,1)</f>
        <v>0</v>
      </c>
      <c r="R117" s="9">
        <f>_xlfn.XLOOKUP($E117,'Copy of Raw Data'!$E:$E,'Copy of Raw Data'!R:R,"ERROR",0,1)</f>
        <v>0</v>
      </c>
      <c r="S117" s="17" t="e">
        <f t="shared" si="6"/>
        <v>#N/A</v>
      </c>
      <c r="T117" s="9" t="e">
        <f t="array" ref="T117">_xlfn.IFS(AND(S117&gt;0,S117&lt;=0.05),"0 to 0.05",AND(S117&gt;0.05,S117&lt;=0.1),"0.05 to 0.1",AND(S117&gt;0.1,S117&lt;=0.2),"0.1 to 0.2",AND(S117&gt;0.2,S117&lt;=0.3),"0.2 to 0.3",AND(S117&gt;0.3,S117&lt;=0.4),"0.3 to 0.4",AND(S117&gt;0.4,S117&lt;=0.5),"0.4 to 0.5",AND(S117&gt;0.5,S117&lt;=0.75),"0.5 to 0.75",AND(S117&gt;0.75,S117&lt;=1),"0.75 to 1",AND(S117&gt;1,S117&lt;=2),"1 to 2",AND(S117&gt;2,S117&lt;=3),"2 to 3",AND(S117&gt;3,S117&lt;=4),"3 to 4",AND(S117&gt;4,S117&lt;=5),"4 to 5",AND(S117&gt;5,S117&lt;=10),"5 to 10",S117&gt;10,"10+")</f>
        <v>#N/A</v>
      </c>
      <c r="U117" s="17" t="e">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#N/A</v>
      </c>
      <c r="V117" s="17" t="e">
        <f t="shared" si="8"/>
        <v>#N/A</v>
      </c>
      <c r="W117" s="17" t="e">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#N/A</v>
      </c>
      <c r="X117" s="17" t="e">
        <f t="shared" si="9"/>
        <v>#N/A</v>
      </c>
      <c r="Y117" s="9" t="e">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#N/A</v>
      </c>
      <c r="Z117" s="17" t="e">
        <f t="array" ref="Z117">_xlfn.IFS(AA117="oz",_xlfn.IFS(R117="oz",Q117,R117="fl oz",Q117*1.04,R117="ml",Q117*0.0338),AA117="fl oz",_xlfn.IFS(R117="oz",Q117/1.04,R117="fl oz",Q117,R117="ml",Q117*0.0338/1.04),AA117="ml",_xlfn.IFS(R117="oz",Q117/0.0338,R117="fl oz",Q117*1.04/0.0338,R117="ml",Q117))</f>
        <v>#N/A</v>
      </c>
      <c r="AA117" s="9" t="str">
        <f>_xlfn.XLOOKUP($E117,'Copy of Raw Data'!$E:$E,'Copy of Raw Data'!AA:AA,"ERROR",0,1)</f>
        <v>oz</v>
      </c>
      <c r="AB117" s="9"/>
      <c r="AC117" s="9"/>
      <c r="AD117" s="9"/>
      <c r="AE117" s="9"/>
      <c r="AF117" s="9"/>
    </row>
    <row r="118" hidden="1" spans="1:32">
      <c r="A118" s="9" t="str">
        <f>_xlfn.XLOOKUP($E118,'Copy of Raw Data'!$E:$E,'Copy of Raw Data'!A:A,"ERROR",0,1)</f>
        <v>US</v>
      </c>
      <c r="B118" s="9" t="str">
        <f>_xlfn.XLOOKUP($E118,'Copy of Raw Data'!$E:$E,'Copy of Raw Data'!B:B,"ERROR",0,1)</f>
        <v>Hair Mousses</v>
      </c>
      <c r="C118" s="9" t="str">
        <f>_xlfn.XLOOKUP($E118,'Copy of Raw Data'!$E:$E,'Copy of Raw Data'!C:C,"ERROR",0,1)</f>
        <v>OSiS+</v>
      </c>
      <c r="D118" s="9" t="str">
        <f>_xlfn.XLOOKUP($E118,'Copy of Raw Data'!$E:$E,'Copy of Raw Data'!D:D,"ERROR",0,1)</f>
        <v>www.amazon.com/dp/B07116PWV3</v>
      </c>
      <c r="E118" s="9" t="s">
        <v>459</v>
      </c>
      <c r="F118" s="9" t="str">
        <f>_xlfn.XLOOKUP($E118,'Copy of Raw Data'!$E:$E,'Copy of Raw Data'!F:F,"ERROR",0,1)</f>
        <v>OSiS+ GRIP Extreme Hold Mousse, 7 Ounce (Pack of 3)</v>
      </c>
      <c r="G118" s="9">
        <f>_xlfn.XLOOKUP($E118,'Copy of Raw Data'!$E:$E,'Copy of Raw Data'!G:G,"ERROR",0,1)</f>
        <v>1014</v>
      </c>
      <c r="H118" s="9">
        <f>_xlfn.XLOOKUP($E118,'Copy of Raw Data'!$E:$E,'Copy of Raw Data'!H:H,"ERROR",0,1)</f>
        <v>26842.64</v>
      </c>
      <c r="I118" s="9">
        <f>_xlfn.XLOOKUP($E118,'Copy of Raw Data'!$E:$E,'Copy of Raw Data'!I:I,"ERROR",0,1)</f>
        <v>0.00113827819217419</v>
      </c>
      <c r="J118" s="9" t="str">
        <f>_xlfn.XLOOKUP($E118,'Copy of Raw Data'!$E:$E,'Copy of Raw Data'!J:J,"ERROR",0,1)</f>
        <v>No</v>
      </c>
      <c r="K118" s="15"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9">
        <f>_xlfn.XLOOKUP($E118,'Copy of Raw Data'!$E:$E,'Copy of Raw Data'!L:L,"ERROR",0,1)</f>
        <v>26.52</v>
      </c>
      <c r="M118" s="15"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30 to 40</v>
      </c>
      <c r="N118" s="9">
        <f>_xlfn.XLOOKUP($E118,'Copy of Raw Data'!$E:$E,'Copy of Raw Data'!N:N,"ERROR",0,1)</f>
        <v>32.16</v>
      </c>
      <c r="O118" s="15"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15% to 20%</v>
      </c>
      <c r="P118" s="16">
        <f t="shared" si="7"/>
        <v>0.175373134328358</v>
      </c>
      <c r="Q118" s="9">
        <f>_xlfn.XLOOKUP($E118,'Copy of Raw Data'!$E:$E,'Copy of Raw Data'!Q:Q,"ERROR",0,1)</f>
        <v>21</v>
      </c>
      <c r="R118" s="9" t="str">
        <f>_xlfn.XLOOKUP($E118,'Copy of Raw Data'!$E:$E,'Copy of Raw Data'!R:R,"ERROR",0,1)</f>
        <v>fl oz</v>
      </c>
      <c r="S118" s="17">
        <f t="shared" si="6"/>
        <v>1.21428571428571</v>
      </c>
      <c r="T118" s="9" t="str">
        <f t="array" ref="T118">_xlfn.IFS(AND(S118&gt;0,S118&lt;=0.05),"0 to 0.05",AND(S118&gt;0.05,S118&lt;=0.1),"0.05 to 0.1",AND(S118&gt;0.1,S118&lt;=0.2),"0.1 to 0.2",AND(S118&gt;0.2,S118&lt;=0.3),"0.2 to 0.3",AND(S118&gt;0.3,S118&lt;=0.4),"0.3 to 0.4",AND(S118&gt;0.4,S118&lt;=0.5),"0.4 to 0.5",AND(S118&gt;0.5,S118&lt;=0.75),"0.5 to 0.75",AND(S118&gt;0.75,S118&lt;=1),"0.75 to 1",AND(S118&gt;1,S118&lt;=2),"1 to 2",AND(S118&gt;2,S118&lt;=3),"2 to 3",AND(S118&gt;3,S118&lt;=4),"3 to 4",AND(S118&gt;4,S118&lt;=5),"4 to 5",AND(S118&gt;5,S118&lt;=10),"5 to 10",S118&gt;10,"10+")</f>
        <v>1 to 2</v>
      </c>
      <c r="U118" s="17"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7">
        <f t="shared" si="8"/>
        <v>0.0497980207144901</v>
      </c>
      <c r="W118" s="17"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7">
        <f t="shared" si="9"/>
        <v>0.0410647857384415</v>
      </c>
      <c r="Y118" s="9"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20 to 25</v>
      </c>
      <c r="Z118" s="17">
        <f t="array" ref="Z118">_xlfn.IFS(AA118="oz",_xlfn.IFS(R118="oz",Q118,R118="fl oz",Q118*1.04,R118="ml",Q118*0.0338),AA118="fl oz",_xlfn.IFS(R118="oz",Q118/1.04,R118="fl oz",Q118,R118="ml",Q118*0.0338/1.04),AA118="ml",_xlfn.IFS(R118="oz",Q118/0.0338,R118="fl oz",Q118*1.04/0.0338,R118="ml",Q118))</f>
        <v>21.84</v>
      </c>
      <c r="AA118" s="9" t="str">
        <f>_xlfn.XLOOKUP($E118,'Copy of Raw Data'!$E:$E,'Copy of Raw Data'!AA:AA,"ERROR",0,1)</f>
        <v>oz</v>
      </c>
      <c r="AB118" s="9"/>
      <c r="AC118" s="9"/>
      <c r="AD118" s="9"/>
      <c r="AE118" s="9"/>
      <c r="AF118" s="9"/>
    </row>
    <row r="119" hidden="1" spans="1:32">
      <c r="A119" s="9" t="str">
        <f>_xlfn.XLOOKUP($E119,'Copy of Raw Data'!$E:$E,'Copy of Raw Data'!A:A,"ERROR",0,1)</f>
        <v>US</v>
      </c>
      <c r="B119" s="9" t="str">
        <f>_xlfn.XLOOKUP($E119,'Copy of Raw Data'!$E:$E,'Copy of Raw Data'!B:B,"ERROR",0,1)</f>
        <v>Hair Mousses</v>
      </c>
      <c r="C119" s="9" t="str">
        <f>_xlfn.XLOOKUP($E119,'Copy of Raw Data'!$E:$E,'Copy of Raw Data'!C:C,"ERROR",0,1)</f>
        <v>garnier</v>
      </c>
      <c r="D119" s="9" t="str">
        <f>_xlfn.XLOOKUP($E119,'Copy of Raw Data'!$E:$E,'Copy of Raw Data'!D:D,"ERROR",0,1)</f>
        <v>www.amazon.com/dp/B07BY8NKM2</v>
      </c>
      <c r="E119" s="9" t="s">
        <v>462</v>
      </c>
      <c r="F119" s="9" t="str">
        <f>_xlfn.XLOOKUP($E119,'Copy of Raw Data'!$E:$E,'Copy of Raw Data'!F:F,"ERROR",0,1)</f>
        <v>Garnier Fructis Style Curl Renew Reactivating Milk Spray, for Naturally Curly Hair, 5.0 Fl Oz, 3 Count (Packaging May Vary)</v>
      </c>
      <c r="G119" s="9">
        <f>_xlfn.XLOOKUP($E119,'Copy of Raw Data'!$E:$E,'Copy of Raw Data'!G:G,"ERROR",0,1)</f>
        <v>1789</v>
      </c>
      <c r="H119" s="9">
        <f>_xlfn.XLOOKUP($E119,'Copy of Raw Data'!$E:$E,'Copy of Raw Data'!H:H,"ERROR",0,1)</f>
        <v>26773.85</v>
      </c>
      <c r="I119" s="9">
        <f>_xlfn.XLOOKUP($E119,'Copy of Raw Data'!$E:$E,'Copy of Raw Data'!I:I,"ERROR",0,1)</f>
        <v>0.00110075867640131</v>
      </c>
      <c r="J119" s="9" t="str">
        <f>_xlfn.XLOOKUP($E119,'Copy of Raw Data'!$E:$E,'Copy of Raw Data'!J:J,"ERROR",0,1)</f>
        <v>No</v>
      </c>
      <c r="K119" s="15"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10 to 15</v>
      </c>
      <c r="L119" s="9">
        <f>_xlfn.XLOOKUP($E119,'Copy of Raw Data'!$E:$E,'Copy of Raw Data'!L:L,"ERROR",0,1)</f>
        <v>14.97</v>
      </c>
      <c r="M119" s="15"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15 to 20</v>
      </c>
      <c r="N119" s="9">
        <f>_xlfn.XLOOKUP($E119,'Copy of Raw Data'!$E:$E,'Copy of Raw Data'!N:N,"ERROR",0,1)</f>
        <v>16.06</v>
      </c>
      <c r="O119" s="15"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6% to 8%</v>
      </c>
      <c r="P119" s="16">
        <f t="shared" si="7"/>
        <v>0.0678704856787047</v>
      </c>
      <c r="Q119" s="9">
        <f>_xlfn.XLOOKUP($E119,'Copy of Raw Data'!$E:$E,'Copy of Raw Data'!Q:Q,"ERROR",0,1)</f>
        <v>15</v>
      </c>
      <c r="R119" s="9" t="str">
        <f>_xlfn.XLOOKUP($E119,'Copy of Raw Data'!$E:$E,'Copy of Raw Data'!R:R,"ERROR",0,1)</f>
        <v>fl oz</v>
      </c>
      <c r="S119" s="17">
        <f t="shared" si="6"/>
        <v>0.959615384615385</v>
      </c>
      <c r="T119" s="9" t="str">
        <f t="array" ref="T119">_xlfn.IFS(AND(S119&gt;0,S119&lt;=0.05),"0 to 0.05",AND(S119&gt;0.05,S119&lt;=0.1),"0.05 to 0.1",AND(S119&gt;0.1,S119&lt;=0.2),"0.1 to 0.2",AND(S119&gt;0.2,S119&lt;=0.3),"0.2 to 0.3",AND(S119&gt;0.3,S119&lt;=0.4),"0.3 to 0.4",AND(S119&gt;0.4,S119&lt;=0.5),"0.4 to 0.5",AND(S119&gt;0.5,S119&lt;=0.75),"0.5 to 0.75",AND(S119&gt;0.75,S119&lt;=1),"0.75 to 1",AND(S119&gt;1,S119&lt;=2),"1 to 2",AND(S119&gt;2,S119&lt;=3),"2 to 3",AND(S119&gt;3,S119&lt;=4),"3 to 4",AND(S119&gt;4,S119&lt;=5),"4 to 5",AND(S119&gt;5,S119&lt;=10),"5 to 10",S119&gt;10,"10+")</f>
        <v>0.75 to 1</v>
      </c>
      <c r="U119" s="17"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 to 0.05</v>
      </c>
      <c r="V119" s="17">
        <f t="shared" si="8"/>
        <v>0.0348152580144464</v>
      </c>
      <c r="W119" s="17"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 to 0.05</v>
      </c>
      <c r="X119" s="17">
        <f t="shared" si="9"/>
        <v>0.0324523295439765</v>
      </c>
      <c r="Y119" s="9"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15 to 20</v>
      </c>
      <c r="Z119" s="17">
        <f t="array" ref="Z119">_xlfn.IFS(AA119="oz",_xlfn.IFS(R119="oz",Q119,R119="fl oz",Q119*1.04,R119="ml",Q119*0.0338),AA119="fl oz",_xlfn.IFS(R119="oz",Q119/1.04,R119="fl oz",Q119,R119="ml",Q119*0.0338/1.04),AA119="ml",_xlfn.IFS(R119="oz",Q119/0.0338,R119="fl oz",Q119*1.04/0.0338,R119="ml",Q119))</f>
        <v>15.6</v>
      </c>
      <c r="AA119" s="9" t="str">
        <f>_xlfn.XLOOKUP($E119,'Copy of Raw Data'!$E:$E,'Copy of Raw Data'!AA:AA,"ERROR",0,1)</f>
        <v>oz</v>
      </c>
      <c r="AB119" s="9"/>
      <c r="AC119" s="9"/>
      <c r="AD119" s="9"/>
      <c r="AE119" s="9"/>
      <c r="AF119" s="9"/>
    </row>
    <row r="120" hidden="1" spans="1:32">
      <c r="A120" s="9" t="str">
        <f>_xlfn.XLOOKUP($E120,'Copy of Raw Data'!$E:$E,'Copy of Raw Data'!A:A,"ERROR",0,1)</f>
        <v>US</v>
      </c>
      <c r="B120" s="9" t="str">
        <f>_xlfn.XLOOKUP($E120,'Copy of Raw Data'!$E:$E,'Copy of Raw Data'!B:B,"ERROR",0,1)</f>
        <v>Hair Mousses</v>
      </c>
      <c r="C120" s="9" t="str">
        <f>_xlfn.XLOOKUP($E120,'Copy of Raw Data'!$E:$E,'Copy of Raw Data'!C:C,"ERROR",0,1)</f>
        <v>l'oreal</v>
      </c>
      <c r="D120" s="9" t="str">
        <f>_xlfn.XLOOKUP($E120,'Copy of Raw Data'!$E:$E,'Copy of Raw Data'!D:D,"ERROR",0,1)</f>
        <v>www.amazon.com/dp/B07PFNS9LX</v>
      </c>
      <c r="E120" s="9" t="s">
        <v>465</v>
      </c>
      <c r="F120" s="9" t="str">
        <f>_xlfn.XLOOKUP($E120,'Copy of Raw Data'!$E:$E,'Copy of Raw Data'!F:F,"ERROR",0,1)</f>
        <v>L'Oreal Professionnel Full Volume Extra | For All Hair Types | Styling Mousse | Provides Strong Hold | 8.454 Fl. Oz.</v>
      </c>
      <c r="G120" s="9">
        <f>_xlfn.XLOOKUP($E120,'Copy of Raw Data'!$E:$E,'Copy of Raw Data'!G:G,"ERROR",0,1)</f>
        <v>890</v>
      </c>
      <c r="H120" s="9">
        <f>_xlfn.XLOOKUP($E120,'Copy of Raw Data'!$E:$E,'Copy of Raw Data'!H:H,"ERROR",0,1)</f>
        <v>25891.34</v>
      </c>
      <c r="I120" s="9">
        <f>_xlfn.XLOOKUP($E120,'Copy of Raw Data'!$E:$E,'Copy of Raw Data'!I:I,"ERROR",0,1)</f>
        <v>0.00109735411121441</v>
      </c>
      <c r="J120" s="9" t="str">
        <f>_xlfn.XLOOKUP($E120,'Copy of Raw Data'!$E:$E,'Copy of Raw Data'!J:J,"ERROR",0,1)</f>
        <v>No</v>
      </c>
      <c r="K120" s="15"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20 to 30</v>
      </c>
      <c r="L120" s="9">
        <f>_xlfn.XLOOKUP($E120,'Copy of Raw Data'!$E:$E,'Copy of Raw Data'!L:L,"ERROR",0,1)</f>
        <v>28.63</v>
      </c>
      <c r="M120" s="15"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20 to 30</v>
      </c>
      <c r="N120" s="9">
        <f>_xlfn.XLOOKUP($E120,'Copy of Raw Data'!$E:$E,'Copy of Raw Data'!N:N,"ERROR",0,1)</f>
        <v>29.99</v>
      </c>
      <c r="O120" s="15"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4% to 6%</v>
      </c>
      <c r="P120" s="16">
        <f t="shared" si="7"/>
        <v>0.045348449483161</v>
      </c>
      <c r="Q120" s="9">
        <f>_xlfn.XLOOKUP($E120,'Copy of Raw Data'!$E:$E,'Copy of Raw Data'!Q:Q,"ERROR",0,1)</f>
        <v>8.454</v>
      </c>
      <c r="R120" s="9" t="str">
        <f>_xlfn.XLOOKUP($E120,'Copy of Raw Data'!$E:$E,'Copy of Raw Data'!R:R,"ERROR",0,1)</f>
        <v>fl oz</v>
      </c>
      <c r="S120" s="17">
        <f t="shared" si="6"/>
        <v>3.2563101672399</v>
      </c>
      <c r="T120" s="9" t="str">
        <f t="array" ref="T120">_xlfn.IFS(AND(S120&gt;0,S120&lt;=0.05),"0 to 0.05",AND(S120&gt;0.05,S120&lt;=0.1),"0.05 to 0.1",AND(S120&gt;0.1,S120&lt;=0.2),"0.1 to 0.2",AND(S120&gt;0.2,S120&lt;=0.3),"0.2 to 0.3",AND(S120&gt;0.3,S120&lt;=0.4),"0.3 to 0.4",AND(S120&gt;0.4,S120&lt;=0.5),"0.4 to 0.5",AND(S120&gt;0.5,S120&lt;=0.75),"0.5 to 0.75",AND(S120&gt;0.75,S120&lt;=1),"0.75 to 1",AND(S120&gt;1,S120&lt;=2),"1 to 2",AND(S120&gt;2,S120&lt;=3),"2 to 3",AND(S120&gt;3,S120&lt;=4),"3 to 4",AND(S120&gt;4,S120&lt;=5),"4 to 5",AND(S120&gt;5,S120&lt;=10),"5 to 10",S120&gt;10,"10+")</f>
        <v>3 to 4</v>
      </c>
      <c r="U120" s="17"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0.1 to 0.2</v>
      </c>
      <c r="V120" s="17">
        <f t="shared" si="8"/>
        <v>0.115353176547542</v>
      </c>
      <c r="W120" s="17"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0.1 to 0.2</v>
      </c>
      <c r="X120" s="17">
        <f t="shared" si="9"/>
        <v>0.110122088848154</v>
      </c>
      <c r="Y120" s="9"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8 to 10</v>
      </c>
      <c r="Z120" s="17">
        <f t="array" ref="Z120">_xlfn.IFS(AA120="oz",_xlfn.IFS(R120="oz",Q120,R120="fl oz",Q120*1.04,R120="ml",Q120*0.0338),AA120="fl oz",_xlfn.IFS(R120="oz",Q120/1.04,R120="fl oz",Q120,R120="ml",Q120*0.0338/1.04),AA120="ml",_xlfn.IFS(R120="oz",Q120/0.0338,R120="fl oz",Q120*1.04/0.0338,R120="ml",Q120))</f>
        <v>8.79216</v>
      </c>
      <c r="AA120" s="9" t="str">
        <f>_xlfn.XLOOKUP($E120,'Copy of Raw Data'!$E:$E,'Copy of Raw Data'!AA:AA,"ERROR",0,1)</f>
        <v>oz</v>
      </c>
      <c r="AB120" s="9"/>
      <c r="AC120" s="9"/>
      <c r="AD120" s="9"/>
      <c r="AE120" s="9"/>
      <c r="AF120" s="9"/>
    </row>
    <row r="121" hidden="1" spans="1:32">
      <c r="A121" s="9" t="str">
        <f>_xlfn.XLOOKUP($E121,'Copy of Raw Data'!$E:$E,'Copy of Raw Data'!A:A,"ERROR",0,1)</f>
        <v>US</v>
      </c>
      <c r="B121" s="9" t="str">
        <f>_xlfn.XLOOKUP($E121,'Copy of Raw Data'!$E:$E,'Copy of Raw Data'!B:B,"ERROR",0,1)</f>
        <v>Hair Mousses</v>
      </c>
      <c r="C121" s="9" t="str">
        <f>_xlfn.XLOOKUP($E121,'Copy of Raw Data'!$E:$E,'Copy of Raw Data'!C:C,"ERROR",0,1)</f>
        <v>herbal essences</v>
      </c>
      <c r="D121" s="9" t="str">
        <f>_xlfn.XLOOKUP($E121,'Copy of Raw Data'!$E:$E,'Copy of Raw Data'!D:D,"ERROR",0,1)</f>
        <v>www.amazon.com/dp/B011Z9VHG0</v>
      </c>
      <c r="E121" s="9" t="s">
        <v>468</v>
      </c>
      <c r="F121" s="9" t="str">
        <f>_xlfn.XLOOKUP($E121,'Copy of Raw Data'!$E:$E,'Copy of Raw Data'!F:F,"ERROR",0,1)</f>
        <v>Herbal Essences Totally Twisted Curl Boosting Hair Mousse, 6.8 Ounce (Pack of 3)</v>
      </c>
      <c r="G121" s="9">
        <f>_xlfn.XLOOKUP($E121,'Copy of Raw Data'!$E:$E,'Copy of Raw Data'!G:G,"ERROR",0,1)</f>
        <v>1503</v>
      </c>
      <c r="H121" s="9">
        <f>_xlfn.XLOOKUP($E121,'Copy of Raw Data'!$E:$E,'Copy of Raw Data'!H:H,"ERROR",0,1)</f>
        <v>25811.26</v>
      </c>
      <c r="I121" s="9">
        <f>_xlfn.XLOOKUP($E121,'Copy of Raw Data'!$E:$E,'Copy of Raw Data'!I:I,"ERROR",0,1)</f>
        <v>0.00107080292426981</v>
      </c>
      <c r="J121" s="9" t="str">
        <f>_xlfn.XLOOKUP($E121,'Copy of Raw Data'!$E:$E,'Copy of Raw Data'!J:J,"ERROR",0,1)</f>
        <v>No</v>
      </c>
      <c r="K121" s="15"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15 to 20</v>
      </c>
      <c r="L121" s="9">
        <f>_xlfn.XLOOKUP($E121,'Copy of Raw Data'!$E:$E,'Copy of Raw Data'!L:L,"ERROR",0,1)</f>
        <v>17.35</v>
      </c>
      <c r="M121" s="15"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15 to 20</v>
      </c>
      <c r="N121" s="9">
        <f>_xlfn.XLOOKUP($E121,'Copy of Raw Data'!$E:$E,'Copy of Raw Data'!N:N,"ERROR",0,1)</f>
        <v>19.15</v>
      </c>
      <c r="O121" s="15"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8% to 10%</v>
      </c>
      <c r="P121" s="16">
        <f t="shared" si="7"/>
        <v>0.093994778067885</v>
      </c>
      <c r="Q121" s="9">
        <f>_xlfn.XLOOKUP($E121,'Copy of Raw Data'!$E:$E,'Copy of Raw Data'!Q:Q,"ERROR",0,1)</f>
        <v>19.2</v>
      </c>
      <c r="R121" s="9" t="str">
        <f>_xlfn.XLOOKUP($E121,'Copy of Raw Data'!$E:$E,'Copy of Raw Data'!R:R,"ERROR",0,1)</f>
        <v>oz</v>
      </c>
      <c r="S121" s="17">
        <f t="shared" ref="S121:S184" si="10">L121/Z121</f>
        <v>0.903645833333333</v>
      </c>
      <c r="T121" s="9" t="str">
        <f t="array" ref="T121">_xlfn.IFS(AND(S121&gt;0,S121&lt;=0.05),"0 to 0.05",AND(S121&gt;0.05,S121&lt;=0.1),"0.05 to 0.1",AND(S121&gt;0.1,S121&lt;=0.2),"0.1 to 0.2",AND(S121&gt;0.2,S121&lt;=0.3),"0.2 to 0.3",AND(S121&gt;0.3,S121&lt;=0.4),"0.3 to 0.4",AND(S121&gt;0.4,S121&lt;=0.5),"0.4 to 0.5",AND(S121&gt;0.5,S121&lt;=0.75),"0.5 to 0.75",AND(S121&gt;0.75,S121&lt;=1),"0.75 to 1",AND(S121&gt;1,S121&lt;=2),"1 to 2",AND(S121&gt;2,S121&lt;=3),"2 to 3",AND(S121&gt;3,S121&lt;=4),"3 to 4",AND(S121&gt;4,S121&lt;=5),"4 to 5",AND(S121&gt;5,S121&lt;=10),"5 to 10",S121&gt;10,"10+")</f>
        <v>0.75 to 1</v>
      </c>
      <c r="U121" s="17"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 to 0.05</v>
      </c>
      <c r="V121" s="17">
        <f t="shared" si="8"/>
        <v>0.033729990981851</v>
      </c>
      <c r="W121" s="17"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 to 0.05</v>
      </c>
      <c r="X121" s="17">
        <f t="shared" si="9"/>
        <v>0.0305595479652801</v>
      </c>
      <c r="Y121" s="9"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15 to 20</v>
      </c>
      <c r="Z121" s="17">
        <f t="array" ref="Z121">_xlfn.IFS(AA121="oz",_xlfn.IFS(R121="oz",Q121,R121="fl oz",Q121*1.04,R121="ml",Q121*0.0338),AA121="fl oz",_xlfn.IFS(R121="oz",Q121/1.04,R121="fl oz",Q121,R121="ml",Q121*0.0338/1.04),AA121="ml",_xlfn.IFS(R121="oz",Q121/0.0338,R121="fl oz",Q121*1.04/0.0338,R121="ml",Q121))</f>
        <v>19.2</v>
      </c>
      <c r="AA121" s="9" t="str">
        <f>_xlfn.XLOOKUP($E121,'Copy of Raw Data'!$E:$E,'Copy of Raw Data'!AA:AA,"ERROR",0,1)</f>
        <v>oz</v>
      </c>
      <c r="AB121" s="9"/>
      <c r="AC121" s="9"/>
      <c r="AD121" s="9"/>
      <c r="AE121" s="9"/>
      <c r="AF121" s="9"/>
    </row>
    <row r="122" hidden="1" spans="1:32">
      <c r="A122" s="9" t="str">
        <f>_xlfn.XLOOKUP($E122,'Copy of Raw Data'!$E:$E,'Copy of Raw Data'!A:A,"ERROR",0,1)</f>
        <v>US</v>
      </c>
      <c r="B122" s="9" t="str">
        <f>_xlfn.XLOOKUP($E122,'Copy of Raw Data'!$E:$E,'Copy of Raw Data'!B:B,"ERROR",0,1)</f>
        <v>Hair Mousses</v>
      </c>
      <c r="C122" s="9" t="str">
        <f>_xlfn.XLOOKUP($E122,'Copy of Raw Data'!$E:$E,'Copy of Raw Data'!C:C,"ERROR",0,1)</f>
        <v>garnier</v>
      </c>
      <c r="D122" s="9" t="str">
        <f>_xlfn.XLOOKUP($E122,'Copy of Raw Data'!$E:$E,'Copy of Raw Data'!D:D,"ERROR",0,1)</f>
        <v>www.amazon.com/dp/B078PGSYGC</v>
      </c>
      <c r="E122" s="9" t="s">
        <v>471</v>
      </c>
      <c r="F122" s="9" t="str">
        <f>_xlfn.XLOOKUP($E122,'Copy of Raw Data'!$E:$E,'Copy of Raw Data'!F:F,"ERROR",0,1)</f>
        <v>Garnier Fructis Style Texture Tease Dry Touch Finishing Spray, 3.8 Oz, 2 Count (Packaging May Vary)</v>
      </c>
      <c r="G122" s="9">
        <f>_xlfn.XLOOKUP($E122,'Copy of Raw Data'!$E:$E,'Copy of Raw Data'!G:G,"ERROR",0,1)</f>
        <v>2946</v>
      </c>
      <c r="H122" s="9">
        <f>_xlfn.XLOOKUP($E122,'Copy of Raw Data'!$E:$E,'Copy of Raw Data'!H:H,"ERROR",0,1)</f>
        <v>25186.74</v>
      </c>
      <c r="I122" s="9">
        <f>_xlfn.XLOOKUP($E122,'Copy of Raw Data'!$E:$E,'Copy of Raw Data'!I:I,"ERROR",0,1)</f>
        <v>0.00106729972532625</v>
      </c>
      <c r="J122" s="9" t="str">
        <f>_xlfn.XLOOKUP($E122,'Copy of Raw Data'!$E:$E,'Copy of Raw Data'!J:J,"ERROR",0,1)</f>
        <v>No</v>
      </c>
      <c r="K122" s="15"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5 to 10</v>
      </c>
      <c r="L122" s="9">
        <f>_xlfn.XLOOKUP($E122,'Copy of Raw Data'!$E:$E,'Copy of Raw Data'!L:L,"ERROR",0,1)</f>
        <v>8.64</v>
      </c>
      <c r="M122" s="15"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10 to 15</v>
      </c>
      <c r="N122" s="9">
        <f>_xlfn.XLOOKUP($E122,'Copy of Raw Data'!$E:$E,'Copy of Raw Data'!N:N,"ERROR",0,1)</f>
        <v>10.91</v>
      </c>
      <c r="O122" s="15"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20% to 25%</v>
      </c>
      <c r="P122" s="16">
        <f t="shared" si="7"/>
        <v>0.208065994500458</v>
      </c>
      <c r="Q122" s="9">
        <f>_xlfn.XLOOKUP($E122,'Copy of Raw Data'!$E:$E,'Copy of Raw Data'!Q:Q,"ERROR",0,1)</f>
        <v>7.6</v>
      </c>
      <c r="R122" s="9" t="str">
        <f>_xlfn.XLOOKUP($E122,'Copy of Raw Data'!$E:$E,'Copy of Raw Data'!R:R,"ERROR",0,1)</f>
        <v>oz</v>
      </c>
      <c r="S122" s="17">
        <f t="shared" si="10"/>
        <v>1.13684210526316</v>
      </c>
      <c r="T122" s="9" t="str">
        <f t="array" ref="T122">_xlfn.IFS(AND(S122&gt;0,S122&lt;=0.05),"0 to 0.05",AND(S122&gt;0.05,S122&lt;=0.1),"0.05 to 0.1",AND(S122&gt;0.1,S122&lt;=0.2),"0.1 to 0.2",AND(S122&gt;0.2,S122&lt;=0.3),"0.2 to 0.3",AND(S122&gt;0.3,S122&lt;=0.4),"0.3 to 0.4",AND(S122&gt;0.4,S122&lt;=0.5),"0.4 to 0.5",AND(S122&gt;0.5,S122&lt;=0.75),"0.5 to 0.75",AND(S122&gt;0.75,S122&lt;=1),"0.75 to 1",AND(S122&gt;1,S122&lt;=2),"1 to 2",AND(S122&gt;2,S122&lt;=3),"2 to 3",AND(S122&gt;3,S122&lt;=4),"3 to 4",AND(S122&gt;4,S122&lt;=5),"4 to 5",AND(S122&gt;5,S122&lt;=10),"5 to 10",S122&gt;10,"10+")</f>
        <v>1 to 2</v>
      </c>
      <c r="U122" s="17"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 to 0.05</v>
      </c>
      <c r="V122" s="17">
        <f t="shared" si="8"/>
        <v>0.0485467134186498</v>
      </c>
      <c r="W122" s="17"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 to 0.05</v>
      </c>
      <c r="X122" s="17">
        <f t="shared" si="9"/>
        <v>0.0384457932114697</v>
      </c>
      <c r="Y122" s="9"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17">
        <f t="array" ref="Z122">_xlfn.IFS(AA122="oz",_xlfn.IFS(R122="oz",Q122,R122="fl oz",Q122*1.04,R122="ml",Q122*0.0338),AA122="fl oz",_xlfn.IFS(R122="oz",Q122/1.04,R122="fl oz",Q122,R122="ml",Q122*0.0338/1.04),AA122="ml",_xlfn.IFS(R122="oz",Q122/0.0338,R122="fl oz",Q122*1.04/0.0338,R122="ml",Q122))</f>
        <v>7.6</v>
      </c>
      <c r="AA122" s="9" t="str">
        <f>_xlfn.XLOOKUP($E122,'Copy of Raw Data'!$E:$E,'Copy of Raw Data'!AA:AA,"ERROR",0,1)</f>
        <v>oz</v>
      </c>
      <c r="AB122" s="9"/>
      <c r="AC122" s="9"/>
      <c r="AD122" s="9"/>
      <c r="AE122" s="9"/>
      <c r="AF122" s="9"/>
    </row>
    <row r="123" hidden="1" spans="1:32">
      <c r="A123" s="9" t="str">
        <f>_xlfn.XLOOKUP($E123,'Copy of Raw Data'!$E:$E,'Copy of Raw Data'!A:A,"ERROR",0,1)</f>
        <v>US</v>
      </c>
      <c r="B123" s="9" t="str">
        <f>_xlfn.XLOOKUP($E123,'Copy of Raw Data'!$E:$E,'Copy of Raw Data'!B:B,"ERROR",0,1)</f>
        <v>Hair Mousses</v>
      </c>
      <c r="C123" s="9" t="str">
        <f>_xlfn.XLOOKUP($E123,'Copy of Raw Data'!$E:$E,'Copy of Raw Data'!C:C,"ERROR",0,1)</f>
        <v>crÃ¨me of nature</v>
      </c>
      <c r="D123" s="9" t="str">
        <f>_xlfn.XLOOKUP($E123,'Copy of Raw Data'!$E:$E,'Copy of Raw Data'!D:D,"ERROR",0,1)</f>
        <v>www.amazon.com/dp/B003Y5FHAQ</v>
      </c>
      <c r="E123" s="9" t="s">
        <v>475</v>
      </c>
      <c r="F123" s="9" t="str">
        <f>_xlfn.XLOOKUP($E123,'Copy of Raw Data'!$E:$E,'Copy of Raw Data'!F:F,"ERROR",0,1)</f>
        <v>Argan Oil Foaming Mousse by Creme of Nature, Style &amp; Shine, Creates Soft Wraps, Defines Curls, Prevents Frizz &amp; Adds Exotic Shine, 7 Fl Oz</v>
      </c>
      <c r="G123" s="9">
        <f>_xlfn.XLOOKUP($E123,'Copy of Raw Data'!$E:$E,'Copy of Raw Data'!G:G,"ERROR",0,1)</f>
        <v>3953</v>
      </c>
      <c r="H123" s="9">
        <f>_xlfn.XLOOKUP($E123,'Copy of Raw Data'!$E:$E,'Copy of Raw Data'!H:H,"ERROR",0,1)</f>
        <v>25104.34</v>
      </c>
      <c r="I123" s="9">
        <f>_xlfn.XLOOKUP($E123,'Copy of Raw Data'!$E:$E,'Copy of Raw Data'!I:I,"ERROR",0,1)</f>
        <v>0.00105711196364122</v>
      </c>
      <c r="J123" s="9" t="str">
        <f>_xlfn.XLOOKUP($E123,'Copy of Raw Data'!$E:$E,'Copy of Raw Data'!J:J,"ERROR",0,1)</f>
        <v>No</v>
      </c>
      <c r="K123" s="15"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5 to 10</v>
      </c>
      <c r="L123" s="9">
        <f>_xlfn.XLOOKUP($E123,'Copy of Raw Data'!$E:$E,'Copy of Raw Data'!L:L,"ERROR",0,1)</f>
        <v>6.48</v>
      </c>
      <c r="M123" s="15"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5 to 10</v>
      </c>
      <c r="N123" s="9">
        <f>_xlfn.XLOOKUP($E123,'Copy of Raw Data'!$E:$E,'Copy of Raw Data'!N:N,"ERROR",0,1)</f>
        <v>9.99</v>
      </c>
      <c r="O123" s="15"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30% to 40%</v>
      </c>
      <c r="P123" s="16">
        <f t="shared" si="7"/>
        <v>0.351351351351351</v>
      </c>
      <c r="Q123" s="9">
        <f>_xlfn.XLOOKUP($E123,'Copy of Raw Data'!$E:$E,'Copy of Raw Data'!Q:Q,"ERROR",0,1)</f>
        <v>7</v>
      </c>
      <c r="R123" s="9" t="str">
        <f>_xlfn.XLOOKUP($E123,'Copy of Raw Data'!$E:$E,'Copy of Raw Data'!R:R,"ERROR",0,1)</f>
        <v>fl oz</v>
      </c>
      <c r="S123" s="17">
        <f t="shared" si="10"/>
        <v>0.89010989010989</v>
      </c>
      <c r="T123" s="9" t="str">
        <f t="array" ref="T123">_xlfn.IFS(AND(S123&gt;0,S123&lt;=0.05),"0 to 0.05",AND(S123&gt;0.05,S123&lt;=0.1),"0.05 to 0.1",AND(S123&gt;0.1,S123&lt;=0.2),"0.1 to 0.2",AND(S123&gt;0.2,S123&lt;=0.3),"0.2 to 0.3",AND(S123&gt;0.3,S123&lt;=0.4),"0.3 to 0.4",AND(S123&gt;0.4,S123&lt;=0.5),"0.4 to 0.5",AND(S123&gt;0.5,S123&lt;=0.75),"0.5 to 0.75",AND(S123&gt;0.75,S123&lt;=1),"0.75 to 1",AND(S123&gt;1,S123&lt;=2),"1 to 2",AND(S123&gt;2,S123&lt;=3),"2 to 3",AND(S123&gt;3,S123&lt;=4),"3 to 4",AND(S123&gt;4,S123&lt;=5),"4 to 5",AND(S123&gt;5,S123&lt;=10),"5 to 10",S123&gt;10,"10+")</f>
        <v>0.75 to 1</v>
      </c>
      <c r="U123" s="17"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 to 0.05</v>
      </c>
      <c r="V123" s="17">
        <f t="shared" si="8"/>
        <v>0.0464069241546414</v>
      </c>
      <c r="W123" s="17"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 to 0.05</v>
      </c>
      <c r="X123" s="17">
        <f t="shared" si="9"/>
        <v>0.0301017886408485</v>
      </c>
      <c r="Y123" s="9"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17">
        <f t="array" ref="Z123">_xlfn.IFS(AA123="oz",_xlfn.IFS(R123="oz",Q123,R123="fl oz",Q123*1.04,R123="ml",Q123*0.0338),AA123="fl oz",_xlfn.IFS(R123="oz",Q123/1.04,R123="fl oz",Q123,R123="ml",Q123*0.0338/1.04),AA123="ml",_xlfn.IFS(R123="oz",Q123/0.0338,R123="fl oz",Q123*1.04/0.0338,R123="ml",Q123))</f>
        <v>7.28</v>
      </c>
      <c r="AA123" s="9" t="str">
        <f>_xlfn.XLOOKUP($E123,'Copy of Raw Data'!$E:$E,'Copy of Raw Data'!AA:AA,"ERROR",0,1)</f>
        <v>oz</v>
      </c>
      <c r="AB123" s="9"/>
      <c r="AC123" s="9"/>
      <c r="AD123" s="9"/>
      <c r="AE123" s="9"/>
      <c r="AF123" s="9"/>
    </row>
    <row r="124" hidden="1" spans="1:32">
      <c r="A124" s="9" t="str">
        <f>_xlfn.XLOOKUP($E124,'Copy of Raw Data'!$E:$E,'Copy of Raw Data'!A:A,"ERROR",0,1)</f>
        <v>US</v>
      </c>
      <c r="B124" s="9" t="str">
        <f>_xlfn.XLOOKUP($E124,'Copy of Raw Data'!$E:$E,'Copy of Raw Data'!B:B,"ERROR",0,1)</f>
        <v>Hair Mousses</v>
      </c>
      <c r="C124" s="9" t="str">
        <f>_xlfn.XLOOKUP($E124,'Copy of Raw Data'!$E:$E,'Copy of Raw Data'!C:C,"ERROR",0,1)</f>
        <v>giovanni</v>
      </c>
      <c r="D124" s="9" t="str">
        <f>_xlfn.XLOOKUP($E124,'Copy of Raw Data'!$E:$E,'Copy of Raw Data'!D:D,"ERROR",0,1)</f>
        <v>www.amazon.com/dp/B001ET789M</v>
      </c>
      <c r="E124" s="9" t="s">
        <v>478</v>
      </c>
      <c r="F124" s="9" t="str">
        <f>_xlfn.XLOOKUP($E124,'Copy of Raw Data'!$E:$E,'Copy of Raw Data'!F:F,"ERROR",0,1)</f>
        <v>GIOVANNI Mousse Air-Turbo Charged, Hair Styling Foam - Lightweight for Natural Curls, Medium to Firm Hold, Add Texture &amp; Shine, Curly Hair Products, No Parabens, Color Safe - 7 oz (Pack of 3)</v>
      </c>
      <c r="G124" s="9">
        <f>_xlfn.XLOOKUP($E124,'Copy of Raw Data'!$E:$E,'Copy of Raw Data'!G:G,"ERROR",0,1)</f>
        <v>1037</v>
      </c>
      <c r="H124" s="9">
        <f>_xlfn.XLOOKUP($E124,'Copy of Raw Data'!$E:$E,'Copy of Raw Data'!H:H,"ERROR",0,1)</f>
        <v>24864.71</v>
      </c>
      <c r="I124" s="9">
        <f>_xlfn.XLOOKUP($E124,'Copy of Raw Data'!$E:$E,'Copy of Raw Data'!I:I,"ERROR",0,1)</f>
        <v>0.00104947422468234</v>
      </c>
      <c r="J124" s="9" t="str">
        <f>_xlfn.XLOOKUP($E124,'Copy of Raw Data'!$E:$E,'Copy of Raw Data'!J:J,"ERROR",0,1)</f>
        <v>No</v>
      </c>
      <c r="K124" s="15"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20 to 30</v>
      </c>
      <c r="L124" s="9">
        <f>_xlfn.XLOOKUP($E124,'Copy of Raw Data'!$E:$E,'Copy of Raw Data'!L:L,"ERROR",0,1)</f>
        <v>24.34</v>
      </c>
      <c r="M124" s="15"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20 to 30</v>
      </c>
      <c r="N124" s="9">
        <f>_xlfn.XLOOKUP($E124,'Copy of Raw Data'!$E:$E,'Copy of Raw Data'!N:N,"ERROR",0,1)</f>
        <v>29.97</v>
      </c>
      <c r="O124" s="15"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15% to 20%</v>
      </c>
      <c r="P124" s="16">
        <f t="shared" si="7"/>
        <v>0.187854521187855</v>
      </c>
      <c r="Q124" s="9">
        <f>_xlfn.XLOOKUP($E124,'Copy of Raw Data'!$E:$E,'Copy of Raw Data'!Q:Q,"ERROR",0,1)</f>
        <v>21</v>
      </c>
      <c r="R124" s="9" t="str">
        <f>_xlfn.XLOOKUP($E124,'Copy of Raw Data'!$E:$E,'Copy of Raw Data'!R:R,"ERROR",0,1)</f>
        <v>oz</v>
      </c>
      <c r="S124" s="17">
        <f t="shared" si="10"/>
        <v>1.15904761904762</v>
      </c>
      <c r="T124" s="9" t="str">
        <f t="array" ref="T124">_xlfn.IFS(AND(S124&gt;0,S124&lt;=0.05),"0 to 0.05",AND(S124&gt;0.05,S124&lt;=0.1),"0.05 to 0.1",AND(S124&gt;0.1,S124&lt;=0.2),"0.1 to 0.2",AND(S124&gt;0.2,S124&lt;=0.3),"0.2 to 0.3",AND(S124&gt;0.3,S124&lt;=0.4),"0.3 to 0.4",AND(S124&gt;0.4,S124&lt;=0.5),"0.4 to 0.5",AND(S124&gt;0.5,S124&lt;=0.75),"0.5 to 0.75",AND(S124&gt;0.75,S124&lt;=1),"0.75 to 1",AND(S124&gt;1,S124&lt;=2),"1 to 2",AND(S124&gt;2,S124&lt;=3),"2 to 3",AND(S124&gt;3,S124&lt;=4),"3 to 4",AND(S124&gt;4,S124&lt;=5),"4 to 5",AND(S124&gt;5,S124&lt;=10),"5 to 10",S124&gt;10,"10+")</f>
        <v>1 to 2</v>
      </c>
      <c r="U124" s="17"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 to 0.05</v>
      </c>
      <c r="V124" s="17">
        <f t="shared" si="8"/>
        <v>0.0482632011208271</v>
      </c>
      <c r="W124" s="17"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 to 0.05</v>
      </c>
      <c r="X124" s="17">
        <f t="shared" si="9"/>
        <v>0.039196740583281</v>
      </c>
      <c r="Y124" s="9"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20 to 25</v>
      </c>
      <c r="Z124" s="17">
        <f t="array" ref="Z124">_xlfn.IFS(AA124="oz",_xlfn.IFS(R124="oz",Q124,R124="fl oz",Q124*1.04,R124="ml",Q124*0.0338),AA124="fl oz",_xlfn.IFS(R124="oz",Q124/1.04,R124="fl oz",Q124,R124="ml",Q124*0.0338/1.04),AA124="ml",_xlfn.IFS(R124="oz",Q124/0.0338,R124="fl oz",Q124*1.04/0.0338,R124="ml",Q124))</f>
        <v>21</v>
      </c>
      <c r="AA124" s="9" t="str">
        <f>_xlfn.XLOOKUP($E124,'Copy of Raw Data'!$E:$E,'Copy of Raw Data'!AA:AA,"ERROR",0,1)</f>
        <v>oz</v>
      </c>
      <c r="AB124" s="9"/>
      <c r="AC124" s="9"/>
      <c r="AD124" s="9"/>
      <c r="AE124" s="9"/>
      <c r="AF124" s="9"/>
    </row>
    <row r="125" hidden="1" spans="1:32">
      <c r="A125" s="9" t="str">
        <f>_xlfn.XLOOKUP($E125,'Copy of Raw Data'!$E:$E,'Copy of Raw Data'!A:A,"ERROR",0,1)</f>
        <v>US</v>
      </c>
      <c r="B125" s="9" t="str">
        <f>_xlfn.XLOOKUP($E125,'Copy of Raw Data'!$E:$E,'Copy of Raw Data'!B:B,"ERROR",0,1)</f>
        <v>Hair Mousses</v>
      </c>
      <c r="C125" s="9" t="str">
        <f>_xlfn.XLOOKUP($E125,'Copy of Raw Data'!$E:$E,'Copy of Raw Data'!C:C,"ERROR",0,1)</f>
        <v>Goiple</v>
      </c>
      <c r="D125" s="9" t="str">
        <f>_xlfn.XLOOKUP($E125,'Copy of Raw Data'!$E:$E,'Copy of Raw Data'!D:D,"ERROR",0,1)</f>
        <v>www.amazon.com/dp/B0BLNMZR33</v>
      </c>
      <c r="E125" s="9" t="s">
        <v>481</v>
      </c>
      <c r="F125" s="9" t="str">
        <f>_xlfn.XLOOKUP($E125,'Copy of Raw Data'!$E:$E,'Copy of Raw Data'!F:F,"ERROR",0,1)</f>
        <v>Braid Mousse Hair Mousse Braiding Mousse for Braids Twist, Locs, No Flake Extra Hold High Shine and Moisturizes, Frizz Control, High Shine, Lightweight Easy to Apply Hair Brush Silky Du-rag 8.4 fl oz</v>
      </c>
      <c r="G125" s="9">
        <f>_xlfn.XLOOKUP($E125,'Copy of Raw Data'!$E:$E,'Copy of Raw Data'!G:G,"ERROR",0,1)</f>
        <v>2468</v>
      </c>
      <c r="H125" s="9">
        <f>_xlfn.XLOOKUP($E125,'Copy of Raw Data'!$E:$E,'Copy of Raw Data'!H:H,"ERROR",0,1)</f>
        <v>24685.06</v>
      </c>
      <c r="I125" s="9">
        <f>_xlfn.XLOOKUP($E125,'Copy of Raw Data'!$E:$E,'Copy of Raw Data'!I:I,"ERROR",0,1)</f>
        <v>0.00104551271888669</v>
      </c>
      <c r="J125" s="9" t="str">
        <f>_xlfn.XLOOKUP($E125,'Copy of Raw Data'!$E:$E,'Copy of Raw Data'!J:J,"ERROR",0,1)</f>
        <v>No</v>
      </c>
      <c r="K125" s="15"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10 to 15</v>
      </c>
      <c r="L125" s="9">
        <f>_xlfn.XLOOKUP($E125,'Copy of Raw Data'!$E:$E,'Copy of Raw Data'!L:L,"ERROR",0,1)</f>
        <v>10.09</v>
      </c>
      <c r="M125" s="15"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10 to 15</v>
      </c>
      <c r="N125" s="9">
        <f>_xlfn.XLOOKUP($E125,'Copy of Raw Data'!$E:$E,'Copy of Raw Data'!N:N,"ERROR",0,1)</f>
        <v>10.86</v>
      </c>
      <c r="O125" s="15"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6% to 8%</v>
      </c>
      <c r="P125" s="16">
        <f t="shared" si="7"/>
        <v>0.070902394106814</v>
      </c>
      <c r="Q125" s="9">
        <f>_xlfn.XLOOKUP($E125,'Copy of Raw Data'!$E:$E,'Copy of Raw Data'!Q:Q,"ERROR",0,1)</f>
        <v>16.9</v>
      </c>
      <c r="R125" s="9" t="str">
        <f>_xlfn.XLOOKUP($E125,'Copy of Raw Data'!$E:$E,'Copy of Raw Data'!R:R,"ERROR",0,1)</f>
        <v>fl oz</v>
      </c>
      <c r="S125" s="17">
        <f t="shared" si="10"/>
        <v>0.57407828857533</v>
      </c>
      <c r="T125" s="9" t="str">
        <f t="array" ref="T125">_xlfn.IFS(AND(S125&gt;0,S125&lt;=0.05),"0 to 0.05",AND(S125&gt;0.05,S125&lt;=0.1),"0.05 to 0.1",AND(S125&gt;0.1,S125&lt;=0.2),"0.1 to 0.2",AND(S125&gt;0.2,S125&lt;=0.3),"0.2 to 0.3",AND(S125&gt;0.3,S125&lt;=0.4),"0.3 to 0.4",AND(S125&gt;0.4,S125&lt;=0.5),"0.4 to 0.5",AND(S125&gt;0.5,S125&lt;=0.75),"0.5 to 0.75",AND(S125&gt;0.75,S125&lt;=1),"0.75 to 1",AND(S125&gt;1,S125&lt;=2),"1 to 2",AND(S125&gt;2,S125&lt;=3),"2 to 3",AND(S125&gt;3,S125&lt;=4),"3 to 4",AND(S125&gt;4,S125&lt;=5),"4 to 5",AND(S125&gt;5,S125&lt;=10),"5 to 10",S125&gt;10,"10+")</f>
        <v>0.5 to 0.75</v>
      </c>
      <c r="U125" s="17"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 to 0.05</v>
      </c>
      <c r="V125" s="17">
        <f t="shared" si="8"/>
        <v>0.020895773727786</v>
      </c>
      <c r="W125" s="17"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 to 0.05</v>
      </c>
      <c r="X125" s="17">
        <f t="shared" si="9"/>
        <v>0.0194142133437717</v>
      </c>
      <c r="Y125" s="9"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15 to 20</v>
      </c>
      <c r="Z125" s="17">
        <f t="array" ref="Z125">_xlfn.IFS(AA125="oz",_xlfn.IFS(R125="oz",Q125,R125="fl oz",Q125*1.04,R125="ml",Q125*0.0338),AA125="fl oz",_xlfn.IFS(R125="oz",Q125/1.04,R125="fl oz",Q125,R125="ml",Q125*0.0338/1.04),AA125="ml",_xlfn.IFS(R125="oz",Q125/0.0338,R125="fl oz",Q125*1.04/0.0338,R125="ml",Q125))</f>
        <v>17.576</v>
      </c>
      <c r="AA125" s="9" t="str">
        <f>_xlfn.XLOOKUP($E125,'Copy of Raw Data'!$E:$E,'Copy of Raw Data'!AA:AA,"ERROR",0,1)</f>
        <v>oz</v>
      </c>
      <c r="AB125" s="9"/>
      <c r="AC125" s="9"/>
      <c r="AD125" s="9"/>
      <c r="AE125" s="9"/>
      <c r="AF125" s="9"/>
    </row>
    <row r="126" hidden="1" spans="1:32">
      <c r="A126" s="9" t="str">
        <f>_xlfn.XLOOKUP($E126,'Copy of Raw Data'!$E:$E,'Copy of Raw Data'!A:A,"ERROR",0,1)</f>
        <v>US</v>
      </c>
      <c r="B126" s="9" t="str">
        <f>_xlfn.XLOOKUP($E126,'Copy of Raw Data'!$E:$E,'Copy of Raw Data'!B:B,"ERROR",0,1)</f>
        <v>Hair Mousses</v>
      </c>
      <c r="C126" s="9" t="str">
        <f>_xlfn.XLOOKUP($E126,'Copy of Raw Data'!$E:$E,'Copy of Raw Data'!C:C,"ERROR",0,1)</f>
        <v>Herbal Essences</v>
      </c>
      <c r="D126" s="9" t="str">
        <f>_xlfn.XLOOKUP($E126,'Copy of Raw Data'!$E:$E,'Copy of Raw Data'!D:D,"ERROR",0,1)</f>
        <v>www.amazon.com/dp/B008Y9Y7UI</v>
      </c>
      <c r="E126" s="9" t="s">
        <v>484</v>
      </c>
      <c r="F126" s="9" t="str">
        <f>_xlfn.XLOOKUP($E126,'Copy of Raw Data'!$E:$E,'Copy of Raw Data'!F:F,"ERROR",0,1)</f>
        <v>Herbal Essences Totally Twisted Curl-Boosting Mousse with Berry Essences, 6.8 oz</v>
      </c>
      <c r="G126" s="9">
        <f>_xlfn.XLOOKUP($E126,'Copy of Raw Data'!$E:$E,'Copy of Raw Data'!G:G,"ERROR",0,1)</f>
        <v>2978</v>
      </c>
      <c r="H126" s="9">
        <f>_xlfn.XLOOKUP($E126,'Copy of Raw Data'!$E:$E,'Copy of Raw Data'!H:H,"ERROR",0,1)</f>
        <v>24591.88</v>
      </c>
      <c r="I126" s="9">
        <f>_xlfn.XLOOKUP($E126,'Copy of Raw Data'!$E:$E,'Copy of Raw Data'!I:I,"ERROR",0,1)</f>
        <v>0.00102770720008142</v>
      </c>
      <c r="J126" s="9" t="str">
        <f>_xlfn.XLOOKUP($E126,'Copy of Raw Data'!$E:$E,'Copy of Raw Data'!J:J,"ERROR",0,1)</f>
        <v>No</v>
      </c>
      <c r="K126" s="15"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5 to 10</v>
      </c>
      <c r="L126" s="9">
        <f>_xlfn.XLOOKUP($E126,'Copy of Raw Data'!$E:$E,'Copy of Raw Data'!L:L,"ERROR",0,1)</f>
        <v>8.09</v>
      </c>
      <c r="M126" s="15"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5 to 10</v>
      </c>
      <c r="N126" s="9">
        <f>_xlfn.XLOOKUP($E126,'Copy of Raw Data'!$E:$E,'Copy of Raw Data'!N:N,"ERROR",0,1)</f>
        <v>8.56</v>
      </c>
      <c r="O126" s="15"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4% to 6%</v>
      </c>
      <c r="P126" s="16">
        <f t="shared" si="7"/>
        <v>0.0549065420560748</v>
      </c>
      <c r="Q126" s="9">
        <f>_xlfn.XLOOKUP($E126,'Copy of Raw Data'!$E:$E,'Copy of Raw Data'!Q:Q,"ERROR",0,1)</f>
        <v>6.8</v>
      </c>
      <c r="R126" s="9" t="str">
        <f>_xlfn.XLOOKUP($E126,'Copy of Raw Data'!$E:$E,'Copy of Raw Data'!R:R,"ERROR",0,1)</f>
        <v>oz</v>
      </c>
      <c r="S126" s="17">
        <f t="shared" si="10"/>
        <v>1.18970588235294</v>
      </c>
      <c r="T126" s="9" t="str">
        <f t="array" ref="T126">_xlfn.IFS(AND(S126&gt;0,S126&lt;=0.05),"0 to 0.05",AND(S126&gt;0.05,S126&lt;=0.1),"0.05 to 0.1",AND(S126&gt;0.1,S126&lt;=0.2),"0.1 to 0.2",AND(S126&gt;0.2,S126&lt;=0.3),"0.2 to 0.3",AND(S126&gt;0.3,S126&lt;=0.4),"0.3 to 0.4",AND(S126&gt;0.4,S126&lt;=0.5),"0.4 to 0.5",AND(S126&gt;0.5,S126&lt;=0.75),"0.5 to 0.75",AND(S126&gt;0.75,S126&lt;=1),"0.75 to 1",AND(S126&gt;1,S126&lt;=2),"1 to 2",AND(S126&gt;2,S126&lt;=3),"2 to 3",AND(S126&gt;3,S126&lt;=4),"3 to 4",AND(S126&gt;4,S126&lt;=5),"4 to 5",AND(S126&gt;5,S126&lt;=10),"5 to 10",S126&gt;10,"10+")</f>
        <v>1 to 2</v>
      </c>
      <c r="U126" s="17"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 to 0.05</v>
      </c>
      <c r="V126" s="17">
        <f t="shared" si="8"/>
        <v>0.0425709681911317</v>
      </c>
      <c r="W126" s="17"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 to 0.05</v>
      </c>
      <c r="X126" s="17">
        <f t="shared" si="9"/>
        <v>0.0402335435357775</v>
      </c>
      <c r="Y126" s="9"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6 to 8</v>
      </c>
      <c r="Z126" s="17">
        <f t="array" ref="Z126">_xlfn.IFS(AA126="oz",_xlfn.IFS(R126="oz",Q126,R126="fl oz",Q126*1.04,R126="ml",Q126*0.0338),AA126="fl oz",_xlfn.IFS(R126="oz",Q126/1.04,R126="fl oz",Q126,R126="ml",Q126*0.0338/1.04),AA126="ml",_xlfn.IFS(R126="oz",Q126/0.0338,R126="fl oz",Q126*1.04/0.0338,R126="ml",Q126))</f>
        <v>6.8</v>
      </c>
      <c r="AA126" s="9" t="str">
        <f>_xlfn.XLOOKUP($E126,'Copy of Raw Data'!$E:$E,'Copy of Raw Data'!AA:AA,"ERROR",0,1)</f>
        <v>oz</v>
      </c>
      <c r="AB126" s="9"/>
      <c r="AC126" s="9"/>
      <c r="AD126" s="9"/>
      <c r="AE126" s="9"/>
      <c r="AF126" s="9"/>
    </row>
    <row r="127" hidden="1" spans="1:32">
      <c r="A127" s="9" t="str">
        <f>_xlfn.XLOOKUP($E127,'Copy of Raw Data'!$E:$E,'Copy of Raw Data'!A:A,"ERROR",0,1)</f>
        <v>US</v>
      </c>
      <c r="B127" s="9" t="str">
        <f>_xlfn.XLOOKUP($E127,'Copy of Raw Data'!$E:$E,'Copy of Raw Data'!B:B,"ERROR",0,1)</f>
        <v>Hair Mousses</v>
      </c>
      <c r="C127" s="9" t="str">
        <f>_xlfn.XLOOKUP($E127,'Copy of Raw Data'!$E:$E,'Copy of Raw Data'!C:C,"ERROR",0,1)</f>
        <v>ORIBE</v>
      </c>
      <c r="D127" s="9" t="str">
        <f>_xlfn.XLOOKUP($E127,'Copy of Raw Data'!$E:$E,'Copy of Raw Data'!D:D,"ERROR",0,1)</f>
        <v>www.amazon.com/dp/B00J9PYDZ0</v>
      </c>
      <c r="E127" s="9" t="s">
        <v>487</v>
      </c>
      <c r="F127" s="9" t="str">
        <f>_xlfn.XLOOKUP($E127,'Copy of Raw Data'!$E:$E,'Copy of Raw Data'!F:F,"ERROR",0,1)</f>
        <v>Oribe Grandiose Hair Plumping Mousse, 2.5 oz</v>
      </c>
      <c r="G127" s="9">
        <f>_xlfn.XLOOKUP($E127,'Copy of Raw Data'!$E:$E,'Copy of Raw Data'!G:G,"ERROR",0,1)</f>
        <v>1099</v>
      </c>
      <c r="H127" s="9">
        <f>_xlfn.XLOOKUP($E127,'Copy of Raw Data'!$E:$E,'Copy of Raw Data'!H:H,"ERROR",0,1)</f>
        <v>24173.07</v>
      </c>
      <c r="I127" s="9">
        <f>_xlfn.XLOOKUP($E127,'Copy of Raw Data'!$E:$E,'Copy of Raw Data'!I:I,"ERROR",0,1)</f>
        <v>0.00102444293291047</v>
      </c>
      <c r="J127" s="9" t="str">
        <f>_xlfn.XLOOKUP($E127,'Copy of Raw Data'!$E:$E,'Copy of Raw Data'!J:J,"ERROR",0,1)</f>
        <v>No</v>
      </c>
      <c r="K127" s="15"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20 to 30</v>
      </c>
      <c r="L127" s="9">
        <f>_xlfn.XLOOKUP($E127,'Copy of Raw Data'!$E:$E,'Copy of Raw Data'!L:L,"ERROR",0,1)</f>
        <v>22</v>
      </c>
      <c r="M127" s="15"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20 to 30</v>
      </c>
      <c r="N127" s="9">
        <f>_xlfn.XLOOKUP($E127,'Copy of Raw Data'!$E:$E,'Copy of Raw Data'!N:N,"ERROR",0,1)</f>
        <v>22</v>
      </c>
      <c r="O127" s="15"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6">
        <f t="shared" si="7"/>
        <v>0</v>
      </c>
      <c r="Q127" s="9">
        <f>_xlfn.XLOOKUP($E127,'Copy of Raw Data'!$E:$E,'Copy of Raw Data'!Q:Q,"ERROR",0,1)</f>
        <v>2.5</v>
      </c>
      <c r="R127" s="9" t="str">
        <f>_xlfn.XLOOKUP($E127,'Copy of Raw Data'!$E:$E,'Copy of Raw Data'!R:R,"ERROR",0,1)</f>
        <v>oz</v>
      </c>
      <c r="S127" s="17">
        <f t="shared" si="10"/>
        <v>8.8</v>
      </c>
      <c r="T127" s="9" t="str">
        <f t="array" ref="T127">_xlfn.IFS(AND(S127&gt;0,S127&lt;=0.05),"0 to 0.05",AND(S127&gt;0.05,S127&lt;=0.1),"0.05 to 0.1",AND(S127&gt;0.1,S127&lt;=0.2),"0.1 to 0.2",AND(S127&gt;0.2,S127&lt;=0.3),"0.2 to 0.3",AND(S127&gt;0.3,S127&lt;=0.4),"0.3 to 0.4",AND(S127&gt;0.4,S127&lt;=0.5),"0.4 to 0.5",AND(S127&gt;0.5,S127&lt;=0.75),"0.5 to 0.75",AND(S127&gt;0.75,S127&lt;=1),"0.75 to 1",AND(S127&gt;1,S127&lt;=2),"1 to 2",AND(S127&gt;2,S127&lt;=3),"2 to 3",AND(S127&gt;3,S127&lt;=4),"3 to 4",AND(S127&gt;4,S127&lt;=5),"4 to 5",AND(S127&gt;5,S127&lt;=10),"5 to 10",S127&gt;10,"10+")</f>
        <v>5 to 10</v>
      </c>
      <c r="U127" s="17"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0.2 to 0.3</v>
      </c>
      <c r="V127" s="17">
        <f t="shared" si="8"/>
        <v>0.297598917822117</v>
      </c>
      <c r="W127" s="17"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0.2 to 0.3</v>
      </c>
      <c r="X127" s="17">
        <f t="shared" si="9"/>
        <v>0.297598917822117</v>
      </c>
      <c r="Y127" s="9"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2 to 4</v>
      </c>
      <c r="Z127" s="17">
        <f t="array" ref="Z127">_xlfn.IFS(AA127="oz",_xlfn.IFS(R127="oz",Q127,R127="fl oz",Q127*1.04,R127="ml",Q127*0.0338),AA127="fl oz",_xlfn.IFS(R127="oz",Q127/1.04,R127="fl oz",Q127,R127="ml",Q127*0.0338/1.04),AA127="ml",_xlfn.IFS(R127="oz",Q127/0.0338,R127="fl oz",Q127*1.04/0.0338,R127="ml",Q127))</f>
        <v>2.5</v>
      </c>
      <c r="AA127" s="9" t="str">
        <f>_xlfn.XLOOKUP($E127,'Copy of Raw Data'!$E:$E,'Copy of Raw Data'!AA:AA,"ERROR",0,1)</f>
        <v>oz</v>
      </c>
      <c r="AB127" s="9"/>
      <c r="AC127" s="9"/>
      <c r="AD127" s="9"/>
      <c r="AE127" s="9"/>
      <c r="AF127" s="9"/>
    </row>
    <row r="128" hidden="1" spans="1:32">
      <c r="A128" s="9" t="str">
        <f>_xlfn.XLOOKUP($E128,'Copy of Raw Data'!$E:$E,'Copy of Raw Data'!A:A,"ERROR",0,1)</f>
        <v>US</v>
      </c>
      <c r="B128" s="9" t="str">
        <f>_xlfn.XLOOKUP($E128,'Copy of Raw Data'!$E:$E,'Copy of Raw Data'!B:B,"ERROR",0,1)</f>
        <v>Hair Mousses</v>
      </c>
      <c r="C128" s="9" t="str">
        <f>_xlfn.XLOOKUP($E128,'Copy of Raw Data'!$E:$E,'Copy of Raw Data'!C:C,"ERROR",0,1)</f>
        <v>elizabeth arden</v>
      </c>
      <c r="D128" s="9" t="str">
        <f>_xlfn.XLOOKUP($E128,'Copy of Raw Data'!$E:$E,'Copy of Raw Data'!D:D,"ERROR",0,1)</f>
        <v>www.amazon.com/dp/B001BEL7IS</v>
      </c>
      <c r="E128" s="9" t="s">
        <v>490</v>
      </c>
      <c r="F128" s="9" t="str">
        <f>_xlfn.XLOOKUP($E128,'Copy of Raw Data'!$E:$E,'Copy of Raw Data'!F:F,"ERROR",0,1)</f>
        <v>Elizabeth Arden Flawless Finish Mousse Makeup</v>
      </c>
      <c r="G128" s="9">
        <f>_xlfn.XLOOKUP($E128,'Copy of Raw Data'!$E:$E,'Copy of Raw Data'!G:G,"ERROR",0,1)</f>
        <v>688</v>
      </c>
      <c r="H128" s="9">
        <f>_xlfn.XLOOKUP($E128,'Copy of Raw Data'!$E:$E,'Copy of Raw Data'!H:H,"ERROR",0,1)</f>
        <v>24096.29</v>
      </c>
      <c r="I128" s="9">
        <f>_xlfn.XLOOKUP($E128,'Copy of Raw Data'!$E:$E,'Copy of Raw Data'!I:I,"ERROR",0,1)</f>
        <v>0.00101838886094974</v>
      </c>
      <c r="J128" s="9" t="str">
        <f>_xlfn.XLOOKUP($E128,'Copy of Raw Data'!$E:$E,'Copy of Raw Data'!J:J,"ERROR",0,1)</f>
        <v>No</v>
      </c>
      <c r="K128" s="15"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30 to 40</v>
      </c>
      <c r="L128" s="9">
        <f>_xlfn.XLOOKUP($E128,'Copy of Raw Data'!$E:$E,'Copy of Raw Data'!L:L,"ERROR",0,1)</f>
        <v>35</v>
      </c>
      <c r="M128" s="15"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30 to 40</v>
      </c>
      <c r="N128" s="9">
        <f>_xlfn.XLOOKUP($E128,'Copy of Raw Data'!$E:$E,'Copy of Raw Data'!N:N,"ERROR",0,1)</f>
        <v>35</v>
      </c>
      <c r="O128" s="15"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No Discount</v>
      </c>
      <c r="P128" s="16">
        <f t="shared" si="7"/>
        <v>0</v>
      </c>
      <c r="Q128" s="9">
        <f>_xlfn.XLOOKUP($E128,'Copy of Raw Data'!$E:$E,'Copy of Raw Data'!Q:Q,"ERROR",0,1)</f>
        <v>0</v>
      </c>
      <c r="R128" s="9">
        <f>_xlfn.XLOOKUP($E128,'Copy of Raw Data'!$E:$E,'Copy of Raw Data'!R:R,"ERROR",0,1)</f>
        <v>0</v>
      </c>
      <c r="S128" s="17" t="e">
        <f t="shared" si="10"/>
        <v>#N/A</v>
      </c>
      <c r="T128" s="9" t="e">
        <f t="array" ref="T128">_xlfn.IFS(AND(S128&gt;0,S128&lt;=0.05),"0 to 0.05",AND(S128&gt;0.05,S128&lt;=0.1),"0.05 to 0.1",AND(S128&gt;0.1,S128&lt;=0.2),"0.1 to 0.2",AND(S128&gt;0.2,S128&lt;=0.3),"0.2 to 0.3",AND(S128&gt;0.3,S128&lt;=0.4),"0.3 to 0.4",AND(S128&gt;0.4,S128&lt;=0.5),"0.4 to 0.5",AND(S128&gt;0.5,S128&lt;=0.75),"0.5 to 0.75",AND(S128&gt;0.75,S128&lt;=1),"0.75 to 1",AND(S128&gt;1,S128&lt;=2),"1 to 2",AND(S128&gt;2,S128&lt;=3),"2 to 3",AND(S128&gt;3,S128&lt;=4),"3 to 4",AND(S128&gt;4,S128&lt;=5),"4 to 5",AND(S128&gt;5,S128&lt;=10),"5 to 10",S128&gt;10,"10+")</f>
        <v>#N/A</v>
      </c>
      <c r="U128" s="17" t="e">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#N/A</v>
      </c>
      <c r="V128" s="17" t="e">
        <f t="shared" si="8"/>
        <v>#N/A</v>
      </c>
      <c r="W128" s="17" t="e">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#N/A</v>
      </c>
      <c r="X128" s="17" t="e">
        <f t="shared" si="9"/>
        <v>#N/A</v>
      </c>
      <c r="Y128" s="9" t="e">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#N/A</v>
      </c>
      <c r="Z128" s="17" t="e">
        <f t="array" ref="Z128">_xlfn.IFS(AA128="oz",_xlfn.IFS(R128="oz",Q128,R128="fl oz",Q128*1.04,R128="ml",Q128*0.0338),AA128="fl oz",_xlfn.IFS(R128="oz",Q128/1.04,R128="fl oz",Q128,R128="ml",Q128*0.0338/1.04),AA128="ml",_xlfn.IFS(R128="oz",Q128/0.0338,R128="fl oz",Q128*1.04/0.0338,R128="ml",Q128))</f>
        <v>#N/A</v>
      </c>
      <c r="AA128" s="9" t="str">
        <f>_xlfn.XLOOKUP($E128,'Copy of Raw Data'!$E:$E,'Copy of Raw Data'!AA:AA,"ERROR",0,1)</f>
        <v>oz</v>
      </c>
      <c r="AB128" s="9"/>
      <c r="AC128" s="9"/>
      <c r="AD128" s="9"/>
      <c r="AE128" s="9"/>
      <c r="AF128" s="9"/>
    </row>
    <row r="129" hidden="1" spans="1:32">
      <c r="A129" s="9" t="str">
        <f>_xlfn.XLOOKUP($E129,'Copy of Raw Data'!$E:$E,'Copy of Raw Data'!A:A,"ERROR",0,1)</f>
        <v>US</v>
      </c>
      <c r="B129" s="9" t="str">
        <f>_xlfn.XLOOKUP($E129,'Copy of Raw Data'!$E:$E,'Copy of Raw Data'!B:B,"ERROR",0,1)</f>
        <v>Hair Mousses</v>
      </c>
      <c r="C129" s="9" t="str">
        <f>_xlfn.XLOOKUP($E129,'Copy of Raw Data'!$E:$E,'Copy of Raw Data'!C:C,"ERROR",0,1)</f>
        <v>design essentials</v>
      </c>
      <c r="D129" s="9" t="str">
        <f>_xlfn.XLOOKUP($E129,'Copy of Raw Data'!$E:$E,'Copy of Raw Data'!D:D,"ERROR",0,1)</f>
        <v>www.amazon.com/dp/B07BBG1ZWT</v>
      </c>
      <c r="E129" s="9" t="s">
        <v>493</v>
      </c>
      <c r="F129" s="9" t="str">
        <f>_xlfn.XLOOKUP($E129,'Copy of Raw Data'!$E:$E,'Copy of Raw Data'!F:F,"ERROR",0,1)</f>
        <v>Design Essentials Curl Enhancing Mousse, Almond and Avocado Collection, 2.3 Ounces</v>
      </c>
      <c r="G129" s="9">
        <f>_xlfn.XLOOKUP($E129,'Copy of Raw Data'!$E:$E,'Copy of Raw Data'!G:G,"ERROR",0,1)</f>
        <v>4800</v>
      </c>
      <c r="H129" s="9">
        <f>_xlfn.XLOOKUP($E129,'Copy of Raw Data'!$E:$E,'Copy of Raw Data'!H:H,"ERROR",0,1)</f>
        <v>23953.89</v>
      </c>
      <c r="I129" s="9">
        <f>_xlfn.XLOOKUP($E129,'Copy of Raw Data'!$E:$E,'Copy of Raw Data'!I:I,"ERROR",0,1)</f>
        <v>0.00101753729450752</v>
      </c>
      <c r="J129" s="9" t="str">
        <f>_xlfn.XLOOKUP($E129,'Copy of Raw Data'!$E:$E,'Copy of Raw Data'!J:J,"ERROR",0,1)</f>
        <v>No</v>
      </c>
      <c r="K129" s="15"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0 to 5</v>
      </c>
      <c r="L129" s="9">
        <f>_xlfn.XLOOKUP($E129,'Copy of Raw Data'!$E:$E,'Copy of Raw Data'!L:L,"ERROR",0,1)</f>
        <v>4.99</v>
      </c>
      <c r="M129" s="15"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5 to 10</v>
      </c>
      <c r="N129" s="9">
        <f>_xlfn.XLOOKUP($E129,'Copy of Raw Data'!$E:$E,'Copy of Raw Data'!N:N,"ERROR",0,1)</f>
        <v>5.36</v>
      </c>
      <c r="O129" s="15"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6% to 8%</v>
      </c>
      <c r="P129" s="16">
        <f t="shared" si="7"/>
        <v>0.0690298507462687</v>
      </c>
      <c r="Q129" s="9">
        <f>_xlfn.XLOOKUP($E129,'Copy of Raw Data'!$E:$E,'Copy of Raw Data'!Q:Q,"ERROR",0,1)</f>
        <v>2.3</v>
      </c>
      <c r="R129" s="9" t="str">
        <f>_xlfn.XLOOKUP($E129,'Copy of Raw Data'!$E:$E,'Copy of Raw Data'!R:R,"ERROR",0,1)</f>
        <v>oz</v>
      </c>
      <c r="S129" s="17">
        <f t="shared" si="10"/>
        <v>2.1695652173913</v>
      </c>
      <c r="T129" s="9" t="str">
        <f t="array" ref="T129">_xlfn.IFS(AND(S129&gt;0,S129&lt;=0.05),"0 to 0.05",AND(S129&gt;0.05,S129&lt;=0.1),"0.05 to 0.1",AND(S129&gt;0.1,S129&lt;=0.2),"0.1 to 0.2",AND(S129&gt;0.2,S129&lt;=0.3),"0.2 to 0.3",AND(S129&gt;0.3,S129&lt;=0.4),"0.3 to 0.4",AND(S129&gt;0.4,S129&lt;=0.5),"0.4 to 0.5",AND(S129&gt;0.5,S129&lt;=0.75),"0.5 to 0.75",AND(S129&gt;0.75,S129&lt;=1),"0.75 to 1",AND(S129&gt;1,S129&lt;=2),"1 to 2",AND(S129&gt;2,S129&lt;=3),"2 to 3",AND(S129&gt;3,S129&lt;=4),"3 to 4",AND(S129&gt;4,S129&lt;=5),"4 to 5",AND(S129&gt;5,S129&lt;=10),"5 to 10",S129&gt;10,"10+")</f>
        <v>2 to 3</v>
      </c>
      <c r="U129" s="17"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0.05 to 0.1</v>
      </c>
      <c r="V129" s="17">
        <f t="shared" si="8"/>
        <v>0.0788107806090191</v>
      </c>
      <c r="W129" s="17"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0.05 to 0.1</v>
      </c>
      <c r="X129" s="17">
        <f t="shared" si="9"/>
        <v>0.0733704841863816</v>
      </c>
      <c r="Y129" s="9"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2 to 4</v>
      </c>
      <c r="Z129" s="17">
        <f t="array" ref="Z129">_xlfn.IFS(AA129="oz",_xlfn.IFS(R129="oz",Q129,R129="fl oz",Q129*1.04,R129="ml",Q129*0.0338),AA129="fl oz",_xlfn.IFS(R129="oz",Q129/1.04,R129="fl oz",Q129,R129="ml",Q129*0.0338/1.04),AA129="ml",_xlfn.IFS(R129="oz",Q129/0.0338,R129="fl oz",Q129*1.04/0.0338,R129="ml",Q129))</f>
        <v>2.3</v>
      </c>
      <c r="AA129" s="9" t="str">
        <f>_xlfn.XLOOKUP($E129,'Copy of Raw Data'!$E:$E,'Copy of Raw Data'!AA:AA,"ERROR",0,1)</f>
        <v>oz</v>
      </c>
      <c r="AB129" s="9"/>
      <c r="AC129" s="9"/>
      <c r="AD129" s="9"/>
      <c r="AE129" s="9"/>
      <c r="AF129" s="9"/>
    </row>
    <row r="130" hidden="1" spans="1:32">
      <c r="A130" s="9" t="str">
        <f>_xlfn.XLOOKUP($E130,'Copy of Raw Data'!$E:$E,'Copy of Raw Data'!A:A,"ERROR",0,1)</f>
        <v>US</v>
      </c>
      <c r="B130" s="9" t="str">
        <f>_xlfn.XLOOKUP($E130,'Copy of Raw Data'!$E:$E,'Copy of Raw Data'!B:B,"ERROR",0,1)</f>
        <v>Hair Mousses</v>
      </c>
      <c r="C130" s="9" t="str">
        <f>_xlfn.XLOOKUP($E130,'Copy of Raw Data'!$E:$E,'Copy of Raw Data'!C:C,"ERROR",0,1)</f>
        <v>aunt jackie's</v>
      </c>
      <c r="D130" s="9" t="str">
        <f>_xlfn.XLOOKUP($E130,'Copy of Raw Data'!$E:$E,'Copy of Raw Data'!D:D,"ERROR",0,1)</f>
        <v>www.amazon.com/dp/B07V6JVBSM</v>
      </c>
      <c r="E130" s="9" t="s">
        <v>497</v>
      </c>
      <c r="F130" s="9" t="str">
        <f>_xlfn.XLOOKUP($E130,'Copy of Raw Data'!$E:$E,'Copy of Raw Data'!F:F,"ERROR",0,1)</f>
        <v>Aunt Jackie's Grapeseed Style and Shine Recipes Power Wash Intense Moisture Clarifying Hair Shampoo, 12oz.</v>
      </c>
      <c r="G130" s="9">
        <f>_xlfn.XLOOKUP($E130,'Copy of Raw Data'!$E:$E,'Copy of Raw Data'!G:G,"ERROR",0,1)</f>
        <v>1780</v>
      </c>
      <c r="H130" s="9">
        <f>_xlfn.XLOOKUP($E130,'Copy of Raw Data'!$E:$E,'Copy of Raw Data'!H:H,"ERROR",0,1)</f>
        <v>23933.86</v>
      </c>
      <c r="I130" s="9">
        <f>_xlfn.XLOOKUP($E130,'Copy of Raw Data'!$E:$E,'Copy of Raw Data'!I:I,"ERROR",0,1)</f>
        <v>0.00101153168913412</v>
      </c>
      <c r="J130" s="9" t="str">
        <f>_xlfn.XLOOKUP($E130,'Copy of Raw Data'!$E:$E,'Copy of Raw Data'!J:J,"ERROR",0,1)</f>
        <v>No</v>
      </c>
      <c r="K130" s="15"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 to 15</v>
      </c>
      <c r="L130" s="9">
        <f>_xlfn.XLOOKUP($E130,'Copy of Raw Data'!$E:$E,'Copy of Raw Data'!L:L,"ERROR",0,1)</f>
        <v>12.5</v>
      </c>
      <c r="M130" s="15"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 to 15</v>
      </c>
      <c r="N130" s="9">
        <f>_xlfn.XLOOKUP($E130,'Copy of Raw Data'!$E:$E,'Copy of Raw Data'!N:N,"ERROR",0,1)</f>
        <v>12.5</v>
      </c>
      <c r="O130" s="15"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No Discount</v>
      </c>
      <c r="P130" s="16">
        <f t="shared" si="7"/>
        <v>0</v>
      </c>
      <c r="Q130" s="9">
        <f>_xlfn.XLOOKUP($E130,'Copy of Raw Data'!$E:$E,'Copy of Raw Data'!Q:Q,"ERROR",0,1)</f>
        <v>12</v>
      </c>
      <c r="R130" s="9" t="str">
        <f>_xlfn.XLOOKUP($E130,'Copy of Raw Data'!$E:$E,'Copy of Raw Data'!R:R,"ERROR",0,1)</f>
        <v>oz</v>
      </c>
      <c r="S130" s="17">
        <f t="shared" si="10"/>
        <v>1.04166666666667</v>
      </c>
      <c r="T130" s="9" t="str">
        <f t="array" ref="T130">_xlfn.IFS(AND(S130&gt;0,S130&lt;=0.05),"0 to 0.05",AND(S130&gt;0.05,S130&lt;=0.1),"0.05 to 0.1",AND(S130&gt;0.1,S130&lt;=0.2),"0.1 to 0.2",AND(S130&gt;0.2,S130&lt;=0.3),"0.2 to 0.3",AND(S130&gt;0.3,S130&lt;=0.4),"0.3 to 0.4",AND(S130&gt;0.4,S130&lt;=0.5),"0.4 to 0.5",AND(S130&gt;0.5,S130&lt;=0.75),"0.5 to 0.75",AND(S130&gt;0.75,S130&lt;=1),"0.75 to 1",AND(S130&gt;1,S130&lt;=2),"1 to 2",AND(S130&gt;2,S130&lt;=3),"2 to 3",AND(S130&gt;3,S130&lt;=4),"3 to 4",AND(S130&gt;4,S130&lt;=5),"4 to 5",AND(S130&gt;5,S130&lt;=10),"5 to 10",S130&gt;10,"10+")</f>
        <v>1 to 2</v>
      </c>
      <c r="U130" s="17"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 to 0.05</v>
      </c>
      <c r="V130" s="17">
        <f t="shared" si="8"/>
        <v>0.035227144628565</v>
      </c>
      <c r="W130" s="17"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 to 0.05</v>
      </c>
      <c r="X130" s="17">
        <f t="shared" si="9"/>
        <v>0.035227144628565</v>
      </c>
      <c r="Y130" s="9"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10 to 15</v>
      </c>
      <c r="Z130" s="17">
        <f t="array" ref="Z130">_xlfn.IFS(AA130="oz",_xlfn.IFS(R130="oz",Q130,R130="fl oz",Q130*1.04,R130="ml",Q130*0.0338),AA130="fl oz",_xlfn.IFS(R130="oz",Q130/1.04,R130="fl oz",Q130,R130="ml",Q130*0.0338/1.04),AA130="ml",_xlfn.IFS(R130="oz",Q130/0.0338,R130="fl oz",Q130*1.04/0.0338,R130="ml",Q130))</f>
        <v>12</v>
      </c>
      <c r="AA130" s="9" t="str">
        <f>_xlfn.XLOOKUP($E130,'Copy of Raw Data'!$E:$E,'Copy of Raw Data'!AA:AA,"ERROR",0,1)</f>
        <v>oz</v>
      </c>
      <c r="AB130" s="9"/>
      <c r="AC130" s="9"/>
      <c r="AD130" s="9"/>
      <c r="AE130" s="9"/>
      <c r="AF130" s="9"/>
    </row>
    <row r="131" hidden="1" spans="1:32">
      <c r="A131" s="9" t="str">
        <f>_xlfn.XLOOKUP($E131,'Copy of Raw Data'!$E:$E,'Copy of Raw Data'!A:A,"ERROR",0,1)</f>
        <v>US</v>
      </c>
      <c r="B131" s="9" t="str">
        <f>_xlfn.XLOOKUP($E131,'Copy of Raw Data'!$E:$E,'Copy of Raw Data'!B:B,"ERROR",0,1)</f>
        <v>Hair Mousses</v>
      </c>
      <c r="C131" s="9" t="str">
        <f>_xlfn.XLOOKUP($E131,'Copy of Raw Data'!$E:$E,'Copy of Raw Data'!C:C,"ERROR",0,1)</f>
        <v>IWELL Signature</v>
      </c>
      <c r="D131" s="9" t="str">
        <f>_xlfn.XLOOKUP($E131,'Copy of Raw Data'!$E:$E,'Copy of Raw Data'!D:D,"ERROR",0,1)</f>
        <v>www.amazon.com/dp/B0BB3C6CLK</v>
      </c>
      <c r="E131" s="9" t="s">
        <v>501</v>
      </c>
      <c r="F131" s="9" t="str">
        <f>_xlfn.XLOOKUP($E131,'Copy of Raw Data'!$E:$E,'Copy of Raw Data'!F:F,"ERROR",0,1)</f>
        <v>IWELL Signature Lace Tint Mousse (200ml) | Concealer for Lace Wigs Hair Wigs | Perfect Match Your Skin Tone | Easy Tinting | Quick-Drying | Safe and Convenient | Value Size 7 fl oz (Medium Dark Brown)</v>
      </c>
      <c r="G131" s="9">
        <f>_xlfn.XLOOKUP($E131,'Copy of Raw Data'!$E:$E,'Copy of Raw Data'!G:G,"ERROR",0,1)</f>
        <v>2302</v>
      </c>
      <c r="H131" s="9">
        <f>_xlfn.XLOOKUP($E131,'Copy of Raw Data'!$E:$E,'Copy of Raw Data'!H:H,"ERROR",0,1)</f>
        <v>23792.6</v>
      </c>
      <c r="I131" s="9">
        <f>_xlfn.XLOOKUP($E131,'Copy of Raw Data'!$E:$E,'Copy of Raw Data'!I:I,"ERROR",0,1)</f>
        <v>0.000976403616814828</v>
      </c>
      <c r="J131" s="9" t="str">
        <f>_xlfn.XLOOKUP($E131,'Copy of Raw Data'!$E:$E,'Copy of Raw Data'!J:J,"ERROR",0,1)</f>
        <v>No</v>
      </c>
      <c r="K131" s="15"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10 to 15</v>
      </c>
      <c r="L131" s="9">
        <f>_xlfn.XLOOKUP($E131,'Copy of Raw Data'!$E:$E,'Copy of Raw Data'!L:L,"ERROR",0,1)</f>
        <v>10.49</v>
      </c>
      <c r="M131" s="15"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10 to 15</v>
      </c>
      <c r="N131" s="9">
        <f>_xlfn.XLOOKUP($E131,'Copy of Raw Data'!$E:$E,'Copy of Raw Data'!N:N,"ERROR",0,1)</f>
        <v>11.83</v>
      </c>
      <c r="O131" s="15"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6">
        <f t="shared" si="7"/>
        <v>0.113271344040575</v>
      </c>
      <c r="Q131" s="9">
        <f>_xlfn.XLOOKUP($E131,'Copy of Raw Data'!$E:$E,'Copy of Raw Data'!Q:Q,"ERROR",0,1)</f>
        <v>200</v>
      </c>
      <c r="R131" s="9" t="str">
        <f>_xlfn.XLOOKUP($E131,'Copy of Raw Data'!$E:$E,'Copy of Raw Data'!R:R,"ERROR",0,1)</f>
        <v>ml</v>
      </c>
      <c r="S131" s="17">
        <f t="shared" si="10"/>
        <v>1.55177514792899</v>
      </c>
      <c r="T131" s="9" t="str">
        <f t="array" ref="T131">_xlfn.IFS(AND(S131&gt;0,S131&lt;=0.05),"0 to 0.05",AND(S131&gt;0.05,S131&lt;=0.1),"0.05 to 0.1",AND(S131&gt;0.1,S131&lt;=0.2),"0.1 to 0.2",AND(S131&gt;0.2,S131&lt;=0.3),"0.2 to 0.3",AND(S131&gt;0.3,S131&lt;=0.4),"0.3 to 0.4",AND(S131&gt;0.4,S131&lt;=0.5),"0.4 to 0.5",AND(S131&gt;0.5,S131&lt;=0.75),"0.5 to 0.75",AND(S131&gt;0.75,S131&lt;=1),"0.75 to 1",AND(S131&gt;1,S131&lt;=2),"1 to 2",AND(S131&gt;2,S131&lt;=3),"2 to 3",AND(S131&gt;3,S131&lt;=4),"3 to 4",AND(S131&gt;4,S131&lt;=5),"4 to 5",AND(S131&gt;5,S131&lt;=10),"5 to 10",S131&gt;10,"10+")</f>
        <v>1 to 2</v>
      </c>
      <c r="U131" s="17"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0.05 to 0.1</v>
      </c>
      <c r="V131" s="17">
        <f t="shared" si="8"/>
        <v>0.0591816029759892</v>
      </c>
      <c r="W131" s="17"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0.05 to 0.1</v>
      </c>
      <c r="X131" s="17">
        <f t="shared" si="9"/>
        <v>0.0524780232644232</v>
      </c>
      <c r="Y131" s="9"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17">
        <f t="array" ref="Z131">_xlfn.IFS(AA131="oz",_xlfn.IFS(R131="oz",Q131,R131="fl oz",Q131*1.04,R131="ml",Q131*0.0338),AA131="fl oz",_xlfn.IFS(R131="oz",Q131/1.04,R131="fl oz",Q131,R131="ml",Q131*0.0338/1.04),AA131="ml",_xlfn.IFS(R131="oz",Q131/0.0338,R131="fl oz",Q131*1.04/0.0338,R131="ml",Q131))</f>
        <v>6.76</v>
      </c>
      <c r="AA131" s="9" t="str">
        <f>_xlfn.XLOOKUP($E131,'Copy of Raw Data'!$E:$E,'Copy of Raw Data'!AA:AA,"ERROR",0,1)</f>
        <v>oz</v>
      </c>
      <c r="AB131" s="9"/>
      <c r="AC131" s="9"/>
      <c r="AD131" s="9"/>
      <c r="AE131" s="9"/>
      <c r="AF131" s="9"/>
    </row>
    <row r="132" hidden="1" spans="1:32">
      <c r="A132" s="9" t="str">
        <f>_xlfn.XLOOKUP($E132,'Copy of Raw Data'!$E:$E,'Copy of Raw Data'!A:A,"ERROR",0,1)</f>
        <v>US</v>
      </c>
      <c r="B132" s="9" t="str">
        <f>_xlfn.XLOOKUP($E132,'Copy of Raw Data'!$E:$E,'Copy of Raw Data'!B:B,"ERROR",0,1)</f>
        <v>Hair Mousses</v>
      </c>
      <c r="C132" s="9" t="str">
        <f>_xlfn.XLOOKUP($E132,'Copy of Raw Data'!$E:$E,'Copy of Raw Data'!C:C,"ERROR",0,1)</f>
        <v>Aunt Jackie's</v>
      </c>
      <c r="D132" s="9" t="str">
        <f>_xlfn.XLOOKUP($E132,'Copy of Raw Data'!$E:$E,'Copy of Raw Data'!D:D,"ERROR",0,1)</f>
        <v>www.amazon.com/dp/B07V5K6LCT</v>
      </c>
      <c r="E132" s="9" t="s">
        <v>505</v>
      </c>
      <c r="F132" s="9" t="str">
        <f>_xlfn.XLOOKUP($E132,'Copy of Raw Data'!$E:$E,'Copy of Raw Data'!F:F,"ERROR",0,1)</f>
        <v>Aunt Jackie's Grapeseed Style and Shine Recipes Frizz Patrol Anti-Poof Setting Hair Mousse, Sets Curly Hair Styles in Place,Purple Fl.Oz 8.5 Ounce</v>
      </c>
      <c r="G132" s="9">
        <f>_xlfn.XLOOKUP($E132,'Copy of Raw Data'!$E:$E,'Copy of Raw Data'!G:G,"ERROR",0,1)</f>
        <v>2466</v>
      </c>
      <c r="H132" s="9">
        <f>_xlfn.XLOOKUP($E132,'Copy of Raw Data'!$E:$E,'Copy of Raw Data'!H:H,"ERROR",0,1)</f>
        <v>22966.34</v>
      </c>
      <c r="I132" s="9">
        <f>_xlfn.XLOOKUP($E132,'Copy of Raw Data'!$E:$E,'Copy of Raw Data'!I:I,"ERROR",0,1)</f>
        <v>0.000952280435837062</v>
      </c>
      <c r="J132" s="9" t="str">
        <f>_xlfn.XLOOKUP($E132,'Copy of Raw Data'!$E:$E,'Copy of Raw Data'!J:J,"ERROR",0,1)</f>
        <v>No</v>
      </c>
      <c r="K132" s="15"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5 to 10</v>
      </c>
      <c r="L132" s="9">
        <f>_xlfn.XLOOKUP($E132,'Copy of Raw Data'!$E:$E,'Copy of Raw Data'!L:L,"ERROR",0,1)</f>
        <v>9.3</v>
      </c>
      <c r="M132" s="15"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10 to 15</v>
      </c>
      <c r="N132" s="9">
        <f>_xlfn.XLOOKUP($E132,'Copy of Raw Data'!$E:$E,'Copy of Raw Data'!N:N,"ERROR",0,1)</f>
        <v>11.12</v>
      </c>
      <c r="O132" s="15"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15% to 20%</v>
      </c>
      <c r="P132" s="16">
        <f t="shared" si="7"/>
        <v>0.163669064748201</v>
      </c>
      <c r="Q132" s="9">
        <f>_xlfn.XLOOKUP($E132,'Copy of Raw Data'!$E:$E,'Copy of Raw Data'!Q:Q,"ERROR",0,1)</f>
        <v>8.5</v>
      </c>
      <c r="R132" s="9" t="str">
        <f>_xlfn.XLOOKUP($E132,'Copy of Raw Data'!$E:$E,'Copy of Raw Data'!R:R,"ERROR",0,1)</f>
        <v>oz</v>
      </c>
      <c r="S132" s="17">
        <f t="shared" si="10"/>
        <v>1.09411764705882</v>
      </c>
      <c r="T132" s="9" t="str">
        <f t="array" ref="T132">_xlfn.IFS(AND(S132&gt;0,S132&lt;=0.05),"0 to 0.05",AND(S132&gt;0.05,S132&lt;=0.1),"0.05 to 0.1",AND(S132&gt;0.1,S132&lt;=0.2),"0.1 to 0.2",AND(S132&gt;0.2,S132&lt;=0.3),"0.2 to 0.3",AND(S132&gt;0.3,S132&lt;=0.4),"0.3 to 0.4",AND(S132&gt;0.4,S132&lt;=0.5),"0.4 to 0.5",AND(S132&gt;0.5,S132&lt;=0.75),"0.5 to 0.75",AND(S132&gt;0.75,S132&lt;=1),"0.75 to 1",AND(S132&gt;1,S132&lt;=2),"1 to 2",AND(S132&gt;2,S132&lt;=3),"2 to 3",AND(S132&gt;3,S132&lt;=4),"3 to 4",AND(S132&gt;4,S132&lt;=5),"4 to 5",AND(S132&gt;5,S132&lt;=10),"5 to 10",S132&gt;10,"10+")</f>
        <v>1 to 2</v>
      </c>
      <c r="U132" s="17"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 to 0.05</v>
      </c>
      <c r="V132" s="17">
        <f t="shared" si="8"/>
        <v>0.0442419781575126</v>
      </c>
      <c r="W132" s="17"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 to 0.05</v>
      </c>
      <c r="X132" s="17">
        <f t="shared" si="9"/>
        <v>0.0370009349698621</v>
      </c>
      <c r="Y132" s="9"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8 to 10</v>
      </c>
      <c r="Z132" s="17">
        <f t="array" ref="Z132">_xlfn.IFS(AA132="oz",_xlfn.IFS(R132="oz",Q132,R132="fl oz",Q132*1.04,R132="ml",Q132*0.0338),AA132="fl oz",_xlfn.IFS(R132="oz",Q132/1.04,R132="fl oz",Q132,R132="ml",Q132*0.0338/1.04),AA132="ml",_xlfn.IFS(R132="oz",Q132/0.0338,R132="fl oz",Q132*1.04/0.0338,R132="ml",Q132))</f>
        <v>8.5</v>
      </c>
      <c r="AA132" s="9" t="str">
        <f>_xlfn.XLOOKUP($E132,'Copy of Raw Data'!$E:$E,'Copy of Raw Data'!AA:AA,"ERROR",0,1)</f>
        <v>oz</v>
      </c>
      <c r="AB132" s="9"/>
      <c r="AC132" s="9"/>
      <c r="AD132" s="9"/>
      <c r="AE132" s="9"/>
      <c r="AF132" s="9"/>
    </row>
    <row r="133" hidden="1" spans="1:32">
      <c r="A133" s="9" t="str">
        <f>_xlfn.XLOOKUP($E133,'Copy of Raw Data'!$E:$E,'Copy of Raw Data'!A:A,"ERROR",0,1)</f>
        <v>US</v>
      </c>
      <c r="B133" s="9" t="str">
        <f>_xlfn.XLOOKUP($E133,'Copy of Raw Data'!$E:$E,'Copy of Raw Data'!B:B,"ERROR",0,1)</f>
        <v>Hair Mousses</v>
      </c>
      <c r="C133" s="9" t="str">
        <f>_xlfn.XLOOKUP($E133,'Copy of Raw Data'!$E:$E,'Copy of Raw Data'!C:C,"ERROR",0,1)</f>
        <v>got2b</v>
      </c>
      <c r="D133" s="9" t="str">
        <f>_xlfn.XLOOKUP($E133,'Copy of Raw Data'!$E:$E,'Copy of Raw Data'!D:D,"ERROR",0,1)</f>
        <v>www.amazon.com/dp/B01MD1XE7N</v>
      </c>
      <c r="E133" s="9" t="s">
        <v>509</v>
      </c>
      <c r="F133" s="9" t="str">
        <f>_xlfn.XLOOKUP($E133,'Copy of Raw Data'!$E:$E,'Copy of Raw Data'!F:F,"ERROR",0,1)</f>
        <v>Got2b Volumaniac Hair Mousse, 8 Ounce</v>
      </c>
      <c r="G133" s="9">
        <f>_xlfn.XLOOKUP($E133,'Copy of Raw Data'!$E:$E,'Copy of Raw Data'!G:G,"ERROR",0,1)</f>
        <v>1505</v>
      </c>
      <c r="H133" s="9">
        <f>_xlfn.XLOOKUP($E133,'Copy of Raw Data'!$E:$E,'Copy of Raw Data'!H:H,"ERROR",0,1)</f>
        <v>22398.93</v>
      </c>
      <c r="I133" s="9">
        <f>_xlfn.XLOOKUP($E133,'Copy of Raw Data'!$E:$E,'Copy of Raw Data'!I:I,"ERROR",0,1)</f>
        <v>0.000949127131642351</v>
      </c>
      <c r="J133" s="9" t="str">
        <f>_xlfn.XLOOKUP($E133,'Copy of Raw Data'!$E:$E,'Copy of Raw Data'!J:J,"ERROR",0,1)</f>
        <v>No</v>
      </c>
      <c r="K133" s="15"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15 to 20</v>
      </c>
      <c r="L133" s="9">
        <f>_xlfn.XLOOKUP($E133,'Copy of Raw Data'!$E:$E,'Copy of Raw Data'!L:L,"ERROR",0,1)</f>
        <v>15.13</v>
      </c>
      <c r="M133" s="15"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15 to 20</v>
      </c>
      <c r="N133" s="9">
        <f>_xlfn.XLOOKUP($E133,'Copy of Raw Data'!$E:$E,'Copy of Raw Data'!N:N,"ERROR",0,1)</f>
        <v>17.67</v>
      </c>
      <c r="O133" s="15"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10% to 15%</v>
      </c>
      <c r="P133" s="16">
        <f t="shared" ref="P133:P196" si="11">(N133-L133)/N133</f>
        <v>0.143746462931522</v>
      </c>
      <c r="Q133" s="9">
        <f>_xlfn.XLOOKUP($E133,'Copy of Raw Data'!$E:$E,'Copy of Raw Data'!Q:Q,"ERROR",0,1)</f>
        <v>8</v>
      </c>
      <c r="R133" s="9" t="str">
        <f>_xlfn.XLOOKUP($E133,'Copy of Raw Data'!$E:$E,'Copy of Raw Data'!R:R,"ERROR",0,1)</f>
        <v>oz</v>
      </c>
      <c r="S133" s="17">
        <f t="shared" si="10"/>
        <v>1.89125</v>
      </c>
      <c r="T133" s="9" t="str">
        <f t="array" ref="T133">_xlfn.IFS(AND(S133&gt;0,S133&lt;=0.05),"0 to 0.05",AND(S133&gt;0.05,S133&lt;=0.1),"0.05 to 0.1",AND(S133&gt;0.1,S133&lt;=0.2),"0.1 to 0.2",AND(S133&gt;0.2,S133&lt;=0.3),"0.2 to 0.3",AND(S133&gt;0.3,S133&lt;=0.4),"0.3 to 0.4",AND(S133&gt;0.4,S133&lt;=0.5),"0.4 to 0.5",AND(S133&gt;0.5,S133&lt;=0.75),"0.5 to 0.75",AND(S133&gt;0.75,S133&lt;=1),"0.75 to 1",AND(S133&gt;1,S133&lt;=2),"1 to 2",AND(S133&gt;2,S133&lt;=3),"2 to 3",AND(S133&gt;3,S133&lt;=4),"3 to 4",AND(S133&gt;4,S133&lt;=5),"4 to 5",AND(S133&gt;5,S133&lt;=10),"5 to 10",S133&gt;10,"10+")</f>
        <v>1 to 2</v>
      </c>
      <c r="U133" s="17"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0.05 to 0.1</v>
      </c>
      <c r="V133" s="17">
        <f t="shared" ref="V133:V196" si="12">N133/($Z133*29.57)</f>
        <v>0.0746956374704092</v>
      </c>
      <c r="W133" s="17"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0.05 to 0.1</v>
      </c>
      <c r="X133" s="17">
        <f t="shared" ref="X133:X196" si="13">L133/($Z133*29.57)</f>
        <v>0.0639584037876226</v>
      </c>
      <c r="Y133" s="9"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6 to 8</v>
      </c>
      <c r="Z133" s="17">
        <f t="array" ref="Z133">_xlfn.IFS(AA133="oz",_xlfn.IFS(R133="oz",Q133,R133="fl oz",Q133*1.04,R133="ml",Q133*0.0338),AA133="fl oz",_xlfn.IFS(R133="oz",Q133/1.04,R133="fl oz",Q133,R133="ml",Q133*0.0338/1.04),AA133="ml",_xlfn.IFS(R133="oz",Q133/0.0338,R133="fl oz",Q133*1.04/0.0338,R133="ml",Q133))</f>
        <v>8</v>
      </c>
      <c r="AA133" s="9" t="str">
        <f>_xlfn.XLOOKUP($E133,'Copy of Raw Data'!$E:$E,'Copy of Raw Data'!AA:AA,"ERROR",0,1)</f>
        <v>oz</v>
      </c>
      <c r="AB133" s="9"/>
      <c r="AC133" s="9"/>
      <c r="AD133" s="9"/>
      <c r="AE133" s="9"/>
      <c r="AF133" s="9"/>
    </row>
    <row r="134" hidden="1" spans="1:32">
      <c r="A134" s="9" t="str">
        <f>_xlfn.XLOOKUP($E134,'Copy of Raw Data'!$E:$E,'Copy of Raw Data'!A:A,"ERROR",0,1)</f>
        <v>US</v>
      </c>
      <c r="B134" s="9" t="str">
        <f>_xlfn.XLOOKUP($E134,'Copy of Raw Data'!$E:$E,'Copy of Raw Data'!B:B,"ERROR",0,1)</f>
        <v>Hair Mousses</v>
      </c>
      <c r="C134" s="9" t="str">
        <f>_xlfn.XLOOKUP($E134,'Copy of Raw Data'!$E:$E,'Copy of Raw Data'!C:C,"ERROR",0,1)</f>
        <v>TRESemmé</v>
      </c>
      <c r="D134" s="9" t="str">
        <f>_xlfn.XLOOKUP($E134,'Copy of Raw Data'!$E:$E,'Copy of Raw Data'!D:D,"ERROR",0,1)</f>
        <v>www.amazon.com/dp/B098J83CGD</v>
      </c>
      <c r="E134" s="9" t="s">
        <v>512</v>
      </c>
      <c r="F134" s="9" t="str">
        <f>_xlfn.XLOOKUP($E134,'Copy of Raw Data'!$E:$E,'Copy of Raw Data'!F:F,"ERROR",0,1)</f>
        <v>TRESemmé Extra Hold Volumizing Mousse Pack of 6 For All-Day Humidity Resistance 10.5 oz</v>
      </c>
      <c r="G134" s="9">
        <f>_xlfn.XLOOKUP($E134,'Copy of Raw Data'!$E:$E,'Copy of Raw Data'!G:G,"ERROR",0,1)</f>
        <v>574</v>
      </c>
      <c r="H134" s="9">
        <f>_xlfn.XLOOKUP($E134,'Copy of Raw Data'!$E:$E,'Copy of Raw Data'!H:H,"ERROR",0,1)</f>
        <v>22324.76</v>
      </c>
      <c r="I134" s="9">
        <f>_xlfn.XLOOKUP($E134,'Copy of Raw Data'!$E:$E,'Copy of Raw Data'!I:I,"ERROR",0,1)</f>
        <v>0.000915978536784376</v>
      </c>
      <c r="J134" s="9" t="str">
        <f>_xlfn.XLOOKUP($E134,'Copy of Raw Data'!$E:$E,'Copy of Raw Data'!J:J,"ERROR",0,1)</f>
        <v>No</v>
      </c>
      <c r="K134" s="15"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30 to 40</v>
      </c>
      <c r="L134" s="9">
        <f>_xlfn.XLOOKUP($E134,'Copy of Raw Data'!$E:$E,'Copy of Raw Data'!L:L,"ERROR",0,1)</f>
        <v>38.53</v>
      </c>
      <c r="M134" s="15"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40 to 50</v>
      </c>
      <c r="N134" s="9">
        <f>_xlfn.XLOOKUP($E134,'Copy of Raw Data'!$E:$E,'Copy of Raw Data'!N:N,"ERROR",0,1)</f>
        <v>47.6</v>
      </c>
      <c r="O134" s="15"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15% to 20%</v>
      </c>
      <c r="P134" s="16">
        <f t="shared" si="11"/>
        <v>0.190546218487395</v>
      </c>
      <c r="Q134" s="9">
        <f>_xlfn.XLOOKUP($E134,'Copy of Raw Data'!$E:$E,'Copy of Raw Data'!Q:Q,"ERROR",0,1)</f>
        <v>63</v>
      </c>
      <c r="R134" s="9" t="str">
        <f>_xlfn.XLOOKUP($E134,'Copy of Raw Data'!$E:$E,'Copy of Raw Data'!R:R,"ERROR",0,1)</f>
        <v>oz</v>
      </c>
      <c r="S134" s="17">
        <f t="shared" si="10"/>
        <v>0.611587301587302</v>
      </c>
      <c r="T134" s="9" t="str">
        <f t="array" ref="T134">_xlfn.IFS(AND(S134&gt;0,S134&lt;=0.05),"0 to 0.05",AND(S134&gt;0.05,S134&lt;=0.1),"0.05 to 0.1",AND(S134&gt;0.1,S134&lt;=0.2),"0.1 to 0.2",AND(S134&gt;0.2,S134&lt;=0.3),"0.2 to 0.3",AND(S134&gt;0.3,S134&lt;=0.4),"0.3 to 0.4",AND(S134&gt;0.4,S134&lt;=0.5),"0.4 to 0.5",AND(S134&gt;0.5,S134&lt;=0.75),"0.5 to 0.75",AND(S134&gt;0.75,S134&lt;=1),"0.75 to 1",AND(S134&gt;1,S134&lt;=2),"1 to 2",AND(S134&gt;2,S134&lt;=3),"2 to 3",AND(S134&gt;3,S134&lt;=4),"3 to 4",AND(S134&gt;4,S134&lt;=5),"4 to 5",AND(S134&gt;5,S134&lt;=10),"5 to 10",S134&gt;10,"10+")</f>
        <v>0.5 to 0.75</v>
      </c>
      <c r="U134" s="17"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7">
        <f t="shared" si="12"/>
        <v>0.0255514222372525</v>
      </c>
      <c r="W134" s="17"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7">
        <f t="shared" si="13"/>
        <v>0.0206826953529693</v>
      </c>
      <c r="Y134" s="9"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50+</v>
      </c>
      <c r="Z134" s="17">
        <f t="array" ref="Z134">_xlfn.IFS(AA134="oz",_xlfn.IFS(R134="oz",Q134,R134="fl oz",Q134*1.04,R134="ml",Q134*0.0338),AA134="fl oz",_xlfn.IFS(R134="oz",Q134/1.04,R134="fl oz",Q134,R134="ml",Q134*0.0338/1.04),AA134="ml",_xlfn.IFS(R134="oz",Q134/0.0338,R134="fl oz",Q134*1.04/0.0338,R134="ml",Q134))</f>
        <v>63</v>
      </c>
      <c r="AA134" s="9" t="str">
        <f>_xlfn.XLOOKUP($E134,'Copy of Raw Data'!$E:$E,'Copy of Raw Data'!AA:AA,"ERROR",0,1)</f>
        <v>oz</v>
      </c>
      <c r="AB134" s="9"/>
      <c r="AC134" s="9"/>
      <c r="AD134" s="9"/>
      <c r="AE134" s="9"/>
      <c r="AF134" s="9"/>
    </row>
    <row r="135" hidden="1" spans="1:32">
      <c r="A135" s="9" t="str">
        <f>_xlfn.XLOOKUP($E135,'Copy of Raw Data'!$E:$E,'Copy of Raw Data'!A:A,"ERROR",0,1)</f>
        <v>US</v>
      </c>
      <c r="B135" s="9" t="str">
        <f>_xlfn.XLOOKUP($E135,'Copy of Raw Data'!$E:$E,'Copy of Raw Data'!B:B,"ERROR",0,1)</f>
        <v>Hair Mousses</v>
      </c>
      <c r="C135" s="9" t="str">
        <f>_xlfn.XLOOKUP($E135,'Copy of Raw Data'!$E:$E,'Copy of Raw Data'!C:C,"ERROR",0,1)</f>
        <v>condition 3-in-1</v>
      </c>
      <c r="D135" s="9" t="str">
        <f>_xlfn.XLOOKUP($E135,'Copy of Raw Data'!$E:$E,'Copy of Raw Data'!D:D,"ERROR",0,1)</f>
        <v>www.amazon.com/dp/B01MTQ9TEP</v>
      </c>
      <c r="E135" s="9" t="s">
        <v>516</v>
      </c>
      <c r="F135" s="9" t="str">
        <f>_xlfn.XLOOKUP($E135,'Copy of Raw Data'!$E:$E,'Copy of Raw Data'!F:F,"ERROR",0,1)</f>
        <v>CONDITION 3 IN 1, Mousse, Maximum Hold, 6 oz, (3 Pack)</v>
      </c>
      <c r="G135" s="9">
        <f>_xlfn.XLOOKUP($E135,'Copy of Raw Data'!$E:$E,'Copy of Raw Data'!G:G,"ERROR",0,1)</f>
        <v>1145</v>
      </c>
      <c r="H135" s="9">
        <f>_xlfn.XLOOKUP($E135,'Copy of Raw Data'!$E:$E,'Copy of Raw Data'!H:H,"ERROR",0,1)</f>
        <v>21545.06</v>
      </c>
      <c r="I135" s="9">
        <f>_xlfn.XLOOKUP($E135,'Copy of Raw Data'!$E:$E,'Copy of Raw Data'!I:I,"ERROR",0,1)</f>
        <v>0.000893005799537348</v>
      </c>
      <c r="J135" s="9" t="str">
        <f>_xlfn.XLOOKUP($E135,'Copy of Raw Data'!$E:$E,'Copy of Raw Data'!J:J,"ERROR",0,1)</f>
        <v>No</v>
      </c>
      <c r="K135" s="15"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15 to 20</v>
      </c>
      <c r="L135" s="9">
        <f>_xlfn.XLOOKUP($E135,'Copy of Raw Data'!$E:$E,'Copy of Raw Data'!L:L,"ERROR",0,1)</f>
        <v>18.83</v>
      </c>
      <c r="M135" s="15"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15 to 20</v>
      </c>
      <c r="N135" s="9">
        <f>_xlfn.XLOOKUP($E135,'Copy of Raw Data'!$E:$E,'Copy of Raw Data'!N:N,"ERROR",0,1)</f>
        <v>19.78</v>
      </c>
      <c r="O135" s="15"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4% to 6%</v>
      </c>
      <c r="P135" s="16">
        <f t="shared" si="11"/>
        <v>0.0480283114256826</v>
      </c>
      <c r="Q135" s="9">
        <f>_xlfn.XLOOKUP($E135,'Copy of Raw Data'!$E:$E,'Copy of Raw Data'!Q:Q,"ERROR",0,1)</f>
        <v>18</v>
      </c>
      <c r="R135" s="9" t="str">
        <f>_xlfn.XLOOKUP($E135,'Copy of Raw Data'!$E:$E,'Copy of Raw Data'!R:R,"ERROR",0,1)</f>
        <v>oz</v>
      </c>
      <c r="S135" s="17">
        <f t="shared" si="10"/>
        <v>1.04611111111111</v>
      </c>
      <c r="T135" s="9" t="str">
        <f t="array" ref="T135">_xlfn.IFS(AND(S135&gt;0,S135&lt;=0.05),"0 to 0.05",AND(S135&gt;0.05,S135&lt;=0.1),"0.05 to 0.1",AND(S135&gt;0.1,S135&lt;=0.2),"0.1 to 0.2",AND(S135&gt;0.2,S135&lt;=0.3),"0.2 to 0.3",AND(S135&gt;0.3,S135&lt;=0.4),"0.3 to 0.4",AND(S135&gt;0.4,S135&lt;=0.5),"0.4 to 0.5",AND(S135&gt;0.5,S135&lt;=0.75),"0.5 to 0.75",AND(S135&gt;0.75,S135&lt;=1),"0.75 to 1",AND(S135&gt;1,S135&lt;=2),"1 to 2",AND(S135&gt;2,S135&lt;=3),"2 to 3",AND(S135&gt;3,S135&lt;=4),"3 to 4",AND(S135&gt;4,S135&lt;=5),"4 to 5",AND(S135&gt;5,S135&lt;=10),"5 to 10",S135&gt;10,"10+")</f>
        <v>1 to 2</v>
      </c>
      <c r="U135" s="17"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 to 0.05</v>
      </c>
      <c r="V135" s="17">
        <f t="shared" si="12"/>
        <v>0.0371622891068275</v>
      </c>
      <c r="W135" s="17"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 to 0.05</v>
      </c>
      <c r="X135" s="17">
        <f t="shared" si="13"/>
        <v>0.0353774471123135</v>
      </c>
      <c r="Y135" s="9"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15 to 20</v>
      </c>
      <c r="Z135" s="17">
        <f t="array" ref="Z135">_xlfn.IFS(AA135="oz",_xlfn.IFS(R135="oz",Q135,R135="fl oz",Q135*1.04,R135="ml",Q135*0.0338),AA135="fl oz",_xlfn.IFS(R135="oz",Q135/1.04,R135="fl oz",Q135,R135="ml",Q135*0.0338/1.04),AA135="ml",_xlfn.IFS(R135="oz",Q135/0.0338,R135="fl oz",Q135*1.04/0.0338,R135="ml",Q135))</f>
        <v>18</v>
      </c>
      <c r="AA135" s="9" t="str">
        <f>_xlfn.XLOOKUP($E135,'Copy of Raw Data'!$E:$E,'Copy of Raw Data'!AA:AA,"ERROR",0,1)</f>
        <v>oz</v>
      </c>
      <c r="AB135" s="9"/>
      <c r="AC135" s="9"/>
      <c r="AD135" s="9"/>
      <c r="AE135" s="9"/>
      <c r="AF135" s="9"/>
    </row>
    <row r="136" hidden="1" spans="1:32">
      <c r="A136" s="9" t="str">
        <f>_xlfn.XLOOKUP($E136,'Copy of Raw Data'!$E:$E,'Copy of Raw Data'!A:A,"ERROR",0,1)</f>
        <v>US</v>
      </c>
      <c r="B136" s="9" t="str">
        <f>_xlfn.XLOOKUP($E136,'Copy of Raw Data'!$E:$E,'Copy of Raw Data'!B:B,"ERROR",0,1)</f>
        <v>Hair Mousses</v>
      </c>
      <c r="C136" s="9" t="str">
        <f>_xlfn.XLOOKUP($E136,'Copy of Raw Data'!$E:$E,'Copy of Raw Data'!C:C,"ERROR",0,1)</f>
        <v>aunt jackie's</v>
      </c>
      <c r="D136" s="9" t="str">
        <f>_xlfn.XLOOKUP($E136,'Copy of Raw Data'!$E:$E,'Copy of Raw Data'!D:D,"ERROR",0,1)</f>
        <v>www.amazon.com/dp/B07V4GNL7S</v>
      </c>
      <c r="E136" s="9" t="s">
        <v>519</v>
      </c>
      <c r="F136" s="9" t="str">
        <f>_xlfn.XLOOKUP($E136,'Copy of Raw Data'!$E:$E,'Copy of Raw Data'!F:F,"ERROR",0,1)</f>
        <v>Aunt Jackie's Grapeseed Style and Shine Recipes Slicked Flexible Hair Styling Glue, Superior Hold, 4 Ounce</v>
      </c>
      <c r="G136" s="9">
        <f>_xlfn.XLOOKUP($E136,'Copy of Raw Data'!$E:$E,'Copy of Raw Data'!G:G,"ERROR",0,1)</f>
        <v>2247</v>
      </c>
      <c r="H136" s="9">
        <f>_xlfn.XLOOKUP($E136,'Copy of Raw Data'!$E:$E,'Copy of Raw Data'!H:H,"ERROR",0,1)</f>
        <v>21004.71</v>
      </c>
      <c r="I136" s="9">
        <f>_xlfn.XLOOKUP($E136,'Copy of Raw Data'!$E:$E,'Copy of Raw Data'!I:I,"ERROR",0,1)</f>
        <v>0.00085706484901659</v>
      </c>
      <c r="J136" s="9" t="str">
        <f>_xlfn.XLOOKUP($E136,'Copy of Raw Data'!$E:$E,'Copy of Raw Data'!J:J,"ERROR",0,1)</f>
        <v>No</v>
      </c>
      <c r="K136" s="15"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5 to 10</v>
      </c>
      <c r="L136" s="9">
        <f>_xlfn.XLOOKUP($E136,'Copy of Raw Data'!$E:$E,'Copy of Raw Data'!L:L,"ERROR",0,1)</f>
        <v>9.34</v>
      </c>
      <c r="M136" s="15"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5 to 10</v>
      </c>
      <c r="N136" s="9">
        <f>_xlfn.XLOOKUP($E136,'Copy of Raw Data'!$E:$E,'Copy of Raw Data'!N:N,"ERROR",0,1)</f>
        <v>9.34</v>
      </c>
      <c r="O136" s="15"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No Discount</v>
      </c>
      <c r="P136" s="16">
        <f t="shared" si="11"/>
        <v>0</v>
      </c>
      <c r="Q136" s="9">
        <f>_xlfn.XLOOKUP($E136,'Copy of Raw Data'!$E:$E,'Copy of Raw Data'!Q:Q,"ERROR",0,1)</f>
        <v>4</v>
      </c>
      <c r="R136" s="9" t="str">
        <f>_xlfn.XLOOKUP($E136,'Copy of Raw Data'!$E:$E,'Copy of Raw Data'!R:R,"ERROR",0,1)</f>
        <v>oz</v>
      </c>
      <c r="S136" s="17">
        <f t="shared" si="10"/>
        <v>2.335</v>
      </c>
      <c r="T136" s="9" t="str">
        <f t="array" ref="T136">_xlfn.IFS(AND(S136&gt;0,S136&lt;=0.05),"0 to 0.05",AND(S136&gt;0.05,S136&lt;=0.1),"0.05 to 0.1",AND(S136&gt;0.1,S136&lt;=0.2),"0.1 to 0.2",AND(S136&gt;0.2,S136&lt;=0.3),"0.2 to 0.3",AND(S136&gt;0.3,S136&lt;=0.4),"0.3 to 0.4",AND(S136&gt;0.4,S136&lt;=0.5),"0.4 to 0.5",AND(S136&gt;0.5,S136&lt;=0.75),"0.5 to 0.75",AND(S136&gt;0.75,S136&lt;=1),"0.75 to 1",AND(S136&gt;1,S136&lt;=2),"1 to 2",AND(S136&gt;2,S136&lt;=3),"2 to 3",AND(S136&gt;3,S136&lt;=4),"3 to 4",AND(S136&gt;4,S136&lt;=5),"4 to 5",AND(S136&gt;5,S136&lt;=10),"5 to 10",S136&gt;10,"10+")</f>
        <v>2 to 3</v>
      </c>
      <c r="U136" s="17"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0.05 to 0.1</v>
      </c>
      <c r="V136" s="17">
        <f t="shared" si="12"/>
        <v>0.0789651673993913</v>
      </c>
      <c r="W136" s="17"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0.05 to 0.1</v>
      </c>
      <c r="X136" s="17">
        <f t="shared" si="13"/>
        <v>0.0789651673993913</v>
      </c>
      <c r="Y136" s="9"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2 to 4</v>
      </c>
      <c r="Z136" s="17">
        <f t="array" ref="Z136">_xlfn.IFS(AA136="oz",_xlfn.IFS(R136="oz",Q136,R136="fl oz",Q136*1.04,R136="ml",Q136*0.0338),AA136="fl oz",_xlfn.IFS(R136="oz",Q136/1.04,R136="fl oz",Q136,R136="ml",Q136*0.0338/1.04),AA136="ml",_xlfn.IFS(R136="oz",Q136/0.0338,R136="fl oz",Q136*1.04/0.0338,R136="ml",Q136))</f>
        <v>4</v>
      </c>
      <c r="AA136" s="9" t="str">
        <f>_xlfn.XLOOKUP($E136,'Copy of Raw Data'!$E:$E,'Copy of Raw Data'!AA:AA,"ERROR",0,1)</f>
        <v>oz</v>
      </c>
      <c r="AB136" s="9"/>
      <c r="AC136" s="9"/>
      <c r="AD136" s="9"/>
      <c r="AE136" s="9"/>
      <c r="AF136" s="9"/>
    </row>
    <row r="137" hidden="1" spans="1:32">
      <c r="A137" s="9" t="str">
        <f>_xlfn.XLOOKUP($E137,'Copy of Raw Data'!$E:$E,'Copy of Raw Data'!A:A,"ERROR",0,1)</f>
        <v>US</v>
      </c>
      <c r="B137" s="9" t="str">
        <f>_xlfn.XLOOKUP($E137,'Copy of Raw Data'!$E:$E,'Copy of Raw Data'!B:B,"ERROR",0,1)</f>
        <v>Hair Mousses</v>
      </c>
      <c r="C137" s="9" t="str">
        <f>_xlfn.XLOOKUP($E137,'Copy of Raw Data'!$E:$E,'Copy of Raw Data'!C:C,"ERROR",0,1)</f>
        <v>PATTERN</v>
      </c>
      <c r="D137" s="9" t="str">
        <f>_xlfn.XLOOKUP($E137,'Copy of Raw Data'!$E:$E,'Copy of Raw Data'!D:D,"ERROR",0,1)</f>
        <v>www.amazon.com/dp/B0C1HFRJFJ</v>
      </c>
      <c r="E137" s="9" t="s">
        <v>522</v>
      </c>
      <c r="F137" s="9" t="str">
        <f>_xlfn.XLOOKUP($E137,'Copy of Raw Data'!$E:$E,'Copy of Raw Data'!F:F,"ERROR",0,1)</f>
        <v>PATTERN Beauty by Tracee Ellis Ross Mini Curl Mousse 4 oz. - Volume and Hold for Curly Hair 3a-4c, Travel Size</v>
      </c>
      <c r="G137" s="9">
        <f>_xlfn.XLOOKUP($E137,'Copy of Raw Data'!$E:$E,'Copy of Raw Data'!G:G,"ERROR",0,1)</f>
        <v>1503</v>
      </c>
      <c r="H137" s="9">
        <f>_xlfn.XLOOKUP($E137,'Copy of Raw Data'!$E:$E,'Copy of Raw Data'!H:H,"ERROR",0,1)</f>
        <v>20159.33</v>
      </c>
      <c r="I137" s="9">
        <f>_xlfn.XLOOKUP($E137,'Copy of Raw Data'!$E:$E,'Copy of Raw Data'!I:I,"ERROR",0,1)</f>
        <v>0.00079772984205547</v>
      </c>
      <c r="J137" s="9" t="str">
        <f>_xlfn.XLOOKUP($E137,'Copy of Raw Data'!$E:$E,'Copy of Raw Data'!J:J,"ERROR",0,1)</f>
        <v>No</v>
      </c>
      <c r="K137" s="15"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10 to 15</v>
      </c>
      <c r="L137" s="9">
        <f>_xlfn.XLOOKUP($E137,'Copy of Raw Data'!$E:$E,'Copy of Raw Data'!L:L,"ERROR",0,1)</f>
        <v>13.5</v>
      </c>
      <c r="M137" s="15"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10 to 15</v>
      </c>
      <c r="N137" s="9">
        <f>_xlfn.XLOOKUP($E137,'Copy of Raw Data'!$E:$E,'Copy of Raw Data'!N:N,"ERROR",0,1)</f>
        <v>13.63</v>
      </c>
      <c r="O137" s="15"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0% to 2%</v>
      </c>
      <c r="P137" s="16">
        <f t="shared" si="11"/>
        <v>0.00953778429933975</v>
      </c>
      <c r="Q137" s="9">
        <f>_xlfn.XLOOKUP($E137,'Copy of Raw Data'!$E:$E,'Copy of Raw Data'!Q:Q,"ERROR",0,1)</f>
        <v>4</v>
      </c>
      <c r="R137" s="9" t="str">
        <f>_xlfn.XLOOKUP($E137,'Copy of Raw Data'!$E:$E,'Copy of Raw Data'!R:R,"ERROR",0,1)</f>
        <v>oz</v>
      </c>
      <c r="S137" s="17">
        <f t="shared" si="10"/>
        <v>3.375</v>
      </c>
      <c r="T137" s="9" t="str">
        <f t="array" ref="T137">_xlfn.IFS(AND(S137&gt;0,S137&lt;=0.05),"0 to 0.05",AND(S137&gt;0.05,S137&lt;=0.1),"0.05 to 0.1",AND(S137&gt;0.1,S137&lt;=0.2),"0.1 to 0.2",AND(S137&gt;0.2,S137&lt;=0.3),"0.2 to 0.3",AND(S137&gt;0.3,S137&lt;=0.4),"0.3 to 0.4",AND(S137&gt;0.4,S137&lt;=0.5),"0.4 to 0.5",AND(S137&gt;0.5,S137&lt;=0.75),"0.5 to 0.75",AND(S137&gt;0.75,S137&lt;=1),"0.75 to 1",AND(S137&gt;1,S137&lt;=2),"1 to 2",AND(S137&gt;2,S137&lt;=3),"2 to 3",AND(S137&gt;3,S137&lt;=4),"3 to 4",AND(S137&gt;4,S137&lt;=5),"4 to 5",AND(S137&gt;5,S137&lt;=10),"5 to 10",S137&gt;10,"10+")</f>
        <v>3 to 4</v>
      </c>
      <c r="U137" s="17"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0.1 to 0.2</v>
      </c>
      <c r="V137" s="17">
        <f t="shared" si="12"/>
        <v>0.115235035508962</v>
      </c>
      <c r="W137" s="17"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0.1 to 0.2</v>
      </c>
      <c r="X137" s="17">
        <f t="shared" si="13"/>
        <v>0.114135948596551</v>
      </c>
      <c r="Y137" s="9"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2 to 4</v>
      </c>
      <c r="Z137" s="17">
        <f t="array" ref="Z137">_xlfn.IFS(AA137="oz",_xlfn.IFS(R137="oz",Q137,R137="fl oz",Q137*1.04,R137="ml",Q137*0.0338),AA137="fl oz",_xlfn.IFS(R137="oz",Q137/1.04,R137="fl oz",Q137,R137="ml",Q137*0.0338/1.04),AA137="ml",_xlfn.IFS(R137="oz",Q137/0.0338,R137="fl oz",Q137*1.04/0.0338,R137="ml",Q137))</f>
        <v>4</v>
      </c>
      <c r="AA137" s="9" t="str">
        <f>_xlfn.XLOOKUP($E137,'Copy of Raw Data'!$E:$E,'Copy of Raw Data'!AA:AA,"ERROR",0,1)</f>
        <v>oz</v>
      </c>
      <c r="AB137" s="9"/>
      <c r="AC137" s="9"/>
      <c r="AD137" s="9"/>
      <c r="AE137" s="9"/>
      <c r="AF137" s="9"/>
    </row>
    <row r="138" hidden="1" spans="1:32">
      <c r="A138" s="9" t="str">
        <f>_xlfn.XLOOKUP($E138,'Copy of Raw Data'!$E:$E,'Copy of Raw Data'!A:A,"ERROR",0,1)</f>
        <v>US</v>
      </c>
      <c r="B138" s="9" t="str">
        <f>_xlfn.XLOOKUP($E138,'Copy of Raw Data'!$E:$E,'Copy of Raw Data'!B:B,"ERROR",0,1)</f>
        <v>Hair Mousses</v>
      </c>
      <c r="C138" s="9" t="str">
        <f>_xlfn.XLOOKUP($E138,'Copy of Raw Data'!$E:$E,'Copy of Raw Data'!C:C,"ERROR",0,1)</f>
        <v>Herbal Essences</v>
      </c>
      <c r="D138" s="9" t="str">
        <f>_xlfn.XLOOKUP($E138,'Copy of Raw Data'!$E:$E,'Copy of Raw Data'!D:D,"ERROR",0,1)</f>
        <v>www.amazon.com/dp/B00G4ELREY</v>
      </c>
      <c r="E138" s="9" t="s">
        <v>525</v>
      </c>
      <c r="F138" s="9" t="str">
        <f>_xlfn.XLOOKUP($E138,'Copy of Raw Data'!$E:$E,'Copy of Raw Data'!F:F,"ERROR",0,1)</f>
        <v>Herbal Essences Body Envy Volumizing Mousse 6.8 oz ( Pack of 3)</v>
      </c>
      <c r="G138" s="9">
        <f>_xlfn.XLOOKUP($E138,'Copy of Raw Data'!$E:$E,'Copy of Raw Data'!G:G,"ERROR",0,1)</f>
        <v>1259</v>
      </c>
      <c r="H138" s="9">
        <f>_xlfn.XLOOKUP($E138,'Copy of Raw Data'!$E:$E,'Copy of Raw Data'!H:H,"ERROR",0,1)</f>
        <v>18763.69</v>
      </c>
      <c r="I138" s="9">
        <f>_xlfn.XLOOKUP($E138,'Copy of Raw Data'!$E:$E,'Copy of Raw Data'!I:I,"ERROR",0,1)</f>
        <v>0.000780925115763932</v>
      </c>
      <c r="J138" s="9" t="str">
        <f>_xlfn.XLOOKUP($E138,'Copy of Raw Data'!$E:$E,'Copy of Raw Data'!J:J,"ERROR",0,1)</f>
        <v>No</v>
      </c>
      <c r="K138" s="15"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15 to 20</v>
      </c>
      <c r="L138" s="9">
        <f>_xlfn.XLOOKUP($E138,'Copy of Raw Data'!$E:$E,'Copy of Raw Data'!L:L,"ERROR",0,1)</f>
        <v>15.02</v>
      </c>
      <c r="M138" s="15"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 to 20</v>
      </c>
      <c r="N138" s="9">
        <f>_xlfn.XLOOKUP($E138,'Copy of Raw Data'!$E:$E,'Copy of Raw Data'!N:N,"ERROR",0,1)</f>
        <v>16.12</v>
      </c>
      <c r="O138" s="15"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6% to 8%</v>
      </c>
      <c r="P138" s="16">
        <f t="shared" si="11"/>
        <v>0.0682382133995038</v>
      </c>
      <c r="Q138" s="9">
        <f>_xlfn.XLOOKUP($E138,'Copy of Raw Data'!$E:$E,'Copy of Raw Data'!Q:Q,"ERROR",0,1)</f>
        <v>19.2</v>
      </c>
      <c r="R138" s="9" t="str">
        <f>_xlfn.XLOOKUP($E138,'Copy of Raw Data'!$E:$E,'Copy of Raw Data'!R:R,"ERROR",0,1)</f>
        <v>oz</v>
      </c>
      <c r="S138" s="17">
        <f t="shared" si="10"/>
        <v>0.782291666666666</v>
      </c>
      <c r="T138" s="9" t="str">
        <f t="array" ref="T138">_xlfn.IFS(AND(S138&gt;0,S138&lt;=0.05),"0 to 0.05",AND(S138&gt;0.05,S138&lt;=0.1),"0.05 to 0.1",AND(S138&gt;0.1,S138&lt;=0.2),"0.1 to 0.2",AND(S138&gt;0.2,S138&lt;=0.3),"0.2 to 0.3",AND(S138&gt;0.3,S138&lt;=0.4),"0.3 to 0.4",AND(S138&gt;0.4,S138&lt;=0.5),"0.4 to 0.5",AND(S138&gt;0.5,S138&lt;=0.75),"0.5 to 0.75",AND(S138&gt;0.75,S138&lt;=1),"0.75 to 1",AND(S138&gt;1,S138&lt;=2),"1 to 2",AND(S138&gt;2,S138&lt;=3),"2 to 3",AND(S138&gt;3,S138&lt;=4),"3 to 4",AND(S138&gt;4,S138&lt;=5),"4 to 5",AND(S138&gt;5,S138&lt;=10),"5 to 10",S138&gt;10,"10+")</f>
        <v>0.75 to 1</v>
      </c>
      <c r="U138" s="17"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 to 0.05</v>
      </c>
      <c r="V138" s="17">
        <f t="shared" si="12"/>
        <v>0.0283930785706234</v>
      </c>
      <c r="W138" s="17"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 to 0.05</v>
      </c>
      <c r="X138" s="17">
        <f t="shared" si="13"/>
        <v>0.0264555856160523</v>
      </c>
      <c r="Y138" s="9"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15 to 20</v>
      </c>
      <c r="Z138" s="17">
        <f t="array" ref="Z138">_xlfn.IFS(AA138="oz",_xlfn.IFS(R138="oz",Q138,R138="fl oz",Q138*1.04,R138="ml",Q138*0.0338),AA138="fl oz",_xlfn.IFS(R138="oz",Q138/1.04,R138="fl oz",Q138,R138="ml",Q138*0.0338/1.04),AA138="ml",_xlfn.IFS(R138="oz",Q138/0.0338,R138="fl oz",Q138*1.04/0.0338,R138="ml",Q138))</f>
        <v>19.2</v>
      </c>
      <c r="AA138" s="9" t="str">
        <f>_xlfn.XLOOKUP($E138,'Copy of Raw Data'!$E:$E,'Copy of Raw Data'!AA:AA,"ERROR",0,1)</f>
        <v>oz</v>
      </c>
      <c r="AB138" s="9"/>
      <c r="AC138" s="9"/>
      <c r="AD138" s="9"/>
      <c r="AE138" s="9"/>
      <c r="AF138" s="9"/>
    </row>
    <row r="139" hidden="1" spans="1:32">
      <c r="A139" s="9" t="str">
        <f>_xlfn.XLOOKUP($E139,'Copy of Raw Data'!$E:$E,'Copy of Raw Data'!A:A,"ERROR",0,1)</f>
        <v>US</v>
      </c>
      <c r="B139" s="9" t="str">
        <f>_xlfn.XLOOKUP($E139,'Copy of Raw Data'!$E:$E,'Copy of Raw Data'!B:B,"ERROR",0,1)</f>
        <v>Hair Mousses</v>
      </c>
      <c r="C139" s="9" t="str">
        <f>_xlfn.XLOOKUP($E139,'Copy of Raw Data'!$E:$E,'Copy of Raw Data'!C:C,"ERROR",0,1)</f>
        <v>Kristin Ess</v>
      </c>
      <c r="D139" s="9" t="str">
        <f>_xlfn.XLOOKUP($E139,'Copy of Raw Data'!$E:$E,'Copy of Raw Data'!D:D,"ERROR",0,1)</f>
        <v>www.amazon.com/dp/B075RL4DLN</v>
      </c>
      <c r="E139" s="9" t="s">
        <v>529</v>
      </c>
      <c r="F139" s="9" t="str">
        <f>_xlfn.XLOOKUP($E139,'Copy of Raw Data'!$E:$E,'Copy of Raw Data'!F:F,"ERROR",0,1)</f>
        <v>Kristin Ess Hair Instant Lift Volumizing Mousse with Castor Oil - Boosts Volume + Thickens, Body Building, Lasting Hold, Non-Sticky, For Curly, Wavy + Straight Hair, 8.1 Oz (Pack of 1)</v>
      </c>
      <c r="G139" s="9">
        <f>_xlfn.XLOOKUP($E139,'Copy of Raw Data'!$E:$E,'Copy of Raw Data'!G:G,"ERROR",0,1)</f>
        <v>1230</v>
      </c>
      <c r="H139" s="9">
        <f>_xlfn.XLOOKUP($E139,'Copy of Raw Data'!$E:$E,'Copy of Raw Data'!H:H,"ERROR",0,1)</f>
        <v>18368.42</v>
      </c>
      <c r="I139" s="9">
        <f>_xlfn.XLOOKUP($E139,'Copy of Raw Data'!$E:$E,'Copy of Raw Data'!I:I,"ERROR",0,1)</f>
        <v>0.00076349542558319</v>
      </c>
      <c r="J139" s="9" t="str">
        <f>_xlfn.XLOOKUP($E139,'Copy of Raw Data'!$E:$E,'Copy of Raw Data'!J:J,"ERROR",0,1)</f>
        <v>No</v>
      </c>
      <c r="K139" s="15"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10 to 15</v>
      </c>
      <c r="L139" s="9">
        <f>_xlfn.XLOOKUP($E139,'Copy of Raw Data'!$E:$E,'Copy of Raw Data'!L:L,"ERROR",0,1)</f>
        <v>14.94</v>
      </c>
      <c r="M139" s="15"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 to 20</v>
      </c>
      <c r="N139" s="9">
        <f>_xlfn.XLOOKUP($E139,'Copy of Raw Data'!$E:$E,'Copy of Raw Data'!N:N,"ERROR",0,1)</f>
        <v>15.17</v>
      </c>
      <c r="O139" s="15"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0% to 2%</v>
      </c>
      <c r="P139" s="16">
        <f t="shared" si="11"/>
        <v>0.015161502966381</v>
      </c>
      <c r="Q139" s="9">
        <f>_xlfn.XLOOKUP($E139,'Copy of Raw Data'!$E:$E,'Copy of Raw Data'!Q:Q,"ERROR",0,1)</f>
        <v>8.1</v>
      </c>
      <c r="R139" s="9" t="str">
        <f>_xlfn.XLOOKUP($E139,'Copy of Raw Data'!$E:$E,'Copy of Raw Data'!R:R,"ERROR",0,1)</f>
        <v>oz</v>
      </c>
      <c r="S139" s="17">
        <f t="shared" si="10"/>
        <v>1.84444444444444</v>
      </c>
      <c r="T139" s="9" t="str">
        <f t="array" ref="T139">_xlfn.IFS(AND(S139&gt;0,S139&lt;=0.05),"0 to 0.05",AND(S139&gt;0.05,S139&lt;=0.1),"0.05 to 0.1",AND(S139&gt;0.1,S139&lt;=0.2),"0.1 to 0.2",AND(S139&gt;0.2,S139&lt;=0.3),"0.2 to 0.3",AND(S139&gt;0.3,S139&lt;=0.4),"0.3 to 0.4",AND(S139&gt;0.4,S139&lt;=0.5),"0.4 to 0.5",AND(S139&gt;0.5,S139&lt;=0.75),"0.5 to 0.75",AND(S139&gt;0.75,S139&lt;=1),"0.75 to 1",AND(S139&gt;1,S139&lt;=2),"1 to 2",AND(S139&gt;2,S139&lt;=3),"2 to 3",AND(S139&gt;3,S139&lt;=4),"3 to 4",AND(S139&gt;4,S139&lt;=5),"4 to 5",AND(S139&gt;5,S139&lt;=10),"5 to 10",S139&gt;10,"10+")</f>
        <v>1 to 2</v>
      </c>
      <c r="U139" s="17"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0.05 to 0.1</v>
      </c>
      <c r="V139" s="17">
        <f t="shared" si="12"/>
        <v>0.0633357966240392</v>
      </c>
      <c r="W139" s="17"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0.05 to 0.1</v>
      </c>
      <c r="X139" s="17">
        <f t="shared" si="13"/>
        <v>0.0623755307556457</v>
      </c>
      <c r="Y139" s="9"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8 to 10</v>
      </c>
      <c r="Z139" s="17">
        <f t="array" ref="Z139">_xlfn.IFS(AA139="oz",_xlfn.IFS(R139="oz",Q139,R139="fl oz",Q139*1.04,R139="ml",Q139*0.0338),AA139="fl oz",_xlfn.IFS(R139="oz",Q139/1.04,R139="fl oz",Q139,R139="ml",Q139*0.0338/1.04),AA139="ml",_xlfn.IFS(R139="oz",Q139/0.0338,R139="fl oz",Q139*1.04/0.0338,R139="ml",Q139))</f>
        <v>8.1</v>
      </c>
      <c r="AA139" s="9" t="str">
        <f>_xlfn.XLOOKUP($E139,'Copy of Raw Data'!$E:$E,'Copy of Raw Data'!AA:AA,"ERROR",0,1)</f>
        <v>oz</v>
      </c>
      <c r="AB139" s="9"/>
      <c r="AC139" s="9"/>
      <c r="AD139" s="9"/>
      <c r="AE139" s="9"/>
      <c r="AF139" s="9"/>
    </row>
    <row r="140" hidden="1" spans="1:32">
      <c r="A140" s="9" t="str">
        <f>_xlfn.XLOOKUP($E140,'Copy of Raw Data'!$E:$E,'Copy of Raw Data'!A:A,"ERROR",0,1)</f>
        <v>US</v>
      </c>
      <c r="B140" s="9" t="str">
        <f>_xlfn.XLOOKUP($E140,'Copy of Raw Data'!$E:$E,'Copy of Raw Data'!B:B,"ERROR",0,1)</f>
        <v>Hair Mousses</v>
      </c>
      <c r="C140" s="9" t="str">
        <f>_xlfn.XLOOKUP($E140,'Copy of Raw Data'!$E:$E,'Copy of Raw Data'!C:C,"ERROR",0,1)</f>
        <v>Aussie</v>
      </c>
      <c r="D140" s="9" t="str">
        <f>_xlfn.XLOOKUP($E140,'Copy of Raw Data'!$E:$E,'Copy of Raw Data'!D:D,"ERROR",0,1)</f>
        <v>www.amazon.com/dp/B003AYEFSG</v>
      </c>
      <c r="E140" s="9" t="s">
        <v>533</v>
      </c>
      <c r="F140" s="9" t="str">
        <f>_xlfn.XLOOKUP($E140,'Copy of Raw Data'!$E:$E,'Copy of Raw Data'!F:F,"ERROR",0,1)</f>
        <v>Aussie Sprunch Mousse 24 Hour Curl Lock, Flexible Hold 6.80 oz (Pack of 3)</v>
      </c>
      <c r="G140" s="9">
        <f>_xlfn.XLOOKUP($E140,'Copy of Raw Data'!$E:$E,'Copy of Raw Data'!G:G,"ERROR",0,1)</f>
        <v>1232</v>
      </c>
      <c r="H140" s="9">
        <f>_xlfn.XLOOKUP($E140,'Copy of Raw Data'!$E:$E,'Copy of Raw Data'!H:H,"ERROR",0,1)</f>
        <v>17958.45</v>
      </c>
      <c r="I140" s="9">
        <f>_xlfn.XLOOKUP($E140,'Copy of Raw Data'!$E:$E,'Copy of Raw Data'!I:I,"ERROR",0,1)</f>
        <v>0.000755274386994391</v>
      </c>
      <c r="J140" s="9" t="str">
        <f>_xlfn.XLOOKUP($E140,'Copy of Raw Data'!$E:$E,'Copy of Raw Data'!J:J,"ERROR",0,1)</f>
        <v>No</v>
      </c>
      <c r="K140" s="15"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10 to 15</v>
      </c>
      <c r="L140" s="9">
        <f>_xlfn.XLOOKUP($E140,'Copy of Raw Data'!$E:$E,'Copy of Raw Data'!L:L,"ERROR",0,1)</f>
        <v>14.76</v>
      </c>
      <c r="M140" s="15"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 to 20</v>
      </c>
      <c r="N140" s="9">
        <f>_xlfn.XLOOKUP($E140,'Copy of Raw Data'!$E:$E,'Copy of Raw Data'!N:N,"ERROR",0,1)</f>
        <v>18.49</v>
      </c>
      <c r="O140" s="15"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20% to 25%</v>
      </c>
      <c r="P140" s="16">
        <f t="shared" si="11"/>
        <v>0.201730665224446</v>
      </c>
      <c r="Q140" s="9">
        <f>_xlfn.XLOOKUP($E140,'Copy of Raw Data'!$E:$E,'Copy of Raw Data'!Q:Q,"ERROR",0,1)</f>
        <v>19.2</v>
      </c>
      <c r="R140" s="9" t="str">
        <f>_xlfn.XLOOKUP($E140,'Copy of Raw Data'!$E:$E,'Copy of Raw Data'!R:R,"ERROR",0,1)</f>
        <v>oz</v>
      </c>
      <c r="S140" s="17">
        <f t="shared" si="10"/>
        <v>0.76875</v>
      </c>
      <c r="T140" s="9" t="str">
        <f t="array" ref="T140">_xlfn.IFS(AND(S140&gt;0,S140&lt;=0.05),"0 to 0.05",AND(S140&gt;0.05,S140&lt;=0.1),"0.05 to 0.1",AND(S140&gt;0.1,S140&lt;=0.2),"0.1 to 0.2",AND(S140&gt;0.2,S140&lt;=0.3),"0.2 to 0.3",AND(S140&gt;0.3,S140&lt;=0.4),"0.3 to 0.4",AND(S140&gt;0.4,S140&lt;=0.5),"0.4 to 0.5",AND(S140&gt;0.5,S140&lt;=0.75),"0.5 to 0.75",AND(S140&gt;0.75,S140&lt;=1),"0.75 to 1",AND(S140&gt;1,S140&lt;=2),"1 to 2",AND(S140&gt;2,S140&lt;=3),"2 to 3",AND(S140&gt;3,S140&lt;=4),"3 to 4",AND(S140&gt;4,S140&lt;=5),"4 to 5",AND(S140&gt;5,S140&lt;=10),"5 to 10",S140&gt;10,"10+")</f>
        <v>0.75 to 1</v>
      </c>
      <c r="U140" s="17"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 to 0.05</v>
      </c>
      <c r="V140" s="17">
        <f t="shared" si="12"/>
        <v>0.0325674952091083</v>
      </c>
      <c r="W140" s="17"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 to 0.05</v>
      </c>
      <c r="X140" s="17">
        <f t="shared" si="13"/>
        <v>0.025997632735881</v>
      </c>
      <c r="Y140" s="9"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15 to 20</v>
      </c>
      <c r="Z140" s="17">
        <f t="array" ref="Z140">_xlfn.IFS(AA140="oz",_xlfn.IFS(R140="oz",Q140,R140="fl oz",Q140*1.04,R140="ml",Q140*0.0338),AA140="fl oz",_xlfn.IFS(R140="oz",Q140/1.04,R140="fl oz",Q140,R140="ml",Q140*0.0338/1.04),AA140="ml",_xlfn.IFS(R140="oz",Q140/0.0338,R140="fl oz",Q140*1.04/0.0338,R140="ml",Q140))</f>
        <v>19.2</v>
      </c>
      <c r="AA140" s="9" t="str">
        <f>_xlfn.XLOOKUP($E140,'Copy of Raw Data'!$E:$E,'Copy of Raw Data'!AA:AA,"ERROR",0,1)</f>
        <v>oz</v>
      </c>
      <c r="AB140" s="9"/>
      <c r="AC140" s="9"/>
      <c r="AD140" s="9"/>
      <c r="AE140" s="9"/>
      <c r="AF140" s="9"/>
    </row>
    <row r="141" hidden="1" spans="1:32">
      <c r="A141" s="9" t="str">
        <f>_xlfn.XLOOKUP($E141,'Copy of Raw Data'!$E:$E,'Copy of Raw Data'!A:A,"ERROR",0,1)</f>
        <v>US</v>
      </c>
      <c r="B141" s="9" t="str">
        <f>_xlfn.XLOOKUP($E141,'Copy of Raw Data'!$E:$E,'Copy of Raw Data'!B:B,"ERROR",0,1)</f>
        <v>Hair Mousses</v>
      </c>
      <c r="C141" s="9" t="str">
        <f>_xlfn.XLOOKUP($E141,'Copy of Raw Data'!$E:$E,'Copy of Raw Data'!C:C,"ERROR",0,1)</f>
        <v>goldwell</v>
      </c>
      <c r="D141" s="9" t="str">
        <f>_xlfn.XLOOKUP($E141,'Copy of Raw Data'!$E:$E,'Copy of Raw Data'!D:D,"ERROR",0,1)</f>
        <v>www.amazon.com/dp/B007AKQMYQ</v>
      </c>
      <c r="E141" s="9" t="s">
        <v>537</v>
      </c>
      <c r="F141" s="9" t="str">
        <f>_xlfn.XLOOKUP($E141,'Copy of Raw Data'!$E:$E,'Copy of Raw Data'!F:F,"ERROR",0,1)</f>
        <v>Goldwell StyleSign Ultra Volume Top Whip Shaping Mousse 300mL</v>
      </c>
      <c r="G141" s="9">
        <f>_xlfn.XLOOKUP($E141,'Copy of Raw Data'!$E:$E,'Copy of Raw Data'!G:G,"ERROR",0,1)</f>
        <v>808</v>
      </c>
      <c r="H141" s="9">
        <f>_xlfn.XLOOKUP($E141,'Copy of Raw Data'!$E:$E,'Copy of Raw Data'!H:H,"ERROR",0,1)</f>
        <v>17765.08</v>
      </c>
      <c r="I141" s="9">
        <f>_xlfn.XLOOKUP($E141,'Copy of Raw Data'!$E:$E,'Copy of Raw Data'!I:I,"ERROR",0,1)</f>
        <v>0.000707728664827573</v>
      </c>
      <c r="J141" s="9" t="str">
        <f>_xlfn.XLOOKUP($E141,'Copy of Raw Data'!$E:$E,'Copy of Raw Data'!J:J,"ERROR",0,1)</f>
        <v>No</v>
      </c>
      <c r="K141" s="15"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20 to 30</v>
      </c>
      <c r="L141" s="9">
        <f>_xlfn.XLOOKUP($E141,'Copy of Raw Data'!$E:$E,'Copy of Raw Data'!L:L,"ERROR",0,1)</f>
        <v>21.98</v>
      </c>
      <c r="M141" s="15"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20 to 30</v>
      </c>
      <c r="N141" s="9">
        <f>_xlfn.XLOOKUP($E141,'Copy of Raw Data'!$E:$E,'Copy of Raw Data'!N:N,"ERROR",0,1)</f>
        <v>21.99</v>
      </c>
      <c r="O141" s="15"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0% to 2%</v>
      </c>
      <c r="P141" s="16">
        <f t="shared" si="11"/>
        <v>0.00045475216007267</v>
      </c>
      <c r="Q141" s="9">
        <f>_xlfn.XLOOKUP($E141,'Copy of Raw Data'!$E:$E,'Copy of Raw Data'!Q:Q,"ERROR",0,1)</f>
        <v>300</v>
      </c>
      <c r="R141" s="9" t="str">
        <f>_xlfn.XLOOKUP($E141,'Copy of Raw Data'!$E:$E,'Copy of Raw Data'!R:R,"ERROR",0,1)</f>
        <v>ml</v>
      </c>
      <c r="S141" s="17">
        <f t="shared" si="10"/>
        <v>2.16765285996055</v>
      </c>
      <c r="T141" s="9" t="str">
        <f t="array" ref="T141">_xlfn.IFS(AND(S141&gt;0,S141&lt;=0.05),"0 to 0.05",AND(S141&gt;0.05,S141&lt;=0.1),"0.05 to 0.1",AND(S141&gt;0.1,S141&lt;=0.2),"0.1 to 0.2",AND(S141&gt;0.2,S141&lt;=0.3),"0.2 to 0.3",AND(S141&gt;0.3,S141&lt;=0.4),"0.3 to 0.4",AND(S141&gt;0.4,S141&lt;=0.5),"0.4 to 0.5",AND(S141&gt;0.5,S141&lt;=0.75),"0.5 to 0.75",AND(S141&gt;0.75,S141&lt;=1),"0.75 to 1",AND(S141&gt;1,S141&lt;=2),"1 to 2",AND(S141&gt;2,S141&lt;=3),"2 to 3",AND(S141&gt;3,S141&lt;=4),"3 to 4",AND(S141&gt;4,S141&lt;=5),"4 to 5",AND(S141&gt;5,S141&lt;=10),"5 to 10",S141&gt;10,"10+")</f>
        <v>2 to 3</v>
      </c>
      <c r="U141" s="17"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0.05 to 0.1</v>
      </c>
      <c r="V141" s="17">
        <f t="shared" si="12"/>
        <v>0.0733391631131024</v>
      </c>
      <c r="W141" s="17"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0.05 to 0.1</v>
      </c>
      <c r="X141" s="17">
        <f t="shared" si="13"/>
        <v>0.0733058119702588</v>
      </c>
      <c r="Y141" s="9"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17">
        <f t="array" ref="Z141">_xlfn.IFS(AA141="oz",_xlfn.IFS(R141="oz",Q141,R141="fl oz",Q141*1.04,R141="ml",Q141*0.0338),AA141="fl oz",_xlfn.IFS(R141="oz",Q141/1.04,R141="fl oz",Q141,R141="ml",Q141*0.0338/1.04),AA141="ml",_xlfn.IFS(R141="oz",Q141/0.0338,R141="fl oz",Q141*1.04/0.0338,R141="ml",Q141))</f>
        <v>10.14</v>
      </c>
      <c r="AA141" s="9" t="str">
        <f>_xlfn.XLOOKUP($E141,'Copy of Raw Data'!$E:$E,'Copy of Raw Data'!AA:AA,"ERROR",0,1)</f>
        <v>oz</v>
      </c>
      <c r="AB141" s="9"/>
      <c r="AC141" s="9"/>
      <c r="AD141" s="9"/>
      <c r="AE141" s="9"/>
      <c r="AF141" s="9"/>
    </row>
    <row r="142" hidden="1" spans="1:32">
      <c r="A142" s="9" t="str">
        <f>_xlfn.XLOOKUP($E142,'Copy of Raw Data'!$E:$E,'Copy of Raw Data'!A:A,"ERROR",0,1)</f>
        <v>US</v>
      </c>
      <c r="B142" s="9" t="str">
        <f>_xlfn.XLOOKUP($E142,'Copy of Raw Data'!$E:$E,'Copy of Raw Data'!B:B,"ERROR",0,1)</f>
        <v>Hair Mousses</v>
      </c>
      <c r="C142" s="9" t="str">
        <f>_xlfn.XLOOKUP($E142,'Copy of Raw Data'!$E:$E,'Copy of Raw Data'!C:C,"ERROR",0,1)</f>
        <v>Aunt Jackie's</v>
      </c>
      <c r="D142" s="9" t="str">
        <f>_xlfn.XLOOKUP($E142,'Copy of Raw Data'!$E:$E,'Copy of Raw Data'!D:D,"ERROR",0,1)</f>
        <v>www.amazon.com/dp/B07V3GGK3S</v>
      </c>
      <c r="E142" s="9" t="s">
        <v>540</v>
      </c>
      <c r="F142" s="9" t="str">
        <f>_xlfn.XLOOKUP($E142,'Copy of Raw Data'!$E:$E,'Copy of Raw Data'!F:F,"ERROR",0,1)</f>
        <v>Aunt Jackie's Grapeseed Style and Shine Recipes Ice Curls Glossy Curling Jelly, Hydrates, Softens, Makes Waves, Curls and Coils Easier to Style, 15 oz</v>
      </c>
      <c r="G142" s="9">
        <f>_xlfn.XLOOKUP($E142,'Copy of Raw Data'!$E:$E,'Copy of Raw Data'!G:G,"ERROR",0,1)</f>
        <v>1890</v>
      </c>
      <c r="H142" s="9">
        <f>_xlfn.XLOOKUP($E142,'Copy of Raw Data'!$E:$E,'Copy of Raw Data'!H:H,"ERROR",0,1)</f>
        <v>16646.74</v>
      </c>
      <c r="I142" s="9">
        <f>_xlfn.XLOOKUP($E142,'Copy of Raw Data'!$E:$E,'Copy of Raw Data'!I:I,"ERROR",0,1)</f>
        <v>0.000702193695525841</v>
      </c>
      <c r="J142" s="9" t="str">
        <f>_xlfn.XLOOKUP($E142,'Copy of Raw Data'!$E:$E,'Copy of Raw Data'!J:J,"ERROR",0,1)</f>
        <v>No</v>
      </c>
      <c r="K142" s="15"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5 to 10</v>
      </c>
      <c r="L142" s="9">
        <f>_xlfn.XLOOKUP($E142,'Copy of Raw Data'!$E:$E,'Copy of Raw Data'!L:L,"ERROR",0,1)</f>
        <v>8.81</v>
      </c>
      <c r="M142" s="15"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5 to 10</v>
      </c>
      <c r="N142" s="9">
        <f>_xlfn.XLOOKUP($E142,'Copy of Raw Data'!$E:$E,'Copy of Raw Data'!N:N,"ERROR",0,1)</f>
        <v>9.02</v>
      </c>
      <c r="O142" s="15"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2% to 4%</v>
      </c>
      <c r="P142" s="16">
        <f t="shared" si="11"/>
        <v>0.0232815964523281</v>
      </c>
      <c r="Q142" s="9">
        <f>_xlfn.XLOOKUP($E142,'Copy of Raw Data'!$E:$E,'Copy of Raw Data'!Q:Q,"ERROR",0,1)</f>
        <v>15</v>
      </c>
      <c r="R142" s="9" t="str">
        <f>_xlfn.XLOOKUP($E142,'Copy of Raw Data'!$E:$E,'Copy of Raw Data'!R:R,"ERROR",0,1)</f>
        <v>oz</v>
      </c>
      <c r="S142" s="17">
        <f t="shared" si="10"/>
        <v>0.587333333333333</v>
      </c>
      <c r="T142" s="9" t="str">
        <f t="array" ref="T142">_xlfn.IFS(AND(S142&gt;0,S142&lt;=0.05),"0 to 0.05",AND(S142&gt;0.05,S142&lt;=0.1),"0.05 to 0.1",AND(S142&gt;0.1,S142&lt;=0.2),"0.1 to 0.2",AND(S142&gt;0.2,S142&lt;=0.3),"0.2 to 0.3",AND(S142&gt;0.3,S142&lt;=0.4),"0.3 to 0.4",AND(S142&gt;0.4,S142&lt;=0.5),"0.4 to 0.5",AND(S142&gt;0.5,S142&lt;=0.75),"0.5 to 0.75",AND(S142&gt;0.75,S142&lt;=1),"0.75 to 1",AND(S142&gt;1,S142&lt;=2),"1 to 2",AND(S142&gt;2,S142&lt;=3),"2 to 3",AND(S142&gt;3,S142&lt;=4),"3 to 4",AND(S142&gt;4,S142&lt;=5),"4 to 5",AND(S142&gt;5,S142&lt;=10),"5 to 10",S142&gt;10,"10+")</f>
        <v>0.5 to 0.75</v>
      </c>
      <c r="U142" s="17"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7">
        <f t="shared" si="12"/>
        <v>0.020335926051178</v>
      </c>
      <c r="W142" s="17"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7">
        <f t="shared" si="13"/>
        <v>0.0198624732273701</v>
      </c>
      <c r="Y142" s="9"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10 to 15</v>
      </c>
      <c r="Z142" s="17">
        <f t="array" ref="Z142">_xlfn.IFS(AA142="oz",_xlfn.IFS(R142="oz",Q142,R142="fl oz",Q142*1.04,R142="ml",Q142*0.0338),AA142="fl oz",_xlfn.IFS(R142="oz",Q142/1.04,R142="fl oz",Q142,R142="ml",Q142*0.0338/1.04),AA142="ml",_xlfn.IFS(R142="oz",Q142/0.0338,R142="fl oz",Q142*1.04/0.0338,R142="ml",Q142))</f>
        <v>15</v>
      </c>
      <c r="AA142" s="9" t="str">
        <f>_xlfn.XLOOKUP($E142,'Copy of Raw Data'!$E:$E,'Copy of Raw Data'!AA:AA,"ERROR",0,1)</f>
        <v>oz</v>
      </c>
      <c r="AB142" s="9"/>
      <c r="AC142" s="9"/>
      <c r="AD142" s="9"/>
      <c r="AE142" s="9"/>
      <c r="AF142" s="9"/>
    </row>
    <row r="143" hidden="1" spans="1:32">
      <c r="A143" s="9" t="str">
        <f>_xlfn.XLOOKUP($E143,'Copy of Raw Data'!$E:$E,'Copy of Raw Data'!A:A,"ERROR",0,1)</f>
        <v>US</v>
      </c>
      <c r="B143" s="9" t="str">
        <f>_xlfn.XLOOKUP($E143,'Copy of Raw Data'!$E:$E,'Copy of Raw Data'!B:B,"ERROR",0,1)</f>
        <v>Hair Mousses</v>
      </c>
      <c r="C143" s="9" t="str">
        <f>_xlfn.XLOOKUP($E143,'Copy of Raw Data'!$E:$E,'Copy of Raw Data'!C:C,"ERROR",0,1)</f>
        <v>thank god it's natural</v>
      </c>
      <c r="D143" s="9" t="str">
        <f>_xlfn.XLOOKUP($E143,'Copy of Raw Data'!$E:$E,'Copy of Raw Data'!D:D,"ERROR",0,1)</f>
        <v>www.amazon.com/dp/B07NSFFBFD</v>
      </c>
      <c r="E143" s="9" t="s">
        <v>544</v>
      </c>
      <c r="F143" s="9" t="str">
        <f>_xlfn.XLOOKUP($E143,'Copy of Raw Data'!$E:$E,'Copy of Raw Data'!F:F,"ERROR",0,1)</f>
        <v>tgin Honey Whip Hydrating Mousse For Natural Hair - Dry Hair - Curly Hair - Damaged Hair - 8 Oz</v>
      </c>
      <c r="G143" s="9">
        <f>_xlfn.XLOOKUP($E143,'Copy of Raw Data'!$E:$E,'Copy of Raw Data'!G:G,"ERROR",0,1)</f>
        <v>1595</v>
      </c>
      <c r="H143" s="9">
        <f>_xlfn.XLOOKUP($E143,'Copy of Raw Data'!$E:$E,'Copy of Raw Data'!H:H,"ERROR",0,1)</f>
        <v>16516.55</v>
      </c>
      <c r="I143" s="9">
        <f>_xlfn.XLOOKUP($E143,'Copy of Raw Data'!$E:$E,'Copy of Raw Data'!I:I,"ERROR",0,1)</f>
        <v>0.000696696139028362</v>
      </c>
      <c r="J143" s="9" t="str">
        <f>_xlfn.XLOOKUP($E143,'Copy of Raw Data'!$E:$E,'Copy of Raw Data'!J:J,"ERROR",0,1)</f>
        <v>No</v>
      </c>
      <c r="K143" s="15"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10 to 15</v>
      </c>
      <c r="L143" s="9">
        <f>_xlfn.XLOOKUP($E143,'Copy of Raw Data'!$E:$E,'Copy of Raw Data'!L:L,"ERROR",0,1)</f>
        <v>10.43</v>
      </c>
      <c r="M143" s="15"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10 to 15</v>
      </c>
      <c r="N143" s="9">
        <f>_xlfn.XLOOKUP($E143,'Copy of Raw Data'!$E:$E,'Copy of Raw Data'!N:N,"ERROR",0,1)</f>
        <v>10.95</v>
      </c>
      <c r="O143" s="15"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4% to 6%</v>
      </c>
      <c r="P143" s="16">
        <f t="shared" si="11"/>
        <v>0.0474885844748858</v>
      </c>
      <c r="Q143" s="9">
        <f>_xlfn.XLOOKUP($E143,'Copy of Raw Data'!$E:$E,'Copy of Raw Data'!Q:Q,"ERROR",0,1)</f>
        <v>8</v>
      </c>
      <c r="R143" s="9" t="str">
        <f>_xlfn.XLOOKUP($E143,'Copy of Raw Data'!$E:$E,'Copy of Raw Data'!R:R,"ERROR",0,1)</f>
        <v>oz</v>
      </c>
      <c r="S143" s="17">
        <f t="shared" si="10"/>
        <v>1.30375</v>
      </c>
      <c r="T143" s="9" t="str">
        <f t="array" ref="T143">_xlfn.IFS(AND(S143&gt;0,S143&lt;=0.05),"0 to 0.05",AND(S143&gt;0.05,S143&lt;=0.1),"0.05 to 0.1",AND(S143&gt;0.1,S143&lt;=0.2),"0.1 to 0.2",AND(S143&gt;0.2,S143&lt;=0.3),"0.2 to 0.3",AND(S143&gt;0.3,S143&lt;=0.4),"0.3 to 0.4",AND(S143&gt;0.4,S143&lt;=0.5),"0.4 to 0.5",AND(S143&gt;0.5,S143&lt;=0.75),"0.5 to 0.75",AND(S143&gt;0.75,S143&lt;=1),"0.75 to 1",AND(S143&gt;1,S143&lt;=2),"1 to 2",AND(S143&gt;2,S143&lt;=3),"2 to 3",AND(S143&gt;3,S143&lt;=4),"3 to 4",AND(S143&gt;4,S143&lt;=5),"4 to 5",AND(S143&gt;5,S143&lt;=10),"5 to 10",S143&gt;10,"10+")</f>
        <v>1 to 2</v>
      </c>
      <c r="U143" s="17" t="str">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 to 0.05</v>
      </c>
      <c r="V143" s="17">
        <f t="shared" si="12"/>
        <v>0.0462884680419344</v>
      </c>
      <c r="W143" s="17" t="str">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 to 0.05</v>
      </c>
      <c r="X143" s="17">
        <f t="shared" si="13"/>
        <v>0.0440902942171119</v>
      </c>
      <c r="Y143" s="9" t="str">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6 to 8</v>
      </c>
      <c r="Z143" s="17">
        <f t="array" ref="Z143">_xlfn.IFS(AA143="oz",_xlfn.IFS(R143="oz",Q143,R143="fl oz",Q143*1.04,R143="ml",Q143*0.0338),AA143="fl oz",_xlfn.IFS(R143="oz",Q143/1.04,R143="fl oz",Q143,R143="ml",Q143*0.0338/1.04),AA143="ml",_xlfn.IFS(R143="oz",Q143/0.0338,R143="fl oz",Q143*1.04/0.0338,R143="ml",Q143))</f>
        <v>8</v>
      </c>
      <c r="AA143" s="9" t="str">
        <f>_xlfn.XLOOKUP($E143,'Copy of Raw Data'!$E:$E,'Copy of Raw Data'!AA:AA,"ERROR",0,1)</f>
        <v>oz</v>
      </c>
      <c r="AB143" s="9"/>
      <c r="AC143" s="9"/>
      <c r="AD143" s="9"/>
      <c r="AE143" s="9"/>
      <c r="AF143" s="9"/>
    </row>
    <row r="144" hidden="1" spans="1:32">
      <c r="A144" s="9" t="str">
        <f>_xlfn.XLOOKUP($E144,'Copy of Raw Data'!$E:$E,'Copy of Raw Data'!A:A,"ERROR",0,1)</f>
        <v>US</v>
      </c>
      <c r="B144" s="9" t="str">
        <f>_xlfn.XLOOKUP($E144,'Copy of Raw Data'!$E:$E,'Copy of Raw Data'!B:B,"ERROR",0,1)</f>
        <v>Hair Mousses</v>
      </c>
      <c r="C144" s="9" t="str">
        <f>_xlfn.XLOOKUP($E144,'Copy of Raw Data'!$E:$E,'Copy of Raw Data'!C:C,"ERROR",0,1)</f>
        <v>elizabeth arden</v>
      </c>
      <c r="D144" s="9" t="str">
        <f>_xlfn.XLOOKUP($E144,'Copy of Raw Data'!$E:$E,'Copy of Raw Data'!D:D,"ERROR",0,1)</f>
        <v>www.amazon.com/dp/B006N5P1P0</v>
      </c>
      <c r="E144" s="9" t="s">
        <v>547</v>
      </c>
      <c r="F144" s="9" t="str">
        <f>_xlfn.XLOOKUP($E144,'Copy of Raw Data'!$E:$E,'Copy of Raw Data'!F:F,"ERROR",0,1)</f>
        <v>Elizabeth Arden Flawless Finish Mousse Makeup</v>
      </c>
      <c r="G144" s="9">
        <f>_xlfn.XLOOKUP($E144,'Copy of Raw Data'!$E:$E,'Copy of Raw Data'!G:G,"ERROR",0,1)</f>
        <v>468</v>
      </c>
      <c r="H144" s="9">
        <f>_xlfn.XLOOKUP($E144,'Copy of Raw Data'!$E:$E,'Copy of Raw Data'!H:H,"ERROR",0,1)</f>
        <v>16387.24</v>
      </c>
      <c r="I144" s="9">
        <f>_xlfn.XLOOKUP($E144,'Copy of Raw Data'!$E:$E,'Copy of Raw Data'!I:I,"ERROR",0,1)</f>
        <v>0.000686743482806415</v>
      </c>
      <c r="J144" s="9" t="str">
        <f>_xlfn.XLOOKUP($E144,'Copy of Raw Data'!$E:$E,'Copy of Raw Data'!J:J,"ERROR",0,1)</f>
        <v>No</v>
      </c>
      <c r="K144" s="15"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30 to 40</v>
      </c>
      <c r="L144" s="9">
        <f>_xlfn.XLOOKUP($E144,'Copy of Raw Data'!$E:$E,'Copy of Raw Data'!L:L,"ERROR",0,1)</f>
        <v>35</v>
      </c>
      <c r="M144" s="15"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30 to 40</v>
      </c>
      <c r="N144" s="9">
        <f>_xlfn.XLOOKUP($E144,'Copy of Raw Data'!$E:$E,'Copy of Raw Data'!N:N,"ERROR",0,1)</f>
        <v>35</v>
      </c>
      <c r="O144" s="15"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No Discount</v>
      </c>
      <c r="P144" s="16">
        <f t="shared" si="11"/>
        <v>0</v>
      </c>
      <c r="Q144" s="9">
        <f>_xlfn.XLOOKUP($E144,'Copy of Raw Data'!$E:$E,'Copy of Raw Data'!Q:Q,"ERROR",0,1)</f>
        <v>0</v>
      </c>
      <c r="R144" s="9">
        <f>_xlfn.XLOOKUP($E144,'Copy of Raw Data'!$E:$E,'Copy of Raw Data'!R:R,"ERROR",0,1)</f>
        <v>0</v>
      </c>
      <c r="S144" s="17" t="e">
        <f t="shared" si="10"/>
        <v>#N/A</v>
      </c>
      <c r="T144" s="9" t="e">
        <f t="array" ref="T144">_xlfn.IFS(AND(S144&gt;0,S144&lt;=0.05),"0 to 0.05",AND(S144&gt;0.05,S144&lt;=0.1),"0.05 to 0.1",AND(S144&gt;0.1,S144&lt;=0.2),"0.1 to 0.2",AND(S144&gt;0.2,S144&lt;=0.3),"0.2 to 0.3",AND(S144&gt;0.3,S144&lt;=0.4),"0.3 to 0.4",AND(S144&gt;0.4,S144&lt;=0.5),"0.4 to 0.5",AND(S144&gt;0.5,S144&lt;=0.75),"0.5 to 0.75",AND(S144&gt;0.75,S144&lt;=1),"0.75 to 1",AND(S144&gt;1,S144&lt;=2),"1 to 2",AND(S144&gt;2,S144&lt;=3),"2 to 3",AND(S144&gt;3,S144&lt;=4),"3 to 4",AND(S144&gt;4,S144&lt;=5),"4 to 5",AND(S144&gt;5,S144&lt;=10),"5 to 10",S144&gt;10,"10+")</f>
        <v>#N/A</v>
      </c>
      <c r="U144" s="17" t="e">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#N/A</v>
      </c>
      <c r="V144" s="17" t="e">
        <f t="shared" si="12"/>
        <v>#N/A</v>
      </c>
      <c r="W144" s="17" t="e">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#N/A</v>
      </c>
      <c r="X144" s="17" t="e">
        <f t="shared" si="13"/>
        <v>#N/A</v>
      </c>
      <c r="Y144" s="9" t="e">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#N/A</v>
      </c>
      <c r="Z144" s="17" t="e">
        <f t="array" ref="Z144">_xlfn.IFS(AA144="oz",_xlfn.IFS(R144="oz",Q144,R144="fl oz",Q144*1.04,R144="ml",Q144*0.0338),AA144="fl oz",_xlfn.IFS(R144="oz",Q144/1.04,R144="fl oz",Q144,R144="ml",Q144*0.0338/1.04),AA144="ml",_xlfn.IFS(R144="oz",Q144/0.0338,R144="fl oz",Q144*1.04/0.0338,R144="ml",Q144))</f>
        <v>#N/A</v>
      </c>
      <c r="AA144" s="9" t="str">
        <f>_xlfn.XLOOKUP($E144,'Copy of Raw Data'!$E:$E,'Copy of Raw Data'!AA:AA,"ERROR",0,1)</f>
        <v>oz</v>
      </c>
      <c r="AB144" s="9"/>
      <c r="AC144" s="9"/>
      <c r="AD144" s="9"/>
      <c r="AE144" s="9"/>
      <c r="AF144" s="9"/>
    </row>
    <row r="145" hidden="1" spans="1:32">
      <c r="A145" s="9" t="str">
        <f>_xlfn.XLOOKUP($E145,'Copy of Raw Data'!$E:$E,'Copy of Raw Data'!A:A,"ERROR",0,1)</f>
        <v>US</v>
      </c>
      <c r="B145" s="9" t="str">
        <f>_xlfn.XLOOKUP($E145,'Copy of Raw Data'!$E:$E,'Copy of Raw Data'!B:B,"ERROR",0,1)</f>
        <v>Hair Mousses</v>
      </c>
      <c r="C145" s="9" t="str">
        <f>_xlfn.XLOOKUP($E145,'Copy of Raw Data'!$E:$E,'Copy of Raw Data'!C:C,"ERROR",0,1)</f>
        <v>r+co</v>
      </c>
      <c r="D145" s="9" t="str">
        <f>_xlfn.XLOOKUP($E145,'Copy of Raw Data'!$E:$E,'Copy of Raw Data'!D:D,"ERROR",0,1)</f>
        <v>www.amazon.com/dp/B01D3LDJQE</v>
      </c>
      <c r="E145" s="9" t="s">
        <v>549</v>
      </c>
      <c r="F145" s="9" t="str">
        <f>_xlfn.XLOOKUP($E145,'Copy of Raw Data'!$E:$E,'Copy of Raw Data'!F:F,"ERROR",0,1)</f>
        <v>R+Co Twister Curl Primer, Lightweight Styling Primer for Moisturized and Defined Curls, Packaging May Vary, 5 Fl Oz R+Co Twister Curl Primer, Lightweight Styling Primer for Moisturized and Defined Curls, Packaging May Vary, 5 Fl Oz</v>
      </c>
      <c r="G145" s="9">
        <f>_xlfn.XLOOKUP($E145,'Copy of Raw Data'!$E:$E,'Copy of Raw Data'!G:G,"ERROR",0,1)</f>
        <v>570</v>
      </c>
      <c r="H145" s="9">
        <f>_xlfn.XLOOKUP($E145,'Copy of Raw Data'!$E:$E,'Copy of Raw Data'!H:H,"ERROR",0,1)</f>
        <v>16153.14</v>
      </c>
      <c r="I145" s="9">
        <f>_xlfn.XLOOKUP($E145,'Copy of Raw Data'!$E:$E,'Copy of Raw Data'!I:I,"ERROR",0,1)</f>
        <v>0.000672146111965725</v>
      </c>
      <c r="J145" s="9" t="str">
        <f>_xlfn.XLOOKUP($E145,'Copy of Raw Data'!$E:$E,'Copy of Raw Data'!J:J,"ERROR",0,1)</f>
        <v>No</v>
      </c>
      <c r="K145" s="15"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20 to 30</v>
      </c>
      <c r="L145" s="9">
        <f>_xlfn.XLOOKUP($E145,'Copy of Raw Data'!$E:$E,'Copy of Raw Data'!L:L,"ERROR",0,1)</f>
        <v>28.33</v>
      </c>
      <c r="M145" s="15"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20 to 30</v>
      </c>
      <c r="N145" s="9">
        <f>_xlfn.XLOOKUP($E145,'Copy of Raw Data'!$E:$E,'Copy of Raw Data'!N:N,"ERROR",0,1)</f>
        <v>28.33</v>
      </c>
      <c r="O145" s="15"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No Discount</v>
      </c>
      <c r="P145" s="16">
        <f t="shared" si="11"/>
        <v>0</v>
      </c>
      <c r="Q145" s="9">
        <f>_xlfn.XLOOKUP($E145,'Copy of Raw Data'!$E:$E,'Copy of Raw Data'!Q:Q,"ERROR",0,1)</f>
        <v>5</v>
      </c>
      <c r="R145" s="9" t="str">
        <f>_xlfn.XLOOKUP($E145,'Copy of Raw Data'!$E:$E,'Copy of Raw Data'!R:R,"ERROR",0,1)</f>
        <v>fl oz</v>
      </c>
      <c r="S145" s="17">
        <f t="shared" si="10"/>
        <v>5.44807692307692</v>
      </c>
      <c r="T145" s="9" t="str">
        <f t="array" ref="T145">_xlfn.IFS(AND(S145&gt;0,S145&lt;=0.05),"0 to 0.05",AND(S145&gt;0.05,S145&lt;=0.1),"0.05 to 0.1",AND(S145&gt;0.1,S145&lt;=0.2),"0.1 to 0.2",AND(S145&gt;0.2,S145&lt;=0.3),"0.2 to 0.3",AND(S145&gt;0.3,S145&lt;=0.4),"0.3 to 0.4",AND(S145&gt;0.4,S145&lt;=0.5),"0.4 to 0.5",AND(S145&gt;0.5,S145&lt;=0.75),"0.5 to 0.75",AND(S145&gt;0.75,S145&lt;=1),"0.75 to 1",AND(S145&gt;1,S145&lt;=2),"1 to 2",AND(S145&gt;2,S145&lt;=3),"2 to 3",AND(S145&gt;3,S145&lt;=4),"3 to 4",AND(S145&gt;4,S145&lt;=5),"4 to 5",AND(S145&gt;5,S145&lt;=10),"5 to 10",S145&gt;10,"10+")</f>
        <v>5 to 10</v>
      </c>
      <c r="U145" s="17"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0.1 to 0.2</v>
      </c>
      <c r="V145" s="17">
        <f t="shared" si="12"/>
        <v>0.184243385968107</v>
      </c>
      <c r="W145" s="17"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0.1 to 0.2</v>
      </c>
      <c r="X145" s="17">
        <f t="shared" si="13"/>
        <v>0.184243385968107</v>
      </c>
      <c r="Y145" s="9"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4 to 6</v>
      </c>
      <c r="Z145" s="17">
        <f t="array" ref="Z145">_xlfn.IFS(AA145="oz",_xlfn.IFS(R145="oz",Q145,R145="fl oz",Q145*1.04,R145="ml",Q145*0.0338),AA145="fl oz",_xlfn.IFS(R145="oz",Q145/1.04,R145="fl oz",Q145,R145="ml",Q145*0.0338/1.04),AA145="ml",_xlfn.IFS(R145="oz",Q145/0.0338,R145="fl oz",Q145*1.04/0.0338,R145="ml",Q145))</f>
        <v>5.2</v>
      </c>
      <c r="AA145" s="9" t="str">
        <f>_xlfn.XLOOKUP($E145,'Copy of Raw Data'!$E:$E,'Copy of Raw Data'!AA:AA,"ERROR",0,1)</f>
        <v>oz</v>
      </c>
      <c r="AB145" s="9"/>
      <c r="AC145" s="9"/>
      <c r="AD145" s="9"/>
      <c r="AE145" s="9"/>
      <c r="AF145" s="9"/>
    </row>
    <row r="146" hidden="1" spans="1:32">
      <c r="A146" s="9" t="str">
        <f>_xlfn.XLOOKUP($E146,'Copy of Raw Data'!$E:$E,'Copy of Raw Data'!A:A,"ERROR",0,1)</f>
        <v>US</v>
      </c>
      <c r="B146" s="9" t="str">
        <f>_xlfn.XLOOKUP($E146,'Copy of Raw Data'!$E:$E,'Copy of Raw Data'!B:B,"ERROR",0,1)</f>
        <v>Hair Mousses</v>
      </c>
      <c r="C146" s="9" t="str">
        <f>_xlfn.XLOOKUP($E146,'Copy of Raw Data'!$E:$E,'Copy of Raw Data'!C:C,"ERROR",0,1)</f>
        <v>rusk</v>
      </c>
      <c r="D146" s="9" t="str">
        <f>_xlfn.XLOOKUP($E146,'Copy of Raw Data'!$E:$E,'Copy of Raw Data'!D:D,"ERROR",0,1)</f>
        <v>www.amazon.com/dp/B079KS8QCD</v>
      </c>
      <c r="E146" s="9" t="s">
        <v>552</v>
      </c>
      <c r="F146" s="9" t="str">
        <f>_xlfn.XLOOKUP($E146,'Copy of Raw Data'!$E:$E,'Copy of Raw Data'!F:F,"ERROR",0,1)</f>
        <v>RUSK Deepshine PlatinumX Mousse, 9 Oz, Lightweight, Alcohol-Free Styling Foam for Platinum, Blonde, Gray, and Silver Hair, Enhances Body and Volume While Restoring Brilliance to Haircolor</v>
      </c>
      <c r="G146" s="9">
        <f>_xlfn.XLOOKUP($E146,'Copy of Raw Data'!$E:$E,'Copy of Raw Data'!G:G,"ERROR",0,1)</f>
        <v>1017</v>
      </c>
      <c r="H146" s="9">
        <f>_xlfn.XLOOKUP($E146,'Copy of Raw Data'!$E:$E,'Copy of Raw Data'!H:H,"ERROR",0,1)</f>
        <v>15809.79</v>
      </c>
      <c r="I146" s="9">
        <f>_xlfn.XLOOKUP($E146,'Copy of Raw Data'!$E:$E,'Copy of Raw Data'!I:I,"ERROR",0,1)</f>
        <v>0.000669727459199955</v>
      </c>
      <c r="J146" s="9" t="str">
        <f>_xlfn.XLOOKUP($E146,'Copy of Raw Data'!$E:$E,'Copy of Raw Data'!J:J,"ERROR",0,1)</f>
        <v>No</v>
      </c>
      <c r="K146" s="15"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15 to 20</v>
      </c>
      <c r="L146" s="9">
        <f>_xlfn.XLOOKUP($E146,'Copy of Raw Data'!$E:$E,'Copy of Raw Data'!L:L,"ERROR",0,1)</f>
        <v>15.52</v>
      </c>
      <c r="M146" s="15"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15 to 20</v>
      </c>
      <c r="N146" s="9">
        <f>_xlfn.XLOOKUP($E146,'Copy of Raw Data'!$E:$E,'Copy of Raw Data'!N:N,"ERROR",0,1)</f>
        <v>15.73</v>
      </c>
      <c r="O146" s="15"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0% to 2%</v>
      </c>
      <c r="P146" s="16">
        <f t="shared" si="11"/>
        <v>0.0133502860775589</v>
      </c>
      <c r="Q146" s="9">
        <f>_xlfn.XLOOKUP($E146,'Copy of Raw Data'!$E:$E,'Copy of Raw Data'!Q:Q,"ERROR",0,1)</f>
        <v>9</v>
      </c>
      <c r="R146" s="9" t="str">
        <f>_xlfn.XLOOKUP($E146,'Copy of Raw Data'!$E:$E,'Copy of Raw Data'!R:R,"ERROR",0,1)</f>
        <v>oz</v>
      </c>
      <c r="S146" s="17">
        <f t="shared" si="10"/>
        <v>1.72444444444444</v>
      </c>
      <c r="T146" s="9" t="str">
        <f t="array" ref="T146">_xlfn.IFS(AND(S146&gt;0,S146&lt;=0.05),"0 to 0.05",AND(S146&gt;0.05,S146&lt;=0.1),"0.05 to 0.1",AND(S146&gt;0.1,S146&lt;=0.2),"0.1 to 0.2",AND(S146&gt;0.2,S146&lt;=0.3),"0.2 to 0.3",AND(S146&gt;0.3,S146&lt;=0.4),"0.3 to 0.4",AND(S146&gt;0.4,S146&lt;=0.5),"0.4 to 0.5",AND(S146&gt;0.5,S146&lt;=0.75),"0.5 to 0.75",AND(S146&gt;0.75,S146&lt;=1),"0.75 to 1",AND(S146&gt;1,S146&lt;=2),"1 to 2",AND(S146&gt;2,S146&lt;=3),"2 to 3",AND(S146&gt;3,S146&lt;=4),"3 to 4",AND(S146&gt;4,S146&lt;=5),"4 to 5",AND(S146&gt;5,S146&lt;=10),"5 to 10",S146&gt;10,"10+")</f>
        <v>1 to 2</v>
      </c>
      <c r="U146" s="17"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0.05 to 0.1</v>
      </c>
      <c r="V146" s="17">
        <f t="shared" si="12"/>
        <v>0.0591064517341149</v>
      </c>
      <c r="W146" s="17"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0.05 to 0.1</v>
      </c>
      <c r="X146" s="17">
        <f t="shared" si="13"/>
        <v>0.058317363694435</v>
      </c>
      <c r="Y146" s="9"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17">
        <f t="array" ref="Z146">_xlfn.IFS(AA146="oz",_xlfn.IFS(R146="oz",Q146,R146="fl oz",Q146*1.04,R146="ml",Q146*0.0338),AA146="fl oz",_xlfn.IFS(R146="oz",Q146/1.04,R146="fl oz",Q146,R146="ml",Q146*0.0338/1.04),AA146="ml",_xlfn.IFS(R146="oz",Q146/0.0338,R146="fl oz",Q146*1.04/0.0338,R146="ml",Q146))</f>
        <v>9</v>
      </c>
      <c r="AA146" s="9" t="str">
        <f>_xlfn.XLOOKUP($E146,'Copy of Raw Data'!$E:$E,'Copy of Raw Data'!AA:AA,"ERROR",0,1)</f>
        <v>oz</v>
      </c>
      <c r="AB146" s="9"/>
      <c r="AC146" s="9"/>
      <c r="AD146" s="9"/>
      <c r="AE146" s="9"/>
      <c r="AF146" s="9"/>
    </row>
    <row r="147" hidden="1" spans="1:32">
      <c r="A147" s="9" t="str">
        <f>_xlfn.XLOOKUP($E147,'Copy of Raw Data'!$E:$E,'Copy of Raw Data'!A:A,"ERROR",0,1)</f>
        <v>US</v>
      </c>
      <c r="B147" s="9" t="str">
        <f>_xlfn.XLOOKUP($E147,'Copy of Raw Data'!$E:$E,'Copy of Raw Data'!B:B,"ERROR",0,1)</f>
        <v>Hair Mousses</v>
      </c>
      <c r="C147" s="9" t="str">
        <f>_xlfn.XLOOKUP($E147,'Copy of Raw Data'!$E:$E,'Copy of Raw Data'!C:C,"ERROR",0,1)</f>
        <v>sebastian</v>
      </c>
      <c r="D147" s="9" t="str">
        <f>_xlfn.XLOOKUP($E147,'Copy of Raw Data'!$E:$E,'Copy of Raw Data'!D:D,"ERROR",0,1)</f>
        <v>www.amazon.com/dp/B01D3N19HS</v>
      </c>
      <c r="E147" s="9" t="s">
        <v>555</v>
      </c>
      <c r="F147" s="9" t="str">
        <f>_xlfn.XLOOKUP($E147,'Copy of Raw Data'!$E:$E,'Copy of Raw Data'!F:F,"ERROR",0,1)</f>
        <v>Sebastian Whipped CrÃ¨me, Light Conditioning-Style Whip</v>
      </c>
      <c r="G147" s="9">
        <f>_xlfn.XLOOKUP($E147,'Copy of Raw Data'!$E:$E,'Copy of Raw Data'!G:G,"ERROR",0,1)</f>
        <v>750</v>
      </c>
      <c r="H147" s="9">
        <f>_xlfn.XLOOKUP($E147,'Copy of Raw Data'!$E:$E,'Copy of Raw Data'!H:H,"ERROR",0,1)</f>
        <v>15752.9</v>
      </c>
      <c r="I147" s="9">
        <f>_xlfn.XLOOKUP($E147,'Copy of Raw Data'!$E:$E,'Copy of Raw Data'!I:I,"ERROR",0,1)</f>
        <v>0.000660823636933563</v>
      </c>
      <c r="J147" s="9" t="str">
        <f>_xlfn.XLOOKUP($E147,'Copy of Raw Data'!$E:$E,'Copy of Raw Data'!J:J,"ERROR",0,1)</f>
        <v>No</v>
      </c>
      <c r="K147" s="15"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20 to 30</v>
      </c>
      <c r="L147" s="9">
        <f>_xlfn.XLOOKUP($E147,'Copy of Raw Data'!$E:$E,'Copy of Raw Data'!L:L,"ERROR",0,1)</f>
        <v>21</v>
      </c>
      <c r="M147" s="15"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20 to 30</v>
      </c>
      <c r="N147" s="9">
        <f>_xlfn.XLOOKUP($E147,'Copy of Raw Data'!$E:$E,'Copy of Raw Data'!N:N,"ERROR",0,1)</f>
        <v>21</v>
      </c>
      <c r="O147" s="15"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No Discount</v>
      </c>
      <c r="P147" s="16">
        <f t="shared" si="11"/>
        <v>0</v>
      </c>
      <c r="Q147" s="9">
        <f>_xlfn.XLOOKUP($E147,'Copy of Raw Data'!$E:$E,'Copy of Raw Data'!Q:Q,"ERROR",0,1)</f>
        <v>0</v>
      </c>
      <c r="R147" s="9">
        <f>_xlfn.XLOOKUP($E147,'Copy of Raw Data'!$E:$E,'Copy of Raw Data'!R:R,"ERROR",0,1)</f>
        <v>0</v>
      </c>
      <c r="S147" s="17" t="e">
        <f t="shared" si="10"/>
        <v>#N/A</v>
      </c>
      <c r="T147" s="9" t="e">
        <f t="array" ref="T147">_xlfn.IFS(AND(S147&gt;0,S147&lt;=0.05),"0 to 0.05",AND(S147&gt;0.05,S147&lt;=0.1),"0.05 to 0.1",AND(S147&gt;0.1,S147&lt;=0.2),"0.1 to 0.2",AND(S147&gt;0.2,S147&lt;=0.3),"0.2 to 0.3",AND(S147&gt;0.3,S147&lt;=0.4),"0.3 to 0.4",AND(S147&gt;0.4,S147&lt;=0.5),"0.4 to 0.5",AND(S147&gt;0.5,S147&lt;=0.75),"0.5 to 0.75",AND(S147&gt;0.75,S147&lt;=1),"0.75 to 1",AND(S147&gt;1,S147&lt;=2),"1 to 2",AND(S147&gt;2,S147&lt;=3),"2 to 3",AND(S147&gt;3,S147&lt;=4),"3 to 4",AND(S147&gt;4,S147&lt;=5),"4 to 5",AND(S147&gt;5,S147&lt;=10),"5 to 10",S147&gt;10,"10+")</f>
        <v>#N/A</v>
      </c>
      <c r="U147" s="17" t="e">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#N/A</v>
      </c>
      <c r="V147" s="17" t="e">
        <f t="shared" si="12"/>
        <v>#N/A</v>
      </c>
      <c r="W147" s="17" t="e">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#N/A</v>
      </c>
      <c r="X147" s="17" t="e">
        <f t="shared" si="13"/>
        <v>#N/A</v>
      </c>
      <c r="Y147" s="9" t="e">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#N/A</v>
      </c>
      <c r="Z147" s="17" t="e">
        <f t="array" ref="Z147">_xlfn.IFS(AA147="oz",_xlfn.IFS(R147="oz",Q147,R147="fl oz",Q147*1.04,R147="ml",Q147*0.0338),AA147="fl oz",_xlfn.IFS(R147="oz",Q147/1.04,R147="fl oz",Q147,R147="ml",Q147*0.0338/1.04),AA147="ml",_xlfn.IFS(R147="oz",Q147/0.0338,R147="fl oz",Q147*1.04/0.0338,R147="ml",Q147))</f>
        <v>#N/A</v>
      </c>
      <c r="AA147" s="9" t="str">
        <f>_xlfn.XLOOKUP($E147,'Copy of Raw Data'!$E:$E,'Copy of Raw Data'!AA:AA,"ERROR",0,1)</f>
        <v>oz</v>
      </c>
      <c r="AB147" s="9"/>
      <c r="AC147" s="9"/>
      <c r="AD147" s="9"/>
      <c r="AE147" s="9"/>
      <c r="AF147" s="9"/>
    </row>
    <row r="148" hidden="1" spans="1:32">
      <c r="A148" s="9" t="str">
        <f>_xlfn.XLOOKUP($E148,'Copy of Raw Data'!$E:$E,'Copy of Raw Data'!A:A,"ERROR",0,1)</f>
        <v>US</v>
      </c>
      <c r="B148" s="9" t="str">
        <f>_xlfn.XLOOKUP($E148,'Copy of Raw Data'!$E:$E,'Copy of Raw Data'!B:B,"ERROR",0,1)</f>
        <v>Hair Mousses</v>
      </c>
      <c r="C148" s="9" t="str">
        <f>_xlfn.XLOOKUP($E148,'Copy of Raw Data'!$E:$E,'Copy of Raw Data'!C:C,"ERROR",0,1)</f>
        <v>african pride</v>
      </c>
      <c r="D148" s="9" t="str">
        <f>_xlfn.XLOOKUP($E148,'Copy of Raw Data'!$E:$E,'Copy of Raw Data'!D:D,"ERROR",0,1)</f>
        <v>www.amazon.com/dp/B07T7864KV</v>
      </c>
      <c r="E148" s="9" t="s">
        <v>559</v>
      </c>
      <c r="F148" s="9" t="str">
        <f>_xlfn.XLOOKUP($E148,'Copy of Raw Data'!$E:$E,'Copy of Raw Data'!F:F,"ERROR",0,1)</f>
        <v>African Pride Moisture Miracle Rose Water &amp; Argan Oil Curl Hair Mousse, Flexible Hold, Enhances Curls, Creates Wave Patterns, No Residue, Deep Moisture, Adds Shine, Strengthens &amp; Protects Hair, 8.5 oz</v>
      </c>
      <c r="G148" s="9">
        <f>_xlfn.XLOOKUP($E148,'Copy of Raw Data'!$E:$E,'Copy of Raw Data'!G:G,"ERROR",0,1)</f>
        <v>1858</v>
      </c>
      <c r="H148" s="9">
        <f>_xlfn.XLOOKUP($E148,'Copy of Raw Data'!$E:$E,'Copy of Raw Data'!H:H,"ERROR",0,1)</f>
        <v>15543.47</v>
      </c>
      <c r="I148" s="9">
        <f>_xlfn.XLOOKUP($E148,'Copy of Raw Data'!$E:$E,'Copy of Raw Data'!I:I,"ERROR",0,1)</f>
        <v>0.000655881320462819</v>
      </c>
      <c r="J148" s="9" t="str">
        <f>_xlfn.XLOOKUP($E148,'Copy of Raw Data'!$E:$E,'Copy of Raw Data'!J:J,"ERROR",0,1)</f>
        <v>No</v>
      </c>
      <c r="K148" s="15"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5 to 10</v>
      </c>
      <c r="L148" s="9">
        <f>_xlfn.XLOOKUP($E148,'Copy of Raw Data'!$E:$E,'Copy of Raw Data'!L:L,"ERROR",0,1)</f>
        <v>8.4</v>
      </c>
      <c r="M148" s="15"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5 to 10</v>
      </c>
      <c r="N148" s="9">
        <f>_xlfn.XLOOKUP($E148,'Copy of Raw Data'!$E:$E,'Copy of Raw Data'!N:N,"ERROR",0,1)</f>
        <v>9.1</v>
      </c>
      <c r="O148" s="15"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6% to 8%</v>
      </c>
      <c r="P148" s="16">
        <f t="shared" si="11"/>
        <v>0.0769230769230768</v>
      </c>
      <c r="Q148" s="9">
        <f>_xlfn.XLOOKUP($E148,'Copy of Raw Data'!$E:$E,'Copy of Raw Data'!Q:Q,"ERROR",0,1)</f>
        <v>8.5</v>
      </c>
      <c r="R148" s="9" t="str">
        <f>_xlfn.XLOOKUP($E148,'Copy of Raw Data'!$E:$E,'Copy of Raw Data'!R:R,"ERROR",0,1)</f>
        <v>oz</v>
      </c>
      <c r="S148" s="17">
        <f t="shared" si="10"/>
        <v>0.988235294117647</v>
      </c>
      <c r="T148" s="9" t="str">
        <f t="array" ref="T148">_xlfn.IFS(AND(S148&gt;0,S148&lt;=0.05),"0 to 0.05",AND(S148&gt;0.05,S148&lt;=0.1),"0.05 to 0.1",AND(S148&gt;0.1,S148&lt;=0.2),"0.1 to 0.2",AND(S148&gt;0.2,S148&lt;=0.3),"0.2 to 0.3",AND(S148&gt;0.3,S148&lt;=0.4),"0.3 to 0.4",AND(S148&gt;0.4,S148&lt;=0.5),"0.4 to 0.5",AND(S148&gt;0.5,S148&lt;=0.75),"0.5 to 0.75",AND(S148&gt;0.75,S148&lt;=1),"0.75 to 1",AND(S148&gt;1,S148&lt;=2),"1 to 2",AND(S148&gt;2,S148&lt;=3),"2 to 3",AND(S148&gt;3,S148&lt;=4),"3 to 4",AND(S148&gt;4,S148&lt;=5),"4 to 5",AND(S148&gt;5,S148&lt;=10),"5 to 10",S148&gt;10,"10+")</f>
        <v>0.75 to 1</v>
      </c>
      <c r="U148" s="17"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 to 0.05</v>
      </c>
      <c r="V148" s="17">
        <f t="shared" si="12"/>
        <v>0.0362052159382522</v>
      </c>
      <c r="W148" s="17"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 to 0.05</v>
      </c>
      <c r="X148" s="17">
        <f t="shared" si="13"/>
        <v>0.0334201993276174</v>
      </c>
      <c r="Y148" s="9"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8 to 10</v>
      </c>
      <c r="Z148" s="17">
        <f t="array" ref="Z148">_xlfn.IFS(AA148="oz",_xlfn.IFS(R148="oz",Q148,R148="fl oz",Q148*1.04,R148="ml",Q148*0.0338),AA148="fl oz",_xlfn.IFS(R148="oz",Q148/1.04,R148="fl oz",Q148,R148="ml",Q148*0.0338/1.04),AA148="ml",_xlfn.IFS(R148="oz",Q148/0.0338,R148="fl oz",Q148*1.04/0.0338,R148="ml",Q148))</f>
        <v>8.5</v>
      </c>
      <c r="AA148" s="9" t="str">
        <f>_xlfn.XLOOKUP($E148,'Copy of Raw Data'!$E:$E,'Copy of Raw Data'!AA:AA,"ERROR",0,1)</f>
        <v>oz</v>
      </c>
      <c r="AB148" s="9"/>
      <c r="AC148" s="9"/>
      <c r="AD148" s="9"/>
      <c r="AE148" s="9"/>
      <c r="AF148" s="9"/>
    </row>
    <row r="149" hidden="1" spans="1:32">
      <c r="A149" s="9" t="str">
        <f>_xlfn.XLOOKUP($E149,'Copy of Raw Data'!$E:$E,'Copy of Raw Data'!A:A,"ERROR",0,1)</f>
        <v>US</v>
      </c>
      <c r="B149" s="9" t="str">
        <f>_xlfn.XLOOKUP($E149,'Copy of Raw Data'!$E:$E,'Copy of Raw Data'!B:B,"ERROR",0,1)</f>
        <v>Hair Mousses</v>
      </c>
      <c r="C149" s="9" t="str">
        <f>_xlfn.XLOOKUP($E149,'Copy of Raw Data'!$E:$E,'Copy of Raw Data'!C:C,"ERROR",0,1)</f>
        <v>Clinique</v>
      </c>
      <c r="D149" s="9" t="str">
        <f>_xlfn.XLOOKUP($E149,'Copy of Raw Data'!$E:$E,'Copy of Raw Data'!D:D,"ERROR",0,1)</f>
        <v>www.amazon.com/dp/B005FD701O</v>
      </c>
      <c r="E149" s="9" t="s">
        <v>563</v>
      </c>
      <c r="F149" s="9" t="str">
        <f>_xlfn.XLOOKUP($E149,'Copy of Raw Data'!$E:$E,'Copy of Raw Data'!F:F,"ERROR",0,1)</f>
        <v>Rinse Off Foaming - Cleanser Mousse HydroDémaquillante, 5 Fl Oz (Pack of 1)</v>
      </c>
      <c r="G149" s="9">
        <f>_xlfn.XLOOKUP($E149,'Copy of Raw Data'!$E:$E,'Copy of Raw Data'!G:G,"ERROR",0,1)</f>
        <v>760</v>
      </c>
      <c r="H149" s="9">
        <f>_xlfn.XLOOKUP($E149,'Copy of Raw Data'!$E:$E,'Copy of Raw Data'!H:H,"ERROR",0,1)</f>
        <v>15427.22</v>
      </c>
      <c r="I149" s="9">
        <f>_xlfn.XLOOKUP($E149,'Copy of Raw Data'!$E:$E,'Copy of Raw Data'!I:I,"ERROR",0,1)</f>
        <v>0.000642383801038027</v>
      </c>
      <c r="J149" s="9" t="str">
        <f>_xlfn.XLOOKUP($E149,'Copy of Raw Data'!$E:$E,'Copy of Raw Data'!J:J,"ERROR",0,1)</f>
        <v>No</v>
      </c>
      <c r="K149" s="15"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20 to 30</v>
      </c>
      <c r="L149" s="9">
        <f>_xlfn.XLOOKUP($E149,'Copy of Raw Data'!$E:$E,'Copy of Raw Data'!L:L,"ERROR",0,1)</f>
        <v>20.23</v>
      </c>
      <c r="M149" s="15"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20 to 30</v>
      </c>
      <c r="N149" s="9">
        <f>_xlfn.XLOOKUP($E149,'Copy of Raw Data'!$E:$E,'Copy of Raw Data'!N:N,"ERROR",0,1)</f>
        <v>21.64</v>
      </c>
      <c r="O149" s="15"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6% to 8%</v>
      </c>
      <c r="P149" s="16">
        <f t="shared" si="11"/>
        <v>0.0651571164510166</v>
      </c>
      <c r="Q149" s="9">
        <f>_xlfn.XLOOKUP($E149,'Copy of Raw Data'!$E:$E,'Copy of Raw Data'!Q:Q,"ERROR",0,1)</f>
        <v>5</v>
      </c>
      <c r="R149" s="9" t="str">
        <f>_xlfn.XLOOKUP($E149,'Copy of Raw Data'!$E:$E,'Copy of Raw Data'!R:R,"ERROR",0,1)</f>
        <v>fl oz</v>
      </c>
      <c r="S149" s="17">
        <f t="shared" si="10"/>
        <v>3.89038461538462</v>
      </c>
      <c r="T149" s="9" t="str">
        <f t="array" ref="T149">_xlfn.IFS(AND(S149&gt;0,S149&lt;=0.05),"0 to 0.05",AND(S149&gt;0.05,S149&lt;=0.1),"0.05 to 0.1",AND(S149&gt;0.1,S149&lt;=0.2),"0.1 to 0.2",AND(S149&gt;0.2,S149&lt;=0.3),"0.2 to 0.3",AND(S149&gt;0.3,S149&lt;=0.4),"0.3 to 0.4",AND(S149&gt;0.4,S149&lt;=0.5),"0.4 to 0.5",AND(S149&gt;0.5,S149&lt;=0.75),"0.5 to 0.75",AND(S149&gt;0.75,S149&lt;=1),"0.75 to 1",AND(S149&gt;1,S149&lt;=2),"1 to 2",AND(S149&gt;2,S149&lt;=3),"2 to 3",AND(S149&gt;3,S149&lt;=4),"3 to 4",AND(S149&gt;4,S149&lt;=5),"4 to 5",AND(S149&gt;5,S149&lt;=10),"5 to 10",S149&gt;10,"10+")</f>
        <v>3 to 4</v>
      </c>
      <c r="U149" s="17" t="str">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0.1 to 0.2</v>
      </c>
      <c r="V149" s="17">
        <f t="shared" si="12"/>
        <v>0.140735152571473</v>
      </c>
      <c r="W149" s="17" t="str">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0.1 to 0.2</v>
      </c>
      <c r="X149" s="17">
        <f t="shared" si="13"/>
        <v>0.131565255846622</v>
      </c>
      <c r="Y149" s="9" t="str">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4 to 6</v>
      </c>
      <c r="Z149" s="17">
        <f t="array" ref="Z149">_xlfn.IFS(AA149="oz",_xlfn.IFS(R149="oz",Q149,R149="fl oz",Q149*1.04,R149="ml",Q149*0.0338),AA149="fl oz",_xlfn.IFS(R149="oz",Q149/1.04,R149="fl oz",Q149,R149="ml",Q149*0.0338/1.04),AA149="ml",_xlfn.IFS(R149="oz",Q149/0.0338,R149="fl oz",Q149*1.04/0.0338,R149="ml",Q149))</f>
        <v>5.2</v>
      </c>
      <c r="AA149" s="9" t="str">
        <f>_xlfn.XLOOKUP($E149,'Copy of Raw Data'!$E:$E,'Copy of Raw Data'!AA:AA,"ERROR",0,1)</f>
        <v>oz</v>
      </c>
      <c r="AB149" s="9"/>
      <c r="AC149" s="9"/>
      <c r="AD149" s="9"/>
      <c r="AE149" s="9"/>
      <c r="AF149" s="9"/>
    </row>
    <row r="150" hidden="1" spans="1:32">
      <c r="A150" s="9" t="str">
        <f>_xlfn.XLOOKUP($E150,'Copy of Raw Data'!$E:$E,'Copy of Raw Data'!A:A,"ERROR",0,1)</f>
        <v>US</v>
      </c>
      <c r="B150" s="9" t="str">
        <f>_xlfn.XLOOKUP($E150,'Copy of Raw Data'!$E:$E,'Copy of Raw Data'!B:B,"ERROR",0,1)</f>
        <v>Hair Mousses</v>
      </c>
      <c r="C150" s="9" t="str">
        <f>_xlfn.XLOOKUP($E150,'Copy of Raw Data'!$E:$E,'Copy of Raw Data'!C:C,"ERROR",0,1)</f>
        <v>elizabeth arden</v>
      </c>
      <c r="D150" s="9" t="str">
        <f>_xlfn.XLOOKUP($E150,'Copy of Raw Data'!$E:$E,'Copy of Raw Data'!D:D,"ERROR",0,1)</f>
        <v>www.amazon.com/dp/B002WO8X06</v>
      </c>
      <c r="E150" s="9" t="s">
        <v>566</v>
      </c>
      <c r="F150" s="9" t="str">
        <f>_xlfn.XLOOKUP($E150,'Copy of Raw Data'!$E:$E,'Copy of Raw Data'!F:F,"ERROR",0,1)</f>
        <v>Elizabeth Arden Flawless Finish Mousse Makeup</v>
      </c>
      <c r="G150" s="9">
        <f>_xlfn.XLOOKUP($E150,'Copy of Raw Data'!$E:$E,'Copy of Raw Data'!G:G,"ERROR",0,1)</f>
        <v>432</v>
      </c>
      <c r="H150" s="9">
        <f>_xlfn.XLOOKUP($E150,'Copy of Raw Data'!$E:$E,'Copy of Raw Data'!H:H,"ERROR",0,1)</f>
        <v>15109.74</v>
      </c>
      <c r="I150" s="9">
        <f>_xlfn.XLOOKUP($E150,'Copy of Raw Data'!$E:$E,'Copy of Raw Data'!I:I,"ERROR",0,1)</f>
        <v>0.000619535206277835</v>
      </c>
      <c r="J150" s="9" t="str">
        <f>_xlfn.XLOOKUP($E150,'Copy of Raw Data'!$E:$E,'Copy of Raw Data'!J:J,"ERROR",0,1)</f>
        <v>No</v>
      </c>
      <c r="K150" s="15"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30 to 40</v>
      </c>
      <c r="L150" s="9">
        <f>_xlfn.XLOOKUP($E150,'Copy of Raw Data'!$E:$E,'Copy of Raw Data'!L:L,"ERROR",0,1)</f>
        <v>35</v>
      </c>
      <c r="M150" s="15"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30 to 40</v>
      </c>
      <c r="N150" s="9">
        <f>_xlfn.XLOOKUP($E150,'Copy of Raw Data'!$E:$E,'Copy of Raw Data'!N:N,"ERROR",0,1)</f>
        <v>35</v>
      </c>
      <c r="O150" s="15"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No Discount</v>
      </c>
      <c r="P150" s="16">
        <f t="shared" si="11"/>
        <v>0</v>
      </c>
      <c r="Q150" s="9">
        <f>_xlfn.XLOOKUP($E150,'Copy of Raw Data'!$E:$E,'Copy of Raw Data'!Q:Q,"ERROR",0,1)</f>
        <v>0</v>
      </c>
      <c r="R150" s="9">
        <f>_xlfn.XLOOKUP($E150,'Copy of Raw Data'!$E:$E,'Copy of Raw Data'!R:R,"ERROR",0,1)</f>
        <v>0</v>
      </c>
      <c r="S150" s="17" t="e">
        <f t="shared" si="10"/>
        <v>#N/A</v>
      </c>
      <c r="T150" s="9" t="e">
        <f t="array" ref="T150">_xlfn.IFS(AND(S150&gt;0,S150&lt;=0.05),"0 to 0.05",AND(S150&gt;0.05,S150&lt;=0.1),"0.05 to 0.1",AND(S150&gt;0.1,S150&lt;=0.2),"0.1 to 0.2",AND(S150&gt;0.2,S150&lt;=0.3),"0.2 to 0.3",AND(S150&gt;0.3,S150&lt;=0.4),"0.3 to 0.4",AND(S150&gt;0.4,S150&lt;=0.5),"0.4 to 0.5",AND(S150&gt;0.5,S150&lt;=0.75),"0.5 to 0.75",AND(S150&gt;0.75,S150&lt;=1),"0.75 to 1",AND(S150&gt;1,S150&lt;=2),"1 to 2",AND(S150&gt;2,S150&lt;=3),"2 to 3",AND(S150&gt;3,S150&lt;=4),"3 to 4",AND(S150&gt;4,S150&lt;=5),"4 to 5",AND(S150&gt;5,S150&lt;=10),"5 to 10",S150&gt;10,"10+")</f>
        <v>#N/A</v>
      </c>
      <c r="U150" s="17" t="e">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#N/A</v>
      </c>
      <c r="V150" s="17" t="e">
        <f t="shared" si="12"/>
        <v>#N/A</v>
      </c>
      <c r="W150" s="17" t="e">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#N/A</v>
      </c>
      <c r="X150" s="17" t="e">
        <f t="shared" si="13"/>
        <v>#N/A</v>
      </c>
      <c r="Y150" s="9" t="e">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#N/A</v>
      </c>
      <c r="Z150" s="17" t="e">
        <f t="array" ref="Z150">_xlfn.IFS(AA150="oz",_xlfn.IFS(R150="oz",Q150,R150="fl oz",Q150*1.04,R150="ml",Q150*0.0338),AA150="fl oz",_xlfn.IFS(R150="oz",Q150/1.04,R150="fl oz",Q150,R150="ml",Q150*0.0338/1.04),AA150="ml",_xlfn.IFS(R150="oz",Q150/0.0338,R150="fl oz",Q150*1.04/0.0338,R150="ml",Q150))</f>
        <v>#N/A</v>
      </c>
      <c r="AA150" s="9" t="str">
        <f>_xlfn.XLOOKUP($E150,'Copy of Raw Data'!$E:$E,'Copy of Raw Data'!AA:AA,"ERROR",0,1)</f>
        <v>oz</v>
      </c>
      <c r="AB150" s="9"/>
      <c r="AC150" s="9"/>
      <c r="AD150" s="9"/>
      <c r="AE150" s="9"/>
      <c r="AF150" s="9"/>
    </row>
    <row r="151" hidden="1" spans="1:32">
      <c r="A151" s="9" t="str">
        <f>_xlfn.XLOOKUP($E151,'Copy of Raw Data'!$E:$E,'Copy of Raw Data'!A:A,"ERROR",0,1)</f>
        <v>US</v>
      </c>
      <c r="B151" s="9" t="str">
        <f>_xlfn.XLOOKUP($E151,'Copy of Raw Data'!$E:$E,'Copy of Raw Data'!B:B,"ERROR",0,1)</f>
        <v>Hair Mousses</v>
      </c>
      <c r="C151" s="9" t="str">
        <f>_xlfn.XLOOKUP($E151,'Copy of Raw Data'!$E:$E,'Copy of Raw Data'!C:C,"ERROR",0,1)</f>
        <v>moroccanoil</v>
      </c>
      <c r="D151" s="9" t="str">
        <f>_xlfn.XLOOKUP($E151,'Copy of Raw Data'!$E:$E,'Copy of Raw Data'!D:D,"ERROR",0,1)</f>
        <v>www.amazon.com/dp/B01C502P5U</v>
      </c>
      <c r="E151" s="9" t="s">
        <v>568</v>
      </c>
      <c r="F151" s="9" t="str">
        <f>_xlfn.XLOOKUP($E151,'Copy of Raw Data'!$E:$E,'Copy of Raw Data'!F:F,"ERROR",0,1)</f>
        <v>Moroccanoil Beach Wave Mousse</v>
      </c>
      <c r="G151" s="9">
        <f>_xlfn.XLOOKUP($E151,'Copy of Raw Data'!$E:$E,'Copy of Raw Data'!G:G,"ERROR",0,1)</f>
        <v>1041</v>
      </c>
      <c r="H151" s="9">
        <f>_xlfn.XLOOKUP($E151,'Copy of Raw Data'!$E:$E,'Copy of Raw Data'!H:H,"ERROR",0,1)</f>
        <v>14572.31</v>
      </c>
      <c r="I151" s="9">
        <f>_xlfn.XLOOKUP($E151,'Copy of Raw Data'!$E:$E,'Copy of Raw Data'!I:I,"ERROR",0,1)</f>
        <v>0.000609707542833728</v>
      </c>
      <c r="J151" s="9" t="str">
        <f>_xlfn.XLOOKUP($E151,'Copy of Raw Data'!$E:$E,'Copy of Raw Data'!J:J,"ERROR",0,1)</f>
        <v>No</v>
      </c>
      <c r="K151" s="15"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10 to 15</v>
      </c>
      <c r="L151" s="9">
        <f>_xlfn.XLOOKUP($E151,'Copy of Raw Data'!$E:$E,'Copy of Raw Data'!L:L,"ERROR",0,1)</f>
        <v>14</v>
      </c>
      <c r="M151" s="15"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10 to 15</v>
      </c>
      <c r="N151" s="9">
        <f>_xlfn.XLOOKUP($E151,'Copy of Raw Data'!$E:$E,'Copy of Raw Data'!N:N,"ERROR",0,1)</f>
        <v>14</v>
      </c>
      <c r="O151" s="15"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No Discount</v>
      </c>
      <c r="P151" s="16">
        <f t="shared" si="11"/>
        <v>0</v>
      </c>
      <c r="Q151" s="9">
        <f>_xlfn.XLOOKUP($E151,'Copy of Raw Data'!$E:$E,'Copy of Raw Data'!Q:Q,"ERROR",0,1)</f>
        <v>0</v>
      </c>
      <c r="R151" s="9">
        <f>_xlfn.XLOOKUP($E151,'Copy of Raw Data'!$E:$E,'Copy of Raw Data'!R:R,"ERROR",0,1)</f>
        <v>0</v>
      </c>
      <c r="S151" s="17" t="e">
        <f t="shared" si="10"/>
        <v>#N/A</v>
      </c>
      <c r="T151" s="9" t="e">
        <f t="array" ref="T151">_xlfn.IFS(AND(S151&gt;0,S151&lt;=0.05),"0 to 0.05",AND(S151&gt;0.05,S151&lt;=0.1),"0.05 to 0.1",AND(S151&gt;0.1,S151&lt;=0.2),"0.1 to 0.2",AND(S151&gt;0.2,S151&lt;=0.3),"0.2 to 0.3",AND(S151&gt;0.3,S151&lt;=0.4),"0.3 to 0.4",AND(S151&gt;0.4,S151&lt;=0.5),"0.4 to 0.5",AND(S151&gt;0.5,S151&lt;=0.75),"0.5 to 0.75",AND(S151&gt;0.75,S151&lt;=1),"0.75 to 1",AND(S151&gt;1,S151&lt;=2),"1 to 2",AND(S151&gt;2,S151&lt;=3),"2 to 3",AND(S151&gt;3,S151&lt;=4),"3 to 4",AND(S151&gt;4,S151&lt;=5),"4 to 5",AND(S151&gt;5,S151&lt;=10),"5 to 10",S151&gt;10,"10+")</f>
        <v>#N/A</v>
      </c>
      <c r="U151" s="17" t="e">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#N/A</v>
      </c>
      <c r="V151" s="17" t="e">
        <f t="shared" si="12"/>
        <v>#N/A</v>
      </c>
      <c r="W151" s="17" t="e">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#N/A</v>
      </c>
      <c r="X151" s="17" t="e">
        <f t="shared" si="13"/>
        <v>#N/A</v>
      </c>
      <c r="Y151" s="9" t="e">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#N/A</v>
      </c>
      <c r="Z151" s="17" t="e">
        <f t="array" ref="Z151">_xlfn.IFS(AA151="oz",_xlfn.IFS(R151="oz",Q151,R151="fl oz",Q151*1.04,R151="ml",Q151*0.0338),AA151="fl oz",_xlfn.IFS(R151="oz",Q151/1.04,R151="fl oz",Q151,R151="ml",Q151*0.0338/1.04),AA151="ml",_xlfn.IFS(R151="oz",Q151/0.0338,R151="fl oz",Q151*1.04/0.0338,R151="ml",Q151))</f>
        <v>#N/A</v>
      </c>
      <c r="AA151" s="9" t="str">
        <f>_xlfn.XLOOKUP($E151,'Copy of Raw Data'!$E:$E,'Copy of Raw Data'!AA:AA,"ERROR",0,1)</f>
        <v>oz</v>
      </c>
      <c r="AB151" s="9"/>
      <c r="AC151" s="9"/>
      <c r="AD151" s="9"/>
      <c r="AE151" s="9"/>
      <c r="AF151" s="9"/>
    </row>
    <row r="152" hidden="1" spans="1:32">
      <c r="A152" s="9" t="str">
        <f>_xlfn.XLOOKUP($E152,'Copy of Raw Data'!$E:$E,'Copy of Raw Data'!A:A,"ERROR",0,1)</f>
        <v>US</v>
      </c>
      <c r="B152" s="9" t="str">
        <f>_xlfn.XLOOKUP($E152,'Copy of Raw Data'!$E:$E,'Copy of Raw Data'!B:B,"ERROR",0,1)</f>
        <v>Hair Mousses</v>
      </c>
      <c r="C152" s="9" t="str">
        <f>_xlfn.XLOOKUP($E152,'Copy of Raw Data'!$E:$E,'Copy of Raw Data'!C:C,"ERROR",0,1)</f>
        <v>Mielle Organics</v>
      </c>
      <c r="D152" s="9" t="str">
        <f>_xlfn.XLOOKUP($E152,'Copy of Raw Data'!$E:$E,'Copy of Raw Data'!D:D,"ERROR",0,1)</f>
        <v>www.amazon.com/dp/B06XQ3X7C2</v>
      </c>
      <c r="E152" s="9" t="s">
        <v>570</v>
      </c>
      <c r="F152" s="9" t="str">
        <f>_xlfn.XLOOKUP($E152,'Copy of Raw Data'!$E:$E,'Copy of Raw Data'!F:F,"ERROR",0,1)</f>
        <v>Mielle Organics Brazilian Curly Cocktail Curl Cream (7.5 oz.)</v>
      </c>
      <c r="G152" s="9">
        <f>_xlfn.XLOOKUP($E152,'Copy of Raw Data'!$E:$E,'Copy of Raw Data'!G:G,"ERROR",0,1)</f>
        <v>1422</v>
      </c>
      <c r="H152" s="9">
        <f>_xlfn.XLOOKUP($E152,'Copy of Raw Data'!$E:$E,'Copy of Raw Data'!H:H,"ERROR",0,1)</f>
        <v>14341.15</v>
      </c>
      <c r="I152" s="9">
        <f>_xlfn.XLOOKUP($E152,'Copy of Raw Data'!$E:$E,'Copy of Raw Data'!I:I,"ERROR",0,1)</f>
        <v>0.000582662336814808</v>
      </c>
      <c r="J152" s="9" t="str">
        <f>_xlfn.XLOOKUP($E152,'Copy of Raw Data'!$E:$E,'Copy of Raw Data'!J:J,"ERROR",0,1)</f>
        <v>No</v>
      </c>
      <c r="K152" s="15"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 to 15</v>
      </c>
      <c r="L152" s="9">
        <f>_xlfn.XLOOKUP($E152,'Copy of Raw Data'!$E:$E,'Copy of Raw Data'!L:L,"ERROR",0,1)</f>
        <v>10.09</v>
      </c>
      <c r="M152" s="15"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 to 15</v>
      </c>
      <c r="N152" s="9">
        <f>_xlfn.XLOOKUP($E152,'Copy of Raw Data'!$E:$E,'Copy of Raw Data'!N:N,"ERROR",0,1)</f>
        <v>15</v>
      </c>
      <c r="O152" s="15"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30% to 40%</v>
      </c>
      <c r="P152" s="16">
        <f t="shared" si="11"/>
        <v>0.327333333333333</v>
      </c>
      <c r="Q152" s="9">
        <f>_xlfn.XLOOKUP($E152,'Copy of Raw Data'!$E:$E,'Copy of Raw Data'!Q:Q,"ERROR",0,1)</f>
        <v>7.5</v>
      </c>
      <c r="R152" s="9" t="str">
        <f>_xlfn.XLOOKUP($E152,'Copy of Raw Data'!$E:$E,'Copy of Raw Data'!R:R,"ERROR",0,1)</f>
        <v>oz</v>
      </c>
      <c r="S152" s="17">
        <f t="shared" si="10"/>
        <v>1.34533333333333</v>
      </c>
      <c r="T152" s="9" t="str">
        <f t="array" ref="T152">_xlfn.IFS(AND(S152&gt;0,S152&lt;=0.05),"0 to 0.05",AND(S152&gt;0.05,S152&lt;=0.1),"0.05 to 0.1",AND(S152&gt;0.1,S152&lt;=0.2),"0.1 to 0.2",AND(S152&gt;0.2,S152&lt;=0.3),"0.2 to 0.3",AND(S152&gt;0.3,S152&lt;=0.4),"0.3 to 0.4",AND(S152&gt;0.4,S152&lt;=0.5),"0.4 to 0.5",AND(S152&gt;0.5,S152&lt;=0.75),"0.5 to 0.75",AND(S152&gt;0.75,S152&lt;=1),"0.75 to 1",AND(S152&gt;1,S152&lt;=2),"1 to 2",AND(S152&gt;2,S152&lt;=3),"2 to 3",AND(S152&gt;3,S152&lt;=4),"3 to 4",AND(S152&gt;4,S152&lt;=5),"4 to 5",AND(S152&gt;5,S152&lt;=10),"5 to 10",S152&gt;10,"10+")</f>
        <v>1 to 2</v>
      </c>
      <c r="U152" s="17"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0.05 to 0.1</v>
      </c>
      <c r="V152" s="17">
        <f t="shared" si="12"/>
        <v>0.0676361176868448</v>
      </c>
      <c r="W152" s="17"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 to 0.05</v>
      </c>
      <c r="X152" s="17">
        <f t="shared" si="13"/>
        <v>0.0454965618306842</v>
      </c>
      <c r="Y152" s="9"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6 to 8</v>
      </c>
      <c r="Z152" s="17">
        <f t="array" ref="Z152">_xlfn.IFS(AA152="oz",_xlfn.IFS(R152="oz",Q152,R152="fl oz",Q152*1.04,R152="ml",Q152*0.0338),AA152="fl oz",_xlfn.IFS(R152="oz",Q152/1.04,R152="fl oz",Q152,R152="ml",Q152*0.0338/1.04),AA152="ml",_xlfn.IFS(R152="oz",Q152/0.0338,R152="fl oz",Q152*1.04/0.0338,R152="ml",Q152))</f>
        <v>7.5</v>
      </c>
      <c r="AA152" s="9" t="str">
        <f>_xlfn.XLOOKUP($E152,'Copy of Raw Data'!$E:$E,'Copy of Raw Data'!AA:AA,"ERROR",0,1)</f>
        <v>oz</v>
      </c>
      <c r="AB152" s="9"/>
      <c r="AC152" s="9"/>
      <c r="AD152" s="9"/>
      <c r="AE152" s="9"/>
      <c r="AF152" s="9"/>
    </row>
    <row r="153" hidden="1" spans="1:32">
      <c r="A153" s="9" t="str">
        <f>_xlfn.XLOOKUP($E153,'Copy of Raw Data'!$E:$E,'Copy of Raw Data'!A:A,"ERROR",0,1)</f>
        <v>US</v>
      </c>
      <c r="B153" s="9" t="str">
        <f>_xlfn.XLOOKUP($E153,'Copy of Raw Data'!$E:$E,'Copy of Raw Data'!B:B,"ERROR",0,1)</f>
        <v>Hair Mousses</v>
      </c>
      <c r="C153" s="9" t="str">
        <f>_xlfn.XLOOKUP($E153,'Copy of Raw Data'!$E:$E,'Copy of Raw Data'!C:C,"ERROR",0,1)</f>
        <v>garnier</v>
      </c>
      <c r="D153" s="9" t="str">
        <f>_xlfn.XLOOKUP($E153,'Copy of Raw Data'!$E:$E,'Copy of Raw Data'!D:D,"ERROR",0,1)</f>
        <v>www.amazon.com/dp/B07BYD3TBG</v>
      </c>
      <c r="E153" s="9" t="s">
        <v>573</v>
      </c>
      <c r="F153" s="9" t="str">
        <f>_xlfn.XLOOKUP($E153,'Copy of Raw Data'!$E:$E,'Copy of Raw Data'!F:F,"ERROR",0,1)</f>
        <v>Garnier Hair Care Fructis Style Texture Tease Dry Touch Finishing Spray, 3.8 Ounce (Pack of 3)</v>
      </c>
      <c r="G153" s="9">
        <f>_xlfn.XLOOKUP($E153,'Copy of Raw Data'!$E:$E,'Copy of Raw Data'!G:G,"ERROR",0,1)</f>
        <v>1008</v>
      </c>
      <c r="H153" s="9">
        <f>_xlfn.XLOOKUP($E153,'Copy of Raw Data'!$E:$E,'Copy of Raw Data'!H:H,"ERROR",0,1)</f>
        <v>13705.01</v>
      </c>
      <c r="I153" s="9">
        <f>_xlfn.XLOOKUP($E153,'Copy of Raw Data'!$E:$E,'Copy of Raw Data'!I:I,"ERROR",0,1)</f>
        <v>0.000574671301943055</v>
      </c>
      <c r="J153" s="9" t="str">
        <f>_xlfn.XLOOKUP($E153,'Copy of Raw Data'!$E:$E,'Copy of Raw Data'!J:J,"ERROR",0,1)</f>
        <v>No</v>
      </c>
      <c r="K153" s="15"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10 to 15</v>
      </c>
      <c r="L153" s="9">
        <f>_xlfn.XLOOKUP($E153,'Copy of Raw Data'!$E:$E,'Copy of Raw Data'!L:L,"ERROR",0,1)</f>
        <v>13.6</v>
      </c>
      <c r="M153" s="15"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 to 15</v>
      </c>
      <c r="N153" s="9">
        <f>_xlfn.XLOOKUP($E153,'Copy of Raw Data'!$E:$E,'Copy of Raw Data'!N:N,"ERROR",0,1)</f>
        <v>14.76</v>
      </c>
      <c r="O153" s="15"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6% to 8%</v>
      </c>
      <c r="P153" s="16">
        <f t="shared" si="11"/>
        <v>0.0785907859078591</v>
      </c>
      <c r="Q153" s="9">
        <f>_xlfn.XLOOKUP($E153,'Copy of Raw Data'!$E:$E,'Copy of Raw Data'!Q:Q,"ERROR",0,1)</f>
        <v>11.4</v>
      </c>
      <c r="R153" s="9" t="str">
        <f>_xlfn.XLOOKUP($E153,'Copy of Raw Data'!$E:$E,'Copy of Raw Data'!R:R,"ERROR",0,1)</f>
        <v>oz</v>
      </c>
      <c r="S153" s="17">
        <f t="shared" si="10"/>
        <v>1.19298245614035</v>
      </c>
      <c r="T153" s="9" t="str">
        <f t="array" ref="T153">_xlfn.IFS(AND(S153&gt;0,S153&lt;=0.05),"0 to 0.05",AND(S153&gt;0.05,S153&lt;=0.1),"0.05 to 0.1",AND(S153&gt;0.1,S153&lt;=0.2),"0.1 to 0.2",AND(S153&gt;0.2,S153&lt;=0.3),"0.2 to 0.3",AND(S153&gt;0.3,S153&lt;=0.4),"0.3 to 0.4",AND(S153&gt;0.4,S153&lt;=0.5),"0.4 to 0.5",AND(S153&gt;0.5,S153&lt;=0.75),"0.5 to 0.75",AND(S153&gt;0.75,S153&lt;=1),"0.75 to 1",AND(S153&gt;1,S153&lt;=2),"1 to 2",AND(S153&gt;2,S153&lt;=3),"2 to 3",AND(S153&gt;3,S153&lt;=4),"3 to 4",AND(S153&gt;4,S153&lt;=5),"4 to 5",AND(S153&gt;5,S153&lt;=10),"5 to 10",S153&gt;10,"10+")</f>
        <v>1 to 2</v>
      </c>
      <c r="U153" s="17"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 to 0.05</v>
      </c>
      <c r="V153" s="17">
        <f t="shared" si="12"/>
        <v>0.0437854867130627</v>
      </c>
      <c r="W153" s="17"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 to 0.05</v>
      </c>
      <c r="X153" s="17">
        <f t="shared" si="13"/>
        <v>0.040344350900925</v>
      </c>
      <c r="Y153" s="9"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10 to 15</v>
      </c>
      <c r="Z153" s="17">
        <f t="array" ref="Z153">_xlfn.IFS(AA153="oz",_xlfn.IFS(R153="oz",Q153,R153="fl oz",Q153*1.04,R153="ml",Q153*0.0338),AA153="fl oz",_xlfn.IFS(R153="oz",Q153/1.04,R153="fl oz",Q153,R153="ml",Q153*0.0338/1.04),AA153="ml",_xlfn.IFS(R153="oz",Q153/0.0338,R153="fl oz",Q153*1.04/0.0338,R153="ml",Q153))</f>
        <v>11.4</v>
      </c>
      <c r="AA153" s="9" t="str">
        <f>_xlfn.XLOOKUP($E153,'Copy of Raw Data'!$E:$E,'Copy of Raw Data'!AA:AA,"ERROR",0,1)</f>
        <v>oz</v>
      </c>
      <c r="AB153" s="9"/>
      <c r="AC153" s="9"/>
      <c r="AD153" s="9"/>
      <c r="AE153" s="9"/>
      <c r="AF153" s="9"/>
    </row>
    <row r="154" hidden="1" spans="1:32">
      <c r="A154" s="9" t="str">
        <f>_xlfn.XLOOKUP($E154,'Copy of Raw Data'!$E:$E,'Copy of Raw Data'!A:A,"ERROR",0,1)</f>
        <v>US</v>
      </c>
      <c r="B154" s="9" t="str">
        <f>_xlfn.XLOOKUP($E154,'Copy of Raw Data'!$E:$E,'Copy of Raw Data'!B:B,"ERROR",0,1)</f>
        <v>Hair Mousses</v>
      </c>
      <c r="C154" s="9" t="str">
        <f>_xlfn.XLOOKUP($E154,'Copy of Raw Data'!$E:$E,'Copy of Raw Data'!C:C,"ERROR",0,1)</f>
        <v>Herbal Essences</v>
      </c>
      <c r="D154" s="9" t="str">
        <f>_xlfn.XLOOKUP($E154,'Copy of Raw Data'!$E:$E,'Copy of Raw Data'!D:D,"ERROR",0,1)</f>
        <v>www.amazon.com/dp/B0725R6WLQ</v>
      </c>
      <c r="E154" s="9" t="s">
        <v>576</v>
      </c>
      <c r="F154" s="9" t="str">
        <f>_xlfn.XLOOKUP($E154,'Copy of Raw Data'!$E:$E,'Copy of Raw Data'!F:F,"ERROR",0,1)</f>
        <v>Herb Ess Mousse Twst Size 6.8z Herbal Essences Totally Twisted Curl Boosting Mousse</v>
      </c>
      <c r="G154" s="9">
        <f>_xlfn.XLOOKUP($E154,'Copy of Raw Data'!$E:$E,'Copy of Raw Data'!G:G,"ERROR",0,1)</f>
        <v>488</v>
      </c>
      <c r="H154" s="9">
        <f>_xlfn.XLOOKUP($E154,'Copy of Raw Data'!$E:$E,'Copy of Raw Data'!H:H,"ERROR",0,1)</f>
        <v>13517.05</v>
      </c>
      <c r="I154" s="9">
        <f>_xlfn.XLOOKUP($E154,'Copy of Raw Data'!$E:$E,'Copy of Raw Data'!I:I,"ERROR",0,1)</f>
        <v>0.000554691163890658</v>
      </c>
      <c r="J154" s="9" t="str">
        <f>_xlfn.XLOOKUP($E154,'Copy of Raw Data'!$E:$E,'Copy of Raw Data'!J:J,"ERROR",0,1)</f>
        <v>No</v>
      </c>
      <c r="K154" s="15"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20 to 30</v>
      </c>
      <c r="L154" s="9">
        <f>_xlfn.XLOOKUP($E154,'Copy of Raw Data'!$E:$E,'Copy of Raw Data'!L:L,"ERROR",0,1)</f>
        <v>28.65</v>
      </c>
      <c r="M154" s="15"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30 to 40</v>
      </c>
      <c r="N154" s="9">
        <f>_xlfn.XLOOKUP($E154,'Copy of Raw Data'!$E:$E,'Copy of Raw Data'!N:N,"ERROR",0,1)</f>
        <v>34.85</v>
      </c>
      <c r="O154" s="15"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15% to 20%</v>
      </c>
      <c r="P154" s="16">
        <f t="shared" si="11"/>
        <v>0.177905308464849</v>
      </c>
      <c r="Q154" s="9">
        <f>_xlfn.XLOOKUP($E154,'Copy of Raw Data'!$E:$E,'Copy of Raw Data'!Q:Q,"ERROR",0,1)</f>
        <v>6.8</v>
      </c>
      <c r="R154" s="9" t="str">
        <f>_xlfn.XLOOKUP($E154,'Copy of Raw Data'!$E:$E,'Copy of Raw Data'!R:R,"ERROR",0,1)</f>
        <v>fl oz</v>
      </c>
      <c r="S154" s="17">
        <f t="shared" si="10"/>
        <v>4.05118778280543</v>
      </c>
      <c r="T154" s="9" t="str">
        <f t="array" ref="T154">_xlfn.IFS(AND(S154&gt;0,S154&lt;=0.05),"0 to 0.05",AND(S154&gt;0.05,S154&lt;=0.1),"0.05 to 0.1",AND(S154&gt;0.1,S154&lt;=0.2),"0.1 to 0.2",AND(S154&gt;0.2,S154&lt;=0.3),"0.2 to 0.3",AND(S154&gt;0.3,S154&lt;=0.4),"0.3 to 0.4",AND(S154&gt;0.4,S154&lt;=0.5),"0.4 to 0.5",AND(S154&gt;0.5,S154&lt;=0.75),"0.5 to 0.75",AND(S154&gt;0.75,S154&lt;=1),"0.75 to 1",AND(S154&gt;1,S154&lt;=2),"1 to 2",AND(S154&gt;2,S154&lt;=3),"2 to 3",AND(S154&gt;3,S154&lt;=4),"3 to 4",AND(S154&gt;4,S154&lt;=5),"4 to 5",AND(S154&gt;5,S154&lt;=10),"5 to 10",S154&gt;10,"10+")</f>
        <v>4 to 5</v>
      </c>
      <c r="U154" s="17"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0.1 to 0.2</v>
      </c>
      <c r="V154" s="17">
        <f t="shared" si="12"/>
        <v>0.166651491896673</v>
      </c>
      <c r="W154" s="17"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0.1 to 0.2</v>
      </c>
      <c r="X154" s="17">
        <f t="shared" si="13"/>
        <v>0.137003306824668</v>
      </c>
      <c r="Y154" s="9"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6 to 8</v>
      </c>
      <c r="Z154" s="17">
        <f t="array" ref="Z154">_xlfn.IFS(AA154="oz",_xlfn.IFS(R154="oz",Q154,R154="fl oz",Q154*1.04,R154="ml",Q154*0.0338),AA154="fl oz",_xlfn.IFS(R154="oz",Q154/1.04,R154="fl oz",Q154,R154="ml",Q154*0.0338/1.04),AA154="ml",_xlfn.IFS(R154="oz",Q154/0.0338,R154="fl oz",Q154*1.04/0.0338,R154="ml",Q154))</f>
        <v>7.072</v>
      </c>
      <c r="AA154" s="9" t="str">
        <f>_xlfn.XLOOKUP($E154,'Copy of Raw Data'!$E:$E,'Copy of Raw Data'!AA:AA,"ERROR",0,1)</f>
        <v>oz</v>
      </c>
      <c r="AB154" s="9"/>
      <c r="AC154" s="9"/>
      <c r="AD154" s="9"/>
      <c r="AE154" s="9"/>
      <c r="AF154" s="9"/>
    </row>
    <row r="155" hidden="1" spans="1:32">
      <c r="A155" s="9" t="str">
        <f>_xlfn.XLOOKUP($E155,'Copy of Raw Data'!$E:$E,'Copy of Raw Data'!A:A,"ERROR",0,1)</f>
        <v>US</v>
      </c>
      <c r="B155" s="9" t="str">
        <f>_xlfn.XLOOKUP($E155,'Copy of Raw Data'!$E:$E,'Copy of Raw Data'!B:B,"ERROR",0,1)</f>
        <v>Hair Mousses</v>
      </c>
      <c r="C155" s="9" t="str">
        <f>_xlfn.XLOOKUP($E155,'Copy of Raw Data'!$E:$E,'Copy of Raw Data'!C:C,"ERROR",0,1)</f>
        <v>IWELL Signature</v>
      </c>
      <c r="D155" s="9" t="str">
        <f>_xlfn.XLOOKUP($E155,'Copy of Raw Data'!$E:$E,'Copy of Raw Data'!D:D,"ERROR",0,1)</f>
        <v>www.amazon.com/dp/B0BB3CPRKH</v>
      </c>
      <c r="E155" s="9" t="s">
        <v>579</v>
      </c>
      <c r="F155" s="9" t="str">
        <f>_xlfn.XLOOKUP($E155,'Copy of Raw Data'!$E:$E,'Copy of Raw Data'!F:F,"ERROR",0,1)</f>
        <v>IWELL Signature Lace Tint Mousse 7 Fl oz (200ml) | Concealer Tinted Mousse for Lace Wigs Hair Wigs | Perfect Match Your Skin Tone | Easy Tinting | Quick-Drying | Safe and Convenient | Value Size 7 fl oz (Deep Dark Brown)</v>
      </c>
      <c r="G155" s="9">
        <f>_xlfn.XLOOKUP($E155,'Copy of Raw Data'!$E:$E,'Copy of Raw Data'!G:G,"ERROR",0,1)</f>
        <v>1488</v>
      </c>
      <c r="H155" s="9">
        <f>_xlfn.XLOOKUP($E155,'Copy of Raw Data'!$E:$E,'Copy of Raw Data'!H:H,"ERROR",0,1)</f>
        <v>13047.09</v>
      </c>
      <c r="I155" s="9">
        <f>_xlfn.XLOOKUP($E155,'Copy of Raw Data'!$E:$E,'Copy of Raw Data'!I:I,"ERROR",0,1)</f>
        <v>0.000541338193936839</v>
      </c>
      <c r="J155" s="9" t="str">
        <f>_xlfn.XLOOKUP($E155,'Copy of Raw Data'!$E:$E,'Copy of Raw Data'!J:J,"ERROR",0,1)</f>
        <v>No</v>
      </c>
      <c r="K155" s="15"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 to 10</v>
      </c>
      <c r="L155" s="9">
        <f>_xlfn.XLOOKUP($E155,'Copy of Raw Data'!$E:$E,'Copy of Raw Data'!L:L,"ERROR",0,1)</f>
        <v>9.01</v>
      </c>
      <c r="M155" s="15"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10 to 15</v>
      </c>
      <c r="N155" s="9">
        <f>_xlfn.XLOOKUP($E155,'Copy of Raw Data'!$E:$E,'Copy of Raw Data'!N:N,"ERROR",0,1)</f>
        <v>11.23</v>
      </c>
      <c r="O155" s="15"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15% to 20%</v>
      </c>
      <c r="P155" s="16">
        <f t="shared" si="11"/>
        <v>0.197684772929653</v>
      </c>
      <c r="Q155" s="9">
        <f>_xlfn.XLOOKUP($E155,'Copy of Raw Data'!$E:$E,'Copy of Raw Data'!Q:Q,"ERROR",0,1)</f>
        <v>7</v>
      </c>
      <c r="R155" s="9" t="str">
        <f>_xlfn.XLOOKUP($E155,'Copy of Raw Data'!$E:$E,'Copy of Raw Data'!R:R,"ERROR",0,1)</f>
        <v>fl oz</v>
      </c>
      <c r="S155" s="17">
        <f t="shared" si="10"/>
        <v>1.23763736263736</v>
      </c>
      <c r="T155" s="9" t="str">
        <f t="array" ref="T155">_xlfn.IFS(AND(S155&gt;0,S155&lt;=0.05),"0 to 0.05",AND(S155&gt;0.05,S155&lt;=0.1),"0.05 to 0.1",AND(S155&gt;0.1,S155&lt;=0.2),"0.1 to 0.2",AND(S155&gt;0.2,S155&lt;=0.3),"0.2 to 0.3",AND(S155&gt;0.3,S155&lt;=0.4),"0.3 to 0.4",AND(S155&gt;0.4,S155&lt;=0.5),"0.4 to 0.5",AND(S155&gt;0.5,S155&lt;=0.75),"0.5 to 0.75",AND(S155&gt;0.75,S155&lt;=1),"0.75 to 1",AND(S155&gt;1,S155&lt;=2),"1 to 2",AND(S155&gt;2,S155&lt;=3),"2 to 3",AND(S155&gt;3,S155&lt;=4),"3 to 4",AND(S155&gt;4,S155&lt;=5),"4 to 5",AND(S155&gt;5,S155&lt;=10),"5 to 10",S155&gt;10,"10+")</f>
        <v>1 to 2</v>
      </c>
      <c r="U155" s="17"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0.05 to 0.1</v>
      </c>
      <c r="V155" s="17">
        <f t="shared" si="12"/>
        <v>0.052167142968631</v>
      </c>
      <c r="W155" s="17"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7">
        <f t="shared" si="13"/>
        <v>0.0418544931564884</v>
      </c>
      <c r="Y155" s="9"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6 to 8</v>
      </c>
      <c r="Z155" s="17">
        <f t="array" ref="Z155">_xlfn.IFS(AA155="oz",_xlfn.IFS(R155="oz",Q155,R155="fl oz",Q155*1.04,R155="ml",Q155*0.0338),AA155="fl oz",_xlfn.IFS(R155="oz",Q155/1.04,R155="fl oz",Q155,R155="ml",Q155*0.0338/1.04),AA155="ml",_xlfn.IFS(R155="oz",Q155/0.0338,R155="fl oz",Q155*1.04/0.0338,R155="ml",Q155))</f>
        <v>7.28</v>
      </c>
      <c r="AA155" s="9" t="str">
        <f>_xlfn.XLOOKUP($E155,'Copy of Raw Data'!$E:$E,'Copy of Raw Data'!AA:AA,"ERROR",0,1)</f>
        <v>oz</v>
      </c>
      <c r="AB155" s="9"/>
      <c r="AC155" s="9"/>
      <c r="AD155" s="9"/>
      <c r="AE155" s="9"/>
      <c r="AF155" s="9"/>
    </row>
    <row r="156" hidden="1" spans="1:32">
      <c r="A156" s="9" t="str">
        <f>_xlfn.XLOOKUP($E156,'Copy of Raw Data'!$E:$E,'Copy of Raw Data'!A:A,"ERROR",0,1)</f>
        <v>US</v>
      </c>
      <c r="B156" s="9" t="str">
        <f>_xlfn.XLOOKUP($E156,'Copy of Raw Data'!$E:$E,'Copy of Raw Data'!B:B,"ERROR",0,1)</f>
        <v>Hair Mousses</v>
      </c>
      <c r="C156" s="9" t="str">
        <f>_xlfn.XLOOKUP($E156,'Copy of Raw Data'!$E:$E,'Copy of Raw Data'!C:C,"ERROR",0,1)</f>
        <v>L'Oreal Paris</v>
      </c>
      <c r="D156" s="9" t="str">
        <f>_xlfn.XLOOKUP($E156,'Copy of Raw Data'!$E:$E,'Copy of Raw Data'!D:D,"ERROR",0,1)</f>
        <v>www.amazon.com/dp/B00LXMDK42</v>
      </c>
      <c r="E156" s="9" t="s">
        <v>582</v>
      </c>
      <c r="F156" s="9" t="str">
        <f>_xlfn.XLOOKUP($E156,'Copy of Raw Data'!$E:$E,'Copy of Raw Data'!F:F,"ERROR",0,1)</f>
        <v>Loreal Advances Hair Style Curve It Curl Mousse 8.3z (Pack of 3)</v>
      </c>
      <c r="G156" s="9">
        <f>_xlfn.XLOOKUP($E156,'Copy of Raw Data'!$E:$E,'Copy of Raw Data'!G:G,"ERROR",0,1)</f>
        <v>569</v>
      </c>
      <c r="H156" s="9">
        <f>_xlfn.XLOOKUP($E156,'Copy of Raw Data'!$E:$E,'Copy of Raw Data'!H:H,"ERROR",0,1)</f>
        <v>12733.01</v>
      </c>
      <c r="I156" s="9">
        <f>_xlfn.XLOOKUP($E156,'Copy of Raw Data'!$E:$E,'Copy of Raw Data'!I:I,"ERROR",0,1)</f>
        <v>0.000533784208642026</v>
      </c>
      <c r="J156" s="9" t="str">
        <f>_xlfn.XLOOKUP($E156,'Copy of Raw Data'!$E:$E,'Copy of Raw Data'!J:J,"ERROR",0,1)</f>
        <v>No</v>
      </c>
      <c r="K156" s="15"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20 to 30</v>
      </c>
      <c r="L156" s="9">
        <f>_xlfn.XLOOKUP($E156,'Copy of Raw Data'!$E:$E,'Copy of Raw Data'!L:L,"ERROR",0,1)</f>
        <v>22.62</v>
      </c>
      <c r="M156" s="15"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20 to 30</v>
      </c>
      <c r="N156" s="9">
        <f>_xlfn.XLOOKUP($E156,'Copy of Raw Data'!$E:$E,'Copy of Raw Data'!N:N,"ERROR",0,1)</f>
        <v>24.32</v>
      </c>
      <c r="O156" s="15"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6% to 8%</v>
      </c>
      <c r="P156" s="16">
        <f t="shared" si="11"/>
        <v>0.0699013157894737</v>
      </c>
      <c r="Q156" s="9">
        <f>_xlfn.XLOOKUP($E156,'Copy of Raw Data'!$E:$E,'Copy of Raw Data'!Q:Q,"ERROR",0,1)</f>
        <v>24.9</v>
      </c>
      <c r="R156" s="9" t="str">
        <f>_xlfn.XLOOKUP($E156,'Copy of Raw Data'!$E:$E,'Copy of Raw Data'!R:R,"ERROR",0,1)</f>
        <v>oz</v>
      </c>
      <c r="S156" s="17">
        <f t="shared" si="10"/>
        <v>0.908433734939759</v>
      </c>
      <c r="T156" s="9" t="str">
        <f t="array" ref="T156">_xlfn.IFS(AND(S156&gt;0,S156&lt;=0.05),"0 to 0.05",AND(S156&gt;0.05,S156&lt;=0.1),"0.05 to 0.1",AND(S156&gt;0.1,S156&lt;=0.2),"0.1 to 0.2",AND(S156&gt;0.2,S156&lt;=0.3),"0.2 to 0.3",AND(S156&gt;0.3,S156&lt;=0.4),"0.3 to 0.4",AND(S156&gt;0.4,S156&lt;=0.5),"0.4 to 0.5",AND(S156&gt;0.5,S156&lt;=0.75),"0.5 to 0.75",AND(S156&gt;0.75,S156&lt;=1),"0.75 to 1",AND(S156&gt;1,S156&lt;=2),"1 to 2",AND(S156&gt;2,S156&lt;=3),"2 to 3",AND(S156&gt;3,S156&lt;=4),"3 to 4",AND(S156&gt;4,S156&lt;=5),"4 to 5",AND(S156&gt;5,S156&lt;=10),"5 to 10",S156&gt;10,"10+")</f>
        <v>0.75 to 1</v>
      </c>
      <c r="U156" s="17"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 to 0.05</v>
      </c>
      <c r="V156" s="17">
        <f t="shared" si="12"/>
        <v>0.0330303289587162</v>
      </c>
      <c r="W156" s="17"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 to 0.05</v>
      </c>
      <c r="X156" s="17">
        <f t="shared" si="13"/>
        <v>0.0307214655035427</v>
      </c>
      <c r="Y156" s="9"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20 to 25</v>
      </c>
      <c r="Z156" s="17">
        <f t="array" ref="Z156">_xlfn.IFS(AA156="oz",_xlfn.IFS(R156="oz",Q156,R156="fl oz",Q156*1.04,R156="ml",Q156*0.0338),AA156="fl oz",_xlfn.IFS(R156="oz",Q156/1.04,R156="fl oz",Q156,R156="ml",Q156*0.0338/1.04),AA156="ml",_xlfn.IFS(R156="oz",Q156/0.0338,R156="fl oz",Q156*1.04/0.0338,R156="ml",Q156))</f>
        <v>24.9</v>
      </c>
      <c r="AA156" s="9" t="str">
        <f>_xlfn.XLOOKUP($E156,'Copy of Raw Data'!$E:$E,'Copy of Raw Data'!AA:AA,"ERROR",0,1)</f>
        <v>oz</v>
      </c>
      <c r="AB156" s="9"/>
      <c r="AC156" s="9"/>
      <c r="AD156" s="9"/>
      <c r="AE156" s="9"/>
      <c r="AF156" s="9"/>
    </row>
    <row r="157" hidden="1" spans="1:32">
      <c r="A157" s="9" t="str">
        <f>_xlfn.XLOOKUP($E157,'Copy of Raw Data'!$E:$E,'Copy of Raw Data'!A:A,"ERROR",0,1)</f>
        <v>US</v>
      </c>
      <c r="B157" s="9" t="str">
        <f>_xlfn.XLOOKUP($E157,'Copy of Raw Data'!$E:$E,'Copy of Raw Data'!B:B,"ERROR",0,1)</f>
        <v>Hair Mousses</v>
      </c>
      <c r="C157" s="9" t="str">
        <f>_xlfn.XLOOKUP($E157,'Copy of Raw Data'!$E:$E,'Copy of Raw Data'!C:C,"ERROR",0,1)</f>
        <v>Red by Kiss</v>
      </c>
      <c r="D157" s="9" t="str">
        <f>_xlfn.XLOOKUP($E157,'Copy of Raw Data'!$E:$E,'Copy of Raw Data'!D:D,"ERROR",0,1)</f>
        <v>www.amazon.com/dp/B0BWZQMPGL</v>
      </c>
      <c r="E157" s="9" t="s">
        <v>586</v>
      </c>
      <c r="F157" s="9" t="str">
        <f>_xlfn.XLOOKUP($E157,'Copy of Raw Data'!$E:$E,'Copy of Raw Data'!F:F,"ERROR",0,1)</f>
        <v>Red by Kiss Foaming Mousse, Maximum Shine Wrap Mousse – Reduces and Prevent Frizz, Define Curls, Hold Styles, Nourishes Dry and Crips Hair, Enriched with Certified Organic Jamaican Black Castor Oil</v>
      </c>
      <c r="G157" s="9">
        <f>_xlfn.XLOOKUP($E157,'Copy of Raw Data'!$E:$E,'Copy of Raw Data'!G:G,"ERROR",0,1)</f>
        <v>1586</v>
      </c>
      <c r="H157" s="9">
        <f>_xlfn.XLOOKUP($E157,'Copy of Raw Data'!$E:$E,'Copy of Raw Data'!H:H,"ERROR",0,1)</f>
        <v>12555.33</v>
      </c>
      <c r="I157" s="9">
        <f>_xlfn.XLOOKUP($E157,'Copy of Raw Data'!$E:$E,'Copy of Raw Data'!I:I,"ERROR",0,1)</f>
        <v>0.000531354502093183</v>
      </c>
      <c r="J157" s="9" t="str">
        <f>_xlfn.XLOOKUP($E157,'Copy of Raw Data'!$E:$E,'Copy of Raw Data'!J:J,"ERROR",0,1)</f>
        <v>No</v>
      </c>
      <c r="K157" s="15"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5 to 10</v>
      </c>
      <c r="L157" s="9">
        <f>_xlfn.XLOOKUP($E157,'Copy of Raw Data'!$E:$E,'Copy of Raw Data'!L:L,"ERROR",0,1)</f>
        <v>7.91</v>
      </c>
      <c r="M157" s="15"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5 to 10</v>
      </c>
      <c r="N157" s="9">
        <f>_xlfn.XLOOKUP($E157,'Copy of Raw Data'!$E:$E,'Copy of Raw Data'!N:N,"ERROR",0,1)</f>
        <v>7.99</v>
      </c>
      <c r="O157" s="15"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0% to 2%</v>
      </c>
      <c r="P157" s="16">
        <f t="shared" si="11"/>
        <v>0.0100125156445557</v>
      </c>
      <c r="Q157" s="9">
        <f>_xlfn.XLOOKUP($E157,'Copy of Raw Data'!$E:$E,'Copy of Raw Data'!Q:Q,"ERROR",0,1)</f>
        <v>8.7</v>
      </c>
      <c r="R157" s="9" t="str">
        <f>_xlfn.XLOOKUP($E157,'Copy of Raw Data'!$E:$E,'Copy of Raw Data'!R:R,"ERROR",0,1)</f>
        <v>fl oz</v>
      </c>
      <c r="S157" s="17">
        <f t="shared" si="10"/>
        <v>0.874226348364279</v>
      </c>
      <c r="T157" s="9" t="str">
        <f t="array" ref="T157">_xlfn.IFS(AND(S157&gt;0,S157&lt;=0.05),"0 to 0.05",AND(S157&gt;0.05,S157&lt;=0.1),"0.05 to 0.1",AND(S157&gt;0.1,S157&lt;=0.2),"0.1 to 0.2",AND(S157&gt;0.2,S157&lt;=0.3),"0.2 to 0.3",AND(S157&gt;0.3,S157&lt;=0.4),"0.3 to 0.4",AND(S157&gt;0.4,S157&lt;=0.5),"0.4 to 0.5",AND(S157&gt;0.5,S157&lt;=0.75),"0.5 to 0.75",AND(S157&gt;0.75,S157&lt;=1),"0.75 to 1",AND(S157&gt;1,S157&lt;=2),"1 to 2",AND(S157&gt;2,S157&lt;=3),"2 to 3",AND(S157&gt;3,S157&lt;=4),"3 to 4",AND(S157&gt;4,S157&lt;=5),"4 to 5",AND(S157&gt;5,S157&lt;=10),"5 to 10",S157&gt;10,"10+")</f>
        <v>0.75 to 1</v>
      </c>
      <c r="U157" s="17"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 to 0.05</v>
      </c>
      <c r="V157" s="17">
        <f t="shared" si="12"/>
        <v>0.0298636483376376</v>
      </c>
      <c r="W157" s="17"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 to 0.05</v>
      </c>
      <c r="X157" s="17">
        <f t="shared" si="13"/>
        <v>0.0295646380914535</v>
      </c>
      <c r="Y157" s="9"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17">
        <f t="array" ref="Z157">_xlfn.IFS(AA157="oz",_xlfn.IFS(R157="oz",Q157,R157="fl oz",Q157*1.04,R157="ml",Q157*0.0338),AA157="fl oz",_xlfn.IFS(R157="oz",Q157/1.04,R157="fl oz",Q157,R157="ml",Q157*0.0338/1.04),AA157="ml",_xlfn.IFS(R157="oz",Q157/0.0338,R157="fl oz",Q157*1.04/0.0338,R157="ml",Q157))</f>
        <v>9.048</v>
      </c>
      <c r="AA157" s="9" t="str">
        <f>_xlfn.XLOOKUP($E157,'Copy of Raw Data'!$E:$E,'Copy of Raw Data'!AA:AA,"ERROR",0,1)</f>
        <v>oz</v>
      </c>
      <c r="AB157" s="9"/>
      <c r="AC157" s="9"/>
      <c r="AD157" s="9"/>
      <c r="AE157" s="9"/>
      <c r="AF157" s="9"/>
    </row>
    <row r="158" hidden="1" spans="1:32">
      <c r="A158" s="9" t="str">
        <f>_xlfn.XLOOKUP($E158,'Copy of Raw Data'!$E:$E,'Copy of Raw Data'!A:A,"ERROR",0,1)</f>
        <v>US</v>
      </c>
      <c r="B158" s="9" t="str">
        <f>_xlfn.XLOOKUP($E158,'Copy of Raw Data'!$E:$E,'Copy of Raw Data'!B:B,"ERROR",0,1)</f>
        <v>Hair Mousses</v>
      </c>
      <c r="C158" s="9" t="str">
        <f>_xlfn.XLOOKUP($E158,'Copy of Raw Data'!$E:$E,'Copy of Raw Data'!C:C,"ERROR",0,1)</f>
        <v>Goiple</v>
      </c>
      <c r="D158" s="9" t="str">
        <f>_xlfn.XLOOKUP($E158,'Copy of Raw Data'!$E:$E,'Copy of Raw Data'!D:D,"ERROR",0,1)</f>
        <v>www.amazon.com/dp/B09DL9SPXZ</v>
      </c>
      <c r="E158" s="9" t="s">
        <v>589</v>
      </c>
      <c r="F158" s="9" t="str">
        <f>_xlfn.XLOOKUP($E158,'Copy of Raw Data'!$E:$E,'Copy of Raw Data'!F:F,"ERROR",0,1)</f>
        <v>Goiple Strong Hold Braid Gel Good for Twist, Locs, Braids, Edge No Flake Extra Hold High Shine Braiding Gel &amp; Edge Control 8.8oz with Hair Combs</v>
      </c>
      <c r="G158" s="9">
        <f>_xlfn.XLOOKUP($E158,'Copy of Raw Data'!$E:$E,'Copy of Raw Data'!G:G,"ERROR",0,1)</f>
        <v>1251</v>
      </c>
      <c r="H158" s="9">
        <f>_xlfn.XLOOKUP($E158,'Copy of Raw Data'!$E:$E,'Copy of Raw Data'!H:H,"ERROR",0,1)</f>
        <v>12498.18</v>
      </c>
      <c r="I158" s="9">
        <f>_xlfn.XLOOKUP($E158,'Copy of Raw Data'!$E:$E,'Copy of Raw Data'!I:I,"ERROR",0,1)</f>
        <v>0.00051748370491688</v>
      </c>
      <c r="J158" s="9" t="str">
        <f>_xlfn.XLOOKUP($E158,'Copy of Raw Data'!$E:$E,'Copy of Raw Data'!J:J,"ERROR",0,1)</f>
        <v>No</v>
      </c>
      <c r="K158" s="15"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5 to 10</v>
      </c>
      <c r="L158" s="9">
        <f>_xlfn.XLOOKUP($E158,'Copy of Raw Data'!$E:$E,'Copy of Raw Data'!L:L,"ERROR",0,1)</f>
        <v>9.99</v>
      </c>
      <c r="M158" s="15"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5 to 10</v>
      </c>
      <c r="N158" s="9">
        <f>_xlfn.XLOOKUP($E158,'Copy of Raw Data'!$E:$E,'Copy of Raw Data'!N:N,"ERROR",0,1)</f>
        <v>9.99</v>
      </c>
      <c r="O158" s="15"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No Discount</v>
      </c>
      <c r="P158" s="16">
        <f t="shared" si="11"/>
        <v>0</v>
      </c>
      <c r="Q158" s="9">
        <f>_xlfn.XLOOKUP($E158,'Copy of Raw Data'!$E:$E,'Copy of Raw Data'!Q:Q,"ERROR",0,1)</f>
        <v>8.8</v>
      </c>
      <c r="R158" s="9" t="str">
        <f>_xlfn.XLOOKUP($E158,'Copy of Raw Data'!$E:$E,'Copy of Raw Data'!R:R,"ERROR",0,1)</f>
        <v>oz</v>
      </c>
      <c r="S158" s="17">
        <f t="shared" si="10"/>
        <v>1.13522727272727</v>
      </c>
      <c r="T158" s="9" t="str">
        <f t="array" ref="T158">_xlfn.IFS(AND(S158&gt;0,S158&lt;=0.05),"0 to 0.05",AND(S158&gt;0.05,S158&lt;=0.1),"0.05 to 0.1",AND(S158&gt;0.1,S158&lt;=0.2),"0.1 to 0.2",AND(S158&gt;0.2,S158&lt;=0.3),"0.2 to 0.3",AND(S158&gt;0.3,S158&lt;=0.4),"0.3 to 0.4",AND(S158&gt;0.4,S158&lt;=0.5),"0.4 to 0.5",AND(S158&gt;0.5,S158&lt;=0.75),"0.5 to 0.75",AND(S158&gt;0.75,S158&lt;=1),"0.75 to 1",AND(S158&gt;1,S158&lt;=2),"1 to 2",AND(S158&gt;2,S158&lt;=3),"2 to 3",AND(S158&gt;3,S158&lt;=4),"3 to 4",AND(S158&gt;4,S158&lt;=5),"4 to 5",AND(S158&gt;5,S158&lt;=10),"5 to 10",S158&gt;10,"10+")</f>
        <v>1 to 2</v>
      </c>
      <c r="U158" s="17"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7">
        <f t="shared" si="12"/>
        <v>0.0383911827097488</v>
      </c>
      <c r="W158" s="17"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7">
        <f t="shared" si="13"/>
        <v>0.0383911827097488</v>
      </c>
      <c r="Y158" s="9"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8 to 10</v>
      </c>
      <c r="Z158" s="17">
        <f t="array" ref="Z158">_xlfn.IFS(AA158="oz",_xlfn.IFS(R158="oz",Q158,R158="fl oz",Q158*1.04,R158="ml",Q158*0.0338),AA158="fl oz",_xlfn.IFS(R158="oz",Q158/1.04,R158="fl oz",Q158,R158="ml",Q158*0.0338/1.04),AA158="ml",_xlfn.IFS(R158="oz",Q158/0.0338,R158="fl oz",Q158*1.04/0.0338,R158="ml",Q158))</f>
        <v>8.8</v>
      </c>
      <c r="AA158" s="9" t="str">
        <f>_xlfn.XLOOKUP($E158,'Copy of Raw Data'!$E:$E,'Copy of Raw Data'!AA:AA,"ERROR",0,1)</f>
        <v>oz</v>
      </c>
      <c r="AB158" s="9"/>
      <c r="AC158" s="9"/>
      <c r="AD158" s="9"/>
      <c r="AE158" s="9"/>
      <c r="AF158" s="9"/>
    </row>
    <row r="159" hidden="1" spans="1:32">
      <c r="A159" s="9" t="str">
        <f>_xlfn.XLOOKUP($E159,'Copy of Raw Data'!$E:$E,'Copy of Raw Data'!A:A,"ERROR",0,1)</f>
        <v>US</v>
      </c>
      <c r="B159" s="9" t="str">
        <f>_xlfn.XLOOKUP($E159,'Copy of Raw Data'!$E:$E,'Copy of Raw Data'!B:B,"ERROR",0,1)</f>
        <v>Hair Mousses</v>
      </c>
      <c r="C159" s="9" t="str">
        <f>_xlfn.XLOOKUP($E159,'Copy of Raw Data'!$E:$E,'Copy of Raw Data'!C:C,"ERROR",0,1)</f>
        <v>Aussie</v>
      </c>
      <c r="D159" s="9" t="str">
        <f>_xlfn.XLOOKUP($E159,'Copy of Raw Data'!$E:$E,'Copy of Raw Data'!D:D,"ERROR",0,1)</f>
        <v>www.amazon.com/dp/B07M7XR34H</v>
      </c>
      <c r="E159" s="9" t="s">
        <v>592</v>
      </c>
      <c r="F159" s="9" t="str">
        <f>_xlfn.XLOOKUP($E159,'Copy of Raw Data'!$E:$E,'Copy of Raw Data'!F:F,"ERROR",0,1)</f>
        <v>Aussie Mousse Volume 6 Ounce Head Strong (Max Hold) (2 Pack)</v>
      </c>
      <c r="G159" s="9">
        <f>_xlfn.XLOOKUP($E159,'Copy of Raw Data'!$E:$E,'Copy of Raw Data'!G:G,"ERROR",0,1)</f>
        <v>763</v>
      </c>
      <c r="H159" s="9">
        <f>_xlfn.XLOOKUP($E159,'Copy of Raw Data'!$E:$E,'Copy of Raw Data'!H:H,"ERROR",0,1)</f>
        <v>12171.92</v>
      </c>
      <c r="I159" s="9">
        <f>_xlfn.XLOOKUP($E159,'Copy of Raw Data'!$E:$E,'Copy of Raw Data'!I:I,"ERROR",0,1)</f>
        <v>0.0005002712640881</v>
      </c>
      <c r="J159" s="9" t="str">
        <f>_xlfn.XLOOKUP($E159,'Copy of Raw Data'!$E:$E,'Copy of Raw Data'!J:J,"ERROR",0,1)</f>
        <v>No</v>
      </c>
      <c r="K159" s="15"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15 to 20</v>
      </c>
      <c r="L159" s="9">
        <f>_xlfn.XLOOKUP($E159,'Copy of Raw Data'!$E:$E,'Copy of Raw Data'!L:L,"ERROR",0,1)</f>
        <v>16.12</v>
      </c>
      <c r="M159" s="15"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15 to 20</v>
      </c>
      <c r="N159" s="9">
        <f>_xlfn.XLOOKUP($E159,'Copy of Raw Data'!$E:$E,'Copy of Raw Data'!N:N,"ERROR",0,1)</f>
        <v>17.02</v>
      </c>
      <c r="O159" s="15"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4% to 6%</v>
      </c>
      <c r="P159" s="16">
        <f t="shared" si="11"/>
        <v>0.0528789659224441</v>
      </c>
      <c r="Q159" s="9">
        <f>_xlfn.XLOOKUP($E159,'Copy of Raw Data'!$E:$E,'Copy of Raw Data'!Q:Q,"ERROR",0,1)</f>
        <v>12</v>
      </c>
      <c r="R159" s="9" t="str">
        <f>_xlfn.XLOOKUP($E159,'Copy of Raw Data'!$E:$E,'Copy of Raw Data'!R:R,"ERROR",0,1)</f>
        <v>oz</v>
      </c>
      <c r="S159" s="17">
        <f t="shared" si="10"/>
        <v>1.34333333333333</v>
      </c>
      <c r="T159" s="9" t="str">
        <f t="array" ref="T159">_xlfn.IFS(AND(S159&gt;0,S159&lt;=0.05),"0 to 0.05",AND(S159&gt;0.05,S159&lt;=0.1),"0.05 to 0.1",AND(S159&gt;0.1,S159&lt;=0.2),"0.1 to 0.2",AND(S159&gt;0.2,S159&lt;=0.3),"0.2 to 0.3",AND(S159&gt;0.3,S159&lt;=0.4),"0.3 to 0.4",AND(S159&gt;0.4,S159&lt;=0.5),"0.4 to 0.5",AND(S159&gt;0.5,S159&lt;=0.75),"0.5 to 0.75",AND(S159&gt;0.75,S159&lt;=1),"0.75 to 1",AND(S159&gt;1,S159&lt;=2),"1 to 2",AND(S159&gt;2,S159&lt;=3),"2 to 3",AND(S159&gt;3,S159&lt;=4),"3 to 4",AND(S159&gt;4,S159&lt;=5),"4 to 5",AND(S159&gt;5,S159&lt;=10),"5 to 10",S159&gt;10,"10+")</f>
        <v>1 to 2</v>
      </c>
      <c r="U159" s="17"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7">
        <f t="shared" si="12"/>
        <v>0.0479652801262541</v>
      </c>
      <c r="W159" s="17"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7">
        <f t="shared" si="13"/>
        <v>0.0454289257129974</v>
      </c>
      <c r="Y159" s="9"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10 to 15</v>
      </c>
      <c r="Z159" s="17">
        <f t="array" ref="Z159">_xlfn.IFS(AA159="oz",_xlfn.IFS(R159="oz",Q159,R159="fl oz",Q159*1.04,R159="ml",Q159*0.0338),AA159="fl oz",_xlfn.IFS(R159="oz",Q159/1.04,R159="fl oz",Q159,R159="ml",Q159*0.0338/1.04),AA159="ml",_xlfn.IFS(R159="oz",Q159/0.0338,R159="fl oz",Q159*1.04/0.0338,R159="ml",Q159))</f>
        <v>12</v>
      </c>
      <c r="AA159" s="9" t="str">
        <f>_xlfn.XLOOKUP($E159,'Copy of Raw Data'!$E:$E,'Copy of Raw Data'!AA:AA,"ERROR",0,1)</f>
        <v>oz</v>
      </c>
      <c r="AB159" s="9"/>
      <c r="AC159" s="9"/>
      <c r="AD159" s="9"/>
      <c r="AE159" s="9"/>
      <c r="AF159" s="9"/>
    </row>
    <row r="160" hidden="1" spans="1:32">
      <c r="A160" s="9" t="str">
        <f>_xlfn.XLOOKUP($E160,'Copy of Raw Data'!$E:$E,'Copy of Raw Data'!A:A,"ERROR",0,1)</f>
        <v>US</v>
      </c>
      <c r="B160" s="9" t="str">
        <f>_xlfn.XLOOKUP($E160,'Copy of Raw Data'!$E:$E,'Copy of Raw Data'!B:B,"ERROR",0,1)</f>
        <v>Hair Mousses</v>
      </c>
      <c r="C160" s="9" t="str">
        <f>_xlfn.XLOOKUP($E160,'Copy of Raw Data'!$E:$E,'Copy of Raw Data'!C:C,"ERROR",0,1)</f>
        <v>herbal essences</v>
      </c>
      <c r="D160" s="9" t="str">
        <f>_xlfn.XLOOKUP($E160,'Copy of Raw Data'!$E:$E,'Copy of Raw Data'!D:D,"ERROR",0,1)</f>
        <v>www.amazon.com/dp/B001E5E9UC</v>
      </c>
      <c r="E160" s="9" t="s">
        <v>595</v>
      </c>
      <c r="F160" s="9" t="str">
        <f>_xlfn.XLOOKUP($E160,'Copy of Raw Data'!$E:$E,'Copy of Raw Data'!F:F,"ERROR",0,1)</f>
        <v>Herbal Essences Body Envy Volumizing Mousse 6.8 oz ( Pack of 12)</v>
      </c>
      <c r="G160" s="9">
        <f>_xlfn.XLOOKUP($E160,'Copy of Raw Data'!$E:$E,'Copy of Raw Data'!G:G,"ERROR",0,1)</f>
        <v>250</v>
      </c>
      <c r="H160" s="9">
        <f>_xlfn.XLOOKUP($E160,'Copy of Raw Data'!$E:$E,'Copy of Raw Data'!H:H,"ERROR",0,1)</f>
        <v>11767.06</v>
      </c>
      <c r="I160" s="9">
        <f>_xlfn.XLOOKUP($E160,'Copy of Raw Data'!$E:$E,'Copy of Raw Data'!I:I,"ERROR",0,1)</f>
        <v>0.000489049123394614</v>
      </c>
      <c r="J160" s="9" t="str">
        <f>_xlfn.XLOOKUP($E160,'Copy of Raw Data'!$E:$E,'Copy of Raw Data'!J:J,"ERROR",0,1)</f>
        <v>No</v>
      </c>
      <c r="K160" s="15"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40 to 50</v>
      </c>
      <c r="L160" s="9">
        <f>_xlfn.XLOOKUP($E160,'Copy of Raw Data'!$E:$E,'Copy of Raw Data'!L:L,"ERROR",0,1)</f>
        <v>47.26</v>
      </c>
      <c r="M160" s="15"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50 to 75</v>
      </c>
      <c r="N160" s="9">
        <f>_xlfn.XLOOKUP($E160,'Copy of Raw Data'!$E:$E,'Copy of Raw Data'!N:N,"ERROR",0,1)</f>
        <v>55.97</v>
      </c>
      <c r="O160" s="15"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15% to 20%</v>
      </c>
      <c r="P160" s="16">
        <f t="shared" si="11"/>
        <v>0.155619081650884</v>
      </c>
      <c r="Q160" s="9">
        <f>_xlfn.XLOOKUP($E160,'Copy of Raw Data'!$E:$E,'Copy of Raw Data'!Q:Q,"ERROR",0,1)</f>
        <v>81.6</v>
      </c>
      <c r="R160" s="9" t="str">
        <f>_xlfn.XLOOKUP($E160,'Copy of Raw Data'!$E:$E,'Copy of Raw Data'!R:R,"ERROR",0,1)</f>
        <v>fl oz</v>
      </c>
      <c r="S160" s="17">
        <f t="shared" si="10"/>
        <v>0.556891025641026</v>
      </c>
      <c r="T160" s="9" t="str">
        <f t="array" ref="T160">_xlfn.IFS(AND(S160&gt;0,S160&lt;=0.05),"0 to 0.05",AND(S160&gt;0.05,S160&lt;=0.1),"0.05 to 0.1",AND(S160&gt;0.1,S160&lt;=0.2),"0.1 to 0.2",AND(S160&gt;0.2,S160&lt;=0.3),"0.2 to 0.3",AND(S160&gt;0.3,S160&lt;=0.4),"0.3 to 0.4",AND(S160&gt;0.4,S160&lt;=0.5),"0.4 to 0.5",AND(S160&gt;0.5,S160&lt;=0.75),"0.5 to 0.75",AND(S160&gt;0.75,S160&lt;=1),"0.75 to 1",AND(S160&gt;1,S160&lt;=2),"1 to 2",AND(S160&gt;2,S160&lt;=3),"2 to 3",AND(S160&gt;3,S160&lt;=4),"3 to 4",AND(S160&gt;4,S160&lt;=5),"4 to 5",AND(S160&gt;5,S160&lt;=10),"5 to 10",S160&gt;10,"10+")</f>
        <v>0.5 to 0.75</v>
      </c>
      <c r="U160" s="17"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 to 0.05</v>
      </c>
      <c r="V160" s="17">
        <f t="shared" si="12"/>
        <v>0.0223038833129048</v>
      </c>
      <c r="W160" s="17"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 to 0.05</v>
      </c>
      <c r="X160" s="17">
        <f t="shared" si="13"/>
        <v>0.0188329734745021</v>
      </c>
      <c r="Y160" s="9"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50+</v>
      </c>
      <c r="Z160" s="17">
        <f t="array" ref="Z160">_xlfn.IFS(AA160="oz",_xlfn.IFS(R160="oz",Q160,R160="fl oz",Q160*1.04,R160="ml",Q160*0.0338),AA160="fl oz",_xlfn.IFS(R160="oz",Q160/1.04,R160="fl oz",Q160,R160="ml",Q160*0.0338/1.04),AA160="ml",_xlfn.IFS(R160="oz",Q160/0.0338,R160="fl oz",Q160*1.04/0.0338,R160="ml",Q160))</f>
        <v>84.864</v>
      </c>
      <c r="AA160" s="9" t="str">
        <f>_xlfn.XLOOKUP($E160,'Copy of Raw Data'!$E:$E,'Copy of Raw Data'!AA:AA,"ERROR",0,1)</f>
        <v>oz</v>
      </c>
      <c r="AB160" s="9"/>
      <c r="AC160" s="9"/>
      <c r="AD160" s="9"/>
      <c r="AE160" s="9"/>
      <c r="AF160" s="9"/>
    </row>
    <row r="161" hidden="1" spans="1:32">
      <c r="A161" s="9" t="str">
        <f>_xlfn.XLOOKUP($E161,'Copy of Raw Data'!$E:$E,'Copy of Raw Data'!A:A,"ERROR",0,1)</f>
        <v>US</v>
      </c>
      <c r="B161" s="9" t="str">
        <f>_xlfn.XLOOKUP($E161,'Copy of Raw Data'!$E:$E,'Copy of Raw Data'!B:B,"ERROR",0,1)</f>
        <v>Hair Mousses</v>
      </c>
      <c r="C161" s="9" t="str">
        <f>_xlfn.XLOOKUP($E161,'Copy of Raw Data'!$E:$E,'Copy of Raw Data'!C:C,"ERROR",0,1)</f>
        <v>Got2B</v>
      </c>
      <c r="D161" s="9" t="str">
        <f>_xlfn.XLOOKUP($E161,'Copy of Raw Data'!$E:$E,'Copy of Raw Data'!D:D,"ERROR",0,1)</f>
        <v>www.amazon.com/dp/B01N4BHD1H</v>
      </c>
      <c r="E161" s="9" t="s">
        <v>598</v>
      </c>
      <c r="F161" s="9" t="str">
        <f>_xlfn.XLOOKUP($E161,'Copy of Raw Data'!$E:$E,'Copy of Raw Data'!F:F,"ERROR",0,1)</f>
        <v>Got 2B Volumaniac Mousse Bodifying 8 Ounce (Pack of 2)</v>
      </c>
      <c r="G161" s="9">
        <f>_xlfn.XLOOKUP($E161,'Copy of Raw Data'!$E:$E,'Copy of Raw Data'!G:G,"ERROR",0,1)</f>
        <v>544</v>
      </c>
      <c r="H161" s="9">
        <f>_xlfn.XLOOKUP($E161,'Copy of Raw Data'!$E:$E,'Copy of Raw Data'!H:H,"ERROR",0,1)</f>
        <v>11503.1</v>
      </c>
      <c r="I161" s="9">
        <f>_xlfn.XLOOKUP($E161,'Copy of Raw Data'!$E:$E,'Copy of Raw Data'!I:I,"ERROR",0,1)</f>
        <v>0.000485529343776438</v>
      </c>
      <c r="J161" s="9" t="str">
        <f>_xlfn.XLOOKUP($E161,'Copy of Raw Data'!$E:$E,'Copy of Raw Data'!J:J,"ERROR",0,1)</f>
        <v>No</v>
      </c>
      <c r="K161" s="15"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20 to 30</v>
      </c>
      <c r="L161" s="9">
        <f>_xlfn.XLOOKUP($E161,'Copy of Raw Data'!$E:$E,'Copy of Raw Data'!L:L,"ERROR",0,1)</f>
        <v>21.25</v>
      </c>
      <c r="M161" s="15"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30 to 40</v>
      </c>
      <c r="N161" s="9">
        <f>_xlfn.XLOOKUP($E161,'Copy of Raw Data'!$E:$E,'Copy of Raw Data'!N:N,"ERROR",0,1)</f>
        <v>31.17</v>
      </c>
      <c r="O161" s="15"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30% to 40%</v>
      </c>
      <c r="P161" s="16">
        <f t="shared" si="11"/>
        <v>0.318254732114212</v>
      </c>
      <c r="Q161" s="9">
        <f>_xlfn.XLOOKUP($E161,'Copy of Raw Data'!$E:$E,'Copy of Raw Data'!Q:Q,"ERROR",0,1)</f>
        <v>16</v>
      </c>
      <c r="R161" s="9" t="str">
        <f>_xlfn.XLOOKUP($E161,'Copy of Raw Data'!$E:$E,'Copy of Raw Data'!R:R,"ERROR",0,1)</f>
        <v>oz</v>
      </c>
      <c r="S161" s="17">
        <f t="shared" si="10"/>
        <v>1.328125</v>
      </c>
      <c r="T161" s="9" t="str">
        <f t="array" ref="T161">_xlfn.IFS(AND(S161&gt;0,S161&lt;=0.05),"0 to 0.05",AND(S161&gt;0.05,S161&lt;=0.1),"0.05 to 0.1",AND(S161&gt;0.1,S161&lt;=0.2),"0.1 to 0.2",AND(S161&gt;0.2,S161&lt;=0.3),"0.2 to 0.3",AND(S161&gt;0.3,S161&lt;=0.4),"0.3 to 0.4",AND(S161&gt;0.4,S161&lt;=0.5),"0.4 to 0.5",AND(S161&gt;0.5,S161&lt;=0.75),"0.5 to 0.75",AND(S161&gt;0.75,S161&lt;=1),"0.75 to 1",AND(S161&gt;1,S161&lt;=2),"1 to 2",AND(S161&gt;2,S161&lt;=3),"2 to 3",AND(S161&gt;3,S161&lt;=4),"3 to 4",AND(S161&gt;4,S161&lt;=5),"4 to 5",AND(S161&gt;5,S161&lt;=10),"5 to 10",S161&gt;10,"10+")</f>
        <v>1 to 2</v>
      </c>
      <c r="U161" s="17"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0.05 to 0.1</v>
      </c>
      <c r="V161" s="17">
        <f t="shared" si="12"/>
        <v>0.0658818058843422</v>
      </c>
      <c r="W161" s="17"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 to 0.05</v>
      </c>
      <c r="X161" s="17">
        <f t="shared" si="13"/>
        <v>0.0449146094014204</v>
      </c>
      <c r="Y161" s="9"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15 to 20</v>
      </c>
      <c r="Z161" s="17">
        <f t="array" ref="Z161">_xlfn.IFS(AA161="oz",_xlfn.IFS(R161="oz",Q161,R161="fl oz",Q161*1.04,R161="ml",Q161*0.0338),AA161="fl oz",_xlfn.IFS(R161="oz",Q161/1.04,R161="fl oz",Q161,R161="ml",Q161*0.0338/1.04),AA161="ml",_xlfn.IFS(R161="oz",Q161/0.0338,R161="fl oz",Q161*1.04/0.0338,R161="ml",Q161))</f>
        <v>16</v>
      </c>
      <c r="AA161" s="9" t="str">
        <f>_xlfn.XLOOKUP($E161,'Copy of Raw Data'!$E:$E,'Copy of Raw Data'!AA:AA,"ERROR",0,1)</f>
        <v>oz</v>
      </c>
      <c r="AB161" s="9"/>
      <c r="AC161" s="9"/>
      <c r="AD161" s="9"/>
      <c r="AE161" s="9"/>
      <c r="AF161" s="9"/>
    </row>
    <row r="162" hidden="1" spans="1:32">
      <c r="A162" s="9" t="str">
        <f>_xlfn.XLOOKUP($E162,'Copy of Raw Data'!$E:$E,'Copy of Raw Data'!A:A,"ERROR",0,1)</f>
        <v>US</v>
      </c>
      <c r="B162" s="9" t="str">
        <f>_xlfn.XLOOKUP($E162,'Copy of Raw Data'!$E:$E,'Copy of Raw Data'!B:B,"ERROR",0,1)</f>
        <v>Hair Mousses</v>
      </c>
      <c r="C162" s="9" t="str">
        <f>_xlfn.XLOOKUP($E162,'Copy of Raw Data'!$E:$E,'Copy of Raw Data'!C:C,"ERROR",0,1)</f>
        <v>it's a 10 haircare</v>
      </c>
      <c r="D162" s="9" t="str">
        <f>_xlfn.XLOOKUP($E162,'Copy of Raw Data'!$E:$E,'Copy of Raw Data'!D:D,"ERROR",0,1)</f>
        <v>www.amazon.com/dp/B005FQQSZA</v>
      </c>
      <c r="E162" s="9" t="s">
        <v>602</v>
      </c>
      <c r="F162" s="9" t="str">
        <f>_xlfn.XLOOKUP($E162,'Copy of Raw Data'!$E:$E,'Copy of Raw Data'!F:F,"ERROR",0,1)</f>
        <v>It's a 10 Miracle Styling Mousse for Unisex, 9 Ounce</v>
      </c>
      <c r="G162" s="9">
        <f>_xlfn.XLOOKUP($E162,'Copy of Raw Data'!$E:$E,'Copy of Raw Data'!G:G,"ERROR",0,1)</f>
        <v>706</v>
      </c>
      <c r="H162" s="9">
        <f>_xlfn.XLOOKUP($E162,'Copy of Raw Data'!$E:$E,'Copy of Raw Data'!H:H,"ERROR",0,1)</f>
        <v>11420.31</v>
      </c>
      <c r="I162" s="9">
        <f>_xlfn.XLOOKUP($E162,'Copy of Raw Data'!$E:$E,'Copy of Raw Data'!I:I,"ERROR",0,1)</f>
        <v>0.000483282449793824</v>
      </c>
      <c r="J162" s="9" t="str">
        <f>_xlfn.XLOOKUP($E162,'Copy of Raw Data'!$E:$E,'Copy of Raw Data'!J:J,"ERROR",0,1)</f>
        <v>No</v>
      </c>
      <c r="K162" s="15"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15 to 20</v>
      </c>
      <c r="L162" s="9">
        <f>_xlfn.XLOOKUP($E162,'Copy of Raw Data'!$E:$E,'Copy of Raw Data'!L:L,"ERROR",0,1)</f>
        <v>16.18</v>
      </c>
      <c r="M162" s="15"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15 to 20</v>
      </c>
      <c r="N162" s="9">
        <f>_xlfn.XLOOKUP($E162,'Copy of Raw Data'!$E:$E,'Copy of Raw Data'!N:N,"ERROR",0,1)</f>
        <v>18.07</v>
      </c>
      <c r="O162" s="15"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10% to 15%</v>
      </c>
      <c r="P162" s="16">
        <f t="shared" si="11"/>
        <v>0.104593248478141</v>
      </c>
      <c r="Q162" s="9">
        <f>_xlfn.XLOOKUP($E162,'Copy of Raw Data'!$E:$E,'Copy of Raw Data'!Q:Q,"ERROR",0,1)</f>
        <v>9</v>
      </c>
      <c r="R162" s="9" t="str">
        <f>_xlfn.XLOOKUP($E162,'Copy of Raw Data'!$E:$E,'Copy of Raw Data'!R:R,"ERROR",0,1)</f>
        <v>oz</v>
      </c>
      <c r="S162" s="17">
        <f t="shared" si="10"/>
        <v>1.79777777777778</v>
      </c>
      <c r="T162" s="9" t="str">
        <f t="array" ref="T162">_xlfn.IFS(AND(S162&gt;0,S162&lt;=0.05),"0 to 0.05",AND(S162&gt;0.05,S162&lt;=0.1),"0.05 to 0.1",AND(S162&gt;0.1,S162&lt;=0.2),"0.1 to 0.2",AND(S162&gt;0.2,S162&lt;=0.3),"0.2 to 0.3",AND(S162&gt;0.3,S162&lt;=0.4),"0.3 to 0.4",AND(S162&gt;0.4,S162&lt;=0.5),"0.4 to 0.5",AND(S162&gt;0.5,S162&lt;=0.75),"0.5 to 0.75",AND(S162&gt;0.75,S162&lt;=1),"0.75 to 1",AND(S162&gt;1,S162&lt;=2),"1 to 2",AND(S162&gt;2,S162&lt;=3),"2 to 3",AND(S162&gt;3,S162&lt;=4),"3 to 4",AND(S162&gt;4,S162&lt;=5),"4 to 5",AND(S162&gt;5,S162&lt;=10),"5 to 10",S162&gt;10,"10+")</f>
        <v>1 to 2</v>
      </c>
      <c r="U162" s="17"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0.05 to 0.1</v>
      </c>
      <c r="V162" s="17">
        <f t="shared" si="12"/>
        <v>0.0678991470334047</v>
      </c>
      <c r="W162" s="17"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0.05 to 0.1</v>
      </c>
      <c r="X162" s="17">
        <f t="shared" si="13"/>
        <v>0.060797354676286</v>
      </c>
      <c r="Y162" s="9"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8 to 10</v>
      </c>
      <c r="Z162" s="17">
        <f t="array" ref="Z162">_xlfn.IFS(AA162="oz",_xlfn.IFS(R162="oz",Q162,R162="fl oz",Q162*1.04,R162="ml",Q162*0.0338),AA162="fl oz",_xlfn.IFS(R162="oz",Q162/1.04,R162="fl oz",Q162,R162="ml",Q162*0.0338/1.04),AA162="ml",_xlfn.IFS(R162="oz",Q162/0.0338,R162="fl oz",Q162*1.04/0.0338,R162="ml",Q162))</f>
        <v>9</v>
      </c>
      <c r="AA162" s="9" t="str">
        <f>_xlfn.XLOOKUP($E162,'Copy of Raw Data'!$E:$E,'Copy of Raw Data'!AA:AA,"ERROR",0,1)</f>
        <v>oz</v>
      </c>
      <c r="AB162" s="9"/>
      <c r="AC162" s="9"/>
      <c r="AD162" s="9"/>
      <c r="AE162" s="9"/>
      <c r="AF162" s="9"/>
    </row>
    <row r="163" hidden="1" spans="1:32">
      <c r="A163" s="9" t="str">
        <f>_xlfn.XLOOKUP($E163,'Copy of Raw Data'!$E:$E,'Copy of Raw Data'!A:A,"ERROR",0,1)</f>
        <v>US</v>
      </c>
      <c r="B163" s="9" t="str">
        <f>_xlfn.XLOOKUP($E163,'Copy of Raw Data'!$E:$E,'Copy of Raw Data'!B:B,"ERROR",0,1)</f>
        <v>Hair Mousses</v>
      </c>
      <c r="C163" s="9" t="str">
        <f>_xlfn.XLOOKUP($E163,'Copy of Raw Data'!$E:$E,'Copy of Raw Data'!C:C,"ERROR",0,1)</f>
        <v>Pond's</v>
      </c>
      <c r="D163" s="9" t="str">
        <f>_xlfn.XLOOKUP($E163,'Copy of Raw Data'!$E:$E,'Copy of Raw Data'!D:D,"ERROR",0,1)</f>
        <v>www.amazon.com/dp/B08T4BVJPT</v>
      </c>
      <c r="E163" s="9" t="s">
        <v>606</v>
      </c>
      <c r="F163" s="9" t="str">
        <f>_xlfn.XLOOKUP($E163,'Copy of Raw Data'!$E:$E,'Copy of Raw Data'!F:F,"ERROR",0,1)</f>
        <v>Kristin Ess Hair Sea Salt Air Dry Mousse for Volume + Texture - Styling Product For Wavy + Curly Hair, Light Hold, For Fine to Medium Hair, Non-Sticky, Vegan, 6.7 fl oz</v>
      </c>
      <c r="G163" s="9">
        <f>_xlfn.XLOOKUP($E163,'Copy of Raw Data'!$E:$E,'Copy of Raw Data'!G:G,"ERROR",0,1)</f>
        <v>739</v>
      </c>
      <c r="H163" s="9">
        <f>_xlfn.XLOOKUP($E163,'Copy of Raw Data'!$E:$E,'Copy of Raw Data'!H:H,"ERROR",0,1)</f>
        <v>11367.46</v>
      </c>
      <c r="I163" s="9">
        <f>_xlfn.XLOOKUP($E163,'Copy of Raw Data'!$E:$E,'Copy of Raw Data'!I:I,"ERROR",0,1)</f>
        <v>0.000471987609219348</v>
      </c>
      <c r="J163" s="9" t="str">
        <f>_xlfn.XLOOKUP($E163,'Copy of Raw Data'!$E:$E,'Copy of Raw Data'!J:J,"ERROR",0,1)</f>
        <v>No</v>
      </c>
      <c r="K163" s="15"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15 to 20</v>
      </c>
      <c r="L163" s="9">
        <f>_xlfn.XLOOKUP($E163,'Copy of Raw Data'!$E:$E,'Copy of Raw Data'!L:L,"ERROR",0,1)</f>
        <v>15.44</v>
      </c>
      <c r="M163" s="15"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15 to 20</v>
      </c>
      <c r="N163" s="9">
        <f>_xlfn.XLOOKUP($E163,'Copy of Raw Data'!$E:$E,'Copy of Raw Data'!N:N,"ERROR",0,1)</f>
        <v>16.25</v>
      </c>
      <c r="O163" s="15"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4% to 6%</v>
      </c>
      <c r="P163" s="16">
        <f t="shared" si="11"/>
        <v>0.0498461538461539</v>
      </c>
      <c r="Q163" s="9">
        <f>_xlfn.XLOOKUP($E163,'Copy of Raw Data'!$E:$E,'Copy of Raw Data'!Q:Q,"ERROR",0,1)</f>
        <v>6.7</v>
      </c>
      <c r="R163" s="9" t="str">
        <f>_xlfn.XLOOKUP($E163,'Copy of Raw Data'!$E:$E,'Copy of Raw Data'!R:R,"ERROR",0,1)</f>
        <v>fl oz</v>
      </c>
      <c r="S163" s="17">
        <f t="shared" si="10"/>
        <v>2.2158438576349</v>
      </c>
      <c r="T163" s="9" t="str">
        <f t="array" ref="T163">_xlfn.IFS(AND(S163&gt;0,S163&lt;=0.05),"0 to 0.05",AND(S163&gt;0.05,S163&lt;=0.1),"0.05 to 0.1",AND(S163&gt;0.1,S163&lt;=0.2),"0.1 to 0.2",AND(S163&gt;0.2,S163&lt;=0.3),"0.2 to 0.3",AND(S163&gt;0.3,S163&lt;=0.4),"0.3 to 0.4",AND(S163&gt;0.4,S163&lt;=0.5),"0.4 to 0.5",AND(S163&gt;0.5,S163&lt;=0.75),"0.5 to 0.75",AND(S163&gt;0.75,S163&lt;=1),"0.75 to 1",AND(S163&gt;1,S163&lt;=2),"1 to 2",AND(S163&gt;2,S163&lt;=3),"2 to 3",AND(S163&gt;3,S163&lt;=4),"3 to 4",AND(S163&gt;4,S163&lt;=5),"4 to 5",AND(S163&gt;5,S163&lt;=10),"5 to 10",S163&gt;10,"10+")</f>
        <v>2 to 3</v>
      </c>
      <c r="U163" s="17"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0.05 to 0.1</v>
      </c>
      <c r="V163" s="17">
        <f t="shared" si="12"/>
        <v>0.0788667417057425</v>
      </c>
      <c r="W163" s="17"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0.05 to 0.1</v>
      </c>
      <c r="X163" s="17">
        <f t="shared" si="13"/>
        <v>0.0749355379653332</v>
      </c>
      <c r="Y163" s="9"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6 to 8</v>
      </c>
      <c r="Z163" s="17">
        <f t="array" ref="Z163">_xlfn.IFS(AA163="oz",_xlfn.IFS(R163="oz",Q163,R163="fl oz",Q163*1.04,R163="ml",Q163*0.0338),AA163="fl oz",_xlfn.IFS(R163="oz",Q163/1.04,R163="fl oz",Q163,R163="ml",Q163*0.0338/1.04),AA163="ml",_xlfn.IFS(R163="oz",Q163/0.0338,R163="fl oz",Q163*1.04/0.0338,R163="ml",Q163))</f>
        <v>6.968</v>
      </c>
      <c r="AA163" s="9" t="str">
        <f>_xlfn.XLOOKUP($E163,'Copy of Raw Data'!$E:$E,'Copy of Raw Data'!AA:AA,"ERROR",0,1)</f>
        <v>oz</v>
      </c>
      <c r="AB163" s="9"/>
      <c r="AC163" s="9"/>
      <c r="AD163" s="9"/>
      <c r="AE163" s="9"/>
      <c r="AF163" s="9"/>
    </row>
    <row r="164" hidden="1" spans="1:32">
      <c r="A164" s="9" t="str">
        <f>_xlfn.XLOOKUP($E164,'Copy of Raw Data'!$E:$E,'Copy of Raw Data'!A:A,"ERROR",0,1)</f>
        <v>US</v>
      </c>
      <c r="B164" s="9" t="str">
        <f>_xlfn.XLOOKUP($E164,'Copy of Raw Data'!$E:$E,'Copy of Raw Data'!B:B,"ERROR",0,1)</f>
        <v>Hair Mousses</v>
      </c>
      <c r="C164" s="9" t="str">
        <f>_xlfn.XLOOKUP($E164,'Copy of Raw Data'!$E:$E,'Copy of Raw Data'!C:C,"ERROR",0,1)</f>
        <v>ebin new york</v>
      </c>
      <c r="D164" s="9" t="str">
        <f>_xlfn.XLOOKUP($E164,'Copy of Raw Data'!$E:$E,'Copy of Raw Data'!D:D,"ERROR",0,1)</f>
        <v>www.amazon.com/dp/B0B61WLLX7</v>
      </c>
      <c r="E164" s="9" t="s">
        <v>610</v>
      </c>
      <c r="F164" s="9" t="str">
        <f>_xlfn.XLOOKUP($E164,'Copy of Raw Data'!$E:$E,'Copy of Raw Data'!F:F,"ERROR",0,1)</f>
        <v>EBIN NEW YORK TINTED LACE MOUSSE - Light Warm Brown, 3.38oz/ 100ml | Lightweight Foam with Highly Pigmented, Perfect Matching with Flawless Finish</v>
      </c>
      <c r="G164" s="9">
        <f>_xlfn.XLOOKUP($E164,'Copy of Raw Data'!$E:$E,'Copy of Raw Data'!G:G,"ERROR",0,1)</f>
        <v>1558</v>
      </c>
      <c r="H164" s="9">
        <f>_xlfn.XLOOKUP($E164,'Copy of Raw Data'!$E:$E,'Copy of Raw Data'!H:H,"ERROR",0,1)</f>
        <v>11101.79</v>
      </c>
      <c r="I164" s="9">
        <f>_xlfn.XLOOKUP($E164,'Copy of Raw Data'!$E:$E,'Copy of Raw Data'!I:I,"ERROR",0,1)</f>
        <v>0.000471698510277404</v>
      </c>
      <c r="J164" s="9" t="str">
        <f>_xlfn.XLOOKUP($E164,'Copy of Raw Data'!$E:$E,'Copy of Raw Data'!J:J,"ERROR",0,1)</f>
        <v>No</v>
      </c>
      <c r="K164" s="15"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5 to 10</v>
      </c>
      <c r="L164" s="9">
        <f>_xlfn.XLOOKUP($E164,'Copy of Raw Data'!$E:$E,'Copy of Raw Data'!L:L,"ERROR",0,1)</f>
        <v>7.22</v>
      </c>
      <c r="M164" s="15"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5 to 10</v>
      </c>
      <c r="N164" s="9">
        <f>_xlfn.XLOOKUP($E164,'Copy of Raw Data'!$E:$E,'Copy of Raw Data'!N:N,"ERROR",0,1)</f>
        <v>8.58</v>
      </c>
      <c r="O164" s="15"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15% to 20%</v>
      </c>
      <c r="P164" s="16">
        <f t="shared" si="11"/>
        <v>0.158508158508159</v>
      </c>
      <c r="Q164" s="9">
        <f>_xlfn.XLOOKUP($E164,'Copy of Raw Data'!$E:$E,'Copy of Raw Data'!Q:Q,"ERROR",0,1)</f>
        <v>3.38</v>
      </c>
      <c r="R164" s="9" t="str">
        <f>_xlfn.XLOOKUP($E164,'Copy of Raw Data'!$E:$E,'Copy of Raw Data'!R:R,"ERROR",0,1)</f>
        <v>oz</v>
      </c>
      <c r="S164" s="17">
        <f t="shared" si="10"/>
        <v>2.13609467455621</v>
      </c>
      <c r="T164" s="9" t="str">
        <f t="array" ref="T164">_xlfn.IFS(AND(S164&gt;0,S164&lt;=0.05),"0 to 0.05",AND(S164&gt;0.05,S164&lt;=0.1),"0.05 to 0.1",AND(S164&gt;0.1,S164&lt;=0.2),"0.1 to 0.2",AND(S164&gt;0.2,S164&lt;=0.3),"0.2 to 0.3",AND(S164&gt;0.3,S164&lt;=0.4),"0.3 to 0.4",AND(S164&gt;0.4,S164&lt;=0.5),"0.4 to 0.5",AND(S164&gt;0.5,S164&lt;=0.75),"0.5 to 0.75",AND(S164&gt;0.75,S164&lt;=1),"0.75 to 1",AND(S164&gt;1,S164&lt;=2),"1 to 2",AND(S164&gt;2,S164&lt;=3),"2 to 3",AND(S164&gt;3,S164&lt;=4),"3 to 4",AND(S164&gt;4,S164&lt;=5),"4 to 5",AND(S164&gt;5,S164&lt;=10),"5 to 10",S164&gt;10,"10+")</f>
        <v>2 to 3</v>
      </c>
      <c r="U164" s="17"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0.05 to 0.1</v>
      </c>
      <c r="V164" s="17">
        <f t="shared" si="12"/>
        <v>0.0858458416794568</v>
      </c>
      <c r="W164" s="17"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0.05 to 0.1</v>
      </c>
      <c r="X164" s="17">
        <f t="shared" si="13"/>
        <v>0.0722385753992632</v>
      </c>
      <c r="Y164" s="9"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2 to 4</v>
      </c>
      <c r="Z164" s="17">
        <f t="array" ref="Z164">_xlfn.IFS(AA164="oz",_xlfn.IFS(R164="oz",Q164,R164="fl oz",Q164*1.04,R164="ml",Q164*0.0338),AA164="fl oz",_xlfn.IFS(R164="oz",Q164/1.04,R164="fl oz",Q164,R164="ml",Q164*0.0338/1.04),AA164="ml",_xlfn.IFS(R164="oz",Q164/0.0338,R164="fl oz",Q164*1.04/0.0338,R164="ml",Q164))</f>
        <v>3.38</v>
      </c>
      <c r="AA164" s="9" t="str">
        <f>_xlfn.XLOOKUP($E164,'Copy of Raw Data'!$E:$E,'Copy of Raw Data'!AA:AA,"ERROR",0,1)</f>
        <v>oz</v>
      </c>
      <c r="AB164" s="9"/>
      <c r="AC164" s="9"/>
      <c r="AD164" s="9"/>
      <c r="AE164" s="9"/>
      <c r="AF164" s="9"/>
    </row>
    <row r="165" hidden="1" spans="1:32">
      <c r="A165" s="9" t="str">
        <f>_xlfn.XLOOKUP($E165,'Copy of Raw Data'!$E:$E,'Copy of Raw Data'!A:A,"ERROR",0,1)</f>
        <v>US</v>
      </c>
      <c r="B165" s="9" t="str">
        <f>_xlfn.XLOOKUP($E165,'Copy of Raw Data'!$E:$E,'Copy of Raw Data'!B:B,"ERROR",0,1)</f>
        <v>Hair Mousses</v>
      </c>
      <c r="C165" s="9" t="str">
        <f>_xlfn.XLOOKUP($E165,'Copy of Raw Data'!$E:$E,'Copy of Raw Data'!C:C,"ERROR",0,1)</f>
        <v>aunt jackie's</v>
      </c>
      <c r="D165" s="9" t="str">
        <f>_xlfn.XLOOKUP($E165,'Copy of Raw Data'!$E:$E,'Copy of Raw Data'!D:D,"ERROR",0,1)</f>
        <v>www.amazon.com/dp/B08WHB8W48</v>
      </c>
      <c r="E165" s="9" t="s">
        <v>613</v>
      </c>
      <c r="F165" s="9" t="str">
        <f>_xlfn.XLOOKUP($E165,'Copy of Raw Data'!$E:$E,'Copy of Raw Data'!F:F,"ERROR",0,1)</f>
        <v>Aunt Jackie's Grapeseed Style and Shine Recipes Ice Curls Glossy Curling Jelly, Hydrates, Softens, Makes Waves, Curls and Coils Easier to Style, 18 oz</v>
      </c>
      <c r="G165" s="9">
        <f>_xlfn.XLOOKUP($E165,'Copy of Raw Data'!$E:$E,'Copy of Raw Data'!G:G,"ERROR",0,1)</f>
        <v>851</v>
      </c>
      <c r="H165" s="9">
        <f>_xlfn.XLOOKUP($E165,'Copy of Raw Data'!$E:$E,'Copy of Raw Data'!H:H,"ERROR",0,1)</f>
        <v>11094.99</v>
      </c>
      <c r="I165" s="9">
        <f>_xlfn.XLOOKUP($E165,'Copy of Raw Data'!$E:$E,'Copy of Raw Data'!I:I,"ERROR",0,1)</f>
        <v>0.000469386994178355</v>
      </c>
      <c r="J165" s="9" t="str">
        <f>_xlfn.XLOOKUP($E165,'Copy of Raw Data'!$E:$E,'Copy of Raw Data'!J:J,"ERROR",0,1)</f>
        <v>No</v>
      </c>
      <c r="K165" s="15"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10 to 15</v>
      </c>
      <c r="L165" s="9">
        <f>_xlfn.XLOOKUP($E165,'Copy of Raw Data'!$E:$E,'Copy of Raw Data'!L:L,"ERROR",0,1)</f>
        <v>13.3</v>
      </c>
      <c r="M165" s="15"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10 to 15</v>
      </c>
      <c r="N165" s="9">
        <f>_xlfn.XLOOKUP($E165,'Copy of Raw Data'!$E:$E,'Copy of Raw Data'!N:N,"ERROR",0,1)</f>
        <v>13.3</v>
      </c>
      <c r="O165" s="15"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6">
        <f t="shared" si="11"/>
        <v>0</v>
      </c>
      <c r="Q165" s="9">
        <f>_xlfn.XLOOKUP($E165,'Copy of Raw Data'!$E:$E,'Copy of Raw Data'!Q:Q,"ERROR",0,1)</f>
        <v>18</v>
      </c>
      <c r="R165" s="9" t="str">
        <f>_xlfn.XLOOKUP($E165,'Copy of Raw Data'!$E:$E,'Copy of Raw Data'!R:R,"ERROR",0,1)</f>
        <v>oz</v>
      </c>
      <c r="S165" s="17">
        <f t="shared" si="10"/>
        <v>0.738888888888889</v>
      </c>
      <c r="T165" s="9" t="str">
        <f t="array" ref="T165">_xlfn.IFS(AND(S165&gt;0,S165&lt;=0.05),"0 to 0.05",AND(S165&gt;0.05,S165&lt;=0.1),"0.05 to 0.1",AND(S165&gt;0.1,S165&lt;=0.2),"0.1 to 0.2",AND(S165&gt;0.2,S165&lt;=0.3),"0.2 to 0.3",AND(S165&gt;0.3,S165&lt;=0.4),"0.3 to 0.4",AND(S165&gt;0.4,S165&lt;=0.5),"0.4 to 0.5",AND(S165&gt;0.5,S165&lt;=0.75),"0.5 to 0.75",AND(S165&gt;0.75,S165&lt;=1),"0.75 to 1",AND(S165&gt;1,S165&lt;=2),"1 to 2",AND(S165&gt;2,S165&lt;=3),"2 to 3",AND(S165&gt;3,S165&lt;=4),"3 to 4",AND(S165&gt;4,S165&lt;=5),"4 to 5",AND(S165&gt;5,S165&lt;=10),"5 to 10",S165&gt;10,"10+")</f>
        <v>0.5 to 0.75</v>
      </c>
      <c r="U165" s="17"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 to 0.05</v>
      </c>
      <c r="V165" s="17">
        <f t="shared" si="12"/>
        <v>0.0249877879231954</v>
      </c>
      <c r="W165" s="17"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 to 0.05</v>
      </c>
      <c r="X165" s="17">
        <f t="shared" si="13"/>
        <v>0.0249877879231954</v>
      </c>
      <c r="Y165" s="9"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15 to 20</v>
      </c>
      <c r="Z165" s="17">
        <f t="array" ref="Z165">_xlfn.IFS(AA165="oz",_xlfn.IFS(R165="oz",Q165,R165="fl oz",Q165*1.04,R165="ml",Q165*0.0338),AA165="fl oz",_xlfn.IFS(R165="oz",Q165/1.04,R165="fl oz",Q165,R165="ml",Q165*0.0338/1.04),AA165="ml",_xlfn.IFS(R165="oz",Q165/0.0338,R165="fl oz",Q165*1.04/0.0338,R165="ml",Q165))</f>
        <v>18</v>
      </c>
      <c r="AA165" s="9" t="str">
        <f>_xlfn.XLOOKUP($E165,'Copy of Raw Data'!$E:$E,'Copy of Raw Data'!AA:AA,"ERROR",0,1)</f>
        <v>oz</v>
      </c>
      <c r="AB165" s="9"/>
      <c r="AC165" s="9"/>
      <c r="AD165" s="9"/>
      <c r="AE165" s="9"/>
      <c r="AF165" s="9"/>
    </row>
    <row r="166" hidden="1" spans="1:32">
      <c r="A166" s="9" t="str">
        <f>_xlfn.XLOOKUP($E166,'Copy of Raw Data'!$E:$E,'Copy of Raw Data'!A:A,"ERROR",0,1)</f>
        <v>US</v>
      </c>
      <c r="B166" s="9" t="str">
        <f>_xlfn.XLOOKUP($E166,'Copy of Raw Data'!$E:$E,'Copy of Raw Data'!B:B,"ERROR",0,1)</f>
        <v>Hair Mousses</v>
      </c>
      <c r="C166" s="9" t="str">
        <f>_xlfn.XLOOKUP($E166,'Copy of Raw Data'!$E:$E,'Copy of Raw Data'!C:C,"ERROR",0,1)</f>
        <v>l'oreal</v>
      </c>
      <c r="D166" s="9" t="str">
        <f>_xlfn.XLOOKUP($E166,'Copy of Raw Data'!$E:$E,'Copy of Raw Data'!D:D,"ERROR",0,1)</f>
        <v>www.amazon.com/dp/B09YDJNDPJ</v>
      </c>
      <c r="E166" s="9" t="s">
        <v>616</v>
      </c>
      <c r="F166" s="9" t="str">
        <f>_xlfn.XLOOKUP($E166,'Copy of Raw Data'!$E:$E,'Copy of Raw Data'!F:F,"ERROR",0,1)</f>
        <v>L'Oréal Professionnel Hair Mousse, With Heat Protection, For All Curly &amp; Coily Hair, 10-in-1 Multi-Benefit, With Glycerin, Urea H and Hibiscus Seed Extract, Serie Expert Curl Expression, 250 ml</v>
      </c>
      <c r="G166" s="9">
        <f>_xlfn.XLOOKUP($E166,'Copy of Raw Data'!$E:$E,'Copy of Raw Data'!G:G,"ERROR",0,1)</f>
        <v>325</v>
      </c>
      <c r="H166" s="9">
        <f>_xlfn.XLOOKUP($E166,'Copy of Raw Data'!$E:$E,'Copy of Raw Data'!H:H,"ERROR",0,1)</f>
        <v>11040.62</v>
      </c>
      <c r="I166" s="9">
        <f>_xlfn.XLOOKUP($E166,'Copy of Raw Data'!$E:$E,'Copy of Raw Data'!I:I,"ERROR",0,1)</f>
        <v>0.000466636727920355</v>
      </c>
      <c r="J166" s="9" t="str">
        <f>_xlfn.XLOOKUP($E166,'Copy of Raw Data'!$E:$E,'Copy of Raw Data'!J:J,"ERROR",0,1)</f>
        <v>No</v>
      </c>
      <c r="K166" s="15"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30 to 40</v>
      </c>
      <c r="L166" s="9">
        <f>_xlfn.XLOOKUP($E166,'Copy of Raw Data'!$E:$E,'Copy of Raw Data'!L:L,"ERROR",0,1)</f>
        <v>34</v>
      </c>
      <c r="M166" s="15"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30 to 40</v>
      </c>
      <c r="N166" s="9">
        <f>_xlfn.XLOOKUP($E166,'Copy of Raw Data'!$E:$E,'Copy of Raw Data'!N:N,"ERROR",0,1)</f>
        <v>34</v>
      </c>
      <c r="O166" s="15"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No Discount</v>
      </c>
      <c r="P166" s="16">
        <f t="shared" si="11"/>
        <v>0</v>
      </c>
      <c r="Q166" s="9">
        <f>_xlfn.XLOOKUP($E166,'Copy of Raw Data'!$E:$E,'Copy of Raw Data'!Q:Q,"ERROR",0,1)</f>
        <v>250</v>
      </c>
      <c r="R166" s="9" t="str">
        <f>_xlfn.XLOOKUP($E166,'Copy of Raw Data'!$E:$E,'Copy of Raw Data'!R:R,"ERROR",0,1)</f>
        <v>ml</v>
      </c>
      <c r="S166" s="17">
        <f t="shared" si="10"/>
        <v>4.02366863905325</v>
      </c>
      <c r="T166" s="9" t="str">
        <f t="array" ref="T166">_xlfn.IFS(AND(S166&gt;0,S166&lt;=0.05),"0 to 0.05",AND(S166&gt;0.05,S166&lt;=0.1),"0.05 to 0.1",AND(S166&gt;0.1,S166&lt;=0.2),"0.1 to 0.2",AND(S166&gt;0.2,S166&lt;=0.3),"0.2 to 0.3",AND(S166&gt;0.3,S166&lt;=0.4),"0.3 to 0.4",AND(S166&gt;0.4,S166&lt;=0.5),"0.4 to 0.5",AND(S166&gt;0.5,S166&lt;=0.75),"0.5 to 0.75",AND(S166&gt;0.75,S166&lt;=1),"0.75 to 1",AND(S166&gt;1,S166&lt;=2),"1 to 2",AND(S166&gt;2,S166&lt;=3),"2 to 3",AND(S166&gt;3,S166&lt;=4),"3 to 4",AND(S166&gt;4,S166&lt;=5),"4 to 5",AND(S166&gt;5,S166&lt;=10),"5 to 10",S166&gt;10,"10+")</f>
        <v>4 to 5</v>
      </c>
      <c r="U166" s="17"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0.1 to 0.2</v>
      </c>
      <c r="V166" s="17">
        <f t="shared" si="12"/>
        <v>0.136072662801936</v>
      </c>
      <c r="W166" s="17"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0.1 to 0.2</v>
      </c>
      <c r="X166" s="17">
        <f t="shared" si="13"/>
        <v>0.136072662801936</v>
      </c>
      <c r="Y166" s="9"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8 to 10</v>
      </c>
      <c r="Z166" s="17">
        <f t="array" ref="Z166">_xlfn.IFS(AA166="oz",_xlfn.IFS(R166="oz",Q166,R166="fl oz",Q166*1.04,R166="ml",Q166*0.0338),AA166="fl oz",_xlfn.IFS(R166="oz",Q166/1.04,R166="fl oz",Q166,R166="ml",Q166*0.0338/1.04),AA166="ml",_xlfn.IFS(R166="oz",Q166/0.0338,R166="fl oz",Q166*1.04/0.0338,R166="ml",Q166))</f>
        <v>8.45</v>
      </c>
      <c r="AA166" s="9" t="str">
        <f>_xlfn.XLOOKUP($E166,'Copy of Raw Data'!$E:$E,'Copy of Raw Data'!AA:AA,"ERROR",0,1)</f>
        <v>oz</v>
      </c>
      <c r="AB166" s="9"/>
      <c r="AC166" s="9"/>
      <c r="AD166" s="9"/>
      <c r="AE166" s="9"/>
      <c r="AF166" s="9"/>
    </row>
    <row r="167" hidden="1" spans="1:32">
      <c r="A167" s="9" t="str">
        <f>_xlfn.XLOOKUP($E167,'Copy of Raw Data'!$E:$E,'Copy of Raw Data'!A:A,"ERROR",0,1)</f>
        <v>US</v>
      </c>
      <c r="B167" s="9" t="str">
        <f>_xlfn.XLOOKUP($E167,'Copy of Raw Data'!$E:$E,'Copy of Raw Data'!B:B,"ERROR",0,1)</f>
        <v>Hair Mousses</v>
      </c>
      <c r="C167" s="9" t="str">
        <f>_xlfn.XLOOKUP($E167,'Copy of Raw Data'!$E:$E,'Copy of Raw Data'!C:C,"ERROR",0,1)</f>
        <v>ag care</v>
      </c>
      <c r="D167" s="9" t="str">
        <f>_xlfn.XLOOKUP($E167,'Copy of Raw Data'!$E:$E,'Copy of Raw Data'!D:D,"ERROR",0,1)</f>
        <v>www.amazon.com/dp/B0B8GXYNJC</v>
      </c>
      <c r="E167" s="9" t="s">
        <v>619</v>
      </c>
      <c r="F167" s="9" t="str">
        <f>_xlfn.XLOOKUP($E167,'Copy of Raw Data'!$E:$E,'Copy of Raw Data'!F:F,"ERROR",0,1)</f>
        <v>AG Care Natural Cloud Airlight Volumizing Mousse</v>
      </c>
      <c r="G167" s="9">
        <f>_xlfn.XLOOKUP($E167,'Copy of Raw Data'!$E:$E,'Copy of Raw Data'!G:G,"ERROR",0,1)</f>
        <v>439</v>
      </c>
      <c r="H167" s="9">
        <f>_xlfn.XLOOKUP($E167,'Copy of Raw Data'!$E:$E,'Copy of Raw Data'!H:H,"ERROR",0,1)</f>
        <v>10975.93</v>
      </c>
      <c r="I167" s="9">
        <f>_xlfn.XLOOKUP($E167,'Copy of Raw Data'!$E:$E,'Copy of Raw Data'!I:I,"ERROR",0,1)</f>
        <v>0.00046289247147667</v>
      </c>
      <c r="J167" s="9" t="str">
        <f>_xlfn.XLOOKUP($E167,'Copy of Raw Data'!$E:$E,'Copy of Raw Data'!J:J,"ERROR",0,1)</f>
        <v>No</v>
      </c>
      <c r="K167" s="15"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20 to 30</v>
      </c>
      <c r="L167" s="9">
        <f>_xlfn.XLOOKUP($E167,'Copy of Raw Data'!$E:$E,'Copy of Raw Data'!L:L,"ERROR",0,1)</f>
        <v>25.46</v>
      </c>
      <c r="M167" s="15"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20 to 30</v>
      </c>
      <c r="N167" s="9">
        <f>_xlfn.XLOOKUP($E167,'Copy of Raw Data'!$E:$E,'Copy of Raw Data'!N:N,"ERROR",0,1)</f>
        <v>28</v>
      </c>
      <c r="O167" s="15"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8% to 10%</v>
      </c>
      <c r="P167" s="16">
        <f t="shared" si="11"/>
        <v>0.0907142857142857</v>
      </c>
      <c r="Q167" s="9">
        <f>_xlfn.XLOOKUP($E167,'Copy of Raw Data'!$E:$E,'Copy of Raw Data'!Q:Q,"ERROR",0,1)</f>
        <v>0</v>
      </c>
      <c r="R167" s="9">
        <f>_xlfn.XLOOKUP($E167,'Copy of Raw Data'!$E:$E,'Copy of Raw Data'!R:R,"ERROR",0,1)</f>
        <v>0</v>
      </c>
      <c r="S167" s="17" t="e">
        <f t="shared" si="10"/>
        <v>#N/A</v>
      </c>
      <c r="T167" s="9" t="e">
        <f t="array" ref="T167">_xlfn.IFS(AND(S167&gt;0,S167&lt;=0.05),"0 to 0.05",AND(S167&gt;0.05,S167&lt;=0.1),"0.05 to 0.1",AND(S167&gt;0.1,S167&lt;=0.2),"0.1 to 0.2",AND(S167&gt;0.2,S167&lt;=0.3),"0.2 to 0.3",AND(S167&gt;0.3,S167&lt;=0.4),"0.3 to 0.4",AND(S167&gt;0.4,S167&lt;=0.5),"0.4 to 0.5",AND(S167&gt;0.5,S167&lt;=0.75),"0.5 to 0.75",AND(S167&gt;0.75,S167&lt;=1),"0.75 to 1",AND(S167&gt;1,S167&lt;=2),"1 to 2",AND(S167&gt;2,S167&lt;=3),"2 to 3",AND(S167&gt;3,S167&lt;=4),"3 to 4",AND(S167&gt;4,S167&lt;=5),"4 to 5",AND(S167&gt;5,S167&lt;=10),"5 to 10",S167&gt;10,"10+")</f>
        <v>#N/A</v>
      </c>
      <c r="U167" s="17" t="e">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#N/A</v>
      </c>
      <c r="V167" s="17" t="e">
        <f t="shared" si="12"/>
        <v>#N/A</v>
      </c>
      <c r="W167" s="17" t="e">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#N/A</v>
      </c>
      <c r="X167" s="17" t="e">
        <f t="shared" si="13"/>
        <v>#N/A</v>
      </c>
      <c r="Y167" s="9" t="e">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#N/A</v>
      </c>
      <c r="Z167" s="17" t="e">
        <f t="array" ref="Z167">_xlfn.IFS(AA167="oz",_xlfn.IFS(R167="oz",Q167,R167="fl oz",Q167*1.04,R167="ml",Q167*0.0338),AA167="fl oz",_xlfn.IFS(R167="oz",Q167/1.04,R167="fl oz",Q167,R167="ml",Q167*0.0338/1.04),AA167="ml",_xlfn.IFS(R167="oz",Q167/0.0338,R167="fl oz",Q167*1.04/0.0338,R167="ml",Q167))</f>
        <v>#N/A</v>
      </c>
      <c r="AA167" s="9" t="str">
        <f>_xlfn.XLOOKUP($E167,'Copy of Raw Data'!$E:$E,'Copy of Raw Data'!AA:AA,"ERROR",0,1)</f>
        <v>oz</v>
      </c>
      <c r="AB167" s="9"/>
      <c r="AC167" s="9"/>
      <c r="AD167" s="9"/>
      <c r="AE167" s="9"/>
      <c r="AF167" s="9"/>
    </row>
    <row r="168" hidden="1" spans="1:32">
      <c r="A168" s="9" t="str">
        <f>_xlfn.XLOOKUP($E168,'Copy of Raw Data'!$E:$E,'Copy of Raw Data'!A:A,"ERROR",0,1)</f>
        <v>US</v>
      </c>
      <c r="B168" s="9" t="str">
        <f>_xlfn.XLOOKUP($E168,'Copy of Raw Data'!$E:$E,'Copy of Raw Data'!B:B,"ERROR",0,1)</f>
        <v>Hair Mousses</v>
      </c>
      <c r="C168" s="9" t="str">
        <f>_xlfn.XLOOKUP($E168,'Copy of Raw Data'!$E:$E,'Copy of Raw Data'!C:C,"ERROR",0,1)</f>
        <v>Wood</v>
      </c>
      <c r="D168" s="9" t="str">
        <f>_xlfn.XLOOKUP($E168,'Copy of Raw Data'!$E:$E,'Copy of Raw Data'!D:D,"ERROR",0,1)</f>
        <v>www.amazon.com/dp/B0009VS7O6</v>
      </c>
      <c r="E168" s="9" t="s">
        <v>623</v>
      </c>
      <c r="F168" s="9" t="str">
        <f>_xlfn.XLOOKUP($E168,'Copy of Raw Data'!$E:$E,'Copy of Raw Data'!F:F,"ERROR",0,1)</f>
        <v>Fantasia Liquid Mousse Spritz Super Hold, 12 Fl Oz</v>
      </c>
      <c r="G168" s="9">
        <f>_xlfn.XLOOKUP($E168,'Copy of Raw Data'!$E:$E,'Copy of Raw Data'!G:G,"ERROR",0,1)</f>
        <v>1076</v>
      </c>
      <c r="H168" s="9">
        <f>_xlfn.XLOOKUP($E168,'Copy of Raw Data'!$E:$E,'Copy of Raw Data'!H:H,"ERROR",0,1)</f>
        <v>10887.86</v>
      </c>
      <c r="I168" s="9">
        <f>_xlfn.XLOOKUP($E168,'Copy of Raw Data'!$E:$E,'Copy of Raw Data'!I:I,"ERROR",0,1)</f>
        <v>0.000458278367334133</v>
      </c>
      <c r="J168" s="9" t="str">
        <f>_xlfn.XLOOKUP($E168,'Copy of Raw Data'!$E:$E,'Copy of Raw Data'!J:J,"ERROR",0,1)</f>
        <v>No</v>
      </c>
      <c r="K168" s="15"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10 to 15</v>
      </c>
      <c r="L168" s="9">
        <f>_xlfn.XLOOKUP($E168,'Copy of Raw Data'!$E:$E,'Copy of Raw Data'!L:L,"ERROR",0,1)</f>
        <v>10.28</v>
      </c>
      <c r="M168" s="15"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10 to 15</v>
      </c>
      <c r="N168" s="9">
        <f>_xlfn.XLOOKUP($E168,'Copy of Raw Data'!$E:$E,'Copy of Raw Data'!N:N,"ERROR",0,1)</f>
        <v>12.61</v>
      </c>
      <c r="O168" s="15"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15% to 20%</v>
      </c>
      <c r="P168" s="16">
        <f t="shared" si="11"/>
        <v>0.1847739888977</v>
      </c>
      <c r="Q168" s="9">
        <f>_xlfn.XLOOKUP($E168,'Copy of Raw Data'!$E:$E,'Copy of Raw Data'!Q:Q,"ERROR",0,1)</f>
        <v>12</v>
      </c>
      <c r="R168" s="9" t="str">
        <f>_xlfn.XLOOKUP($E168,'Copy of Raw Data'!$E:$E,'Copy of Raw Data'!R:R,"ERROR",0,1)</f>
        <v>fl oz</v>
      </c>
      <c r="S168" s="17">
        <f t="shared" si="10"/>
        <v>0.823717948717949</v>
      </c>
      <c r="T168" s="9" t="str">
        <f t="array" ref="T168">_xlfn.IFS(AND(S168&gt;0,S168&lt;=0.05),"0 to 0.05",AND(S168&gt;0.05,S168&lt;=0.1),"0.05 to 0.1",AND(S168&gt;0.1,S168&lt;=0.2),"0.1 to 0.2",AND(S168&gt;0.2,S168&lt;=0.3),"0.2 to 0.3",AND(S168&gt;0.3,S168&lt;=0.4),"0.3 to 0.4",AND(S168&gt;0.4,S168&lt;=0.5),"0.4 to 0.5",AND(S168&gt;0.5,S168&lt;=0.75),"0.5 to 0.75",AND(S168&gt;0.75,S168&lt;=1),"0.75 to 1",AND(S168&gt;1,S168&lt;=2),"1 to 2",AND(S168&gt;2,S168&lt;=3),"2 to 3",AND(S168&gt;3,S168&lt;=4),"3 to 4",AND(S168&gt;4,S168&lt;=5),"4 to 5",AND(S168&gt;5,S168&lt;=10),"5 to 10",S168&gt;10,"10+")</f>
        <v>0.75 to 1</v>
      </c>
      <c r="U168" s="17"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 to 0.05</v>
      </c>
      <c r="V168" s="17">
        <f t="shared" si="12"/>
        <v>0.034170330289708</v>
      </c>
      <c r="W168" s="17"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 to 0.05</v>
      </c>
      <c r="X168" s="17">
        <f t="shared" si="13"/>
        <v>0.0278565420601268</v>
      </c>
      <c r="Y168" s="9"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10 to 15</v>
      </c>
      <c r="Z168" s="17">
        <f t="array" ref="Z168">_xlfn.IFS(AA168="oz",_xlfn.IFS(R168="oz",Q168,R168="fl oz",Q168*1.04,R168="ml",Q168*0.0338),AA168="fl oz",_xlfn.IFS(R168="oz",Q168/1.04,R168="fl oz",Q168,R168="ml",Q168*0.0338/1.04),AA168="ml",_xlfn.IFS(R168="oz",Q168/0.0338,R168="fl oz",Q168*1.04/0.0338,R168="ml",Q168))</f>
        <v>12.48</v>
      </c>
      <c r="AA168" s="9" t="str">
        <f>_xlfn.XLOOKUP($E168,'Copy of Raw Data'!$E:$E,'Copy of Raw Data'!AA:AA,"ERROR",0,1)</f>
        <v>oz</v>
      </c>
      <c r="AB168" s="9"/>
      <c r="AC168" s="9"/>
      <c r="AD168" s="9"/>
      <c r="AE168" s="9"/>
      <c r="AF168" s="9"/>
    </row>
    <row r="169" hidden="1" spans="1:32">
      <c r="A169" s="9" t="str">
        <f>_xlfn.XLOOKUP($E169,'Copy of Raw Data'!$E:$E,'Copy of Raw Data'!A:A,"ERROR",0,1)</f>
        <v>US</v>
      </c>
      <c r="B169" s="9" t="str">
        <f>_xlfn.XLOOKUP($E169,'Copy of Raw Data'!$E:$E,'Copy of Raw Data'!B:B,"ERROR",0,1)</f>
        <v>Hair Mousses</v>
      </c>
      <c r="C169" s="9" t="str">
        <f>_xlfn.XLOOKUP($E169,'Copy of Raw Data'!$E:$E,'Copy of Raw Data'!C:C,"ERROR",0,1)</f>
        <v>biotera</v>
      </c>
      <c r="D169" s="9" t="str">
        <f>_xlfn.XLOOKUP($E169,'Copy of Raw Data'!$E:$E,'Copy of Raw Data'!D:D,"ERROR",0,1)</f>
        <v>www.amazon.com/dp/B0BP5P2NSC</v>
      </c>
      <c r="E169" s="9" t="s">
        <v>627</v>
      </c>
      <c r="F169" s="9" t="str">
        <f>_xlfn.XLOOKUP($E169,'Copy of Raw Data'!$E:$E,'Copy of Raw Data'!F:F,"ERROR",0,1)</f>
        <v>BIOTERA Styling Mousse Lightweight Alcohol-Free | Instant Texture | Promotes Body &amp; Bounce | Microbiome Friendly | Vegan &amp; Cruelty Free | Paraben Free | Color-Safe</v>
      </c>
      <c r="G169" s="9">
        <f>_xlfn.XLOOKUP($E169,'Copy of Raw Data'!$E:$E,'Copy of Raw Data'!G:G,"ERROR",0,1)</f>
        <v>933</v>
      </c>
      <c r="H169" s="9">
        <f>_xlfn.XLOOKUP($E169,'Copy of Raw Data'!$E:$E,'Copy of Raw Data'!H:H,"ERROR",0,1)</f>
        <v>10779.33</v>
      </c>
      <c r="I169" s="9">
        <f>_xlfn.XLOOKUP($E169,'Copy of Raw Data'!$E:$E,'Copy of Raw Data'!I:I,"ERROR",0,1)</f>
        <v>0.000451940723323002</v>
      </c>
      <c r="J169" s="9" t="str">
        <f>_xlfn.XLOOKUP($E169,'Copy of Raw Data'!$E:$E,'Copy of Raw Data'!J:J,"ERROR",0,1)</f>
        <v>No</v>
      </c>
      <c r="K169" s="15"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10 to 15</v>
      </c>
      <c r="L169" s="9">
        <f>_xlfn.XLOOKUP($E169,'Copy of Raw Data'!$E:$E,'Copy of Raw Data'!L:L,"ERROR",0,1)</f>
        <v>11.76</v>
      </c>
      <c r="M169" s="15"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10 to 15</v>
      </c>
      <c r="N169" s="9">
        <f>_xlfn.XLOOKUP($E169,'Copy of Raw Data'!$E:$E,'Copy of Raw Data'!N:N,"ERROR",0,1)</f>
        <v>12</v>
      </c>
      <c r="O169" s="15"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0% to 2%</v>
      </c>
      <c r="P169" s="16">
        <f t="shared" si="11"/>
        <v>0.02</v>
      </c>
      <c r="Q169" s="9">
        <f>_xlfn.XLOOKUP($E169,'Copy of Raw Data'!$E:$E,'Copy of Raw Data'!Q:Q,"ERROR",0,1)</f>
        <v>0</v>
      </c>
      <c r="R169" s="9">
        <f>_xlfn.XLOOKUP($E169,'Copy of Raw Data'!$E:$E,'Copy of Raw Data'!R:R,"ERROR",0,1)</f>
        <v>0</v>
      </c>
      <c r="S169" s="17" t="e">
        <f t="shared" si="10"/>
        <v>#N/A</v>
      </c>
      <c r="T169" s="9" t="e">
        <f t="array" ref="T169">_xlfn.IFS(AND(S169&gt;0,S169&lt;=0.05),"0 to 0.05",AND(S169&gt;0.05,S169&lt;=0.1),"0.05 to 0.1",AND(S169&gt;0.1,S169&lt;=0.2),"0.1 to 0.2",AND(S169&gt;0.2,S169&lt;=0.3),"0.2 to 0.3",AND(S169&gt;0.3,S169&lt;=0.4),"0.3 to 0.4",AND(S169&gt;0.4,S169&lt;=0.5),"0.4 to 0.5",AND(S169&gt;0.5,S169&lt;=0.75),"0.5 to 0.75",AND(S169&gt;0.75,S169&lt;=1),"0.75 to 1",AND(S169&gt;1,S169&lt;=2),"1 to 2",AND(S169&gt;2,S169&lt;=3),"2 to 3",AND(S169&gt;3,S169&lt;=4),"3 to 4",AND(S169&gt;4,S169&lt;=5),"4 to 5",AND(S169&gt;5,S169&lt;=10),"5 to 10",S169&gt;10,"10+")</f>
        <v>#N/A</v>
      </c>
      <c r="U169" s="17" t="e">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#N/A</v>
      </c>
      <c r="V169" s="17" t="e">
        <f t="shared" si="12"/>
        <v>#N/A</v>
      </c>
      <c r="W169" s="17" t="e">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#N/A</v>
      </c>
      <c r="X169" s="17" t="e">
        <f t="shared" si="13"/>
        <v>#N/A</v>
      </c>
      <c r="Y169" s="9" t="e">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#N/A</v>
      </c>
      <c r="Z169" s="17" t="e">
        <f t="array" ref="Z169">_xlfn.IFS(AA169="oz",_xlfn.IFS(R169="oz",Q169,R169="fl oz",Q169*1.04,R169="ml",Q169*0.0338),AA169="fl oz",_xlfn.IFS(R169="oz",Q169/1.04,R169="fl oz",Q169,R169="ml",Q169*0.0338/1.04),AA169="ml",_xlfn.IFS(R169="oz",Q169/0.0338,R169="fl oz",Q169*1.04/0.0338,R169="ml",Q169))</f>
        <v>#N/A</v>
      </c>
      <c r="AA169" s="9" t="str">
        <f>_xlfn.XLOOKUP($E169,'Copy of Raw Data'!$E:$E,'Copy of Raw Data'!AA:AA,"ERROR",0,1)</f>
        <v>oz</v>
      </c>
      <c r="AB169" s="9"/>
      <c r="AC169" s="9"/>
      <c r="AD169" s="9"/>
      <c r="AE169" s="9"/>
      <c r="AF169" s="9"/>
    </row>
    <row r="170" hidden="1" spans="1:32">
      <c r="A170" s="9" t="str">
        <f>_xlfn.XLOOKUP($E170,'Copy of Raw Data'!$E:$E,'Copy of Raw Data'!A:A,"ERROR",0,1)</f>
        <v>US</v>
      </c>
      <c r="B170" s="9" t="str">
        <f>_xlfn.XLOOKUP($E170,'Copy of Raw Data'!$E:$E,'Copy of Raw Data'!B:B,"ERROR",0,1)</f>
        <v>Hair Mousses</v>
      </c>
      <c r="C170" s="9" t="str">
        <f>_xlfn.XLOOKUP($E170,'Copy of Raw Data'!$E:$E,'Copy of Raw Data'!C:C,"ERROR",0,1)</f>
        <v>garnier</v>
      </c>
      <c r="D170" s="9" t="str">
        <f>_xlfn.XLOOKUP($E170,'Copy of Raw Data'!$E:$E,'Copy of Raw Data'!D:D,"ERROR",0,1)</f>
        <v>www.amazon.com/dp/B07BY94NJ3</v>
      </c>
      <c r="E170" s="9" t="s">
        <v>630</v>
      </c>
      <c r="F170" s="9" t="str">
        <f>_xlfn.XLOOKUP($E170,'Copy of Raw Data'!$E:$E,'Copy of Raw Data'!F:F,"ERROR",0,1)</f>
        <v>Garnier Fructis Style Mega Full Thickening Lotion for All Hair Types, 5 Ounce (2 Count) (Packaging May Vary)</v>
      </c>
      <c r="G170" s="9">
        <f>_xlfn.XLOOKUP($E170,'Copy of Raw Data'!$E:$E,'Copy of Raw Data'!G:G,"ERROR",0,1)</f>
        <v>1120</v>
      </c>
      <c r="H170" s="9">
        <f>_xlfn.XLOOKUP($E170,'Copy of Raw Data'!$E:$E,'Copy of Raw Data'!H:H,"ERROR",0,1)</f>
        <v>10630.26</v>
      </c>
      <c r="I170" s="9">
        <f>_xlfn.XLOOKUP($E170,'Copy of Raw Data'!$E:$E,'Copy of Raw Data'!I:I,"ERROR",0,1)</f>
        <v>0.000450427630478324</v>
      </c>
      <c r="J170" s="9" t="str">
        <f>_xlfn.XLOOKUP($E170,'Copy of Raw Data'!$E:$E,'Copy of Raw Data'!J:J,"ERROR",0,1)</f>
        <v>No</v>
      </c>
      <c r="K170" s="15"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5 to 10</v>
      </c>
      <c r="L170" s="9">
        <f>_xlfn.XLOOKUP($E170,'Copy of Raw Data'!$E:$E,'Copy of Raw Data'!L:L,"ERROR",0,1)</f>
        <v>9.52</v>
      </c>
      <c r="M170" s="15"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10 to 15</v>
      </c>
      <c r="N170" s="9">
        <f>_xlfn.XLOOKUP($E170,'Copy of Raw Data'!$E:$E,'Copy of Raw Data'!N:N,"ERROR",0,1)</f>
        <v>11.75</v>
      </c>
      <c r="O170" s="15"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15% to 20%</v>
      </c>
      <c r="P170" s="16">
        <f t="shared" si="11"/>
        <v>0.189787234042553</v>
      </c>
      <c r="Q170" s="9">
        <f>_xlfn.XLOOKUP($E170,'Copy of Raw Data'!$E:$E,'Copy of Raw Data'!Q:Q,"ERROR",0,1)</f>
        <v>10</v>
      </c>
      <c r="R170" s="9" t="str">
        <f>_xlfn.XLOOKUP($E170,'Copy of Raw Data'!$E:$E,'Copy of Raw Data'!R:R,"ERROR",0,1)</f>
        <v>oz</v>
      </c>
      <c r="S170" s="17">
        <f t="shared" si="10"/>
        <v>0.952</v>
      </c>
      <c r="T170" s="9" t="str">
        <f t="array" ref="T170">_xlfn.IFS(AND(S170&gt;0,S170&lt;=0.05),"0 to 0.05",AND(S170&gt;0.05,S170&lt;=0.1),"0.05 to 0.1",AND(S170&gt;0.1,S170&lt;=0.2),"0.1 to 0.2",AND(S170&gt;0.2,S170&lt;=0.3),"0.2 to 0.3",AND(S170&gt;0.3,S170&lt;=0.4),"0.3 to 0.4",AND(S170&gt;0.4,S170&lt;=0.5),"0.4 to 0.5",AND(S170&gt;0.5,S170&lt;=0.75),"0.5 to 0.75",AND(S170&gt;0.75,S170&lt;=1),"0.75 to 1",AND(S170&gt;1,S170&lt;=2),"1 to 2",AND(S170&gt;2,S170&lt;=3),"2 to 3",AND(S170&gt;3,S170&lt;=4),"3 to 4",AND(S170&gt;4,S170&lt;=5),"4 to 5",AND(S170&gt;5,S170&lt;=10),"5 to 10",S170&gt;10,"10+")</f>
        <v>0.75 to 1</v>
      </c>
      <c r="U170" s="17"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 to 0.05</v>
      </c>
      <c r="V170" s="17">
        <f t="shared" si="12"/>
        <v>0.0397362191410213</v>
      </c>
      <c r="W170" s="17"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 to 0.05</v>
      </c>
      <c r="X170" s="17">
        <f t="shared" si="13"/>
        <v>0.0321947920189381</v>
      </c>
      <c r="Y170" s="9"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8 to 10</v>
      </c>
      <c r="Z170" s="17">
        <f t="array" ref="Z170">_xlfn.IFS(AA170="oz",_xlfn.IFS(R170="oz",Q170,R170="fl oz",Q170*1.04,R170="ml",Q170*0.0338),AA170="fl oz",_xlfn.IFS(R170="oz",Q170/1.04,R170="fl oz",Q170,R170="ml",Q170*0.0338/1.04),AA170="ml",_xlfn.IFS(R170="oz",Q170/0.0338,R170="fl oz",Q170*1.04/0.0338,R170="ml",Q170))</f>
        <v>10</v>
      </c>
      <c r="AA170" s="9" t="str">
        <f>_xlfn.XLOOKUP($E170,'Copy of Raw Data'!$E:$E,'Copy of Raw Data'!AA:AA,"ERROR",0,1)</f>
        <v>oz</v>
      </c>
      <c r="AB170" s="9"/>
      <c r="AC170" s="9"/>
      <c r="AD170" s="9"/>
      <c r="AE170" s="9"/>
      <c r="AF170" s="9"/>
    </row>
    <row r="171" hidden="1" spans="1:32">
      <c r="A171" s="9" t="str">
        <f>_xlfn.XLOOKUP($E171,'Copy of Raw Data'!$E:$E,'Copy of Raw Data'!A:A,"ERROR",0,1)</f>
        <v>US</v>
      </c>
      <c r="B171" s="9" t="str">
        <f>_xlfn.XLOOKUP($E171,'Copy of Raw Data'!$E:$E,'Copy of Raw Data'!B:B,"ERROR",0,1)</f>
        <v>Hair Mousses</v>
      </c>
      <c r="C171" s="9" t="str">
        <f>_xlfn.XLOOKUP($E171,'Copy of Raw Data'!$E:$E,'Copy of Raw Data'!C:C,"ERROR",0,1)</f>
        <v>HASK</v>
      </c>
      <c r="D171" s="9" t="str">
        <f>_xlfn.XLOOKUP($E171,'Copy of Raw Data'!$E:$E,'Copy of Raw Data'!D:D,"ERROR",0,1)</f>
        <v>www.amazon.com/dp/B08NV3HGMS</v>
      </c>
      <c r="E171" s="9" t="s">
        <v>634</v>
      </c>
      <c r="F171" s="9" t="str">
        <f>_xlfn.XLOOKUP($E171,'Copy of Raw Data'!$E:$E,'Copy of Raw Data'!F:F,"ERROR",0,1)</f>
        <v>HASK CURL CARE Curl Enhancing Mousse 2 Piece Bundle- vegan formula, cruelty free, color safe, gluten-free, sulfate-free, paraben-free</v>
      </c>
      <c r="G171" s="9">
        <f>_xlfn.XLOOKUP($E171,'Copy of Raw Data'!$E:$E,'Copy of Raw Data'!G:G,"ERROR",0,1)</f>
        <v>730</v>
      </c>
      <c r="H171" s="9">
        <f>_xlfn.XLOOKUP($E171,'Copy of Raw Data'!$E:$E,'Copy of Raw Data'!H:H,"ERROR",0,1)</f>
        <v>10594.67</v>
      </c>
      <c r="I171" s="9">
        <f>_xlfn.XLOOKUP($E171,'Copy of Raw Data'!$E:$E,'Copy of Raw Data'!I:I,"ERROR",0,1)</f>
        <v>0.000413712489996858</v>
      </c>
      <c r="J171" s="9" t="str">
        <f>_xlfn.XLOOKUP($E171,'Copy of Raw Data'!$E:$E,'Copy of Raw Data'!J:J,"ERROR",0,1)</f>
        <v>No</v>
      </c>
      <c r="K171" s="15"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10 to 15</v>
      </c>
      <c r="L171" s="9">
        <f>_xlfn.XLOOKUP($E171,'Copy of Raw Data'!$E:$E,'Copy of Raw Data'!L:L,"ERROR",0,1)</f>
        <v>14.6</v>
      </c>
      <c r="M171" s="15"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15 to 20</v>
      </c>
      <c r="N171" s="9">
        <f>_xlfn.XLOOKUP($E171,'Copy of Raw Data'!$E:$E,'Copy of Raw Data'!N:N,"ERROR",0,1)</f>
        <v>15.19</v>
      </c>
      <c r="O171" s="15"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2% to 4%</v>
      </c>
      <c r="P171" s="16">
        <f t="shared" si="11"/>
        <v>0.0388413429888084</v>
      </c>
      <c r="Q171" s="9">
        <f>_xlfn.XLOOKUP($E171,'Copy of Raw Data'!$E:$E,'Copy of Raw Data'!Q:Q,"ERROR",0,1)</f>
        <v>7</v>
      </c>
      <c r="R171" s="9" t="str">
        <f>_xlfn.XLOOKUP($E171,'Copy of Raw Data'!$E:$E,'Copy of Raw Data'!R:R,"ERROR",0,1)</f>
        <v>fl oz</v>
      </c>
      <c r="S171" s="17">
        <f t="shared" si="10"/>
        <v>2.00549450549451</v>
      </c>
      <c r="T171" s="9" t="str">
        <f t="array" ref="T171">_xlfn.IFS(AND(S171&gt;0,S171&lt;=0.05),"0 to 0.05",AND(S171&gt;0.05,S171&lt;=0.1),"0.05 to 0.1",AND(S171&gt;0.1,S171&lt;=0.2),"0.1 to 0.2",AND(S171&gt;0.2,S171&lt;=0.3),"0.2 to 0.3",AND(S171&gt;0.3,S171&lt;=0.4),"0.3 to 0.4",AND(S171&gt;0.4,S171&lt;=0.5),"0.4 to 0.5",AND(S171&gt;0.5,S171&lt;=0.75),"0.5 to 0.75",AND(S171&gt;0.75,S171&lt;=1),"0.75 to 1",AND(S171&gt;1,S171&lt;=2),"1 to 2",AND(S171&gt;2,S171&lt;=3),"2 to 3",AND(S171&gt;3,S171&lt;=4),"3 to 4",AND(S171&gt;4,S171&lt;=5),"4 to 5",AND(S171&gt;5,S171&lt;=10),"5 to 10",S171&gt;10,"10+")</f>
        <v>2 to 3</v>
      </c>
      <c r="U171" s="17"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0.05 to 0.1</v>
      </c>
      <c r="V171" s="17">
        <f t="shared" si="12"/>
        <v>0.0705626804713717</v>
      </c>
      <c r="W171" s="17"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0.05 to 0.1</v>
      </c>
      <c r="X171" s="17">
        <f t="shared" si="13"/>
        <v>0.0678219311969735</v>
      </c>
      <c r="Y171" s="9"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6 to 8</v>
      </c>
      <c r="Z171" s="17">
        <f t="array" ref="Z171">_xlfn.IFS(AA171="oz",_xlfn.IFS(R171="oz",Q171,R171="fl oz",Q171*1.04,R171="ml",Q171*0.0338),AA171="fl oz",_xlfn.IFS(R171="oz",Q171/1.04,R171="fl oz",Q171,R171="ml",Q171*0.0338/1.04),AA171="ml",_xlfn.IFS(R171="oz",Q171/0.0338,R171="fl oz",Q171*1.04/0.0338,R171="ml",Q171))</f>
        <v>7.28</v>
      </c>
      <c r="AA171" s="9" t="str">
        <f>_xlfn.XLOOKUP($E171,'Copy of Raw Data'!$E:$E,'Copy of Raw Data'!AA:AA,"ERROR",0,1)</f>
        <v>oz</v>
      </c>
      <c r="AB171" s="9"/>
      <c r="AC171" s="9"/>
      <c r="AD171" s="9"/>
      <c r="AE171" s="9"/>
      <c r="AF171" s="9"/>
    </row>
    <row r="172" hidden="1" spans="1:32">
      <c r="A172" s="9" t="str">
        <f>_xlfn.XLOOKUP($E172,'Copy of Raw Data'!$E:$E,'Copy of Raw Data'!A:A,"ERROR",0,1)</f>
        <v>US</v>
      </c>
      <c r="B172" s="9" t="str">
        <f>_xlfn.XLOOKUP($E172,'Copy of Raw Data'!$E:$E,'Copy of Raw Data'!B:B,"ERROR",0,1)</f>
        <v>Hair Mousses</v>
      </c>
      <c r="C172" s="9" t="str">
        <f>_xlfn.XLOOKUP($E172,'Copy of Raw Data'!$E:$E,'Copy of Raw Data'!C:C,"ERROR",0,1)</f>
        <v>fantasia</v>
      </c>
      <c r="D172" s="9" t="str">
        <f>_xlfn.XLOOKUP($E172,'Copy of Raw Data'!$E:$E,'Copy of Raw Data'!D:D,"ERROR",0,1)</f>
        <v>www.amazon.com/dp/B001553RS6</v>
      </c>
      <c r="E172" s="9" t="s">
        <v>638</v>
      </c>
      <c r="F172" s="9" t="str">
        <f>_xlfn.XLOOKUP($E172,'Copy of Raw Data'!$E:$E,'Copy of Raw Data'!F:F,"ERROR",0,1)</f>
        <v>Fantasia Liquid Mousse Spritz Spray, 12 Fl Oz (Pack of 1)</v>
      </c>
      <c r="G172" s="9">
        <f>_xlfn.XLOOKUP($E172,'Copy of Raw Data'!$E:$E,'Copy of Raw Data'!G:G,"ERROR",0,1)</f>
        <v>1042</v>
      </c>
      <c r="H172" s="9">
        <f>_xlfn.XLOOKUP($E172,'Copy of Raw Data'!$E:$E,'Copy of Raw Data'!H:H,"ERROR",0,1)</f>
        <v>9731.08</v>
      </c>
      <c r="I172" s="9">
        <f>_xlfn.XLOOKUP($E172,'Copy of Raw Data'!$E:$E,'Copy of Raw Data'!I:I,"ERROR",0,1)</f>
        <v>0.000408984872005057</v>
      </c>
      <c r="J172" s="9" t="str">
        <f>_xlfn.XLOOKUP($E172,'Copy of Raw Data'!$E:$E,'Copy of Raw Data'!J:J,"ERROR",0,1)</f>
        <v>No</v>
      </c>
      <c r="K172" s="15"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 to 10</v>
      </c>
      <c r="L172" s="9">
        <f>_xlfn.XLOOKUP($E172,'Copy of Raw Data'!$E:$E,'Copy of Raw Data'!L:L,"ERROR",0,1)</f>
        <v>9.33</v>
      </c>
      <c r="M172" s="15"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10 to 15</v>
      </c>
      <c r="N172" s="9">
        <f>_xlfn.XLOOKUP($E172,'Copy of Raw Data'!$E:$E,'Copy of Raw Data'!N:N,"ERROR",0,1)</f>
        <v>10.15</v>
      </c>
      <c r="O172" s="15"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8% to 10%</v>
      </c>
      <c r="P172" s="16">
        <f t="shared" si="11"/>
        <v>0.0807881773399015</v>
      </c>
      <c r="Q172" s="9">
        <f>_xlfn.XLOOKUP($E172,'Copy of Raw Data'!$E:$E,'Copy of Raw Data'!Q:Q,"ERROR",0,1)</f>
        <v>12</v>
      </c>
      <c r="R172" s="9" t="str">
        <f>_xlfn.XLOOKUP($E172,'Copy of Raw Data'!$E:$E,'Copy of Raw Data'!R:R,"ERROR",0,1)</f>
        <v>fl oz</v>
      </c>
      <c r="S172" s="17">
        <f t="shared" si="10"/>
        <v>0.747596153846154</v>
      </c>
      <c r="T172" s="9" t="str">
        <f t="array" ref="T172">_xlfn.IFS(AND(S172&gt;0,S172&lt;=0.05),"0 to 0.05",AND(S172&gt;0.05,S172&lt;=0.1),"0.05 to 0.1",AND(S172&gt;0.1,S172&lt;=0.2),"0.1 to 0.2",AND(S172&gt;0.2,S172&lt;=0.3),"0.2 to 0.3",AND(S172&gt;0.3,S172&lt;=0.4),"0.3 to 0.4",AND(S172&gt;0.4,S172&lt;=0.5),"0.4 to 0.5",AND(S172&gt;0.5,S172&lt;=0.75),"0.5 to 0.75",AND(S172&gt;0.75,S172&lt;=1),"0.75 to 1",AND(S172&gt;1,S172&lt;=2),"1 to 2",AND(S172&gt;2,S172&lt;=3),"2 to 3",AND(S172&gt;3,S172&lt;=4),"3 to 4",AND(S172&gt;4,S172&lt;=5),"4 to 5",AND(S172&gt;5,S172&lt;=10),"5 to 10",S172&gt;10,"10+")</f>
        <v>0.5 to 0.75</v>
      </c>
      <c r="U172" s="17"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17">
        <f t="shared" si="12"/>
        <v>0.0275042706138411</v>
      </c>
      <c r="W172" s="17"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17">
        <f t="shared" si="13"/>
        <v>0.0252822507218855</v>
      </c>
      <c r="Y172" s="9"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10 to 15</v>
      </c>
      <c r="Z172" s="17">
        <f t="array" ref="Z172">_xlfn.IFS(AA172="oz",_xlfn.IFS(R172="oz",Q172,R172="fl oz",Q172*1.04,R172="ml",Q172*0.0338),AA172="fl oz",_xlfn.IFS(R172="oz",Q172/1.04,R172="fl oz",Q172,R172="ml",Q172*0.0338/1.04),AA172="ml",_xlfn.IFS(R172="oz",Q172/0.0338,R172="fl oz",Q172*1.04/0.0338,R172="ml",Q172))</f>
        <v>12.48</v>
      </c>
      <c r="AA172" s="9" t="str">
        <f>_xlfn.XLOOKUP($E172,'Copy of Raw Data'!$E:$E,'Copy of Raw Data'!AA:AA,"ERROR",0,1)</f>
        <v>oz</v>
      </c>
      <c r="AB172" s="9"/>
      <c r="AC172" s="9"/>
      <c r="AD172" s="9"/>
      <c r="AE172" s="9"/>
      <c r="AF172" s="9"/>
    </row>
    <row r="173" hidden="1" spans="1:32">
      <c r="A173" s="9" t="str">
        <f>_xlfn.XLOOKUP($E173,'Copy of Raw Data'!$E:$E,'Copy of Raw Data'!A:A,"ERROR",0,1)</f>
        <v>US</v>
      </c>
      <c r="B173" s="9" t="str">
        <f>_xlfn.XLOOKUP($E173,'Copy of Raw Data'!$E:$E,'Copy of Raw Data'!B:B,"ERROR",0,1)</f>
        <v>Hair Mousses</v>
      </c>
      <c r="C173" s="9" t="str">
        <f>_xlfn.XLOOKUP($E173,'Copy of Raw Data'!$E:$E,'Copy of Raw Data'!C:C,"ERROR",0,1)</f>
        <v>Kafune Amor Hair Care</v>
      </c>
      <c r="D173" s="9" t="str">
        <f>_xlfn.XLOOKUP($E173,'Copy of Raw Data'!$E:$E,'Copy of Raw Data'!D:D,"ERROR",0,1)</f>
        <v>www.amazon.com/dp/B096H7BJRL</v>
      </c>
      <c r="E173" s="9" t="s">
        <v>641</v>
      </c>
      <c r="F173" s="9" t="str">
        <f>_xlfn.XLOOKUP($E173,'Copy of Raw Data'!$E:$E,'Copy of Raw Data'!F:F,"ERROR",0,1)</f>
        <v>Lace Tint Melting Hair Mousse for Human Hair Wigs Lace Wigs Toupees and Hairpieces Natural Finishing Lace Color Edge Control Men and Women 3.4 oz by KAFUNE (Beige - Latte)</v>
      </c>
      <c r="G173" s="9">
        <f>_xlfn.XLOOKUP($E173,'Copy of Raw Data'!$E:$E,'Copy of Raw Data'!G:G,"ERROR",0,1)</f>
        <v>418</v>
      </c>
      <c r="H173" s="9">
        <f>_xlfn.XLOOKUP($E173,'Copy of Raw Data'!$E:$E,'Copy of Raw Data'!H:H,"ERROR",0,1)</f>
        <v>9619.88</v>
      </c>
      <c r="I173" s="9">
        <f>_xlfn.XLOOKUP($E173,'Copy of Raw Data'!$E:$E,'Copy of Raw Data'!I:I,"ERROR",0,1)</f>
        <v>0.000405931051858016</v>
      </c>
      <c r="J173" s="9" t="str">
        <f>_xlfn.XLOOKUP($E173,'Copy of Raw Data'!$E:$E,'Copy of Raw Data'!J:J,"ERROR",0,1)</f>
        <v>No</v>
      </c>
      <c r="K173" s="15"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20 to 30</v>
      </c>
      <c r="L173" s="9">
        <f>_xlfn.XLOOKUP($E173,'Copy of Raw Data'!$E:$E,'Copy of Raw Data'!L:L,"ERROR",0,1)</f>
        <v>23.27</v>
      </c>
      <c r="M173" s="15"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20 to 30</v>
      </c>
      <c r="N173" s="9">
        <f>_xlfn.XLOOKUP($E173,'Copy of Raw Data'!$E:$E,'Copy of Raw Data'!N:N,"ERROR",0,1)</f>
        <v>24</v>
      </c>
      <c r="O173" s="15"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2% to 4%</v>
      </c>
      <c r="P173" s="16">
        <f t="shared" si="11"/>
        <v>0.0304166666666667</v>
      </c>
      <c r="Q173" s="9">
        <f>_xlfn.XLOOKUP($E173,'Copy of Raw Data'!$E:$E,'Copy of Raw Data'!Q:Q,"ERROR",0,1)</f>
        <v>3.4</v>
      </c>
      <c r="R173" s="9" t="str">
        <f>_xlfn.XLOOKUP($E173,'Copy of Raw Data'!$E:$E,'Copy of Raw Data'!R:R,"ERROR",0,1)</f>
        <v>oz</v>
      </c>
      <c r="S173" s="17">
        <f t="shared" si="10"/>
        <v>6.84411764705882</v>
      </c>
      <c r="T173" s="9" t="str">
        <f t="array" ref="T173">_xlfn.IFS(AND(S173&gt;0,S173&lt;=0.05),"0 to 0.05",AND(S173&gt;0.05,S173&lt;=0.1),"0.05 to 0.1",AND(S173&gt;0.1,S173&lt;=0.2),"0.1 to 0.2",AND(S173&gt;0.2,S173&lt;=0.3),"0.2 to 0.3",AND(S173&gt;0.3,S173&lt;=0.4),"0.3 to 0.4",AND(S173&gt;0.4,S173&lt;=0.5),"0.4 to 0.5",AND(S173&gt;0.5,S173&lt;=0.75),"0.5 to 0.75",AND(S173&gt;0.75,S173&lt;=1),"0.75 to 1",AND(S173&gt;1,S173&lt;=2),"1 to 2",AND(S173&gt;2,S173&lt;=3),"2 to 3",AND(S173&gt;3,S173&lt;=4),"3 to 4",AND(S173&gt;4,S173&lt;=5),"4 to 5",AND(S173&gt;5,S173&lt;=10),"5 to 10",S173&gt;10,"10+")</f>
        <v>5 to 10</v>
      </c>
      <c r="U173" s="17"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0.2 to 0.3</v>
      </c>
      <c r="V173" s="17">
        <f t="shared" si="12"/>
        <v>0.238715709482982</v>
      </c>
      <c r="W173" s="17"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0.2 to 0.3</v>
      </c>
      <c r="X173" s="17">
        <f t="shared" si="13"/>
        <v>0.231454773319541</v>
      </c>
      <c r="Y173" s="9"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2 to 4</v>
      </c>
      <c r="Z173" s="17">
        <f t="array" ref="Z173">_xlfn.IFS(AA173="oz",_xlfn.IFS(R173="oz",Q173,R173="fl oz",Q173*1.04,R173="ml",Q173*0.0338),AA173="fl oz",_xlfn.IFS(R173="oz",Q173/1.04,R173="fl oz",Q173,R173="ml",Q173*0.0338/1.04),AA173="ml",_xlfn.IFS(R173="oz",Q173/0.0338,R173="fl oz",Q173*1.04/0.0338,R173="ml",Q173))</f>
        <v>3.4</v>
      </c>
      <c r="AA173" s="9" t="str">
        <f>_xlfn.XLOOKUP($E173,'Copy of Raw Data'!$E:$E,'Copy of Raw Data'!AA:AA,"ERROR",0,1)</f>
        <v>oz</v>
      </c>
      <c r="AB173" s="9"/>
      <c r="AC173" s="9"/>
      <c r="AD173" s="9"/>
      <c r="AE173" s="9"/>
      <c r="AF173" s="9"/>
    </row>
    <row r="174" hidden="1" spans="1:32">
      <c r="A174" s="9" t="str">
        <f>_xlfn.XLOOKUP($E174,'Copy of Raw Data'!$E:$E,'Copy of Raw Data'!A:A,"ERROR",0,1)</f>
        <v>US</v>
      </c>
      <c r="B174" s="9" t="str">
        <f>_xlfn.XLOOKUP($E174,'Copy of Raw Data'!$E:$E,'Copy of Raw Data'!B:B,"ERROR",0,1)</f>
        <v>Hair Mousses</v>
      </c>
      <c r="C174" s="9" t="str">
        <f>_xlfn.XLOOKUP($E174,'Copy of Raw Data'!$E:$E,'Copy of Raw Data'!C:C,"ERROR",0,1)</f>
        <v>john frieda</v>
      </c>
      <c r="D174" s="9" t="str">
        <f>_xlfn.XLOOKUP($E174,'Copy of Raw Data'!$E:$E,'Copy of Raw Data'!D:D,"ERROR",0,1)</f>
        <v>www.amazon.com/dp/B006OHM1M8</v>
      </c>
      <c r="E174" s="9" t="s">
        <v>645</v>
      </c>
      <c r="F174" s="9" t="str">
        <f>_xlfn.XLOOKUP($E174,'Copy of Raw Data'!$E:$E,'Copy of Raw Data'!F:F,"ERROR",0,1)</f>
        <v>John Frieda Frizz Ease Curl Reviver Mousse, Enhances Curls, Soft Flexible Hold, Mousse for Curly or Frizzy Hair, 7.2 Ounces, Alcohol-Free</v>
      </c>
      <c r="G174" s="9">
        <f>_xlfn.XLOOKUP($E174,'Copy of Raw Data'!$E:$E,'Copy of Raw Data'!G:G,"ERROR",0,1)</f>
        <v>1216</v>
      </c>
      <c r="H174" s="9">
        <f>_xlfn.XLOOKUP($E174,'Copy of Raw Data'!$E:$E,'Copy of Raw Data'!H:H,"ERROR",0,1)</f>
        <v>9548.05</v>
      </c>
      <c r="I174" s="9">
        <f>_xlfn.XLOOKUP($E174,'Copy of Raw Data'!$E:$E,'Copy of Raw Data'!I:I,"ERROR",0,1)</f>
        <v>0.000405619420204419</v>
      </c>
      <c r="J174" s="9" t="str">
        <f>_xlfn.XLOOKUP($E174,'Copy of Raw Data'!$E:$E,'Copy of Raw Data'!J:J,"ERROR",0,1)</f>
        <v>No</v>
      </c>
      <c r="K174" s="15"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5 to 10</v>
      </c>
      <c r="L174" s="9">
        <f>_xlfn.XLOOKUP($E174,'Copy of Raw Data'!$E:$E,'Copy of Raw Data'!L:L,"ERROR",0,1)</f>
        <v>7.86</v>
      </c>
      <c r="M174" s="15"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5 to 10</v>
      </c>
      <c r="N174" s="9">
        <f>_xlfn.XLOOKUP($E174,'Copy of Raw Data'!$E:$E,'Copy of Raw Data'!N:N,"ERROR",0,1)</f>
        <v>9.49</v>
      </c>
      <c r="O174" s="15"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15% to 20%</v>
      </c>
      <c r="P174" s="16">
        <f t="shared" si="11"/>
        <v>0.171759747102213</v>
      </c>
      <c r="Q174" s="9">
        <f>_xlfn.XLOOKUP($E174,'Copy of Raw Data'!$E:$E,'Copy of Raw Data'!Q:Q,"ERROR",0,1)</f>
        <v>7.2</v>
      </c>
      <c r="R174" s="9" t="str">
        <f>_xlfn.XLOOKUP($E174,'Copy of Raw Data'!$E:$E,'Copy of Raw Data'!R:R,"ERROR",0,1)</f>
        <v>fl oz</v>
      </c>
      <c r="S174" s="17">
        <f t="shared" si="10"/>
        <v>1.04967948717949</v>
      </c>
      <c r="T174" s="9" t="str">
        <f t="array" ref="T174">_xlfn.IFS(AND(S174&gt;0,S174&lt;=0.05),"0 to 0.05",AND(S174&gt;0.05,S174&lt;=0.1),"0.05 to 0.1",AND(S174&gt;0.1,S174&lt;=0.2),"0.1 to 0.2",AND(S174&gt;0.2,S174&lt;=0.3),"0.2 to 0.3",AND(S174&gt;0.3,S174&lt;=0.4),"0.3 to 0.4",AND(S174&gt;0.4,S174&lt;=0.5),"0.4 to 0.5",AND(S174&gt;0.5,S174&lt;=0.75),"0.5 to 0.75",AND(S174&gt;0.75,S174&lt;=1),"0.75 to 1",AND(S174&gt;1,S174&lt;=2),"1 to 2",AND(S174&gt;2,S174&lt;=3),"2 to 3",AND(S174&gt;3,S174&lt;=4),"3 to 4",AND(S174&gt;4,S174&lt;=5),"4 to 5",AND(S174&gt;5,S174&lt;=10),"5 to 10",S174&gt;10,"10+")</f>
        <v>1 to 2</v>
      </c>
      <c r="U174" s="17"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 to 0.05</v>
      </c>
      <c r="V174" s="17">
        <f t="shared" si="12"/>
        <v>0.0428596926314207</v>
      </c>
      <c r="W174" s="17"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 to 0.05</v>
      </c>
      <c r="X174" s="17">
        <f t="shared" si="13"/>
        <v>0.0354981226641693</v>
      </c>
      <c r="Y174" s="9"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6 to 8</v>
      </c>
      <c r="Z174" s="17">
        <f t="array" ref="Z174">_xlfn.IFS(AA174="oz",_xlfn.IFS(R174="oz",Q174,R174="fl oz",Q174*1.04,R174="ml",Q174*0.0338),AA174="fl oz",_xlfn.IFS(R174="oz",Q174/1.04,R174="fl oz",Q174,R174="ml",Q174*0.0338/1.04),AA174="ml",_xlfn.IFS(R174="oz",Q174/0.0338,R174="fl oz",Q174*1.04/0.0338,R174="ml",Q174))</f>
        <v>7.488</v>
      </c>
      <c r="AA174" s="9" t="str">
        <f>_xlfn.XLOOKUP($E174,'Copy of Raw Data'!$E:$E,'Copy of Raw Data'!AA:AA,"ERROR",0,1)</f>
        <v>oz</v>
      </c>
      <c r="AB174" s="9"/>
      <c r="AC174" s="9"/>
      <c r="AD174" s="9"/>
      <c r="AE174" s="9"/>
      <c r="AF174" s="9"/>
    </row>
    <row r="175" hidden="1" spans="1:32">
      <c r="A175" s="9" t="str">
        <f>_xlfn.XLOOKUP($E175,'Copy of Raw Data'!$E:$E,'Copy of Raw Data'!A:A,"ERROR",0,1)</f>
        <v>US</v>
      </c>
      <c r="B175" s="9" t="str">
        <f>_xlfn.XLOOKUP($E175,'Copy of Raw Data'!$E:$E,'Copy of Raw Data'!B:B,"ERROR",0,1)</f>
        <v>Hair Mousses</v>
      </c>
      <c r="C175" s="9" t="str">
        <f>_xlfn.XLOOKUP($E175,'Copy of Raw Data'!$E:$E,'Copy of Raw Data'!C:C,"ERROR",0,1)</f>
        <v>wella</v>
      </c>
      <c r="D175" s="9" t="str">
        <f>_xlfn.XLOOKUP($E175,'Copy of Raw Data'!$E:$E,'Copy of Raw Data'!D:D,"ERROR",0,1)</f>
        <v>www.amazon.com/dp/B016AVH0HI</v>
      </c>
      <c r="E175" s="9" t="s">
        <v>649</v>
      </c>
      <c r="F175" s="9" t="str">
        <f>_xlfn.XLOOKUP($E175,'Copy of Raw Data'!$E:$E,'Copy of Raw Data'!F:F,"ERROR",0,1)</f>
        <v>Wella EIMI Root Shoot Mousse, For a Precise Root Lift, Added Volume, And A Light Hold, 6.8 oz</v>
      </c>
      <c r="G175" s="9">
        <f>_xlfn.XLOOKUP($E175,'Copy of Raw Data'!$E:$E,'Copy of Raw Data'!G:G,"ERROR",0,1)</f>
        <v>432</v>
      </c>
      <c r="H175" s="9">
        <f>_xlfn.XLOOKUP($E175,'Copy of Raw Data'!$E:$E,'Copy of Raw Data'!H:H,"ERROR",0,1)</f>
        <v>9540.72</v>
      </c>
      <c r="I175" s="9">
        <f>_xlfn.XLOOKUP($E175,'Copy of Raw Data'!$E:$E,'Copy of Raw Data'!I:I,"ERROR",0,1)</f>
        <v>0.000399300057449912</v>
      </c>
      <c r="J175" s="9" t="str">
        <f>_xlfn.XLOOKUP($E175,'Copy of Raw Data'!$E:$E,'Copy of Raw Data'!J:J,"ERROR",0,1)</f>
        <v>No</v>
      </c>
      <c r="K175" s="15"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20 to 30</v>
      </c>
      <c r="L175" s="9">
        <f>_xlfn.XLOOKUP($E175,'Copy of Raw Data'!$E:$E,'Copy of Raw Data'!L:L,"ERROR",0,1)</f>
        <v>22.1</v>
      </c>
      <c r="M175" s="15"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20 to 30</v>
      </c>
      <c r="N175" s="9">
        <f>_xlfn.XLOOKUP($E175,'Copy of Raw Data'!$E:$E,'Copy of Raw Data'!N:N,"ERROR",0,1)</f>
        <v>22.1</v>
      </c>
      <c r="O175" s="15"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No Discount</v>
      </c>
      <c r="P175" s="16">
        <f t="shared" si="11"/>
        <v>0</v>
      </c>
      <c r="Q175" s="9">
        <f>_xlfn.XLOOKUP($E175,'Copy of Raw Data'!$E:$E,'Copy of Raw Data'!Q:Q,"ERROR",0,1)</f>
        <v>6.8</v>
      </c>
      <c r="R175" s="9" t="str">
        <f>_xlfn.XLOOKUP($E175,'Copy of Raw Data'!$E:$E,'Copy of Raw Data'!R:R,"ERROR",0,1)</f>
        <v>oz</v>
      </c>
      <c r="S175" s="17">
        <f t="shared" si="10"/>
        <v>3.25</v>
      </c>
      <c r="T175" s="9" t="str">
        <f t="array" ref="T175">_xlfn.IFS(AND(S175&gt;0,S175&lt;=0.05),"0 to 0.05",AND(S175&gt;0.05,S175&lt;=0.1),"0.05 to 0.1",AND(S175&gt;0.1,S175&lt;=0.2),"0.1 to 0.2",AND(S175&gt;0.2,S175&lt;=0.3),"0.2 to 0.3",AND(S175&gt;0.3,S175&lt;=0.4),"0.3 to 0.4",AND(S175&gt;0.4,S175&lt;=0.5),"0.4 to 0.5",AND(S175&gt;0.5,S175&lt;=0.75),"0.5 to 0.75",AND(S175&gt;0.75,S175&lt;=1),"0.75 to 1",AND(S175&gt;1,S175&lt;=2),"1 to 2",AND(S175&gt;2,S175&lt;=3),"2 to 3",AND(S175&gt;3,S175&lt;=4),"3 to 4",AND(S175&gt;4,S175&lt;=5),"4 to 5",AND(S175&gt;5,S175&lt;=10),"5 to 10",S175&gt;10,"10+")</f>
        <v>3 to 4</v>
      </c>
      <c r="U175" s="17" t="str">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0.1 to 0.2</v>
      </c>
      <c r="V175" s="17">
        <f t="shared" si="12"/>
        <v>0.109908691241123</v>
      </c>
      <c r="W175" s="17" t="str">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0.1 to 0.2</v>
      </c>
      <c r="X175" s="17">
        <f t="shared" si="13"/>
        <v>0.109908691241123</v>
      </c>
      <c r="Y175" s="9" t="str">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6 to 8</v>
      </c>
      <c r="Z175" s="17">
        <f t="array" ref="Z175">_xlfn.IFS(AA175="oz",_xlfn.IFS(R175="oz",Q175,R175="fl oz",Q175*1.04,R175="ml",Q175*0.0338),AA175="fl oz",_xlfn.IFS(R175="oz",Q175/1.04,R175="fl oz",Q175,R175="ml",Q175*0.0338/1.04),AA175="ml",_xlfn.IFS(R175="oz",Q175/0.0338,R175="fl oz",Q175*1.04/0.0338,R175="ml",Q175))</f>
        <v>6.8</v>
      </c>
      <c r="AA175" s="9" t="str">
        <f>_xlfn.XLOOKUP($E175,'Copy of Raw Data'!$E:$E,'Copy of Raw Data'!AA:AA,"ERROR",0,1)</f>
        <v>oz</v>
      </c>
      <c r="AB175" s="9"/>
      <c r="AC175" s="9"/>
      <c r="AD175" s="9"/>
      <c r="AE175" s="9"/>
      <c r="AF175" s="9"/>
    </row>
    <row r="176" hidden="1" spans="1:32">
      <c r="A176" s="9" t="str">
        <f>_xlfn.XLOOKUP($E176,'Copy of Raw Data'!$E:$E,'Copy of Raw Data'!A:A,"ERROR",0,1)</f>
        <v>US</v>
      </c>
      <c r="B176" s="9" t="str">
        <f>_xlfn.XLOOKUP($E176,'Copy of Raw Data'!$E:$E,'Copy of Raw Data'!B:B,"ERROR",0,1)</f>
        <v>Hair Mousses</v>
      </c>
      <c r="C176" s="9" t="str">
        <f>_xlfn.XLOOKUP($E176,'Copy of Raw Data'!$E:$E,'Copy of Raw Data'!C:C,"ERROR",0,1)</f>
        <v>TRESemmé</v>
      </c>
      <c r="D176" s="9" t="str">
        <f>_xlfn.XLOOKUP($E176,'Copy of Raw Data'!$E:$E,'Copy of Raw Data'!D:D,"ERROR",0,1)</f>
        <v>www.amazon.com/dp/B01BVIOD6G</v>
      </c>
      <c r="E176" s="9" t="s">
        <v>652</v>
      </c>
      <c r="F176" s="9" t="str">
        <f>_xlfn.XLOOKUP($E176,'Copy of Raw Data'!$E:$E,'Copy of Raw Data'!F:F,"ERROR",0,1)</f>
        <v>TRESemmé Hair Mousse Extra Hold, White, 2 Oz</v>
      </c>
      <c r="G176" s="9">
        <f>_xlfn.XLOOKUP($E176,'Copy of Raw Data'!$E:$E,'Copy of Raw Data'!G:G,"ERROR",0,1)</f>
        <v>1270</v>
      </c>
      <c r="H176" s="9">
        <f>_xlfn.XLOOKUP($E176,'Copy of Raw Data'!$E:$E,'Copy of Raw Data'!H:H,"ERROR",0,1)</f>
        <v>9392.08</v>
      </c>
      <c r="I176" s="9">
        <f>_xlfn.XLOOKUP($E176,'Copy of Raw Data'!$E:$E,'Copy of Raw Data'!I:I,"ERROR",0,1)</f>
        <v>0.000395170194035132</v>
      </c>
      <c r="J176" s="9" t="str">
        <f>_xlfn.XLOOKUP($E176,'Copy of Raw Data'!$E:$E,'Copy of Raw Data'!J:J,"ERROR",0,1)</f>
        <v>No</v>
      </c>
      <c r="K176" s="15"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5 to 10</v>
      </c>
      <c r="L176" s="9">
        <f>_xlfn.XLOOKUP($E176,'Copy of Raw Data'!$E:$E,'Copy of Raw Data'!L:L,"ERROR",0,1)</f>
        <v>7.01</v>
      </c>
      <c r="M176" s="15"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5 to 10</v>
      </c>
      <c r="N176" s="9">
        <f>_xlfn.XLOOKUP($E176,'Copy of Raw Data'!$E:$E,'Copy of Raw Data'!N:N,"ERROR",0,1)</f>
        <v>9.05</v>
      </c>
      <c r="O176" s="15"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20% to 25%</v>
      </c>
      <c r="P176" s="16">
        <f t="shared" si="11"/>
        <v>0.225414364640884</v>
      </c>
      <c r="Q176" s="9">
        <f>_xlfn.XLOOKUP($E176,'Copy of Raw Data'!$E:$E,'Copy of Raw Data'!Q:Q,"ERROR",0,1)</f>
        <v>2</v>
      </c>
      <c r="R176" s="9" t="str">
        <f>_xlfn.XLOOKUP($E176,'Copy of Raw Data'!$E:$E,'Copy of Raw Data'!R:R,"ERROR",0,1)</f>
        <v>oz</v>
      </c>
      <c r="S176" s="17">
        <f t="shared" si="10"/>
        <v>3.505</v>
      </c>
      <c r="T176" s="9" t="str">
        <f t="array" ref="T176">_xlfn.IFS(AND(S176&gt;0,S176&lt;=0.05),"0 to 0.05",AND(S176&gt;0.05,S176&lt;=0.1),"0.05 to 0.1",AND(S176&gt;0.1,S176&lt;=0.2),"0.1 to 0.2",AND(S176&gt;0.2,S176&lt;=0.3),"0.2 to 0.3",AND(S176&gt;0.3,S176&lt;=0.4),"0.3 to 0.4",AND(S176&gt;0.4,S176&lt;=0.5),"0.4 to 0.5",AND(S176&gt;0.5,S176&lt;=0.75),"0.5 to 0.75",AND(S176&gt;0.75,S176&lt;=1),"0.75 to 1",AND(S176&gt;1,S176&lt;=2),"1 to 2",AND(S176&gt;2,S176&lt;=3),"2 to 3",AND(S176&gt;3,S176&lt;=4),"3 to 4",AND(S176&gt;4,S176&lt;=5),"4 to 5",AND(S176&gt;5,S176&lt;=10),"5 to 10",S176&gt;10,"10+")</f>
        <v>3 to 4</v>
      </c>
      <c r="U176" s="17" t="str">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0.1 to 0.2</v>
      </c>
      <c r="V176" s="17">
        <f t="shared" si="12"/>
        <v>0.153026716266486</v>
      </c>
      <c r="W176" s="17" t="str">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0.1 to 0.2</v>
      </c>
      <c r="X176" s="17">
        <f t="shared" si="13"/>
        <v>0.118532296246195</v>
      </c>
      <c r="Y176" s="9" t="str">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1 to 2</v>
      </c>
      <c r="Z176" s="17">
        <f t="array" ref="Z176">_xlfn.IFS(AA176="oz",_xlfn.IFS(R176="oz",Q176,R176="fl oz",Q176*1.04,R176="ml",Q176*0.0338),AA176="fl oz",_xlfn.IFS(R176="oz",Q176/1.04,R176="fl oz",Q176,R176="ml",Q176*0.0338/1.04),AA176="ml",_xlfn.IFS(R176="oz",Q176/0.0338,R176="fl oz",Q176*1.04/0.0338,R176="ml",Q176))</f>
        <v>2</v>
      </c>
      <c r="AA176" s="9" t="str">
        <f>_xlfn.XLOOKUP($E176,'Copy of Raw Data'!$E:$E,'Copy of Raw Data'!AA:AA,"ERROR",0,1)</f>
        <v>oz</v>
      </c>
      <c r="AB176" s="9"/>
      <c r="AC176" s="9"/>
      <c r="AD176" s="9"/>
      <c r="AE176" s="9"/>
      <c r="AF176" s="9"/>
    </row>
    <row r="177" hidden="1" spans="1:32">
      <c r="A177" s="9" t="str">
        <f>_xlfn.XLOOKUP($E177,'Copy of Raw Data'!$E:$E,'Copy of Raw Data'!A:A,"ERROR",0,1)</f>
        <v>US</v>
      </c>
      <c r="B177" s="9" t="str">
        <f>_xlfn.XLOOKUP($E177,'Copy of Raw Data'!$E:$E,'Copy of Raw Data'!B:B,"ERROR",0,1)</f>
        <v>Hair Mousses</v>
      </c>
      <c r="C177" s="9" t="str">
        <f>_xlfn.XLOOKUP($E177,'Copy of Raw Data'!$E:$E,'Copy of Raw Data'!C:C,"ERROR",0,1)</f>
        <v>SheaMoisture</v>
      </c>
      <c r="D177" s="9" t="str">
        <f>_xlfn.XLOOKUP($E177,'Copy of Raw Data'!$E:$E,'Copy of Raw Data'!D:D,"ERROR",0,1)</f>
        <v>www.amazon.com/dp/B0BS1SW4K1</v>
      </c>
      <c r="E177" s="9" t="s">
        <v>655</v>
      </c>
      <c r="F177" s="9" t="str">
        <f>_xlfn.XLOOKUP($E177,'Copy of Raw Data'!$E:$E,'Copy of Raw Data'!F:F,"ERROR",0,1)</f>
        <v>SheaMoisture Manuka Honey &amp; Mafura Oil Wrap &amp; Set Mousse Hydrating Made For Hold, Body, &amp; Shine 7.5oz</v>
      </c>
      <c r="G177" s="9">
        <f>_xlfn.XLOOKUP($E177,'Copy of Raw Data'!$E:$E,'Copy of Raw Data'!G:G,"ERROR",0,1)</f>
        <v>846</v>
      </c>
      <c r="H177" s="9">
        <f>_xlfn.XLOOKUP($E177,'Copy of Raw Data'!$E:$E,'Copy of Raw Data'!H:H,"ERROR",0,1)</f>
        <v>9294.94</v>
      </c>
      <c r="I177" s="9">
        <f>_xlfn.XLOOKUP($E177,'Copy of Raw Data'!$E:$E,'Copy of Raw Data'!I:I,"ERROR",0,1)</f>
        <v>0.000390386881982457</v>
      </c>
      <c r="J177" s="9" t="str">
        <f>_xlfn.XLOOKUP($E177,'Copy of Raw Data'!$E:$E,'Copy of Raw Data'!J:J,"ERROR",0,1)</f>
        <v>No</v>
      </c>
      <c r="K177" s="15"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10 to 15</v>
      </c>
      <c r="L177" s="9">
        <f>_xlfn.XLOOKUP($E177,'Copy of Raw Data'!$E:$E,'Copy of Raw Data'!L:L,"ERROR",0,1)</f>
        <v>10.99</v>
      </c>
      <c r="M177" s="15"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10 to 15</v>
      </c>
      <c r="N177" s="9">
        <f>_xlfn.XLOOKUP($E177,'Copy of Raw Data'!$E:$E,'Copy of Raw Data'!N:N,"ERROR",0,1)</f>
        <v>10.99</v>
      </c>
      <c r="O177" s="15"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6">
        <f t="shared" si="11"/>
        <v>0</v>
      </c>
      <c r="Q177" s="9">
        <f>_xlfn.XLOOKUP($E177,'Copy of Raw Data'!$E:$E,'Copy of Raw Data'!Q:Q,"ERROR",0,1)</f>
        <v>7.5</v>
      </c>
      <c r="R177" s="9" t="str">
        <f>_xlfn.XLOOKUP($E177,'Copy of Raw Data'!$E:$E,'Copy of Raw Data'!R:R,"ERROR",0,1)</f>
        <v>oz</v>
      </c>
      <c r="S177" s="17">
        <f t="shared" si="10"/>
        <v>1.46533333333333</v>
      </c>
      <c r="T177" s="9" t="str">
        <f t="array" ref="T177">_xlfn.IFS(AND(S177&gt;0,S177&lt;=0.05),"0 to 0.05",AND(S177&gt;0.05,S177&lt;=0.1),"0.05 to 0.1",AND(S177&gt;0.1,S177&lt;=0.2),"0.1 to 0.2",AND(S177&gt;0.2,S177&lt;=0.3),"0.2 to 0.3",AND(S177&gt;0.3,S177&lt;=0.4),"0.3 to 0.4",AND(S177&gt;0.4,S177&lt;=0.5),"0.4 to 0.5",AND(S177&gt;0.5,S177&lt;=0.75),"0.5 to 0.75",AND(S177&gt;0.75,S177&lt;=1),"0.75 to 1",AND(S177&gt;1,S177&lt;=2),"1 to 2",AND(S177&gt;2,S177&lt;=3),"2 to 3",AND(S177&gt;3,S177&lt;=4),"3 to 4",AND(S177&gt;4,S177&lt;=5),"4 to 5",AND(S177&gt;5,S177&lt;=10),"5 to 10",S177&gt;10,"10+")</f>
        <v>1 to 2</v>
      </c>
      <c r="U177" s="17"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 to 0.05</v>
      </c>
      <c r="V177" s="17">
        <f t="shared" si="12"/>
        <v>0.0495547288918949</v>
      </c>
      <c r="W177" s="17"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 to 0.05</v>
      </c>
      <c r="X177" s="17">
        <f t="shared" si="13"/>
        <v>0.0495547288918949</v>
      </c>
      <c r="Y177" s="9"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6 to 8</v>
      </c>
      <c r="Z177" s="17">
        <f t="array" ref="Z177">_xlfn.IFS(AA177="oz",_xlfn.IFS(R177="oz",Q177,R177="fl oz",Q177*1.04,R177="ml",Q177*0.0338),AA177="fl oz",_xlfn.IFS(R177="oz",Q177/1.04,R177="fl oz",Q177,R177="ml",Q177*0.0338/1.04),AA177="ml",_xlfn.IFS(R177="oz",Q177/0.0338,R177="fl oz",Q177*1.04/0.0338,R177="ml",Q177))</f>
        <v>7.5</v>
      </c>
      <c r="AA177" s="9" t="str">
        <f>_xlfn.XLOOKUP($E177,'Copy of Raw Data'!$E:$E,'Copy of Raw Data'!AA:AA,"ERROR",0,1)</f>
        <v>oz</v>
      </c>
      <c r="AB177" s="9"/>
      <c r="AC177" s="9"/>
      <c r="AD177" s="9"/>
      <c r="AE177" s="9"/>
      <c r="AF177" s="9"/>
    </row>
    <row r="178" hidden="1" spans="1:32">
      <c r="A178" s="9" t="str">
        <f>_xlfn.XLOOKUP($E178,'Copy of Raw Data'!$E:$E,'Copy of Raw Data'!A:A,"ERROR",0,1)</f>
        <v>US</v>
      </c>
      <c r="B178" s="9" t="str">
        <f>_xlfn.XLOOKUP($E178,'Copy of Raw Data'!$E:$E,'Copy of Raw Data'!B:B,"ERROR",0,1)</f>
        <v>Hair Mousses</v>
      </c>
      <c r="C178" s="9" t="str">
        <f>_xlfn.XLOOKUP($E178,'Copy of Raw Data'!$E:$E,'Copy of Raw Data'!C:C,"ERROR",0,1)</f>
        <v>Goiple</v>
      </c>
      <c r="D178" s="9" t="str">
        <f>_xlfn.XLOOKUP($E178,'Copy of Raw Data'!$E:$E,'Copy of Raw Data'!D:D,"ERROR",0,1)</f>
        <v>www.amazon.com/dp/B0C4SGWVJ8</v>
      </c>
      <c r="E178" s="9" t="s">
        <v>658</v>
      </c>
      <c r="F178" s="9" t="str">
        <f>_xlfn.XLOOKUP($E178,'Copy of Raw Data'!$E:$E,'Copy of Raw Data'!F:F,"ERROR",0,1)</f>
        <v>Lace Tint Melting Hair Mousse, 6.8 fl oz Lace Tint Mousse for Women Hair Wigs Lace Wigs Toupees and Hairpieces Natural Finishing Lace Color, Lace Tint Mousse for Wigs Tool Set (Dark Brown)</v>
      </c>
      <c r="G178" s="9">
        <f>_xlfn.XLOOKUP($E178,'Copy of Raw Data'!$E:$E,'Copy of Raw Data'!G:G,"ERROR",0,1)</f>
        <v>1003</v>
      </c>
      <c r="H178" s="9">
        <f>_xlfn.XLOOKUP($E178,'Copy of Raw Data'!$E:$E,'Copy of Raw Data'!H:H,"ERROR",0,1)</f>
        <v>9182.43</v>
      </c>
      <c r="I178" s="9">
        <f>_xlfn.XLOOKUP($E178,'Copy of Raw Data'!$E:$E,'Copy of Raw Data'!I:I,"ERROR",0,1)</f>
        <v>0.000356837374915285</v>
      </c>
      <c r="J178" s="9" t="str">
        <f>_xlfn.XLOOKUP($E178,'Copy of Raw Data'!$E:$E,'Copy of Raw Data'!J:J,"ERROR",0,1)</f>
        <v>No</v>
      </c>
      <c r="K178" s="15"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5 to 10</v>
      </c>
      <c r="L178" s="9">
        <f>_xlfn.XLOOKUP($E178,'Copy of Raw Data'!$E:$E,'Copy of Raw Data'!L:L,"ERROR",0,1)</f>
        <v>9.17</v>
      </c>
      <c r="M178" s="15"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5 to 10</v>
      </c>
      <c r="N178" s="9">
        <f>_xlfn.XLOOKUP($E178,'Copy of Raw Data'!$E:$E,'Copy of Raw Data'!N:N,"ERROR",0,1)</f>
        <v>9.47</v>
      </c>
      <c r="O178" s="15"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2% to 4%</v>
      </c>
      <c r="P178" s="16">
        <f t="shared" si="11"/>
        <v>0.0316789862724394</v>
      </c>
      <c r="Q178" s="9">
        <f>_xlfn.XLOOKUP($E178,'Copy of Raw Data'!$E:$E,'Copy of Raw Data'!Q:Q,"ERROR",0,1)</f>
        <v>6.8</v>
      </c>
      <c r="R178" s="9" t="str">
        <f>_xlfn.XLOOKUP($E178,'Copy of Raw Data'!$E:$E,'Copy of Raw Data'!R:R,"ERROR",0,1)</f>
        <v>fl oz</v>
      </c>
      <c r="S178" s="17">
        <f t="shared" si="10"/>
        <v>1.2966628959276</v>
      </c>
      <c r="T178" s="9" t="str">
        <f t="array" ref="T178">_xlfn.IFS(AND(S178&gt;0,S178&lt;=0.05),"0 to 0.05",AND(S178&gt;0.05,S178&lt;=0.1),"0.05 to 0.1",AND(S178&gt;0.1,S178&lt;=0.2),"0.1 to 0.2",AND(S178&gt;0.2,S178&lt;=0.3),"0.2 to 0.3",AND(S178&gt;0.3,S178&lt;=0.4),"0.3 to 0.4",AND(S178&gt;0.4,S178&lt;=0.5),"0.4 to 0.5",AND(S178&gt;0.5,S178&lt;=0.75),"0.5 to 0.75",AND(S178&gt;0.75,S178&lt;=1),"0.75 to 1",AND(S178&gt;1,S178&lt;=2),"1 to 2",AND(S178&gt;2,S178&lt;=3),"2 to 3",AND(S178&gt;3,S178&lt;=4),"3 to 4",AND(S178&gt;4,S178&lt;=5),"4 to 5",AND(S178&gt;5,S178&lt;=10),"5 to 10",S178&gt;10,"10+")</f>
        <v>1 to 2</v>
      </c>
      <c r="U178" s="17"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 to 0.05</v>
      </c>
      <c r="V178" s="17">
        <f t="shared" si="12"/>
        <v>0.0452852117148204</v>
      </c>
      <c r="W178" s="17"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 to 0.05</v>
      </c>
      <c r="X178" s="17">
        <f t="shared" si="13"/>
        <v>0.0438506221145621</v>
      </c>
      <c r="Y178" s="9"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6 to 8</v>
      </c>
      <c r="Z178" s="17">
        <f t="array" ref="Z178">_xlfn.IFS(AA178="oz",_xlfn.IFS(R178="oz",Q178,R178="fl oz",Q178*1.04,R178="ml",Q178*0.0338),AA178="fl oz",_xlfn.IFS(R178="oz",Q178/1.04,R178="fl oz",Q178,R178="ml",Q178*0.0338/1.04),AA178="ml",_xlfn.IFS(R178="oz",Q178/0.0338,R178="fl oz",Q178*1.04/0.0338,R178="ml",Q178))</f>
        <v>7.072</v>
      </c>
      <c r="AA178" s="9" t="str">
        <f>_xlfn.XLOOKUP($E178,'Copy of Raw Data'!$E:$E,'Copy of Raw Data'!AA:AA,"ERROR",0,1)</f>
        <v>oz</v>
      </c>
      <c r="AB178" s="9"/>
      <c r="AC178" s="9"/>
      <c r="AD178" s="9"/>
      <c r="AE178" s="9"/>
      <c r="AF178" s="9"/>
    </row>
    <row r="179" hidden="1" spans="1:32">
      <c r="A179" s="9" t="str">
        <f>_xlfn.XLOOKUP($E179,'Copy of Raw Data'!$E:$E,'Copy of Raw Data'!A:A,"ERROR",0,1)</f>
        <v>US</v>
      </c>
      <c r="B179" s="9" t="str">
        <f>_xlfn.XLOOKUP($E179,'Copy of Raw Data'!$E:$E,'Copy of Raw Data'!B:B,"ERROR",0,1)</f>
        <v>Hair Mousses</v>
      </c>
      <c r="C179" s="9" t="str">
        <f>_xlfn.XLOOKUP($E179,'Copy of Raw Data'!$E:$E,'Copy of Raw Data'!C:C,"ERROR",0,1)</f>
        <v>Roux Lottabody</v>
      </c>
      <c r="D179" s="9" t="str">
        <f>_xlfn.XLOOKUP($E179,'Copy of Raw Data'!$E:$E,'Copy of Raw Data'!D:D,"ERROR",0,1)</f>
        <v>www.amazon.com/dp/B09K4H5148</v>
      </c>
      <c r="E179" s="9" t="s">
        <v>662</v>
      </c>
      <c r="F179" s="9" t="str">
        <f>_xlfn.XLOOKUP($E179,'Copy of Raw Data'!$E:$E,'Copy of Raw Data'!F:F,"ERROR",0,1)</f>
        <v>Roux Lottabody Lotta Body Wrap Me Foaming Mousse Coconut and Shea Oils 7 Ounce (207ml) (Pack of 3)</v>
      </c>
      <c r="G179" s="9">
        <f>_xlfn.XLOOKUP($E179,'Copy of Raw Data'!$E:$E,'Copy of Raw Data'!G:G,"ERROR",0,1)</f>
        <v>604</v>
      </c>
      <c r="H179" s="9">
        <f>_xlfn.XLOOKUP($E179,'Copy of Raw Data'!$E:$E,'Copy of Raw Data'!H:H,"ERROR",0,1)</f>
        <v>8393.3</v>
      </c>
      <c r="I179" s="9">
        <f>_xlfn.XLOOKUP($E179,'Copy of Raw Data'!$E:$E,'Copy of Raw Data'!I:I,"ERROR",0,1)</f>
        <v>0.000352963449093226</v>
      </c>
      <c r="J179" s="9" t="str">
        <f>_xlfn.XLOOKUP($E179,'Copy of Raw Data'!$E:$E,'Copy of Raw Data'!J:J,"ERROR",0,1)</f>
        <v>No</v>
      </c>
      <c r="K179" s="15"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15 to 20</v>
      </c>
      <c r="L179" s="9">
        <f>_xlfn.XLOOKUP($E179,'Copy of Raw Data'!$E:$E,'Copy of Raw Data'!L:L,"ERROR",0,1)</f>
        <v>15.01</v>
      </c>
      <c r="M179" s="15"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20 to 30</v>
      </c>
      <c r="N179" s="9">
        <f>_xlfn.XLOOKUP($E179,'Copy of Raw Data'!$E:$E,'Copy of Raw Data'!N:N,"ERROR",0,1)</f>
        <v>22.59</v>
      </c>
      <c r="O179" s="15"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30% to 40%</v>
      </c>
      <c r="P179" s="16">
        <f t="shared" si="11"/>
        <v>0.335546702080567</v>
      </c>
      <c r="Q179" s="9">
        <f>_xlfn.XLOOKUP($E179,'Copy of Raw Data'!$E:$E,'Copy of Raw Data'!Q:Q,"ERROR",0,1)</f>
        <v>21</v>
      </c>
      <c r="R179" s="9" t="str">
        <f>_xlfn.XLOOKUP($E179,'Copy of Raw Data'!$E:$E,'Copy of Raw Data'!R:R,"ERROR",0,1)</f>
        <v>oz</v>
      </c>
      <c r="S179" s="17">
        <f t="shared" si="10"/>
        <v>0.714761904761905</v>
      </c>
      <c r="T179" s="9" t="str">
        <f t="array" ref="T179">_xlfn.IFS(AND(S179&gt;0,S179&lt;=0.05),"0 to 0.05",AND(S179&gt;0.05,S179&lt;=0.1),"0.05 to 0.1",AND(S179&gt;0.1,S179&lt;=0.2),"0.1 to 0.2",AND(S179&gt;0.2,S179&lt;=0.3),"0.2 to 0.3",AND(S179&gt;0.3,S179&lt;=0.4),"0.3 to 0.4",AND(S179&gt;0.4,S179&lt;=0.5),"0.4 to 0.5",AND(S179&gt;0.5,S179&lt;=0.75),"0.5 to 0.75",AND(S179&gt;0.75,S179&lt;=1),"0.75 to 1",AND(S179&gt;1,S179&lt;=2),"1 to 2",AND(S179&gt;2,S179&lt;=3),"2 to 3",AND(S179&gt;3,S179&lt;=4),"3 to 4",AND(S179&gt;4,S179&lt;=5),"4 to 5",AND(S179&gt;5,S179&lt;=10),"5 to 10",S179&gt;10,"10+")</f>
        <v>0.5 to 0.75</v>
      </c>
      <c r="U179" s="17"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 to 0.05</v>
      </c>
      <c r="V179" s="17">
        <f t="shared" si="12"/>
        <v>0.0363785690129958</v>
      </c>
      <c r="W179" s="17"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 to 0.05</v>
      </c>
      <c r="X179" s="17">
        <f t="shared" si="13"/>
        <v>0.0241718601542748</v>
      </c>
      <c r="Y179" s="9"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20 to 25</v>
      </c>
      <c r="Z179" s="17">
        <f t="array" ref="Z179">_xlfn.IFS(AA179="oz",_xlfn.IFS(R179="oz",Q179,R179="fl oz",Q179*1.04,R179="ml",Q179*0.0338),AA179="fl oz",_xlfn.IFS(R179="oz",Q179/1.04,R179="fl oz",Q179,R179="ml",Q179*0.0338/1.04),AA179="ml",_xlfn.IFS(R179="oz",Q179/0.0338,R179="fl oz",Q179*1.04/0.0338,R179="ml",Q179))</f>
        <v>21</v>
      </c>
      <c r="AA179" s="9" t="str">
        <f>_xlfn.XLOOKUP($E179,'Copy of Raw Data'!$E:$E,'Copy of Raw Data'!AA:AA,"ERROR",0,1)</f>
        <v>oz</v>
      </c>
      <c r="AB179" s="9"/>
      <c r="AC179" s="9"/>
      <c r="AD179" s="9"/>
      <c r="AE179" s="9"/>
      <c r="AF179" s="9"/>
    </row>
    <row r="180" hidden="1" spans="1:32">
      <c r="A180" s="9" t="str">
        <f>_xlfn.XLOOKUP($E180,'Copy of Raw Data'!$E:$E,'Copy of Raw Data'!A:A,"ERROR",0,1)</f>
        <v>US</v>
      </c>
      <c r="B180" s="9" t="str">
        <f>_xlfn.XLOOKUP($E180,'Copy of Raw Data'!$E:$E,'Copy of Raw Data'!B:B,"ERROR",0,1)</f>
        <v>Hair Mousses</v>
      </c>
      <c r="C180" s="9" t="str">
        <f>_xlfn.XLOOKUP($E180,'Copy of Raw Data'!$E:$E,'Copy of Raw Data'!C:C,"ERROR",0,1)</f>
        <v>iwell signature</v>
      </c>
      <c r="D180" s="9" t="str">
        <f>_xlfn.XLOOKUP($E180,'Copy of Raw Data'!$E:$E,'Copy of Raw Data'!D:D,"ERROR",0,1)</f>
        <v>www.amazon.com/dp/B0BB3B13JW</v>
      </c>
      <c r="E180" s="9" t="s">
        <v>666</v>
      </c>
      <c r="F180" s="9" t="str">
        <f>_xlfn.XLOOKUP($E180,'Copy of Raw Data'!$E:$E,'Copy of Raw Data'!F:F,"ERROR",0,1)</f>
        <v>IWELL Signature Lace Tint Mousse 7 Fl oz (200ml) | Concealer Tinted Mousse for Lace Wigs Hair Wigs | Perfect Match Your Skin Tone | Easy Tinting | Quick-Drying | Safe and Convenient | Value Size 7 fl oz (Dark Brown)</v>
      </c>
      <c r="G180" s="9">
        <f>_xlfn.XLOOKUP($E180,'Copy of Raw Data'!$E:$E,'Copy of Raw Data'!G:G,"ERROR",0,1)</f>
        <v>850</v>
      </c>
      <c r="H180" s="9">
        <f>_xlfn.XLOOKUP($E180,'Copy of Raw Data'!$E:$E,'Copy of Raw Data'!H:H,"ERROR",0,1)</f>
        <v>8302.18</v>
      </c>
      <c r="I180" s="9">
        <f>_xlfn.XLOOKUP($E180,'Copy of Raw Data'!$E:$E,'Copy of Raw Data'!I:I,"ERROR",0,1)</f>
        <v>0.000335101811081579</v>
      </c>
      <c r="J180" s="9" t="str">
        <f>_xlfn.XLOOKUP($E180,'Copy of Raw Data'!$E:$E,'Copy of Raw Data'!J:J,"ERROR",0,1)</f>
        <v>No</v>
      </c>
      <c r="K180" s="15"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10 to 15</v>
      </c>
      <c r="L180" s="9">
        <f>_xlfn.XLOOKUP($E180,'Copy of Raw Data'!$E:$E,'Copy of Raw Data'!L:L,"ERROR",0,1)</f>
        <v>10.2</v>
      </c>
      <c r="M180" s="15"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10 to 15</v>
      </c>
      <c r="N180" s="9">
        <f>_xlfn.XLOOKUP($E180,'Copy of Raw Data'!$E:$E,'Copy of Raw Data'!N:N,"ERROR",0,1)</f>
        <v>12.17</v>
      </c>
      <c r="O180" s="15"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15% to 20%</v>
      </c>
      <c r="P180" s="16">
        <f t="shared" si="11"/>
        <v>0.161873459326212</v>
      </c>
      <c r="Q180" s="9">
        <f>_xlfn.XLOOKUP($E180,'Copy of Raw Data'!$E:$E,'Copy of Raw Data'!Q:Q,"ERROR",0,1)</f>
        <v>7</v>
      </c>
      <c r="R180" s="9" t="str">
        <f>_xlfn.XLOOKUP($E180,'Copy of Raw Data'!$E:$E,'Copy of Raw Data'!R:R,"ERROR",0,1)</f>
        <v>fl oz</v>
      </c>
      <c r="S180" s="17">
        <f t="shared" si="10"/>
        <v>1.4010989010989</v>
      </c>
      <c r="T180" s="9" t="str">
        <f t="array" ref="T180">_xlfn.IFS(AND(S180&gt;0,S180&lt;=0.05),"0 to 0.05",AND(S180&gt;0.05,S180&lt;=0.1),"0.05 to 0.1",AND(S180&gt;0.1,S180&lt;=0.2),"0.1 to 0.2",AND(S180&gt;0.2,S180&lt;=0.3),"0.2 to 0.3",AND(S180&gt;0.3,S180&lt;=0.4),"0.3 to 0.4",AND(S180&gt;0.4,S180&lt;=0.5),"0.4 to 0.5",AND(S180&gt;0.5,S180&lt;=0.75),"0.5 to 0.75",AND(S180&gt;0.75,S180&lt;=1),"0.75 to 1",AND(S180&gt;1,S180&lt;=2),"1 to 2",AND(S180&gt;2,S180&lt;=3),"2 to 3",AND(S180&gt;3,S180&lt;=4),"3 to 4",AND(S180&gt;4,S180&lt;=5),"4 to 5",AND(S180&gt;5,S180&lt;=10),"5 to 10",S180&gt;10,"10+")</f>
        <v>1 to 2</v>
      </c>
      <c r="U180" s="17"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0.05 to 0.1</v>
      </c>
      <c r="V180" s="17">
        <f t="shared" si="12"/>
        <v>0.0565337604566553</v>
      </c>
      <c r="W180" s="17"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 to 0.05</v>
      </c>
      <c r="X180" s="17">
        <f t="shared" si="13"/>
        <v>0.0473824450828171</v>
      </c>
      <c r="Y180" s="9"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6 to 8</v>
      </c>
      <c r="Z180" s="17">
        <f t="array" ref="Z180">_xlfn.IFS(AA180="oz",_xlfn.IFS(R180="oz",Q180,R180="fl oz",Q180*1.04,R180="ml",Q180*0.0338),AA180="fl oz",_xlfn.IFS(R180="oz",Q180/1.04,R180="fl oz",Q180,R180="ml",Q180*0.0338/1.04),AA180="ml",_xlfn.IFS(R180="oz",Q180/0.0338,R180="fl oz",Q180*1.04/0.0338,R180="ml",Q180))</f>
        <v>7.28</v>
      </c>
      <c r="AA180" s="9" t="str">
        <f>_xlfn.XLOOKUP($E180,'Copy of Raw Data'!$E:$E,'Copy of Raw Data'!AA:AA,"ERROR",0,1)</f>
        <v>oz</v>
      </c>
      <c r="AB180" s="9"/>
      <c r="AC180" s="9"/>
      <c r="AD180" s="9"/>
      <c r="AE180" s="9"/>
      <c r="AF180" s="9"/>
    </row>
    <row r="181" hidden="1" spans="1:32">
      <c r="A181" s="9" t="str">
        <f>_xlfn.XLOOKUP($E181,'Copy of Raw Data'!$E:$E,'Copy of Raw Data'!A:A,"ERROR",0,1)</f>
        <v>US</v>
      </c>
      <c r="B181" s="9" t="str">
        <f>_xlfn.XLOOKUP($E181,'Copy of Raw Data'!$E:$E,'Copy of Raw Data'!B:B,"ERROR",0,1)</f>
        <v>Hair Mousses</v>
      </c>
      <c r="C181" s="9" t="str">
        <f>_xlfn.XLOOKUP($E181,'Copy of Raw Data'!$E:$E,'Copy of Raw Data'!C:C,"ERROR",0,1)</f>
        <v>Aussie</v>
      </c>
      <c r="D181" s="9" t="str">
        <f>_xlfn.XLOOKUP($E181,'Copy of Raw Data'!$E:$E,'Copy of Raw Data'!D:D,"ERROR",0,1)</f>
        <v>www.amazon.com/dp/B07M7XRF9Z</v>
      </c>
      <c r="E181" s="9" t="s">
        <v>669</v>
      </c>
      <c r="F181" s="9" t="str">
        <f>_xlfn.XLOOKUP($E181,'Copy of Raw Data'!$E:$E,'Copy of Raw Data'!F:F,"ERROR",0,1)</f>
        <v>Aussie Headstrong Volume With Bamboo &amp; Kakadu Plum Mousse, 6.0 Fl oz, 4.669 Fl oz</v>
      </c>
      <c r="G181" s="9">
        <f>_xlfn.XLOOKUP($E181,'Copy of Raw Data'!$E:$E,'Copy of Raw Data'!G:G,"ERROR",0,1)</f>
        <v>904</v>
      </c>
      <c r="H181" s="9">
        <f>_xlfn.XLOOKUP($E181,'Copy of Raw Data'!$E:$E,'Copy of Raw Data'!H:H,"ERROR",0,1)</f>
        <v>7882.05</v>
      </c>
      <c r="I181" s="9">
        <f>_xlfn.XLOOKUP($E181,'Copy of Raw Data'!$E:$E,'Copy of Raw Data'!I:I,"ERROR",0,1)</f>
        <v>0.000332902958540789</v>
      </c>
      <c r="J181" s="9" t="str">
        <f>_xlfn.XLOOKUP($E181,'Copy of Raw Data'!$E:$E,'Copy of Raw Data'!J:J,"ERROR",0,1)</f>
        <v>No</v>
      </c>
      <c r="K181" s="15"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5 to 10</v>
      </c>
      <c r="L181" s="9">
        <f>_xlfn.XLOOKUP($E181,'Copy of Raw Data'!$E:$E,'Copy of Raw Data'!L:L,"ERROR",0,1)</f>
        <v>8.84</v>
      </c>
      <c r="M181" s="15"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5 to 10</v>
      </c>
      <c r="N181" s="9">
        <f>_xlfn.XLOOKUP($E181,'Copy of Raw Data'!$E:$E,'Copy of Raw Data'!N:N,"ERROR",0,1)</f>
        <v>9.7</v>
      </c>
      <c r="O181" s="15"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8% to 10%</v>
      </c>
      <c r="P181" s="16">
        <f t="shared" si="11"/>
        <v>0.0886597938144329</v>
      </c>
      <c r="Q181" s="9">
        <f>_xlfn.XLOOKUP($E181,'Copy of Raw Data'!$E:$E,'Copy of Raw Data'!Q:Q,"ERROR",0,1)</f>
        <v>6</v>
      </c>
      <c r="R181" s="9" t="str">
        <f>_xlfn.XLOOKUP($E181,'Copy of Raw Data'!$E:$E,'Copy of Raw Data'!R:R,"ERROR",0,1)</f>
        <v>fl oz</v>
      </c>
      <c r="S181" s="17">
        <f t="shared" si="10"/>
        <v>1.41666666666667</v>
      </c>
      <c r="T181" s="9" t="str">
        <f t="array" ref="T181">_xlfn.IFS(AND(S181&gt;0,S181&lt;=0.05),"0 to 0.05",AND(S181&gt;0.05,S181&lt;=0.1),"0.05 to 0.1",AND(S181&gt;0.1,S181&lt;=0.2),"0.1 to 0.2",AND(S181&gt;0.2,S181&lt;=0.3),"0.2 to 0.3",AND(S181&gt;0.3,S181&lt;=0.4),"0.3 to 0.4",AND(S181&gt;0.4,S181&lt;=0.5),"0.4 to 0.5",AND(S181&gt;0.5,S181&lt;=0.75),"0.5 to 0.75",AND(S181&gt;0.75,S181&lt;=1),"0.75 to 1",AND(S181&gt;1,S181&lt;=2),"1 to 2",AND(S181&gt;2,S181&lt;=3),"2 to 3",AND(S181&gt;3,S181&lt;=4),"3 to 4",AND(S181&gt;4,S181&lt;=5),"4 to 5",AND(S181&gt;5,S181&lt;=10),"5 to 10",S181&gt;10,"10+")</f>
        <v>1 to 2</v>
      </c>
      <c r="U181" s="17"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0.05 to 0.1</v>
      </c>
      <c r="V181" s="17">
        <f t="shared" si="12"/>
        <v>0.0525697389072431</v>
      </c>
      <c r="W181" s="17"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 to 0.05</v>
      </c>
      <c r="X181" s="17">
        <f t="shared" si="13"/>
        <v>0.0479089166948484</v>
      </c>
      <c r="Y181" s="9"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6 to 8</v>
      </c>
      <c r="Z181" s="17">
        <f t="array" ref="Z181">_xlfn.IFS(AA181="oz",_xlfn.IFS(R181="oz",Q181,R181="fl oz",Q181*1.04,R181="ml",Q181*0.0338),AA181="fl oz",_xlfn.IFS(R181="oz",Q181/1.04,R181="fl oz",Q181,R181="ml",Q181*0.0338/1.04),AA181="ml",_xlfn.IFS(R181="oz",Q181/0.0338,R181="fl oz",Q181*1.04/0.0338,R181="ml",Q181))</f>
        <v>6.24</v>
      </c>
      <c r="AA181" s="9" t="str">
        <f>_xlfn.XLOOKUP($E181,'Copy of Raw Data'!$E:$E,'Copy of Raw Data'!AA:AA,"ERROR",0,1)</f>
        <v>oz</v>
      </c>
      <c r="AB181" s="9"/>
      <c r="AC181" s="9"/>
      <c r="AD181" s="9"/>
      <c r="AE181" s="9"/>
      <c r="AF181" s="9"/>
    </row>
    <row r="182" hidden="1" spans="1:32">
      <c r="A182" s="9" t="str">
        <f>_xlfn.XLOOKUP($E182,'Copy of Raw Data'!$E:$E,'Copy of Raw Data'!A:A,"ERROR",0,1)</f>
        <v>US</v>
      </c>
      <c r="B182" s="9" t="str">
        <f>_xlfn.XLOOKUP($E182,'Copy of Raw Data'!$E:$E,'Copy of Raw Data'!B:B,"ERROR",0,1)</f>
        <v>Hair Mousses</v>
      </c>
      <c r="C182" s="9" t="str">
        <f>_xlfn.XLOOKUP($E182,'Copy of Raw Data'!$E:$E,'Copy of Raw Data'!C:C,"ERROR",0,1)</f>
        <v>cantu</v>
      </c>
      <c r="D182" s="9" t="str">
        <f>_xlfn.XLOOKUP($E182,'Copy of Raw Data'!$E:$E,'Copy of Raw Data'!D:D,"ERROR",0,1)</f>
        <v>www.amazon.com/dp/B0B334FW6N</v>
      </c>
      <c r="E182" s="9" t="s">
        <v>673</v>
      </c>
      <c r="F182" s="9" t="str">
        <f>_xlfn.XLOOKUP($E182,'Copy of Raw Data'!$E:$E,'Copy of Raw Data'!F:F,"ERROR",0,1)</f>
        <v>Cantu Wave Whip Curling Mousse for Natural Hair with Pure Shea Butter, 8.4 fl oz (Pack of 2) (Packaging May Vary)</v>
      </c>
      <c r="G182" s="9">
        <f>_xlfn.XLOOKUP($E182,'Copy of Raw Data'!$E:$E,'Copy of Raw Data'!G:G,"ERROR",0,1)</f>
        <v>579</v>
      </c>
      <c r="H182" s="9">
        <f>_xlfn.XLOOKUP($E182,'Copy of Raw Data'!$E:$E,'Copy of Raw Data'!H:H,"ERROR",0,1)</f>
        <v>7830.33</v>
      </c>
      <c r="I182" s="9">
        <f>_xlfn.XLOOKUP($E182,'Copy of Raw Data'!$E:$E,'Copy of Raw Data'!I:I,"ERROR",0,1)</f>
        <v>0.00032829310585328</v>
      </c>
      <c r="J182" s="9" t="str">
        <f>_xlfn.XLOOKUP($E182,'Copy of Raw Data'!$E:$E,'Copy of Raw Data'!J:J,"ERROR",0,1)</f>
        <v>No</v>
      </c>
      <c r="K182" s="15"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10 to 15</v>
      </c>
      <c r="L182" s="9">
        <f>_xlfn.XLOOKUP($E182,'Copy of Raw Data'!$E:$E,'Copy of Raw Data'!L:L,"ERROR",0,1)</f>
        <v>13.51</v>
      </c>
      <c r="M182" s="15"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10 to 15</v>
      </c>
      <c r="N182" s="9">
        <f>_xlfn.XLOOKUP($E182,'Copy of Raw Data'!$E:$E,'Copy of Raw Data'!N:N,"ERROR",0,1)</f>
        <v>13.51</v>
      </c>
      <c r="O182" s="15"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No Discount</v>
      </c>
      <c r="P182" s="16">
        <f t="shared" si="11"/>
        <v>0</v>
      </c>
      <c r="Q182" s="9">
        <f>_xlfn.XLOOKUP($E182,'Copy of Raw Data'!$E:$E,'Copy of Raw Data'!Q:Q,"ERROR",0,1)</f>
        <v>16.8</v>
      </c>
      <c r="R182" s="9" t="str">
        <f>_xlfn.XLOOKUP($E182,'Copy of Raw Data'!$E:$E,'Copy of Raw Data'!R:R,"ERROR",0,1)</f>
        <v>fl oz</v>
      </c>
      <c r="S182" s="17">
        <f t="shared" si="10"/>
        <v>0.773237179487179</v>
      </c>
      <c r="T182" s="9" t="str">
        <f t="array" ref="T182">_xlfn.IFS(AND(S182&gt;0,S182&lt;=0.05),"0 to 0.05",AND(S182&gt;0.05,S182&lt;=0.1),"0.05 to 0.1",AND(S182&gt;0.1,S182&lt;=0.2),"0.1 to 0.2",AND(S182&gt;0.2,S182&lt;=0.3),"0.2 to 0.3",AND(S182&gt;0.3,S182&lt;=0.4),"0.3 to 0.4",AND(S182&gt;0.4,S182&lt;=0.5),"0.4 to 0.5",AND(S182&gt;0.5,S182&lt;=0.75),"0.5 to 0.75",AND(S182&gt;0.75,S182&lt;=1),"0.75 to 1",AND(S182&gt;1,S182&lt;=2),"1 to 2",AND(S182&gt;2,S182&lt;=3),"2 to 3",AND(S182&gt;3,S182&lt;=4),"3 to 4",AND(S182&gt;4,S182&lt;=5),"4 to 5",AND(S182&gt;5,S182&lt;=10),"5 to 10",S182&gt;10,"10+")</f>
        <v>0.75 to 1</v>
      </c>
      <c r="U182" s="17"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 to 0.05</v>
      </c>
      <c r="V182" s="17">
        <f t="shared" si="12"/>
        <v>0.0261493804358194</v>
      </c>
      <c r="W182" s="17"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 to 0.05</v>
      </c>
      <c r="X182" s="17">
        <f t="shared" si="13"/>
        <v>0.0261493804358194</v>
      </c>
      <c r="Y182" s="9"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15 to 20</v>
      </c>
      <c r="Z182" s="17">
        <f t="array" ref="Z182">_xlfn.IFS(AA182="oz",_xlfn.IFS(R182="oz",Q182,R182="fl oz",Q182*1.04,R182="ml",Q182*0.0338),AA182="fl oz",_xlfn.IFS(R182="oz",Q182/1.04,R182="fl oz",Q182,R182="ml",Q182*0.0338/1.04),AA182="ml",_xlfn.IFS(R182="oz",Q182/0.0338,R182="fl oz",Q182*1.04/0.0338,R182="ml",Q182))</f>
        <v>17.472</v>
      </c>
      <c r="AA182" s="9" t="str">
        <f>_xlfn.XLOOKUP($E182,'Copy of Raw Data'!$E:$E,'Copy of Raw Data'!AA:AA,"ERROR",0,1)</f>
        <v>oz</v>
      </c>
      <c r="AB182" s="9"/>
      <c r="AC182" s="9"/>
      <c r="AD182" s="9"/>
      <c r="AE182" s="9"/>
      <c r="AF182" s="9"/>
    </row>
    <row r="183" hidden="1" spans="1:32">
      <c r="A183" s="9" t="str">
        <f>_xlfn.XLOOKUP($E183,'Copy of Raw Data'!$E:$E,'Copy of Raw Data'!A:A,"ERROR",0,1)</f>
        <v>US</v>
      </c>
      <c r="B183" s="9" t="str">
        <f>_xlfn.XLOOKUP($E183,'Copy of Raw Data'!$E:$E,'Copy of Raw Data'!B:B,"ERROR",0,1)</f>
        <v>Hair Mousses</v>
      </c>
      <c r="C183" s="9" t="str">
        <f>_xlfn.XLOOKUP($E183,'Copy of Raw Data'!$E:$E,'Copy of Raw Data'!C:C,"ERROR",0,1)</f>
        <v>osis+</v>
      </c>
      <c r="D183" s="9" t="str">
        <f>_xlfn.XLOOKUP($E183,'Copy of Raw Data'!$E:$E,'Copy of Raw Data'!D:D,"ERROR",0,1)</f>
        <v>www.amazon.com/dp/B074PW3VZR</v>
      </c>
      <c r="E183" s="9" t="s">
        <v>677</v>
      </c>
      <c r="F183" s="9" t="str">
        <f>_xlfn.XLOOKUP($E183,'Copy of Raw Data'!$E:$E,'Copy of Raw Data'!F:F,"ERROR",0,1)</f>
        <v>OSiS+ ELASTIC FINISH Flexible Hold Light Control Hairspray,9.1 Ounce (Pack of 2)</v>
      </c>
      <c r="G183" s="9">
        <f>_xlfn.XLOOKUP($E183,'Copy of Raw Data'!$E:$E,'Copy of Raw Data'!G:G,"ERROR",0,1)</f>
        <v>402</v>
      </c>
      <c r="H183" s="9">
        <f>_xlfn.XLOOKUP($E183,'Copy of Raw Data'!$E:$E,'Copy of Raw Data'!H:H,"ERROR",0,1)</f>
        <v>7721.9</v>
      </c>
      <c r="I183" s="9">
        <f>_xlfn.XLOOKUP($E183,'Copy of Raw Data'!$E:$E,'Copy of Raw Data'!I:I,"ERROR",0,1)</f>
        <v>0.000317161521151903</v>
      </c>
      <c r="J183" s="9" t="str">
        <f>_xlfn.XLOOKUP($E183,'Copy of Raw Data'!$E:$E,'Copy of Raw Data'!J:J,"ERROR",0,1)</f>
        <v>No</v>
      </c>
      <c r="K183" s="15"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 to 20</v>
      </c>
      <c r="L183" s="9">
        <f>_xlfn.XLOOKUP($E183,'Copy of Raw Data'!$E:$E,'Copy of Raw Data'!L:L,"ERROR",0,1)</f>
        <v>19.17</v>
      </c>
      <c r="M183" s="15"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20 to 30</v>
      </c>
      <c r="N183" s="9">
        <f>_xlfn.XLOOKUP($E183,'Copy of Raw Data'!$E:$E,'Copy of Raw Data'!N:N,"ERROR",0,1)</f>
        <v>24.3</v>
      </c>
      <c r="O183" s="15"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20% to 25%</v>
      </c>
      <c r="P183" s="16">
        <f t="shared" si="11"/>
        <v>0.211111111111111</v>
      </c>
      <c r="Q183" s="9">
        <f>_xlfn.XLOOKUP($E183,'Copy of Raw Data'!$E:$E,'Copy of Raw Data'!Q:Q,"ERROR",0,1)</f>
        <v>18.2</v>
      </c>
      <c r="R183" s="9" t="str">
        <f>_xlfn.XLOOKUP($E183,'Copy of Raw Data'!$E:$E,'Copy of Raw Data'!R:R,"ERROR",0,1)</f>
        <v>fl oz</v>
      </c>
      <c r="S183" s="17">
        <f t="shared" si="10"/>
        <v>1.01278529163145</v>
      </c>
      <c r="T183" s="9" t="str">
        <f t="array" ref="T183">_xlfn.IFS(AND(S183&gt;0,S183&lt;=0.05),"0 to 0.05",AND(S183&gt;0.05,S183&lt;=0.1),"0.05 to 0.1",AND(S183&gt;0.1,S183&lt;=0.2),"0.1 to 0.2",AND(S183&gt;0.2,S183&lt;=0.3),"0.2 to 0.3",AND(S183&gt;0.3,S183&lt;=0.4),"0.3 to 0.4",AND(S183&gt;0.4,S183&lt;=0.5),"0.4 to 0.5",AND(S183&gt;0.5,S183&lt;=0.75),"0.5 to 0.75",AND(S183&gt;0.75,S183&lt;=1),"0.75 to 1",AND(S183&gt;1,S183&lt;=2),"1 to 2",AND(S183&gt;2,S183&lt;=3),"2 to 3",AND(S183&gt;3,S183&lt;=4),"3 to 4",AND(S183&gt;4,S183&lt;=5),"4 to 5",AND(S183&gt;5,S183&lt;=10),"5 to 10",S183&gt;10,"10+")</f>
        <v>1 to 2</v>
      </c>
      <c r="U183" s="17"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 to 0.05</v>
      </c>
      <c r="V183" s="17">
        <f t="shared" si="12"/>
        <v>0.0434160413089161</v>
      </c>
      <c r="W183" s="17"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 to 0.05</v>
      </c>
      <c r="X183" s="17">
        <f t="shared" si="13"/>
        <v>0.0342504325881449</v>
      </c>
      <c r="Y183" s="9"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15 to 20</v>
      </c>
      <c r="Z183" s="17">
        <f t="array" ref="Z183">_xlfn.IFS(AA183="oz",_xlfn.IFS(R183="oz",Q183,R183="fl oz",Q183*1.04,R183="ml",Q183*0.0338),AA183="fl oz",_xlfn.IFS(R183="oz",Q183/1.04,R183="fl oz",Q183,R183="ml",Q183*0.0338/1.04),AA183="ml",_xlfn.IFS(R183="oz",Q183/0.0338,R183="fl oz",Q183*1.04/0.0338,R183="ml",Q183))</f>
        <v>18.928</v>
      </c>
      <c r="AA183" s="9" t="str">
        <f>_xlfn.XLOOKUP($E183,'Copy of Raw Data'!$E:$E,'Copy of Raw Data'!AA:AA,"ERROR",0,1)</f>
        <v>oz</v>
      </c>
      <c r="AB183" s="9"/>
      <c r="AC183" s="9"/>
      <c r="AD183" s="9"/>
      <c r="AE183" s="9"/>
      <c r="AF183" s="9"/>
    </row>
    <row r="184" hidden="1" spans="1:32">
      <c r="A184" s="9" t="str">
        <f>_xlfn.XLOOKUP($E184,'Copy of Raw Data'!$E:$E,'Copy of Raw Data'!A:A,"ERROR",0,1)</f>
        <v>US</v>
      </c>
      <c r="B184" s="9" t="str">
        <f>_xlfn.XLOOKUP($E184,'Copy of Raw Data'!$E:$E,'Copy of Raw Data'!B:B,"ERROR",0,1)</f>
        <v>Hair Mousses</v>
      </c>
      <c r="C184" s="9" t="str">
        <f>_xlfn.XLOOKUP($E184,'Copy of Raw Data'!$E:$E,'Copy of Raw Data'!C:C,"ERROR",0,1)</f>
        <v>sexyhair</v>
      </c>
      <c r="D184" s="9" t="str">
        <f>_xlfn.XLOOKUP($E184,'Copy of Raw Data'!$E:$E,'Copy of Raw Data'!D:D,"ERROR",0,1)</f>
        <v>www.amazon.com/dp/B08N6H8BPC</v>
      </c>
      <c r="E184" s="9" t="s">
        <v>680</v>
      </c>
      <c r="F184" s="9" t="str">
        <f>_xlfn.XLOOKUP($E184,'Copy of Raw Data'!$E:$E,'Copy of Raw Data'!F:F,"ERROR",0,1)</f>
        <v>SexyHair Style Curl Power Curl Bounce Mousse, 8.5 Oz | Light Control | Tames Unruly Curls | Adds Definition and Controls Frizz</v>
      </c>
      <c r="G184" s="9">
        <f>_xlfn.XLOOKUP($E184,'Copy of Raw Data'!$E:$E,'Copy of Raw Data'!G:G,"ERROR",0,1)</f>
        <v>386</v>
      </c>
      <c r="H184" s="9">
        <f>_xlfn.XLOOKUP($E184,'Copy of Raw Data'!$E:$E,'Copy of Raw Data'!H:H,"ERROR",0,1)</f>
        <v>7460.07</v>
      </c>
      <c r="I184" s="9">
        <f>_xlfn.XLOOKUP($E184,'Copy of Raw Data'!$E:$E,'Copy of Raw Data'!I:I,"ERROR",0,1)</f>
        <v>0.000317160670860897</v>
      </c>
      <c r="J184" s="9" t="str">
        <f>_xlfn.XLOOKUP($E184,'Copy of Raw Data'!$E:$E,'Copy of Raw Data'!J:J,"ERROR",0,1)</f>
        <v>No</v>
      </c>
      <c r="K184" s="15"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 to 20</v>
      </c>
      <c r="L184" s="9">
        <f>_xlfn.XLOOKUP($E184,'Copy of Raw Data'!$E:$E,'Copy of Raw Data'!L:L,"ERROR",0,1)</f>
        <v>19.81</v>
      </c>
      <c r="M184" s="15"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20 to 30</v>
      </c>
      <c r="N184" s="9">
        <f>_xlfn.XLOOKUP($E184,'Copy of Raw Data'!$E:$E,'Copy of Raw Data'!N:N,"ERROR",0,1)</f>
        <v>20.27</v>
      </c>
      <c r="O184" s="15"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2% to 4%</v>
      </c>
      <c r="P184" s="16">
        <f t="shared" si="11"/>
        <v>0.0226936359151456</v>
      </c>
      <c r="Q184" s="9">
        <f>_xlfn.XLOOKUP($E184,'Copy of Raw Data'!$E:$E,'Copy of Raw Data'!Q:Q,"ERROR",0,1)</f>
        <v>8.5</v>
      </c>
      <c r="R184" s="9" t="str">
        <f>_xlfn.XLOOKUP($E184,'Copy of Raw Data'!$E:$E,'Copy of Raw Data'!R:R,"ERROR",0,1)</f>
        <v>oz</v>
      </c>
      <c r="S184" s="17">
        <f t="shared" si="10"/>
        <v>2.33058823529412</v>
      </c>
      <c r="T184" s="9" t="str">
        <f t="array" ref="T184">_xlfn.IFS(AND(S184&gt;0,S184&lt;=0.05),"0 to 0.05",AND(S184&gt;0.05,S184&lt;=0.1),"0.05 to 0.1",AND(S184&gt;0.1,S184&lt;=0.2),"0.1 to 0.2",AND(S184&gt;0.2,S184&lt;=0.3),"0.2 to 0.3",AND(S184&gt;0.3,S184&lt;=0.4),"0.3 to 0.4",AND(S184&gt;0.4,S184&lt;=0.5),"0.4 to 0.5",AND(S184&gt;0.5,S184&lt;=0.75),"0.5 to 0.75",AND(S184&gt;0.75,S184&lt;=1),"0.75 to 1",AND(S184&gt;1,S184&lt;=2),"1 to 2",AND(S184&gt;2,S184&lt;=3),"2 to 3",AND(S184&gt;3,S184&lt;=4),"3 to 4",AND(S184&gt;4,S184&lt;=5),"4 to 5",AND(S184&gt;5,S184&lt;=10),"5 to 10",S184&gt;10,"10+")</f>
        <v>2 to 3</v>
      </c>
      <c r="U184" s="17"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0.05 to 0.1</v>
      </c>
      <c r="V184" s="17">
        <f t="shared" si="12"/>
        <v>0.0806461238536673</v>
      </c>
      <c r="W184" s="17"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0.05 to 0.1</v>
      </c>
      <c r="X184" s="17">
        <f t="shared" si="13"/>
        <v>0.0788159700809644</v>
      </c>
      <c r="Y184" s="9"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8 to 10</v>
      </c>
      <c r="Z184" s="17">
        <f t="array" ref="Z184">_xlfn.IFS(AA184="oz",_xlfn.IFS(R184="oz",Q184,R184="fl oz",Q184*1.04,R184="ml",Q184*0.0338),AA184="fl oz",_xlfn.IFS(R184="oz",Q184/1.04,R184="fl oz",Q184,R184="ml",Q184*0.0338/1.04),AA184="ml",_xlfn.IFS(R184="oz",Q184/0.0338,R184="fl oz",Q184*1.04/0.0338,R184="ml",Q184))</f>
        <v>8.5</v>
      </c>
      <c r="AA184" s="9" t="str">
        <f>_xlfn.XLOOKUP($E184,'Copy of Raw Data'!$E:$E,'Copy of Raw Data'!AA:AA,"ERROR",0,1)</f>
        <v>oz</v>
      </c>
      <c r="AB184" s="9"/>
      <c r="AC184" s="9"/>
      <c r="AD184" s="9"/>
      <c r="AE184" s="9"/>
      <c r="AF184" s="9"/>
    </row>
    <row r="185" hidden="1" spans="1:32">
      <c r="A185" s="9" t="str">
        <f>_xlfn.XLOOKUP($E185,'Copy of Raw Data'!$E:$E,'Copy of Raw Data'!A:A,"ERROR",0,1)</f>
        <v>US</v>
      </c>
      <c r="B185" s="9" t="str">
        <f>_xlfn.XLOOKUP($E185,'Copy of Raw Data'!$E:$E,'Copy of Raw Data'!B:B,"ERROR",0,1)</f>
        <v>Hair Mousses</v>
      </c>
      <c r="C185" s="9" t="str">
        <f>_xlfn.XLOOKUP($E185,'Copy of Raw Data'!$E:$E,'Copy of Raw Data'!C:C,"ERROR",0,1)</f>
        <v>WOZUTUNT</v>
      </c>
      <c r="D185" s="9" t="str">
        <f>_xlfn.XLOOKUP($E185,'Copy of Raw Data'!$E:$E,'Copy of Raw Data'!D:D,"ERROR",0,1)</f>
        <v>www.amazon.com/dp/B0C4T61T84</v>
      </c>
      <c r="E185" s="9" t="s">
        <v>684</v>
      </c>
      <c r="F185" s="9" t="str">
        <f>_xlfn.XLOOKUP($E185,'Copy of Raw Data'!$E:$E,'Copy of Raw Data'!F:F,"ERROR",0,1)</f>
        <v>Lace Tint Hair Mousse, 3.4 fl oz Lace Tint Mousse for Women Wigs Lace Wigs Toupees Hairpieces Natural Finishing Lace Color, Lace Tint for Wig Melts Lace Foam Tint with Hair Wax Stick(Medium Brown)</v>
      </c>
      <c r="G185" s="9">
        <f>_xlfn.XLOOKUP($E185,'Copy of Raw Data'!$E:$E,'Copy of Raw Data'!G:G,"ERROR",0,1)</f>
        <v>731</v>
      </c>
      <c r="H185" s="9">
        <f>_xlfn.XLOOKUP($E185,'Copy of Raw Data'!$E:$E,'Copy of Raw Data'!H:H,"ERROR",0,1)</f>
        <v>7460.05</v>
      </c>
      <c r="I185" s="9">
        <f>_xlfn.XLOOKUP($E185,'Copy of Raw Data'!$E:$E,'Copy of Raw Data'!I:I,"ERROR",0,1)</f>
        <v>0.000314924830661358</v>
      </c>
      <c r="J185" s="9" t="str">
        <f>_xlfn.XLOOKUP($E185,'Copy of Raw Data'!$E:$E,'Copy of Raw Data'!J:J,"ERROR",0,1)</f>
        <v>No</v>
      </c>
      <c r="K185" s="15"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10 to 15</v>
      </c>
      <c r="L185" s="9">
        <f>_xlfn.XLOOKUP($E185,'Copy of Raw Data'!$E:$E,'Copy of Raw Data'!L:L,"ERROR",0,1)</f>
        <v>10.22</v>
      </c>
      <c r="M185" s="15"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10 to 15</v>
      </c>
      <c r="N185" s="9">
        <f>_xlfn.XLOOKUP($E185,'Copy of Raw Data'!$E:$E,'Copy of Raw Data'!N:N,"ERROR",0,1)</f>
        <v>10.71</v>
      </c>
      <c r="O185" s="15"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4% to 6%</v>
      </c>
      <c r="P185" s="16">
        <f t="shared" si="11"/>
        <v>0.0457516339869281</v>
      </c>
      <c r="Q185" s="9">
        <f>_xlfn.XLOOKUP($E185,'Copy of Raw Data'!$E:$E,'Copy of Raw Data'!Q:Q,"ERROR",0,1)</f>
        <v>3.4</v>
      </c>
      <c r="R185" s="9" t="str">
        <f>_xlfn.XLOOKUP($E185,'Copy of Raw Data'!$E:$E,'Copy of Raw Data'!R:R,"ERROR",0,1)</f>
        <v>fl oz</v>
      </c>
      <c r="S185" s="17">
        <f t="shared" ref="S185:S248" si="14">L185/Z185</f>
        <v>2.89027149321267</v>
      </c>
      <c r="T185" s="9" t="str">
        <f t="array" ref="T185">_xlfn.IFS(AND(S185&gt;0,S185&lt;=0.05),"0 to 0.05",AND(S185&gt;0.05,S185&lt;=0.1),"0.05 to 0.1",AND(S185&gt;0.1,S185&lt;=0.2),"0.1 to 0.2",AND(S185&gt;0.2,S185&lt;=0.3),"0.2 to 0.3",AND(S185&gt;0.3,S185&lt;=0.4),"0.3 to 0.4",AND(S185&gt;0.4,S185&lt;=0.5),"0.4 to 0.5",AND(S185&gt;0.5,S185&lt;=0.75),"0.5 to 0.75",AND(S185&gt;0.75,S185&lt;=1),"0.75 to 1",AND(S185&gt;1,S185&lt;=2),"1 to 2",AND(S185&gt;2,S185&lt;=3),"2 to 3",AND(S185&gt;3,S185&lt;=4),"3 to 4",AND(S185&gt;4,S185&lt;=5),"4 to 5",AND(S185&gt;5,S185&lt;=10),"5 to 10",S185&gt;10,"10+")</f>
        <v>2 to 3</v>
      </c>
      <c r="U185" s="17"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7">
        <f t="shared" si="12"/>
        <v>0.102429697458443</v>
      </c>
      <c r="W185" s="17"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0.05 to 0.1</v>
      </c>
      <c r="X185" s="17">
        <f t="shared" si="13"/>
        <v>0.0977433714309324</v>
      </c>
      <c r="Y185" s="9"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2 to 4</v>
      </c>
      <c r="Z185" s="17">
        <f t="array" ref="Z185">_xlfn.IFS(AA185="oz",_xlfn.IFS(R185="oz",Q185,R185="fl oz",Q185*1.04,R185="ml",Q185*0.0338),AA185="fl oz",_xlfn.IFS(R185="oz",Q185/1.04,R185="fl oz",Q185,R185="ml",Q185*0.0338/1.04),AA185="ml",_xlfn.IFS(R185="oz",Q185/0.0338,R185="fl oz",Q185*1.04/0.0338,R185="ml",Q185))</f>
        <v>3.536</v>
      </c>
      <c r="AA185" s="9" t="str">
        <f>_xlfn.XLOOKUP($E185,'Copy of Raw Data'!$E:$E,'Copy of Raw Data'!AA:AA,"ERROR",0,1)</f>
        <v>oz</v>
      </c>
      <c r="AB185" s="9"/>
      <c r="AC185" s="9"/>
      <c r="AD185" s="9"/>
      <c r="AE185" s="9"/>
      <c r="AF185" s="9"/>
    </row>
    <row r="186" hidden="1" spans="1:32">
      <c r="A186" s="9" t="str">
        <f>_xlfn.XLOOKUP($E186,'Copy of Raw Data'!$E:$E,'Copy of Raw Data'!A:A,"ERROR",0,1)</f>
        <v>US</v>
      </c>
      <c r="B186" s="9" t="str">
        <f>_xlfn.XLOOKUP($E186,'Copy of Raw Data'!$E:$E,'Copy of Raw Data'!B:B,"ERROR",0,1)</f>
        <v>Hair Mousses</v>
      </c>
      <c r="C186" s="9" t="str">
        <f>_xlfn.XLOOKUP($E186,'Copy of Raw Data'!$E:$E,'Copy of Raw Data'!C:C,"ERROR",0,1)</f>
        <v>Garnier</v>
      </c>
      <c r="D186" s="9" t="str">
        <f>_xlfn.XLOOKUP($E186,'Copy of Raw Data'!$E:$E,'Copy of Raw Data'!D:D,"ERROR",0,1)</f>
        <v>www.amazon.com/dp/B00TQ2M5ME</v>
      </c>
      <c r="E186" s="9" t="s">
        <v>687</v>
      </c>
      <c r="F186" s="9" t="str">
        <f>_xlfn.XLOOKUP($E186,'Copy of Raw Data'!$E:$E,'Copy of Raw Data'!F:F,"ERROR",0,1)</f>
        <v>Garnier Fructis Style Root Amp Lifting Spray Mousse, Extreme Hold, 5.0 Oz, 1 Count (Packaging May Vary)</v>
      </c>
      <c r="G186" s="9">
        <f>_xlfn.XLOOKUP($E186,'Copy of Raw Data'!$E:$E,'Copy of Raw Data'!G:G,"ERROR",0,1)</f>
        <v>402</v>
      </c>
      <c r="H186" s="9">
        <f>_xlfn.XLOOKUP($E186,'Copy of Raw Data'!$E:$E,'Copy of Raw Data'!H:H,"ERROR",0,1)</f>
        <v>7407.46</v>
      </c>
      <c r="I186" s="9">
        <f>_xlfn.XLOOKUP($E186,'Copy of Raw Data'!$E:$E,'Copy of Raw Data'!I:I,"ERROR",0,1)</f>
        <v>0.000312764241215824</v>
      </c>
      <c r="J186" s="9" t="str">
        <f>_xlfn.XLOOKUP($E186,'Copy of Raw Data'!$E:$E,'Copy of Raw Data'!J:J,"ERROR",0,1)</f>
        <v>No</v>
      </c>
      <c r="K186" s="15"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15 to 20</v>
      </c>
      <c r="L186" s="9">
        <f>_xlfn.XLOOKUP($E186,'Copy of Raw Data'!$E:$E,'Copy of Raw Data'!L:L,"ERROR",0,1)</f>
        <v>17.23</v>
      </c>
      <c r="M186" s="15"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15 to 20</v>
      </c>
      <c r="N186" s="9">
        <f>_xlfn.XLOOKUP($E186,'Copy of Raw Data'!$E:$E,'Copy of Raw Data'!N:N,"ERROR",0,1)</f>
        <v>17.23</v>
      </c>
      <c r="O186" s="15"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6">
        <f t="shared" si="11"/>
        <v>0</v>
      </c>
      <c r="Q186" s="9">
        <f>_xlfn.XLOOKUP($E186,'Copy of Raw Data'!$E:$E,'Copy of Raw Data'!Q:Q,"ERROR",0,1)</f>
        <v>5</v>
      </c>
      <c r="R186" s="9" t="str">
        <f>_xlfn.XLOOKUP($E186,'Copy of Raw Data'!$E:$E,'Copy of Raw Data'!R:R,"ERROR",0,1)</f>
        <v>oz</v>
      </c>
      <c r="S186" s="17">
        <f t="shared" si="14"/>
        <v>3.446</v>
      </c>
      <c r="T186" s="9" t="str">
        <f t="array" ref="T186">_xlfn.IFS(AND(S186&gt;0,S186&lt;=0.05),"0 to 0.05",AND(S186&gt;0.05,S186&lt;=0.1),"0.05 to 0.1",AND(S186&gt;0.1,S186&lt;=0.2),"0.1 to 0.2",AND(S186&gt;0.2,S186&lt;=0.3),"0.2 to 0.3",AND(S186&gt;0.3,S186&lt;=0.4),"0.3 to 0.4",AND(S186&gt;0.4,S186&lt;=0.5),"0.4 to 0.5",AND(S186&gt;0.5,S186&lt;=0.75),"0.5 to 0.75",AND(S186&gt;0.75,S186&lt;=1),"0.75 to 1",AND(S186&gt;1,S186&lt;=2),"1 to 2",AND(S186&gt;2,S186&lt;=3),"2 to 3",AND(S186&gt;3,S186&lt;=4),"3 to 4",AND(S186&gt;4,S186&lt;=5),"4 to 5",AND(S186&gt;5,S186&lt;=10),"5 to 10",S186&gt;10,"10+")</f>
        <v>3 to 4</v>
      </c>
      <c r="U186" s="17"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0.1 to 0.2</v>
      </c>
      <c r="V186" s="17">
        <f t="shared" si="12"/>
        <v>0.116537030774434</v>
      </c>
      <c r="W186" s="17"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0.1 to 0.2</v>
      </c>
      <c r="X186" s="17">
        <f t="shared" si="13"/>
        <v>0.116537030774434</v>
      </c>
      <c r="Y186" s="9"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4 to 6</v>
      </c>
      <c r="Z186" s="17">
        <f t="array" ref="Z186">_xlfn.IFS(AA186="oz",_xlfn.IFS(R186="oz",Q186,R186="fl oz",Q186*1.04,R186="ml",Q186*0.0338),AA186="fl oz",_xlfn.IFS(R186="oz",Q186/1.04,R186="fl oz",Q186,R186="ml",Q186*0.0338/1.04),AA186="ml",_xlfn.IFS(R186="oz",Q186/0.0338,R186="fl oz",Q186*1.04/0.0338,R186="ml",Q186))</f>
        <v>5</v>
      </c>
      <c r="AA186" s="9" t="str">
        <f>_xlfn.XLOOKUP($E186,'Copy of Raw Data'!$E:$E,'Copy of Raw Data'!AA:AA,"ERROR",0,1)</f>
        <v>oz</v>
      </c>
      <c r="AB186" s="9"/>
      <c r="AC186" s="9"/>
      <c r="AD186" s="9"/>
      <c r="AE186" s="9"/>
      <c r="AF186" s="9"/>
    </row>
    <row r="187" hidden="1" spans="1:32">
      <c r="A187" s="9" t="str">
        <f>_xlfn.XLOOKUP($E187,'Copy of Raw Data'!$E:$E,'Copy of Raw Data'!A:A,"ERROR",0,1)</f>
        <v>US</v>
      </c>
      <c r="B187" s="9" t="str">
        <f>_xlfn.XLOOKUP($E187,'Copy of Raw Data'!$E:$E,'Copy of Raw Data'!B:B,"ERROR",0,1)</f>
        <v>Hair Mousses</v>
      </c>
      <c r="C187" s="9" t="str">
        <f>_xlfn.XLOOKUP($E187,'Copy of Raw Data'!$E:$E,'Copy of Raw Data'!C:C,"ERROR",0,1)</f>
        <v>elizabeth arden</v>
      </c>
      <c r="D187" s="9" t="str">
        <f>_xlfn.XLOOKUP($E187,'Copy of Raw Data'!$E:$E,'Copy of Raw Data'!D:D,"ERROR",0,1)</f>
        <v>www.amazon.com/dp/B002WO7230</v>
      </c>
      <c r="E187" s="9" t="s">
        <v>690</v>
      </c>
      <c r="F187" s="9" t="str">
        <f>_xlfn.XLOOKUP($E187,'Copy of Raw Data'!$E:$E,'Copy of Raw Data'!F:F,"ERROR",0,1)</f>
        <v>Elizabeth Arden Flawless Finish Mousse Makeup</v>
      </c>
      <c r="G187" s="9">
        <f>_xlfn.XLOOKUP($E187,'Copy of Raw Data'!$E:$E,'Copy of Raw Data'!G:G,"ERROR",0,1)</f>
        <v>210</v>
      </c>
      <c r="H187" s="9">
        <f>_xlfn.XLOOKUP($E187,'Copy of Raw Data'!$E:$E,'Copy of Raw Data'!H:H,"ERROR",0,1)</f>
        <v>7356.64</v>
      </c>
      <c r="I187" s="9">
        <f>_xlfn.XLOOKUP($E187,'Copy of Raw Data'!$E:$E,'Copy of Raw Data'!I:I,"ERROR",0,1)</f>
        <v>0.000308495355221609</v>
      </c>
      <c r="J187" s="9" t="str">
        <f>_xlfn.XLOOKUP($E187,'Copy of Raw Data'!$E:$E,'Copy of Raw Data'!J:J,"ERROR",0,1)</f>
        <v>No</v>
      </c>
      <c r="K187" s="15"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30 to 40</v>
      </c>
      <c r="L187" s="9">
        <f>_xlfn.XLOOKUP($E187,'Copy of Raw Data'!$E:$E,'Copy of Raw Data'!L:L,"ERROR",0,1)</f>
        <v>35</v>
      </c>
      <c r="M187" s="15"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30 to 40</v>
      </c>
      <c r="N187" s="9">
        <f>_xlfn.XLOOKUP($E187,'Copy of Raw Data'!$E:$E,'Copy of Raw Data'!N:N,"ERROR",0,1)</f>
        <v>35</v>
      </c>
      <c r="O187" s="15"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No Discount</v>
      </c>
      <c r="P187" s="16">
        <f t="shared" si="11"/>
        <v>0</v>
      </c>
      <c r="Q187" s="9">
        <f>_xlfn.XLOOKUP($E187,'Copy of Raw Data'!$E:$E,'Copy of Raw Data'!Q:Q,"ERROR",0,1)</f>
        <v>0</v>
      </c>
      <c r="R187" s="9">
        <f>_xlfn.XLOOKUP($E187,'Copy of Raw Data'!$E:$E,'Copy of Raw Data'!R:R,"ERROR",0,1)</f>
        <v>0</v>
      </c>
      <c r="S187" s="17" t="e">
        <f t="shared" si="14"/>
        <v>#N/A</v>
      </c>
      <c r="T187" s="9" t="e">
        <f t="array" ref="T187">_xlfn.IFS(AND(S187&gt;0,S187&lt;=0.05),"0 to 0.05",AND(S187&gt;0.05,S187&lt;=0.1),"0.05 to 0.1",AND(S187&gt;0.1,S187&lt;=0.2),"0.1 to 0.2",AND(S187&gt;0.2,S187&lt;=0.3),"0.2 to 0.3",AND(S187&gt;0.3,S187&lt;=0.4),"0.3 to 0.4",AND(S187&gt;0.4,S187&lt;=0.5),"0.4 to 0.5",AND(S187&gt;0.5,S187&lt;=0.75),"0.5 to 0.75",AND(S187&gt;0.75,S187&lt;=1),"0.75 to 1",AND(S187&gt;1,S187&lt;=2),"1 to 2",AND(S187&gt;2,S187&lt;=3),"2 to 3",AND(S187&gt;3,S187&lt;=4),"3 to 4",AND(S187&gt;4,S187&lt;=5),"4 to 5",AND(S187&gt;5,S187&lt;=10),"5 to 10",S187&gt;10,"10+")</f>
        <v>#N/A</v>
      </c>
      <c r="U187" s="17" t="e">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#N/A</v>
      </c>
      <c r="V187" s="17" t="e">
        <f t="shared" si="12"/>
        <v>#N/A</v>
      </c>
      <c r="W187" s="17" t="e">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#N/A</v>
      </c>
      <c r="X187" s="17" t="e">
        <f t="shared" si="13"/>
        <v>#N/A</v>
      </c>
      <c r="Y187" s="9" t="e">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#N/A</v>
      </c>
      <c r="Z187" s="17" t="e">
        <f t="array" ref="Z187">_xlfn.IFS(AA187="oz",_xlfn.IFS(R187="oz",Q187,R187="fl oz",Q187*1.04,R187="ml",Q187*0.0338),AA187="fl oz",_xlfn.IFS(R187="oz",Q187/1.04,R187="fl oz",Q187,R187="ml",Q187*0.0338/1.04),AA187="ml",_xlfn.IFS(R187="oz",Q187/0.0338,R187="fl oz",Q187*1.04/0.0338,R187="ml",Q187))</f>
        <v>#N/A</v>
      </c>
      <c r="AA187" s="9" t="str">
        <f>_xlfn.XLOOKUP($E187,'Copy of Raw Data'!$E:$E,'Copy of Raw Data'!AA:AA,"ERROR",0,1)</f>
        <v>oz</v>
      </c>
      <c r="AB187" s="9"/>
      <c r="AC187" s="9"/>
      <c r="AD187" s="9"/>
      <c r="AE187" s="9"/>
      <c r="AF187" s="9"/>
    </row>
    <row r="188" hidden="1" spans="1:32">
      <c r="A188" s="9" t="str">
        <f>_xlfn.XLOOKUP($E188,'Copy of Raw Data'!$E:$E,'Copy of Raw Data'!A:A,"ERROR",0,1)</f>
        <v>US</v>
      </c>
      <c r="B188" s="9" t="str">
        <f>_xlfn.XLOOKUP($E188,'Copy of Raw Data'!$E:$E,'Copy of Raw Data'!B:B,"ERROR",0,1)</f>
        <v>Hair Mousses</v>
      </c>
      <c r="C188" s="9" t="str">
        <f>_xlfn.XLOOKUP($E188,'Copy of Raw Data'!$E:$E,'Copy of Raw Data'!C:C,"ERROR",0,1)</f>
        <v>Goiple</v>
      </c>
      <c r="D188" s="9" t="str">
        <f>_xlfn.XLOOKUP($E188,'Copy of Raw Data'!$E:$E,'Copy of Raw Data'!D:D,"ERROR",0,1)</f>
        <v>www.amazon.com/dp/B09QMS66BF</v>
      </c>
      <c r="E188" s="9" t="s">
        <v>692</v>
      </c>
      <c r="F188" s="9" t="str">
        <f>_xlfn.XLOOKUP($E188,'Copy of Raw Data'!$E:$E,'Copy of Raw Data'!F:F,"ERROR",0,1)</f>
        <v>Hair Mousse Wrap Me Foaming Mousse Hair Wax Stick, Mousse for Curly Hair Wig, Melting and Holding Spray Hair Adhesive for Wigs, Extensions, Toupees and Hairpieces, Strong Natural Finishing Hold 6.8oz</v>
      </c>
      <c r="G188" s="9">
        <f>_xlfn.XLOOKUP($E188,'Copy of Raw Data'!$E:$E,'Copy of Raw Data'!G:G,"ERROR",0,1)</f>
        <v>602</v>
      </c>
      <c r="H188" s="9">
        <f>_xlfn.XLOOKUP($E188,'Copy of Raw Data'!$E:$E,'Copy of Raw Data'!H:H,"ERROR",0,1)</f>
        <v>7256.23</v>
      </c>
      <c r="I188" s="9">
        <f>_xlfn.XLOOKUP($E188,'Copy of Raw Data'!$E:$E,'Copy of Raw Data'!I:I,"ERROR",0,1)</f>
        <v>0.000306137923408252</v>
      </c>
      <c r="J188" s="9" t="str">
        <f>_xlfn.XLOOKUP($E188,'Copy of Raw Data'!$E:$E,'Copy of Raw Data'!J:J,"ERROR",0,1)</f>
        <v>No</v>
      </c>
      <c r="K188" s="15"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10 to 15</v>
      </c>
      <c r="L188" s="9">
        <f>_xlfn.XLOOKUP($E188,'Copy of Raw Data'!$E:$E,'Copy of Raw Data'!L:L,"ERROR",0,1)</f>
        <v>12.18</v>
      </c>
      <c r="M188" s="15"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10 to 15</v>
      </c>
      <c r="N188" s="9">
        <f>_xlfn.XLOOKUP($E188,'Copy of Raw Data'!$E:$E,'Copy of Raw Data'!N:N,"ERROR",0,1)</f>
        <v>14.43</v>
      </c>
      <c r="O188" s="15"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15% to 20%</v>
      </c>
      <c r="P188" s="16">
        <f t="shared" si="11"/>
        <v>0.155925155925156</v>
      </c>
      <c r="Q188" s="9">
        <f>_xlfn.XLOOKUP($E188,'Copy of Raw Data'!$E:$E,'Copy of Raw Data'!Q:Q,"ERROR",0,1)</f>
        <v>6.8</v>
      </c>
      <c r="R188" s="9" t="str">
        <f>_xlfn.XLOOKUP($E188,'Copy of Raw Data'!$E:$E,'Copy of Raw Data'!R:R,"ERROR",0,1)</f>
        <v>oz</v>
      </c>
      <c r="S188" s="17">
        <f t="shared" si="14"/>
        <v>1.79117647058824</v>
      </c>
      <c r="T188" s="9" t="str">
        <f t="array" ref="T188">_xlfn.IFS(AND(S188&gt;0,S188&lt;=0.05),"0 to 0.05",AND(S188&gt;0.05,S188&lt;=0.1),"0.05 to 0.1",AND(S188&gt;0.1,S188&lt;=0.2),"0.1 to 0.2",AND(S188&gt;0.2,S188&lt;=0.3),"0.2 to 0.3",AND(S188&gt;0.3,S188&lt;=0.4),"0.3 to 0.4",AND(S188&gt;0.4,S188&lt;=0.5),"0.4 to 0.5",AND(S188&gt;0.5,S188&lt;=0.75),"0.5 to 0.75",AND(S188&gt;0.75,S188&lt;=1),"0.75 to 1",AND(S188&gt;1,S188&lt;=2),"1 to 2",AND(S188&gt;2,S188&lt;=3),"2 to 3",AND(S188&gt;3,S188&lt;=4),"3 to 4",AND(S188&gt;4,S188&lt;=5),"4 to 5",AND(S188&gt;5,S188&lt;=10),"5 to 10",S188&gt;10,"10+")</f>
        <v>1 to 2</v>
      </c>
      <c r="U188" s="17"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0.05 to 0.1</v>
      </c>
      <c r="V188" s="17">
        <f t="shared" si="12"/>
        <v>0.0717639101633213</v>
      </c>
      <c r="W188" s="17"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0.05 to 0.1</v>
      </c>
      <c r="X188" s="17">
        <f t="shared" si="13"/>
        <v>0.0605741112813066</v>
      </c>
      <c r="Y188" s="9"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6 to 8</v>
      </c>
      <c r="Z188" s="17">
        <f t="array" ref="Z188">_xlfn.IFS(AA188="oz",_xlfn.IFS(R188="oz",Q188,R188="fl oz",Q188*1.04,R188="ml",Q188*0.0338),AA188="fl oz",_xlfn.IFS(R188="oz",Q188/1.04,R188="fl oz",Q188,R188="ml",Q188*0.0338/1.04),AA188="ml",_xlfn.IFS(R188="oz",Q188/0.0338,R188="fl oz",Q188*1.04/0.0338,R188="ml",Q188))</f>
        <v>6.8</v>
      </c>
      <c r="AA188" s="9" t="str">
        <f>_xlfn.XLOOKUP($E188,'Copy of Raw Data'!$E:$E,'Copy of Raw Data'!AA:AA,"ERROR",0,1)</f>
        <v>oz</v>
      </c>
      <c r="AB188" s="9"/>
      <c r="AC188" s="9"/>
      <c r="AD188" s="9"/>
      <c r="AE188" s="9"/>
      <c r="AF188" s="9"/>
    </row>
    <row r="189" hidden="1" spans="1:32">
      <c r="A189" s="9" t="str">
        <f>_xlfn.XLOOKUP($E189,'Copy of Raw Data'!$E:$E,'Copy of Raw Data'!A:A,"ERROR",0,1)</f>
        <v>US</v>
      </c>
      <c r="B189" s="9" t="str">
        <f>_xlfn.XLOOKUP($E189,'Copy of Raw Data'!$E:$E,'Copy of Raw Data'!B:B,"ERROR",0,1)</f>
        <v>Hair Mousses</v>
      </c>
      <c r="C189" s="9" t="str">
        <f>_xlfn.XLOOKUP($E189,'Copy of Raw Data'!$E:$E,'Copy of Raw Data'!C:C,"ERROR",0,1)</f>
        <v>Suave</v>
      </c>
      <c r="D189" s="9" t="str">
        <f>_xlfn.XLOOKUP($E189,'Copy of Raw Data'!$E:$E,'Copy of Raw Data'!D:D,"ERROR",0,1)</f>
        <v>www.amazon.com/dp/B00EZWRSMW</v>
      </c>
      <c r="E189" s="9" t="s">
        <v>695</v>
      </c>
      <c r="F189" s="9" t="str">
        <f>_xlfn.XLOOKUP($E189,'Copy of Raw Data'!$E:$E,'Copy of Raw Data'!F:F,"ERROR",0,1)</f>
        <v>Suave Professionals Firm Control Boosting Mousse 7 oz (Pack of 3)</v>
      </c>
      <c r="G189" s="9">
        <f>_xlfn.XLOOKUP($E189,'Copy of Raw Data'!$E:$E,'Copy of Raw Data'!G:G,"ERROR",0,1)</f>
        <v>357</v>
      </c>
      <c r="H189" s="9">
        <f>_xlfn.XLOOKUP($E189,'Copy of Raw Data'!$E:$E,'Copy of Raw Data'!H:H,"ERROR",0,1)</f>
        <v>7200.78</v>
      </c>
      <c r="I189" s="9">
        <f>_xlfn.XLOOKUP($E189,'Copy of Raw Data'!$E:$E,'Copy of Raw Data'!I:I,"ERROR",0,1)</f>
        <v>0.000298194079687318</v>
      </c>
      <c r="J189" s="9" t="str">
        <f>_xlfn.XLOOKUP($E189,'Copy of Raw Data'!$E:$E,'Copy of Raw Data'!J:J,"ERROR",0,1)</f>
        <v>No</v>
      </c>
      <c r="K189" s="15"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20 to 30</v>
      </c>
      <c r="L189" s="9">
        <f>_xlfn.XLOOKUP($E189,'Copy of Raw Data'!$E:$E,'Copy of Raw Data'!L:L,"ERROR",0,1)</f>
        <v>20.76</v>
      </c>
      <c r="M189" s="15"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20 to 30</v>
      </c>
      <c r="N189" s="9">
        <f>_xlfn.XLOOKUP($E189,'Copy of Raw Data'!$E:$E,'Copy of Raw Data'!N:N,"ERROR",0,1)</f>
        <v>22.6</v>
      </c>
      <c r="O189" s="15"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8% to 10%</v>
      </c>
      <c r="P189" s="16">
        <f t="shared" si="11"/>
        <v>0.0814159292035398</v>
      </c>
      <c r="Q189" s="9">
        <f>_xlfn.XLOOKUP($E189,'Copy of Raw Data'!$E:$E,'Copy of Raw Data'!Q:Q,"ERROR",0,1)</f>
        <v>21</v>
      </c>
      <c r="R189" s="9" t="str">
        <f>_xlfn.XLOOKUP($E189,'Copy of Raw Data'!$E:$E,'Copy of Raw Data'!R:R,"ERROR",0,1)</f>
        <v>oz</v>
      </c>
      <c r="S189" s="17">
        <f t="shared" si="14"/>
        <v>0.988571428571429</v>
      </c>
      <c r="T189" s="9" t="str">
        <f t="array" ref="T189">_xlfn.IFS(AND(S189&gt;0,S189&lt;=0.05),"0 to 0.05",AND(S189&gt;0.05,S189&lt;=0.1),"0.05 to 0.1",AND(S189&gt;0.1,S189&lt;=0.2),"0.1 to 0.2",AND(S189&gt;0.2,S189&lt;=0.3),"0.2 to 0.3",AND(S189&gt;0.3,S189&lt;=0.4),"0.3 to 0.4",AND(S189&gt;0.4,S189&lt;=0.5),"0.4 to 0.5",AND(S189&gt;0.5,S189&lt;=0.75),"0.5 to 0.75",AND(S189&gt;0.75,S189&lt;=1),"0.75 to 1",AND(S189&gt;1,S189&lt;=2),"1 to 2",AND(S189&gt;2,S189&lt;=3),"2 to 3",AND(S189&gt;3,S189&lt;=4),"3 to 4",AND(S189&gt;4,S189&lt;=5),"4 to 5",AND(S189&gt;5,S189&lt;=10),"5 to 10",S189&gt;10,"10+")</f>
        <v>0.75 to 1</v>
      </c>
      <c r="U189" s="17"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7">
        <f t="shared" si="12"/>
        <v>0.0363946728505403</v>
      </c>
      <c r="W189" s="17"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7">
        <f t="shared" si="13"/>
        <v>0.0334315667423547</v>
      </c>
      <c r="Y189" s="9"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20 to 25</v>
      </c>
      <c r="Z189" s="17">
        <f t="array" ref="Z189">_xlfn.IFS(AA189="oz",_xlfn.IFS(R189="oz",Q189,R189="fl oz",Q189*1.04,R189="ml",Q189*0.0338),AA189="fl oz",_xlfn.IFS(R189="oz",Q189/1.04,R189="fl oz",Q189,R189="ml",Q189*0.0338/1.04),AA189="ml",_xlfn.IFS(R189="oz",Q189/0.0338,R189="fl oz",Q189*1.04/0.0338,R189="ml",Q189))</f>
        <v>21</v>
      </c>
      <c r="AA189" s="9" t="str">
        <f>_xlfn.XLOOKUP($E189,'Copy of Raw Data'!$E:$E,'Copy of Raw Data'!AA:AA,"ERROR",0,1)</f>
        <v>oz</v>
      </c>
      <c r="AB189" s="9"/>
      <c r="AC189" s="9"/>
      <c r="AD189" s="9"/>
      <c r="AE189" s="9"/>
      <c r="AF189" s="9"/>
    </row>
    <row r="190" hidden="1" spans="1:32">
      <c r="A190" s="9" t="str">
        <f>_xlfn.XLOOKUP($E190,'Copy of Raw Data'!$E:$E,'Copy of Raw Data'!A:A,"ERROR",0,1)</f>
        <v>US</v>
      </c>
      <c r="B190" s="9" t="str">
        <f>_xlfn.XLOOKUP($E190,'Copy of Raw Data'!$E:$E,'Copy of Raw Data'!B:B,"ERROR",0,1)</f>
        <v>Hair Mousses</v>
      </c>
      <c r="C190" s="9" t="str">
        <f>_xlfn.XLOOKUP($E190,'Copy of Raw Data'!$E:$E,'Copy of Raw Data'!C:C,"ERROR",0,1)</f>
        <v>Goiple</v>
      </c>
      <c r="D190" s="9" t="str">
        <f>_xlfn.XLOOKUP($E190,'Copy of Raw Data'!$E:$E,'Copy of Raw Data'!D:D,"ERROR",0,1)</f>
        <v>www.amazon.com/dp/B0C9DHWQ3X</v>
      </c>
      <c r="E190" s="9" t="s">
        <v>698</v>
      </c>
      <c r="F190" s="9" t="str">
        <f>_xlfn.XLOOKUP($E190,'Copy of Raw Data'!$E:$E,'Copy of Raw Data'!F:F,"ERROR",0,1)</f>
        <v>Strong Hold Braid Gel Tames Frizz Smoothing Gel Good for Twist, Locs, Braids, Edge, Cornrows No Flake Extra Hold High Shine Braiding Gel &amp; Edge Control Easy to Use for Braids Set(8.8oz &amp; 4oz)</v>
      </c>
      <c r="G190" s="9">
        <f>_xlfn.XLOOKUP($E190,'Copy of Raw Data'!$E:$E,'Copy of Raw Data'!G:G,"ERROR",0,1)</f>
        <v>540</v>
      </c>
      <c r="H190" s="9">
        <f>_xlfn.XLOOKUP($E190,'Copy of Raw Data'!$E:$E,'Copy of Raw Data'!H:H,"ERROR",0,1)</f>
        <v>7013.93</v>
      </c>
      <c r="I190" s="9">
        <f>_xlfn.XLOOKUP($E190,'Copy of Raw Data'!$E:$E,'Copy of Raw Data'!I:I,"ERROR",0,1)</f>
        <v>0.000294681102397187</v>
      </c>
      <c r="J190" s="9" t="str">
        <f>_xlfn.XLOOKUP($E190,'Copy of Raw Data'!$E:$E,'Copy of Raw Data'!J:J,"ERROR",0,1)</f>
        <v>No</v>
      </c>
      <c r="K190" s="15"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10 to 15</v>
      </c>
      <c r="L190" s="9">
        <f>_xlfn.XLOOKUP($E190,'Copy of Raw Data'!$E:$E,'Copy of Raw Data'!L:L,"ERROR",0,1)</f>
        <v>12.99</v>
      </c>
      <c r="M190" s="15"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10 to 15</v>
      </c>
      <c r="N190" s="9">
        <f>_xlfn.XLOOKUP($E190,'Copy of Raw Data'!$E:$E,'Copy of Raw Data'!N:N,"ERROR",0,1)</f>
        <v>12.99</v>
      </c>
      <c r="O190" s="15"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No Discount</v>
      </c>
      <c r="P190" s="16">
        <f t="shared" si="11"/>
        <v>0</v>
      </c>
      <c r="Q190" s="9">
        <f>_xlfn.XLOOKUP($E190,'Copy of Raw Data'!$E:$E,'Copy of Raw Data'!Q:Q,"ERROR",0,1)</f>
        <v>12.8</v>
      </c>
      <c r="R190" s="9" t="str">
        <f>_xlfn.XLOOKUP($E190,'Copy of Raw Data'!$E:$E,'Copy of Raw Data'!R:R,"ERROR",0,1)</f>
        <v>oz</v>
      </c>
      <c r="S190" s="17">
        <f t="shared" si="14"/>
        <v>1.01484375</v>
      </c>
      <c r="T190" s="9" t="str">
        <f t="array" ref="T190">_xlfn.IFS(AND(S190&gt;0,S190&lt;=0.05),"0 to 0.05",AND(S190&gt;0.05,S190&lt;=0.1),"0.05 to 0.1",AND(S190&gt;0.1,S190&lt;=0.2),"0.1 to 0.2",AND(S190&gt;0.2,S190&lt;=0.3),"0.2 to 0.3",AND(S190&gt;0.3,S190&lt;=0.4),"0.3 to 0.4",AND(S190&gt;0.4,S190&lt;=0.5),"0.4 to 0.5",AND(S190&gt;0.5,S190&lt;=0.75),"0.5 to 0.75",AND(S190&gt;0.75,S190&lt;=1),"0.75 to 1",AND(S190&gt;1,S190&lt;=2),"1 to 2",AND(S190&gt;2,S190&lt;=3),"2 to 3",AND(S190&gt;3,S190&lt;=4),"3 to 4",AND(S190&gt;4,S190&lt;=5),"4 to 5",AND(S190&gt;5,S190&lt;=10),"5 to 10",S190&gt;10,"10+")</f>
        <v>1 to 2</v>
      </c>
      <c r="U190" s="17"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 to 0.05</v>
      </c>
      <c r="V190" s="17">
        <f t="shared" si="12"/>
        <v>0.0343200456543794</v>
      </c>
      <c r="W190" s="17"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 to 0.05</v>
      </c>
      <c r="X190" s="17">
        <f t="shared" si="13"/>
        <v>0.0343200456543794</v>
      </c>
      <c r="Y190" s="9"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10 to 15</v>
      </c>
      <c r="Z190" s="17">
        <f t="array" ref="Z190">_xlfn.IFS(AA190="oz",_xlfn.IFS(R190="oz",Q190,R190="fl oz",Q190*1.04,R190="ml",Q190*0.0338),AA190="fl oz",_xlfn.IFS(R190="oz",Q190/1.04,R190="fl oz",Q190,R190="ml",Q190*0.0338/1.04),AA190="ml",_xlfn.IFS(R190="oz",Q190/0.0338,R190="fl oz",Q190*1.04/0.0338,R190="ml",Q190))</f>
        <v>12.8</v>
      </c>
      <c r="AA190" s="9" t="str">
        <f>_xlfn.XLOOKUP($E190,'Copy of Raw Data'!$E:$E,'Copy of Raw Data'!AA:AA,"ERROR",0,1)</f>
        <v>oz</v>
      </c>
      <c r="AB190" s="9"/>
      <c r="AC190" s="9"/>
      <c r="AD190" s="9"/>
      <c r="AE190" s="9"/>
      <c r="AF190" s="9"/>
    </row>
    <row r="191" hidden="1" spans="1:32">
      <c r="A191" s="9" t="str">
        <f>_xlfn.XLOOKUP($E191,'Copy of Raw Data'!$E:$E,'Copy of Raw Data'!A:A,"ERROR",0,1)</f>
        <v>US</v>
      </c>
      <c r="B191" s="9" t="str">
        <f>_xlfn.XLOOKUP($E191,'Copy of Raw Data'!$E:$E,'Copy of Raw Data'!B:B,"ERROR",0,1)</f>
        <v>Hair Mousses</v>
      </c>
      <c r="C191" s="9" t="str">
        <f>_xlfn.XLOOKUP($E191,'Copy of Raw Data'!$E:$E,'Copy of Raw Data'!C:C,"ERROR",0,1)</f>
        <v>Mut Dynasty</v>
      </c>
      <c r="D191" s="9" t="str">
        <f>_xlfn.XLOOKUP($E191,'Copy of Raw Data'!$E:$E,'Copy of Raw Data'!D:D,"ERROR",0,1)</f>
        <v>www.amazon.com/dp/B09QXSTSGQ</v>
      </c>
      <c r="E191" s="9" t="s">
        <v>702</v>
      </c>
      <c r="F191" s="9" t="str">
        <f>_xlfn.XLOOKUP($E191,'Copy of Raw Data'!$E:$E,'Copy of Raw Data'!F:F,"ERROR",0,1)</f>
        <v>Mut Dynasty Moose hair foam for Box Braids, hair setting lotion for Black women and men, braid mousse foam to hold, professional braiding sealer for long lasting, foam wrap for black hair 8.4oz /250ml</v>
      </c>
      <c r="G191" s="9">
        <f>_xlfn.XLOOKUP($E191,'Copy of Raw Data'!$E:$E,'Copy of Raw Data'!G:G,"ERROR",0,1)</f>
        <v>496</v>
      </c>
      <c r="H191" s="9">
        <f>_xlfn.XLOOKUP($E191,'Copy of Raw Data'!$E:$E,'Copy of Raw Data'!H:H,"ERROR",0,1)</f>
        <v>6931.3</v>
      </c>
      <c r="I191" s="9">
        <f>_xlfn.XLOOKUP($E191,'Copy of Raw Data'!$E:$E,'Copy of Raw Data'!I:I,"ERROR",0,1)</f>
        <v>0.000263367010384051</v>
      </c>
      <c r="J191" s="9" t="str">
        <f>_xlfn.XLOOKUP($E191,'Copy of Raw Data'!$E:$E,'Copy of Raw Data'!J:J,"ERROR",0,1)</f>
        <v>No</v>
      </c>
      <c r="K191" s="15"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10 to 15</v>
      </c>
      <c r="L191" s="9">
        <f>_xlfn.XLOOKUP($E191,'Copy of Raw Data'!$E:$E,'Copy of Raw Data'!L:L,"ERROR",0,1)</f>
        <v>13.96</v>
      </c>
      <c r="M191" s="15"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10 to 15</v>
      </c>
      <c r="N191" s="9">
        <f>_xlfn.XLOOKUP($E191,'Copy of Raw Data'!$E:$E,'Copy of Raw Data'!N:N,"ERROR",0,1)</f>
        <v>14.15</v>
      </c>
      <c r="O191" s="15"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0% to 2%</v>
      </c>
      <c r="P191" s="16">
        <f t="shared" si="11"/>
        <v>0.0134275618374558</v>
      </c>
      <c r="Q191" s="9">
        <f>_xlfn.XLOOKUP($E191,'Copy of Raw Data'!$E:$E,'Copy of Raw Data'!Q:Q,"ERROR",0,1)</f>
        <v>8.45</v>
      </c>
      <c r="R191" s="9" t="str">
        <f>_xlfn.XLOOKUP($E191,'Copy of Raw Data'!$E:$E,'Copy of Raw Data'!R:R,"ERROR",0,1)</f>
        <v>fl oz</v>
      </c>
      <c r="S191" s="17">
        <f t="shared" si="14"/>
        <v>1.58852981338188</v>
      </c>
      <c r="T191" s="9" t="str">
        <f t="array" ref="T191">_xlfn.IFS(AND(S191&gt;0,S191&lt;=0.05),"0 to 0.05",AND(S191&gt;0.05,S191&lt;=0.1),"0.05 to 0.1",AND(S191&gt;0.1,S191&lt;=0.2),"0.1 to 0.2",AND(S191&gt;0.2,S191&lt;=0.3),"0.2 to 0.3",AND(S191&gt;0.3,S191&lt;=0.4),"0.3 to 0.4",AND(S191&gt;0.4,S191&lt;=0.5),"0.4 to 0.5",AND(S191&gt;0.5,S191&lt;=0.75),"0.5 to 0.75",AND(S191&gt;0.75,S191&lt;=1),"0.75 to 1",AND(S191&gt;1,S191&lt;=2),"1 to 2",AND(S191&gt;2,S191&lt;=3),"2 to 3",AND(S191&gt;3,S191&lt;=4),"3 to 4",AND(S191&gt;4,S191&lt;=5),"4 to 5",AND(S191&gt;5,S191&lt;=10),"5 to 10",S191&gt;10,"10+")</f>
        <v>1 to 2</v>
      </c>
      <c r="U191" s="17"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7">
        <f t="shared" si="12"/>
        <v>0.0544521543735124</v>
      </c>
      <c r="W191" s="17"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7">
        <f t="shared" si="13"/>
        <v>0.0537209947034794</v>
      </c>
      <c r="Y191" s="9"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8 to 10</v>
      </c>
      <c r="Z191" s="17">
        <f t="array" ref="Z191">_xlfn.IFS(AA191="oz",_xlfn.IFS(R191="oz",Q191,R191="fl oz",Q191*1.04,R191="ml",Q191*0.0338),AA191="fl oz",_xlfn.IFS(R191="oz",Q191/1.04,R191="fl oz",Q191,R191="ml",Q191*0.0338/1.04),AA191="ml",_xlfn.IFS(R191="oz",Q191/0.0338,R191="fl oz",Q191*1.04/0.0338,R191="ml",Q191))</f>
        <v>8.788</v>
      </c>
      <c r="AA191" s="9" t="str">
        <f>_xlfn.XLOOKUP($E191,'Copy of Raw Data'!$E:$E,'Copy of Raw Data'!AA:AA,"ERROR",0,1)</f>
        <v>oz</v>
      </c>
      <c r="AB191" s="9"/>
      <c r="AC191" s="9"/>
      <c r="AD191" s="9"/>
      <c r="AE191" s="9"/>
      <c r="AF191" s="9"/>
    </row>
    <row r="192" hidden="1" spans="1:32">
      <c r="A192" s="9" t="str">
        <f>_xlfn.XLOOKUP($E192,'Copy of Raw Data'!$E:$E,'Copy of Raw Data'!A:A,"ERROR",0,1)</f>
        <v>US</v>
      </c>
      <c r="B192" s="9" t="str">
        <f>_xlfn.XLOOKUP($E192,'Copy of Raw Data'!$E:$E,'Copy of Raw Data'!B:B,"ERROR",0,1)</f>
        <v>Hair Mousses</v>
      </c>
      <c r="C192" s="9" t="str">
        <f>_xlfn.XLOOKUP($E192,'Copy of Raw Data'!$E:$E,'Copy of Raw Data'!C:C,"ERROR",0,1)</f>
        <v>wella</v>
      </c>
      <c r="D192" s="9" t="str">
        <f>_xlfn.XLOOKUP($E192,'Copy of Raw Data'!$E:$E,'Copy of Raw Data'!D:D,"ERROR",0,1)</f>
        <v>www.amazon.com/dp/B07YQCZBH8</v>
      </c>
      <c r="E192" s="9" t="s">
        <v>705</v>
      </c>
      <c r="F192" s="9" t="str">
        <f>_xlfn.XLOOKUP($E192,'Copy of Raw Data'!$E:$E,'Copy of Raw Data'!F:F,"ERROR",0,1)</f>
        <v>Wella EIMI Nutricurls Boost Boz, Curl Enhancing Mousse with Frizz Reduction, 10.1 oz</v>
      </c>
      <c r="G192" s="9">
        <f>_xlfn.XLOOKUP($E192,'Copy of Raw Data'!$E:$E,'Copy of Raw Data'!G:G,"ERROR",0,1)</f>
        <v>293</v>
      </c>
      <c r="H192" s="9">
        <f>_xlfn.XLOOKUP($E192,'Copy of Raw Data'!$E:$E,'Copy of Raw Data'!H:H,"ERROR",0,1)</f>
        <v>6194.75</v>
      </c>
      <c r="I192" s="9">
        <f>_xlfn.XLOOKUP($E192,'Copy of Raw Data'!$E:$E,'Copy of Raw Data'!I:I,"ERROR",0,1)</f>
        <v>0.000254272722932378</v>
      </c>
      <c r="J192" s="9" t="str">
        <f>_xlfn.XLOOKUP($E192,'Copy of Raw Data'!$E:$E,'Copy of Raw Data'!J:J,"ERROR",0,1)</f>
        <v>No</v>
      </c>
      <c r="K192" s="15"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20 to 30</v>
      </c>
      <c r="L192" s="9">
        <f>_xlfn.XLOOKUP($E192,'Copy of Raw Data'!$E:$E,'Copy of Raw Data'!L:L,"ERROR",0,1)</f>
        <v>21.28</v>
      </c>
      <c r="M192" s="15"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20 to 30</v>
      </c>
      <c r="N192" s="9">
        <f>_xlfn.XLOOKUP($E192,'Copy of Raw Data'!$E:$E,'Copy of Raw Data'!N:N,"ERROR",0,1)</f>
        <v>22.1</v>
      </c>
      <c r="O192" s="15"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2% to 4%</v>
      </c>
      <c r="P192" s="16">
        <f t="shared" si="11"/>
        <v>0.0371040723981901</v>
      </c>
      <c r="Q192" s="9">
        <f>_xlfn.XLOOKUP($E192,'Copy of Raw Data'!$E:$E,'Copy of Raw Data'!Q:Q,"ERROR",0,1)</f>
        <v>10.1</v>
      </c>
      <c r="R192" s="9" t="str">
        <f>_xlfn.XLOOKUP($E192,'Copy of Raw Data'!$E:$E,'Copy of Raw Data'!R:R,"ERROR",0,1)</f>
        <v>oz</v>
      </c>
      <c r="S192" s="17">
        <f t="shared" si="14"/>
        <v>2.10693069306931</v>
      </c>
      <c r="T192" s="9" t="str">
        <f t="array" ref="T192">_xlfn.IFS(AND(S192&gt;0,S192&lt;=0.05),"0 to 0.05",AND(S192&gt;0.05,S192&lt;=0.1),"0.05 to 0.1",AND(S192&gt;0.1,S192&lt;=0.2),"0.1 to 0.2",AND(S192&gt;0.2,S192&lt;=0.3),"0.2 to 0.3",AND(S192&gt;0.3,S192&lt;=0.4),"0.3 to 0.4",AND(S192&gt;0.4,S192&lt;=0.5),"0.4 to 0.5",AND(S192&gt;0.5,S192&lt;=0.75),"0.5 to 0.75",AND(S192&gt;0.75,S192&lt;=1),"0.75 to 1",AND(S192&gt;1,S192&lt;=2),"1 to 2",AND(S192&gt;2,S192&lt;=3),"2 to 3",AND(S192&gt;3,S192&lt;=4),"3 to 4",AND(S192&gt;4,S192&lt;=5),"4 to 5",AND(S192&gt;5,S192&lt;=10),"5 to 10",S192&gt;10,"10+")</f>
        <v>2 to 3</v>
      </c>
      <c r="U192" s="17"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0.05 to 0.1</v>
      </c>
      <c r="V192" s="17">
        <f t="shared" si="12"/>
        <v>0.0739979307365975</v>
      </c>
      <c r="W192" s="17"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0.05 to 0.1</v>
      </c>
      <c r="X192" s="17">
        <f t="shared" si="13"/>
        <v>0.0712523061572305</v>
      </c>
      <c r="Y192" s="9"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10 to 15</v>
      </c>
      <c r="Z192" s="17">
        <f t="array" ref="Z192">_xlfn.IFS(AA192="oz",_xlfn.IFS(R192="oz",Q192,R192="fl oz",Q192*1.04,R192="ml",Q192*0.0338),AA192="fl oz",_xlfn.IFS(R192="oz",Q192/1.04,R192="fl oz",Q192,R192="ml",Q192*0.0338/1.04),AA192="ml",_xlfn.IFS(R192="oz",Q192/0.0338,R192="fl oz",Q192*1.04/0.0338,R192="ml",Q192))</f>
        <v>10.1</v>
      </c>
      <c r="AA192" s="9" t="str">
        <f>_xlfn.XLOOKUP($E192,'Copy of Raw Data'!$E:$E,'Copy of Raw Data'!AA:AA,"ERROR",0,1)</f>
        <v>oz</v>
      </c>
      <c r="AB192" s="9"/>
      <c r="AC192" s="9"/>
      <c r="AD192" s="9"/>
      <c r="AE192" s="9"/>
      <c r="AF192" s="9"/>
    </row>
    <row r="193" hidden="1" spans="1:32">
      <c r="A193" s="9" t="str">
        <f>_xlfn.XLOOKUP($E193,'Copy of Raw Data'!$E:$E,'Copy of Raw Data'!A:A,"ERROR",0,1)</f>
        <v>US</v>
      </c>
      <c r="B193" s="9" t="str">
        <f>_xlfn.XLOOKUP($E193,'Copy of Raw Data'!$E:$E,'Copy of Raw Data'!B:B,"ERROR",0,1)</f>
        <v>Hair Mousses</v>
      </c>
      <c r="C193" s="9" t="str">
        <f>_xlfn.XLOOKUP($E193,'Copy of Raw Data'!$E:$E,'Copy of Raw Data'!C:C,"ERROR",0,1)</f>
        <v>tresemmÃ©</v>
      </c>
      <c r="D193" s="9" t="str">
        <f>_xlfn.XLOOKUP($E193,'Copy of Raw Data'!$E:$E,'Copy of Raw Data'!D:D,"ERROR",0,1)</f>
        <v>www.amazon.com/dp/B00FQRA3B8</v>
      </c>
      <c r="E193" s="9" t="s">
        <v>709</v>
      </c>
      <c r="F193" s="9" t="str">
        <f>_xlfn.XLOOKUP($E193,'Copy of Raw Data'!$E:$E,'Copy of Raw Data'!F:F,"ERROR",0,1)</f>
        <v>TRESemmé TRES Two Hair Mousse Extra Hold 10.5 oz(Pack of 6)</v>
      </c>
      <c r="G193" s="9">
        <f>_xlfn.XLOOKUP($E193,'Copy of Raw Data'!$E:$E,'Copy of Raw Data'!G:G,"ERROR",0,1)</f>
        <v>154</v>
      </c>
      <c r="H193" s="9">
        <f>_xlfn.XLOOKUP($E193,'Copy of Raw Data'!$E:$E,'Copy of Raw Data'!H:H,"ERROR",0,1)</f>
        <v>5980.84</v>
      </c>
      <c r="I193" s="9">
        <f>_xlfn.XLOOKUP($E193,'Copy of Raw Data'!$E:$E,'Copy of Raw Data'!I:I,"ERROR",0,1)</f>
        <v>0.000254016785339657</v>
      </c>
      <c r="J193" s="9" t="str">
        <f>_xlfn.XLOOKUP($E193,'Copy of Raw Data'!$E:$E,'Copy of Raw Data'!J:J,"ERROR",0,1)</f>
        <v>No</v>
      </c>
      <c r="K193" s="15"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30 to 40</v>
      </c>
      <c r="L193" s="9">
        <f>_xlfn.XLOOKUP($E193,'Copy of Raw Data'!$E:$E,'Copy of Raw Data'!L:L,"ERROR",0,1)</f>
        <v>38.95</v>
      </c>
      <c r="M193" s="15"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40 to 50</v>
      </c>
      <c r="N193" s="9">
        <f>_xlfn.XLOOKUP($E193,'Copy of Raw Data'!$E:$E,'Copy of Raw Data'!N:N,"ERROR",0,1)</f>
        <v>46.54</v>
      </c>
      <c r="O193" s="15"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15% to 20%</v>
      </c>
      <c r="P193" s="16">
        <f t="shared" si="11"/>
        <v>0.163085517834121</v>
      </c>
      <c r="Q193" s="9">
        <f>_xlfn.XLOOKUP($E193,'Copy of Raw Data'!$E:$E,'Copy of Raw Data'!Q:Q,"ERROR",0,1)</f>
        <v>63</v>
      </c>
      <c r="R193" s="9" t="str">
        <f>_xlfn.XLOOKUP($E193,'Copy of Raw Data'!$E:$E,'Copy of Raw Data'!R:R,"ERROR",0,1)</f>
        <v>oz</v>
      </c>
      <c r="S193" s="17">
        <f t="shared" si="14"/>
        <v>0.618253968253968</v>
      </c>
      <c r="T193" s="9" t="str">
        <f t="array" ref="T193">_xlfn.IFS(AND(S193&gt;0,S193&lt;=0.05),"0 to 0.05",AND(S193&gt;0.05,S193&lt;=0.1),"0.05 to 0.1",AND(S193&gt;0.1,S193&lt;=0.2),"0.1 to 0.2",AND(S193&gt;0.2,S193&lt;=0.3),"0.2 to 0.3",AND(S193&gt;0.3,S193&lt;=0.4),"0.3 to 0.4",AND(S193&gt;0.4,S193&lt;=0.5),"0.4 to 0.5",AND(S193&gt;0.5,S193&lt;=0.75),"0.5 to 0.75",AND(S193&gt;0.75,S193&lt;=1),"0.75 to 1",AND(S193&gt;1,S193&lt;=2),"1 to 2",AND(S193&gt;2,S193&lt;=3),"2 to 3",AND(S193&gt;3,S193&lt;=4),"3 to 4",AND(S193&gt;4,S193&lt;=5),"4 to 5",AND(S193&gt;5,S193&lt;=10),"5 to 10",S193&gt;10,"10+")</f>
        <v>0.5 to 0.75</v>
      </c>
      <c r="U193" s="17"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 to 0.05</v>
      </c>
      <c r="V193" s="17">
        <f t="shared" si="12"/>
        <v>0.0249824199773473</v>
      </c>
      <c r="W193" s="17"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 to 0.05</v>
      </c>
      <c r="X193" s="17">
        <f t="shared" si="13"/>
        <v>0.0209081490785921</v>
      </c>
      <c r="Y193" s="9"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50+</v>
      </c>
      <c r="Z193" s="17">
        <f t="array" ref="Z193">_xlfn.IFS(AA193="oz",_xlfn.IFS(R193="oz",Q193,R193="fl oz",Q193*1.04,R193="ml",Q193*0.0338),AA193="fl oz",_xlfn.IFS(R193="oz",Q193/1.04,R193="fl oz",Q193,R193="ml",Q193*0.0338/1.04),AA193="ml",_xlfn.IFS(R193="oz",Q193/0.0338,R193="fl oz",Q193*1.04/0.0338,R193="ml",Q193))</f>
        <v>63</v>
      </c>
      <c r="AA193" s="9" t="str">
        <f>_xlfn.XLOOKUP($E193,'Copy of Raw Data'!$E:$E,'Copy of Raw Data'!AA:AA,"ERROR",0,1)</f>
        <v>oz</v>
      </c>
      <c r="AB193" s="9"/>
      <c r="AC193" s="9"/>
      <c r="AD193" s="9"/>
      <c r="AE193" s="9"/>
      <c r="AF193" s="9"/>
    </row>
    <row r="194" hidden="1" spans="1:32">
      <c r="A194" s="9" t="str">
        <f>_xlfn.XLOOKUP($E194,'Copy of Raw Data'!$E:$E,'Copy of Raw Data'!A:A,"ERROR",0,1)</f>
        <v>US</v>
      </c>
      <c r="B194" s="9" t="str">
        <f>_xlfn.XLOOKUP($E194,'Copy of Raw Data'!$E:$E,'Copy of Raw Data'!B:B,"ERROR",0,1)</f>
        <v>Hair Mousses</v>
      </c>
      <c r="C194" s="9" t="str">
        <f>_xlfn.XLOOKUP($E194,'Copy of Raw Data'!$E:$E,'Copy of Raw Data'!C:C,"ERROR",0,1)</f>
        <v>arhgoat</v>
      </c>
      <c r="D194" s="9" t="str">
        <f>_xlfn.XLOOKUP($E194,'Copy of Raw Data'!$E:$E,'Copy of Raw Data'!D:D,"ERROR",0,1)</f>
        <v>www.amazon.com/dp/B0B7HSKQK9</v>
      </c>
      <c r="E194" s="9" t="s">
        <v>713</v>
      </c>
      <c r="F194" s="9" t="str">
        <f>_xlfn.XLOOKUP($E194,'Copy of Raw Data'!$E:$E,'Copy of Raw Data'!F:F,"ERROR",0,1)</f>
        <v>ARHGOAT Premium Lace Tint Mousse Waterproof Fast Drying No Residues Tint Melting Hair Mousse High Viscosity for All of Hair Types included Wigs Lace Tint Foam, 7.06 Ounces (Dark Brown)</v>
      </c>
      <c r="G194" s="9">
        <f>_xlfn.XLOOKUP($E194,'Copy of Raw Data'!$E:$E,'Copy of Raw Data'!G:G,"ERROR",0,1)</f>
        <v>614</v>
      </c>
      <c r="H194" s="9">
        <f>_xlfn.XLOOKUP($E194,'Copy of Raw Data'!$E:$E,'Copy of Raw Data'!H:H,"ERROR",0,1)</f>
        <v>5974.82</v>
      </c>
      <c r="I194" s="9">
        <f>_xlfn.XLOOKUP($E194,'Copy of Raw Data'!$E:$E,'Copy of Raw Data'!I:I,"ERROR",0,1)</f>
        <v>0.000245738777253474</v>
      </c>
      <c r="J194" s="9" t="str">
        <f>_xlfn.XLOOKUP($E194,'Copy of Raw Data'!$E:$E,'Copy of Raw Data'!J:J,"ERROR",0,1)</f>
        <v>No</v>
      </c>
      <c r="K194" s="15"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5 to 10</v>
      </c>
      <c r="L194" s="9">
        <f>_xlfn.XLOOKUP($E194,'Copy of Raw Data'!$E:$E,'Copy of Raw Data'!L:L,"ERROR",0,1)</f>
        <v>9.74</v>
      </c>
      <c r="M194" s="15"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 to 15</v>
      </c>
      <c r="N194" s="9">
        <f>_xlfn.XLOOKUP($E194,'Copy of Raw Data'!$E:$E,'Copy of Raw Data'!N:N,"ERROR",0,1)</f>
        <v>10.05</v>
      </c>
      <c r="O194" s="15"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2% to 4%</v>
      </c>
      <c r="P194" s="16">
        <f t="shared" si="11"/>
        <v>0.0308457711442787</v>
      </c>
      <c r="Q194" s="9">
        <f>_xlfn.XLOOKUP($E194,'Copy of Raw Data'!$E:$E,'Copy of Raw Data'!Q:Q,"ERROR",0,1)</f>
        <v>7.06</v>
      </c>
      <c r="R194" s="9" t="str">
        <f>_xlfn.XLOOKUP($E194,'Copy of Raw Data'!$E:$E,'Copy of Raw Data'!R:R,"ERROR",0,1)</f>
        <v>oz</v>
      </c>
      <c r="S194" s="17">
        <f t="shared" si="14"/>
        <v>1.37960339943343</v>
      </c>
      <c r="T194" s="9" t="str">
        <f t="array" ref="T194">_xlfn.IFS(AND(S194&gt;0,S194&lt;=0.05),"0 to 0.05",AND(S194&gt;0.05,S194&lt;=0.1),"0.05 to 0.1",AND(S194&gt;0.1,S194&lt;=0.2),"0.1 to 0.2",AND(S194&gt;0.2,S194&lt;=0.3),"0.2 to 0.3",AND(S194&gt;0.3,S194&lt;=0.4),"0.3 to 0.4",AND(S194&gt;0.4,S194&lt;=0.5),"0.4 to 0.5",AND(S194&gt;0.5,S194&lt;=0.75),"0.5 to 0.75",AND(S194&gt;0.75,S194&lt;=1),"0.75 to 1",AND(S194&gt;1,S194&lt;=2),"1 to 2",AND(S194&gt;2,S194&lt;=3),"2 to 3",AND(S194&gt;3,S194&lt;=4),"3 to 4",AND(S194&gt;4,S194&lt;=5),"4 to 5",AND(S194&gt;5,S194&lt;=10),"5 to 10",S194&gt;10,"10+")</f>
        <v>1 to 2</v>
      </c>
      <c r="U194" s="17"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 to 0.05</v>
      </c>
      <c r="V194" s="17">
        <f t="shared" si="12"/>
        <v>0.0481404378720106</v>
      </c>
      <c r="W194" s="17"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 to 0.05</v>
      </c>
      <c r="X194" s="17">
        <f t="shared" si="13"/>
        <v>0.0466555089426252</v>
      </c>
      <c r="Y194" s="9"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17">
        <f t="array" ref="Z194">_xlfn.IFS(AA194="oz",_xlfn.IFS(R194="oz",Q194,R194="fl oz",Q194*1.04,R194="ml",Q194*0.0338),AA194="fl oz",_xlfn.IFS(R194="oz",Q194/1.04,R194="fl oz",Q194,R194="ml",Q194*0.0338/1.04),AA194="ml",_xlfn.IFS(R194="oz",Q194/0.0338,R194="fl oz",Q194*1.04/0.0338,R194="ml",Q194))</f>
        <v>7.06</v>
      </c>
      <c r="AA194" s="9" t="str">
        <f>_xlfn.XLOOKUP($E194,'Copy of Raw Data'!$E:$E,'Copy of Raw Data'!AA:AA,"ERROR",0,1)</f>
        <v>oz</v>
      </c>
      <c r="AB194" s="9"/>
      <c r="AC194" s="9"/>
      <c r="AD194" s="9"/>
      <c r="AE194" s="9"/>
      <c r="AF194" s="9"/>
    </row>
    <row r="195" hidden="1" spans="1:32">
      <c r="A195" s="9" t="str">
        <f>_xlfn.XLOOKUP($E195,'Copy of Raw Data'!$E:$E,'Copy of Raw Data'!A:A,"ERROR",0,1)</f>
        <v>US</v>
      </c>
      <c r="B195" s="9" t="str">
        <f>_xlfn.XLOOKUP($E195,'Copy of Raw Data'!$E:$E,'Copy of Raw Data'!B:B,"ERROR",0,1)</f>
        <v>Hair Mousses</v>
      </c>
      <c r="C195" s="9" t="str">
        <f>_xlfn.XLOOKUP($E195,'Copy of Raw Data'!$E:$E,'Copy of Raw Data'!C:C,"ERROR",0,1)</f>
        <v>nexxus</v>
      </c>
      <c r="D195" s="9" t="str">
        <f>_xlfn.XLOOKUP($E195,'Copy of Raw Data'!$E:$E,'Copy of Raw Data'!D:D,"ERROR",0,1)</f>
        <v>www.amazon.com/dp/B001LFGDUY</v>
      </c>
      <c r="E195" s="9" t="s">
        <v>717</v>
      </c>
      <c r="F195" s="9" t="str">
        <f>_xlfn.XLOOKUP($E195,'Copy of Raw Data'!$E:$E,'Copy of Raw Data'!F:F,"ERROR",0,1)</f>
        <v>Nexxus Mousse Plus Volumizing Mousse Professional 2 Oz</v>
      </c>
      <c r="G195" s="9">
        <f>_xlfn.XLOOKUP($E195,'Copy of Raw Data'!$E:$E,'Copy of Raw Data'!G:G,"ERROR",0,1)</f>
        <v>486</v>
      </c>
      <c r="H195" s="9">
        <f>_xlfn.XLOOKUP($E195,'Copy of Raw Data'!$E:$E,'Copy of Raw Data'!H:H,"ERROR",0,1)</f>
        <v>5780.11</v>
      </c>
      <c r="I195" s="9">
        <f>_xlfn.XLOOKUP($E195,'Copy of Raw Data'!$E:$E,'Copy of Raw Data'!I:I,"ERROR",0,1)</f>
        <v>0.000236573915648326</v>
      </c>
      <c r="J195" s="9" t="str">
        <f>_xlfn.XLOOKUP($E195,'Copy of Raw Data'!$E:$E,'Copy of Raw Data'!J:J,"ERROR",0,1)</f>
        <v>No</v>
      </c>
      <c r="K195" s="15"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10 to 15</v>
      </c>
      <c r="L195" s="9">
        <f>_xlfn.XLOOKUP($E195,'Copy of Raw Data'!$E:$E,'Copy of Raw Data'!L:L,"ERROR",0,1)</f>
        <v>12.05</v>
      </c>
      <c r="M195" s="15"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10 to 15</v>
      </c>
      <c r="N195" s="9">
        <f>_xlfn.XLOOKUP($E195,'Copy of Raw Data'!$E:$E,'Copy of Raw Data'!N:N,"ERROR",0,1)</f>
        <v>13.59</v>
      </c>
      <c r="O195" s="15"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10% to 15%</v>
      </c>
      <c r="P195" s="16">
        <f t="shared" si="11"/>
        <v>0.113318616629875</v>
      </c>
      <c r="Q195" s="9">
        <f>_xlfn.XLOOKUP($E195,'Copy of Raw Data'!$E:$E,'Copy of Raw Data'!Q:Q,"ERROR",0,1)</f>
        <v>2</v>
      </c>
      <c r="R195" s="9" t="str">
        <f>_xlfn.XLOOKUP($E195,'Copy of Raw Data'!$E:$E,'Copy of Raw Data'!R:R,"ERROR",0,1)</f>
        <v>oz</v>
      </c>
      <c r="S195" s="17">
        <f t="shared" si="14"/>
        <v>6.025</v>
      </c>
      <c r="T195" s="9" t="str">
        <f t="array" ref="T195">_xlfn.IFS(AND(S195&gt;0,S195&lt;=0.05),"0 to 0.05",AND(S195&gt;0.05,S195&lt;=0.1),"0.05 to 0.1",AND(S195&gt;0.1,S195&lt;=0.2),"0.1 to 0.2",AND(S195&gt;0.2,S195&lt;=0.3),"0.2 to 0.3",AND(S195&gt;0.3,S195&lt;=0.4),"0.3 to 0.4",AND(S195&gt;0.4,S195&lt;=0.5),"0.4 to 0.5",AND(S195&gt;0.5,S195&lt;=0.75),"0.5 to 0.75",AND(S195&gt;0.75,S195&lt;=1),"0.75 to 1",AND(S195&gt;1,S195&lt;=2),"1 to 2",AND(S195&gt;2,S195&lt;=3),"2 to 3",AND(S195&gt;3,S195&lt;=4),"3 to 4",AND(S195&gt;4,S195&lt;=5),"4 to 5",AND(S195&gt;5,S195&lt;=10),"5 to 10",S195&gt;10,"10+")</f>
        <v>5 to 10</v>
      </c>
      <c r="U195" s="17"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0.2 to 0.3</v>
      </c>
      <c r="V195" s="17">
        <f t="shared" si="12"/>
        <v>0.229793709841055</v>
      </c>
      <c r="W195" s="17"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0.2 to 0.3</v>
      </c>
      <c r="X195" s="17">
        <f t="shared" si="13"/>
        <v>0.20375380453162</v>
      </c>
      <c r="Y195" s="9"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1 to 2</v>
      </c>
      <c r="Z195" s="17">
        <f t="array" ref="Z195">_xlfn.IFS(AA195="oz",_xlfn.IFS(R195="oz",Q195,R195="fl oz",Q195*1.04,R195="ml",Q195*0.0338),AA195="fl oz",_xlfn.IFS(R195="oz",Q195/1.04,R195="fl oz",Q195,R195="ml",Q195*0.0338/1.04),AA195="ml",_xlfn.IFS(R195="oz",Q195/0.0338,R195="fl oz",Q195*1.04/0.0338,R195="ml",Q195))</f>
        <v>2</v>
      </c>
      <c r="AA195" s="9" t="str">
        <f>_xlfn.XLOOKUP($E195,'Copy of Raw Data'!$E:$E,'Copy of Raw Data'!AA:AA,"ERROR",0,1)</f>
        <v>oz</v>
      </c>
      <c r="AB195" s="9"/>
      <c r="AC195" s="9"/>
      <c r="AD195" s="9"/>
      <c r="AE195" s="9"/>
      <c r="AF195" s="9"/>
    </row>
    <row r="196" hidden="1" spans="1:32">
      <c r="A196" s="9" t="str">
        <f>_xlfn.XLOOKUP($E196,'Copy of Raw Data'!$E:$E,'Copy of Raw Data'!A:A,"ERROR",0,1)</f>
        <v>US</v>
      </c>
      <c r="B196" s="9" t="str">
        <f>_xlfn.XLOOKUP($E196,'Copy of Raw Data'!$E:$E,'Copy of Raw Data'!B:B,"ERROR",0,1)</f>
        <v>Hair Mousses</v>
      </c>
      <c r="C196" s="9" t="str">
        <f>_xlfn.XLOOKUP($E196,'Copy of Raw Data'!$E:$E,'Copy of Raw Data'!C:C,"ERROR",0,1)</f>
        <v>L'Oreal Paris</v>
      </c>
      <c r="D196" s="9" t="str">
        <f>_xlfn.XLOOKUP($E196,'Copy of Raw Data'!$E:$E,'Copy of Raw Data'!D:D,"ERROR",0,1)</f>
        <v>www.amazon.com/dp/B0BPLQ41VS</v>
      </c>
      <c r="E196" s="9" t="s">
        <v>720</v>
      </c>
      <c r="F196" s="9" t="str">
        <f>_xlfn.XLOOKUP($E196,'Copy of Raw Data'!$E:$E,'Copy of Raw Data'!F:F,"ERROR",0,1)</f>
        <v>L'Oréal Paris Advanced Hairstyle CURVE IT Curl Elastic Mousse, 8.3 oz. (Pack of 2)</v>
      </c>
      <c r="G196" s="9">
        <f>_xlfn.XLOOKUP($E196,'Copy of Raw Data'!$E:$E,'Copy of Raw Data'!G:G,"ERROR",0,1)</f>
        <v>558</v>
      </c>
      <c r="H196" s="9">
        <f>_xlfn.XLOOKUP($E196,'Copy of Raw Data'!$E:$E,'Copy of Raw Data'!H:H,"ERROR",0,1)</f>
        <v>5564.54</v>
      </c>
      <c r="I196" s="9">
        <f>_xlfn.XLOOKUP($E196,'Copy of Raw Data'!$E:$E,'Copy of Raw Data'!I:I,"ERROR",0,1)</f>
        <v>0.000228127975088514</v>
      </c>
      <c r="J196" s="9" t="str">
        <f>_xlfn.XLOOKUP($E196,'Copy of Raw Data'!$E:$E,'Copy of Raw Data'!J:J,"ERROR",0,1)</f>
        <v>No</v>
      </c>
      <c r="K196" s="15"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5 to 10</v>
      </c>
      <c r="L196" s="9">
        <f>_xlfn.XLOOKUP($E196,'Copy of Raw Data'!$E:$E,'Copy of Raw Data'!L:L,"ERROR",0,1)</f>
        <v>9.98</v>
      </c>
      <c r="M196" s="15"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5 to 10</v>
      </c>
      <c r="N196" s="9">
        <f>_xlfn.XLOOKUP($E196,'Copy of Raw Data'!$E:$E,'Copy of Raw Data'!N:N,"ERROR",0,1)</f>
        <v>9.98</v>
      </c>
      <c r="O196" s="15"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6">
        <f t="shared" si="11"/>
        <v>0</v>
      </c>
      <c r="Q196" s="9">
        <f>_xlfn.XLOOKUP($E196,'Copy of Raw Data'!$E:$E,'Copy of Raw Data'!Q:Q,"ERROR",0,1)</f>
        <v>16.6</v>
      </c>
      <c r="R196" s="9" t="str">
        <f>_xlfn.XLOOKUP($E196,'Copy of Raw Data'!$E:$E,'Copy of Raw Data'!R:R,"ERROR",0,1)</f>
        <v>oz</v>
      </c>
      <c r="S196" s="17">
        <f t="shared" si="14"/>
        <v>0.601204819277108</v>
      </c>
      <c r="T196" s="9" t="str">
        <f t="array" ref="T196">_xlfn.IFS(AND(S196&gt;0,S196&lt;=0.05),"0 to 0.05",AND(S196&gt;0.05,S196&lt;=0.1),"0.05 to 0.1",AND(S196&gt;0.1,S196&lt;=0.2),"0.1 to 0.2",AND(S196&gt;0.2,S196&lt;=0.3),"0.2 to 0.3",AND(S196&gt;0.3,S196&lt;=0.4),"0.3 to 0.4",AND(S196&gt;0.4,S196&lt;=0.5),"0.4 to 0.5",AND(S196&gt;0.5,S196&lt;=0.75),"0.5 to 0.75",AND(S196&gt;0.75,S196&lt;=1),"0.75 to 1",AND(S196&gt;1,S196&lt;=2),"1 to 2",AND(S196&gt;2,S196&lt;=3),"2 to 3",AND(S196&gt;3,S196&lt;=4),"3 to 4",AND(S196&gt;4,S196&lt;=5),"4 to 5",AND(S196&gt;5,S196&lt;=10),"5 to 10",S196&gt;10,"10+")</f>
        <v>0.5 to 0.75</v>
      </c>
      <c r="U196" s="17"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7">
        <f t="shared" si="12"/>
        <v>0.0203315799552624</v>
      </c>
      <c r="W196" s="17"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7">
        <f t="shared" si="13"/>
        <v>0.0203315799552624</v>
      </c>
      <c r="Y196" s="9"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15 to 20</v>
      </c>
      <c r="Z196" s="17">
        <f t="array" ref="Z196">_xlfn.IFS(AA196="oz",_xlfn.IFS(R196="oz",Q196,R196="fl oz",Q196*1.04,R196="ml",Q196*0.0338),AA196="fl oz",_xlfn.IFS(R196="oz",Q196/1.04,R196="fl oz",Q196,R196="ml",Q196*0.0338/1.04),AA196="ml",_xlfn.IFS(R196="oz",Q196/0.0338,R196="fl oz",Q196*1.04/0.0338,R196="ml",Q196))</f>
        <v>16.6</v>
      </c>
      <c r="AA196" s="9" t="str">
        <f>_xlfn.XLOOKUP($E196,'Copy of Raw Data'!$E:$E,'Copy of Raw Data'!AA:AA,"ERROR",0,1)</f>
        <v>oz</v>
      </c>
      <c r="AB196" s="9"/>
      <c r="AC196" s="9"/>
      <c r="AD196" s="9"/>
      <c r="AE196" s="9"/>
      <c r="AF196" s="9"/>
    </row>
    <row r="197" hidden="1" spans="1:32">
      <c r="A197" s="9" t="str">
        <f>_xlfn.XLOOKUP($E197,'Copy of Raw Data'!$E:$E,'Copy of Raw Data'!A:A,"ERROR",0,1)</f>
        <v>US</v>
      </c>
      <c r="B197" s="9" t="str">
        <f>_xlfn.XLOOKUP($E197,'Copy of Raw Data'!$E:$E,'Copy of Raw Data'!B:B,"ERROR",0,1)</f>
        <v>Hair Mousses</v>
      </c>
      <c r="C197" s="9" t="str">
        <f>_xlfn.XLOOKUP($E197,'Copy of Raw Data'!$E:$E,'Copy of Raw Data'!C:C,"ERROR",0,1)</f>
        <v>Suave</v>
      </c>
      <c r="D197" s="9" t="str">
        <f>_xlfn.XLOOKUP($E197,'Copy of Raw Data'!$E:$E,'Copy of Raw Data'!D:D,"ERROR",0,1)</f>
        <v>www.amazon.com/dp/B0C4VV6DHS</v>
      </c>
      <c r="E197" s="9" t="s">
        <v>723</v>
      </c>
      <c r="F197" s="9" t="str">
        <f>_xlfn.XLOOKUP($E197,'Copy of Raw Data'!$E:$E,'Copy of Raw Data'!F:F,"ERROR",0,1)</f>
        <v>Suave Max Hold Hair Mousse - Vitamin-Enriched Styling Mousse for Hair Volume, Body, and Lift, Volumizing Hair Products, 9 Oz (Pack of 2)</v>
      </c>
      <c r="G197" s="9">
        <f>_xlfn.XLOOKUP($E197,'Copy of Raw Data'!$E:$E,'Copy of Raw Data'!G:G,"ERROR",0,1)</f>
        <v>365</v>
      </c>
      <c r="H197" s="9">
        <f>_xlfn.XLOOKUP($E197,'Copy of Raw Data'!$E:$E,'Copy of Raw Data'!H:H,"ERROR",0,1)</f>
        <v>5365.88</v>
      </c>
      <c r="I197" s="9">
        <f>_xlfn.XLOOKUP($E197,'Copy of Raw Data'!$E:$E,'Copy of Raw Data'!I:I,"ERROR",0,1)</f>
        <v>0.000220238549991946</v>
      </c>
      <c r="J197" s="9" t="str">
        <f>_xlfn.XLOOKUP($E197,'Copy of Raw Data'!$E:$E,'Copy of Raw Data'!J:J,"ERROR",0,1)</f>
        <v>No</v>
      </c>
      <c r="K197" s="15"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10 to 15</v>
      </c>
      <c r="L197" s="9">
        <f>_xlfn.XLOOKUP($E197,'Copy of Raw Data'!$E:$E,'Copy of Raw Data'!L:L,"ERROR",0,1)</f>
        <v>14.71</v>
      </c>
      <c r="M197" s="15"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10 to 15</v>
      </c>
      <c r="N197" s="9">
        <f>_xlfn.XLOOKUP($E197,'Copy of Raw Data'!$E:$E,'Copy of Raw Data'!N:N,"ERROR",0,1)</f>
        <v>14.71</v>
      </c>
      <c r="O197" s="15"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6">
        <f t="shared" ref="P197:P260" si="15">(N197-L197)/N197</f>
        <v>0</v>
      </c>
      <c r="Q197" s="9">
        <f>_xlfn.XLOOKUP($E197,'Copy of Raw Data'!$E:$E,'Copy of Raw Data'!Q:Q,"ERROR",0,1)</f>
        <v>18</v>
      </c>
      <c r="R197" s="9" t="str">
        <f>_xlfn.XLOOKUP($E197,'Copy of Raw Data'!$E:$E,'Copy of Raw Data'!R:R,"ERROR",0,1)</f>
        <v>oz</v>
      </c>
      <c r="S197" s="17">
        <f t="shared" si="14"/>
        <v>0.817222222222222</v>
      </c>
      <c r="T197" s="9" t="str">
        <f t="array" ref="T197">_xlfn.IFS(AND(S197&gt;0,S197&lt;=0.05),"0 to 0.05",AND(S197&gt;0.05,S197&lt;=0.1),"0.05 to 0.1",AND(S197&gt;0.1,S197&lt;=0.2),"0.1 to 0.2",AND(S197&gt;0.2,S197&lt;=0.3),"0.2 to 0.3",AND(S197&gt;0.3,S197&lt;=0.4),"0.3 to 0.4",AND(S197&gt;0.4,S197&lt;=0.5),"0.4 to 0.5",AND(S197&gt;0.5,S197&lt;=0.75),"0.5 to 0.75",AND(S197&gt;0.75,S197&lt;=1),"0.75 to 1",AND(S197&gt;1,S197&lt;=2),"1 to 2",AND(S197&gt;2,S197&lt;=3),"2 to 3",AND(S197&gt;3,S197&lt;=4),"3 to 4",AND(S197&gt;4,S197&lt;=5),"4 to 5",AND(S197&gt;5,S197&lt;=10),"5 to 10",S197&gt;10,"10+")</f>
        <v>0.75 to 1</v>
      </c>
      <c r="U197" s="17"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 to 0.05</v>
      </c>
      <c r="V197" s="17">
        <f t="shared" ref="V197:V260" si="16">N197/($Z197*29.57)</f>
        <v>0.0276368691992635</v>
      </c>
      <c r="W197" s="17"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 to 0.05</v>
      </c>
      <c r="X197" s="17">
        <f t="shared" ref="X197:X260" si="17">L197/($Z197*29.57)</f>
        <v>0.0276368691992635</v>
      </c>
      <c r="Y197" s="9"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15 to 20</v>
      </c>
      <c r="Z197" s="17">
        <f t="array" ref="Z197">_xlfn.IFS(AA197="oz",_xlfn.IFS(R197="oz",Q197,R197="fl oz",Q197*1.04,R197="ml",Q197*0.0338),AA197="fl oz",_xlfn.IFS(R197="oz",Q197/1.04,R197="fl oz",Q197,R197="ml",Q197*0.0338/1.04),AA197="ml",_xlfn.IFS(R197="oz",Q197/0.0338,R197="fl oz",Q197*1.04/0.0338,R197="ml",Q197))</f>
        <v>18</v>
      </c>
      <c r="AA197" s="9" t="str">
        <f>_xlfn.XLOOKUP($E197,'Copy of Raw Data'!$E:$E,'Copy of Raw Data'!AA:AA,"ERROR",0,1)</f>
        <v>oz</v>
      </c>
      <c r="AB197" s="9"/>
      <c r="AC197" s="9"/>
      <c r="AD197" s="9"/>
      <c r="AE197" s="9"/>
      <c r="AF197" s="9"/>
    </row>
    <row r="198" hidden="1" spans="1:32">
      <c r="A198" s="9" t="str">
        <f>_xlfn.XLOOKUP($E198,'Copy of Raw Data'!$E:$E,'Copy of Raw Data'!A:A,"ERROR",0,1)</f>
        <v>US</v>
      </c>
      <c r="B198" s="9" t="str">
        <f>_xlfn.XLOOKUP($E198,'Copy of Raw Data'!$E:$E,'Copy of Raw Data'!B:B,"ERROR",0,1)</f>
        <v>Hair Mousses</v>
      </c>
      <c r="C198" s="9" t="str">
        <f>_xlfn.XLOOKUP($E198,'Copy of Raw Data'!$E:$E,'Copy of Raw Data'!C:C,"ERROR",0,1)</f>
        <v>roux</v>
      </c>
      <c r="D198" s="9" t="str">
        <f>_xlfn.XLOOKUP($E198,'Copy of Raw Data'!$E:$E,'Copy of Raw Data'!D:D,"ERROR",0,1)</f>
        <v>www.amazon.com/dp/B00317E64U</v>
      </c>
      <c r="E198" s="9" t="s">
        <v>726</v>
      </c>
      <c r="F198" s="9" t="str">
        <f>_xlfn.XLOOKUP($E198,'Copy of Raw Data'!$E:$E,'Copy of Raw Data'!F:F,"ERROR",0,1)</f>
        <v>Roux Fanci-Full Instant Color Mousse Brightens Grays &amp; Tones Brassiness, 52 White Minx, 6 Fl Oz (Pack of 1)</v>
      </c>
      <c r="G198" s="9">
        <f>_xlfn.XLOOKUP($E198,'Copy of Raw Data'!$E:$E,'Copy of Raw Data'!G:G,"ERROR",0,1)</f>
        <v>330</v>
      </c>
      <c r="H198" s="9">
        <f>_xlfn.XLOOKUP($E198,'Copy of Raw Data'!$E:$E,'Copy of Raw Data'!H:H,"ERROR",0,1)</f>
        <v>5180.31</v>
      </c>
      <c r="I198" s="9">
        <f>_xlfn.XLOOKUP($E198,'Copy of Raw Data'!$E:$E,'Copy of Raw Data'!I:I,"ERROR",0,1)</f>
        <v>0.000207746499681417</v>
      </c>
      <c r="J198" s="9" t="str">
        <f>_xlfn.XLOOKUP($E198,'Copy of Raw Data'!$E:$E,'Copy of Raw Data'!J:J,"ERROR",0,1)</f>
        <v>No</v>
      </c>
      <c r="K198" s="15"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15 to 20</v>
      </c>
      <c r="L198" s="9">
        <f>_xlfn.XLOOKUP($E198,'Copy of Raw Data'!$E:$E,'Copy of Raw Data'!L:L,"ERROR",0,1)</f>
        <v>15.47</v>
      </c>
      <c r="M198" s="15"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15 to 20</v>
      </c>
      <c r="N198" s="9">
        <f>_xlfn.XLOOKUP($E198,'Copy of Raw Data'!$E:$E,'Copy of Raw Data'!N:N,"ERROR",0,1)</f>
        <v>15.47</v>
      </c>
      <c r="O198" s="15"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6">
        <f t="shared" si="15"/>
        <v>0</v>
      </c>
      <c r="Q198" s="9">
        <f>_xlfn.XLOOKUP($E198,'Copy of Raw Data'!$E:$E,'Copy of Raw Data'!Q:Q,"ERROR",0,1)</f>
        <v>6</v>
      </c>
      <c r="R198" s="9" t="str">
        <f>_xlfn.XLOOKUP($E198,'Copy of Raw Data'!$E:$E,'Copy of Raw Data'!R:R,"ERROR",0,1)</f>
        <v>fl oz</v>
      </c>
      <c r="S198" s="17">
        <f t="shared" si="14"/>
        <v>2.47916666666667</v>
      </c>
      <c r="T198" s="9" t="str">
        <f t="array" ref="T198">_xlfn.IFS(AND(S198&gt;0,S198&lt;=0.05),"0 to 0.05",AND(S198&gt;0.05,S198&lt;=0.1),"0.05 to 0.1",AND(S198&gt;0.1,S198&lt;=0.2),"0.1 to 0.2",AND(S198&gt;0.2,S198&lt;=0.3),"0.2 to 0.3",AND(S198&gt;0.3,S198&lt;=0.4),"0.3 to 0.4",AND(S198&gt;0.4,S198&lt;=0.5),"0.4 to 0.5",AND(S198&gt;0.5,S198&lt;=0.75),"0.5 to 0.75",AND(S198&gt;0.75,S198&lt;=1),"0.75 to 1",AND(S198&gt;1,S198&lt;=2),"1 to 2",AND(S198&gt;2,S198&lt;=3),"2 to 3",AND(S198&gt;3,S198&lt;=4),"3 to 4",AND(S198&gt;4,S198&lt;=5),"4 to 5",AND(S198&gt;5,S198&lt;=10),"5 to 10",S198&gt;10,"10+")</f>
        <v>2 to 3</v>
      </c>
      <c r="U198" s="17"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0.05 to 0.1</v>
      </c>
      <c r="V198" s="17">
        <f t="shared" si="16"/>
        <v>0.0838406042159847</v>
      </c>
      <c r="W198" s="17"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0.05 to 0.1</v>
      </c>
      <c r="X198" s="17">
        <f t="shared" si="17"/>
        <v>0.0838406042159847</v>
      </c>
      <c r="Y198" s="9"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6 to 8</v>
      </c>
      <c r="Z198" s="17">
        <f t="array" ref="Z198">_xlfn.IFS(AA198="oz",_xlfn.IFS(R198="oz",Q198,R198="fl oz",Q198*1.04,R198="ml",Q198*0.0338),AA198="fl oz",_xlfn.IFS(R198="oz",Q198/1.04,R198="fl oz",Q198,R198="ml",Q198*0.0338/1.04),AA198="ml",_xlfn.IFS(R198="oz",Q198/0.0338,R198="fl oz",Q198*1.04/0.0338,R198="ml",Q198))</f>
        <v>6.24</v>
      </c>
      <c r="AA198" s="9" t="str">
        <f>_xlfn.XLOOKUP($E198,'Copy of Raw Data'!$E:$E,'Copy of Raw Data'!AA:AA,"ERROR",0,1)</f>
        <v>oz</v>
      </c>
      <c r="AB198" s="9"/>
      <c r="AC198" s="9"/>
      <c r="AD198" s="9"/>
      <c r="AE198" s="9"/>
      <c r="AF198" s="9"/>
    </row>
    <row r="199" hidden="1" spans="1:32">
      <c r="A199" s="9" t="str">
        <f>_xlfn.XLOOKUP($E199,'Copy of Raw Data'!$E:$E,'Copy of Raw Data'!A:A,"ERROR",0,1)</f>
        <v>US</v>
      </c>
      <c r="B199" s="9" t="str">
        <f>_xlfn.XLOOKUP($E199,'Copy of Raw Data'!$E:$E,'Copy of Raw Data'!B:B,"ERROR",0,1)</f>
        <v>Hair Mousses</v>
      </c>
      <c r="C199" s="9" t="str">
        <f>_xlfn.XLOOKUP($E199,'Copy of Raw Data'!$E:$E,'Copy of Raw Data'!C:C,"ERROR",0,1)</f>
        <v>California Baby</v>
      </c>
      <c r="D199" s="9" t="str">
        <f>_xlfn.XLOOKUP($E199,'Copy of Raw Data'!$E:$E,'Copy of Raw Data'!D:D,"ERROR",0,1)</f>
        <v>www.amazon.com/dp/B007QVCLYO</v>
      </c>
      <c r="E199" s="9" t="s">
        <v>730</v>
      </c>
      <c r="F199" s="9" t="str">
        <f>_xlfn.XLOOKUP($E199,'Copy of Raw Data'!$E:$E,'Copy of Raw Data'!F:F,"ERROR",0,1)</f>
        <v>California Baby Overtired &amp; Cranky Jelly Mousse | Hair Gel For Kids | Medium-Hold | Plant-Based | Allergy Friendly | Non-Sticky Baby Hair Gel | 82 g / 2.9 oz.</v>
      </c>
      <c r="G199" s="9">
        <f>_xlfn.XLOOKUP($E199,'Copy of Raw Data'!$E:$E,'Copy of Raw Data'!G:G,"ERROR",0,1)</f>
        <v>326</v>
      </c>
      <c r="H199" s="9">
        <f>_xlfn.XLOOKUP($E199,'Copy of Raw Data'!$E:$E,'Copy of Raw Data'!H:H,"ERROR",0,1)</f>
        <v>4886.48</v>
      </c>
      <c r="I199" s="9">
        <f>_xlfn.XLOOKUP($E199,'Copy of Raw Data'!$E:$E,'Copy of Raw Data'!I:I,"ERROR",0,1)</f>
        <v>0.00020656502032897</v>
      </c>
      <c r="J199" s="9" t="str">
        <f>_xlfn.XLOOKUP($E199,'Copy of Raw Data'!$E:$E,'Copy of Raw Data'!J:J,"ERROR",0,1)</f>
        <v>No</v>
      </c>
      <c r="K199" s="15"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10 to 15</v>
      </c>
      <c r="L199" s="9">
        <f>_xlfn.XLOOKUP($E199,'Copy of Raw Data'!$E:$E,'Copy of Raw Data'!L:L,"ERROR",0,1)</f>
        <v>14.99</v>
      </c>
      <c r="M199" s="15"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10 to 15</v>
      </c>
      <c r="N199" s="9">
        <f>_xlfn.XLOOKUP($E199,'Copy of Raw Data'!$E:$E,'Copy of Raw Data'!N:N,"ERROR",0,1)</f>
        <v>14.99</v>
      </c>
      <c r="O199" s="15"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No Discount</v>
      </c>
      <c r="P199" s="16">
        <f t="shared" si="15"/>
        <v>0</v>
      </c>
      <c r="Q199" s="9">
        <f>_xlfn.XLOOKUP($E199,'Copy of Raw Data'!$E:$E,'Copy of Raw Data'!Q:Q,"ERROR",0,1)</f>
        <v>85</v>
      </c>
      <c r="R199" s="9" t="str">
        <f>_xlfn.XLOOKUP($E199,'Copy of Raw Data'!$E:$E,'Copy of Raw Data'!R:R,"ERROR",0,1)</f>
        <v>ml</v>
      </c>
      <c r="S199" s="17">
        <f t="shared" si="14"/>
        <v>5.21754263835712</v>
      </c>
      <c r="T199" s="9" t="str">
        <f t="array" ref="T199">_xlfn.IFS(AND(S199&gt;0,S199&lt;=0.05),"0 to 0.05",AND(S199&gt;0.05,S199&lt;=0.1),"0.05 to 0.1",AND(S199&gt;0.1,S199&lt;=0.2),"0.1 to 0.2",AND(S199&gt;0.2,S199&lt;=0.3),"0.2 to 0.3",AND(S199&gt;0.3,S199&lt;=0.4),"0.3 to 0.4",AND(S199&gt;0.4,S199&lt;=0.5),"0.4 to 0.5",AND(S199&gt;0.5,S199&lt;=0.75),"0.5 to 0.75",AND(S199&gt;0.75,S199&lt;=1),"0.75 to 1",AND(S199&gt;1,S199&lt;=2),"1 to 2",AND(S199&gt;2,S199&lt;=3),"2 to 3",AND(S199&gt;3,S199&lt;=4),"3 to 4",AND(S199&gt;4,S199&lt;=5),"4 to 5",AND(S199&gt;5,S199&lt;=10),"5 to 10",S199&gt;10,"10+")</f>
        <v>5 to 10</v>
      </c>
      <c r="U199" s="17"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0.1 to 0.2</v>
      </c>
      <c r="V199" s="17">
        <f t="shared" si="16"/>
        <v>0.176447163962026</v>
      </c>
      <c r="W199" s="17"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0.1 to 0.2</v>
      </c>
      <c r="X199" s="17">
        <f t="shared" si="17"/>
        <v>0.176447163962026</v>
      </c>
      <c r="Y199" s="9"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2 to 4</v>
      </c>
      <c r="Z199" s="17">
        <f t="array" ref="Z199">_xlfn.IFS(AA199="oz",_xlfn.IFS(R199="oz",Q199,R199="fl oz",Q199*1.04,R199="ml",Q199*0.0338),AA199="fl oz",_xlfn.IFS(R199="oz",Q199/1.04,R199="fl oz",Q199,R199="ml",Q199*0.0338/1.04),AA199="ml",_xlfn.IFS(R199="oz",Q199/0.0338,R199="fl oz",Q199*1.04/0.0338,R199="ml",Q199))</f>
        <v>2.873</v>
      </c>
      <c r="AA199" s="9" t="str">
        <f>_xlfn.XLOOKUP($E199,'Copy of Raw Data'!$E:$E,'Copy of Raw Data'!AA:AA,"ERROR",0,1)</f>
        <v>oz</v>
      </c>
      <c r="AB199" s="9"/>
      <c r="AC199" s="9"/>
      <c r="AD199" s="9"/>
      <c r="AE199" s="9"/>
      <c r="AF199" s="9"/>
    </row>
    <row r="200" hidden="1" spans="1:32">
      <c r="A200" s="9" t="str">
        <f>_xlfn.XLOOKUP($E200,'Copy of Raw Data'!$E:$E,'Copy of Raw Data'!A:A,"ERROR",0,1)</f>
        <v>US</v>
      </c>
      <c r="B200" s="9" t="str">
        <f>_xlfn.XLOOKUP($E200,'Copy of Raw Data'!$E:$E,'Copy of Raw Data'!B:B,"ERROR",0,1)</f>
        <v>Hair Mousses</v>
      </c>
      <c r="C200" s="9" t="str">
        <f>_xlfn.XLOOKUP($E200,'Copy of Raw Data'!$E:$E,'Copy of Raw Data'!C:C,"ERROR",0,1)</f>
        <v>goiple</v>
      </c>
      <c r="D200" s="9" t="str">
        <f>_xlfn.XLOOKUP($E200,'Copy of Raw Data'!$E:$E,'Copy of Raw Data'!D:D,"ERROR",0,1)</f>
        <v>www.amazon.com/dp/B0C3GH9TGY</v>
      </c>
      <c r="E200" s="9" t="s">
        <v>734</v>
      </c>
      <c r="F200" s="9" t="str">
        <f>_xlfn.XLOOKUP($E200,'Copy of Raw Data'!$E:$E,'Copy of Raw Data'!F:F,"ERROR",0,1)</f>
        <v>Braid Mousse Hair Braiding Mousse for Braids Twist, Locs, No Flake Extra Hold High Shine and Moisturizes, Frizz Control, High Shine, Lightweight Easy to Apply with Leopard Silky Du-rag 8.4 fl oz</v>
      </c>
      <c r="G200" s="9">
        <f>_xlfn.XLOOKUP($E200,'Copy of Raw Data'!$E:$E,'Copy of Raw Data'!G:G,"ERROR",0,1)</f>
        <v>503</v>
      </c>
      <c r="H200" s="9">
        <f>_xlfn.XLOOKUP($E200,'Copy of Raw Data'!$E:$E,'Copy of Raw Data'!H:H,"ERROR",0,1)</f>
        <v>4858.69</v>
      </c>
      <c r="I200" s="9">
        <f>_xlfn.XLOOKUP($E200,'Copy of Raw Data'!$E:$E,'Copy of Raw Data'!I:I,"ERROR",0,1)</f>
        <v>0.000206371579125169</v>
      </c>
      <c r="J200" s="9" t="str">
        <f>_xlfn.XLOOKUP($E200,'Copy of Raw Data'!$E:$E,'Copy of Raw Data'!J:J,"ERROR",0,1)</f>
        <v>No</v>
      </c>
      <c r="K200" s="15"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5 to 10</v>
      </c>
      <c r="L200" s="9">
        <f>_xlfn.XLOOKUP($E200,'Copy of Raw Data'!$E:$E,'Copy of Raw Data'!L:L,"ERROR",0,1)</f>
        <v>9.66</v>
      </c>
      <c r="M200" s="15"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10 to 15</v>
      </c>
      <c r="N200" s="9">
        <f>_xlfn.XLOOKUP($E200,'Copy of Raw Data'!$E:$E,'Copy of Raw Data'!N:N,"ERROR",0,1)</f>
        <v>10.89</v>
      </c>
      <c r="O200" s="15"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10% to 15%</v>
      </c>
      <c r="P200" s="16">
        <f t="shared" si="15"/>
        <v>0.112947658402204</v>
      </c>
      <c r="Q200" s="9">
        <f>_xlfn.XLOOKUP($E200,'Copy of Raw Data'!$E:$E,'Copy of Raw Data'!Q:Q,"ERROR",0,1)</f>
        <v>8.4</v>
      </c>
      <c r="R200" s="9" t="str">
        <f>_xlfn.XLOOKUP($E200,'Copy of Raw Data'!$E:$E,'Copy of Raw Data'!R:R,"ERROR",0,1)</f>
        <v>fl oz</v>
      </c>
      <c r="S200" s="17">
        <f t="shared" si="14"/>
        <v>1.10576923076923</v>
      </c>
      <c r="T200" s="9" t="str">
        <f t="array" ref="T200">_xlfn.IFS(AND(S200&gt;0,S200&lt;=0.05),"0 to 0.05",AND(S200&gt;0.05,S200&lt;=0.1),"0.05 to 0.1",AND(S200&gt;0.1,S200&lt;=0.2),"0.1 to 0.2",AND(S200&gt;0.2,S200&lt;=0.3),"0.2 to 0.3",AND(S200&gt;0.3,S200&lt;=0.4),"0.3 to 0.4",AND(S200&gt;0.4,S200&lt;=0.5),"0.4 to 0.5",AND(S200&gt;0.5,S200&lt;=0.75),"0.5 to 0.75",AND(S200&gt;0.75,S200&lt;=1),"0.75 to 1",AND(S200&gt;1,S200&lt;=2),"1 to 2",AND(S200&gt;2,S200&lt;=3),"2 to 3",AND(S200&gt;3,S200&lt;=4),"3 to 4",AND(S200&gt;4,S200&lt;=5),"4 to 5",AND(S200&gt;5,S200&lt;=10),"5 to 10",S200&gt;10,"10+")</f>
        <v>1 to 2</v>
      </c>
      <c r="U200" s="17"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 to 0.05</v>
      </c>
      <c r="V200" s="17">
        <f t="shared" si="16"/>
        <v>0.0421564401104476</v>
      </c>
      <c r="W200" s="17"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 to 0.05</v>
      </c>
      <c r="X200" s="17">
        <f t="shared" si="17"/>
        <v>0.0373949689133998</v>
      </c>
      <c r="Y200" s="9"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8 to 10</v>
      </c>
      <c r="Z200" s="17">
        <f t="array" ref="Z200">_xlfn.IFS(AA200="oz",_xlfn.IFS(R200="oz",Q200,R200="fl oz",Q200*1.04,R200="ml",Q200*0.0338),AA200="fl oz",_xlfn.IFS(R200="oz",Q200/1.04,R200="fl oz",Q200,R200="ml",Q200*0.0338/1.04),AA200="ml",_xlfn.IFS(R200="oz",Q200/0.0338,R200="fl oz",Q200*1.04/0.0338,R200="ml",Q200))</f>
        <v>8.736</v>
      </c>
      <c r="AA200" s="9" t="str">
        <f>_xlfn.XLOOKUP($E200,'Copy of Raw Data'!$E:$E,'Copy of Raw Data'!AA:AA,"ERROR",0,1)</f>
        <v>oz</v>
      </c>
      <c r="AB200" s="9"/>
      <c r="AC200" s="9"/>
      <c r="AD200" s="9"/>
      <c r="AE200" s="9"/>
      <c r="AF200" s="9"/>
    </row>
    <row r="201" hidden="1" spans="1:32">
      <c r="A201" s="9" t="str">
        <f>_xlfn.XLOOKUP($E201,'Copy of Raw Data'!$E:$E,'Copy of Raw Data'!A:A,"ERROR",0,1)</f>
        <v>US</v>
      </c>
      <c r="B201" s="9" t="str">
        <f>_xlfn.XLOOKUP($E201,'Copy of Raw Data'!$E:$E,'Copy of Raw Data'!B:B,"ERROR",0,1)</f>
        <v>Hair Mousses</v>
      </c>
      <c r="C201" s="9" t="str">
        <f>_xlfn.XLOOKUP($E201,'Copy of Raw Data'!$E:$E,'Copy of Raw Data'!C:C,"ERROR",0,1)</f>
        <v>goiple</v>
      </c>
      <c r="D201" s="9" t="str">
        <f>_xlfn.XLOOKUP($E201,'Copy of Raw Data'!$E:$E,'Copy of Raw Data'!D:D,"ERROR",0,1)</f>
        <v>www.amazon.com/dp/B0BVQSVXYD</v>
      </c>
      <c r="E201" s="9" t="s">
        <v>737</v>
      </c>
      <c r="F201" s="9" t="str">
        <f>_xlfn.XLOOKUP($E201,'Copy of Raw Data'!$E:$E,'Copy of Raw Data'!F:F,"ERROR",0,1)</f>
        <v>Lace Tint Melting Hair Mousse, 6.8 fl oz Lace Tint Mousse for Women Hair Wigs Lace Wigs Toupees and Hairpieces Natural Finishing Lace Color, Lace Tint Mousse for Wigs Melts Lace Foam Tint (Dark Brown)</v>
      </c>
      <c r="G201" s="9">
        <f>_xlfn.XLOOKUP($E201,'Copy of Raw Data'!$E:$E,'Copy of Raw Data'!G:G,"ERROR",0,1)</f>
        <v>540</v>
      </c>
      <c r="H201" s="9">
        <f>_xlfn.XLOOKUP($E201,'Copy of Raw Data'!$E:$E,'Copy of Raw Data'!H:H,"ERROR",0,1)</f>
        <v>4854.14</v>
      </c>
      <c r="I201" s="9">
        <f>_xlfn.XLOOKUP($E201,'Copy of Raw Data'!$E:$E,'Copy of Raw Data'!I:I,"ERROR",0,1)</f>
        <v>0.000193801302042114</v>
      </c>
      <c r="J201" s="9" t="str">
        <f>_xlfn.XLOOKUP($E201,'Copy of Raw Data'!$E:$E,'Copy of Raw Data'!J:J,"ERROR",0,1)</f>
        <v>No</v>
      </c>
      <c r="K201" s="15"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5 to 10</v>
      </c>
      <c r="L201" s="9">
        <f>_xlfn.XLOOKUP($E201,'Copy of Raw Data'!$E:$E,'Copy of Raw Data'!L:L,"ERROR",0,1)</f>
        <v>8.99</v>
      </c>
      <c r="M201" s="15"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5 to 10</v>
      </c>
      <c r="N201" s="9">
        <f>_xlfn.XLOOKUP($E201,'Copy of Raw Data'!$E:$E,'Copy of Raw Data'!N:N,"ERROR",0,1)</f>
        <v>8.99</v>
      </c>
      <c r="O201" s="15"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No Discount</v>
      </c>
      <c r="P201" s="16">
        <f t="shared" si="15"/>
        <v>0</v>
      </c>
      <c r="Q201" s="9">
        <f>_xlfn.XLOOKUP($E201,'Copy of Raw Data'!$E:$E,'Copy of Raw Data'!Q:Q,"ERROR",0,1)</f>
        <v>6.8</v>
      </c>
      <c r="R201" s="9" t="str">
        <f>_xlfn.XLOOKUP($E201,'Copy of Raw Data'!$E:$E,'Copy of Raw Data'!R:R,"ERROR",0,1)</f>
        <v>fl oz</v>
      </c>
      <c r="S201" s="17">
        <f t="shared" si="14"/>
        <v>1.27121040723982</v>
      </c>
      <c r="T201" s="9" t="str">
        <f t="array" ref="T201">_xlfn.IFS(AND(S201&gt;0,S201&lt;=0.05),"0 to 0.05",AND(S201&gt;0.05,S201&lt;=0.1),"0.05 to 0.1",AND(S201&gt;0.1,S201&lt;=0.2),"0.1 to 0.2",AND(S201&gt;0.2,S201&lt;=0.3),"0.2 to 0.3",AND(S201&gt;0.3,S201&lt;=0.4),"0.3 to 0.4",AND(S201&gt;0.4,S201&lt;=0.5),"0.4 to 0.5",AND(S201&gt;0.5,S201&lt;=0.75),"0.5 to 0.75",AND(S201&gt;0.75,S201&lt;=1),"0.75 to 1",AND(S201&gt;1,S201&lt;=2),"1 to 2",AND(S201&gt;2,S201&lt;=3),"2 to 3",AND(S201&gt;3,S201&lt;=4),"3 to 4",AND(S201&gt;4,S201&lt;=5),"4 to 5",AND(S201&gt;5,S201&lt;=10),"5 to 10",S201&gt;10,"10+")</f>
        <v>1 to 2</v>
      </c>
      <c r="U201" s="17"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 to 0.05</v>
      </c>
      <c r="V201" s="17">
        <f t="shared" si="16"/>
        <v>0.0429898683544071</v>
      </c>
      <c r="W201" s="17"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 to 0.05</v>
      </c>
      <c r="X201" s="17">
        <f t="shared" si="17"/>
        <v>0.0429898683544071</v>
      </c>
      <c r="Y201" s="9"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6 to 8</v>
      </c>
      <c r="Z201" s="17">
        <f t="array" ref="Z201">_xlfn.IFS(AA201="oz",_xlfn.IFS(R201="oz",Q201,R201="fl oz",Q201*1.04,R201="ml",Q201*0.0338),AA201="fl oz",_xlfn.IFS(R201="oz",Q201/1.04,R201="fl oz",Q201,R201="ml",Q201*0.0338/1.04),AA201="ml",_xlfn.IFS(R201="oz",Q201/0.0338,R201="fl oz",Q201*1.04/0.0338,R201="ml",Q201))</f>
        <v>7.072</v>
      </c>
      <c r="AA201" s="9" t="str">
        <f>_xlfn.XLOOKUP($E201,'Copy of Raw Data'!$E:$E,'Copy of Raw Data'!AA:AA,"ERROR",0,1)</f>
        <v>oz</v>
      </c>
      <c r="AB201" s="9"/>
      <c r="AC201" s="9"/>
      <c r="AD201" s="9"/>
      <c r="AE201" s="9"/>
      <c r="AF201" s="9"/>
    </row>
    <row r="202" hidden="1" spans="1:32">
      <c r="A202" s="9" t="str">
        <f>_xlfn.XLOOKUP($E202,'Copy of Raw Data'!$E:$E,'Copy of Raw Data'!A:A,"ERROR",0,1)</f>
        <v>US</v>
      </c>
      <c r="B202" s="9" t="str">
        <f>_xlfn.XLOOKUP($E202,'Copy of Raw Data'!$E:$E,'Copy of Raw Data'!B:B,"ERROR",0,1)</f>
        <v>Hair Mousses</v>
      </c>
      <c r="C202" s="9" t="str">
        <f>_xlfn.XLOOKUP($E202,'Copy of Raw Data'!$E:$E,'Copy of Raw Data'!C:C,"ERROR",0,1)</f>
        <v>Man Arden</v>
      </c>
      <c r="D202" s="9" t="str">
        <f>_xlfn.XLOOKUP($E202,'Copy of Raw Data'!$E:$E,'Copy of Raw Data'!D:D,"ERROR",0,1)</f>
        <v>www.amazon.com/dp/B07DKY51ND</v>
      </c>
      <c r="E202" s="9" t="s">
        <v>741</v>
      </c>
      <c r="F202" s="9" t="str">
        <f>_xlfn.XLOOKUP($E202,'Copy of Raw Data'!$E:$E,'Copy of Raw Data'!F:F,"ERROR",0,1)</f>
        <v>Goldwell Stylesign Ultra Volume Top Whip</v>
      </c>
      <c r="G202" s="9">
        <f>_xlfn.XLOOKUP($E202,'Copy of Raw Data'!$E:$E,'Copy of Raw Data'!G:G,"ERROR",0,1)</f>
        <v>501</v>
      </c>
      <c r="H202" s="9">
        <f>_xlfn.XLOOKUP($E202,'Copy of Raw Data'!$E:$E,'Copy of Raw Data'!H:H,"ERROR",0,1)</f>
        <v>4558.47</v>
      </c>
      <c r="I202" s="9">
        <f>_xlfn.XLOOKUP($E202,'Copy of Raw Data'!$E:$E,'Copy of Raw Data'!I:I,"ERROR",0,1)</f>
        <v>0.000192634702782267</v>
      </c>
      <c r="J202" s="9" t="str">
        <f>_xlfn.XLOOKUP($E202,'Copy of Raw Data'!$E:$E,'Copy of Raw Data'!J:J,"ERROR",0,1)</f>
        <v>No</v>
      </c>
      <c r="K202" s="15"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5 to 10</v>
      </c>
      <c r="L202" s="9">
        <f>_xlfn.XLOOKUP($E202,'Copy of Raw Data'!$E:$E,'Copy of Raw Data'!L:L,"ERROR",0,1)</f>
        <v>9.1</v>
      </c>
      <c r="M202" s="15"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5 to 10</v>
      </c>
      <c r="N202" s="9">
        <f>_xlfn.XLOOKUP($E202,'Copy of Raw Data'!$E:$E,'Copy of Raw Data'!N:N,"ERROR",0,1)</f>
        <v>9.1</v>
      </c>
      <c r="O202" s="15"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No Discount</v>
      </c>
      <c r="P202" s="16">
        <f t="shared" si="15"/>
        <v>0</v>
      </c>
      <c r="Q202" s="9">
        <f>_xlfn.XLOOKUP($E202,'Copy of Raw Data'!$E:$E,'Copy of Raw Data'!Q:Q,"ERROR",0,1)</f>
        <v>0</v>
      </c>
      <c r="R202" s="9">
        <f>_xlfn.XLOOKUP($E202,'Copy of Raw Data'!$E:$E,'Copy of Raw Data'!R:R,"ERROR",0,1)</f>
        <v>0</v>
      </c>
      <c r="S202" s="17" t="e">
        <f t="shared" si="14"/>
        <v>#N/A</v>
      </c>
      <c r="T202" s="9" t="e">
        <f t="array" ref="T202">_xlfn.IFS(AND(S202&gt;0,S202&lt;=0.05),"0 to 0.05",AND(S202&gt;0.05,S202&lt;=0.1),"0.05 to 0.1",AND(S202&gt;0.1,S202&lt;=0.2),"0.1 to 0.2",AND(S202&gt;0.2,S202&lt;=0.3),"0.2 to 0.3",AND(S202&gt;0.3,S202&lt;=0.4),"0.3 to 0.4",AND(S202&gt;0.4,S202&lt;=0.5),"0.4 to 0.5",AND(S202&gt;0.5,S202&lt;=0.75),"0.5 to 0.75",AND(S202&gt;0.75,S202&lt;=1),"0.75 to 1",AND(S202&gt;1,S202&lt;=2),"1 to 2",AND(S202&gt;2,S202&lt;=3),"2 to 3",AND(S202&gt;3,S202&lt;=4),"3 to 4",AND(S202&gt;4,S202&lt;=5),"4 to 5",AND(S202&gt;5,S202&lt;=10),"5 to 10",S202&gt;10,"10+")</f>
        <v>#N/A</v>
      </c>
      <c r="U202" s="17" t="e">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#N/A</v>
      </c>
      <c r="V202" s="17" t="e">
        <f t="shared" si="16"/>
        <v>#N/A</v>
      </c>
      <c r="W202" s="17" t="e">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#N/A</v>
      </c>
      <c r="X202" s="17" t="e">
        <f t="shared" si="17"/>
        <v>#N/A</v>
      </c>
      <c r="Y202" s="9" t="e">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#N/A</v>
      </c>
      <c r="Z202" s="17" t="e">
        <f t="array" ref="Z202">_xlfn.IFS(AA202="oz",_xlfn.IFS(R202="oz",Q202,R202="fl oz",Q202*1.04,R202="ml",Q202*0.0338),AA202="fl oz",_xlfn.IFS(R202="oz",Q202/1.04,R202="fl oz",Q202,R202="ml",Q202*0.0338/1.04),AA202="ml",_xlfn.IFS(R202="oz",Q202/0.0338,R202="fl oz",Q202*1.04/0.0338,R202="ml",Q202))</f>
        <v>#N/A</v>
      </c>
      <c r="AA202" s="9" t="str">
        <f>_xlfn.XLOOKUP($E202,'Copy of Raw Data'!$E:$E,'Copy of Raw Data'!AA:AA,"ERROR",0,1)</f>
        <v>oz</v>
      </c>
      <c r="AB202" s="9"/>
      <c r="AC202" s="9"/>
      <c r="AD202" s="9"/>
      <c r="AE202" s="9"/>
      <c r="AF202" s="9"/>
    </row>
    <row r="203" hidden="1" spans="1:32">
      <c r="A203" s="9" t="str">
        <f>_xlfn.XLOOKUP($E203,'Copy of Raw Data'!$E:$E,'Copy of Raw Data'!A:A,"ERROR",0,1)</f>
        <v>US</v>
      </c>
      <c r="B203" s="9" t="str">
        <f>_xlfn.XLOOKUP($E203,'Copy of Raw Data'!$E:$E,'Copy of Raw Data'!B:B,"ERROR",0,1)</f>
        <v>Hair Mousses</v>
      </c>
      <c r="C203" s="9" t="str">
        <f>_xlfn.XLOOKUP($E203,'Copy of Raw Data'!$E:$E,'Copy of Raw Data'!C:C,"ERROR",0,1)</f>
        <v>paul mitchell</v>
      </c>
      <c r="D203" s="9" t="str">
        <f>_xlfn.XLOOKUP($E203,'Copy of Raw Data'!$E:$E,'Copy of Raw Data'!D:D,"ERROR",0,1)</f>
        <v>www.amazon.com/dp/B0752WCBCJ</v>
      </c>
      <c r="E203" s="9" t="s">
        <v>745</v>
      </c>
      <c r="F203" s="9" t="str">
        <f>_xlfn.XLOOKUP($E203,'Copy of Raw Data'!$E:$E,'Copy of Raw Data'!F:F,"ERROR",0,1)</f>
        <v>Paul Mitchell Invisiblewear Volume Whip Styling Foam, Humidity Resistance, Natural Hold, For Fine Hair, 6.8 fl. oz.</v>
      </c>
      <c r="G203" s="9">
        <f>_xlfn.XLOOKUP($E203,'Copy of Raw Data'!$E:$E,'Copy of Raw Data'!G:G,"ERROR",0,1)</f>
        <v>189</v>
      </c>
      <c r="H203" s="9">
        <f>_xlfn.XLOOKUP($E203,'Copy of Raw Data'!$E:$E,'Copy of Raw Data'!H:H,"ERROR",0,1)</f>
        <v>4531.03</v>
      </c>
      <c r="I203" s="9">
        <f>_xlfn.XLOOKUP($E203,'Copy of Raw Data'!$E:$E,'Copy of Raw Data'!I:I,"ERROR",0,1)</f>
        <v>0.000190789996445359</v>
      </c>
      <c r="J203" s="9" t="str">
        <f>_xlfn.XLOOKUP($E203,'Copy of Raw Data'!$E:$E,'Copy of Raw Data'!J:J,"ERROR",0,1)</f>
        <v>No</v>
      </c>
      <c r="K203" s="15"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20 to 30</v>
      </c>
      <c r="L203" s="9">
        <f>_xlfn.XLOOKUP($E203,'Copy of Raw Data'!$E:$E,'Copy of Raw Data'!L:L,"ERROR",0,1)</f>
        <v>24</v>
      </c>
      <c r="M203" s="15"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20 to 30</v>
      </c>
      <c r="N203" s="9">
        <f>_xlfn.XLOOKUP($E203,'Copy of Raw Data'!$E:$E,'Copy of Raw Data'!N:N,"ERROR",0,1)</f>
        <v>24</v>
      </c>
      <c r="O203" s="15"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No Discount</v>
      </c>
      <c r="P203" s="16">
        <f t="shared" si="15"/>
        <v>0</v>
      </c>
      <c r="Q203" s="9">
        <f>_xlfn.XLOOKUP($E203,'Copy of Raw Data'!$E:$E,'Copy of Raw Data'!Q:Q,"ERROR",0,1)</f>
        <v>6.8</v>
      </c>
      <c r="R203" s="9" t="str">
        <f>_xlfn.XLOOKUP($E203,'Copy of Raw Data'!$E:$E,'Copy of Raw Data'!R:R,"ERROR",0,1)</f>
        <v>fl oz</v>
      </c>
      <c r="S203" s="17">
        <f t="shared" si="14"/>
        <v>3.39366515837104</v>
      </c>
      <c r="T203" s="9" t="str">
        <f t="array" ref="T203">_xlfn.IFS(AND(S203&gt;0,S203&lt;=0.05),"0 to 0.05",AND(S203&gt;0.05,S203&lt;=0.1),"0.05 to 0.1",AND(S203&gt;0.1,S203&lt;=0.2),"0.1 to 0.2",AND(S203&gt;0.2,S203&lt;=0.3),"0.2 to 0.3",AND(S203&gt;0.3,S203&lt;=0.4),"0.3 to 0.4",AND(S203&gt;0.4,S203&lt;=0.5),"0.4 to 0.5",AND(S203&gt;0.5,S203&lt;=0.75),"0.5 to 0.75",AND(S203&gt;0.75,S203&lt;=1),"0.75 to 1",AND(S203&gt;1,S203&lt;=2),"1 to 2",AND(S203&gt;2,S203&lt;=3),"2 to 3",AND(S203&gt;3,S203&lt;=4),"3 to 4",AND(S203&gt;4,S203&lt;=5),"4 to 5",AND(S203&gt;5,S203&lt;=10),"5 to 10",S203&gt;10,"10+")</f>
        <v>3 to 4</v>
      </c>
      <c r="U203" s="17"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0.1 to 0.2</v>
      </c>
      <c r="V203" s="17">
        <f t="shared" si="16"/>
        <v>0.114767168020664</v>
      </c>
      <c r="W203" s="17"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0.1 to 0.2</v>
      </c>
      <c r="X203" s="17">
        <f t="shared" si="17"/>
        <v>0.114767168020664</v>
      </c>
      <c r="Y203" s="9"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6 to 8</v>
      </c>
      <c r="Z203" s="17">
        <f t="array" ref="Z203">_xlfn.IFS(AA203="oz",_xlfn.IFS(R203="oz",Q203,R203="fl oz",Q203*1.04,R203="ml",Q203*0.0338),AA203="fl oz",_xlfn.IFS(R203="oz",Q203/1.04,R203="fl oz",Q203,R203="ml",Q203*0.0338/1.04),AA203="ml",_xlfn.IFS(R203="oz",Q203/0.0338,R203="fl oz",Q203*1.04/0.0338,R203="ml",Q203))</f>
        <v>7.072</v>
      </c>
      <c r="AA203" s="9" t="str">
        <f>_xlfn.XLOOKUP($E203,'Copy of Raw Data'!$E:$E,'Copy of Raw Data'!AA:AA,"ERROR",0,1)</f>
        <v>oz</v>
      </c>
      <c r="AB203" s="9"/>
      <c r="AC203" s="9"/>
      <c r="AD203" s="9"/>
      <c r="AE203" s="9"/>
      <c r="AF203" s="9"/>
    </row>
    <row r="204" hidden="1" spans="1:32">
      <c r="A204" s="9" t="str">
        <f>_xlfn.XLOOKUP($E204,'Copy of Raw Data'!$E:$E,'Copy of Raw Data'!A:A,"ERROR",0,1)</f>
        <v>US</v>
      </c>
      <c r="B204" s="9" t="str">
        <f>_xlfn.XLOOKUP($E204,'Copy of Raw Data'!$E:$E,'Copy of Raw Data'!B:B,"ERROR",0,1)</f>
        <v>Hair Mousses</v>
      </c>
      <c r="C204" s="9" t="str">
        <f>_xlfn.XLOOKUP($E204,'Copy of Raw Data'!$E:$E,'Copy of Raw Data'!C:C,"ERROR",0,1)</f>
        <v>RUSK</v>
      </c>
      <c r="D204" s="9" t="str">
        <f>_xlfn.XLOOKUP($E204,'Copy of Raw Data'!$E:$E,'Copy of Raw Data'!D:D,"ERROR",0,1)</f>
        <v>www.amazon.com/dp/B003P65H1S</v>
      </c>
      <c r="E204" s="9" t="s">
        <v>749</v>
      </c>
      <c r="F204" s="9" t="str">
        <f>_xlfn.XLOOKUP($E204,'Copy of Raw Data'!$E:$E,'Copy of Raw Data'!F:F,"ERROR",0,1)</f>
        <v>RUSK Designer Collection Plumping Mousse, Firm-Hold, Provides Long-Lasting Body, Volume, and Hold, Ideal for Creating Defined and Bouncy Curls, 8.5 Fl Oz (Pack of 1)</v>
      </c>
      <c r="G204" s="9">
        <f>_xlfn.XLOOKUP($E204,'Copy of Raw Data'!$E:$E,'Copy of Raw Data'!G:G,"ERROR",0,1)</f>
        <v>261</v>
      </c>
      <c r="H204" s="9">
        <f>_xlfn.XLOOKUP($E204,'Copy of Raw Data'!$E:$E,'Copy of Raw Data'!H:H,"ERROR",0,1)</f>
        <v>4487.64</v>
      </c>
      <c r="I204" s="9">
        <f>_xlfn.XLOOKUP($E204,'Copy of Raw Data'!$E:$E,'Copy of Raw Data'!I:I,"ERROR",0,1)</f>
        <v>0.000189578756907711</v>
      </c>
      <c r="J204" s="9" t="str">
        <f>_xlfn.XLOOKUP($E204,'Copy of Raw Data'!$E:$E,'Copy of Raw Data'!J:J,"ERROR",0,1)</f>
        <v>No</v>
      </c>
      <c r="K204" s="15"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15 to 20</v>
      </c>
      <c r="L204" s="9">
        <f>_xlfn.XLOOKUP($E204,'Copy of Raw Data'!$E:$E,'Copy of Raw Data'!L:L,"ERROR",0,1)</f>
        <v>17.15</v>
      </c>
      <c r="M204" s="15"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15 to 20</v>
      </c>
      <c r="N204" s="9">
        <f>_xlfn.XLOOKUP($E204,'Copy of Raw Data'!$E:$E,'Copy of Raw Data'!N:N,"ERROR",0,1)</f>
        <v>17.36</v>
      </c>
      <c r="O204" s="15"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0% to 2%</v>
      </c>
      <c r="P204" s="16">
        <f t="shared" si="15"/>
        <v>0.0120967741935484</v>
      </c>
      <c r="Q204" s="9">
        <f>_xlfn.XLOOKUP($E204,'Copy of Raw Data'!$E:$E,'Copy of Raw Data'!Q:Q,"ERROR",0,1)</f>
        <v>8.5</v>
      </c>
      <c r="R204" s="9" t="str">
        <f>_xlfn.XLOOKUP($E204,'Copy of Raw Data'!$E:$E,'Copy of Raw Data'!R:R,"ERROR",0,1)</f>
        <v>fl oz</v>
      </c>
      <c r="S204" s="17">
        <f t="shared" si="14"/>
        <v>1.94004524886878</v>
      </c>
      <c r="T204" s="9" t="str">
        <f t="array" ref="T204">_xlfn.IFS(AND(S204&gt;0,S204&lt;=0.05),"0 to 0.05",AND(S204&gt;0.05,S204&lt;=0.1),"0.05 to 0.1",AND(S204&gt;0.1,S204&lt;=0.2),"0.1 to 0.2",AND(S204&gt;0.2,S204&lt;=0.3),"0.2 to 0.3",AND(S204&gt;0.3,S204&lt;=0.4),"0.3 to 0.4",AND(S204&gt;0.4,S204&lt;=0.5),"0.4 to 0.5",AND(S204&gt;0.5,S204&lt;=0.75),"0.5 to 0.75",AND(S204&gt;0.75,S204&lt;=1),"0.75 to 1",AND(S204&gt;1,S204&lt;=2),"1 to 2",AND(S204&gt;2,S204&lt;=3),"2 to 3",AND(S204&gt;3,S204&lt;=4),"3 to 4",AND(S204&gt;4,S204&lt;=5),"4 to 5",AND(S204&gt;5,S204&lt;=10),"5 to 10",S204&gt;10,"10+")</f>
        <v>1 to 2</v>
      </c>
      <c r="U204" s="17"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17">
        <f t="shared" si="16"/>
        <v>0.066411934561291</v>
      </c>
      <c r="W204" s="17"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17">
        <f t="shared" si="17"/>
        <v>0.0656085643851464</v>
      </c>
      <c r="Y204" s="9"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8 to 10</v>
      </c>
      <c r="Z204" s="17">
        <f t="array" ref="Z204">_xlfn.IFS(AA204="oz",_xlfn.IFS(R204="oz",Q204,R204="fl oz",Q204*1.04,R204="ml",Q204*0.0338),AA204="fl oz",_xlfn.IFS(R204="oz",Q204/1.04,R204="fl oz",Q204,R204="ml",Q204*0.0338/1.04),AA204="ml",_xlfn.IFS(R204="oz",Q204/0.0338,R204="fl oz",Q204*1.04/0.0338,R204="ml",Q204))</f>
        <v>8.84</v>
      </c>
      <c r="AA204" s="9" t="str">
        <f>_xlfn.XLOOKUP($E204,'Copy of Raw Data'!$E:$E,'Copy of Raw Data'!AA:AA,"ERROR",0,1)</f>
        <v>oz</v>
      </c>
      <c r="AB204" s="9"/>
      <c r="AC204" s="9"/>
      <c r="AD204" s="9"/>
      <c r="AE204" s="9"/>
      <c r="AF204" s="9"/>
    </row>
    <row r="205" hidden="1" spans="1:32">
      <c r="A205" s="9" t="str">
        <f>_xlfn.XLOOKUP($E205,'Copy of Raw Data'!$E:$E,'Copy of Raw Data'!A:A,"ERROR",0,1)</f>
        <v>US</v>
      </c>
      <c r="B205" s="9" t="str">
        <f>_xlfn.XLOOKUP($E205,'Copy of Raw Data'!$E:$E,'Copy of Raw Data'!B:B,"ERROR",0,1)</f>
        <v>Hair Mousses</v>
      </c>
      <c r="C205" s="9" t="str">
        <f>_xlfn.XLOOKUP($E205,'Copy of Raw Data'!$E:$E,'Copy of Raw Data'!C:C,"ERROR",0,1)</f>
        <v>Goiple</v>
      </c>
      <c r="D205" s="9" t="str">
        <f>_xlfn.XLOOKUP($E205,'Copy of Raw Data'!$E:$E,'Copy of Raw Data'!D:D,"ERROR",0,1)</f>
        <v>www.amazon.com/dp/B0BZCPRJQ9</v>
      </c>
      <c r="E205" s="9" t="s">
        <v>752</v>
      </c>
      <c r="F205" s="9" t="str">
        <f>_xlfn.XLOOKUP($E205,'Copy of Raw Data'!$E:$E,'Copy of Raw Data'!F:F,"ERROR",0,1)</f>
        <v>Braid Foam Control Mousse Braiding Mousse for Braids Twist, Locs, No Flake Mousse for Braids Style and Moisturizes, Rosemary Oil for Hair Growth Hair Mousse for Braids Easy to Apply (3.4fl oz+1fl oz)</v>
      </c>
      <c r="G205" s="9">
        <f>_xlfn.XLOOKUP($E205,'Copy of Raw Data'!$E:$E,'Copy of Raw Data'!G:G,"ERROR",0,1)</f>
        <v>286</v>
      </c>
      <c r="H205" s="9">
        <f>_xlfn.XLOOKUP($E205,'Copy of Raw Data'!$E:$E,'Copy of Raw Data'!H:H,"ERROR",0,1)</f>
        <v>4459.15</v>
      </c>
      <c r="I205" s="9">
        <f>_xlfn.XLOOKUP($E205,'Copy of Raw Data'!$E:$E,'Copy of Raw Data'!I:I,"ERROR",0,1)</f>
        <v>0.000188079693864628</v>
      </c>
      <c r="J205" s="9" t="str">
        <f>_xlfn.XLOOKUP($E205,'Copy of Raw Data'!$E:$E,'Copy of Raw Data'!J:J,"ERROR",0,1)</f>
        <v>No</v>
      </c>
      <c r="K205" s="15"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15 to 20</v>
      </c>
      <c r="L205" s="9">
        <f>_xlfn.XLOOKUP($E205,'Copy of Raw Data'!$E:$E,'Copy of Raw Data'!L:L,"ERROR",0,1)</f>
        <v>15.61</v>
      </c>
      <c r="M205" s="15"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15 to 20</v>
      </c>
      <c r="N205" s="9">
        <f>_xlfn.XLOOKUP($E205,'Copy of Raw Data'!$E:$E,'Copy of Raw Data'!N:N,"ERROR",0,1)</f>
        <v>15.99</v>
      </c>
      <c r="O205" s="15"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2% to 4%</v>
      </c>
      <c r="P205" s="16">
        <f t="shared" si="15"/>
        <v>0.0237648530331458</v>
      </c>
      <c r="Q205" s="9">
        <f>_xlfn.XLOOKUP($E205,'Copy of Raw Data'!$E:$E,'Copy of Raw Data'!Q:Q,"ERROR",0,1)</f>
        <v>4.4</v>
      </c>
      <c r="R205" s="9" t="str">
        <f>_xlfn.XLOOKUP($E205,'Copy of Raw Data'!$E:$E,'Copy of Raw Data'!R:R,"ERROR",0,1)</f>
        <v>fl oz</v>
      </c>
      <c r="S205" s="17">
        <f t="shared" si="14"/>
        <v>3.41127622377622</v>
      </c>
      <c r="T205" s="9" t="str">
        <f t="array" ref="T205">_xlfn.IFS(AND(S205&gt;0,S205&lt;=0.05),"0 to 0.05",AND(S205&gt;0.05,S205&lt;=0.1),"0.05 to 0.1",AND(S205&gt;0.1,S205&lt;=0.2),"0.1 to 0.2",AND(S205&gt;0.2,S205&lt;=0.3),"0.2 to 0.3",AND(S205&gt;0.3,S205&lt;=0.4),"0.3 to 0.4",AND(S205&gt;0.4,S205&lt;=0.5),"0.4 to 0.5",AND(S205&gt;0.5,S205&lt;=0.75),"0.5 to 0.75",AND(S205&gt;0.75,S205&lt;=1),"0.75 to 1",AND(S205&gt;1,S205&lt;=2),"1 to 2",AND(S205&gt;2,S205&lt;=3),"2 to 3",AND(S205&gt;3,S205&lt;=4),"3 to 4",AND(S205&gt;4,S205&lt;=5),"4 to 5",AND(S205&gt;5,S205&lt;=10),"5 to 10",S205&gt;10,"10+")</f>
        <v>3 to 4</v>
      </c>
      <c r="U205" s="17"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0.1 to 0.2</v>
      </c>
      <c r="V205" s="17">
        <f t="shared" si="16"/>
        <v>0.118171057890368</v>
      </c>
      <c r="W205" s="17"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0.1 to 0.2</v>
      </c>
      <c r="X205" s="17">
        <f t="shared" si="17"/>
        <v>0.115362740066832</v>
      </c>
      <c r="Y205" s="9"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4 to 6</v>
      </c>
      <c r="Z205" s="17">
        <f t="array" ref="Z205">_xlfn.IFS(AA205="oz",_xlfn.IFS(R205="oz",Q205,R205="fl oz",Q205*1.04,R205="ml",Q205*0.0338),AA205="fl oz",_xlfn.IFS(R205="oz",Q205/1.04,R205="fl oz",Q205,R205="ml",Q205*0.0338/1.04),AA205="ml",_xlfn.IFS(R205="oz",Q205/0.0338,R205="fl oz",Q205*1.04/0.0338,R205="ml",Q205))</f>
        <v>4.576</v>
      </c>
      <c r="AA205" s="9" t="str">
        <f>_xlfn.XLOOKUP($E205,'Copy of Raw Data'!$E:$E,'Copy of Raw Data'!AA:AA,"ERROR",0,1)</f>
        <v>oz</v>
      </c>
      <c r="AB205" s="9"/>
      <c r="AC205" s="9"/>
      <c r="AD205" s="9"/>
      <c r="AE205" s="9"/>
      <c r="AF205" s="9"/>
    </row>
    <row r="206" hidden="1" spans="1:32">
      <c r="A206" s="9" t="str">
        <f>_xlfn.XLOOKUP($E206,'Copy of Raw Data'!$E:$E,'Copy of Raw Data'!A:A,"ERROR",0,1)</f>
        <v>US</v>
      </c>
      <c r="B206" s="9" t="str">
        <f>_xlfn.XLOOKUP($E206,'Copy of Raw Data'!$E:$E,'Copy of Raw Data'!B:B,"ERROR",0,1)</f>
        <v>Hair Mousses</v>
      </c>
      <c r="C206" s="9" t="str">
        <f>_xlfn.XLOOKUP($E206,'Copy of Raw Data'!$E:$E,'Copy of Raw Data'!C:C,"ERROR",0,1)</f>
        <v>roux</v>
      </c>
      <c r="D206" s="9" t="str">
        <f>_xlfn.XLOOKUP($E206,'Copy of Raw Data'!$E:$E,'Copy of Raw Data'!D:D,"ERROR",0,1)</f>
        <v>www.amazon.com/dp/B000BPTEXS</v>
      </c>
      <c r="E206" s="9" t="s">
        <v>755</v>
      </c>
      <c r="F206" s="9" t="str">
        <f>_xlfn.XLOOKUP($E206,'Copy of Raw Data'!$E:$E,'Copy of Raw Data'!F:F,"ERROR",0,1)</f>
        <v>Roux Fanci-Full Instant Color Mousse Enriches Dark Blonde &amp; Light Brown Hair, 23 Frivolous Fawn, 6 Fl Oz (Pack of 1)</v>
      </c>
      <c r="G206" s="9">
        <f>_xlfn.XLOOKUP($E206,'Copy of Raw Data'!$E:$E,'Copy of Raw Data'!G:G,"ERROR",0,1)</f>
        <v>264</v>
      </c>
      <c r="H206" s="9">
        <f>_xlfn.XLOOKUP($E206,'Copy of Raw Data'!$E:$E,'Copy of Raw Data'!H:H,"ERROR",0,1)</f>
        <v>4423.89</v>
      </c>
      <c r="I206" s="9">
        <f>_xlfn.XLOOKUP($E206,'Copy of Raw Data'!$E:$E,'Copy of Raw Data'!I:I,"ERROR",0,1)</f>
        <v>0.000184555662791423</v>
      </c>
      <c r="J206" s="9" t="str">
        <f>_xlfn.XLOOKUP($E206,'Copy of Raw Data'!$E:$E,'Copy of Raw Data'!J:J,"ERROR",0,1)</f>
        <v>No</v>
      </c>
      <c r="K206" s="15"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15 to 20</v>
      </c>
      <c r="L206" s="9">
        <f>_xlfn.XLOOKUP($E206,'Copy of Raw Data'!$E:$E,'Copy of Raw Data'!L:L,"ERROR",0,1)</f>
        <v>16.68</v>
      </c>
      <c r="M206" s="15"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15 to 20</v>
      </c>
      <c r="N206" s="9">
        <f>_xlfn.XLOOKUP($E206,'Copy of Raw Data'!$E:$E,'Copy of Raw Data'!N:N,"ERROR",0,1)</f>
        <v>16.68</v>
      </c>
      <c r="O206" s="15"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No Discount</v>
      </c>
      <c r="P206" s="16">
        <f t="shared" si="15"/>
        <v>0</v>
      </c>
      <c r="Q206" s="9">
        <f>_xlfn.XLOOKUP($E206,'Copy of Raw Data'!$E:$E,'Copy of Raw Data'!Q:Q,"ERROR",0,1)</f>
        <v>6</v>
      </c>
      <c r="R206" s="9" t="str">
        <f>_xlfn.XLOOKUP($E206,'Copy of Raw Data'!$E:$E,'Copy of Raw Data'!R:R,"ERROR",0,1)</f>
        <v>fl oz</v>
      </c>
      <c r="S206" s="17">
        <f t="shared" si="14"/>
        <v>2.67307692307692</v>
      </c>
      <c r="T206" s="9" t="str">
        <f t="array" ref="T206">_xlfn.IFS(AND(S206&gt;0,S206&lt;=0.05),"0 to 0.05",AND(S206&gt;0.05,S206&lt;=0.1),"0.05 to 0.1",AND(S206&gt;0.1,S206&lt;=0.2),"0.1 to 0.2",AND(S206&gt;0.2,S206&lt;=0.3),"0.2 to 0.3",AND(S206&gt;0.3,S206&lt;=0.4),"0.3 to 0.4",AND(S206&gt;0.4,S206&lt;=0.5),"0.4 to 0.5",AND(S206&gt;0.5,S206&lt;=0.75),"0.5 to 0.75",AND(S206&gt;0.75,S206&lt;=1),"0.75 to 1",AND(S206&gt;1,S206&lt;=2),"1 to 2",AND(S206&gt;2,S206&lt;=3),"2 to 3",AND(S206&gt;3,S206&lt;=4),"3 to 4",AND(S206&gt;4,S206&lt;=5),"4 to 5",AND(S206&gt;5,S206&lt;=10),"5 to 10",S206&gt;10,"10+")</f>
        <v>2 to 3</v>
      </c>
      <c r="U206" s="17"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0.05 to 0.1</v>
      </c>
      <c r="V206" s="17">
        <f t="shared" si="16"/>
        <v>0.0903982726776098</v>
      </c>
      <c r="W206" s="17"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0.05 to 0.1</v>
      </c>
      <c r="X206" s="17">
        <f t="shared" si="17"/>
        <v>0.0903982726776098</v>
      </c>
      <c r="Y206" s="9"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6 to 8</v>
      </c>
      <c r="Z206" s="17">
        <f t="array" ref="Z206">_xlfn.IFS(AA206="oz",_xlfn.IFS(R206="oz",Q206,R206="fl oz",Q206*1.04,R206="ml",Q206*0.0338),AA206="fl oz",_xlfn.IFS(R206="oz",Q206/1.04,R206="fl oz",Q206,R206="ml",Q206*0.0338/1.04),AA206="ml",_xlfn.IFS(R206="oz",Q206/0.0338,R206="fl oz",Q206*1.04/0.0338,R206="ml",Q206))</f>
        <v>6.24</v>
      </c>
      <c r="AA206" s="9" t="str">
        <f>_xlfn.XLOOKUP($E206,'Copy of Raw Data'!$E:$E,'Copy of Raw Data'!AA:AA,"ERROR",0,1)</f>
        <v>oz</v>
      </c>
      <c r="AB206" s="9"/>
      <c r="AC206" s="9"/>
      <c r="AD206" s="9"/>
      <c r="AE206" s="9"/>
      <c r="AF206" s="9"/>
    </row>
    <row r="207" hidden="1" spans="1:32">
      <c r="A207" s="9" t="str">
        <f>_xlfn.XLOOKUP($E207,'Copy of Raw Data'!$E:$E,'Copy of Raw Data'!A:A,"ERROR",0,1)</f>
        <v>US</v>
      </c>
      <c r="B207" s="9" t="str">
        <f>_xlfn.XLOOKUP($E207,'Copy of Raw Data'!$E:$E,'Copy of Raw Data'!B:B,"ERROR",0,1)</f>
        <v>Hair Mousses</v>
      </c>
      <c r="C207" s="9" t="str">
        <f>_xlfn.XLOOKUP($E207,'Copy of Raw Data'!$E:$E,'Copy of Raw Data'!C:C,"ERROR",0,1)</f>
        <v>aussie</v>
      </c>
      <c r="D207" s="9" t="str">
        <f>_xlfn.XLOOKUP($E207,'Copy of Raw Data'!$E:$E,'Copy of Raw Data'!D:D,"ERROR",0,1)</f>
        <v>www.amazon.com/dp/B07N9H2Y3W</v>
      </c>
      <c r="E207" s="9" t="s">
        <v>758</v>
      </c>
      <c r="F207" s="9" t="str">
        <f>_xlfn.XLOOKUP($E207,'Copy of Raw Data'!$E:$E,'Copy of Raw Data'!F:F,"ERROR",0,1)</f>
        <v>Aussie Hair Gel 7 fl oz, Triple Pack</v>
      </c>
      <c r="G207" s="9">
        <f>_xlfn.XLOOKUP($E207,'Copy of Raw Data'!$E:$E,'Copy of Raw Data'!G:G,"ERROR",0,1)</f>
        <v>272</v>
      </c>
      <c r="H207" s="9">
        <f>_xlfn.XLOOKUP($E207,'Copy of Raw Data'!$E:$E,'Copy of Raw Data'!H:H,"ERROR",0,1)</f>
        <v>4341</v>
      </c>
      <c r="I207" s="9">
        <f>_xlfn.XLOOKUP($E207,'Copy of Raw Data'!$E:$E,'Copy of Raw Data'!I:I,"ERROR",0,1)</f>
        <v>0.000184011476547762</v>
      </c>
      <c r="J207" s="9" t="str">
        <f>_xlfn.XLOOKUP($E207,'Copy of Raw Data'!$E:$E,'Copy of Raw Data'!J:J,"ERROR",0,1)</f>
        <v>No</v>
      </c>
      <c r="K207" s="15"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15 to 20</v>
      </c>
      <c r="L207" s="9">
        <f>_xlfn.XLOOKUP($E207,'Copy of Raw Data'!$E:$E,'Copy of Raw Data'!L:L,"ERROR",0,1)</f>
        <v>16.07</v>
      </c>
      <c r="M207" s="15"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15 to 20</v>
      </c>
      <c r="N207" s="9">
        <f>_xlfn.XLOOKUP($E207,'Copy of Raw Data'!$E:$E,'Copy of Raw Data'!N:N,"ERROR",0,1)</f>
        <v>17.49</v>
      </c>
      <c r="O207" s="15"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8% to 10%</v>
      </c>
      <c r="P207" s="16">
        <f t="shared" si="15"/>
        <v>0.0811892510005717</v>
      </c>
      <c r="Q207" s="9">
        <f>_xlfn.XLOOKUP($E207,'Copy of Raw Data'!$E:$E,'Copy of Raw Data'!Q:Q,"ERROR",0,1)</f>
        <v>21</v>
      </c>
      <c r="R207" s="9" t="str">
        <f>_xlfn.XLOOKUP($E207,'Copy of Raw Data'!$E:$E,'Copy of Raw Data'!R:R,"ERROR",0,1)</f>
        <v>fl oz</v>
      </c>
      <c r="S207" s="17">
        <f t="shared" si="14"/>
        <v>0.735805860805861</v>
      </c>
      <c r="T207" s="9" t="str">
        <f t="array" ref="T207">_xlfn.IFS(AND(S207&gt;0,S207&lt;=0.05),"0 to 0.05",AND(S207&gt;0.05,S207&lt;=0.1),"0.05 to 0.1",AND(S207&gt;0.1,S207&lt;=0.2),"0.1 to 0.2",AND(S207&gt;0.2,S207&lt;=0.3),"0.2 to 0.3",AND(S207&gt;0.3,S207&lt;=0.4),"0.3 to 0.4",AND(S207&gt;0.4,S207&lt;=0.5),"0.4 to 0.5",AND(S207&gt;0.5,S207&lt;=0.75),"0.5 to 0.75",AND(S207&gt;0.75,S207&lt;=1),"0.75 to 1",AND(S207&gt;1,S207&lt;=2),"1 to 2",AND(S207&gt;2,S207&lt;=3),"2 to 3",AND(S207&gt;3,S207&lt;=4),"3 to 4",AND(S207&gt;4,S207&lt;=5),"4 to 5",AND(S207&gt;5,S207&lt;=10),"5 to 10",S207&gt;10,"10+")</f>
        <v>0.5 to 0.75</v>
      </c>
      <c r="U207" s="17"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 to 0.05</v>
      </c>
      <c r="V207" s="17">
        <f t="shared" si="16"/>
        <v>0.0270823191012572</v>
      </c>
      <c r="W207" s="17"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 to 0.05</v>
      </c>
      <c r="X207" s="17">
        <f t="shared" si="17"/>
        <v>0.0248835258980677</v>
      </c>
      <c r="Y207" s="9"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20 to 25</v>
      </c>
      <c r="Z207" s="17">
        <f t="array" ref="Z207">_xlfn.IFS(AA207="oz",_xlfn.IFS(R207="oz",Q207,R207="fl oz",Q207*1.04,R207="ml",Q207*0.0338),AA207="fl oz",_xlfn.IFS(R207="oz",Q207/1.04,R207="fl oz",Q207,R207="ml",Q207*0.0338/1.04),AA207="ml",_xlfn.IFS(R207="oz",Q207/0.0338,R207="fl oz",Q207*1.04/0.0338,R207="ml",Q207))</f>
        <v>21.84</v>
      </c>
      <c r="AA207" s="9" t="str">
        <f>_xlfn.XLOOKUP($E207,'Copy of Raw Data'!$E:$E,'Copy of Raw Data'!AA:AA,"ERROR",0,1)</f>
        <v>oz</v>
      </c>
      <c r="AB207" s="9"/>
      <c r="AC207" s="9"/>
      <c r="AD207" s="9"/>
      <c r="AE207" s="9"/>
      <c r="AF207" s="9"/>
    </row>
    <row r="208" hidden="1" spans="1:32">
      <c r="A208" s="9" t="str">
        <f>_xlfn.XLOOKUP($E208,'Copy of Raw Data'!$E:$E,'Copy of Raw Data'!A:A,"ERROR",0,1)</f>
        <v>US</v>
      </c>
      <c r="B208" s="9" t="str">
        <f>_xlfn.XLOOKUP($E208,'Copy of Raw Data'!$E:$E,'Copy of Raw Data'!B:B,"ERROR",0,1)</f>
        <v>Hair Mousses</v>
      </c>
      <c r="C208" s="9" t="str">
        <f>_xlfn.XLOOKUP($E208,'Copy of Raw Data'!$E:$E,'Copy of Raw Data'!C:C,"ERROR",0,1)</f>
        <v>Herbal Essences</v>
      </c>
      <c r="D208" s="9" t="str">
        <f>_xlfn.XLOOKUP($E208,'Copy of Raw Data'!$E:$E,'Copy of Raw Data'!D:D,"ERROR",0,1)</f>
        <v>www.amazon.com/dp/B001E5E9V6</v>
      </c>
      <c r="E208" s="9" t="s">
        <v>761</v>
      </c>
      <c r="F208" s="9" t="str">
        <f>_xlfn.XLOOKUP($E208,'Copy of Raw Data'!$E:$E,'Copy of Raw Data'!F:F,"ERROR",0,1)</f>
        <v>Herbal Essences Body Envy Va-Va-Volumizing Hairspray 8 Fl Oz (Pack of 12)</v>
      </c>
      <c r="G208" s="9">
        <f>_xlfn.XLOOKUP($E208,'Copy of Raw Data'!$E:$E,'Copy of Raw Data'!G:G,"ERROR",0,1)</f>
        <v>74</v>
      </c>
      <c r="H208" s="9">
        <f>_xlfn.XLOOKUP($E208,'Copy of Raw Data'!$E:$E,'Copy of Raw Data'!H:H,"ERROR",0,1)</f>
        <v>4328.2</v>
      </c>
      <c r="I208" s="9">
        <f>_xlfn.XLOOKUP($E208,'Copy of Raw Data'!$E:$E,'Copy of Raw Data'!I:I,"ERROR",0,1)</f>
        <v>0.00017904577707436</v>
      </c>
      <c r="J208" s="9" t="str">
        <f>_xlfn.XLOOKUP($E208,'Copy of Raw Data'!$E:$E,'Copy of Raw Data'!J:J,"ERROR",0,1)</f>
        <v>No</v>
      </c>
      <c r="K208" s="15"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50 to 75</v>
      </c>
      <c r="L208" s="9">
        <f>_xlfn.XLOOKUP($E208,'Copy of Raw Data'!$E:$E,'Copy of Raw Data'!L:L,"ERROR",0,1)</f>
        <v>58.3</v>
      </c>
      <c r="M208" s="15"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50 to 75</v>
      </c>
      <c r="N208" s="9">
        <f>_xlfn.XLOOKUP($E208,'Copy of Raw Data'!$E:$E,'Copy of Raw Data'!N:N,"ERROR",0,1)</f>
        <v>58.3</v>
      </c>
      <c r="O208" s="15"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6">
        <f t="shared" si="15"/>
        <v>0</v>
      </c>
      <c r="Q208" s="9">
        <f>_xlfn.XLOOKUP($E208,'Copy of Raw Data'!$E:$E,'Copy of Raw Data'!Q:Q,"ERROR",0,1)</f>
        <v>96</v>
      </c>
      <c r="R208" s="9" t="str">
        <f>_xlfn.XLOOKUP($E208,'Copy of Raw Data'!$E:$E,'Copy of Raw Data'!R:R,"ERROR",0,1)</f>
        <v>fl oz</v>
      </c>
      <c r="S208" s="17">
        <f t="shared" si="14"/>
        <v>0.583934294871795</v>
      </c>
      <c r="T208" s="9" t="str">
        <f t="array" ref="T208">_xlfn.IFS(AND(S208&gt;0,S208&lt;=0.05),"0 to 0.05",AND(S208&gt;0.05,S208&lt;=0.1),"0.05 to 0.1",AND(S208&gt;0.1,S208&lt;=0.2),"0.1 to 0.2",AND(S208&gt;0.2,S208&lt;=0.3),"0.2 to 0.3",AND(S208&gt;0.3,S208&lt;=0.4),"0.3 to 0.4",AND(S208&gt;0.4,S208&lt;=0.5),"0.4 to 0.5",AND(S208&gt;0.5,S208&lt;=0.75),"0.5 to 0.75",AND(S208&gt;0.75,S208&lt;=1),"0.75 to 1",AND(S208&gt;1,S208&lt;=2),"1 to 2",AND(S208&gt;2,S208&lt;=3),"2 to 3",AND(S208&gt;3,S208&lt;=4),"3 to 4",AND(S208&gt;4,S208&lt;=5),"4 to 5",AND(S208&gt;5,S208&lt;=10),"5 to 10",S208&gt;10,"10+")</f>
        <v>0.5 to 0.75</v>
      </c>
      <c r="U208" s="17"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 to 0.05</v>
      </c>
      <c r="V208" s="17">
        <f t="shared" si="16"/>
        <v>0.0197475243446667</v>
      </c>
      <c r="W208" s="17"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 to 0.05</v>
      </c>
      <c r="X208" s="17">
        <f t="shared" si="17"/>
        <v>0.0197475243446667</v>
      </c>
      <c r="Y208" s="9"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50+</v>
      </c>
      <c r="Z208" s="17">
        <f t="array" ref="Z208">_xlfn.IFS(AA208="oz",_xlfn.IFS(R208="oz",Q208,R208="fl oz",Q208*1.04,R208="ml",Q208*0.0338),AA208="fl oz",_xlfn.IFS(R208="oz",Q208/1.04,R208="fl oz",Q208,R208="ml",Q208*0.0338/1.04),AA208="ml",_xlfn.IFS(R208="oz",Q208/0.0338,R208="fl oz",Q208*1.04/0.0338,R208="ml",Q208))</f>
        <v>99.84</v>
      </c>
      <c r="AA208" s="9" t="str">
        <f>_xlfn.XLOOKUP($E208,'Copy of Raw Data'!$E:$E,'Copy of Raw Data'!AA:AA,"ERROR",0,1)</f>
        <v>oz</v>
      </c>
      <c r="AB208" s="9"/>
      <c r="AC208" s="9"/>
      <c r="AD208" s="9"/>
      <c r="AE208" s="9"/>
      <c r="AF208" s="9"/>
    </row>
    <row r="209" hidden="1" spans="1:32">
      <c r="A209" s="9" t="str">
        <f>_xlfn.XLOOKUP($E209,'Copy of Raw Data'!$E:$E,'Copy of Raw Data'!A:A,"ERROR",0,1)</f>
        <v>US</v>
      </c>
      <c r="B209" s="9" t="str">
        <f>_xlfn.XLOOKUP($E209,'Copy of Raw Data'!$E:$E,'Copy of Raw Data'!B:B,"ERROR",0,1)</f>
        <v>Hair Mousses</v>
      </c>
      <c r="C209" s="9" t="str">
        <f>_xlfn.XLOOKUP($E209,'Copy of Raw Data'!$E:$E,'Copy of Raw Data'!C:C,"ERROR",0,1)</f>
        <v>Goiple</v>
      </c>
      <c r="D209" s="9" t="str">
        <f>_xlfn.XLOOKUP($E209,'Copy of Raw Data'!$E:$E,'Copy of Raw Data'!D:D,"ERROR",0,1)</f>
        <v>www.amazon.com/dp/B0CCNRNJ2B</v>
      </c>
      <c r="E209" s="9" t="s">
        <v>764</v>
      </c>
      <c r="F209" s="9" t="str">
        <f>_xlfn.XLOOKUP($E209,'Copy of Raw Data'!$E:$E,'Copy of Raw Data'!F:F,"ERROR",0,1)</f>
        <v>Lace Tint Melting Hair Mousse, 200ML Lace Tint Mousse for Women Hair Wigs Lace Wigs Toupees and Hairpieces Natural Finishing Lace Color, Lace Tint Mousse for Wigs Lace Melting Spray Tool Set (Brown)</v>
      </c>
      <c r="G209" s="9">
        <f>_xlfn.XLOOKUP($E209,'Copy of Raw Data'!$E:$E,'Copy of Raw Data'!G:G,"ERROR",0,1)</f>
        <v>247</v>
      </c>
      <c r="H209" s="9">
        <f>_xlfn.XLOOKUP($E209,'Copy of Raw Data'!$E:$E,'Copy of Raw Data'!H:H,"ERROR",0,1)</f>
        <v>4211.4</v>
      </c>
      <c r="I209" s="9">
        <f>_xlfn.XLOOKUP($E209,'Copy of Raw Data'!$E:$E,'Copy of Raw Data'!I:I,"ERROR",0,1)</f>
        <v>0.000174437199823361</v>
      </c>
      <c r="J209" s="9" t="str">
        <f>_xlfn.XLOOKUP($E209,'Copy of Raw Data'!$E:$E,'Copy of Raw Data'!J:J,"ERROR",0,1)</f>
        <v>No</v>
      </c>
      <c r="K209" s="15"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15 to 20</v>
      </c>
      <c r="L209" s="9">
        <f>_xlfn.XLOOKUP($E209,'Copy of Raw Data'!$E:$E,'Copy of Raw Data'!L:L,"ERROR",0,1)</f>
        <v>16.99</v>
      </c>
      <c r="M209" s="15"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15 to 20</v>
      </c>
      <c r="N209" s="9">
        <f>_xlfn.XLOOKUP($E209,'Copy of Raw Data'!$E:$E,'Copy of Raw Data'!N:N,"ERROR",0,1)</f>
        <v>16.99</v>
      </c>
      <c r="O209" s="15"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No Discount</v>
      </c>
      <c r="P209" s="16">
        <f t="shared" si="15"/>
        <v>0</v>
      </c>
      <c r="Q209" s="9">
        <f>_xlfn.XLOOKUP($E209,'Copy of Raw Data'!$E:$E,'Copy of Raw Data'!Q:Q,"ERROR",0,1)</f>
        <v>200</v>
      </c>
      <c r="R209" s="9" t="str">
        <f>_xlfn.XLOOKUP($E209,'Copy of Raw Data'!$E:$E,'Copy of Raw Data'!R:R,"ERROR",0,1)</f>
        <v>ml</v>
      </c>
      <c r="S209" s="17">
        <f t="shared" si="14"/>
        <v>2.51331360946746</v>
      </c>
      <c r="T209" s="9" t="str">
        <f t="array" ref="T209">_xlfn.IFS(AND(S209&gt;0,S209&lt;=0.05),"0 to 0.05",AND(S209&gt;0.05,S209&lt;=0.1),"0.05 to 0.1",AND(S209&gt;0.1,S209&lt;=0.2),"0.1 to 0.2",AND(S209&gt;0.2,S209&lt;=0.3),"0.2 to 0.3",AND(S209&gt;0.3,S209&lt;=0.4),"0.3 to 0.4",AND(S209&gt;0.4,S209&lt;=0.5),"0.4 to 0.5",AND(S209&gt;0.5,S209&lt;=0.75),"0.5 to 0.75",AND(S209&gt;0.75,S209&lt;=1),"0.75 to 1",AND(S209&gt;1,S209&lt;=2),"1 to 2",AND(S209&gt;2,S209&lt;=3),"2 to 3",AND(S209&gt;3,S209&lt;=4),"3 to 4",AND(S209&gt;4,S209&lt;=5),"4 to 5",AND(S209&gt;5,S209&lt;=10),"5 to 10",S209&gt;10,"10+")</f>
        <v>2 to 3</v>
      </c>
      <c r="U209" s="17"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0.05 to 0.1</v>
      </c>
      <c r="V209" s="17">
        <f t="shared" si="16"/>
        <v>0.0849953875369447</v>
      </c>
      <c r="W209" s="17"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0.05 to 0.1</v>
      </c>
      <c r="X209" s="17">
        <f t="shared" si="17"/>
        <v>0.0849953875369447</v>
      </c>
      <c r="Y209" s="9"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17">
        <f t="array" ref="Z209">_xlfn.IFS(AA209="oz",_xlfn.IFS(R209="oz",Q209,R209="fl oz",Q209*1.04,R209="ml",Q209*0.0338),AA209="fl oz",_xlfn.IFS(R209="oz",Q209/1.04,R209="fl oz",Q209,R209="ml",Q209*0.0338/1.04),AA209="ml",_xlfn.IFS(R209="oz",Q209/0.0338,R209="fl oz",Q209*1.04/0.0338,R209="ml",Q209))</f>
        <v>6.76</v>
      </c>
      <c r="AA209" s="9" t="str">
        <f>_xlfn.XLOOKUP($E209,'Copy of Raw Data'!$E:$E,'Copy of Raw Data'!AA:AA,"ERROR",0,1)</f>
        <v>oz</v>
      </c>
      <c r="AB209" s="9"/>
      <c r="AC209" s="9"/>
      <c r="AD209" s="9"/>
      <c r="AE209" s="9"/>
      <c r="AF209" s="9"/>
    </row>
    <row r="210" hidden="1" spans="1:32">
      <c r="A210" s="9" t="str">
        <f>_xlfn.XLOOKUP($E210,'Copy of Raw Data'!$E:$E,'Copy of Raw Data'!A:A,"ERROR",0,1)</f>
        <v>US</v>
      </c>
      <c r="B210" s="9" t="str">
        <f>_xlfn.XLOOKUP($E210,'Copy of Raw Data'!$E:$E,'Copy of Raw Data'!B:B,"ERROR",0,1)</f>
        <v>Hair Mousses</v>
      </c>
      <c r="C210" s="9" t="str">
        <f>_xlfn.XLOOKUP($E210,'Copy of Raw Data'!$E:$E,'Copy of Raw Data'!C:C,"ERROR",0,1)</f>
        <v>aussie</v>
      </c>
      <c r="D210" s="9" t="str">
        <f>_xlfn.XLOOKUP($E210,'Copy of Raw Data'!$E:$E,'Copy of Raw Data'!D:D,"ERROR",0,1)</f>
        <v>www.amazon.com/dp/B07NFSHCFB</v>
      </c>
      <c r="E210" s="9" t="s">
        <v>767</v>
      </c>
      <c r="F210" s="9" t="str">
        <f>_xlfn.XLOOKUP($E210,'Copy of Raw Data'!$E:$E,'Copy of Raw Data'!F:F,"ERROR",0,1)</f>
        <v>Aussie Mousse, with Jojoba &amp; Sea Kelp, Instant Freeze, 24 Hour Hold, 6 fl oz, Triple Pack</v>
      </c>
      <c r="G210" s="9">
        <f>_xlfn.XLOOKUP($E210,'Copy of Raw Data'!$E:$E,'Copy of Raw Data'!G:G,"ERROR",0,1)</f>
        <v>171</v>
      </c>
      <c r="H210" s="9">
        <f>_xlfn.XLOOKUP($E210,'Copy of Raw Data'!$E:$E,'Copy of Raw Data'!H:H,"ERROR",0,1)</f>
        <v>4103</v>
      </c>
      <c r="I210" s="9">
        <f>_xlfn.XLOOKUP($E210,'Copy of Raw Data'!$E:$E,'Copy of Raw Data'!I:I,"ERROR",0,1)</f>
        <v>0.000173598812891721</v>
      </c>
      <c r="J210" s="9" t="str">
        <f>_xlfn.XLOOKUP($E210,'Copy of Raw Data'!$E:$E,'Copy of Raw Data'!J:J,"ERROR",0,1)</f>
        <v>No</v>
      </c>
      <c r="K210" s="15"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20 to 30</v>
      </c>
      <c r="L210" s="9">
        <f>_xlfn.XLOOKUP($E210,'Copy of Raw Data'!$E:$E,'Copy of Raw Data'!L:L,"ERROR",0,1)</f>
        <v>23.97</v>
      </c>
      <c r="M210" s="15"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20 to 30</v>
      </c>
      <c r="N210" s="9">
        <f>_xlfn.XLOOKUP($E210,'Copy of Raw Data'!$E:$E,'Copy of Raw Data'!N:N,"ERROR",0,1)</f>
        <v>23.97</v>
      </c>
      <c r="O210" s="15"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No Discount</v>
      </c>
      <c r="P210" s="16">
        <f t="shared" si="15"/>
        <v>0</v>
      </c>
      <c r="Q210" s="9">
        <f>_xlfn.XLOOKUP($E210,'Copy of Raw Data'!$E:$E,'Copy of Raw Data'!Q:Q,"ERROR",0,1)</f>
        <v>18</v>
      </c>
      <c r="R210" s="9" t="str">
        <f>_xlfn.XLOOKUP($E210,'Copy of Raw Data'!$E:$E,'Copy of Raw Data'!R:R,"ERROR",0,1)</f>
        <v>fl oz</v>
      </c>
      <c r="S210" s="17">
        <f t="shared" si="14"/>
        <v>1.28044871794872</v>
      </c>
      <c r="T210" s="9" t="str">
        <f t="array" ref="T210">_xlfn.IFS(AND(S210&gt;0,S210&lt;=0.05),"0 to 0.05",AND(S210&gt;0.05,S210&lt;=0.1),"0.05 to 0.1",AND(S210&gt;0.1,S210&lt;=0.2),"0.1 to 0.2",AND(S210&gt;0.2,S210&lt;=0.3),"0.2 to 0.3",AND(S210&gt;0.3,S210&lt;=0.4),"0.3 to 0.4",AND(S210&gt;0.4,S210&lt;=0.5),"0.4 to 0.5",AND(S210&gt;0.5,S210&lt;=0.75),"0.5 to 0.75",AND(S210&gt;0.75,S210&lt;=1),"0.75 to 1",AND(S210&gt;1,S210&lt;=2),"1 to 2",AND(S210&gt;2,S210&lt;=3),"2 to 3",AND(S210&gt;3,S210&lt;=4),"3 to 4",AND(S210&gt;4,S210&lt;=5),"4 to 5",AND(S210&gt;5,S210&lt;=10),"5 to 10",S210&gt;10,"10+")</f>
        <v>1 to 2</v>
      </c>
      <c r="U210" s="17"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 to 0.05</v>
      </c>
      <c r="V210" s="17">
        <f t="shared" si="16"/>
        <v>0.0433022900895745</v>
      </c>
      <c r="W210" s="17"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 to 0.05</v>
      </c>
      <c r="X210" s="17">
        <f t="shared" si="17"/>
        <v>0.0433022900895745</v>
      </c>
      <c r="Y210" s="9"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15 to 20</v>
      </c>
      <c r="Z210" s="17">
        <f t="array" ref="Z210">_xlfn.IFS(AA210="oz",_xlfn.IFS(R210="oz",Q210,R210="fl oz",Q210*1.04,R210="ml",Q210*0.0338),AA210="fl oz",_xlfn.IFS(R210="oz",Q210/1.04,R210="fl oz",Q210,R210="ml",Q210*0.0338/1.04),AA210="ml",_xlfn.IFS(R210="oz",Q210/0.0338,R210="fl oz",Q210*1.04/0.0338,R210="ml",Q210))</f>
        <v>18.72</v>
      </c>
      <c r="AA210" s="9" t="str">
        <f>_xlfn.XLOOKUP($E210,'Copy of Raw Data'!$E:$E,'Copy of Raw Data'!AA:AA,"ERROR",0,1)</f>
        <v>oz</v>
      </c>
      <c r="AB210" s="9"/>
      <c r="AC210" s="9"/>
      <c r="AD210" s="9"/>
      <c r="AE210" s="9"/>
      <c r="AF210" s="9"/>
    </row>
    <row r="211" hidden="1" spans="1:32">
      <c r="A211" s="9" t="str">
        <f>_xlfn.XLOOKUP($E211,'Copy of Raw Data'!$E:$E,'Copy of Raw Data'!A:A,"ERROR",0,1)</f>
        <v>US</v>
      </c>
      <c r="B211" s="9" t="str">
        <f>_xlfn.XLOOKUP($E211,'Copy of Raw Data'!$E:$E,'Copy of Raw Data'!B:B,"ERROR",0,1)</f>
        <v>Hair Mousses</v>
      </c>
      <c r="C211" s="9" t="str">
        <f>_xlfn.XLOOKUP($E211,'Copy of Raw Data'!$E:$E,'Copy of Raw Data'!C:C,"ERROR",0,1)</f>
        <v>tresemme</v>
      </c>
      <c r="D211" s="9" t="str">
        <f>_xlfn.XLOOKUP($E211,'Copy of Raw Data'!$E:$E,'Copy of Raw Data'!D:D,"ERROR",0,1)</f>
        <v>www.amazon.com/dp/B07DCTHW5L</v>
      </c>
      <c r="E211" s="9" t="s">
        <v>771</v>
      </c>
      <c r="F211" s="9" t="str">
        <f>_xlfn.XLOOKUP($E211,'Copy of Raw Data'!$E:$E,'Copy of Raw Data'!F:F,"ERROR",0,1)</f>
        <v>Tresemme Extra Hold Mousse, 2 oz, 2-Pack</v>
      </c>
      <c r="G211" s="9">
        <f>_xlfn.XLOOKUP($E211,'Copy of Raw Data'!$E:$E,'Copy of Raw Data'!G:G,"ERROR",0,1)</f>
        <v>296</v>
      </c>
      <c r="H211" s="9">
        <f>_xlfn.XLOOKUP($E211,'Copy of Raw Data'!$E:$E,'Copy of Raw Data'!H:H,"ERROR",0,1)</f>
        <v>4083.28</v>
      </c>
      <c r="I211" s="9">
        <f>_xlfn.XLOOKUP($E211,'Copy of Raw Data'!$E:$E,'Copy of Raw Data'!I:I,"ERROR",0,1)</f>
        <v>0.000157026216044745</v>
      </c>
      <c r="J211" s="9" t="str">
        <f>_xlfn.XLOOKUP($E211,'Copy of Raw Data'!$E:$E,'Copy of Raw Data'!J:J,"ERROR",0,1)</f>
        <v>No</v>
      </c>
      <c r="K211" s="15"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10 to 15</v>
      </c>
      <c r="L211" s="9">
        <f>_xlfn.XLOOKUP($E211,'Copy of Raw Data'!$E:$E,'Copy of Raw Data'!L:L,"ERROR",0,1)</f>
        <v>13.79</v>
      </c>
      <c r="M211" s="15"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 to 15</v>
      </c>
      <c r="N211" s="9">
        <f>_xlfn.XLOOKUP($E211,'Copy of Raw Data'!$E:$E,'Copy of Raw Data'!N:N,"ERROR",0,1)</f>
        <v>14.06</v>
      </c>
      <c r="O211" s="15"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0% to 2%</v>
      </c>
      <c r="P211" s="16">
        <f t="shared" si="15"/>
        <v>0.0192034139402561</v>
      </c>
      <c r="Q211" s="9">
        <f>_xlfn.XLOOKUP($E211,'Copy of Raw Data'!$E:$E,'Copy of Raw Data'!Q:Q,"ERROR",0,1)</f>
        <v>4</v>
      </c>
      <c r="R211" s="9" t="str">
        <f>_xlfn.XLOOKUP($E211,'Copy of Raw Data'!$E:$E,'Copy of Raw Data'!R:R,"ERROR",0,1)</f>
        <v>oz</v>
      </c>
      <c r="S211" s="17">
        <f t="shared" si="14"/>
        <v>3.4475</v>
      </c>
      <c r="T211" s="9" t="str">
        <f t="array" ref="T211">_xlfn.IFS(AND(S211&gt;0,S211&lt;=0.05),"0 to 0.05",AND(S211&gt;0.05,S211&lt;=0.1),"0.05 to 0.1",AND(S211&gt;0.1,S211&lt;=0.2),"0.1 to 0.2",AND(S211&gt;0.2,S211&lt;=0.3),"0.2 to 0.3",AND(S211&gt;0.3,S211&lt;=0.4),"0.3 to 0.4",AND(S211&gt;0.4,S211&lt;=0.5),"0.4 to 0.5",AND(S211&gt;0.5,S211&lt;=0.75),"0.5 to 0.75",AND(S211&gt;0.75,S211&lt;=1),"0.75 to 1",AND(S211&gt;1,S211&lt;=2),"1 to 2",AND(S211&gt;2,S211&lt;=3),"2 to 3",AND(S211&gt;3,S211&lt;=4),"3 to 4",AND(S211&gt;4,S211&lt;=5),"4 to 5",AND(S211&gt;5,S211&lt;=10),"5 to 10",S211&gt;10,"10+")</f>
        <v>3 to 4</v>
      </c>
      <c r="U211" s="17"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0.1 to 0.2</v>
      </c>
      <c r="V211" s="17">
        <f t="shared" si="16"/>
        <v>0.11887047683463</v>
      </c>
      <c r="W211" s="17"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0.1 to 0.2</v>
      </c>
      <c r="X211" s="17">
        <f t="shared" si="17"/>
        <v>0.116587757862699</v>
      </c>
      <c r="Y211" s="9"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2 to 4</v>
      </c>
      <c r="Z211" s="17">
        <f t="array" ref="Z211">_xlfn.IFS(AA211="oz",_xlfn.IFS(R211="oz",Q211,R211="fl oz",Q211*1.04,R211="ml",Q211*0.0338),AA211="fl oz",_xlfn.IFS(R211="oz",Q211/1.04,R211="fl oz",Q211,R211="ml",Q211*0.0338/1.04),AA211="ml",_xlfn.IFS(R211="oz",Q211/0.0338,R211="fl oz",Q211*1.04/0.0338,R211="ml",Q211))</f>
        <v>4</v>
      </c>
      <c r="AA211" s="9" t="str">
        <f>_xlfn.XLOOKUP($E211,'Copy of Raw Data'!$E:$E,'Copy of Raw Data'!AA:AA,"ERROR",0,1)</f>
        <v>oz</v>
      </c>
      <c r="AB211" s="9"/>
      <c r="AC211" s="9"/>
      <c r="AD211" s="9"/>
      <c r="AE211" s="9"/>
      <c r="AF211" s="9"/>
    </row>
    <row r="212" hidden="1" spans="1:32">
      <c r="A212" s="9" t="str">
        <f>_xlfn.XLOOKUP($E212,'Copy of Raw Data'!$E:$E,'Copy of Raw Data'!A:A,"ERROR",0,1)</f>
        <v>US</v>
      </c>
      <c r="B212" s="9" t="str">
        <f>_xlfn.XLOOKUP($E212,'Copy of Raw Data'!$E:$E,'Copy of Raw Data'!B:B,"ERROR",0,1)</f>
        <v>Hair Mousses</v>
      </c>
      <c r="C212" s="9" t="str">
        <f>_xlfn.XLOOKUP($E212,'Copy of Raw Data'!$E:$E,'Copy of Raw Data'!C:C,"ERROR",0,1)</f>
        <v>Tresemme</v>
      </c>
      <c r="D212" s="9" t="str">
        <f>_xlfn.XLOOKUP($E212,'Copy of Raw Data'!$E:$E,'Copy of Raw Data'!D:D,"ERROR",0,1)</f>
        <v>www.amazon.com/dp/B0019J4R6Y</v>
      </c>
      <c r="E212" s="9" t="s">
        <v>775</v>
      </c>
      <c r="F212" s="9" t="str">
        <f>_xlfn.XLOOKUP($E212,'Copy of Raw Data'!$E:$E,'Copy of Raw Data'!F:F,"ERROR",0,1)</f>
        <v>Tresemme Thermal Creations Volumising Mousse, 6.5 Ounce</v>
      </c>
      <c r="G212" s="9">
        <f>_xlfn.XLOOKUP($E212,'Copy of Raw Data'!$E:$E,'Copy of Raw Data'!G:G,"ERROR",0,1)</f>
        <v>388</v>
      </c>
      <c r="H212" s="9">
        <f>_xlfn.XLOOKUP($E212,'Copy of Raw Data'!$E:$E,'Copy of Raw Data'!H:H,"ERROR",0,1)</f>
        <v>3693.47</v>
      </c>
      <c r="I212" s="9">
        <f>_xlfn.XLOOKUP($E212,'Copy of Raw Data'!$E:$E,'Copy of Raw Data'!I:I,"ERROR",0,1)</f>
        <v>0.000142312355336271</v>
      </c>
      <c r="J212" s="9" t="str">
        <f>_xlfn.XLOOKUP($E212,'Copy of Raw Data'!$E:$E,'Copy of Raw Data'!J:J,"ERROR",0,1)</f>
        <v>No</v>
      </c>
      <c r="K212" s="15"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5 to 10</v>
      </c>
      <c r="L212" s="9">
        <f>_xlfn.XLOOKUP($E212,'Copy of Raw Data'!$E:$E,'Copy of Raw Data'!L:L,"ERROR",0,1)</f>
        <v>9.5</v>
      </c>
      <c r="M212" s="15"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 to 15</v>
      </c>
      <c r="N212" s="9">
        <f>_xlfn.XLOOKUP($E212,'Copy of Raw Data'!$E:$E,'Copy of Raw Data'!N:N,"ERROR",0,1)</f>
        <v>10.28</v>
      </c>
      <c r="O212" s="15"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6% to 8%</v>
      </c>
      <c r="P212" s="16">
        <f t="shared" si="15"/>
        <v>0.0758754863813229</v>
      </c>
      <c r="Q212" s="9">
        <f>_xlfn.XLOOKUP($E212,'Copy of Raw Data'!$E:$E,'Copy of Raw Data'!Q:Q,"ERROR",0,1)</f>
        <v>6.5</v>
      </c>
      <c r="R212" s="9" t="str">
        <f>_xlfn.XLOOKUP($E212,'Copy of Raw Data'!$E:$E,'Copy of Raw Data'!R:R,"ERROR",0,1)</f>
        <v>oz</v>
      </c>
      <c r="S212" s="17">
        <f t="shared" si="14"/>
        <v>1.46153846153846</v>
      </c>
      <c r="T212" s="9" t="str">
        <f t="array" ref="T212">_xlfn.IFS(AND(S212&gt;0,S212&lt;=0.05),"0 to 0.05",AND(S212&gt;0.05,S212&lt;=0.1),"0.05 to 0.1",AND(S212&gt;0.1,S212&lt;=0.2),"0.1 to 0.2",AND(S212&gt;0.2,S212&lt;=0.3),"0.2 to 0.3",AND(S212&gt;0.3,S212&lt;=0.4),"0.3 to 0.4",AND(S212&gt;0.4,S212&lt;=0.5),"0.4 to 0.5",AND(S212&gt;0.5,S212&lt;=0.75),"0.5 to 0.75",AND(S212&gt;0.75,S212&lt;=1),"0.75 to 1",AND(S212&gt;1,S212&lt;=2),"1 to 2",AND(S212&gt;2,S212&lt;=3),"2 to 3",AND(S212&gt;3,S212&lt;=4),"3 to 4",AND(S212&gt;4,S212&lt;=5),"4 to 5",AND(S212&gt;5,S212&lt;=10),"5 to 10",S212&gt;10,"10+")</f>
        <v>1 to 2</v>
      </c>
      <c r="U212" s="17"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0.05 to 0.1</v>
      </c>
      <c r="V212" s="17">
        <f t="shared" si="16"/>
        <v>0.0534845607554434</v>
      </c>
      <c r="W212" s="17"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 to 0.05</v>
      </c>
      <c r="X212" s="17">
        <f t="shared" si="17"/>
        <v>0.0494263936942327</v>
      </c>
      <c r="Y212" s="9"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6 to 8</v>
      </c>
      <c r="Z212" s="17">
        <f t="array" ref="Z212">_xlfn.IFS(AA212="oz",_xlfn.IFS(R212="oz",Q212,R212="fl oz",Q212*1.04,R212="ml",Q212*0.0338),AA212="fl oz",_xlfn.IFS(R212="oz",Q212/1.04,R212="fl oz",Q212,R212="ml",Q212*0.0338/1.04),AA212="ml",_xlfn.IFS(R212="oz",Q212/0.0338,R212="fl oz",Q212*1.04/0.0338,R212="ml",Q212))</f>
        <v>6.5</v>
      </c>
      <c r="AA212" s="9" t="str">
        <f>_xlfn.XLOOKUP($E212,'Copy of Raw Data'!$E:$E,'Copy of Raw Data'!AA:AA,"ERROR",0,1)</f>
        <v>oz</v>
      </c>
      <c r="AB212" s="9"/>
      <c r="AC212" s="9"/>
      <c r="AD212" s="9"/>
      <c r="AE212" s="9"/>
      <c r="AF212" s="9"/>
    </row>
    <row r="213" hidden="1" spans="1:32">
      <c r="A213" s="9" t="str">
        <f>_xlfn.XLOOKUP($E213,'Copy of Raw Data'!$E:$E,'Copy of Raw Data'!A:A,"ERROR",0,1)</f>
        <v>US</v>
      </c>
      <c r="B213" s="9" t="str">
        <f>_xlfn.XLOOKUP($E213,'Copy of Raw Data'!$E:$E,'Copy of Raw Data'!B:B,"ERROR",0,1)</f>
        <v>Hair Mousses</v>
      </c>
      <c r="C213" s="9" t="str">
        <f>_xlfn.XLOOKUP($E213,'Copy of Raw Data'!$E:$E,'Copy of Raw Data'!C:C,"ERROR",0,1)</f>
        <v>Carol's Daughter</v>
      </c>
      <c r="D213" s="9" t="str">
        <f>_xlfn.XLOOKUP($E213,'Copy of Raw Data'!$E:$E,'Copy of Raw Data'!D:D,"ERROR",0,1)</f>
        <v>www.amazon.com/dp/B08KXFGQKK</v>
      </c>
      <c r="E213" s="9" t="s">
        <v>778</v>
      </c>
      <c r="F213" s="9" t="str">
        <f>_xlfn.XLOOKUP($E213,'Copy of Raw Data'!$E:$E,'Copy of Raw Data'!F:F,"ERROR",0,1)</f>
        <v>Carol’s Daughter Wash Day Delight Detangling Jelly-To-Cream Conditioner with Glycerin and Aloe, Paraben-Free for Moisture, Hydration and Shine, Moisturizing, Curly Hair , 20 Oz</v>
      </c>
      <c r="G213" s="9">
        <f>_xlfn.XLOOKUP($E213,'Copy of Raw Data'!$E:$E,'Copy of Raw Data'!G:G,"ERROR",0,1)</f>
        <v>279</v>
      </c>
      <c r="H213" s="9">
        <f>_xlfn.XLOOKUP($E213,'Copy of Raw Data'!$E:$E,'Copy of Raw Data'!H:H,"ERROR",0,1)</f>
        <v>3347.38</v>
      </c>
      <c r="I213" s="9">
        <f>_xlfn.XLOOKUP($E213,'Copy of Raw Data'!$E:$E,'Copy of Raw Data'!I:I,"ERROR",0,1)</f>
        <v>0.000141037769118698</v>
      </c>
      <c r="J213" s="9" t="str">
        <f>_xlfn.XLOOKUP($E213,'Copy of Raw Data'!$E:$E,'Copy of Raw Data'!J:J,"ERROR",0,1)</f>
        <v>No</v>
      </c>
      <c r="K213" s="15"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10 to 15</v>
      </c>
      <c r="L213" s="9">
        <f>_xlfn.XLOOKUP($E213,'Copy of Raw Data'!$E:$E,'Copy of Raw Data'!L:L,"ERROR",0,1)</f>
        <v>11.98</v>
      </c>
      <c r="M213" s="15"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10 to 15</v>
      </c>
      <c r="N213" s="9">
        <f>_xlfn.XLOOKUP($E213,'Copy of Raw Data'!$E:$E,'Copy of Raw Data'!N:N,"ERROR",0,1)</f>
        <v>11.98</v>
      </c>
      <c r="O213" s="15"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6">
        <f t="shared" si="15"/>
        <v>0</v>
      </c>
      <c r="Q213" s="9">
        <f>_xlfn.XLOOKUP($E213,'Copy of Raw Data'!$E:$E,'Copy of Raw Data'!Q:Q,"ERROR",0,1)</f>
        <v>20</v>
      </c>
      <c r="R213" s="9" t="str">
        <f>_xlfn.XLOOKUP($E213,'Copy of Raw Data'!$E:$E,'Copy of Raw Data'!R:R,"ERROR",0,1)</f>
        <v>oz</v>
      </c>
      <c r="S213" s="17">
        <f t="shared" si="14"/>
        <v>0.599</v>
      </c>
      <c r="T213" s="9" t="str">
        <f t="array" ref="T213">_xlfn.IFS(AND(S213&gt;0,S213&lt;=0.05),"0 to 0.05",AND(S213&gt;0.05,S213&lt;=0.1),"0.05 to 0.1",AND(S213&gt;0.1,S213&lt;=0.2),"0.1 to 0.2",AND(S213&gt;0.2,S213&lt;=0.3),"0.2 to 0.3",AND(S213&gt;0.3,S213&lt;=0.4),"0.3 to 0.4",AND(S213&gt;0.4,S213&lt;=0.5),"0.4 to 0.5",AND(S213&gt;0.5,S213&lt;=0.75),"0.5 to 0.75",AND(S213&gt;0.75,S213&lt;=1),"0.75 to 1",AND(S213&gt;1,S213&lt;=2),"1 to 2",AND(S213&gt;2,S213&lt;=3),"2 to 3",AND(S213&gt;3,S213&lt;=4),"3 to 4",AND(S213&gt;4,S213&lt;=5),"4 to 5",AND(S213&gt;5,S213&lt;=10),"5 to 10",S213&gt;10,"10+")</f>
        <v>0.5 to 0.75</v>
      </c>
      <c r="U213" s="17"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 to 0.05</v>
      </c>
      <c r="V213" s="17">
        <f t="shared" si="16"/>
        <v>0.02025701724721</v>
      </c>
      <c r="W213" s="17"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 to 0.05</v>
      </c>
      <c r="X213" s="17">
        <f t="shared" si="17"/>
        <v>0.02025701724721</v>
      </c>
      <c r="Y213" s="9"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15 to 20</v>
      </c>
      <c r="Z213" s="17">
        <f t="array" ref="Z213">_xlfn.IFS(AA213="oz",_xlfn.IFS(R213="oz",Q213,R213="fl oz",Q213*1.04,R213="ml",Q213*0.0338),AA213="fl oz",_xlfn.IFS(R213="oz",Q213/1.04,R213="fl oz",Q213,R213="ml",Q213*0.0338/1.04),AA213="ml",_xlfn.IFS(R213="oz",Q213/0.0338,R213="fl oz",Q213*1.04/0.0338,R213="ml",Q213))</f>
        <v>20</v>
      </c>
      <c r="AA213" s="9" t="str">
        <f>_xlfn.XLOOKUP($E213,'Copy of Raw Data'!$E:$E,'Copy of Raw Data'!AA:AA,"ERROR",0,1)</f>
        <v>oz</v>
      </c>
      <c r="AB213" s="9"/>
      <c r="AC213" s="9"/>
      <c r="AD213" s="9"/>
      <c r="AE213" s="9"/>
      <c r="AF213" s="9"/>
    </row>
    <row r="214" hidden="1" spans="1:32">
      <c r="A214" s="9" t="str">
        <f>_xlfn.XLOOKUP($E214,'Copy of Raw Data'!$E:$E,'Copy of Raw Data'!A:A,"ERROR",0,1)</f>
        <v>US</v>
      </c>
      <c r="B214" s="9" t="str">
        <f>_xlfn.XLOOKUP($E214,'Copy of Raw Data'!$E:$E,'Copy of Raw Data'!B:B,"ERROR",0,1)</f>
        <v>Hair Mousses</v>
      </c>
      <c r="C214" s="9" t="str">
        <f>_xlfn.XLOOKUP($E214,'Copy of Raw Data'!$E:$E,'Copy of Raw Data'!C:C,"ERROR",0,1)</f>
        <v>garnier</v>
      </c>
      <c r="D214" s="9" t="str">
        <f>_xlfn.XLOOKUP($E214,'Copy of Raw Data'!$E:$E,'Copy of Raw Data'!D:D,"ERROR",0,1)</f>
        <v>www.amazon.com/dp/B01MFC0T0A</v>
      </c>
      <c r="E214" s="9" t="s">
        <v>781</v>
      </c>
      <c r="F214" s="9" t="str">
        <f>_xlfn.XLOOKUP($E214,'Copy of Raw Data'!$E:$E,'Copy of Raw Data'!F:F,"ERROR",0,1)</f>
        <v>Garnier Fructis Style Smooth Air Dry Anti-Frizz Cream, 5.1 fl. oz.</v>
      </c>
      <c r="G214" s="9">
        <f>_xlfn.XLOOKUP($E214,'Copy of Raw Data'!$E:$E,'Copy of Raw Data'!G:G,"ERROR",0,1)</f>
        <v>686</v>
      </c>
      <c r="H214" s="9">
        <f>_xlfn.XLOOKUP($E214,'Copy of Raw Data'!$E:$E,'Copy of Raw Data'!H:H,"ERROR",0,1)</f>
        <v>3317.4</v>
      </c>
      <c r="I214" s="9">
        <f>_xlfn.XLOOKUP($E214,'Copy of Raw Data'!$E:$E,'Copy of Raw Data'!I:I,"ERROR",0,1)</f>
        <v>0.000139146721921977</v>
      </c>
      <c r="J214" s="9" t="str">
        <f>_xlfn.XLOOKUP($E214,'Copy of Raw Data'!$E:$E,'Copy of Raw Data'!J:J,"ERROR",0,1)</f>
        <v>No</v>
      </c>
      <c r="K214" s="15"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0 to 5</v>
      </c>
      <c r="L214" s="9">
        <f>_xlfn.XLOOKUP($E214,'Copy of Raw Data'!$E:$E,'Copy of Raw Data'!L:L,"ERROR",0,1)</f>
        <v>4.84</v>
      </c>
      <c r="M214" s="15"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 to 10</v>
      </c>
      <c r="N214" s="9">
        <f>_xlfn.XLOOKUP($E214,'Copy of Raw Data'!$E:$E,'Copy of Raw Data'!N:N,"ERROR",0,1)</f>
        <v>7.74</v>
      </c>
      <c r="O214" s="15"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30% to 40%</v>
      </c>
      <c r="P214" s="16">
        <f t="shared" si="15"/>
        <v>0.374677002583979</v>
      </c>
      <c r="Q214" s="9">
        <f>_xlfn.XLOOKUP($E214,'Copy of Raw Data'!$E:$E,'Copy of Raw Data'!Q:Q,"ERROR",0,1)</f>
        <v>5.1</v>
      </c>
      <c r="R214" s="9" t="str">
        <f>_xlfn.XLOOKUP($E214,'Copy of Raw Data'!$E:$E,'Copy of Raw Data'!R:R,"ERROR",0,1)</f>
        <v>fl oz</v>
      </c>
      <c r="S214" s="17">
        <f t="shared" si="14"/>
        <v>0.912518853695324</v>
      </c>
      <c r="T214" s="9" t="str">
        <f t="array" ref="T214">_xlfn.IFS(AND(S214&gt;0,S214&lt;=0.05),"0 to 0.05",AND(S214&gt;0.05,S214&lt;=0.1),"0.05 to 0.1",AND(S214&gt;0.1,S214&lt;=0.2),"0.1 to 0.2",AND(S214&gt;0.2,S214&lt;=0.3),"0.2 to 0.3",AND(S214&gt;0.3,S214&lt;=0.4),"0.3 to 0.4",AND(S214&gt;0.4,S214&lt;=0.5),"0.4 to 0.5",AND(S214&gt;0.5,S214&lt;=0.75),"0.5 to 0.75",AND(S214&gt;0.75,S214&lt;=1),"0.75 to 1",AND(S214&gt;1,S214&lt;=2),"1 to 2",AND(S214&gt;2,S214&lt;=3),"2 to 3",AND(S214&gt;3,S214&lt;=4),"3 to 4",AND(S214&gt;4,S214&lt;=5),"4 to 5",AND(S214&gt;5,S214&lt;=10),"5 to 10",S214&gt;10,"10+")</f>
        <v>0.75 to 1</v>
      </c>
      <c r="U214" s="17"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 to 0.05</v>
      </c>
      <c r="V214" s="17">
        <f t="shared" si="16"/>
        <v>0.0493498822488856</v>
      </c>
      <c r="W214" s="17"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 to 0.05</v>
      </c>
      <c r="X214" s="17">
        <f t="shared" si="17"/>
        <v>0.0308596162900008</v>
      </c>
      <c r="Y214" s="9"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4 to 6</v>
      </c>
      <c r="Z214" s="17">
        <f t="array" ref="Z214">_xlfn.IFS(AA214="oz",_xlfn.IFS(R214="oz",Q214,R214="fl oz",Q214*1.04,R214="ml",Q214*0.0338),AA214="fl oz",_xlfn.IFS(R214="oz",Q214/1.04,R214="fl oz",Q214,R214="ml",Q214*0.0338/1.04),AA214="ml",_xlfn.IFS(R214="oz",Q214/0.0338,R214="fl oz",Q214*1.04/0.0338,R214="ml",Q214))</f>
        <v>5.304</v>
      </c>
      <c r="AA214" s="9" t="str">
        <f>_xlfn.XLOOKUP($E214,'Copy of Raw Data'!$E:$E,'Copy of Raw Data'!AA:AA,"ERROR",0,1)</f>
        <v>oz</v>
      </c>
      <c r="AB214" s="9"/>
      <c r="AC214" s="9"/>
      <c r="AD214" s="9"/>
      <c r="AE214" s="9"/>
      <c r="AF214" s="9"/>
    </row>
    <row r="215" hidden="1" spans="1:32">
      <c r="A215" s="9" t="str">
        <f>_xlfn.XLOOKUP($E215,'Copy of Raw Data'!$E:$E,'Copy of Raw Data'!A:A,"ERROR",0,1)</f>
        <v>US</v>
      </c>
      <c r="B215" s="9" t="str">
        <f>_xlfn.XLOOKUP($E215,'Copy of Raw Data'!$E:$E,'Copy of Raw Data'!B:B,"ERROR",0,1)</f>
        <v>Hair Mousses</v>
      </c>
      <c r="C215" s="9" t="str">
        <f>_xlfn.XLOOKUP($E215,'Copy of Raw Data'!$E:$E,'Copy of Raw Data'!C:C,"ERROR",0,1)</f>
        <v>fantasia</v>
      </c>
      <c r="D215" s="9" t="str">
        <f>_xlfn.XLOOKUP($E215,'Copy of Raw Data'!$E:$E,'Copy of Raw Data'!D:D,"ERROR",0,1)</f>
        <v>www.amazon.com/dp/B000O9L67S</v>
      </c>
      <c r="E215" s="9" t="s">
        <v>784</v>
      </c>
      <c r="F215" s="9" t="str">
        <f>_xlfn.XLOOKUP($E215,'Copy of Raw Data'!$E:$E,'Copy of Raw Data'!F:F,"ERROR",0,1)</f>
        <v>Fantasia Liquid Mousse Spritz 2 oz. Firm</v>
      </c>
      <c r="G215" s="9">
        <f>_xlfn.XLOOKUP($E215,'Copy of Raw Data'!$E:$E,'Copy of Raw Data'!G:G,"ERROR",0,1)</f>
        <v>539</v>
      </c>
      <c r="H215" s="9">
        <f>_xlfn.XLOOKUP($E215,'Copy of Raw Data'!$E:$E,'Copy of Raw Data'!H:H,"ERROR",0,1)</f>
        <v>3272.92</v>
      </c>
      <c r="I215" s="9">
        <f>_xlfn.XLOOKUP($E215,'Copy of Raw Data'!$E:$E,'Copy of Raw Data'!I:I,"ERROR",0,1)</f>
        <v>0.000133595171945635</v>
      </c>
      <c r="J215" s="9" t="str">
        <f>_xlfn.XLOOKUP($E215,'Copy of Raw Data'!$E:$E,'Copy of Raw Data'!J:J,"ERROR",0,1)</f>
        <v>No</v>
      </c>
      <c r="K215" s="15"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5 to 10</v>
      </c>
      <c r="L215" s="9">
        <f>_xlfn.XLOOKUP($E215,'Copy of Raw Data'!$E:$E,'Copy of Raw Data'!L:L,"ERROR",0,1)</f>
        <v>6.04</v>
      </c>
      <c r="M215" s="15"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5 to 10</v>
      </c>
      <c r="N215" s="9">
        <f>_xlfn.XLOOKUP($E215,'Copy of Raw Data'!$E:$E,'Copy of Raw Data'!N:N,"ERROR",0,1)</f>
        <v>6.36</v>
      </c>
      <c r="O215" s="15"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4% to 6%</v>
      </c>
      <c r="P215" s="16">
        <f t="shared" si="15"/>
        <v>0.0503144654088051</v>
      </c>
      <c r="Q215" s="9">
        <f>_xlfn.XLOOKUP($E215,'Copy of Raw Data'!$E:$E,'Copy of Raw Data'!Q:Q,"ERROR",0,1)</f>
        <v>2</v>
      </c>
      <c r="R215" s="9" t="str">
        <f>_xlfn.XLOOKUP($E215,'Copy of Raw Data'!$E:$E,'Copy of Raw Data'!R:R,"ERROR",0,1)</f>
        <v>oz</v>
      </c>
      <c r="S215" s="17">
        <f t="shared" si="14"/>
        <v>3.02</v>
      </c>
      <c r="T215" s="9" t="str">
        <f t="array" ref="T215">_xlfn.IFS(AND(S215&gt;0,S215&lt;=0.05),"0 to 0.05",AND(S215&gt;0.05,S215&lt;=0.1),"0.05 to 0.1",AND(S215&gt;0.1,S215&lt;=0.2),"0.1 to 0.2",AND(S215&gt;0.2,S215&lt;=0.3),"0.2 to 0.3",AND(S215&gt;0.3,S215&lt;=0.4),"0.3 to 0.4",AND(S215&gt;0.4,S215&lt;=0.5),"0.4 to 0.5",AND(S215&gt;0.5,S215&lt;=0.75),"0.5 to 0.75",AND(S215&gt;0.75,S215&lt;=1),"0.75 to 1",AND(S215&gt;1,S215&lt;=2),"1 to 2",AND(S215&gt;2,S215&lt;=3),"2 to 3",AND(S215&gt;3,S215&lt;=4),"3 to 4",AND(S215&gt;4,S215&lt;=5),"4 to 5",AND(S215&gt;5,S215&lt;=10),"5 to 10",S215&gt;10,"10+")</f>
        <v>3 to 4</v>
      </c>
      <c r="U215" s="17"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17">
        <f t="shared" si="16"/>
        <v>0.107541427122083</v>
      </c>
      <c r="W215" s="17"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17">
        <f t="shared" si="17"/>
        <v>0.102130537707136</v>
      </c>
      <c r="Y215" s="9"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1 to 2</v>
      </c>
      <c r="Z215" s="17">
        <f t="array" ref="Z215">_xlfn.IFS(AA215="oz",_xlfn.IFS(R215="oz",Q215,R215="fl oz",Q215*1.04,R215="ml",Q215*0.0338),AA215="fl oz",_xlfn.IFS(R215="oz",Q215/1.04,R215="fl oz",Q215,R215="ml",Q215*0.0338/1.04),AA215="ml",_xlfn.IFS(R215="oz",Q215/0.0338,R215="fl oz",Q215*1.04/0.0338,R215="ml",Q215))</f>
        <v>2</v>
      </c>
      <c r="AA215" s="9" t="str">
        <f>_xlfn.XLOOKUP($E215,'Copy of Raw Data'!$E:$E,'Copy of Raw Data'!AA:AA,"ERROR",0,1)</f>
        <v>oz</v>
      </c>
      <c r="AB215" s="9"/>
      <c r="AC215" s="9"/>
      <c r="AD215" s="9"/>
      <c r="AE215" s="9"/>
      <c r="AF215" s="9"/>
    </row>
    <row r="216" hidden="1" spans="1:32">
      <c r="A216" s="9" t="str">
        <f>_xlfn.XLOOKUP($E216,'Copy of Raw Data'!$E:$E,'Copy of Raw Data'!A:A,"ERROR",0,1)</f>
        <v>US</v>
      </c>
      <c r="B216" s="9" t="str">
        <f>_xlfn.XLOOKUP($E216,'Copy of Raw Data'!$E:$E,'Copy of Raw Data'!B:B,"ERROR",0,1)</f>
        <v>Hair Mousses</v>
      </c>
      <c r="C216" s="9" t="str">
        <f>_xlfn.XLOOKUP($E216,'Copy of Raw Data'!$E:$E,'Copy of Raw Data'!C:C,"ERROR",0,1)</f>
        <v>Snip-its</v>
      </c>
      <c r="D216" s="9" t="str">
        <f>_xlfn.XLOOKUP($E216,'Copy of Raw Data'!$E:$E,'Copy of Raw Data'!D:D,"ERROR",0,1)</f>
        <v>www.amazon.com/dp/B079XVK94J</v>
      </c>
      <c r="E216" s="9" t="s">
        <v>788</v>
      </c>
      <c r="F216" s="9" t="str">
        <f>_xlfn.XLOOKUP($E216,'Copy of Raw Data'!$E:$E,'Copy of Raw Data'!F:F,"ERROR",0,1)</f>
        <v>Snip-its Morning Miracle Natural Hair Mousse Spray 10oz | Light Hold Kids Hair Products - Tropical Smelling Kids Hair Gel Alternative for Unruly Curly Hair - Made in USA | Salon Quality. Kid Friendly</v>
      </c>
      <c r="G216" s="9">
        <f>_xlfn.XLOOKUP($E216,'Copy of Raw Data'!$E:$E,'Copy of Raw Data'!G:G,"ERROR",0,1)</f>
        <v>210</v>
      </c>
      <c r="H216" s="9">
        <f>_xlfn.XLOOKUP($E216,'Copy of Raw Data'!$E:$E,'Copy of Raw Data'!H:H,"ERROR",0,1)</f>
        <v>3142.34</v>
      </c>
      <c r="I216" s="9">
        <f>_xlfn.XLOOKUP($E216,'Copy of Raw Data'!$E:$E,'Copy of Raw Data'!I:I,"ERROR",0,1)</f>
        <v>0.00013209738433906</v>
      </c>
      <c r="J216" s="9" t="str">
        <f>_xlfn.XLOOKUP($E216,'Copy of Raw Data'!$E:$E,'Copy of Raw Data'!J:J,"ERROR",0,1)</f>
        <v>No</v>
      </c>
      <c r="K216" s="15"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10 to 15</v>
      </c>
      <c r="L216" s="9">
        <f>_xlfn.XLOOKUP($E216,'Copy of Raw Data'!$E:$E,'Copy of Raw Data'!L:L,"ERROR",0,1)</f>
        <v>14.95</v>
      </c>
      <c r="M216" s="15"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10 to 15</v>
      </c>
      <c r="N216" s="9">
        <f>_xlfn.XLOOKUP($E216,'Copy of Raw Data'!$E:$E,'Copy of Raw Data'!N:N,"ERROR",0,1)</f>
        <v>14.95</v>
      </c>
      <c r="O216" s="15"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No Discount</v>
      </c>
      <c r="P216" s="16">
        <f t="shared" si="15"/>
        <v>0</v>
      </c>
      <c r="Q216" s="9">
        <f>_xlfn.XLOOKUP($E216,'Copy of Raw Data'!$E:$E,'Copy of Raw Data'!Q:Q,"ERROR",0,1)</f>
        <v>10</v>
      </c>
      <c r="R216" s="9" t="str">
        <f>_xlfn.XLOOKUP($E216,'Copy of Raw Data'!$E:$E,'Copy of Raw Data'!R:R,"ERROR",0,1)</f>
        <v>oz</v>
      </c>
      <c r="S216" s="17">
        <f t="shared" si="14"/>
        <v>1.495</v>
      </c>
      <c r="T216" s="9" t="str">
        <f t="array" ref="T216">_xlfn.IFS(AND(S216&gt;0,S216&lt;=0.05),"0 to 0.05",AND(S216&gt;0.05,S216&lt;=0.1),"0.05 to 0.1",AND(S216&gt;0.1,S216&lt;=0.2),"0.1 to 0.2",AND(S216&gt;0.2,S216&lt;=0.3),"0.2 to 0.3",AND(S216&gt;0.3,S216&lt;=0.4),"0.3 to 0.4",AND(S216&gt;0.4,S216&lt;=0.5),"0.4 to 0.5",AND(S216&gt;0.5,S216&lt;=0.75),"0.5 to 0.75",AND(S216&gt;0.75,S216&lt;=1),"0.75 to 1",AND(S216&gt;1,S216&lt;=2),"1 to 2",AND(S216&gt;2,S216&lt;=3),"2 to 3",AND(S216&gt;3,S216&lt;=4),"3 to 4",AND(S216&gt;4,S216&lt;=5),"4 to 5",AND(S216&gt;5,S216&lt;=10),"5 to 10",S216&gt;10,"10+")</f>
        <v>1 to 2</v>
      </c>
      <c r="U216" s="17"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7">
        <f t="shared" si="16"/>
        <v>0.0505579979709165</v>
      </c>
      <c r="W216" s="17"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7">
        <f t="shared" si="17"/>
        <v>0.0505579979709165</v>
      </c>
      <c r="Y216" s="9"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8 to 10</v>
      </c>
      <c r="Z216" s="17">
        <f t="array" ref="Z216">_xlfn.IFS(AA216="oz",_xlfn.IFS(R216="oz",Q216,R216="fl oz",Q216*1.04,R216="ml",Q216*0.0338),AA216="fl oz",_xlfn.IFS(R216="oz",Q216/1.04,R216="fl oz",Q216,R216="ml",Q216*0.0338/1.04),AA216="ml",_xlfn.IFS(R216="oz",Q216/0.0338,R216="fl oz",Q216*1.04/0.0338,R216="ml",Q216))</f>
        <v>10</v>
      </c>
      <c r="AA216" s="9" t="str">
        <f>_xlfn.XLOOKUP($E216,'Copy of Raw Data'!$E:$E,'Copy of Raw Data'!AA:AA,"ERROR",0,1)</f>
        <v>oz</v>
      </c>
      <c r="AB216" s="9"/>
      <c r="AC216" s="9"/>
      <c r="AD216" s="9"/>
      <c r="AE216" s="9"/>
      <c r="AF216" s="9"/>
    </row>
    <row r="217" hidden="1" spans="1:32">
      <c r="A217" s="9" t="str">
        <f>_xlfn.XLOOKUP($E217,'Copy of Raw Data'!$E:$E,'Copy of Raw Data'!A:A,"ERROR",0,1)</f>
        <v>US</v>
      </c>
      <c r="B217" s="9" t="str">
        <f>_xlfn.XLOOKUP($E217,'Copy of Raw Data'!$E:$E,'Copy of Raw Data'!B:B,"ERROR",0,1)</f>
        <v>Hair Mousses</v>
      </c>
      <c r="C217" s="9" t="str">
        <f>_xlfn.XLOOKUP($E217,'Copy of Raw Data'!$E:$E,'Copy of Raw Data'!C:C,"ERROR",0,1)</f>
        <v>Nexxus</v>
      </c>
      <c r="D217" s="9" t="str">
        <f>_xlfn.XLOOKUP($E217,'Copy of Raw Data'!$E:$E,'Copy of Raw Data'!D:D,"ERROR",0,1)</f>
        <v>www.amazon.com/dp/B07CLJT9HF</v>
      </c>
      <c r="E217" s="9" t="s">
        <v>792</v>
      </c>
      <c r="F217" s="9" t="str">
        <f>_xlfn.XLOOKUP($E217,'Copy of Raw Data'!$E:$E,'Copy of Raw Data'!F:F,"ERROR",0,1)</f>
        <v>Nexxus Light Hoild Hair Mousse + Volumizing Foam - 2oz</v>
      </c>
      <c r="G217" s="9">
        <f>_xlfn.XLOOKUP($E217,'Copy of Raw Data'!$E:$E,'Copy of Raw Data'!G:G,"ERROR",0,1)</f>
        <v>271</v>
      </c>
      <c r="H217" s="9">
        <f>_xlfn.XLOOKUP($E217,'Copy of Raw Data'!$E:$E,'Copy of Raw Data'!H:H,"ERROR",0,1)</f>
        <v>3107.11</v>
      </c>
      <c r="I217" s="9">
        <f>_xlfn.XLOOKUP($E217,'Copy of Raw Data'!$E:$E,'Copy of Raw Data'!I:I,"ERROR",0,1)</f>
        <v>0.00012890411646708</v>
      </c>
      <c r="J217" s="9" t="str">
        <f>_xlfn.XLOOKUP($E217,'Copy of Raw Data'!$E:$E,'Copy of Raw Data'!J:J,"ERROR",0,1)</f>
        <v>No</v>
      </c>
      <c r="K217" s="15"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10 to 15</v>
      </c>
      <c r="L217" s="9">
        <f>_xlfn.XLOOKUP($E217,'Copy of Raw Data'!$E:$E,'Copy of Raw Data'!L:L,"ERROR",0,1)</f>
        <v>11.59</v>
      </c>
      <c r="M217" s="15"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10 to 15</v>
      </c>
      <c r="N217" s="9">
        <f>_xlfn.XLOOKUP($E217,'Copy of Raw Data'!$E:$E,'Copy of Raw Data'!N:N,"ERROR",0,1)</f>
        <v>11.66</v>
      </c>
      <c r="O217" s="15"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0% to 2%</v>
      </c>
      <c r="P217" s="16">
        <f t="shared" si="15"/>
        <v>0.00600343053173244</v>
      </c>
      <c r="Q217" s="9">
        <f>_xlfn.XLOOKUP($E217,'Copy of Raw Data'!$E:$E,'Copy of Raw Data'!Q:Q,"ERROR",0,1)</f>
        <v>2</v>
      </c>
      <c r="R217" s="9" t="str">
        <f>_xlfn.XLOOKUP($E217,'Copy of Raw Data'!$E:$E,'Copy of Raw Data'!R:R,"ERROR",0,1)</f>
        <v>oz</v>
      </c>
      <c r="S217" s="17">
        <f t="shared" si="14"/>
        <v>5.795</v>
      </c>
      <c r="T217" s="9" t="str">
        <f t="array" ref="T217">_xlfn.IFS(AND(S217&gt;0,S217&lt;=0.05),"0 to 0.05",AND(S217&gt;0.05,S217&lt;=0.1),"0.05 to 0.1",AND(S217&gt;0.1,S217&lt;=0.2),"0.1 to 0.2",AND(S217&gt;0.2,S217&lt;=0.3),"0.2 to 0.3",AND(S217&gt;0.3,S217&lt;=0.4),"0.3 to 0.4",AND(S217&gt;0.4,S217&lt;=0.5),"0.4 to 0.5",AND(S217&gt;0.5,S217&lt;=0.75),"0.5 to 0.75",AND(S217&gt;0.75,S217&lt;=1),"0.75 to 1",AND(S217&gt;1,S217&lt;=2),"1 to 2",AND(S217&gt;2,S217&lt;=3),"2 to 3",AND(S217&gt;3,S217&lt;=4),"3 to 4",AND(S217&gt;4,S217&lt;=5),"4 to 5",AND(S217&gt;5,S217&lt;=10),"5 to 10",S217&gt;10,"10+")</f>
        <v>5 to 10</v>
      </c>
      <c r="U217" s="17"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0.1 to 0.2</v>
      </c>
      <c r="V217" s="17">
        <f t="shared" si="16"/>
        <v>0.197159283057153</v>
      </c>
      <c r="W217" s="17"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0.1 to 0.2</v>
      </c>
      <c r="X217" s="17">
        <f t="shared" si="17"/>
        <v>0.195975650997633</v>
      </c>
      <c r="Y217" s="9"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1 to 2</v>
      </c>
      <c r="Z217" s="17">
        <f t="array" ref="Z217">_xlfn.IFS(AA217="oz",_xlfn.IFS(R217="oz",Q217,R217="fl oz",Q217*1.04,R217="ml",Q217*0.0338),AA217="fl oz",_xlfn.IFS(R217="oz",Q217/1.04,R217="fl oz",Q217,R217="ml",Q217*0.0338/1.04),AA217="ml",_xlfn.IFS(R217="oz",Q217/0.0338,R217="fl oz",Q217*1.04/0.0338,R217="ml",Q217))</f>
        <v>2</v>
      </c>
      <c r="AA217" s="9" t="str">
        <f>_xlfn.XLOOKUP($E217,'Copy of Raw Data'!$E:$E,'Copy of Raw Data'!AA:AA,"ERROR",0,1)</f>
        <v>oz</v>
      </c>
      <c r="AB217" s="9"/>
      <c r="AC217" s="9"/>
      <c r="AD217" s="9"/>
      <c r="AE217" s="9"/>
      <c r="AF217" s="9"/>
    </row>
    <row r="218" hidden="1" spans="1:32">
      <c r="A218" s="9" t="str">
        <f>_xlfn.XLOOKUP($E218,'Copy of Raw Data'!$E:$E,'Copy of Raw Data'!A:A,"ERROR",0,1)</f>
        <v>US</v>
      </c>
      <c r="B218" s="9" t="str">
        <f>_xlfn.XLOOKUP($E218,'Copy of Raw Data'!$E:$E,'Copy of Raw Data'!B:B,"ERROR",0,1)</f>
        <v>Hair Mousses</v>
      </c>
      <c r="C218" s="9" t="str">
        <f>_xlfn.XLOOKUP($E218,'Copy of Raw Data'!$E:$E,'Copy of Raw Data'!C:C,"ERROR",0,1)</f>
        <v>Healium 5</v>
      </c>
      <c r="D218" s="9" t="str">
        <f>_xlfn.XLOOKUP($E218,'Copy of Raw Data'!$E:$E,'Copy of Raw Data'!D:D,"ERROR",0,1)</f>
        <v>www.amazon.com/dp/B003UNV10M</v>
      </c>
      <c r="E218" s="9" t="s">
        <v>796</v>
      </c>
      <c r="F218" s="9" t="str">
        <f>_xlfn.XLOOKUP($E218,'Copy of Raw Data'!$E:$E,'Copy of Raw Data'!F:F,"ERROR",0,1)</f>
        <v>aiHr Whipp Mousse for Volumizing Fine, Thin Hair Weightless Clean Volume Thickening Quick Fix Hair Styling Foam Fortified with Wheat Germ Oil, Sunscreen UV Protection by Healium Hair</v>
      </c>
      <c r="G218" s="9">
        <f>_xlfn.XLOOKUP($E218,'Copy of Raw Data'!$E:$E,'Copy of Raw Data'!G:G,"ERROR",0,1)</f>
        <v>150</v>
      </c>
      <c r="H218" s="9">
        <f>_xlfn.XLOOKUP($E218,'Copy of Raw Data'!$E:$E,'Copy of Raw Data'!H:H,"ERROR",0,1)</f>
        <v>3032</v>
      </c>
      <c r="I218" s="9">
        <f>_xlfn.XLOOKUP($E218,'Copy of Raw Data'!$E:$E,'Copy of Raw Data'!I:I,"ERROR",0,1)</f>
        <v>0.000126201891650903</v>
      </c>
      <c r="J218" s="9" t="str">
        <f>_xlfn.XLOOKUP($E218,'Copy of Raw Data'!$E:$E,'Copy of Raw Data'!J:J,"ERROR",0,1)</f>
        <v>No</v>
      </c>
      <c r="K218" s="15"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20 to 30</v>
      </c>
      <c r="L218" s="9">
        <f>_xlfn.XLOOKUP($E218,'Copy of Raw Data'!$E:$E,'Copy of Raw Data'!L:L,"ERROR",0,1)</f>
        <v>20.28</v>
      </c>
      <c r="M218" s="15"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20 to 30</v>
      </c>
      <c r="N218" s="9">
        <f>_xlfn.XLOOKUP($E218,'Copy of Raw Data'!$E:$E,'Copy of Raw Data'!N:N,"ERROR",0,1)</f>
        <v>21.71</v>
      </c>
      <c r="O218" s="15"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6% to 8%</v>
      </c>
      <c r="P218" s="16">
        <f t="shared" si="15"/>
        <v>0.0658682634730539</v>
      </c>
      <c r="Q218" s="9">
        <f>_xlfn.XLOOKUP($E218,'Copy of Raw Data'!$E:$E,'Copy of Raw Data'!Q:Q,"ERROR",0,1)</f>
        <v>0</v>
      </c>
      <c r="R218" s="9">
        <f>_xlfn.XLOOKUP($E218,'Copy of Raw Data'!$E:$E,'Copy of Raw Data'!R:R,"ERROR",0,1)</f>
        <v>0</v>
      </c>
      <c r="S218" s="17" t="e">
        <f t="shared" si="14"/>
        <v>#N/A</v>
      </c>
      <c r="T218" s="9" t="e">
        <f t="array" ref="T218">_xlfn.IFS(AND(S218&gt;0,S218&lt;=0.05),"0 to 0.05",AND(S218&gt;0.05,S218&lt;=0.1),"0.05 to 0.1",AND(S218&gt;0.1,S218&lt;=0.2),"0.1 to 0.2",AND(S218&gt;0.2,S218&lt;=0.3),"0.2 to 0.3",AND(S218&gt;0.3,S218&lt;=0.4),"0.3 to 0.4",AND(S218&gt;0.4,S218&lt;=0.5),"0.4 to 0.5",AND(S218&gt;0.5,S218&lt;=0.75),"0.5 to 0.75",AND(S218&gt;0.75,S218&lt;=1),"0.75 to 1",AND(S218&gt;1,S218&lt;=2),"1 to 2",AND(S218&gt;2,S218&lt;=3),"2 to 3",AND(S218&gt;3,S218&lt;=4),"3 to 4",AND(S218&gt;4,S218&lt;=5),"4 to 5",AND(S218&gt;5,S218&lt;=10),"5 to 10",S218&gt;10,"10+")</f>
        <v>#N/A</v>
      </c>
      <c r="U218" s="17" t="e">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#N/A</v>
      </c>
      <c r="V218" s="17" t="e">
        <f t="shared" si="16"/>
        <v>#N/A</v>
      </c>
      <c r="W218" s="17" t="e">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#N/A</v>
      </c>
      <c r="X218" s="17" t="e">
        <f t="shared" si="17"/>
        <v>#N/A</v>
      </c>
      <c r="Y218" s="9" t="e">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#N/A</v>
      </c>
      <c r="Z218" s="17" t="e">
        <f t="array" ref="Z218">_xlfn.IFS(AA218="oz",_xlfn.IFS(R218="oz",Q218,R218="fl oz",Q218*1.04,R218="ml",Q218*0.0338),AA218="fl oz",_xlfn.IFS(R218="oz",Q218/1.04,R218="fl oz",Q218,R218="ml",Q218*0.0338/1.04),AA218="ml",_xlfn.IFS(R218="oz",Q218/0.0338,R218="fl oz",Q218*1.04/0.0338,R218="ml",Q218))</f>
        <v>#N/A</v>
      </c>
      <c r="AA218" s="9" t="str">
        <f>_xlfn.XLOOKUP($E218,'Copy of Raw Data'!$E:$E,'Copy of Raw Data'!AA:AA,"ERROR",0,1)</f>
        <v>oz</v>
      </c>
      <c r="AB218" s="9"/>
      <c r="AC218" s="9"/>
      <c r="AD218" s="9"/>
      <c r="AE218" s="9"/>
      <c r="AF218" s="9"/>
    </row>
    <row r="219" hidden="1" spans="1:32">
      <c r="A219" s="9" t="str">
        <f>_xlfn.XLOOKUP($E219,'Copy of Raw Data'!$E:$E,'Copy of Raw Data'!A:A,"ERROR",0,1)</f>
        <v>US</v>
      </c>
      <c r="B219" s="9" t="str">
        <f>_xlfn.XLOOKUP($E219,'Copy of Raw Data'!$E:$E,'Copy of Raw Data'!B:B,"ERROR",0,1)</f>
        <v>Hair Mousses</v>
      </c>
      <c r="C219" s="9" t="str">
        <f>_xlfn.XLOOKUP($E219,'Copy of Raw Data'!$E:$E,'Copy of Raw Data'!C:C,"ERROR",0,1)</f>
        <v>L'Oreal Paris</v>
      </c>
      <c r="D219" s="9" t="str">
        <f>_xlfn.XLOOKUP($E219,'Copy of Raw Data'!$E:$E,'Copy of Raw Data'!D:D,"ERROR",0,1)</f>
        <v>www.amazon.com/dp/B00KXKYN0A</v>
      </c>
      <c r="E219" s="9" t="s">
        <v>799</v>
      </c>
      <c r="F219" s="9" t="str">
        <f>_xlfn.XLOOKUP($E219,'Copy of Raw Data'!$E:$E,'Copy of Raw Data'!F:F,"ERROR",0,1)</f>
        <v>L'Oreal Advanced Hairstyle Boost It Volume Inject Mousse, Extra Strong Hold 8.30 oz (Pack of 2)</v>
      </c>
      <c r="G219" s="9">
        <f>_xlfn.XLOOKUP($E219,'Copy of Raw Data'!$E:$E,'Copy of Raw Data'!G:G,"ERROR",0,1)</f>
        <v>132</v>
      </c>
      <c r="H219" s="9">
        <f>_xlfn.XLOOKUP($E219,'Copy of Raw Data'!$E:$E,'Copy of Raw Data'!H:H,"ERROR",0,1)</f>
        <v>2968.44</v>
      </c>
      <c r="I219" s="9">
        <f>_xlfn.XLOOKUP($E219,'Copy of Raw Data'!$E:$E,'Copy of Raw Data'!I:I,"ERROR",0,1)</f>
        <v>0.000124406502192327</v>
      </c>
      <c r="J219" s="9" t="str">
        <f>_xlfn.XLOOKUP($E219,'Copy of Raw Data'!$E:$E,'Copy of Raw Data'!J:J,"ERROR",0,1)</f>
        <v>No</v>
      </c>
      <c r="K219" s="15"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20 to 30</v>
      </c>
      <c r="L219" s="9">
        <f>_xlfn.XLOOKUP($E219,'Copy of Raw Data'!$E:$E,'Copy of Raw Data'!L:L,"ERROR",0,1)</f>
        <v>22.59</v>
      </c>
      <c r="M219" s="15"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20 to 30</v>
      </c>
      <c r="N219" s="9">
        <f>_xlfn.XLOOKUP($E219,'Copy of Raw Data'!$E:$E,'Copy of Raw Data'!N:N,"ERROR",0,1)</f>
        <v>23.49</v>
      </c>
      <c r="O219" s="15"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2% to 4%</v>
      </c>
      <c r="P219" s="16">
        <f t="shared" si="15"/>
        <v>0.0383141762452107</v>
      </c>
      <c r="Q219" s="9">
        <f>_xlfn.XLOOKUP($E219,'Copy of Raw Data'!$E:$E,'Copy of Raw Data'!Q:Q,"ERROR",0,1)</f>
        <v>16.6</v>
      </c>
      <c r="R219" s="9" t="str">
        <f>_xlfn.XLOOKUP($E219,'Copy of Raw Data'!$E:$E,'Copy of Raw Data'!R:R,"ERROR",0,1)</f>
        <v>oz</v>
      </c>
      <c r="S219" s="17">
        <f t="shared" si="14"/>
        <v>1.36084337349398</v>
      </c>
      <c r="T219" s="9" t="str">
        <f t="array" ref="T219">_xlfn.IFS(AND(S219&gt;0,S219&lt;=0.05),"0 to 0.05",AND(S219&gt;0.05,S219&lt;=0.1),"0.05 to 0.1",AND(S219&gt;0.1,S219&lt;=0.2),"0.1 to 0.2",AND(S219&gt;0.2,S219&lt;=0.3),"0.2 to 0.3",AND(S219&gt;0.3,S219&lt;=0.4),"0.3 to 0.4",AND(S219&gt;0.4,S219&lt;=0.5),"0.4 to 0.5",AND(S219&gt;0.5,S219&lt;=0.75),"0.5 to 0.75",AND(S219&gt;0.75,S219&lt;=1),"0.75 to 1",AND(S219&gt;1,S219&lt;=2),"1 to 2",AND(S219&gt;2,S219&lt;=3),"2 to 3",AND(S219&gt;3,S219&lt;=4),"3 to 4",AND(S219&gt;4,S219&lt;=5),"4 to 5",AND(S219&gt;5,S219&lt;=10),"5 to 10",S219&gt;10,"10+")</f>
        <v>1 to 2</v>
      </c>
      <c r="U219" s="17"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 to 0.05</v>
      </c>
      <c r="V219" s="17">
        <f t="shared" si="16"/>
        <v>0.0478545904959031</v>
      </c>
      <c r="W219" s="17"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 to 0.05</v>
      </c>
      <c r="X219" s="17">
        <f t="shared" si="17"/>
        <v>0.0460210812815007</v>
      </c>
      <c r="Y219" s="9"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15 to 20</v>
      </c>
      <c r="Z219" s="17">
        <f t="array" ref="Z219">_xlfn.IFS(AA219="oz",_xlfn.IFS(R219="oz",Q219,R219="fl oz",Q219*1.04,R219="ml",Q219*0.0338),AA219="fl oz",_xlfn.IFS(R219="oz",Q219/1.04,R219="fl oz",Q219,R219="ml",Q219*0.0338/1.04),AA219="ml",_xlfn.IFS(R219="oz",Q219/0.0338,R219="fl oz",Q219*1.04/0.0338,R219="ml",Q219))</f>
        <v>16.6</v>
      </c>
      <c r="AA219" s="9" t="str">
        <f>_xlfn.XLOOKUP($E219,'Copy of Raw Data'!$E:$E,'Copy of Raw Data'!AA:AA,"ERROR",0,1)</f>
        <v>oz</v>
      </c>
      <c r="AB219" s="9"/>
      <c r="AC219" s="9"/>
      <c r="AD219" s="9"/>
      <c r="AE219" s="9"/>
      <c r="AF219" s="9"/>
    </row>
    <row r="220" hidden="1" spans="1:32">
      <c r="A220" s="9" t="str">
        <f>_xlfn.XLOOKUP($E220,'Copy of Raw Data'!$E:$E,'Copy of Raw Data'!A:A,"ERROR",0,1)</f>
        <v>US</v>
      </c>
      <c r="B220" s="9" t="str">
        <f>_xlfn.XLOOKUP($E220,'Copy of Raw Data'!$E:$E,'Copy of Raw Data'!B:B,"ERROR",0,1)</f>
        <v>Hair Mousses</v>
      </c>
      <c r="C220" s="9" t="str">
        <f>_xlfn.XLOOKUP($E220,'Copy of Raw Data'!$E:$E,'Copy of Raw Data'!C:C,"ERROR",0,1)</f>
        <v>Enjoy</v>
      </c>
      <c r="D220" s="9" t="str">
        <f>_xlfn.XLOOKUP($E220,'Copy of Raw Data'!$E:$E,'Copy of Raw Data'!D:D,"ERROR",0,1)</f>
        <v>www.amazon.com/dp/B0048NYHLS</v>
      </c>
      <c r="E220" s="9" t="s">
        <v>803</v>
      </c>
      <c r="F220" s="9" t="str">
        <f>_xlfn.XLOOKUP($E220,'Copy of Raw Data'!$E:$E,'Copy of Raw Data'!F:F,"ERROR",0,1)</f>
        <v>ENJOY Volumizing Mousse (6.8 OZ) Volume Building Mousse; Lightweight Ingredients add Extra Body</v>
      </c>
      <c r="G220" s="9">
        <f>_xlfn.XLOOKUP($E220,'Copy of Raw Data'!$E:$E,'Copy of Raw Data'!G:G,"ERROR",0,1)</f>
        <v>125</v>
      </c>
      <c r="H220" s="9">
        <f>_xlfn.XLOOKUP($E220,'Copy of Raw Data'!$E:$E,'Copy of Raw Data'!H:H,"ERROR",0,1)</f>
        <v>2926.21</v>
      </c>
      <c r="I220" s="9">
        <f>_xlfn.XLOOKUP($E220,'Copy of Raw Data'!$E:$E,'Copy of Raw Data'!I:I,"ERROR",0,1)</f>
        <v>0.000123869543422215</v>
      </c>
      <c r="J220" s="9" t="str">
        <f>_xlfn.XLOOKUP($E220,'Copy of Raw Data'!$E:$E,'Copy of Raw Data'!J:J,"ERROR",0,1)</f>
        <v>No</v>
      </c>
      <c r="K220" s="15"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20 to 30</v>
      </c>
      <c r="L220" s="9">
        <f>_xlfn.XLOOKUP($E220,'Copy of Raw Data'!$E:$E,'Copy of Raw Data'!L:L,"ERROR",0,1)</f>
        <v>23.28</v>
      </c>
      <c r="M220" s="15"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20 to 30</v>
      </c>
      <c r="N220" s="9">
        <f>_xlfn.XLOOKUP($E220,'Copy of Raw Data'!$E:$E,'Copy of Raw Data'!N:N,"ERROR",0,1)</f>
        <v>23.62</v>
      </c>
      <c r="O220" s="15"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0% to 2%</v>
      </c>
      <c r="P220" s="16">
        <f t="shared" si="15"/>
        <v>0.0143945808636748</v>
      </c>
      <c r="Q220" s="9">
        <f>_xlfn.XLOOKUP($E220,'Copy of Raw Data'!$E:$E,'Copy of Raw Data'!Q:Q,"ERROR",0,1)</f>
        <v>6.8</v>
      </c>
      <c r="R220" s="9" t="str">
        <f>_xlfn.XLOOKUP($E220,'Copy of Raw Data'!$E:$E,'Copy of Raw Data'!R:R,"ERROR",0,1)</f>
        <v>oz</v>
      </c>
      <c r="S220" s="17">
        <f t="shared" si="14"/>
        <v>3.42352941176471</v>
      </c>
      <c r="T220" s="9" t="str">
        <f t="array" ref="T220">_xlfn.IFS(AND(S220&gt;0,S220&lt;=0.05),"0 to 0.05",AND(S220&gt;0.05,S220&lt;=0.1),"0.05 to 0.1",AND(S220&gt;0.1,S220&lt;=0.2),"0.1 to 0.2",AND(S220&gt;0.2,S220&lt;=0.3),"0.2 to 0.3",AND(S220&gt;0.3,S220&lt;=0.4),"0.3 to 0.4",AND(S220&gt;0.4,S220&lt;=0.5),"0.4 to 0.5",AND(S220&gt;0.5,S220&lt;=0.75),"0.5 to 0.75",AND(S220&gt;0.75,S220&lt;=1),"0.75 to 1",AND(S220&gt;1,S220&lt;=2),"1 to 2",AND(S220&gt;2,S220&lt;=3),"2 to 3",AND(S220&gt;3,S220&lt;=4),"3 to 4",AND(S220&gt;4,S220&lt;=5),"4 to 5",AND(S220&gt;5,S220&lt;=10),"5 to 10",S220&gt;10,"10+")</f>
        <v>3 to 4</v>
      </c>
      <c r="U220" s="17"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0.1 to 0.2</v>
      </c>
      <c r="V220" s="17">
        <f t="shared" si="16"/>
        <v>0.117468022041417</v>
      </c>
      <c r="W220" s="17"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0.1 to 0.2</v>
      </c>
      <c r="X220" s="17">
        <f t="shared" si="17"/>
        <v>0.115777119099246</v>
      </c>
      <c r="Y220" s="9"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6 to 8</v>
      </c>
      <c r="Z220" s="17">
        <f t="array" ref="Z220">_xlfn.IFS(AA220="oz",_xlfn.IFS(R220="oz",Q220,R220="fl oz",Q220*1.04,R220="ml",Q220*0.0338),AA220="fl oz",_xlfn.IFS(R220="oz",Q220/1.04,R220="fl oz",Q220,R220="ml",Q220*0.0338/1.04),AA220="ml",_xlfn.IFS(R220="oz",Q220/0.0338,R220="fl oz",Q220*1.04/0.0338,R220="ml",Q220))</f>
        <v>6.8</v>
      </c>
      <c r="AA220" s="9" t="str">
        <f>_xlfn.XLOOKUP($E220,'Copy of Raw Data'!$E:$E,'Copy of Raw Data'!AA:AA,"ERROR",0,1)</f>
        <v>oz</v>
      </c>
      <c r="AB220" s="9"/>
      <c r="AC220" s="9"/>
      <c r="AD220" s="9"/>
      <c r="AE220" s="9"/>
      <c r="AF220" s="9"/>
    </row>
    <row r="221" hidden="1" spans="1:32">
      <c r="A221" s="9" t="str">
        <f>_xlfn.XLOOKUP($E221,'Copy of Raw Data'!$E:$E,'Copy of Raw Data'!A:A,"ERROR",0,1)</f>
        <v>US</v>
      </c>
      <c r="B221" s="9" t="str">
        <f>_xlfn.XLOOKUP($E221,'Copy of Raw Data'!$E:$E,'Copy of Raw Data'!B:B,"ERROR",0,1)</f>
        <v>Hair Mousses</v>
      </c>
      <c r="C221" s="9" t="str">
        <f>_xlfn.XLOOKUP($E221,'Copy of Raw Data'!$E:$E,'Copy of Raw Data'!C:C,"ERROR",0,1)</f>
        <v>Vigorol</v>
      </c>
      <c r="D221" s="9" t="str">
        <f>_xlfn.XLOOKUP($E221,'Copy of Raw Data'!$E:$E,'Copy of Raw Data'!D:D,"ERROR",0,1)</f>
        <v>www.amazon.com/dp/B08J4BCTCC</v>
      </c>
      <c r="E221" s="9" t="s">
        <v>807</v>
      </c>
      <c r="F221" s="9" t="str">
        <f>_xlfn.XLOOKUP($E221,'Copy of Raw Data'!$E:$E,'Copy of Raw Data'!F:F,"ERROR",0,1)</f>
        <v>Vigorol Mousse Olive Oil 12 Oz.</v>
      </c>
      <c r="G221" s="9">
        <f>_xlfn.XLOOKUP($E221,'Copy of Raw Data'!$E:$E,'Copy of Raw Data'!G:G,"ERROR",0,1)</f>
        <v>249</v>
      </c>
      <c r="H221" s="9">
        <f>_xlfn.XLOOKUP($E221,'Copy of Raw Data'!$E:$E,'Copy of Raw Data'!H:H,"ERROR",0,1)</f>
        <v>2913.58</v>
      </c>
      <c r="I221" s="9">
        <f>_xlfn.XLOOKUP($E221,'Copy of Raw Data'!$E:$E,'Copy of Raw Data'!I:I,"ERROR",0,1)</f>
        <v>0.000122353049413514</v>
      </c>
      <c r="J221" s="9" t="str">
        <f>_xlfn.XLOOKUP($E221,'Copy of Raw Data'!$E:$E,'Copy of Raw Data'!J:J,"ERROR",0,1)</f>
        <v>No</v>
      </c>
      <c r="K221" s="15"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 to 15</v>
      </c>
      <c r="L221" s="9">
        <f>_xlfn.XLOOKUP($E221,'Copy of Raw Data'!$E:$E,'Copy of Raw Data'!L:L,"ERROR",0,1)</f>
        <v>11.7</v>
      </c>
      <c r="M221" s="15"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10 to 15</v>
      </c>
      <c r="N221" s="9">
        <f>_xlfn.XLOOKUP($E221,'Copy of Raw Data'!$E:$E,'Copy of Raw Data'!N:N,"ERROR",0,1)</f>
        <v>13.99</v>
      </c>
      <c r="O221" s="15"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15% to 20%</v>
      </c>
      <c r="P221" s="16">
        <f t="shared" si="15"/>
        <v>0.163688348820586</v>
      </c>
      <c r="Q221" s="9">
        <f>_xlfn.XLOOKUP($E221,'Copy of Raw Data'!$E:$E,'Copy of Raw Data'!Q:Q,"ERROR",0,1)</f>
        <v>12</v>
      </c>
      <c r="R221" s="9" t="str">
        <f>_xlfn.XLOOKUP($E221,'Copy of Raw Data'!$E:$E,'Copy of Raw Data'!R:R,"ERROR",0,1)</f>
        <v>oz</v>
      </c>
      <c r="S221" s="17">
        <f t="shared" si="14"/>
        <v>0.975</v>
      </c>
      <c r="T221" s="9" t="str">
        <f t="array" ref="T221">_xlfn.IFS(AND(S221&gt;0,S221&lt;=0.05),"0 to 0.05",AND(S221&gt;0.05,S221&lt;=0.1),"0.05 to 0.1",AND(S221&gt;0.1,S221&lt;=0.2),"0.1 to 0.2",AND(S221&gt;0.2,S221&lt;=0.3),"0.2 to 0.3",AND(S221&gt;0.3,S221&lt;=0.4),"0.3 to 0.4",AND(S221&gt;0.4,S221&lt;=0.5),"0.4 to 0.5",AND(S221&gt;0.5,S221&lt;=0.75),"0.5 to 0.75",AND(S221&gt;0.75,S221&lt;=1),"0.75 to 1",AND(S221&gt;1,S221&lt;=2),"1 to 2",AND(S221&gt;2,S221&lt;=3),"2 to 3",AND(S221&gt;3,S221&lt;=4),"3 to 4",AND(S221&gt;4,S221&lt;=5),"4 to 5",AND(S221&gt;5,S221&lt;=10),"5 to 10",S221&gt;10,"10+")</f>
        <v>0.75 to 1</v>
      </c>
      <c r="U221" s="17"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 to 0.05</v>
      </c>
      <c r="V221" s="17">
        <f t="shared" si="16"/>
        <v>0.0394262202682899</v>
      </c>
      <c r="W221" s="17"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7">
        <f t="shared" si="17"/>
        <v>0.0329726073723368</v>
      </c>
      <c r="Y221" s="9"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10 to 15</v>
      </c>
      <c r="Z221" s="17">
        <f t="array" ref="Z221">_xlfn.IFS(AA221="oz",_xlfn.IFS(R221="oz",Q221,R221="fl oz",Q221*1.04,R221="ml",Q221*0.0338),AA221="fl oz",_xlfn.IFS(R221="oz",Q221/1.04,R221="fl oz",Q221,R221="ml",Q221*0.0338/1.04),AA221="ml",_xlfn.IFS(R221="oz",Q221/0.0338,R221="fl oz",Q221*1.04/0.0338,R221="ml",Q221))</f>
        <v>12</v>
      </c>
      <c r="AA221" s="9" t="str">
        <f>_xlfn.XLOOKUP($E221,'Copy of Raw Data'!$E:$E,'Copy of Raw Data'!AA:AA,"ERROR",0,1)</f>
        <v>oz</v>
      </c>
      <c r="AB221" s="9"/>
      <c r="AC221" s="9"/>
      <c r="AD221" s="9"/>
      <c r="AE221" s="9"/>
      <c r="AF221" s="9"/>
    </row>
    <row r="222" hidden="1" spans="1:32">
      <c r="A222" s="9" t="str">
        <f>_xlfn.XLOOKUP($E222,'Copy of Raw Data'!$E:$E,'Copy of Raw Data'!A:A,"ERROR",0,1)</f>
        <v>US</v>
      </c>
      <c r="B222" s="9" t="str">
        <f>_xlfn.XLOOKUP($E222,'Copy of Raw Data'!$E:$E,'Copy of Raw Data'!B:B,"ERROR",0,1)</f>
        <v>Hair Mousses</v>
      </c>
      <c r="C222" s="9" t="str">
        <f>_xlfn.XLOOKUP($E222,'Copy of Raw Data'!$E:$E,'Copy of Raw Data'!C:C,"ERROR",0,1)</f>
        <v>tridesign</v>
      </c>
      <c r="D222" s="9" t="str">
        <f>_xlfn.XLOOKUP($E222,'Copy of Raw Data'!$E:$E,'Copy of Raw Data'!D:D,"ERROR",0,1)</f>
        <v>www.amazon.com/dp/B000KKU3ZM</v>
      </c>
      <c r="E222" s="9" t="s">
        <v>811</v>
      </c>
      <c r="F222" s="9" t="str">
        <f>_xlfn.XLOOKUP($E222,'Copy of Raw Data'!$E:$E,'Copy of Raw Data'!F:F,"ERROR",0,1)</f>
        <v>TRI Fashion Styling Mousse - Mousse for Wavy Hair, Mousse for Hair Volumizing &amp; Taming Curls, Frizz Control &amp; Shine, Styling Options for Women, Hair Foam Mousse - 10 Ounce</v>
      </c>
      <c r="G222" s="9">
        <f>_xlfn.XLOOKUP($E222,'Copy of Raw Data'!$E:$E,'Copy of Raw Data'!G:G,"ERROR",0,1)</f>
        <v>199</v>
      </c>
      <c r="H222" s="9">
        <f>_xlfn.XLOOKUP($E222,'Copy of Raw Data'!$E:$E,'Copy of Raw Data'!H:H,"ERROR",0,1)</f>
        <v>2877.91</v>
      </c>
      <c r="I222" s="9">
        <f>_xlfn.XLOOKUP($E222,'Copy of Raw Data'!$E:$E,'Copy of Raw Data'!I:I,"ERROR",0,1)</f>
        <v>0.000122146003553621</v>
      </c>
      <c r="J222" s="9" t="str">
        <f>_xlfn.XLOOKUP($E222,'Copy of Raw Data'!$E:$E,'Copy of Raw Data'!J:J,"ERROR",0,1)</f>
        <v>No</v>
      </c>
      <c r="K222" s="15"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10 to 15</v>
      </c>
      <c r="L222" s="9">
        <f>_xlfn.XLOOKUP($E222,'Copy of Raw Data'!$E:$E,'Copy of Raw Data'!L:L,"ERROR",0,1)</f>
        <v>14.71</v>
      </c>
      <c r="M222" s="15"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15 to 20</v>
      </c>
      <c r="N222" s="9">
        <f>_xlfn.XLOOKUP($E222,'Copy of Raw Data'!$E:$E,'Copy of Raw Data'!N:N,"ERROR",0,1)</f>
        <v>18.74</v>
      </c>
      <c r="O222" s="15"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20% to 25%</v>
      </c>
      <c r="P222" s="16">
        <f t="shared" si="15"/>
        <v>0.215048025613661</v>
      </c>
      <c r="Q222" s="9">
        <f>_xlfn.XLOOKUP($E222,'Copy of Raw Data'!$E:$E,'Copy of Raw Data'!Q:Q,"ERROR",0,1)</f>
        <v>10</v>
      </c>
      <c r="R222" s="9" t="str">
        <f>_xlfn.XLOOKUP($E222,'Copy of Raw Data'!$E:$E,'Copy of Raw Data'!R:R,"ERROR",0,1)</f>
        <v>oz</v>
      </c>
      <c r="S222" s="17">
        <f t="shared" si="14"/>
        <v>1.471</v>
      </c>
      <c r="T222" s="9" t="str">
        <f t="array" ref="T222">_xlfn.IFS(AND(S222&gt;0,S222&lt;=0.05),"0 to 0.05",AND(S222&gt;0.05,S222&lt;=0.1),"0.05 to 0.1",AND(S222&gt;0.1,S222&lt;=0.2),"0.1 to 0.2",AND(S222&gt;0.2,S222&lt;=0.3),"0.2 to 0.3",AND(S222&gt;0.3,S222&lt;=0.4),"0.3 to 0.4",AND(S222&gt;0.4,S222&lt;=0.5),"0.4 to 0.5",AND(S222&gt;0.5,S222&lt;=0.75),"0.5 to 0.75",AND(S222&gt;0.75,S222&lt;=1),"0.75 to 1",AND(S222&gt;1,S222&lt;=2),"1 to 2",AND(S222&gt;2,S222&lt;=3),"2 to 3",AND(S222&gt;3,S222&lt;=4),"3 to 4",AND(S222&gt;4,S222&lt;=5),"4 to 5",AND(S222&gt;5,S222&lt;=10),"5 to 10",S222&gt;10,"10+")</f>
        <v>1 to 2</v>
      </c>
      <c r="U222" s="17"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0.05 to 0.1</v>
      </c>
      <c r="V222" s="17">
        <f t="shared" si="16"/>
        <v>0.0633750422725736</v>
      </c>
      <c r="W222" s="17"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7">
        <f t="shared" si="17"/>
        <v>0.0497463645586743</v>
      </c>
      <c r="Y222" s="9"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8 to 10</v>
      </c>
      <c r="Z222" s="17">
        <f t="array" ref="Z222">_xlfn.IFS(AA222="oz",_xlfn.IFS(R222="oz",Q222,R222="fl oz",Q222*1.04,R222="ml",Q222*0.0338),AA222="fl oz",_xlfn.IFS(R222="oz",Q222/1.04,R222="fl oz",Q222,R222="ml",Q222*0.0338/1.04),AA222="ml",_xlfn.IFS(R222="oz",Q222/0.0338,R222="fl oz",Q222*1.04/0.0338,R222="ml",Q222))</f>
        <v>10</v>
      </c>
      <c r="AA222" s="9" t="str">
        <f>_xlfn.XLOOKUP($E222,'Copy of Raw Data'!$E:$E,'Copy of Raw Data'!AA:AA,"ERROR",0,1)</f>
        <v>oz</v>
      </c>
      <c r="AB222" s="9"/>
      <c r="AC222" s="9"/>
      <c r="AD222" s="9"/>
      <c r="AE222" s="9"/>
      <c r="AF222" s="9"/>
    </row>
    <row r="223" hidden="1" spans="1:32">
      <c r="A223" s="9" t="str">
        <f>_xlfn.XLOOKUP($E223,'Copy of Raw Data'!$E:$E,'Copy of Raw Data'!A:A,"ERROR",0,1)</f>
        <v>US</v>
      </c>
      <c r="B223" s="9" t="str">
        <f>_xlfn.XLOOKUP($E223,'Copy of Raw Data'!$E:$E,'Copy of Raw Data'!B:B,"ERROR",0,1)</f>
        <v>Hair Mousses</v>
      </c>
      <c r="C223" s="9" t="str">
        <f>_xlfn.XLOOKUP($E223,'Copy of Raw Data'!$E:$E,'Copy of Raw Data'!C:C,"ERROR",0,1)</f>
        <v>arhgoat</v>
      </c>
      <c r="D223" s="9" t="str">
        <f>_xlfn.XLOOKUP($E223,'Copy of Raw Data'!$E:$E,'Copy of Raw Data'!D:D,"ERROR",0,1)</f>
        <v>www.amazon.com/dp/B0B7HSYQ82</v>
      </c>
      <c r="E223" s="9" t="s">
        <v>814</v>
      </c>
      <c r="F223" s="9" t="str">
        <f>_xlfn.XLOOKUP($E223,'Copy of Raw Data'!$E:$E,'Copy of Raw Data'!F:F,"ERROR",0,1)</f>
        <v>ARHGOAT Premium Lace Tint Mousse Waterproof Fast Drying No Residues Tint Melting Hair Mousse High Viscosity for All of Hair Types included Wigs Lace Tint Foam, 7.06 Oz (Medium Dark Brown)</v>
      </c>
      <c r="G223" s="9">
        <f>_xlfn.XLOOKUP($E223,'Copy of Raw Data'!$E:$E,'Copy of Raw Data'!G:G,"ERROR",0,1)</f>
        <v>291</v>
      </c>
      <c r="H223" s="9">
        <f>_xlfn.XLOOKUP($E223,'Copy of Raw Data'!$E:$E,'Copy of Raw Data'!H:H,"ERROR",0,1)</f>
        <v>2873.04</v>
      </c>
      <c r="I223" s="9">
        <f>_xlfn.XLOOKUP($E223,'Copy of Raw Data'!$E:$E,'Copy of Raw Data'!I:I,"ERROR",0,1)</f>
        <v>0.000117122059146327</v>
      </c>
      <c r="J223" s="9" t="str">
        <f>_xlfn.XLOOKUP($E223,'Copy of Raw Data'!$E:$E,'Copy of Raw Data'!J:J,"ERROR",0,1)</f>
        <v>No</v>
      </c>
      <c r="K223" s="15"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5 to 10</v>
      </c>
      <c r="L223" s="9">
        <f>_xlfn.XLOOKUP($E223,'Copy of Raw Data'!$E:$E,'Copy of Raw Data'!L:L,"ERROR",0,1)</f>
        <v>9.93</v>
      </c>
      <c r="M223" s="15"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5 to 10</v>
      </c>
      <c r="N223" s="9">
        <f>_xlfn.XLOOKUP($E223,'Copy of Raw Data'!$E:$E,'Copy of Raw Data'!N:N,"ERROR",0,1)</f>
        <v>9.99</v>
      </c>
      <c r="O223" s="15"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0% to 2%</v>
      </c>
      <c r="P223" s="16">
        <f t="shared" si="15"/>
        <v>0.00600600600600606</v>
      </c>
      <c r="Q223" s="9">
        <f>_xlfn.XLOOKUP($E223,'Copy of Raw Data'!$E:$E,'Copy of Raw Data'!Q:Q,"ERROR",0,1)</f>
        <v>7.06</v>
      </c>
      <c r="R223" s="9" t="str">
        <f>_xlfn.XLOOKUP($E223,'Copy of Raw Data'!$E:$E,'Copy of Raw Data'!R:R,"ERROR",0,1)</f>
        <v>oz</v>
      </c>
      <c r="S223" s="17">
        <f t="shared" si="14"/>
        <v>1.40651558073654</v>
      </c>
      <c r="T223" s="9" t="str">
        <f t="array" ref="T223">_xlfn.IFS(AND(S223&gt;0,S223&lt;=0.05),"0 to 0.05",AND(S223&gt;0.05,S223&lt;=0.1),"0.05 to 0.1",AND(S223&gt;0.1,S223&lt;=0.2),"0.1 to 0.2",AND(S223&gt;0.2,S223&lt;=0.3),"0.2 to 0.3",AND(S223&gt;0.3,S223&lt;=0.4),"0.3 to 0.4",AND(S223&gt;0.4,S223&lt;=0.5),"0.4 to 0.5",AND(S223&gt;0.5,S223&lt;=0.75),"0.5 to 0.75",AND(S223&gt;0.75,S223&lt;=1),"0.75 to 1",AND(S223&gt;1,S223&lt;=2),"1 to 2",AND(S223&gt;2,S223&lt;=3),"2 to 3",AND(S223&gt;3,S223&lt;=4),"3 to 4",AND(S223&gt;4,S223&lt;=5),"4 to 5",AND(S223&gt;5,S223&lt;=10),"5 to 10",S223&gt;10,"10+")</f>
        <v>1 to 2</v>
      </c>
      <c r="U223" s="17"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 to 0.05</v>
      </c>
      <c r="V223" s="17">
        <f t="shared" si="16"/>
        <v>0.0478530322727747</v>
      </c>
      <c r="W223" s="17"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 to 0.05</v>
      </c>
      <c r="X223" s="17">
        <f t="shared" si="17"/>
        <v>0.0475656266735389</v>
      </c>
      <c r="Y223" s="9"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17">
        <f t="array" ref="Z223">_xlfn.IFS(AA223="oz",_xlfn.IFS(R223="oz",Q223,R223="fl oz",Q223*1.04,R223="ml",Q223*0.0338),AA223="fl oz",_xlfn.IFS(R223="oz",Q223/1.04,R223="fl oz",Q223,R223="ml",Q223*0.0338/1.04),AA223="ml",_xlfn.IFS(R223="oz",Q223/0.0338,R223="fl oz",Q223*1.04/0.0338,R223="ml",Q223))</f>
        <v>7.06</v>
      </c>
      <c r="AA223" s="9" t="str">
        <f>_xlfn.XLOOKUP($E223,'Copy of Raw Data'!$E:$E,'Copy of Raw Data'!AA:AA,"ERROR",0,1)</f>
        <v>oz</v>
      </c>
      <c r="AB223" s="9"/>
      <c r="AC223" s="9"/>
      <c r="AD223" s="9"/>
      <c r="AE223" s="9"/>
      <c r="AF223" s="9"/>
    </row>
    <row r="224" hidden="1" spans="1:32">
      <c r="A224" s="9" t="str">
        <f>_xlfn.XLOOKUP($E224,'Copy of Raw Data'!$E:$E,'Copy of Raw Data'!A:A,"ERROR",0,1)</f>
        <v>US</v>
      </c>
      <c r="B224" s="9" t="str">
        <f>_xlfn.XLOOKUP($E224,'Copy of Raw Data'!$E:$E,'Copy of Raw Data'!B:B,"ERROR",0,1)</f>
        <v>Hair Mousses</v>
      </c>
      <c r="C224" s="9" t="str">
        <f>_xlfn.XLOOKUP($E224,'Copy of Raw Data'!$E:$E,'Copy of Raw Data'!C:C,"ERROR",0,1)</f>
        <v>others</v>
      </c>
      <c r="D224" s="9" t="str">
        <f>_xlfn.XLOOKUP($E224,'Copy of Raw Data'!$E:$E,'Copy of Raw Data'!D:D,"ERROR",0,1)</f>
        <v>www.amazon.com/dp/B07G56QS1Y</v>
      </c>
      <c r="E224" s="9" t="s">
        <v>817</v>
      </c>
      <c r="F224" s="9" t="str">
        <f>_xlfn.XLOOKUP($E224,'Copy of Raw Data'!$E:$E,'Copy of Raw Data'!F:F,"ERROR",0,1)</f>
        <v>Alterna Caviar Anti-Aging Clinical Densifying Styling Mousse, | Thickens &amp; Provides Hold For Thinning Hair | Sulfate Free , 5.1 Oz (Pack of 1)</v>
      </c>
      <c r="G224" s="9">
        <f>_xlfn.XLOOKUP($E224,'Copy of Raw Data'!$E:$E,'Copy of Raw Data'!G:G,"ERROR",0,1)</f>
        <v>83</v>
      </c>
      <c r="H224" s="9">
        <f>_xlfn.XLOOKUP($E224,'Copy of Raw Data'!$E:$E,'Copy of Raw Data'!H:H,"ERROR",0,1)</f>
        <v>2754.87</v>
      </c>
      <c r="I224" s="9">
        <f>_xlfn.XLOOKUP($E224,'Copy of Raw Data'!$E:$E,'Copy of Raw Data'!I:I,"ERROR",0,1)</f>
        <v>0.00011609958421195</v>
      </c>
      <c r="J224" s="9" t="str">
        <f>_xlfn.XLOOKUP($E224,'Copy of Raw Data'!$E:$E,'Copy of Raw Data'!J:J,"ERROR",0,1)</f>
        <v>No</v>
      </c>
      <c r="K224" s="15"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30 to 40</v>
      </c>
      <c r="L224" s="9">
        <f>_xlfn.XLOOKUP($E224,'Copy of Raw Data'!$E:$E,'Copy of Raw Data'!L:L,"ERROR",0,1)</f>
        <v>34.67</v>
      </c>
      <c r="M224" s="15"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30 to 40</v>
      </c>
      <c r="N224" s="9">
        <f>_xlfn.XLOOKUP($E224,'Copy of Raw Data'!$E:$E,'Copy of Raw Data'!N:N,"ERROR",0,1)</f>
        <v>38</v>
      </c>
      <c r="O224" s="15"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8% to 10%</v>
      </c>
      <c r="P224" s="16">
        <f t="shared" si="15"/>
        <v>0.0876315789473684</v>
      </c>
      <c r="Q224" s="9">
        <f>_xlfn.XLOOKUP($E224,'Copy of Raw Data'!$E:$E,'Copy of Raw Data'!Q:Q,"ERROR",0,1)</f>
        <v>5.1</v>
      </c>
      <c r="R224" s="9" t="str">
        <f>_xlfn.XLOOKUP($E224,'Copy of Raw Data'!$E:$E,'Copy of Raw Data'!R:R,"ERROR",0,1)</f>
        <v>oz</v>
      </c>
      <c r="S224" s="17">
        <f t="shared" si="14"/>
        <v>6.79803921568628</v>
      </c>
      <c r="T224" s="9" t="str">
        <f t="array" ref="T224">_xlfn.IFS(AND(S224&gt;0,S224&lt;=0.05),"0 to 0.05",AND(S224&gt;0.05,S224&lt;=0.1),"0.05 to 0.1",AND(S224&gt;0.1,S224&lt;=0.2),"0.1 to 0.2",AND(S224&gt;0.2,S224&lt;=0.3),"0.2 to 0.3",AND(S224&gt;0.3,S224&lt;=0.4),"0.3 to 0.4",AND(S224&gt;0.4,S224&lt;=0.5),"0.4 to 0.5",AND(S224&gt;0.5,S224&lt;=0.75),"0.5 to 0.75",AND(S224&gt;0.75,S224&lt;=1),"0.75 to 1",AND(S224&gt;1,S224&lt;=2),"1 to 2",AND(S224&gt;2,S224&lt;=3),"2 to 3",AND(S224&gt;3,S224&lt;=4),"3 to 4",AND(S224&gt;4,S224&lt;=5),"4 to 5",AND(S224&gt;5,S224&lt;=10),"5 to 10",S224&gt;10,"10+")</f>
        <v>5 to 10</v>
      </c>
      <c r="U224" s="17"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0.2 to 0.3</v>
      </c>
      <c r="V224" s="17">
        <f t="shared" si="16"/>
        <v>0.251977693343147</v>
      </c>
      <c r="W224" s="17"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0.2 to 0.3</v>
      </c>
      <c r="X224" s="17">
        <f t="shared" si="17"/>
        <v>0.229896490215971</v>
      </c>
      <c r="Y224" s="9"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4 to 6</v>
      </c>
      <c r="Z224" s="17">
        <f t="array" ref="Z224">_xlfn.IFS(AA224="oz",_xlfn.IFS(R224="oz",Q224,R224="fl oz",Q224*1.04,R224="ml",Q224*0.0338),AA224="fl oz",_xlfn.IFS(R224="oz",Q224/1.04,R224="fl oz",Q224,R224="ml",Q224*0.0338/1.04),AA224="ml",_xlfn.IFS(R224="oz",Q224/0.0338,R224="fl oz",Q224*1.04/0.0338,R224="ml",Q224))</f>
        <v>5.1</v>
      </c>
      <c r="AA224" s="9" t="str">
        <f>_xlfn.XLOOKUP($E224,'Copy of Raw Data'!$E:$E,'Copy of Raw Data'!AA:AA,"ERROR",0,1)</f>
        <v>oz</v>
      </c>
      <c r="AB224" s="9"/>
      <c r="AC224" s="9"/>
      <c r="AD224" s="9"/>
      <c r="AE224" s="9"/>
      <c r="AF224" s="9"/>
    </row>
    <row r="225" hidden="1" spans="1:32">
      <c r="A225" s="9" t="str">
        <f>_xlfn.XLOOKUP($E225,'Copy of Raw Data'!$E:$E,'Copy of Raw Data'!A:A,"ERROR",0,1)</f>
        <v>US</v>
      </c>
      <c r="B225" s="9" t="str">
        <f>_xlfn.XLOOKUP($E225,'Copy of Raw Data'!$E:$E,'Copy of Raw Data'!B:B,"ERROR",0,1)</f>
        <v>Hair Mousses</v>
      </c>
      <c r="C225" s="9" t="str">
        <f>_xlfn.XLOOKUP($E225,'Copy of Raw Data'!$E:$E,'Copy of Raw Data'!C:C,"ERROR",0,1)</f>
        <v>roux</v>
      </c>
      <c r="D225" s="9" t="str">
        <f>_xlfn.XLOOKUP($E225,'Copy of Raw Data'!$E:$E,'Copy of Raw Data'!D:D,"ERROR",0,1)</f>
        <v>www.amazon.com/dp/B000BPYHCQ</v>
      </c>
      <c r="E225" s="9" t="s">
        <v>820</v>
      </c>
      <c r="F225" s="9" t="str">
        <f>_xlfn.XLOOKUP($E225,'Copy of Raw Data'!$E:$E,'Copy of Raw Data'!F:F,"ERROR",0,1)</f>
        <v>Roux Fanci-Full Instant Color Mousse Tones Pale Ash Blonde or Bleached Hair, 19 Sweet Cream, 6 Fl Oz (Pack of 1)</v>
      </c>
      <c r="G225" s="9">
        <f>_xlfn.XLOOKUP($E225,'Copy of Raw Data'!$E:$E,'Copy of Raw Data'!G:G,"ERROR",0,1)</f>
        <v>39</v>
      </c>
      <c r="H225" s="9">
        <f>_xlfn.XLOOKUP($E225,'Copy of Raw Data'!$E:$E,'Copy of Raw Data'!H:H,"ERROR",0,1)</f>
        <v>2730.82</v>
      </c>
      <c r="I225" s="9">
        <f>_xlfn.XLOOKUP($E225,'Copy of Raw Data'!$E:$E,'Copy of Raw Data'!I:I,"ERROR",0,1)</f>
        <v>0.000115580906698461</v>
      </c>
      <c r="J225" s="9" t="str">
        <f>_xlfn.XLOOKUP($E225,'Copy of Raw Data'!$E:$E,'Copy of Raw Data'!J:J,"ERROR",0,1)</f>
        <v>No</v>
      </c>
      <c r="K225" s="15"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50 to 75</v>
      </c>
      <c r="L225" s="9">
        <f>_xlfn.XLOOKUP($E225,'Copy of Raw Data'!$E:$E,'Copy of Raw Data'!L:L,"ERROR",0,1)</f>
        <v>69.99</v>
      </c>
      <c r="M225" s="15"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50 to 75</v>
      </c>
      <c r="N225" s="9">
        <f>_xlfn.XLOOKUP($E225,'Copy of Raw Data'!$E:$E,'Copy of Raw Data'!N:N,"ERROR",0,1)</f>
        <v>69.99</v>
      </c>
      <c r="O225" s="15"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6">
        <f t="shared" si="15"/>
        <v>0</v>
      </c>
      <c r="Q225" s="9">
        <f>_xlfn.XLOOKUP($E225,'Copy of Raw Data'!$E:$E,'Copy of Raw Data'!Q:Q,"ERROR",0,1)</f>
        <v>6</v>
      </c>
      <c r="R225" s="9" t="str">
        <f>_xlfn.XLOOKUP($E225,'Copy of Raw Data'!$E:$E,'Copy of Raw Data'!R:R,"ERROR",0,1)</f>
        <v>fl oz</v>
      </c>
      <c r="S225" s="17">
        <f t="shared" si="14"/>
        <v>11.2163461538462</v>
      </c>
      <c r="T225" s="9" t="str">
        <f t="array" ref="T225">_xlfn.IFS(AND(S225&gt;0,S225&lt;=0.05),"0 to 0.05",AND(S225&gt;0.05,S225&lt;=0.1),"0.05 to 0.1",AND(S225&gt;0.1,S225&lt;=0.2),"0.1 to 0.2",AND(S225&gt;0.2,S225&lt;=0.3),"0.2 to 0.3",AND(S225&gt;0.3,S225&lt;=0.4),"0.3 to 0.4",AND(S225&gt;0.4,S225&lt;=0.5),"0.4 to 0.5",AND(S225&gt;0.5,S225&lt;=0.75),"0.5 to 0.75",AND(S225&gt;0.75,S225&lt;=1),"0.75 to 1",AND(S225&gt;1,S225&lt;=2),"1 to 2",AND(S225&gt;2,S225&lt;=3),"2 to 3",AND(S225&gt;3,S225&lt;=4),"3 to 4",AND(S225&gt;4,S225&lt;=5),"4 to 5",AND(S225&gt;5,S225&lt;=10),"5 to 10",S225&gt;10,"10+")</f>
        <v>10+</v>
      </c>
      <c r="U225" s="17"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0.3 to 0.4</v>
      </c>
      <c r="V225" s="17">
        <f t="shared" si="16"/>
        <v>0.379315054238964</v>
      </c>
      <c r="W225" s="17"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0.3 to 0.4</v>
      </c>
      <c r="X225" s="17">
        <f t="shared" si="17"/>
        <v>0.379315054238964</v>
      </c>
      <c r="Y225" s="9"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6 to 8</v>
      </c>
      <c r="Z225" s="17">
        <f t="array" ref="Z225">_xlfn.IFS(AA225="oz",_xlfn.IFS(R225="oz",Q225,R225="fl oz",Q225*1.04,R225="ml",Q225*0.0338),AA225="fl oz",_xlfn.IFS(R225="oz",Q225/1.04,R225="fl oz",Q225,R225="ml",Q225*0.0338/1.04),AA225="ml",_xlfn.IFS(R225="oz",Q225/0.0338,R225="fl oz",Q225*1.04/0.0338,R225="ml",Q225))</f>
        <v>6.24</v>
      </c>
      <c r="AA225" s="9" t="str">
        <f>_xlfn.XLOOKUP($E225,'Copy of Raw Data'!$E:$E,'Copy of Raw Data'!AA:AA,"ERROR",0,1)</f>
        <v>oz</v>
      </c>
      <c r="AB225" s="9"/>
      <c r="AC225" s="9"/>
      <c r="AD225" s="9"/>
      <c r="AE225" s="9"/>
      <c r="AF225" s="9"/>
    </row>
    <row r="226" hidden="1" spans="1:32">
      <c r="A226" s="9" t="str">
        <f>_xlfn.XLOOKUP($E226,'Copy of Raw Data'!$E:$E,'Copy of Raw Data'!A:A,"ERROR",0,1)</f>
        <v>US</v>
      </c>
      <c r="B226" s="9" t="str">
        <f>_xlfn.XLOOKUP($E226,'Copy of Raw Data'!$E:$E,'Copy of Raw Data'!B:B,"ERROR",0,1)</f>
        <v>Hair Mousses</v>
      </c>
      <c r="C226" s="9" t="str">
        <f>_xlfn.XLOOKUP($E226,'Copy of Raw Data'!$E:$E,'Copy of Raw Data'!C:C,"ERROR",0,1)</f>
        <v>amika</v>
      </c>
      <c r="D226" s="9" t="str">
        <f>_xlfn.XLOOKUP($E226,'Copy of Raw Data'!$E:$E,'Copy of Raw Data'!D:D,"ERROR",0,1)</f>
        <v>www.amazon.com/dp/B07H3CYSBT</v>
      </c>
      <c r="E226" s="9" t="s">
        <v>823</v>
      </c>
      <c r="F226" s="9" t="str">
        <f>_xlfn.XLOOKUP($E226,'Copy of Raw Data'!$E:$E,'Copy of Raw Data'!F:F,"ERROR",0,1)</f>
        <v>amika plus size perfect body mousse</v>
      </c>
      <c r="G226" s="9">
        <f>_xlfn.XLOOKUP($E226,'Copy of Raw Data'!$E:$E,'Copy of Raw Data'!G:G,"ERROR",0,1)</f>
        <v>227</v>
      </c>
      <c r="H226" s="9">
        <f>_xlfn.XLOOKUP($E226,'Copy of Raw Data'!$E:$E,'Copy of Raw Data'!H:H,"ERROR",0,1)</f>
        <v>2718.62</v>
      </c>
      <c r="I226" s="9">
        <f>_xlfn.XLOOKUP($E226,'Copy of Raw Data'!$E:$E,'Copy of Raw Data'!I:I,"ERROR",0,1)</f>
        <v>0.000115566451751364</v>
      </c>
      <c r="J226" s="9" t="str">
        <f>_xlfn.XLOOKUP($E226,'Copy of Raw Data'!$E:$E,'Copy of Raw Data'!J:J,"ERROR",0,1)</f>
        <v>No</v>
      </c>
      <c r="K226" s="15"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10 to 15</v>
      </c>
      <c r="L226" s="9">
        <f>_xlfn.XLOOKUP($E226,'Copy of Raw Data'!$E:$E,'Copy of Raw Data'!L:L,"ERROR",0,1)</f>
        <v>12</v>
      </c>
      <c r="M226" s="15"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10 to 15</v>
      </c>
      <c r="N226" s="9">
        <f>_xlfn.XLOOKUP($E226,'Copy of Raw Data'!$E:$E,'Copy of Raw Data'!N:N,"ERROR",0,1)</f>
        <v>12</v>
      </c>
      <c r="O226" s="15"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6">
        <f t="shared" si="15"/>
        <v>0</v>
      </c>
      <c r="Q226" s="9">
        <f>_xlfn.XLOOKUP($E226,'Copy of Raw Data'!$E:$E,'Copy of Raw Data'!Q:Q,"ERROR",0,1)</f>
        <v>0</v>
      </c>
      <c r="R226" s="9">
        <f>_xlfn.XLOOKUP($E226,'Copy of Raw Data'!$E:$E,'Copy of Raw Data'!R:R,"ERROR",0,1)</f>
        <v>0</v>
      </c>
      <c r="S226" s="17" t="e">
        <f t="shared" si="14"/>
        <v>#N/A</v>
      </c>
      <c r="T226" s="9" t="e">
        <f t="array" ref="T226">_xlfn.IFS(AND(S226&gt;0,S226&lt;=0.05),"0 to 0.05",AND(S226&gt;0.05,S226&lt;=0.1),"0.05 to 0.1",AND(S226&gt;0.1,S226&lt;=0.2),"0.1 to 0.2",AND(S226&gt;0.2,S226&lt;=0.3),"0.2 to 0.3",AND(S226&gt;0.3,S226&lt;=0.4),"0.3 to 0.4",AND(S226&gt;0.4,S226&lt;=0.5),"0.4 to 0.5",AND(S226&gt;0.5,S226&lt;=0.75),"0.5 to 0.75",AND(S226&gt;0.75,S226&lt;=1),"0.75 to 1",AND(S226&gt;1,S226&lt;=2),"1 to 2",AND(S226&gt;2,S226&lt;=3),"2 to 3",AND(S226&gt;3,S226&lt;=4),"3 to 4",AND(S226&gt;4,S226&lt;=5),"4 to 5",AND(S226&gt;5,S226&lt;=10),"5 to 10",S226&gt;10,"10+")</f>
        <v>#N/A</v>
      </c>
      <c r="U226" s="17" t="e">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#N/A</v>
      </c>
      <c r="V226" s="17" t="e">
        <f t="shared" si="16"/>
        <v>#N/A</v>
      </c>
      <c r="W226" s="17" t="e">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#N/A</v>
      </c>
      <c r="X226" s="17" t="e">
        <f t="shared" si="17"/>
        <v>#N/A</v>
      </c>
      <c r="Y226" s="9" t="e">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#N/A</v>
      </c>
      <c r="Z226" s="17" t="e">
        <f t="array" ref="Z226">_xlfn.IFS(AA226="oz",_xlfn.IFS(R226="oz",Q226,R226="fl oz",Q226*1.04,R226="ml",Q226*0.0338),AA226="fl oz",_xlfn.IFS(R226="oz",Q226/1.04,R226="fl oz",Q226,R226="ml",Q226*0.0338/1.04),AA226="ml",_xlfn.IFS(R226="oz",Q226/0.0338,R226="fl oz",Q226*1.04/0.0338,R226="ml",Q226))</f>
        <v>#N/A</v>
      </c>
      <c r="AA226" s="9" t="str">
        <f>_xlfn.XLOOKUP($E226,'Copy of Raw Data'!$E:$E,'Copy of Raw Data'!AA:AA,"ERROR",0,1)</f>
        <v>oz</v>
      </c>
      <c r="AB226" s="9"/>
      <c r="AC226" s="9"/>
      <c r="AD226" s="9"/>
      <c r="AE226" s="9"/>
      <c r="AF226" s="9"/>
    </row>
    <row r="227" hidden="1" spans="1:32">
      <c r="A227" s="9" t="str">
        <f>_xlfn.XLOOKUP($E227,'Copy of Raw Data'!$E:$E,'Copy of Raw Data'!A:A,"ERROR",0,1)</f>
        <v>US</v>
      </c>
      <c r="B227" s="9" t="str">
        <f>_xlfn.XLOOKUP($E227,'Copy of Raw Data'!$E:$E,'Copy of Raw Data'!B:B,"ERROR",0,1)</f>
        <v>Hair Mousses</v>
      </c>
      <c r="C227" s="9" t="str">
        <f>_xlfn.XLOOKUP($E227,'Copy of Raw Data'!$E:$E,'Copy of Raw Data'!C:C,"ERROR",0,1)</f>
        <v>got2b</v>
      </c>
      <c r="D227" s="9" t="str">
        <f>_xlfn.XLOOKUP($E227,'Copy of Raw Data'!$E:$E,'Copy of Raw Data'!D:D,"ERROR",0,1)</f>
        <v>www.amazon.com/dp/B001S46QIM</v>
      </c>
      <c r="E227" s="9" t="s">
        <v>825</v>
      </c>
      <c r="F227" s="9" t="str">
        <f>_xlfn.XLOOKUP($E227,'Copy of Raw Data'!$E:$E,'Copy of Raw Data'!F:F,"ERROR",0,1)</f>
        <v>Got2B Fat-tastic Thickening Plumping Hair Mousse, 8.5 Ounce</v>
      </c>
      <c r="G227" s="9">
        <f>_xlfn.XLOOKUP($E227,'Copy of Raw Data'!$E:$E,'Copy of Raw Data'!G:G,"ERROR",0,1)</f>
        <v>34</v>
      </c>
      <c r="H227" s="9">
        <f>_xlfn.XLOOKUP($E227,'Copy of Raw Data'!$E:$E,'Copy of Raw Data'!H:H,"ERROR",0,1)</f>
        <v>2718.28</v>
      </c>
      <c r="I227" s="9">
        <f>_xlfn.XLOOKUP($E227,'Copy of Raw Data'!$E:$E,'Copy of Raw Data'!I:I,"ERROR",0,1)</f>
        <v>0.000107820300689259</v>
      </c>
      <c r="J227" s="9" t="str">
        <f>_xlfn.XLOOKUP($E227,'Copy of Raw Data'!$E:$E,'Copy of Raw Data'!J:J,"ERROR",0,1)</f>
        <v>No</v>
      </c>
      <c r="K227" s="15"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75 to 100</v>
      </c>
      <c r="L227" s="9">
        <f>_xlfn.XLOOKUP($E227,'Copy of Raw Data'!$E:$E,'Copy of Raw Data'!L:L,"ERROR",0,1)</f>
        <v>79.99</v>
      </c>
      <c r="M227" s="15"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75 to 100</v>
      </c>
      <c r="N227" s="9">
        <f>_xlfn.XLOOKUP($E227,'Copy of Raw Data'!$E:$E,'Copy of Raw Data'!N:N,"ERROR",0,1)</f>
        <v>88</v>
      </c>
      <c r="O227" s="15"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8% to 10%</v>
      </c>
      <c r="P227" s="16">
        <f t="shared" si="15"/>
        <v>0.0910227272727273</v>
      </c>
      <c r="Q227" s="9">
        <f>_xlfn.XLOOKUP($E227,'Copy of Raw Data'!$E:$E,'Copy of Raw Data'!Q:Q,"ERROR",0,1)</f>
        <v>8.5</v>
      </c>
      <c r="R227" s="9" t="str">
        <f>_xlfn.XLOOKUP($E227,'Copy of Raw Data'!$E:$E,'Copy of Raw Data'!R:R,"ERROR",0,1)</f>
        <v>fl oz</v>
      </c>
      <c r="S227" s="17">
        <f t="shared" si="14"/>
        <v>9.04864253393665</v>
      </c>
      <c r="T227" s="9" t="str">
        <f t="array" ref="T227">_xlfn.IFS(AND(S227&gt;0,S227&lt;=0.05),"0 to 0.05",AND(S227&gt;0.05,S227&lt;=0.1),"0.05 to 0.1",AND(S227&gt;0.1,S227&lt;=0.2),"0.1 to 0.2",AND(S227&gt;0.2,S227&lt;=0.3),"0.2 to 0.3",AND(S227&gt;0.3,S227&lt;=0.4),"0.3 to 0.4",AND(S227&gt;0.4,S227&lt;=0.5),"0.4 to 0.5",AND(S227&gt;0.5,S227&lt;=0.75),"0.5 to 0.75",AND(S227&gt;0.75,S227&lt;=1),"0.75 to 1",AND(S227&gt;1,S227&lt;=2),"1 to 2",AND(S227&gt;2,S227&lt;=3),"2 to 3",AND(S227&gt;3,S227&lt;=4),"3 to 4",AND(S227&gt;4,S227&lt;=5),"4 to 5",AND(S227&gt;5,S227&lt;=10),"5 to 10",S227&gt;10,"10+")</f>
        <v>5 to 10</v>
      </c>
      <c r="U227" s="17"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0.3 to 0.4</v>
      </c>
      <c r="V227" s="17">
        <f t="shared" si="16"/>
        <v>0.336650359527282</v>
      </c>
      <c r="W227" s="17"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0.3 to 0.4</v>
      </c>
      <c r="X227" s="17">
        <f t="shared" si="17"/>
        <v>0.306007525665764</v>
      </c>
      <c r="Y227" s="9"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8 to 10</v>
      </c>
      <c r="Z227" s="17">
        <f t="array" ref="Z227">_xlfn.IFS(AA227="oz",_xlfn.IFS(R227="oz",Q227,R227="fl oz",Q227*1.04,R227="ml",Q227*0.0338),AA227="fl oz",_xlfn.IFS(R227="oz",Q227/1.04,R227="fl oz",Q227,R227="ml",Q227*0.0338/1.04),AA227="ml",_xlfn.IFS(R227="oz",Q227/0.0338,R227="fl oz",Q227*1.04/0.0338,R227="ml",Q227))</f>
        <v>8.84</v>
      </c>
      <c r="AA227" s="9" t="str">
        <f>_xlfn.XLOOKUP($E227,'Copy of Raw Data'!$E:$E,'Copy of Raw Data'!AA:AA,"ERROR",0,1)</f>
        <v>oz</v>
      </c>
      <c r="AB227" s="9"/>
      <c r="AC227" s="9"/>
      <c r="AD227" s="9"/>
      <c r="AE227" s="9"/>
      <c r="AF227" s="9"/>
    </row>
    <row r="228" hidden="1" spans="1:32">
      <c r="A228" s="9" t="str">
        <f>_xlfn.XLOOKUP($E228,'Copy of Raw Data'!$E:$E,'Copy of Raw Data'!A:A,"ERROR",0,1)</f>
        <v>US</v>
      </c>
      <c r="B228" s="9" t="str">
        <f>_xlfn.XLOOKUP($E228,'Copy of Raw Data'!$E:$E,'Copy of Raw Data'!B:B,"ERROR",0,1)</f>
        <v>Hair Mousses</v>
      </c>
      <c r="C228" s="9" t="str">
        <f>_xlfn.XLOOKUP($E228,'Copy of Raw Data'!$E:$E,'Copy of Raw Data'!C:C,"ERROR",0,1)</f>
        <v>ARHGOAT</v>
      </c>
      <c r="D228" s="9" t="str">
        <f>_xlfn.XLOOKUP($E228,'Copy of Raw Data'!$E:$E,'Copy of Raw Data'!D:D,"ERROR",0,1)</f>
        <v>www.amazon.com/dp/B0B7HVCQGJ</v>
      </c>
      <c r="E228" s="9" t="s">
        <v>829</v>
      </c>
      <c r="F228" s="9" t="str">
        <f>_xlfn.XLOOKUP($E228,'Copy of Raw Data'!$E:$E,'Copy of Raw Data'!F:F,"ERROR",0,1)</f>
        <v>ARHGOAT Premium Lace Tint Mousse Waterproof Fast Drying No Residues Tint Melting Hair Mousse High Viscosity for All of Hair Types included Wigs Lace Tint Foam, 7.06 Ounces (Medium Brown)</v>
      </c>
      <c r="G228" s="9">
        <f>_xlfn.XLOOKUP($E228,'Copy of Raw Data'!$E:$E,'Copy of Raw Data'!G:G,"ERROR",0,1)</f>
        <v>256</v>
      </c>
      <c r="H228" s="9">
        <f>_xlfn.XLOOKUP($E228,'Copy of Raw Data'!$E:$E,'Copy of Raw Data'!H:H,"ERROR",0,1)</f>
        <v>2536.08</v>
      </c>
      <c r="I228" s="9">
        <f>_xlfn.XLOOKUP($E228,'Copy of Raw Data'!$E:$E,'Copy of Raw Data'!I:I,"ERROR",0,1)</f>
        <v>0.000106591205040491</v>
      </c>
      <c r="J228" s="9" t="str">
        <f>_xlfn.XLOOKUP($E228,'Copy of Raw Data'!$E:$E,'Copy of Raw Data'!J:J,"ERROR",0,1)</f>
        <v>No</v>
      </c>
      <c r="K228" s="15"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5 to 10</v>
      </c>
      <c r="L228" s="9">
        <f>_xlfn.XLOOKUP($E228,'Copy of Raw Data'!$E:$E,'Copy of Raw Data'!L:L,"ERROR",0,1)</f>
        <v>9.95</v>
      </c>
      <c r="M228" s="15"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5 to 10</v>
      </c>
      <c r="N228" s="9">
        <f>_xlfn.XLOOKUP($E228,'Copy of Raw Data'!$E:$E,'Copy of Raw Data'!N:N,"ERROR",0,1)</f>
        <v>9.99</v>
      </c>
      <c r="O228" s="15"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0% to 2%</v>
      </c>
      <c r="P228" s="16">
        <f t="shared" si="15"/>
        <v>0.0040040040040041</v>
      </c>
      <c r="Q228" s="9">
        <f>_xlfn.XLOOKUP($E228,'Copy of Raw Data'!$E:$E,'Copy of Raw Data'!Q:Q,"ERROR",0,1)</f>
        <v>7.06</v>
      </c>
      <c r="R228" s="9" t="str">
        <f>_xlfn.XLOOKUP($E228,'Copy of Raw Data'!$E:$E,'Copy of Raw Data'!R:R,"ERROR",0,1)</f>
        <v>oz</v>
      </c>
      <c r="S228" s="17">
        <f t="shared" si="14"/>
        <v>1.40934844192635</v>
      </c>
      <c r="T228" s="9" t="str">
        <f t="array" ref="T228">_xlfn.IFS(AND(S228&gt;0,S228&lt;=0.05),"0 to 0.05",AND(S228&gt;0.05,S228&lt;=0.1),"0.05 to 0.1",AND(S228&gt;0.1,S228&lt;=0.2),"0.1 to 0.2",AND(S228&gt;0.2,S228&lt;=0.3),"0.2 to 0.3",AND(S228&gt;0.3,S228&lt;=0.4),"0.3 to 0.4",AND(S228&gt;0.4,S228&lt;=0.5),"0.4 to 0.5",AND(S228&gt;0.5,S228&lt;=0.75),"0.5 to 0.75",AND(S228&gt;0.75,S228&lt;=1),"0.75 to 1",AND(S228&gt;1,S228&lt;=2),"1 to 2",AND(S228&gt;2,S228&lt;=3),"2 to 3",AND(S228&gt;3,S228&lt;=4),"3 to 4",AND(S228&gt;4,S228&lt;=5),"4 to 5",AND(S228&gt;5,S228&lt;=10),"5 to 10",S228&gt;10,"10+")</f>
        <v>1 to 2</v>
      </c>
      <c r="U228" s="17"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17">
        <f t="shared" si="16"/>
        <v>0.0478530322727747</v>
      </c>
      <c r="W228" s="17"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17">
        <f t="shared" si="17"/>
        <v>0.0476614285399508</v>
      </c>
      <c r="Y228" s="9"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6 to 8</v>
      </c>
      <c r="Z228" s="17">
        <f t="array" ref="Z228">_xlfn.IFS(AA228="oz",_xlfn.IFS(R228="oz",Q228,R228="fl oz",Q228*1.04,R228="ml",Q228*0.0338),AA228="fl oz",_xlfn.IFS(R228="oz",Q228/1.04,R228="fl oz",Q228,R228="ml",Q228*0.0338/1.04),AA228="ml",_xlfn.IFS(R228="oz",Q228/0.0338,R228="fl oz",Q228*1.04/0.0338,R228="ml",Q228))</f>
        <v>7.06</v>
      </c>
      <c r="AA228" s="9" t="str">
        <f>_xlfn.XLOOKUP($E228,'Copy of Raw Data'!$E:$E,'Copy of Raw Data'!AA:AA,"ERROR",0,1)</f>
        <v>oz</v>
      </c>
      <c r="AB228" s="9"/>
      <c r="AC228" s="9"/>
      <c r="AD228" s="9"/>
      <c r="AE228" s="9"/>
      <c r="AF228" s="9"/>
    </row>
    <row r="229" hidden="1" spans="1:32">
      <c r="A229" s="9" t="str">
        <f>_xlfn.XLOOKUP($E229,'Copy of Raw Data'!$E:$E,'Copy of Raw Data'!A:A,"ERROR",0,1)</f>
        <v>US</v>
      </c>
      <c r="B229" s="9" t="str">
        <f>_xlfn.XLOOKUP($E229,'Copy of Raw Data'!$E:$E,'Copy of Raw Data'!B:B,"ERROR",0,1)</f>
        <v>Hair Mousses</v>
      </c>
      <c r="C229" s="9" t="str">
        <f>_xlfn.XLOOKUP($E229,'Copy of Raw Data'!$E:$E,'Copy of Raw Data'!C:C,"ERROR",0,1)</f>
        <v>redken</v>
      </c>
      <c r="D229" s="9" t="str">
        <f>_xlfn.XLOOKUP($E229,'Copy of Raw Data'!$E:$E,'Copy of Raw Data'!D:D,"ERROR",0,1)</f>
        <v>www.amazon.com/dp/B000JHA9D2</v>
      </c>
      <c r="E229" s="9" t="s">
        <v>832</v>
      </c>
      <c r="F229" s="9" t="str">
        <f>_xlfn.XLOOKUP($E229,'Copy of Raw Data'!$E:$E,'Copy of Raw Data'!F:F,"ERROR",0,1)</f>
        <v>REDKEN Full Frame 07 All-Over Volumizing Mousse | For All Hair Types | Adds Volume &amp; Anti-Frizz Protection REDKEN Full Frame 07 All-Over Volumizing Mousse | For All Hair Types | Adds Volume &amp; Anti-Frizz Protection</v>
      </c>
      <c r="G229" s="9">
        <f>_xlfn.XLOOKUP($E229,'Copy of Raw Data'!$E:$E,'Copy of Raw Data'!G:G,"ERROR",0,1)</f>
        <v>104</v>
      </c>
      <c r="H229" s="9">
        <f>_xlfn.XLOOKUP($E229,'Copy of Raw Data'!$E:$E,'Copy of Raw Data'!H:H,"ERROR",0,1)</f>
        <v>2507.17</v>
      </c>
      <c r="I229" s="9">
        <f>_xlfn.XLOOKUP($E229,'Copy of Raw Data'!$E:$E,'Copy of Raw Data'!I:I,"ERROR",0,1)</f>
        <v>0.000101099600580052</v>
      </c>
      <c r="J229" s="9" t="str">
        <f>_xlfn.XLOOKUP($E229,'Copy of Raw Data'!$E:$E,'Copy of Raw Data'!J:J,"ERROR",0,1)</f>
        <v>No</v>
      </c>
      <c r="K229" s="15"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20 to 30</v>
      </c>
      <c r="L229" s="9">
        <f>_xlfn.XLOOKUP($E229,'Copy of Raw Data'!$E:$E,'Copy of Raw Data'!L:L,"ERROR",0,1)</f>
        <v>24</v>
      </c>
      <c r="M229" s="15"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20 to 30</v>
      </c>
      <c r="N229" s="9">
        <f>_xlfn.XLOOKUP($E229,'Copy of Raw Data'!$E:$E,'Copy of Raw Data'!N:N,"ERROR",0,1)</f>
        <v>24</v>
      </c>
      <c r="O229" s="15"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6">
        <f t="shared" si="15"/>
        <v>0</v>
      </c>
      <c r="Q229" s="9">
        <f>_xlfn.XLOOKUP($E229,'Copy of Raw Data'!$E:$E,'Copy of Raw Data'!Q:Q,"ERROR",0,1)</f>
        <v>0</v>
      </c>
      <c r="R229" s="9">
        <f>_xlfn.XLOOKUP($E229,'Copy of Raw Data'!$E:$E,'Copy of Raw Data'!R:R,"ERROR",0,1)</f>
        <v>0</v>
      </c>
      <c r="S229" s="17" t="e">
        <f t="shared" si="14"/>
        <v>#N/A</v>
      </c>
      <c r="T229" s="9" t="e">
        <f t="array" ref="T229">_xlfn.IFS(AND(S229&gt;0,S229&lt;=0.05),"0 to 0.05",AND(S229&gt;0.05,S229&lt;=0.1),"0.05 to 0.1",AND(S229&gt;0.1,S229&lt;=0.2),"0.1 to 0.2",AND(S229&gt;0.2,S229&lt;=0.3),"0.2 to 0.3",AND(S229&gt;0.3,S229&lt;=0.4),"0.3 to 0.4",AND(S229&gt;0.4,S229&lt;=0.5),"0.4 to 0.5",AND(S229&gt;0.5,S229&lt;=0.75),"0.5 to 0.75",AND(S229&gt;0.75,S229&lt;=1),"0.75 to 1",AND(S229&gt;1,S229&lt;=2),"1 to 2",AND(S229&gt;2,S229&lt;=3),"2 to 3",AND(S229&gt;3,S229&lt;=4),"3 to 4",AND(S229&gt;4,S229&lt;=5),"4 to 5",AND(S229&gt;5,S229&lt;=10),"5 to 10",S229&gt;10,"10+")</f>
        <v>#N/A</v>
      </c>
      <c r="U229" s="17" t="e">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#N/A</v>
      </c>
      <c r="V229" s="17" t="e">
        <f t="shared" si="16"/>
        <v>#N/A</v>
      </c>
      <c r="W229" s="17" t="e">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#N/A</v>
      </c>
      <c r="X229" s="17" t="e">
        <f t="shared" si="17"/>
        <v>#N/A</v>
      </c>
      <c r="Y229" s="9" t="e">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#N/A</v>
      </c>
      <c r="Z229" s="17" t="e">
        <f t="array" ref="Z229">_xlfn.IFS(AA229="oz",_xlfn.IFS(R229="oz",Q229,R229="fl oz",Q229*1.04,R229="ml",Q229*0.0338),AA229="fl oz",_xlfn.IFS(R229="oz",Q229/1.04,R229="fl oz",Q229,R229="ml",Q229*0.0338/1.04),AA229="ml",_xlfn.IFS(R229="oz",Q229/0.0338,R229="fl oz",Q229*1.04/0.0338,R229="ml",Q229))</f>
        <v>#N/A</v>
      </c>
      <c r="AA229" s="9" t="str">
        <f>_xlfn.XLOOKUP($E229,'Copy of Raw Data'!$E:$E,'Copy of Raw Data'!AA:AA,"ERROR",0,1)</f>
        <v>oz</v>
      </c>
      <c r="AB229" s="9"/>
      <c r="AC229" s="9"/>
      <c r="AD229" s="9"/>
      <c r="AE229" s="9"/>
      <c r="AF229" s="9"/>
    </row>
    <row r="230" hidden="1" spans="1:32">
      <c r="A230" s="9" t="str">
        <f>_xlfn.XLOOKUP($E230,'Copy of Raw Data'!$E:$E,'Copy of Raw Data'!A:A,"ERROR",0,1)</f>
        <v>US</v>
      </c>
      <c r="B230" s="9" t="str">
        <f>_xlfn.XLOOKUP($E230,'Copy of Raw Data'!$E:$E,'Copy of Raw Data'!B:B,"ERROR",0,1)</f>
        <v>Hair Mousses</v>
      </c>
      <c r="C230" s="9" t="str">
        <f>_xlfn.XLOOKUP($E230,'Copy of Raw Data'!$E:$E,'Copy of Raw Data'!C:C,"ERROR",0,1)</f>
        <v>aussie</v>
      </c>
      <c r="D230" s="9" t="str">
        <f>_xlfn.XLOOKUP($E230,'Copy of Raw Data'!$E:$E,'Copy of Raw Data'!D:D,"ERROR",0,1)</f>
        <v>www.amazon.com/dp/B07NWB1FZL</v>
      </c>
      <c r="E230" s="9" t="s">
        <v>835</v>
      </c>
      <c r="F230" s="9" t="str">
        <f>_xlfn.XLOOKUP($E230,'Copy of Raw Data'!$E:$E,'Copy of Raw Data'!F:F,"ERROR",0,1)</f>
        <v>Aussie Kids Detangler 8 fl oz, Pack of 3</v>
      </c>
      <c r="G230" s="9">
        <f>_xlfn.XLOOKUP($E230,'Copy of Raw Data'!$E:$E,'Copy of Raw Data'!G:G,"ERROR",0,1)</f>
        <v>79</v>
      </c>
      <c r="H230" s="9">
        <f>_xlfn.XLOOKUP($E230,'Copy of Raw Data'!$E:$E,'Copy of Raw Data'!H:H,"ERROR",0,1)</f>
        <v>2378</v>
      </c>
      <c r="I230" s="9">
        <f>_xlfn.XLOOKUP($E230,'Copy of Raw Data'!$E:$E,'Copy of Raw Data'!I:I,"ERROR",0,1)</f>
        <v>9.83739927612176e-5</v>
      </c>
      <c r="J230" s="9" t="str">
        <f>_xlfn.XLOOKUP($E230,'Copy of Raw Data'!$E:$E,'Copy of Raw Data'!J:J,"ERROR",0,1)</f>
        <v>No</v>
      </c>
      <c r="K230" s="15"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20 to 30</v>
      </c>
      <c r="L230" s="9">
        <f>_xlfn.XLOOKUP($E230,'Copy of Raw Data'!$E:$E,'Copy of Raw Data'!L:L,"ERROR",0,1)</f>
        <v>29.99</v>
      </c>
      <c r="M230" s="15"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20 to 30</v>
      </c>
      <c r="N230" s="9">
        <f>_xlfn.XLOOKUP($E230,'Copy of Raw Data'!$E:$E,'Copy of Raw Data'!N:N,"ERROR",0,1)</f>
        <v>29.99</v>
      </c>
      <c r="O230" s="15"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No Discount</v>
      </c>
      <c r="P230" s="16">
        <f t="shared" si="15"/>
        <v>0</v>
      </c>
      <c r="Q230" s="9">
        <f>_xlfn.XLOOKUP($E230,'Copy of Raw Data'!$E:$E,'Copy of Raw Data'!Q:Q,"ERROR",0,1)</f>
        <v>24</v>
      </c>
      <c r="R230" s="9" t="str">
        <f>_xlfn.XLOOKUP($E230,'Copy of Raw Data'!$E:$E,'Copy of Raw Data'!R:R,"ERROR",0,1)</f>
        <v>fl oz</v>
      </c>
      <c r="S230" s="17">
        <f t="shared" si="14"/>
        <v>1.20152243589744</v>
      </c>
      <c r="T230" s="9" t="str">
        <f t="array" ref="T230">_xlfn.IFS(AND(S230&gt;0,S230&lt;=0.05),"0 to 0.05",AND(S230&gt;0.05,S230&lt;=0.1),"0.05 to 0.1",AND(S230&gt;0.1,S230&lt;=0.2),"0.1 to 0.2",AND(S230&gt;0.2,S230&lt;=0.3),"0.2 to 0.3",AND(S230&gt;0.3,S230&lt;=0.4),"0.3 to 0.4",AND(S230&gt;0.4,S230&lt;=0.5),"0.4 to 0.5",AND(S230&gt;0.5,S230&lt;=0.75),"0.5 to 0.75",AND(S230&gt;0.75,S230&lt;=1),"0.75 to 1",AND(S230&gt;1,S230&lt;=2),"1 to 2",AND(S230&gt;2,S230&lt;=3),"2 to 3",AND(S230&gt;3,S230&lt;=4),"3 to 4",AND(S230&gt;4,S230&lt;=5),"4 to 5",AND(S230&gt;5,S230&lt;=10),"5 to 10",S230&gt;10,"10+")</f>
        <v>1 to 2</v>
      </c>
      <c r="U230" s="17"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 to 0.05</v>
      </c>
      <c r="V230" s="17">
        <f t="shared" si="16"/>
        <v>0.0406331564388717</v>
      </c>
      <c r="W230" s="17"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 to 0.05</v>
      </c>
      <c r="X230" s="17">
        <f t="shared" si="17"/>
        <v>0.0406331564388717</v>
      </c>
      <c r="Y230" s="9"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20 to 25</v>
      </c>
      <c r="Z230" s="17">
        <f t="array" ref="Z230">_xlfn.IFS(AA230="oz",_xlfn.IFS(R230="oz",Q230,R230="fl oz",Q230*1.04,R230="ml",Q230*0.0338),AA230="fl oz",_xlfn.IFS(R230="oz",Q230/1.04,R230="fl oz",Q230,R230="ml",Q230*0.0338/1.04),AA230="ml",_xlfn.IFS(R230="oz",Q230/0.0338,R230="fl oz",Q230*1.04/0.0338,R230="ml",Q230))</f>
        <v>24.96</v>
      </c>
      <c r="AA230" s="9" t="str">
        <f>_xlfn.XLOOKUP($E230,'Copy of Raw Data'!$E:$E,'Copy of Raw Data'!AA:AA,"ERROR",0,1)</f>
        <v>oz</v>
      </c>
      <c r="AB230" s="9"/>
      <c r="AC230" s="9"/>
      <c r="AD230" s="9"/>
      <c r="AE230" s="9"/>
      <c r="AF230" s="9"/>
    </row>
    <row r="231" hidden="1" spans="1:32">
      <c r="A231" s="9" t="str">
        <f>_xlfn.XLOOKUP($E231,'Copy of Raw Data'!$E:$E,'Copy of Raw Data'!A:A,"ERROR",0,1)</f>
        <v>US</v>
      </c>
      <c r="B231" s="9" t="str">
        <f>_xlfn.XLOOKUP($E231,'Copy of Raw Data'!$E:$E,'Copy of Raw Data'!B:B,"ERROR",0,1)</f>
        <v>Hair Mousses</v>
      </c>
      <c r="C231" s="9" t="str">
        <f>_xlfn.XLOOKUP($E231,'Copy of Raw Data'!$E:$E,'Copy of Raw Data'!C:C,"ERROR",0,1)</f>
        <v>douxo</v>
      </c>
      <c r="D231" s="9" t="str">
        <f>_xlfn.XLOOKUP($E231,'Copy of Raw Data'!$E:$E,'Copy of Raw Data'!D:D,"ERROR",0,1)</f>
        <v>www.amazon.com/dp/B0947825LZ</v>
      </c>
      <c r="E231" s="9" t="s">
        <v>839</v>
      </c>
      <c r="F231" s="9" t="str">
        <f>_xlfn.XLOOKUP($E231,'Copy of Raw Data'!$E:$E,'Copy of Raw Data'!F:F,"ERROR",0,1)</f>
        <v>Douxo S3 SEB Mousse 5.1 oz (150 mL) - Relief for Seborrhea in Dogs and Cats (Helps with Oily to Flaky Skin)</v>
      </c>
      <c r="G231" s="9">
        <f>_xlfn.XLOOKUP($E231,'Copy of Raw Data'!$E:$E,'Copy of Raw Data'!G:G,"ERROR",0,1)</f>
        <v>89</v>
      </c>
      <c r="H231" s="9">
        <f>_xlfn.XLOOKUP($E231,'Copy of Raw Data'!$E:$E,'Copy of Raw Data'!H:H,"ERROR",0,1)</f>
        <v>2313.89</v>
      </c>
      <c r="I231" s="9">
        <f>_xlfn.XLOOKUP($E231,'Copy of Raw Data'!$E:$E,'Copy of Raw Data'!I:I,"ERROR",0,1)</f>
        <v>9.82047848510794e-5</v>
      </c>
      <c r="J231" s="9" t="str">
        <f>_xlfn.XLOOKUP($E231,'Copy of Raw Data'!$E:$E,'Copy of Raw Data'!J:J,"ERROR",0,1)</f>
        <v>No</v>
      </c>
      <c r="K231" s="15"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20 to 30</v>
      </c>
      <c r="L231" s="9">
        <f>_xlfn.XLOOKUP($E231,'Copy of Raw Data'!$E:$E,'Copy of Raw Data'!L:L,"ERROR",0,1)</f>
        <v>25.9</v>
      </c>
      <c r="M231" s="15"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20 to 30</v>
      </c>
      <c r="N231" s="9">
        <f>_xlfn.XLOOKUP($E231,'Copy of Raw Data'!$E:$E,'Copy of Raw Data'!N:N,"ERROR",0,1)</f>
        <v>28.81</v>
      </c>
      <c r="O231" s="15"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10% to 15%</v>
      </c>
      <c r="P231" s="16">
        <f t="shared" si="15"/>
        <v>0.101006594932315</v>
      </c>
      <c r="Q231" s="9">
        <f>_xlfn.XLOOKUP($E231,'Copy of Raw Data'!$E:$E,'Copy of Raw Data'!Q:Q,"ERROR",0,1)</f>
        <v>5.1</v>
      </c>
      <c r="R231" s="9" t="str">
        <f>_xlfn.XLOOKUP($E231,'Copy of Raw Data'!$E:$E,'Copy of Raw Data'!R:R,"ERROR",0,1)</f>
        <v>oz</v>
      </c>
      <c r="S231" s="17">
        <f t="shared" si="14"/>
        <v>5.07843137254902</v>
      </c>
      <c r="T231" s="9" t="str">
        <f t="array" ref="T231">_xlfn.IFS(AND(S231&gt;0,S231&lt;=0.05),"0 to 0.05",AND(S231&gt;0.05,S231&lt;=0.1),"0.05 to 0.1",AND(S231&gt;0.1,S231&lt;=0.2),"0.1 to 0.2",AND(S231&gt;0.2,S231&lt;=0.3),"0.2 to 0.3",AND(S231&gt;0.3,S231&lt;=0.4),"0.3 to 0.4",AND(S231&gt;0.4,S231&lt;=0.5),"0.4 to 0.5",AND(S231&gt;0.5,S231&lt;=0.75),"0.5 to 0.75",AND(S231&gt;0.75,S231&lt;=1),"0.75 to 1",AND(S231&gt;1,S231&lt;=2),"1 to 2",AND(S231&gt;2,S231&lt;=3),"2 to 3",AND(S231&gt;3,S231&lt;=4),"3 to 4",AND(S231&gt;4,S231&lt;=5),"4 to 5",AND(S231&gt;5,S231&lt;=10),"5 to 10",S231&gt;10,"10+")</f>
        <v>5 to 10</v>
      </c>
      <c r="U231" s="17"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17">
        <f t="shared" si="16"/>
        <v>0.191038877505686</v>
      </c>
      <c r="W231" s="17"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17">
        <f t="shared" si="17"/>
        <v>0.171742690989145</v>
      </c>
      <c r="Y231" s="9"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4 to 6</v>
      </c>
      <c r="Z231" s="17">
        <f t="array" ref="Z231">_xlfn.IFS(AA231="oz",_xlfn.IFS(R231="oz",Q231,R231="fl oz",Q231*1.04,R231="ml",Q231*0.0338),AA231="fl oz",_xlfn.IFS(R231="oz",Q231/1.04,R231="fl oz",Q231,R231="ml",Q231*0.0338/1.04),AA231="ml",_xlfn.IFS(R231="oz",Q231/0.0338,R231="fl oz",Q231*1.04/0.0338,R231="ml",Q231))</f>
        <v>5.1</v>
      </c>
      <c r="AA231" s="9" t="str">
        <f>_xlfn.XLOOKUP($E231,'Copy of Raw Data'!$E:$E,'Copy of Raw Data'!AA:AA,"ERROR",0,1)</f>
        <v>oz</v>
      </c>
      <c r="AB231" s="9"/>
      <c r="AC231" s="9"/>
      <c r="AD231" s="9"/>
      <c r="AE231" s="9"/>
      <c r="AF231" s="9"/>
    </row>
    <row r="232" hidden="1" spans="1:32">
      <c r="A232" s="9" t="str">
        <f>_xlfn.XLOOKUP($E232,'Copy of Raw Data'!$E:$E,'Copy of Raw Data'!A:A,"ERROR",0,1)</f>
        <v>US</v>
      </c>
      <c r="B232" s="9" t="str">
        <f>_xlfn.XLOOKUP($E232,'Copy of Raw Data'!$E:$E,'Copy of Raw Data'!B:B,"ERROR",0,1)</f>
        <v>Hair Mousses</v>
      </c>
      <c r="C232" s="9" t="str">
        <f>_xlfn.XLOOKUP($E232,'Copy of Raw Data'!$E:$E,'Copy of Raw Data'!C:C,"ERROR",0,1)</f>
        <v>KEVIN MURPHY</v>
      </c>
      <c r="D232" s="9" t="str">
        <f>_xlfn.XLOOKUP($E232,'Copy of Raw Data'!$E:$E,'Copy of Raw Data'!D:D,"ERROR",0,1)</f>
        <v>www.amazon.com/dp/B01E0FN1RE</v>
      </c>
      <c r="E232" s="9" t="s">
        <v>842</v>
      </c>
      <c r="F232" s="9" t="str">
        <f>_xlfn.XLOOKUP($E232,'Copy of Raw Data'!$E:$E,'Copy of Raw Data'!F:F,"ERROR",0,1)</f>
        <v>KEVIN MURPHY Body Builder Volumising Mousse 3 oz</v>
      </c>
      <c r="G232" s="9">
        <f>_xlfn.XLOOKUP($E232,'Copy of Raw Data'!$E:$E,'Copy of Raw Data'!G:G,"ERROR",0,1)</f>
        <v>94</v>
      </c>
      <c r="H232" s="9">
        <f>_xlfn.XLOOKUP($E232,'Copy of Raw Data'!$E:$E,'Copy of Raw Data'!H:H,"ERROR",0,1)</f>
        <v>2309.91</v>
      </c>
      <c r="I232" s="9">
        <f>_xlfn.XLOOKUP($E232,'Copy of Raw Data'!$E:$E,'Copy of Raw Data'!I:I,"ERROR",0,1)</f>
        <v>9.79407694938035e-5</v>
      </c>
      <c r="J232" s="9" t="str">
        <f>_xlfn.XLOOKUP($E232,'Copy of Raw Data'!$E:$E,'Copy of Raw Data'!J:J,"ERROR",0,1)</f>
        <v>No</v>
      </c>
      <c r="K232" s="15"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20 to 30</v>
      </c>
      <c r="L232" s="9">
        <f>_xlfn.XLOOKUP($E232,'Copy of Raw Data'!$E:$E,'Copy of Raw Data'!L:L,"ERROR",0,1)</f>
        <v>24.51</v>
      </c>
      <c r="M232" s="15"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20 to 30</v>
      </c>
      <c r="N232" s="9">
        <f>_xlfn.XLOOKUP($E232,'Copy of Raw Data'!$E:$E,'Copy of Raw Data'!N:N,"ERROR",0,1)</f>
        <v>25.67</v>
      </c>
      <c r="O232" s="15"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4% to 6%</v>
      </c>
      <c r="P232" s="16">
        <f t="shared" si="15"/>
        <v>0.045188936501753</v>
      </c>
      <c r="Q232" s="9">
        <f>_xlfn.XLOOKUP($E232,'Copy of Raw Data'!$E:$E,'Copy of Raw Data'!Q:Q,"ERROR",0,1)</f>
        <v>3</v>
      </c>
      <c r="R232" s="9" t="str">
        <f>_xlfn.XLOOKUP($E232,'Copy of Raw Data'!$E:$E,'Copy of Raw Data'!R:R,"ERROR",0,1)</f>
        <v>oz</v>
      </c>
      <c r="S232" s="17">
        <f t="shared" si="14"/>
        <v>8.17</v>
      </c>
      <c r="T232" s="9" t="str">
        <f t="array" ref="T232">_xlfn.IFS(AND(S232&gt;0,S232&lt;=0.05),"0 to 0.05",AND(S232&gt;0.05,S232&lt;=0.1),"0.05 to 0.1",AND(S232&gt;0.1,S232&lt;=0.2),"0.1 to 0.2",AND(S232&gt;0.2,S232&lt;=0.3),"0.2 to 0.3",AND(S232&gt;0.3,S232&lt;=0.4),"0.3 to 0.4",AND(S232&gt;0.4,S232&lt;=0.5),"0.4 to 0.5",AND(S232&gt;0.5,S232&lt;=0.75),"0.5 to 0.75",AND(S232&gt;0.75,S232&lt;=1),"0.75 to 1",AND(S232&gt;1,S232&lt;=2),"1 to 2",AND(S232&gt;2,S232&lt;=3),"2 to 3",AND(S232&gt;3,S232&lt;=4),"3 to 4",AND(S232&gt;4,S232&lt;=5),"4 to 5",AND(S232&gt;5,S232&lt;=10),"5 to 10",S232&gt;10,"10+")</f>
        <v>5 to 10</v>
      </c>
      <c r="U232" s="17"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0.2 to 0.3</v>
      </c>
      <c r="V232" s="17">
        <f t="shared" si="16"/>
        <v>0.289369856836884</v>
      </c>
      <c r="W232" s="17"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0.2 to 0.3</v>
      </c>
      <c r="X232" s="17">
        <f t="shared" si="17"/>
        <v>0.276293540750761</v>
      </c>
      <c r="Y232" s="9"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 to 4</v>
      </c>
      <c r="Z232" s="17">
        <f t="array" ref="Z232">_xlfn.IFS(AA232="oz",_xlfn.IFS(R232="oz",Q232,R232="fl oz",Q232*1.04,R232="ml",Q232*0.0338),AA232="fl oz",_xlfn.IFS(R232="oz",Q232/1.04,R232="fl oz",Q232,R232="ml",Q232*0.0338/1.04),AA232="ml",_xlfn.IFS(R232="oz",Q232/0.0338,R232="fl oz",Q232*1.04/0.0338,R232="ml",Q232))</f>
        <v>3</v>
      </c>
      <c r="AA232" s="9" t="str">
        <f>_xlfn.XLOOKUP($E232,'Copy of Raw Data'!$E:$E,'Copy of Raw Data'!AA:AA,"ERROR",0,1)</f>
        <v>oz</v>
      </c>
      <c r="AB232" s="9"/>
      <c r="AC232" s="9"/>
      <c r="AD232" s="9"/>
      <c r="AE232" s="9"/>
      <c r="AF232" s="9"/>
    </row>
    <row r="233" hidden="1" spans="1:32">
      <c r="A233" s="9" t="str">
        <f>_xlfn.XLOOKUP($E233,'Copy of Raw Data'!$E:$E,'Copy of Raw Data'!A:A,"ERROR",0,1)</f>
        <v>US</v>
      </c>
      <c r="B233" s="9" t="str">
        <f>_xlfn.XLOOKUP($E233,'Copy of Raw Data'!$E:$E,'Copy of Raw Data'!B:B,"ERROR",0,1)</f>
        <v>Hair Mousses</v>
      </c>
      <c r="C233" s="9" t="str">
        <f>_xlfn.XLOOKUP($E233,'Copy of Raw Data'!$E:$E,'Copy of Raw Data'!C:C,"ERROR",0,1)</f>
        <v>tigi</v>
      </c>
      <c r="D233" s="9" t="str">
        <f>_xlfn.XLOOKUP($E233,'Copy of Raw Data'!$E:$E,'Copy of Raw Data'!D:D,"ERROR",0,1)</f>
        <v>www.amazon.com/dp/B01L3OZC36</v>
      </c>
      <c r="E233" s="9" t="s">
        <v>846</v>
      </c>
      <c r="F233" s="9" t="str">
        <f>_xlfn.XLOOKUP($E233,'Copy of Raw Data'!$E:$E,'Copy of Raw Data'!F:F,"ERROR",0,1)</f>
        <v>Catwalk Strong Hair Mousse, 6.7 Fluid Ounce</v>
      </c>
      <c r="G233" s="9">
        <f>_xlfn.XLOOKUP($E233,'Copy of Raw Data'!$E:$E,'Copy of Raw Data'!G:G,"ERROR",0,1)</f>
        <v>108</v>
      </c>
      <c r="H233" s="9">
        <f>_xlfn.XLOOKUP($E233,'Copy of Raw Data'!$E:$E,'Copy of Raw Data'!H:H,"ERROR",0,1)</f>
        <v>2303.7</v>
      </c>
      <c r="I233" s="9">
        <f>_xlfn.XLOOKUP($E233,'Copy of Raw Data'!$E:$E,'Copy of Raw Data'!I:I,"ERROR",0,1)</f>
        <v>9.35090527719933e-5</v>
      </c>
      <c r="J233" s="9" t="str">
        <f>_xlfn.XLOOKUP($E233,'Copy of Raw Data'!$E:$E,'Copy of Raw Data'!J:J,"ERROR",0,1)</f>
        <v>No</v>
      </c>
      <c r="K233" s="15"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20 to 30</v>
      </c>
      <c r="L233" s="9">
        <f>_xlfn.XLOOKUP($E233,'Copy of Raw Data'!$E:$E,'Copy of Raw Data'!L:L,"ERROR",0,1)</f>
        <v>21.76</v>
      </c>
      <c r="M233" s="15"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20 to 30</v>
      </c>
      <c r="N233" s="9">
        <f>_xlfn.XLOOKUP($E233,'Copy of Raw Data'!$E:$E,'Copy of Raw Data'!N:N,"ERROR",0,1)</f>
        <v>21.76</v>
      </c>
      <c r="O233" s="15"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No Discount</v>
      </c>
      <c r="P233" s="16">
        <f t="shared" si="15"/>
        <v>0</v>
      </c>
      <c r="Q233" s="9">
        <f>_xlfn.XLOOKUP($E233,'Copy of Raw Data'!$E:$E,'Copy of Raw Data'!Q:Q,"ERROR",0,1)</f>
        <v>6.7</v>
      </c>
      <c r="R233" s="9" t="str">
        <f>_xlfn.XLOOKUP($E233,'Copy of Raw Data'!$E:$E,'Copy of Raw Data'!R:R,"ERROR",0,1)</f>
        <v>fl oz</v>
      </c>
      <c r="S233" s="17">
        <f t="shared" si="14"/>
        <v>3.12284730195178</v>
      </c>
      <c r="T233" s="9" t="str">
        <f t="array" ref="T233">_xlfn.IFS(AND(S233&gt;0,S233&lt;=0.05),"0 to 0.05",AND(S233&gt;0.05,S233&lt;=0.1),"0.05 to 0.1",AND(S233&gt;0.1,S233&lt;=0.2),"0.1 to 0.2",AND(S233&gt;0.2,S233&lt;=0.3),"0.2 to 0.3",AND(S233&gt;0.3,S233&lt;=0.4),"0.3 to 0.4",AND(S233&gt;0.4,S233&lt;=0.5),"0.4 to 0.5",AND(S233&gt;0.5,S233&lt;=0.75),"0.5 to 0.75",AND(S233&gt;0.75,S233&lt;=1),"0.75 to 1",AND(S233&gt;1,S233&lt;=2),"1 to 2",AND(S233&gt;2,S233&lt;=3),"2 to 3",AND(S233&gt;3,S233&lt;=4),"3 to 4",AND(S233&gt;4,S233&lt;=5),"4 to 5",AND(S233&gt;5,S233&lt;=10),"5 to 10",S233&gt;10,"10+")</f>
        <v>3 to 4</v>
      </c>
      <c r="U233" s="17"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0.1 to 0.2</v>
      </c>
      <c r="V233" s="17">
        <f t="shared" si="16"/>
        <v>0.105608633816428</v>
      </c>
      <c r="W233" s="17"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0.1 to 0.2</v>
      </c>
      <c r="X233" s="17">
        <f t="shared" si="17"/>
        <v>0.105608633816428</v>
      </c>
      <c r="Y233" s="9"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6 to 8</v>
      </c>
      <c r="Z233" s="17">
        <f t="array" ref="Z233">_xlfn.IFS(AA233="oz",_xlfn.IFS(R233="oz",Q233,R233="fl oz",Q233*1.04,R233="ml",Q233*0.0338),AA233="fl oz",_xlfn.IFS(R233="oz",Q233/1.04,R233="fl oz",Q233,R233="ml",Q233*0.0338/1.04),AA233="ml",_xlfn.IFS(R233="oz",Q233/0.0338,R233="fl oz",Q233*1.04/0.0338,R233="ml",Q233))</f>
        <v>6.968</v>
      </c>
      <c r="AA233" s="9" t="str">
        <f>_xlfn.XLOOKUP($E233,'Copy of Raw Data'!$E:$E,'Copy of Raw Data'!AA:AA,"ERROR",0,1)</f>
        <v>oz</v>
      </c>
      <c r="AB233" s="9"/>
      <c r="AC233" s="9"/>
      <c r="AD233" s="9"/>
      <c r="AE233" s="9"/>
      <c r="AF233" s="9"/>
    </row>
    <row r="234" hidden="1" spans="1:32">
      <c r="A234" s="9" t="str">
        <f>_xlfn.XLOOKUP($E234,'Copy of Raw Data'!$E:$E,'Copy of Raw Data'!A:A,"ERROR",0,1)</f>
        <v>US</v>
      </c>
      <c r="B234" s="9" t="str">
        <f>_xlfn.XLOOKUP($E234,'Copy of Raw Data'!$E:$E,'Copy of Raw Data'!B:B,"ERROR",0,1)</f>
        <v>Hair Mousses</v>
      </c>
      <c r="C234" s="9" t="str">
        <f>_xlfn.XLOOKUP($E234,'Copy of Raw Data'!$E:$E,'Copy of Raw Data'!C:C,"ERROR",0,1)</f>
        <v>tresemmÃ©</v>
      </c>
      <c r="D234" s="9" t="str">
        <f>_xlfn.XLOOKUP($E234,'Copy of Raw Data'!$E:$E,'Copy of Raw Data'!D:D,"ERROR",0,1)</f>
        <v>www.amazon.com/dp/B00GMOZV5W</v>
      </c>
      <c r="E234" s="9" t="s">
        <v>849</v>
      </c>
      <c r="F234" s="9" t="str">
        <f>_xlfn.XLOOKUP($E234,'Copy of Raw Data'!$E:$E,'Copy of Raw Data'!F:F,"ERROR",0,1)</f>
        <v>TRESemmé TRES Two Hair Mousse Extra Hold 10.5 oz(Pack of 3)</v>
      </c>
      <c r="G234" s="9">
        <f>_xlfn.XLOOKUP($E234,'Copy of Raw Data'!$E:$E,'Copy of Raw Data'!G:G,"ERROR",0,1)</f>
        <v>88</v>
      </c>
      <c r="H234" s="9">
        <f>_xlfn.XLOOKUP($E234,'Copy of Raw Data'!$E:$E,'Copy of Raw Data'!H:H,"ERROR",0,1)</f>
        <v>2199.46</v>
      </c>
      <c r="I234" s="9">
        <f>_xlfn.XLOOKUP($E234,'Copy of Raw Data'!$E:$E,'Copy of Raw Data'!I:I,"ERROR",0,1)</f>
        <v>9.15015157074895e-5</v>
      </c>
      <c r="J234" s="9" t="str">
        <f>_xlfn.XLOOKUP($E234,'Copy of Raw Data'!$E:$E,'Copy of Raw Data'!J:J,"ERROR",0,1)</f>
        <v>No</v>
      </c>
      <c r="K234" s="15"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20 to 30</v>
      </c>
      <c r="L234" s="9">
        <f>_xlfn.XLOOKUP($E234,'Copy of Raw Data'!$E:$E,'Copy of Raw Data'!L:L,"ERROR",0,1)</f>
        <v>24.98</v>
      </c>
      <c r="M234" s="15"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20 to 30</v>
      </c>
      <c r="N234" s="9">
        <f>_xlfn.XLOOKUP($E234,'Copy of Raw Data'!$E:$E,'Copy of Raw Data'!N:N,"ERROR",0,1)</f>
        <v>24.98</v>
      </c>
      <c r="O234" s="15"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6">
        <f t="shared" si="15"/>
        <v>0</v>
      </c>
      <c r="Q234" s="9">
        <f>_xlfn.XLOOKUP($E234,'Copy of Raw Data'!$E:$E,'Copy of Raw Data'!Q:Q,"ERROR",0,1)</f>
        <v>31.5</v>
      </c>
      <c r="R234" s="9" t="str">
        <f>_xlfn.XLOOKUP($E234,'Copy of Raw Data'!$E:$E,'Copy of Raw Data'!R:R,"ERROR",0,1)</f>
        <v>oz</v>
      </c>
      <c r="S234" s="17">
        <f t="shared" si="14"/>
        <v>0.793015873015873</v>
      </c>
      <c r="T234" s="9" t="str">
        <f t="array" ref="T234">_xlfn.IFS(AND(S234&gt;0,S234&lt;=0.05),"0 to 0.05",AND(S234&gt;0.05,S234&lt;=0.1),"0.05 to 0.1",AND(S234&gt;0.1,S234&lt;=0.2),"0.1 to 0.2",AND(S234&gt;0.2,S234&lt;=0.3),"0.2 to 0.3",AND(S234&gt;0.3,S234&lt;=0.4),"0.3 to 0.4",AND(S234&gt;0.4,S234&lt;=0.5),"0.4 to 0.5",AND(S234&gt;0.5,S234&lt;=0.75),"0.5 to 0.75",AND(S234&gt;0.75,S234&lt;=1),"0.75 to 1",AND(S234&gt;1,S234&lt;=2),"1 to 2",AND(S234&gt;2,S234&lt;=3),"2 to 3",AND(S234&gt;3,S234&lt;=4),"3 to 4",AND(S234&gt;4,S234&lt;=5),"4 to 5",AND(S234&gt;5,S234&lt;=10),"5 to 10",S234&gt;10,"10+")</f>
        <v>0.75 to 1</v>
      </c>
      <c r="U234" s="17"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 to 0.05</v>
      </c>
      <c r="V234" s="17">
        <f t="shared" si="16"/>
        <v>0.0268182574574188</v>
      </c>
      <c r="W234" s="17"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 to 0.05</v>
      </c>
      <c r="X234" s="17">
        <f t="shared" si="17"/>
        <v>0.0268182574574188</v>
      </c>
      <c r="Y234" s="9"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30 to 40</v>
      </c>
      <c r="Z234" s="17">
        <f t="array" ref="Z234">_xlfn.IFS(AA234="oz",_xlfn.IFS(R234="oz",Q234,R234="fl oz",Q234*1.04,R234="ml",Q234*0.0338),AA234="fl oz",_xlfn.IFS(R234="oz",Q234/1.04,R234="fl oz",Q234,R234="ml",Q234*0.0338/1.04),AA234="ml",_xlfn.IFS(R234="oz",Q234/0.0338,R234="fl oz",Q234*1.04/0.0338,R234="ml",Q234))</f>
        <v>31.5</v>
      </c>
      <c r="AA234" s="9" t="str">
        <f>_xlfn.XLOOKUP($E234,'Copy of Raw Data'!$E:$E,'Copy of Raw Data'!AA:AA,"ERROR",0,1)</f>
        <v>oz</v>
      </c>
      <c r="AB234" s="9"/>
      <c r="AC234" s="9"/>
      <c r="AD234" s="9"/>
      <c r="AE234" s="9"/>
      <c r="AF234" s="9"/>
    </row>
    <row r="235" hidden="1" spans="1:32">
      <c r="A235" s="9" t="str">
        <f>_xlfn.XLOOKUP($E235,'Copy of Raw Data'!$E:$E,'Copy of Raw Data'!A:A,"ERROR",0,1)</f>
        <v>US</v>
      </c>
      <c r="B235" s="9" t="str">
        <f>_xlfn.XLOOKUP($E235,'Copy of Raw Data'!$E:$E,'Copy of Raw Data'!B:B,"ERROR",0,1)</f>
        <v>Hair Mousses</v>
      </c>
      <c r="C235" s="9" t="str">
        <f>_xlfn.XLOOKUP($E235,'Copy of Raw Data'!$E:$E,'Copy of Raw Data'!C:C,"ERROR",0,1)</f>
        <v>r+co</v>
      </c>
      <c r="D235" s="9" t="str">
        <f>_xlfn.XLOOKUP($E235,'Copy of Raw Data'!$E:$E,'Copy of Raw Data'!D:D,"ERROR",0,1)</f>
        <v>www.amazon.com/dp/B00YFVBVNA</v>
      </c>
      <c r="E235" s="9" t="s">
        <v>852</v>
      </c>
      <c r="F235" s="9" t="str">
        <f>_xlfn.XLOOKUP($E235,'Copy of Raw Data'!$E:$E,'Copy of Raw Data'!F:F,"ERROR",0,1)</f>
        <v>R+Co Park Ave Blowout Balm, Vitamin-Rich Hair Balm for Smooth Blowouts R+Co Park Ave Blowout Balm, Vitamin-Rich Hair Balm for Smooth Blowouts</v>
      </c>
      <c r="G235" s="9">
        <f>_xlfn.XLOOKUP($E235,'Copy of Raw Data'!$E:$E,'Copy of Raw Data'!G:G,"ERROR",0,1)</f>
        <v>120</v>
      </c>
      <c r="H235" s="9">
        <f>_xlfn.XLOOKUP($E235,'Copy of Raw Data'!$E:$E,'Copy of Raw Data'!H:H,"ERROR",0,1)</f>
        <v>2152.24</v>
      </c>
      <c r="I235" s="9">
        <f>_xlfn.XLOOKUP($E235,'Copy of Raw Data'!$E:$E,'Copy of Raw Data'!I:I,"ERROR",0,1)</f>
        <v>8.66510306653625e-5</v>
      </c>
      <c r="J235" s="9" t="str">
        <f>_xlfn.XLOOKUP($E235,'Copy of Raw Data'!$E:$E,'Copy of Raw Data'!J:J,"ERROR",0,1)</f>
        <v>No</v>
      </c>
      <c r="K235" s="15"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15 to 20</v>
      </c>
      <c r="L235" s="9">
        <f>_xlfn.XLOOKUP($E235,'Copy of Raw Data'!$E:$E,'Copy of Raw Data'!L:L,"ERROR",0,1)</f>
        <v>18</v>
      </c>
      <c r="M235" s="15"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15 to 20</v>
      </c>
      <c r="N235" s="9">
        <f>_xlfn.XLOOKUP($E235,'Copy of Raw Data'!$E:$E,'Copy of Raw Data'!N:N,"ERROR",0,1)</f>
        <v>18</v>
      </c>
      <c r="O235" s="15"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6">
        <f t="shared" si="15"/>
        <v>0</v>
      </c>
      <c r="Q235" s="9">
        <f>_xlfn.XLOOKUP($E235,'Copy of Raw Data'!$E:$E,'Copy of Raw Data'!Q:Q,"ERROR",0,1)</f>
        <v>0</v>
      </c>
      <c r="R235" s="9">
        <f>_xlfn.XLOOKUP($E235,'Copy of Raw Data'!$E:$E,'Copy of Raw Data'!R:R,"ERROR",0,1)</f>
        <v>0</v>
      </c>
      <c r="S235" s="17" t="e">
        <f t="shared" si="14"/>
        <v>#N/A</v>
      </c>
      <c r="T235" s="9" t="e">
        <f t="array" ref="T235">_xlfn.IFS(AND(S235&gt;0,S235&lt;=0.05),"0 to 0.05",AND(S235&gt;0.05,S235&lt;=0.1),"0.05 to 0.1",AND(S235&gt;0.1,S235&lt;=0.2),"0.1 to 0.2",AND(S235&gt;0.2,S235&lt;=0.3),"0.2 to 0.3",AND(S235&gt;0.3,S235&lt;=0.4),"0.3 to 0.4",AND(S235&gt;0.4,S235&lt;=0.5),"0.4 to 0.5",AND(S235&gt;0.5,S235&lt;=0.75),"0.5 to 0.75",AND(S235&gt;0.75,S235&lt;=1),"0.75 to 1",AND(S235&gt;1,S235&lt;=2),"1 to 2",AND(S235&gt;2,S235&lt;=3),"2 to 3",AND(S235&gt;3,S235&lt;=4),"3 to 4",AND(S235&gt;4,S235&lt;=5),"4 to 5",AND(S235&gt;5,S235&lt;=10),"5 to 10",S235&gt;10,"10+")</f>
        <v>#N/A</v>
      </c>
      <c r="U235" s="17" t="e">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#N/A</v>
      </c>
      <c r="V235" s="17" t="e">
        <f t="shared" si="16"/>
        <v>#N/A</v>
      </c>
      <c r="W235" s="17" t="e">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#N/A</v>
      </c>
      <c r="X235" s="17" t="e">
        <f t="shared" si="17"/>
        <v>#N/A</v>
      </c>
      <c r="Y235" s="9" t="e">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#N/A</v>
      </c>
      <c r="Z235" s="17" t="e">
        <f t="array" ref="Z235">_xlfn.IFS(AA235="oz",_xlfn.IFS(R235="oz",Q235,R235="fl oz",Q235*1.04,R235="ml",Q235*0.0338),AA235="fl oz",_xlfn.IFS(R235="oz",Q235/1.04,R235="fl oz",Q235,R235="ml",Q235*0.0338/1.04),AA235="ml",_xlfn.IFS(R235="oz",Q235/0.0338,R235="fl oz",Q235*1.04/0.0338,R235="ml",Q235))</f>
        <v>#N/A</v>
      </c>
      <c r="AA235" s="9" t="str">
        <f>_xlfn.XLOOKUP($E235,'Copy of Raw Data'!$E:$E,'Copy of Raw Data'!AA:AA,"ERROR",0,1)</f>
        <v>oz</v>
      </c>
      <c r="AB235" s="9"/>
      <c r="AC235" s="9"/>
      <c r="AD235" s="9"/>
      <c r="AE235" s="9"/>
      <c r="AF235" s="9"/>
    </row>
    <row r="236" hidden="1" spans="1:32">
      <c r="A236" s="9" t="str">
        <f>_xlfn.XLOOKUP($E236,'Copy of Raw Data'!$E:$E,'Copy of Raw Data'!A:A,"ERROR",0,1)</f>
        <v>US</v>
      </c>
      <c r="B236" s="9" t="str">
        <f>_xlfn.XLOOKUP($E236,'Copy of Raw Data'!$E:$E,'Copy of Raw Data'!B:B,"ERROR",0,1)</f>
        <v>Hair Mousses</v>
      </c>
      <c r="C236" s="9" t="str">
        <f>_xlfn.XLOOKUP($E236,'Copy of Raw Data'!$E:$E,'Copy of Raw Data'!C:C,"ERROR",0,1)</f>
        <v>roux</v>
      </c>
      <c r="D236" s="9" t="str">
        <f>_xlfn.XLOOKUP($E236,'Copy of Raw Data'!$E:$E,'Copy of Raw Data'!D:D,"ERROR",0,1)</f>
        <v>www.amazon.com/dp/B001G13VFI</v>
      </c>
      <c r="E236" s="9" t="s">
        <v>855</v>
      </c>
      <c r="F236" s="9" t="str">
        <f>_xlfn.XLOOKUP($E236,'Copy of Raw Data'!$E:$E,'Copy of Raw Data'!F:F,"ERROR",0,1)</f>
        <v>Roux Fanci-Full Instant Color Mousse Tones &amp; Enriches Golden Blonde Hair, 26 Golden Spell, 6 Fl Oz (Pack of 1)</v>
      </c>
      <c r="G236" s="9">
        <f>_xlfn.XLOOKUP($E236,'Copy of Raw Data'!$E:$E,'Copy of Raw Data'!G:G,"ERROR",0,1)</f>
        <v>175</v>
      </c>
      <c r="H236" s="9">
        <f>_xlfn.XLOOKUP($E236,'Copy of Raw Data'!$E:$E,'Copy of Raw Data'!H:H,"ERROR",0,1)</f>
        <v>2038.15</v>
      </c>
      <c r="I236" s="9">
        <f>_xlfn.XLOOKUP($E236,'Copy of Raw Data'!$E:$E,'Copy of Raw Data'!I:I,"ERROR",0,1)</f>
        <v>8.53454088260802e-5</v>
      </c>
      <c r="J236" s="9" t="str">
        <f>_xlfn.XLOOKUP($E236,'Copy of Raw Data'!$E:$E,'Copy of Raw Data'!J:J,"ERROR",0,1)</f>
        <v>No</v>
      </c>
      <c r="K236" s="15"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10 to 15</v>
      </c>
      <c r="L236" s="9">
        <f>_xlfn.XLOOKUP($E236,'Copy of Raw Data'!$E:$E,'Copy of Raw Data'!L:L,"ERROR",0,1)</f>
        <v>11.65</v>
      </c>
      <c r="M236" s="15"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10 to 15</v>
      </c>
      <c r="N236" s="9">
        <f>_xlfn.XLOOKUP($E236,'Copy of Raw Data'!$E:$E,'Copy of Raw Data'!N:N,"ERROR",0,1)</f>
        <v>11.65</v>
      </c>
      <c r="O236" s="15"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No Discount</v>
      </c>
      <c r="P236" s="16">
        <f t="shared" si="15"/>
        <v>0</v>
      </c>
      <c r="Q236" s="9">
        <f>_xlfn.XLOOKUP($E236,'Copy of Raw Data'!$E:$E,'Copy of Raw Data'!Q:Q,"ERROR",0,1)</f>
        <v>6</v>
      </c>
      <c r="R236" s="9" t="str">
        <f>_xlfn.XLOOKUP($E236,'Copy of Raw Data'!$E:$E,'Copy of Raw Data'!R:R,"ERROR",0,1)</f>
        <v>fl oz</v>
      </c>
      <c r="S236" s="17">
        <f t="shared" si="14"/>
        <v>1.86698717948718</v>
      </c>
      <c r="T236" s="9" t="str">
        <f t="array" ref="T236">_xlfn.IFS(AND(S236&gt;0,S236&lt;=0.05),"0 to 0.05",AND(S236&gt;0.05,S236&lt;=0.1),"0.05 to 0.1",AND(S236&gt;0.1,S236&lt;=0.2),"0.1 to 0.2",AND(S236&gt;0.2,S236&lt;=0.3),"0.2 to 0.3",AND(S236&gt;0.3,S236&lt;=0.4),"0.3 to 0.4",AND(S236&gt;0.4,S236&lt;=0.5),"0.4 to 0.5",AND(S236&gt;0.5,S236&lt;=0.75),"0.5 to 0.75",AND(S236&gt;0.75,S236&lt;=1),"0.75 to 1",AND(S236&gt;1,S236&lt;=2),"1 to 2",AND(S236&gt;2,S236&lt;=3),"2 to 3",AND(S236&gt;3,S236&lt;=4),"3 to 4",AND(S236&gt;4,S236&lt;=5),"4 to 5",AND(S236&gt;5,S236&lt;=10),"5 to 10",S236&gt;10,"10+")</f>
        <v>1 to 2</v>
      </c>
      <c r="U236" s="17"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0.05 to 0.1</v>
      </c>
      <c r="V236" s="17">
        <f t="shared" si="16"/>
        <v>0.0631378822958126</v>
      </c>
      <c r="W236" s="17"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0.05 to 0.1</v>
      </c>
      <c r="X236" s="17">
        <f t="shared" si="17"/>
        <v>0.0631378822958126</v>
      </c>
      <c r="Y236" s="9"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6 to 8</v>
      </c>
      <c r="Z236" s="17">
        <f t="array" ref="Z236">_xlfn.IFS(AA236="oz",_xlfn.IFS(R236="oz",Q236,R236="fl oz",Q236*1.04,R236="ml",Q236*0.0338),AA236="fl oz",_xlfn.IFS(R236="oz",Q236/1.04,R236="fl oz",Q236,R236="ml",Q236*0.0338/1.04),AA236="ml",_xlfn.IFS(R236="oz",Q236/0.0338,R236="fl oz",Q236*1.04/0.0338,R236="ml",Q236))</f>
        <v>6.24</v>
      </c>
      <c r="AA236" s="9" t="str">
        <f>_xlfn.XLOOKUP($E236,'Copy of Raw Data'!$E:$E,'Copy of Raw Data'!AA:AA,"ERROR",0,1)</f>
        <v>oz</v>
      </c>
      <c r="AB236" s="9"/>
      <c r="AC236" s="9"/>
      <c r="AD236" s="9"/>
      <c r="AE236" s="9"/>
      <c r="AF236" s="9"/>
    </row>
    <row r="237" hidden="1" spans="1:32">
      <c r="A237" s="9" t="str">
        <f>_xlfn.XLOOKUP($E237,'Copy of Raw Data'!$E:$E,'Copy of Raw Data'!A:A,"ERROR",0,1)</f>
        <v>US</v>
      </c>
      <c r="B237" s="9" t="str">
        <f>_xlfn.XLOOKUP($E237,'Copy of Raw Data'!$E:$E,'Copy of Raw Data'!B:B,"ERROR",0,1)</f>
        <v>Hair Mousses</v>
      </c>
      <c r="C237" s="9" t="str">
        <f>_xlfn.XLOOKUP($E237,'Copy of Raw Data'!$E:$E,'Copy of Raw Data'!C:C,"ERROR",0,1)</f>
        <v>Colorproof</v>
      </c>
      <c r="D237" s="9" t="str">
        <f>_xlfn.XLOOKUP($E237,'Copy of Raw Data'!$E:$E,'Copy of Raw Data'!D:D,"ERROR",0,1)</f>
        <v>www.amazon.com/dp/B0B6QBQB5X</v>
      </c>
      <c r="E237" s="9" t="s">
        <v>859</v>
      </c>
      <c r="F237" s="9" t="str">
        <f>_xlfn.XLOOKUP($E237,'Copy of Raw Data'!$E:$E,'Copy of Raw Data'!F:F,"ERROR",0,1)</f>
        <v>Colorproof Lift It Mousse, 9oz - For Fine or Flat Hair, Root Volumizing Hair Mousse for Volume &amp; Control, Sulfate-Free, Vegan</v>
      </c>
      <c r="G237" s="9">
        <f>_xlfn.XLOOKUP($E237,'Copy of Raw Data'!$E:$E,'Copy of Raw Data'!G:G,"ERROR",0,1)</f>
        <v>83</v>
      </c>
      <c r="H237" s="9">
        <f>_xlfn.XLOOKUP($E237,'Copy of Raw Data'!$E:$E,'Copy of Raw Data'!H:H,"ERROR",0,1)</f>
        <v>2007.44</v>
      </c>
      <c r="I237" s="9">
        <f>_xlfn.XLOOKUP($E237,'Copy of Raw Data'!$E:$E,'Copy of Raw Data'!I:I,"ERROR",0,1)</f>
        <v>8.49797836936208e-5</v>
      </c>
      <c r="J237" s="9" t="str">
        <f>_xlfn.XLOOKUP($E237,'Copy of Raw Data'!$E:$E,'Copy of Raw Data'!J:J,"ERROR",0,1)</f>
        <v>No</v>
      </c>
      <c r="K237" s="15"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20 to 30</v>
      </c>
      <c r="L237" s="9">
        <f>_xlfn.XLOOKUP($E237,'Copy of Raw Data'!$E:$E,'Copy of Raw Data'!L:L,"ERROR",0,1)</f>
        <v>24.18</v>
      </c>
      <c r="M237" s="15"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30 to 40</v>
      </c>
      <c r="N237" s="9">
        <f>_xlfn.XLOOKUP($E237,'Copy of Raw Data'!$E:$E,'Copy of Raw Data'!N:N,"ERROR",0,1)</f>
        <v>31</v>
      </c>
      <c r="O237" s="15"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20% to 25%</v>
      </c>
      <c r="P237" s="16">
        <f t="shared" si="15"/>
        <v>0.22</v>
      </c>
      <c r="Q237" s="9">
        <f>_xlfn.XLOOKUP($E237,'Copy of Raw Data'!$E:$E,'Copy of Raw Data'!Q:Q,"ERROR",0,1)</f>
        <v>9</v>
      </c>
      <c r="R237" s="9" t="str">
        <f>_xlfn.XLOOKUP($E237,'Copy of Raw Data'!$E:$E,'Copy of Raw Data'!R:R,"ERROR",0,1)</f>
        <v>oz</v>
      </c>
      <c r="S237" s="17">
        <f t="shared" si="14"/>
        <v>2.68666666666667</v>
      </c>
      <c r="T237" s="9" t="str">
        <f t="array" ref="T237">_xlfn.IFS(AND(S237&gt;0,S237&lt;=0.05),"0 to 0.05",AND(S237&gt;0.05,S237&lt;=0.1),"0.05 to 0.1",AND(S237&gt;0.1,S237&lt;=0.2),"0.1 to 0.2",AND(S237&gt;0.2,S237&lt;=0.3),"0.2 to 0.3",AND(S237&gt;0.3,S237&lt;=0.4),"0.3 to 0.4",AND(S237&gt;0.4,S237&lt;=0.5),"0.4 to 0.5",AND(S237&gt;0.5,S237&lt;=0.75),"0.5 to 0.75",AND(S237&gt;0.75,S237&lt;=1),"0.75 to 1",AND(S237&gt;1,S237&lt;=2),"1 to 2",AND(S237&gt;2,S237&lt;=3),"2 to 3",AND(S237&gt;3,S237&lt;=4),"3 to 4",AND(S237&gt;4,S237&lt;=5),"4 to 5",AND(S237&gt;5,S237&lt;=10),"5 to 10",S237&gt;10,"10+")</f>
        <v>2 to 3</v>
      </c>
      <c r="U237" s="17"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0.1 to 0.2</v>
      </c>
      <c r="V237" s="17">
        <f t="shared" si="16"/>
        <v>0.116484424905122</v>
      </c>
      <c r="W237" s="17"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0.05 to 0.1</v>
      </c>
      <c r="X237" s="17">
        <f t="shared" si="17"/>
        <v>0.0908578514259948</v>
      </c>
      <c r="Y237" s="9"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17">
        <f t="array" ref="Z237">_xlfn.IFS(AA237="oz",_xlfn.IFS(R237="oz",Q237,R237="fl oz",Q237*1.04,R237="ml",Q237*0.0338),AA237="fl oz",_xlfn.IFS(R237="oz",Q237/1.04,R237="fl oz",Q237,R237="ml",Q237*0.0338/1.04),AA237="ml",_xlfn.IFS(R237="oz",Q237/0.0338,R237="fl oz",Q237*1.04/0.0338,R237="ml",Q237))</f>
        <v>9</v>
      </c>
      <c r="AA237" s="9" t="str">
        <f>_xlfn.XLOOKUP($E237,'Copy of Raw Data'!$E:$E,'Copy of Raw Data'!AA:AA,"ERROR",0,1)</f>
        <v>oz</v>
      </c>
      <c r="AB237" s="9"/>
      <c r="AC237" s="9"/>
      <c r="AD237" s="9"/>
      <c r="AE237" s="9"/>
      <c r="AF237" s="9"/>
    </row>
    <row r="238" hidden="1" spans="1:32">
      <c r="A238" s="9" t="str">
        <f>_xlfn.XLOOKUP($E238,'Copy of Raw Data'!$E:$E,'Copy of Raw Data'!A:A,"ERROR",0,1)</f>
        <v>US</v>
      </c>
      <c r="B238" s="9" t="str">
        <f>_xlfn.XLOOKUP($E238,'Copy of Raw Data'!$E:$E,'Copy of Raw Data'!B:B,"ERROR",0,1)</f>
        <v>Hair Mousses</v>
      </c>
      <c r="C238" s="9" t="str">
        <f>_xlfn.XLOOKUP($E238,'Copy of Raw Data'!$E:$E,'Copy of Raw Data'!C:C,"ERROR",0,1)</f>
        <v>John Frieda</v>
      </c>
      <c r="D238" s="9" t="str">
        <f>_xlfn.XLOOKUP($E238,'Copy of Raw Data'!$E:$E,'Copy of Raw Data'!D:D,"ERROR",0,1)</f>
        <v>www.amazon.com/dp/B00GMP1SCQ</v>
      </c>
      <c r="E238" s="9" t="s">
        <v>862</v>
      </c>
      <c r="F238" s="9" t="str">
        <f>_xlfn.XLOOKUP($E238,'Copy of Raw Data'!$E:$E,'Copy of Raw Data'!F:F,"ERROR",0,1)</f>
        <v>John Frieda Collection Luxurious Volume Perfectly Full Mousse, 7.5 Ounce (Pack of 3)</v>
      </c>
      <c r="G238" s="9">
        <f>_xlfn.XLOOKUP($E238,'Copy of Raw Data'!$E:$E,'Copy of Raw Data'!G:G,"ERROR",0,1)</f>
        <v>77</v>
      </c>
      <c r="H238" s="9">
        <f>_xlfn.XLOOKUP($E238,'Copy of Raw Data'!$E:$E,'Copy of Raw Data'!H:H,"ERROR",0,1)</f>
        <v>1998.84</v>
      </c>
      <c r="I238" s="9">
        <f>_xlfn.XLOOKUP($E238,'Copy of Raw Data'!$E:$E,'Copy of Raw Data'!I:I,"ERROR",0,1)</f>
        <v>8.39845180714261e-5</v>
      </c>
      <c r="J238" s="9" t="str">
        <f>_xlfn.XLOOKUP($E238,'Copy of Raw Data'!$E:$E,'Copy of Raw Data'!J:J,"ERROR",0,1)</f>
        <v>No</v>
      </c>
      <c r="K238" s="15"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20 to 30</v>
      </c>
      <c r="L238" s="9">
        <f>_xlfn.XLOOKUP($E238,'Copy of Raw Data'!$E:$E,'Copy of Raw Data'!L:L,"ERROR",0,1)</f>
        <v>26.04</v>
      </c>
      <c r="M238" s="15"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20 to 30</v>
      </c>
      <c r="N238" s="9">
        <f>_xlfn.XLOOKUP($E238,'Copy of Raw Data'!$E:$E,'Copy of Raw Data'!N:N,"ERROR",0,1)</f>
        <v>27.99</v>
      </c>
      <c r="O238" s="15"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6% to 8%</v>
      </c>
      <c r="P238" s="16">
        <f t="shared" si="15"/>
        <v>0.0696677384780278</v>
      </c>
      <c r="Q238" s="9">
        <f>_xlfn.XLOOKUP($E238,'Copy of Raw Data'!$E:$E,'Copy of Raw Data'!Q:Q,"ERROR",0,1)</f>
        <v>22.5</v>
      </c>
      <c r="R238" s="9" t="str">
        <f>_xlfn.XLOOKUP($E238,'Copy of Raw Data'!$E:$E,'Copy of Raw Data'!R:R,"ERROR",0,1)</f>
        <v>fl oz</v>
      </c>
      <c r="S238" s="17">
        <f t="shared" si="14"/>
        <v>1.11282051282051</v>
      </c>
      <c r="T238" s="9" t="str">
        <f t="array" ref="T238">_xlfn.IFS(AND(S238&gt;0,S238&lt;=0.05),"0 to 0.05",AND(S238&gt;0.05,S238&lt;=0.1),"0.05 to 0.1",AND(S238&gt;0.1,S238&lt;=0.2),"0.1 to 0.2",AND(S238&gt;0.2,S238&lt;=0.3),"0.2 to 0.3",AND(S238&gt;0.3,S238&lt;=0.4),"0.3 to 0.4",AND(S238&gt;0.4,S238&lt;=0.5),"0.4 to 0.5",AND(S238&gt;0.5,S238&lt;=0.75),"0.5 to 0.75",AND(S238&gt;0.75,S238&lt;=1),"0.75 to 1",AND(S238&gt;1,S238&lt;=2),"1 to 2",AND(S238&gt;2,S238&lt;=3),"2 to 3",AND(S238&gt;3,S238&lt;=4),"3 to 4",AND(S238&gt;4,S238&lt;=5),"4 to 5",AND(S238&gt;5,S238&lt;=10),"5 to 10",S238&gt;10,"10+")</f>
        <v>1 to 2</v>
      </c>
      <c r="U238" s="17"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 to 0.05</v>
      </c>
      <c r="V238" s="17">
        <f t="shared" si="16"/>
        <v>0.0404516011550168</v>
      </c>
      <c r="W238" s="17"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 to 0.05</v>
      </c>
      <c r="X238" s="17">
        <f t="shared" si="17"/>
        <v>0.0376334295847316</v>
      </c>
      <c r="Y238" s="9"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20 to 25</v>
      </c>
      <c r="Z238" s="17">
        <f t="array" ref="Z238">_xlfn.IFS(AA238="oz",_xlfn.IFS(R238="oz",Q238,R238="fl oz",Q238*1.04,R238="ml",Q238*0.0338),AA238="fl oz",_xlfn.IFS(R238="oz",Q238/1.04,R238="fl oz",Q238,R238="ml",Q238*0.0338/1.04),AA238="ml",_xlfn.IFS(R238="oz",Q238/0.0338,R238="fl oz",Q238*1.04/0.0338,R238="ml",Q238))</f>
        <v>23.4</v>
      </c>
      <c r="AA238" s="9" t="str">
        <f>_xlfn.XLOOKUP($E238,'Copy of Raw Data'!$E:$E,'Copy of Raw Data'!AA:AA,"ERROR",0,1)</f>
        <v>oz</v>
      </c>
      <c r="AB238" s="9"/>
      <c r="AC238" s="9"/>
      <c r="AD238" s="9"/>
      <c r="AE238" s="9"/>
      <c r="AF238" s="9"/>
    </row>
    <row r="239" hidden="1" spans="1:32">
      <c r="A239" s="9" t="str">
        <f>_xlfn.XLOOKUP($E239,'Copy of Raw Data'!$E:$E,'Copy of Raw Data'!A:A,"ERROR",0,1)</f>
        <v>US</v>
      </c>
      <c r="B239" s="9" t="str">
        <f>_xlfn.XLOOKUP($E239,'Copy of Raw Data'!$E:$E,'Copy of Raw Data'!B:B,"ERROR",0,1)</f>
        <v>Hair Mousses</v>
      </c>
      <c r="C239" s="9" t="str">
        <f>_xlfn.XLOOKUP($E239,'Copy of Raw Data'!$E:$E,'Copy of Raw Data'!C:C,"ERROR",0,1)</f>
        <v>rusk</v>
      </c>
      <c r="D239" s="9" t="str">
        <f>_xlfn.XLOOKUP($E239,'Copy of Raw Data'!$E:$E,'Copy of Raw Data'!D:D,"ERROR",0,1)</f>
        <v>www.amazon.com/dp/B005S3WQ1U</v>
      </c>
      <c r="E239" s="9" t="s">
        <v>865</v>
      </c>
      <c r="F239" s="9" t="str">
        <f>_xlfn.XLOOKUP($E239,'Copy of Raw Data'!$E:$E,'Copy of Raw Data'!F:F,"ERROR",0,1)</f>
        <v>RUSK Plumping Firm Hold Mousse, 8.5 oz</v>
      </c>
      <c r="G239" s="9">
        <f>_xlfn.XLOOKUP($E239,'Copy of Raw Data'!$E:$E,'Copy of Raw Data'!G:G,"ERROR",0,1)</f>
        <v>138</v>
      </c>
      <c r="H239" s="9">
        <f>_xlfn.XLOOKUP($E239,'Copy of Raw Data'!$E:$E,'Copy of Raw Data'!H:H,"ERROR",0,1)</f>
        <v>1975.43</v>
      </c>
      <c r="I239" s="9">
        <f>_xlfn.XLOOKUP($E239,'Copy of Raw Data'!$E:$E,'Copy of Raw Data'!I:I,"ERROR",0,1)</f>
        <v>8.05761265749994e-5</v>
      </c>
      <c r="J239" s="9" t="str">
        <f>_xlfn.XLOOKUP($E239,'Copy of Raw Data'!$E:$E,'Copy of Raw Data'!J:J,"ERROR",0,1)</f>
        <v>No</v>
      </c>
      <c r="K239" s="15"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10 to 15</v>
      </c>
      <c r="L239" s="9">
        <f>_xlfn.XLOOKUP($E239,'Copy of Raw Data'!$E:$E,'Copy of Raw Data'!L:L,"ERROR",0,1)</f>
        <v>14.29</v>
      </c>
      <c r="M239" s="15"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10 to 15</v>
      </c>
      <c r="N239" s="9">
        <f>_xlfn.XLOOKUP($E239,'Copy of Raw Data'!$E:$E,'Copy of Raw Data'!N:N,"ERROR",0,1)</f>
        <v>14.42</v>
      </c>
      <c r="O239" s="15"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0% to 2%</v>
      </c>
      <c r="P239" s="16">
        <f t="shared" si="15"/>
        <v>0.00901525658807218</v>
      </c>
      <c r="Q239" s="9">
        <f>_xlfn.XLOOKUP($E239,'Copy of Raw Data'!$E:$E,'Copy of Raw Data'!Q:Q,"ERROR",0,1)</f>
        <v>8.5</v>
      </c>
      <c r="R239" s="9" t="str">
        <f>_xlfn.XLOOKUP($E239,'Copy of Raw Data'!$E:$E,'Copy of Raw Data'!R:R,"ERROR",0,1)</f>
        <v>oz</v>
      </c>
      <c r="S239" s="17">
        <f t="shared" si="14"/>
        <v>1.68117647058824</v>
      </c>
      <c r="T239" s="9" t="str">
        <f t="array" ref="T239">_xlfn.IFS(AND(S239&gt;0,S239&lt;=0.05),"0 to 0.05",AND(S239&gt;0.05,S239&lt;=0.1),"0.05 to 0.1",AND(S239&gt;0.1,S239&lt;=0.2),"0.1 to 0.2",AND(S239&gt;0.2,S239&lt;=0.3),"0.2 to 0.3",AND(S239&gt;0.3,S239&lt;=0.4),"0.3 to 0.4",AND(S239&gt;0.4,S239&lt;=0.5),"0.4 to 0.5",AND(S239&gt;0.5,S239&lt;=0.75),"0.5 to 0.75",AND(S239&gt;0.75,S239&lt;=1),"0.75 to 1",AND(S239&gt;1,S239&lt;=2),"1 to 2",AND(S239&gt;2,S239&lt;=3),"2 to 3",AND(S239&gt;3,S239&lt;=4),"3 to 4",AND(S239&gt;4,S239&lt;=5),"4 to 5",AND(S239&gt;5,S239&lt;=10),"5 to 10",S239&gt;10,"10+")</f>
        <v>1 to 2</v>
      </c>
      <c r="U239" s="17"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0.05 to 0.1</v>
      </c>
      <c r="V239" s="17">
        <f t="shared" si="16"/>
        <v>0.0573713421790766</v>
      </c>
      <c r="W239" s="17"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0.05 to 0.1</v>
      </c>
      <c r="X239" s="17">
        <f t="shared" si="17"/>
        <v>0.0568541248085301</v>
      </c>
      <c r="Y239" s="9"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8 to 10</v>
      </c>
      <c r="Z239" s="17">
        <f t="array" ref="Z239">_xlfn.IFS(AA239="oz",_xlfn.IFS(R239="oz",Q239,R239="fl oz",Q239*1.04,R239="ml",Q239*0.0338),AA239="fl oz",_xlfn.IFS(R239="oz",Q239/1.04,R239="fl oz",Q239,R239="ml",Q239*0.0338/1.04),AA239="ml",_xlfn.IFS(R239="oz",Q239/0.0338,R239="fl oz",Q239*1.04/0.0338,R239="ml",Q239))</f>
        <v>8.5</v>
      </c>
      <c r="AA239" s="9" t="str">
        <f>_xlfn.XLOOKUP($E239,'Copy of Raw Data'!$E:$E,'Copy of Raw Data'!AA:AA,"ERROR",0,1)</f>
        <v>oz</v>
      </c>
      <c r="AB239" s="9"/>
      <c r="AC239" s="9"/>
      <c r="AD239" s="9"/>
      <c r="AE239" s="9"/>
      <c r="AF239" s="9"/>
    </row>
    <row r="240" hidden="1" spans="1:32">
      <c r="A240" s="9" t="str">
        <f>_xlfn.XLOOKUP($E240,'Copy of Raw Data'!$E:$E,'Copy of Raw Data'!A:A,"ERROR",0,1)</f>
        <v>US</v>
      </c>
      <c r="B240" s="9" t="str">
        <f>_xlfn.XLOOKUP($E240,'Copy of Raw Data'!$E:$E,'Copy of Raw Data'!B:B,"ERROR",0,1)</f>
        <v>Hair Mousses</v>
      </c>
      <c r="C240" s="9" t="str">
        <f>_xlfn.XLOOKUP($E240,'Copy of Raw Data'!$E:$E,'Copy of Raw Data'!C:C,"ERROR",0,1)</f>
        <v>kerastase</v>
      </c>
      <c r="D240" s="9" t="str">
        <f>_xlfn.XLOOKUP($E240,'Copy of Raw Data'!$E:$E,'Copy of Raw Data'!D:D,"ERROR",0,1)</f>
        <v>www.amazon.com/dp/B00UXOXJ10</v>
      </c>
      <c r="E240" s="9" t="s">
        <v>869</v>
      </c>
      <c r="F240" s="9" t="str">
        <f>_xlfn.XLOOKUP($E240,'Copy of Raw Data'!$E:$E,'Copy of Raw Data'!F:F,"ERROR",0,1)</f>
        <v>KERASTASE Densifique Mousse Fluid Ounce, Multicolor, 5.1 Fl Oz</v>
      </c>
      <c r="G240" s="9">
        <f>_xlfn.XLOOKUP($E240,'Copy of Raw Data'!$E:$E,'Copy of Raw Data'!G:G,"ERROR",0,1)</f>
        <v>52</v>
      </c>
      <c r="H240" s="9">
        <f>_xlfn.XLOOKUP($E240,'Copy of Raw Data'!$E:$E,'Copy of Raw Data'!H:H,"ERROR",0,1)</f>
        <v>1895.26</v>
      </c>
      <c r="I240" s="9">
        <f>_xlfn.XLOOKUP($E240,'Copy of Raw Data'!$E:$E,'Copy of Raw Data'!I:I,"ERROR",0,1)</f>
        <v>7.83942798543231e-5</v>
      </c>
      <c r="J240" s="9" t="str">
        <f>_xlfn.XLOOKUP($E240,'Copy of Raw Data'!$E:$E,'Copy of Raw Data'!J:J,"ERROR",0,1)</f>
        <v>No</v>
      </c>
      <c r="K240" s="15"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30 to 40</v>
      </c>
      <c r="L240" s="9">
        <f>_xlfn.XLOOKUP($E240,'Copy of Raw Data'!$E:$E,'Copy of Raw Data'!L:L,"ERROR",0,1)</f>
        <v>36.63</v>
      </c>
      <c r="M240" s="15"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40 to 50</v>
      </c>
      <c r="N240" s="9">
        <f>_xlfn.XLOOKUP($E240,'Copy of Raw Data'!$E:$E,'Copy of Raw Data'!N:N,"ERROR",0,1)</f>
        <v>43.5</v>
      </c>
      <c r="O240" s="15"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15% to 20%</v>
      </c>
      <c r="P240" s="16">
        <f t="shared" si="15"/>
        <v>0.157931034482759</v>
      </c>
      <c r="Q240" s="9">
        <f>_xlfn.XLOOKUP($E240,'Copy of Raw Data'!$E:$E,'Copy of Raw Data'!Q:Q,"ERROR",0,1)</f>
        <v>5.1</v>
      </c>
      <c r="R240" s="9" t="str">
        <f>_xlfn.XLOOKUP($E240,'Copy of Raw Data'!$E:$E,'Copy of Raw Data'!R:R,"ERROR",0,1)</f>
        <v>fl oz</v>
      </c>
      <c r="S240" s="17">
        <f t="shared" si="14"/>
        <v>6.90610859728507</v>
      </c>
      <c r="T240" s="9" t="str">
        <f t="array" ref="T240">_xlfn.IFS(AND(S240&gt;0,S240&lt;=0.05),"0 to 0.05",AND(S240&gt;0.05,S240&lt;=0.1),"0.05 to 0.1",AND(S240&gt;0.1,S240&lt;=0.2),"0.1 to 0.2",AND(S240&gt;0.2,S240&lt;=0.3),"0.2 to 0.3",AND(S240&gt;0.3,S240&lt;=0.4),"0.3 to 0.4",AND(S240&gt;0.4,S240&lt;=0.5),"0.4 to 0.5",AND(S240&gt;0.5,S240&lt;=0.75),"0.5 to 0.75",AND(S240&gt;0.75,S240&lt;=1),"0.75 to 1",AND(S240&gt;1,S240&lt;=2),"1 to 2",AND(S240&gt;2,S240&lt;=3),"2 to 3",AND(S240&gt;3,S240&lt;=4),"3 to 4",AND(S240&gt;4,S240&lt;=5),"4 to 5",AND(S240&gt;5,S240&lt;=10),"5 to 10",S240&gt;10,"10+")</f>
        <v>5 to 10</v>
      </c>
      <c r="U240" s="17"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0.2 to 0.3</v>
      </c>
      <c r="V240" s="17">
        <f t="shared" si="16"/>
        <v>0.277353989383272</v>
      </c>
      <c r="W240" s="17"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0.2 to 0.3</v>
      </c>
      <c r="X240" s="17">
        <f t="shared" si="17"/>
        <v>0.233551186922052</v>
      </c>
      <c r="Y240" s="9"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4 to 6</v>
      </c>
      <c r="Z240" s="17">
        <f t="array" ref="Z240">_xlfn.IFS(AA240="oz",_xlfn.IFS(R240="oz",Q240,R240="fl oz",Q240*1.04,R240="ml",Q240*0.0338),AA240="fl oz",_xlfn.IFS(R240="oz",Q240/1.04,R240="fl oz",Q240,R240="ml",Q240*0.0338/1.04),AA240="ml",_xlfn.IFS(R240="oz",Q240/0.0338,R240="fl oz",Q240*1.04/0.0338,R240="ml",Q240))</f>
        <v>5.304</v>
      </c>
      <c r="AA240" s="9" t="str">
        <f>_xlfn.XLOOKUP($E240,'Copy of Raw Data'!$E:$E,'Copy of Raw Data'!AA:AA,"ERROR",0,1)</f>
        <v>oz</v>
      </c>
      <c r="AB240" s="9"/>
      <c r="AC240" s="9"/>
      <c r="AD240" s="9"/>
      <c r="AE240" s="9"/>
      <c r="AF240" s="9"/>
    </row>
    <row r="241" hidden="1" spans="1:32">
      <c r="A241" s="9" t="str">
        <f>_xlfn.XLOOKUP($E241,'Copy of Raw Data'!$E:$E,'Copy of Raw Data'!A:A,"ERROR",0,1)</f>
        <v>US</v>
      </c>
      <c r="B241" s="9" t="str">
        <f>_xlfn.XLOOKUP($E241,'Copy of Raw Data'!$E:$E,'Copy of Raw Data'!B:B,"ERROR",0,1)</f>
        <v>Hair Mousses</v>
      </c>
      <c r="C241" s="9" t="str">
        <f>_xlfn.XLOOKUP($E241,'Copy of Raw Data'!$E:$E,'Copy of Raw Data'!C:C,"ERROR",0,1)</f>
        <v>tigi</v>
      </c>
      <c r="D241" s="9" t="str">
        <f>_xlfn.XLOOKUP($E241,'Copy of Raw Data'!$E:$E,'Copy of Raw Data'!D:D,"ERROR",0,1)</f>
        <v>www.amazon.com/dp/B00KQ3V2HQ</v>
      </c>
      <c r="E241" s="9" t="s">
        <v>872</v>
      </c>
      <c r="F241" s="9" t="str">
        <f>_xlfn.XLOOKUP($E241,'Copy of Raw Data'!$E:$E,'Copy of Raw Data'!F:F,"ERROR",0,1)</f>
        <v>TIGI Catwalk Strong Hold Mousse for Unisex, 6.7 Ounce</v>
      </c>
      <c r="G241" s="9">
        <f>_xlfn.XLOOKUP($E241,'Copy of Raw Data'!$E:$E,'Copy of Raw Data'!G:G,"ERROR",0,1)</f>
        <v>87</v>
      </c>
      <c r="H241" s="9">
        <f>_xlfn.XLOOKUP($E241,'Copy of Raw Data'!$E:$E,'Copy of Raw Data'!H:H,"ERROR",0,1)</f>
        <v>1843.94</v>
      </c>
      <c r="I241" s="9">
        <f>_xlfn.XLOOKUP($E241,'Copy of Raw Data'!$E:$E,'Copy of Raw Data'!I:I,"ERROR",0,1)</f>
        <v>7.72332074860131e-5</v>
      </c>
      <c r="J241" s="9" t="str">
        <f>_xlfn.XLOOKUP($E241,'Copy of Raw Data'!$E:$E,'Copy of Raw Data'!J:J,"ERROR",0,1)</f>
        <v>No</v>
      </c>
      <c r="K241" s="15"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20 to 30</v>
      </c>
      <c r="L241" s="9">
        <f>_xlfn.XLOOKUP($E241,'Copy of Raw Data'!$E:$E,'Copy of Raw Data'!L:L,"ERROR",0,1)</f>
        <v>21.25</v>
      </c>
      <c r="M241" s="15"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20 to 30</v>
      </c>
      <c r="N241" s="9">
        <f>_xlfn.XLOOKUP($E241,'Copy of Raw Data'!$E:$E,'Copy of Raw Data'!N:N,"ERROR",0,1)</f>
        <v>22.76</v>
      </c>
      <c r="O241" s="15"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6% to 8%</v>
      </c>
      <c r="P241" s="16">
        <f t="shared" si="15"/>
        <v>0.0663444639718806</v>
      </c>
      <c r="Q241" s="9">
        <f>_xlfn.XLOOKUP($E241,'Copy of Raw Data'!$E:$E,'Copy of Raw Data'!Q:Q,"ERROR",0,1)</f>
        <v>6.7</v>
      </c>
      <c r="R241" s="9" t="str">
        <f>_xlfn.XLOOKUP($E241,'Copy of Raw Data'!$E:$E,'Copy of Raw Data'!R:R,"ERROR",0,1)</f>
        <v>oz</v>
      </c>
      <c r="S241" s="17">
        <f t="shared" si="14"/>
        <v>3.17164179104478</v>
      </c>
      <c r="T241" s="9" t="str">
        <f t="array" ref="T241">_xlfn.IFS(AND(S241&gt;0,S241&lt;=0.05),"0 to 0.05",AND(S241&gt;0.05,S241&lt;=0.1),"0.05 to 0.1",AND(S241&gt;0.1,S241&lt;=0.2),"0.1 to 0.2",AND(S241&gt;0.2,S241&lt;=0.3),"0.2 to 0.3",AND(S241&gt;0.3,S241&lt;=0.4),"0.3 to 0.4",AND(S241&gt;0.4,S241&lt;=0.5),"0.4 to 0.5",AND(S241&gt;0.5,S241&lt;=0.75),"0.5 to 0.75",AND(S241&gt;0.75,S241&lt;=1),"0.75 to 1",AND(S241&gt;1,S241&lt;=2),"1 to 2",AND(S241&gt;2,S241&lt;=3),"2 to 3",AND(S241&gt;3,S241&lt;=4),"3 to 4",AND(S241&gt;4,S241&lt;=5),"4 to 5",AND(S241&gt;5,S241&lt;=10),"5 to 10",S241&gt;10,"10+")</f>
        <v>3 to 4</v>
      </c>
      <c r="U241" s="17"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0.1 to 0.2</v>
      </c>
      <c r="V241" s="17">
        <f t="shared" si="16"/>
        <v>0.114880450638253</v>
      </c>
      <c r="W241" s="17"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0.1 to 0.2</v>
      </c>
      <c r="X241" s="17">
        <f t="shared" si="17"/>
        <v>0.10725876871981</v>
      </c>
      <c r="Y241" s="9"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6 to 8</v>
      </c>
      <c r="Z241" s="17">
        <f t="array" ref="Z241">_xlfn.IFS(AA241="oz",_xlfn.IFS(R241="oz",Q241,R241="fl oz",Q241*1.04,R241="ml",Q241*0.0338),AA241="fl oz",_xlfn.IFS(R241="oz",Q241/1.04,R241="fl oz",Q241,R241="ml",Q241*0.0338/1.04),AA241="ml",_xlfn.IFS(R241="oz",Q241/0.0338,R241="fl oz",Q241*1.04/0.0338,R241="ml",Q241))</f>
        <v>6.7</v>
      </c>
      <c r="AA241" s="9" t="str">
        <f>_xlfn.XLOOKUP($E241,'Copy of Raw Data'!$E:$E,'Copy of Raw Data'!AA:AA,"ERROR",0,1)</f>
        <v>oz</v>
      </c>
      <c r="AB241" s="9"/>
      <c r="AC241" s="9"/>
      <c r="AD241" s="9"/>
      <c r="AE241" s="9"/>
      <c r="AF241" s="9"/>
    </row>
    <row r="242" hidden="1" spans="1:32">
      <c r="A242" s="9" t="str">
        <f>_xlfn.XLOOKUP($E242,'Copy of Raw Data'!$E:$E,'Copy of Raw Data'!A:A,"ERROR",0,1)</f>
        <v>US</v>
      </c>
      <c r="B242" s="9" t="str">
        <f>_xlfn.XLOOKUP($E242,'Copy of Raw Data'!$E:$E,'Copy of Raw Data'!B:B,"ERROR",0,1)</f>
        <v>Hair Mousses</v>
      </c>
      <c r="C242" s="9" t="str">
        <f>_xlfn.XLOOKUP($E242,'Copy of Raw Data'!$E:$E,'Copy of Raw Data'!C:C,"ERROR",0,1)</f>
        <v>tresemme</v>
      </c>
      <c r="D242" s="9" t="str">
        <f>_xlfn.XLOOKUP($E242,'Copy of Raw Data'!$E:$E,'Copy of Raw Data'!D:D,"ERROR",0,1)</f>
        <v>www.amazon.com/dp/B000RK7VW8</v>
      </c>
      <c r="E242" s="9" t="s">
        <v>875</v>
      </c>
      <c r="F242" s="9" t="str">
        <f>_xlfn.XLOOKUP($E242,'Copy of Raw Data'!$E:$E,'Copy of Raw Data'!F:F,"ERROR",0,1)</f>
        <v>TRESemmé Extra Hold Volumizing Mousse For 24H Touchable Hold &amp; Volume with Pro Lock Tech 15 oz</v>
      </c>
      <c r="G242" s="9">
        <f>_xlfn.XLOOKUP($E242,'Copy of Raw Data'!$E:$E,'Copy of Raw Data'!G:G,"ERROR",0,1)</f>
        <v>245</v>
      </c>
      <c r="H242" s="9">
        <f>_xlfn.XLOOKUP($E242,'Copy of Raw Data'!$E:$E,'Copy of Raw Data'!H:H,"ERROR",0,1)</f>
        <v>1816.63</v>
      </c>
      <c r="I242" s="9">
        <f>_xlfn.XLOOKUP($E242,'Copy of Raw Data'!$E:$E,'Copy of Raw Data'!I:I,"ERROR",0,1)</f>
        <v>7.59076038080963e-5</v>
      </c>
      <c r="J242" s="9" t="str">
        <f>_xlfn.XLOOKUP($E242,'Copy of Raw Data'!$E:$E,'Copy of Raw Data'!J:J,"ERROR",0,1)</f>
        <v>No</v>
      </c>
      <c r="K242" s="15"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 to 10</v>
      </c>
      <c r="L242" s="9">
        <f>_xlfn.XLOOKUP($E242,'Copy of Raw Data'!$E:$E,'Copy of Raw Data'!L:L,"ERROR",0,1)</f>
        <v>7.51</v>
      </c>
      <c r="M242" s="15"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10 to 15</v>
      </c>
      <c r="N242" s="9">
        <f>_xlfn.XLOOKUP($E242,'Copy of Raw Data'!$E:$E,'Copy of Raw Data'!N:N,"ERROR",0,1)</f>
        <v>10.94</v>
      </c>
      <c r="O242" s="15"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30% to 40%</v>
      </c>
      <c r="P242" s="16">
        <f t="shared" si="15"/>
        <v>0.313528336380256</v>
      </c>
      <c r="Q242" s="9">
        <f>_xlfn.XLOOKUP($E242,'Copy of Raw Data'!$E:$E,'Copy of Raw Data'!Q:Q,"ERROR",0,1)</f>
        <v>15</v>
      </c>
      <c r="R242" s="9" t="str">
        <f>_xlfn.XLOOKUP($E242,'Copy of Raw Data'!$E:$E,'Copy of Raw Data'!R:R,"ERROR",0,1)</f>
        <v>oz</v>
      </c>
      <c r="S242" s="17">
        <f t="shared" si="14"/>
        <v>0.500666666666667</v>
      </c>
      <c r="T242" s="9" t="str">
        <f t="array" ref="T242">_xlfn.IFS(AND(S242&gt;0,S242&lt;=0.05),"0 to 0.05",AND(S242&gt;0.05,S242&lt;=0.1),"0.05 to 0.1",AND(S242&gt;0.1,S242&lt;=0.2),"0.1 to 0.2",AND(S242&gt;0.2,S242&lt;=0.3),"0.2 to 0.3",AND(S242&gt;0.3,S242&lt;=0.4),"0.3 to 0.4",AND(S242&gt;0.4,S242&lt;=0.5),"0.4 to 0.5",AND(S242&gt;0.5,S242&lt;=0.75),"0.5 to 0.75",AND(S242&gt;0.75,S242&lt;=1),"0.75 to 1",AND(S242&gt;1,S242&lt;=2),"1 to 2",AND(S242&gt;2,S242&lt;=3),"2 to 3",AND(S242&gt;3,S242&lt;=4),"3 to 4",AND(S242&gt;4,S242&lt;=5),"4 to 5",AND(S242&gt;5,S242&lt;=10),"5 to 10",S242&gt;10,"10+")</f>
        <v>0.5 to 0.75</v>
      </c>
      <c r="U242" s="17"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 to 0.05</v>
      </c>
      <c r="V242" s="17">
        <f t="shared" si="16"/>
        <v>0.0246646375831361</v>
      </c>
      <c r="W242" s="17"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 to 0.05</v>
      </c>
      <c r="X242" s="17">
        <f t="shared" si="17"/>
        <v>0.0169315747942735</v>
      </c>
      <c r="Y242" s="9"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10 to 15</v>
      </c>
      <c r="Z242" s="17">
        <f t="array" ref="Z242">_xlfn.IFS(AA242="oz",_xlfn.IFS(R242="oz",Q242,R242="fl oz",Q242*1.04,R242="ml",Q242*0.0338),AA242="fl oz",_xlfn.IFS(R242="oz",Q242/1.04,R242="fl oz",Q242,R242="ml",Q242*0.0338/1.04),AA242="ml",_xlfn.IFS(R242="oz",Q242/0.0338,R242="fl oz",Q242*1.04/0.0338,R242="ml",Q242))</f>
        <v>15</v>
      </c>
      <c r="AA242" s="9" t="str">
        <f>_xlfn.XLOOKUP($E242,'Copy of Raw Data'!$E:$E,'Copy of Raw Data'!AA:AA,"ERROR",0,1)</f>
        <v>oz</v>
      </c>
      <c r="AB242" s="9"/>
      <c r="AC242" s="9"/>
      <c r="AD242" s="9"/>
      <c r="AE242" s="9"/>
      <c r="AF242" s="9"/>
    </row>
    <row r="243" hidden="1" spans="1:32">
      <c r="A243" s="9" t="str">
        <f>_xlfn.XLOOKUP($E243,'Copy of Raw Data'!$E:$E,'Copy of Raw Data'!A:A,"ERROR",0,1)</f>
        <v>US</v>
      </c>
      <c r="B243" s="9" t="str">
        <f>_xlfn.XLOOKUP($E243,'Copy of Raw Data'!$E:$E,'Copy of Raw Data'!B:B,"ERROR",0,1)</f>
        <v>Hair Mousses</v>
      </c>
      <c r="C243" s="9" t="str">
        <f>_xlfn.XLOOKUP($E243,'Copy of Raw Data'!$E:$E,'Copy of Raw Data'!C:C,"ERROR",0,1)</f>
        <v>TRESemmé</v>
      </c>
      <c r="D243" s="9" t="str">
        <f>_xlfn.XLOOKUP($E243,'Copy of Raw Data'!$E:$E,'Copy of Raw Data'!D:D,"ERROR",0,1)</f>
        <v>www.amazon.com/dp/B01MDOMSVN</v>
      </c>
      <c r="E243" s="9" t="s">
        <v>878</v>
      </c>
      <c r="F243" s="9" t="str">
        <f>_xlfn.XLOOKUP($E243,'Copy of Raw Data'!$E:$E,'Copy of Raw Data'!F:F,"ERROR",0,1)</f>
        <v>Tresemme Mousse Extra Firm Control 10.5oz (2 Pack) by TRESemme</v>
      </c>
      <c r="G243" s="9">
        <f>_xlfn.XLOOKUP($E243,'Copy of Raw Data'!$E:$E,'Copy of Raw Data'!G:G,"ERROR",0,1)</f>
        <v>68</v>
      </c>
      <c r="H243" s="9">
        <f>_xlfn.XLOOKUP($E243,'Copy of Raw Data'!$E:$E,'Copy of Raw Data'!H:H,"ERROR",0,1)</f>
        <v>1785.45</v>
      </c>
      <c r="I243" s="9">
        <f>_xlfn.XLOOKUP($E243,'Copy of Raw Data'!$E:$E,'Copy of Raw Data'!I:I,"ERROR",0,1)</f>
        <v>7.43460443760924e-5</v>
      </c>
      <c r="J243" s="9" t="str">
        <f>_xlfn.XLOOKUP($E243,'Copy of Raw Data'!$E:$E,'Copy of Raw Data'!J:J,"ERROR",0,1)</f>
        <v>No</v>
      </c>
      <c r="K243" s="15"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20 to 30</v>
      </c>
      <c r="L243" s="9">
        <f>_xlfn.XLOOKUP($E243,'Copy of Raw Data'!$E:$E,'Copy of Raw Data'!L:L,"ERROR",0,1)</f>
        <v>26.27</v>
      </c>
      <c r="M243" s="15"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20 to 30</v>
      </c>
      <c r="N243" s="9">
        <f>_xlfn.XLOOKUP($E243,'Copy of Raw Data'!$E:$E,'Copy of Raw Data'!N:N,"ERROR",0,1)</f>
        <v>26.66</v>
      </c>
      <c r="O243" s="15"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0% to 2%</v>
      </c>
      <c r="P243" s="16">
        <f t="shared" si="15"/>
        <v>0.0146286571642911</v>
      </c>
      <c r="Q243" s="9">
        <f>_xlfn.XLOOKUP($E243,'Copy of Raw Data'!$E:$E,'Copy of Raw Data'!Q:Q,"ERROR",0,1)</f>
        <v>21</v>
      </c>
      <c r="R243" s="9" t="str">
        <f>_xlfn.XLOOKUP($E243,'Copy of Raw Data'!$E:$E,'Copy of Raw Data'!R:R,"ERROR",0,1)</f>
        <v>oz</v>
      </c>
      <c r="S243" s="17">
        <f t="shared" si="14"/>
        <v>1.25095238095238</v>
      </c>
      <c r="T243" s="9" t="str">
        <f t="array" ref="T243">_xlfn.IFS(AND(S243&gt;0,S243&lt;=0.05),"0 to 0.05",AND(S243&gt;0.05,S243&lt;=0.1),"0.05 to 0.1",AND(S243&gt;0.1,S243&lt;=0.2),"0.1 to 0.2",AND(S243&gt;0.2,S243&lt;=0.3),"0.2 to 0.3",AND(S243&gt;0.3,S243&lt;=0.4),"0.3 to 0.4",AND(S243&gt;0.4,S243&lt;=0.5),"0.4 to 0.5",AND(S243&gt;0.5,S243&lt;=0.75),"0.5 to 0.75",AND(S243&gt;0.75,S243&lt;=1),"0.75 to 1",AND(S243&gt;1,S243&lt;=2),"1 to 2",AND(S243&gt;2,S243&lt;=3),"2 to 3",AND(S243&gt;3,S243&lt;=4),"3 to 4",AND(S243&gt;4,S243&lt;=5),"4 to 5",AND(S243&gt;5,S243&lt;=10),"5 to 10",S243&gt;10,"10+")</f>
        <v>1 to 2</v>
      </c>
      <c r="U243" s="17"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 to 0.05</v>
      </c>
      <c r="V243" s="17">
        <f t="shared" si="16"/>
        <v>0.0429328308936019</v>
      </c>
      <c r="W243" s="17"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 to 0.05</v>
      </c>
      <c r="X243" s="17">
        <f t="shared" si="17"/>
        <v>0.042304781229367</v>
      </c>
      <c r="Y243" s="9"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20 to 25</v>
      </c>
      <c r="Z243" s="17">
        <f t="array" ref="Z243">_xlfn.IFS(AA243="oz",_xlfn.IFS(R243="oz",Q243,R243="fl oz",Q243*1.04,R243="ml",Q243*0.0338),AA243="fl oz",_xlfn.IFS(R243="oz",Q243/1.04,R243="fl oz",Q243,R243="ml",Q243*0.0338/1.04),AA243="ml",_xlfn.IFS(R243="oz",Q243/0.0338,R243="fl oz",Q243*1.04/0.0338,R243="ml",Q243))</f>
        <v>21</v>
      </c>
      <c r="AA243" s="9" t="str">
        <f>_xlfn.XLOOKUP($E243,'Copy of Raw Data'!$E:$E,'Copy of Raw Data'!AA:AA,"ERROR",0,1)</f>
        <v>oz</v>
      </c>
      <c r="AB243" s="9"/>
      <c r="AC243" s="9"/>
      <c r="AD243" s="9"/>
      <c r="AE243" s="9"/>
      <c r="AF243" s="9"/>
    </row>
    <row r="244" hidden="1" spans="1:32">
      <c r="A244" s="9" t="str">
        <f>_xlfn.XLOOKUP($E244,'Copy of Raw Data'!$E:$E,'Copy of Raw Data'!A:A,"ERROR",0,1)</f>
        <v>US</v>
      </c>
      <c r="B244" s="9" t="str">
        <f>_xlfn.XLOOKUP($E244,'Copy of Raw Data'!$E:$E,'Copy of Raw Data'!B:B,"ERROR",0,1)</f>
        <v>Hair Mousses</v>
      </c>
      <c r="C244" s="9" t="str">
        <f>_xlfn.XLOOKUP($E244,'Copy of Raw Data'!$E:$E,'Copy of Raw Data'!C:C,"ERROR",0,1)</f>
        <v>herbal essences</v>
      </c>
      <c r="D244" s="9" t="str">
        <f>_xlfn.XLOOKUP($E244,'Copy of Raw Data'!$E:$E,'Copy of Raw Data'!D:D,"ERROR",0,1)</f>
        <v>www.amazon.com/dp/B000NP7A28</v>
      </c>
      <c r="E244" s="9" t="s">
        <v>881</v>
      </c>
      <c r="F244" s="9" t="str">
        <f>_xlfn.XLOOKUP($E244,'Copy of Raw Data'!$E:$E,'Copy of Raw Data'!F:F,"ERROR",0,1)</f>
        <v>Herbal Essences Body Envy Volumizing Mousse 6.8 oz</v>
      </c>
      <c r="G244" s="9">
        <f>_xlfn.XLOOKUP($E244,'Copy of Raw Data'!$E:$E,'Copy of Raw Data'!G:G,"ERROR",0,1)</f>
        <v>257</v>
      </c>
      <c r="H244" s="9">
        <f>_xlfn.XLOOKUP($E244,'Copy of Raw Data'!$E:$E,'Copy of Raw Data'!H:H,"ERROR",0,1)</f>
        <v>1748.72</v>
      </c>
      <c r="I244" s="9">
        <f>_xlfn.XLOOKUP($E244,'Copy of Raw Data'!$E:$E,'Copy of Raw Data'!I:I,"ERROR",0,1)</f>
        <v>7.0285054532776e-5</v>
      </c>
      <c r="J244" s="9" t="str">
        <f>_xlfn.XLOOKUP($E244,'Copy of Raw Data'!$E:$E,'Copy of Raw Data'!J:J,"ERROR",0,1)</f>
        <v>No</v>
      </c>
      <c r="K244" s="15"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5 to 10</v>
      </c>
      <c r="L244" s="9">
        <f>_xlfn.XLOOKUP($E244,'Copy of Raw Data'!$E:$E,'Copy of Raw Data'!L:L,"ERROR",0,1)</f>
        <v>6.7</v>
      </c>
      <c r="M244" s="15"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 to 10</v>
      </c>
      <c r="N244" s="9">
        <f>_xlfn.XLOOKUP($E244,'Copy of Raw Data'!$E:$E,'Copy of Raw Data'!N:N,"ERROR",0,1)</f>
        <v>9.15</v>
      </c>
      <c r="O244" s="15"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25% to 30%</v>
      </c>
      <c r="P244" s="16">
        <f t="shared" si="15"/>
        <v>0.26775956284153</v>
      </c>
      <c r="Q244" s="9">
        <f>_xlfn.XLOOKUP($E244,'Copy of Raw Data'!$E:$E,'Copy of Raw Data'!Q:Q,"ERROR",0,1)</f>
        <v>6.8</v>
      </c>
      <c r="R244" s="9" t="str">
        <f>_xlfn.XLOOKUP($E244,'Copy of Raw Data'!$E:$E,'Copy of Raw Data'!R:R,"ERROR",0,1)</f>
        <v>oz</v>
      </c>
      <c r="S244" s="17">
        <f t="shared" si="14"/>
        <v>0.985294117647059</v>
      </c>
      <c r="T244" s="9" t="str">
        <f t="array" ref="T244">_xlfn.IFS(AND(S244&gt;0,S244&lt;=0.05),"0 to 0.05",AND(S244&gt;0.05,S244&lt;=0.1),"0.05 to 0.1",AND(S244&gt;0.1,S244&lt;=0.2),"0.1 to 0.2",AND(S244&gt;0.2,S244&lt;=0.3),"0.2 to 0.3",AND(S244&gt;0.3,S244&lt;=0.4),"0.3 to 0.4",AND(S244&gt;0.4,S244&lt;=0.5),"0.4 to 0.5",AND(S244&gt;0.5,S244&lt;=0.75),"0.5 to 0.75",AND(S244&gt;0.75,S244&lt;=1),"0.75 to 1",AND(S244&gt;1,S244&lt;=2),"1 to 2",AND(S244&gt;2,S244&lt;=3),"2 to 3",AND(S244&gt;3,S244&lt;=4),"3 to 4",AND(S244&gt;4,S244&lt;=5),"4 to 5",AND(S244&gt;5,S244&lt;=10),"5 to 10",S244&gt;10,"10+")</f>
        <v>0.75 to 1</v>
      </c>
      <c r="U244" s="17"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 to 0.05</v>
      </c>
      <c r="V244" s="17">
        <f t="shared" si="16"/>
        <v>0.0455051821201934</v>
      </c>
      <c r="W244" s="17"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 to 0.05</v>
      </c>
      <c r="X244" s="17">
        <f t="shared" si="17"/>
        <v>0.0333207344486662</v>
      </c>
      <c r="Y244" s="9"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6 to 8</v>
      </c>
      <c r="Z244" s="17">
        <f t="array" ref="Z244">_xlfn.IFS(AA244="oz",_xlfn.IFS(R244="oz",Q244,R244="fl oz",Q244*1.04,R244="ml",Q244*0.0338),AA244="fl oz",_xlfn.IFS(R244="oz",Q244/1.04,R244="fl oz",Q244,R244="ml",Q244*0.0338/1.04),AA244="ml",_xlfn.IFS(R244="oz",Q244/0.0338,R244="fl oz",Q244*1.04/0.0338,R244="ml",Q244))</f>
        <v>6.8</v>
      </c>
      <c r="AA244" s="9" t="str">
        <f>_xlfn.XLOOKUP($E244,'Copy of Raw Data'!$E:$E,'Copy of Raw Data'!AA:AA,"ERROR",0,1)</f>
        <v>oz</v>
      </c>
      <c r="AB244" s="9"/>
      <c r="AC244" s="9"/>
      <c r="AD244" s="9"/>
      <c r="AE244" s="9"/>
      <c r="AF244" s="9"/>
    </row>
    <row r="245" hidden="1" spans="1:32">
      <c r="A245" s="9" t="str">
        <f>_xlfn.XLOOKUP($E245,'Copy of Raw Data'!$E:$E,'Copy of Raw Data'!A:A,"ERROR",0,1)</f>
        <v>US</v>
      </c>
      <c r="B245" s="9" t="str">
        <f>_xlfn.XLOOKUP($E245,'Copy of Raw Data'!$E:$E,'Copy of Raw Data'!B:B,"ERROR",0,1)</f>
        <v>Hair Mousses</v>
      </c>
      <c r="C245" s="9" t="str">
        <f>_xlfn.XLOOKUP($E245,'Copy of Raw Data'!$E:$E,'Copy of Raw Data'!C:C,"ERROR",0,1)</f>
        <v>condition 3-n-1</v>
      </c>
      <c r="D245" s="9" t="str">
        <f>_xlfn.XLOOKUP($E245,'Copy of Raw Data'!$E:$E,'Copy of Raw Data'!D:D,"ERROR",0,1)</f>
        <v>www.amazon.com/dp/B00OQKBET6</v>
      </c>
      <c r="E245" s="9" t="s">
        <v>885</v>
      </c>
      <c r="F245" s="9" t="str">
        <f>_xlfn.XLOOKUP($E245,'Copy of Raw Data'!$E:$E,'Copy of Raw Data'!F:F,"ERROR",0,1)</f>
        <v>Condition 3-N-1 Mousse 6 Ounce Maximum With Sunscreen (177ml) (6 Pack), (SG_B00OQKBET6_US)</v>
      </c>
      <c r="G245" s="9">
        <f>_xlfn.XLOOKUP($E245,'Copy of Raw Data'!$E:$E,'Copy of Raw Data'!G:G,"ERROR",0,1)</f>
        <v>65</v>
      </c>
      <c r="H245" s="9">
        <f>_xlfn.XLOOKUP($E245,'Copy of Raw Data'!$E:$E,'Copy of Raw Data'!H:H,"ERROR",0,1)</f>
        <v>1653.2</v>
      </c>
      <c r="I245" s="9">
        <f>_xlfn.XLOOKUP($E245,'Copy of Raw Data'!$E:$E,'Copy of Raw Data'!I:I,"ERROR",0,1)</f>
        <v>7.01047928395634e-5</v>
      </c>
      <c r="J245" s="9" t="str">
        <f>_xlfn.XLOOKUP($E245,'Copy of Raw Data'!$E:$E,'Copy of Raw Data'!J:J,"ERROR",0,1)</f>
        <v>No</v>
      </c>
      <c r="K245" s="15"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20 to 30</v>
      </c>
      <c r="L245" s="9">
        <f>_xlfn.XLOOKUP($E245,'Copy of Raw Data'!$E:$E,'Copy of Raw Data'!L:L,"ERROR",0,1)</f>
        <v>25.25</v>
      </c>
      <c r="M245" s="15"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20 to 30</v>
      </c>
      <c r="N245" s="9">
        <f>_xlfn.XLOOKUP($E245,'Copy of Raw Data'!$E:$E,'Copy of Raw Data'!N:N,"ERROR",0,1)</f>
        <v>25.5</v>
      </c>
      <c r="O245" s="15"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0% to 2%</v>
      </c>
      <c r="P245" s="16">
        <f t="shared" si="15"/>
        <v>0.00980392156862745</v>
      </c>
      <c r="Q245" s="9">
        <f>_xlfn.XLOOKUP($E245,'Copy of Raw Data'!$E:$E,'Copy of Raw Data'!Q:Q,"ERROR",0,1)</f>
        <v>36</v>
      </c>
      <c r="R245" s="9" t="str">
        <f>_xlfn.XLOOKUP($E245,'Copy of Raw Data'!$E:$E,'Copy of Raw Data'!R:R,"ERROR",0,1)</f>
        <v>oz</v>
      </c>
      <c r="S245" s="17">
        <f t="shared" si="14"/>
        <v>0.701388888888889</v>
      </c>
      <c r="T245" s="9" t="str">
        <f t="array" ref="T245">_xlfn.IFS(AND(S245&gt;0,S245&lt;=0.05),"0 to 0.05",AND(S245&gt;0.05,S245&lt;=0.1),"0.05 to 0.1",AND(S245&gt;0.1,S245&lt;=0.2),"0.1 to 0.2",AND(S245&gt;0.2,S245&lt;=0.3),"0.2 to 0.3",AND(S245&gt;0.3,S245&lt;=0.4),"0.3 to 0.4",AND(S245&gt;0.4,S245&lt;=0.5),"0.4 to 0.5",AND(S245&gt;0.5,S245&lt;=0.75),"0.5 to 0.75",AND(S245&gt;0.75,S245&lt;=1),"0.75 to 1",AND(S245&gt;1,S245&lt;=2),"1 to 2",AND(S245&gt;2,S245&lt;=3),"2 to 3",AND(S245&gt;3,S245&lt;=4),"3 to 4",AND(S245&gt;4,S245&lt;=5),"4 to 5",AND(S245&gt;5,S245&lt;=10),"5 to 10",S245&gt;10,"10+")</f>
        <v>0.5 to 0.75</v>
      </c>
      <c r="U245" s="17"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 to 0.05</v>
      </c>
      <c r="V245" s="17">
        <f t="shared" si="16"/>
        <v>0.0239544583474242</v>
      </c>
      <c r="W245" s="17"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 to 0.05</v>
      </c>
      <c r="X245" s="17">
        <f t="shared" si="17"/>
        <v>0.0237196107165671</v>
      </c>
      <c r="Y245" s="9"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30 to 40</v>
      </c>
      <c r="Z245" s="17">
        <f t="array" ref="Z245">_xlfn.IFS(AA245="oz",_xlfn.IFS(R245="oz",Q245,R245="fl oz",Q245*1.04,R245="ml",Q245*0.0338),AA245="fl oz",_xlfn.IFS(R245="oz",Q245/1.04,R245="fl oz",Q245,R245="ml",Q245*0.0338/1.04),AA245="ml",_xlfn.IFS(R245="oz",Q245/0.0338,R245="fl oz",Q245*1.04/0.0338,R245="ml",Q245))</f>
        <v>36</v>
      </c>
      <c r="AA245" s="9" t="str">
        <f>_xlfn.XLOOKUP($E245,'Copy of Raw Data'!$E:$E,'Copy of Raw Data'!AA:AA,"ERROR",0,1)</f>
        <v>oz</v>
      </c>
      <c r="AB245" s="9"/>
      <c r="AC245" s="9"/>
      <c r="AD245" s="9"/>
      <c r="AE245" s="9"/>
      <c r="AF245" s="9"/>
    </row>
    <row r="246" hidden="1" spans="1:32">
      <c r="A246" s="9" t="str">
        <f>_xlfn.XLOOKUP($E246,'Copy of Raw Data'!$E:$E,'Copy of Raw Data'!A:A,"ERROR",0,1)</f>
        <v>US</v>
      </c>
      <c r="B246" s="9" t="str">
        <f>_xlfn.XLOOKUP($E246,'Copy of Raw Data'!$E:$E,'Copy of Raw Data'!B:B,"ERROR",0,1)</f>
        <v>Hair Mousses</v>
      </c>
      <c r="C246" s="9" t="str">
        <f>_xlfn.XLOOKUP($E246,'Copy of Raw Data'!$E:$E,'Copy of Raw Data'!C:C,"ERROR",0,1)</f>
        <v>OSiS+</v>
      </c>
      <c r="D246" s="9" t="str">
        <f>_xlfn.XLOOKUP($E246,'Copy of Raw Data'!$E:$E,'Copy of Raw Data'!D:D,"ERROR",0,1)</f>
        <v>www.amazon.com/dp/B06XGCVR57</v>
      </c>
      <c r="E246" s="9" t="s">
        <v>888</v>
      </c>
      <c r="F246" s="9" t="str">
        <f>_xlfn.XLOOKUP($E246,'Copy of Raw Data'!$E:$E,'Copy of Raw Data'!F:F,"ERROR",0,1)</f>
        <v>OSiS+ ELASTIC FINISH Flexible Hold Light Control Hairspray, 9.1-Ounce</v>
      </c>
      <c r="G246" s="9">
        <f>_xlfn.XLOOKUP($E246,'Copy of Raw Data'!$E:$E,'Copy of Raw Data'!G:G,"ERROR",0,1)</f>
        <v>127</v>
      </c>
      <c r="H246" s="9">
        <f>_xlfn.XLOOKUP($E246,'Copy of Raw Data'!$E:$E,'Copy of Raw Data'!H:H,"ERROR",0,1)</f>
        <v>1648.96</v>
      </c>
      <c r="I246" s="9">
        <f>_xlfn.XLOOKUP($E246,'Copy of Raw Data'!$E:$E,'Copy of Raw Data'!I:I,"ERROR",0,1)</f>
        <v>6.83710494789013e-5</v>
      </c>
      <c r="J246" s="9" t="str">
        <f>_xlfn.XLOOKUP($E246,'Copy of Raw Data'!$E:$E,'Copy of Raw Data'!J:J,"ERROR",0,1)</f>
        <v>No</v>
      </c>
      <c r="K246" s="15"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 to 15</v>
      </c>
      <c r="L246" s="9">
        <f>_xlfn.XLOOKUP($E246,'Copy of Raw Data'!$E:$E,'Copy of Raw Data'!L:L,"ERROR",0,1)</f>
        <v>13.12</v>
      </c>
      <c r="M246" s="15"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 to 15</v>
      </c>
      <c r="N246" s="9">
        <f>_xlfn.XLOOKUP($E246,'Copy of Raw Data'!$E:$E,'Copy of Raw Data'!N:N,"ERROR",0,1)</f>
        <v>14.9</v>
      </c>
      <c r="O246" s="15"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10% to 15%</v>
      </c>
      <c r="P246" s="16">
        <f t="shared" si="15"/>
        <v>0.119463087248322</v>
      </c>
      <c r="Q246" s="9">
        <f>_xlfn.XLOOKUP($E246,'Copy of Raw Data'!$E:$E,'Copy of Raw Data'!Q:Q,"ERROR",0,1)</f>
        <v>9.1</v>
      </c>
      <c r="R246" s="9" t="str">
        <f>_xlfn.XLOOKUP($E246,'Copy of Raw Data'!$E:$E,'Copy of Raw Data'!R:R,"ERROR",0,1)</f>
        <v>oz</v>
      </c>
      <c r="S246" s="17">
        <f t="shared" si="14"/>
        <v>1.44175824175824</v>
      </c>
      <c r="T246" s="9" t="str">
        <f t="array" ref="T246">_xlfn.IFS(AND(S246&gt;0,S246&lt;=0.05),"0 to 0.05",AND(S246&gt;0.05,S246&lt;=0.1),"0.05 to 0.1",AND(S246&gt;0.1,S246&lt;=0.2),"0.1 to 0.2",AND(S246&gt;0.2,S246&lt;=0.3),"0.2 to 0.3",AND(S246&gt;0.3,S246&lt;=0.4),"0.3 to 0.4",AND(S246&gt;0.4,S246&lt;=0.5),"0.4 to 0.5",AND(S246&gt;0.5,S246&lt;=0.75),"0.5 to 0.75",AND(S246&gt;0.75,S246&lt;=1),"0.75 to 1",AND(S246&gt;1,S246&lt;=2),"1 to 2",AND(S246&gt;2,S246&lt;=3),"2 to 3",AND(S246&gt;3,S246&lt;=4),"3 to 4",AND(S246&gt;4,S246&lt;=5),"4 to 5",AND(S246&gt;5,S246&lt;=10),"5 to 10",S246&gt;10,"10+")</f>
        <v>1 to 2</v>
      </c>
      <c r="U246" s="17"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0.05 to 0.1</v>
      </c>
      <c r="V246" s="17">
        <f t="shared" si="16"/>
        <v>0.0553724260183509</v>
      </c>
      <c r="W246" s="17"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 to 0.05</v>
      </c>
      <c r="X246" s="17">
        <f t="shared" si="17"/>
        <v>0.0487574650577694</v>
      </c>
      <c r="Y246" s="9"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8 to 10</v>
      </c>
      <c r="Z246" s="17">
        <f t="array" ref="Z246">_xlfn.IFS(AA246="oz",_xlfn.IFS(R246="oz",Q246,R246="fl oz",Q246*1.04,R246="ml",Q246*0.0338),AA246="fl oz",_xlfn.IFS(R246="oz",Q246/1.04,R246="fl oz",Q246,R246="ml",Q246*0.0338/1.04),AA246="ml",_xlfn.IFS(R246="oz",Q246/0.0338,R246="fl oz",Q246*1.04/0.0338,R246="ml",Q246))</f>
        <v>9.1</v>
      </c>
      <c r="AA246" s="9" t="str">
        <f>_xlfn.XLOOKUP($E246,'Copy of Raw Data'!$E:$E,'Copy of Raw Data'!AA:AA,"ERROR",0,1)</f>
        <v>oz</v>
      </c>
      <c r="AB246" s="9"/>
      <c r="AC246" s="9"/>
      <c r="AD246" s="9"/>
      <c r="AE246" s="9"/>
      <c r="AF246" s="9"/>
    </row>
    <row r="247" hidden="1" spans="1:32">
      <c r="A247" s="9" t="str">
        <f>_xlfn.XLOOKUP($E247,'Copy of Raw Data'!$E:$E,'Copy of Raw Data'!A:A,"ERROR",0,1)</f>
        <v>US</v>
      </c>
      <c r="B247" s="9" t="str">
        <f>_xlfn.XLOOKUP($E247,'Copy of Raw Data'!$E:$E,'Copy of Raw Data'!B:B,"ERROR",0,1)</f>
        <v>Hair Mousses</v>
      </c>
      <c r="C247" s="9" t="str">
        <f>_xlfn.XLOOKUP($E247,'Copy of Raw Data'!$E:$E,'Copy of Raw Data'!C:C,"ERROR",0,1)</f>
        <v>Organic Root Stimulator</v>
      </c>
      <c r="D247" s="9" t="str">
        <f>_xlfn.XLOOKUP($E247,'Copy of Raw Data'!$E:$E,'Copy of Raw Data'!D:D,"ERROR",0,1)</f>
        <v>www.amazon.com/dp/B00GMOZ9N6</v>
      </c>
      <c r="E247" s="9" t="s">
        <v>891</v>
      </c>
      <c r="F247" s="9" t="str">
        <f>_xlfn.XLOOKUP($E247,'Copy of Raw Data'!$E:$E,'Copy of Raw Data'!F:F,"ERROR",0,1)</f>
        <v>Ors Olive Oil Mousse Wrap / Set 7 Ounce (207ml) (3 Pack)</v>
      </c>
      <c r="G247" s="9">
        <f>_xlfn.XLOOKUP($E247,'Copy of Raw Data'!$E:$E,'Copy of Raw Data'!G:G,"ERROR",0,1)</f>
        <v>77</v>
      </c>
      <c r="H247" s="9">
        <f>_xlfn.XLOOKUP($E247,'Copy of Raw Data'!$E:$E,'Copy of Raw Data'!H:H,"ERROR",0,1)</f>
        <v>1608.18</v>
      </c>
      <c r="I247" s="9">
        <f>_xlfn.XLOOKUP($E247,'Copy of Raw Data'!$E:$E,'Copy of Raw Data'!I:I,"ERROR",0,1)</f>
        <v>6.63851948350434e-5</v>
      </c>
      <c r="J247" s="9" t="str">
        <f>_xlfn.XLOOKUP($E247,'Copy of Raw Data'!$E:$E,'Copy of Raw Data'!J:J,"ERROR",0,1)</f>
        <v>No</v>
      </c>
      <c r="K247" s="15"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20 to 30</v>
      </c>
      <c r="L247" s="9">
        <f>_xlfn.XLOOKUP($E247,'Copy of Raw Data'!$E:$E,'Copy of Raw Data'!L:L,"ERROR",0,1)</f>
        <v>21.23</v>
      </c>
      <c r="M247" s="15"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20 to 30</v>
      </c>
      <c r="N247" s="9">
        <f>_xlfn.XLOOKUP($E247,'Copy of Raw Data'!$E:$E,'Copy of Raw Data'!N:N,"ERROR",0,1)</f>
        <v>22.06</v>
      </c>
      <c r="O247" s="15"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2% to 4%</v>
      </c>
      <c r="P247" s="16">
        <f t="shared" si="15"/>
        <v>0.0376246600181323</v>
      </c>
      <c r="Q247" s="9">
        <f>_xlfn.XLOOKUP($E247,'Copy of Raw Data'!$E:$E,'Copy of Raw Data'!Q:Q,"ERROR",0,1)</f>
        <v>21</v>
      </c>
      <c r="R247" s="9" t="str">
        <f>_xlfn.XLOOKUP($E247,'Copy of Raw Data'!$E:$E,'Copy of Raw Data'!R:R,"ERROR",0,1)</f>
        <v>oz</v>
      </c>
      <c r="S247" s="17">
        <f t="shared" si="14"/>
        <v>1.01095238095238</v>
      </c>
      <c r="T247" s="9" t="str">
        <f t="array" ref="T247">_xlfn.IFS(AND(S247&gt;0,S247&lt;=0.05),"0 to 0.05",AND(S247&gt;0.05,S247&lt;=0.1),"0.05 to 0.1",AND(S247&gt;0.1,S247&lt;=0.2),"0.1 to 0.2",AND(S247&gt;0.2,S247&lt;=0.3),"0.2 to 0.3",AND(S247&gt;0.3,S247&lt;=0.4),"0.3 to 0.4",AND(S247&gt;0.4,S247&lt;=0.5),"0.4 to 0.5",AND(S247&gt;0.5,S247&lt;=0.75),"0.5 to 0.75",AND(S247&gt;0.75,S247&lt;=1),"0.75 to 1",AND(S247&gt;1,S247&lt;=2),"1 to 2",AND(S247&gt;2,S247&lt;=3),"2 to 3",AND(S247&gt;3,S247&lt;=4),"3 to 4",AND(S247&gt;4,S247&lt;=5),"4 to 5",AND(S247&gt;5,S247&lt;=10),"5 to 10",S247&gt;10,"10+")</f>
        <v>1 to 2</v>
      </c>
      <c r="U247" s="17"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 to 0.05</v>
      </c>
      <c r="V247" s="17">
        <f t="shared" si="16"/>
        <v>0.035525065623138</v>
      </c>
      <c r="W247" s="17"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 to 0.05</v>
      </c>
      <c r="X247" s="17">
        <f t="shared" si="17"/>
        <v>0.0341884471069456</v>
      </c>
      <c r="Y247" s="9"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20 to 25</v>
      </c>
      <c r="Z247" s="17">
        <f t="array" ref="Z247">_xlfn.IFS(AA247="oz",_xlfn.IFS(R247="oz",Q247,R247="fl oz",Q247*1.04,R247="ml",Q247*0.0338),AA247="fl oz",_xlfn.IFS(R247="oz",Q247/1.04,R247="fl oz",Q247,R247="ml",Q247*0.0338/1.04),AA247="ml",_xlfn.IFS(R247="oz",Q247/0.0338,R247="fl oz",Q247*1.04/0.0338,R247="ml",Q247))</f>
        <v>21</v>
      </c>
      <c r="AA247" s="9" t="str">
        <f>_xlfn.XLOOKUP($E247,'Copy of Raw Data'!$E:$E,'Copy of Raw Data'!AA:AA,"ERROR",0,1)</f>
        <v>oz</v>
      </c>
      <c r="AB247" s="9"/>
      <c r="AC247" s="9"/>
      <c r="AD247" s="9"/>
      <c r="AE247" s="9"/>
      <c r="AF247" s="9"/>
    </row>
    <row r="248" hidden="1" spans="1:32">
      <c r="A248" s="9" t="str">
        <f>_xlfn.XLOOKUP($E248,'Copy of Raw Data'!$E:$E,'Copy of Raw Data'!A:A,"ERROR",0,1)</f>
        <v>US</v>
      </c>
      <c r="B248" s="9" t="str">
        <f>_xlfn.XLOOKUP($E248,'Copy of Raw Data'!$E:$E,'Copy of Raw Data'!B:B,"ERROR",0,1)</f>
        <v>Hair Mousses</v>
      </c>
      <c r="C248" s="9" t="str">
        <f>_xlfn.XLOOKUP($E248,'Copy of Raw Data'!$E:$E,'Copy of Raw Data'!C:C,"ERROR",0,1)</f>
        <v>The MORE</v>
      </c>
      <c r="D248" s="9" t="str">
        <f>_xlfn.XLOOKUP($E248,'Copy of Raw Data'!$E:$E,'Copy of Raw Data'!D:D,"ERROR",0,1)</f>
        <v>www.amazon.com/dp/B0C1P7V4YQ</v>
      </c>
      <c r="E248" s="9" t="s">
        <v>894</v>
      </c>
      <c r="F248" s="9" t="str">
        <f>_xlfn.XLOOKUP($E248,'Copy of Raw Data'!$E:$E,'Copy of Raw Data'!F:F,"ERROR",0,1)</f>
        <v>The MORE Crazy 3 in 1 Lace Tint Mousse 6.76 fl oz | Concealer Lace Wig Hair Wigs Toupees and Hair Pieces Lace Tint Styling Foaming Mousse Colored Edge Tamer (6.76 Fl Oz, Dark Brown)</v>
      </c>
      <c r="G248" s="9">
        <f>_xlfn.XLOOKUP($E248,'Copy of Raw Data'!$E:$E,'Copy of Raw Data'!G:G,"ERROR",0,1)</f>
        <v>174</v>
      </c>
      <c r="H248" s="9">
        <f>_xlfn.XLOOKUP($E248,'Copy of Raw Data'!$E:$E,'Copy of Raw Data'!H:H,"ERROR",0,1)</f>
        <v>1561.47</v>
      </c>
      <c r="I248" s="9">
        <f>_xlfn.XLOOKUP($E248,'Copy of Raw Data'!$E:$E,'Copy of Raw Data'!I:I,"ERROR",0,1)</f>
        <v>6.5067668921681e-5</v>
      </c>
      <c r="J248" s="9" t="str">
        <f>_xlfn.XLOOKUP($E248,'Copy of Raw Data'!$E:$E,'Copy of Raw Data'!J:J,"ERROR",0,1)</f>
        <v>No</v>
      </c>
      <c r="K248" s="15"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5 to 10</v>
      </c>
      <c r="L248" s="9">
        <f>_xlfn.XLOOKUP($E248,'Copy of Raw Data'!$E:$E,'Copy of Raw Data'!L:L,"ERROR",0,1)</f>
        <v>8.99</v>
      </c>
      <c r="M248" s="15"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5 to 10</v>
      </c>
      <c r="N248" s="9">
        <f>_xlfn.XLOOKUP($E248,'Copy of Raw Data'!$E:$E,'Copy of Raw Data'!N:N,"ERROR",0,1)</f>
        <v>8.99</v>
      </c>
      <c r="O248" s="15"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6">
        <f t="shared" si="15"/>
        <v>0</v>
      </c>
      <c r="Q248" s="9">
        <f>_xlfn.XLOOKUP($E248,'Copy of Raw Data'!$E:$E,'Copy of Raw Data'!Q:Q,"ERROR",0,1)</f>
        <v>6.76</v>
      </c>
      <c r="R248" s="9" t="str">
        <f>_xlfn.XLOOKUP($E248,'Copy of Raw Data'!$E:$E,'Copy of Raw Data'!R:R,"ERROR",0,1)</f>
        <v>fl oz</v>
      </c>
      <c r="S248" s="17">
        <f t="shared" si="14"/>
        <v>1.27873236231224</v>
      </c>
      <c r="T248" s="9" t="str">
        <f t="array" ref="T248">_xlfn.IFS(AND(S248&gt;0,S248&lt;=0.05),"0 to 0.05",AND(S248&gt;0.05,S248&lt;=0.1),"0.05 to 0.1",AND(S248&gt;0.1,S248&lt;=0.2),"0.1 to 0.2",AND(S248&gt;0.2,S248&lt;=0.3),"0.2 to 0.3",AND(S248&gt;0.3,S248&lt;=0.4),"0.3 to 0.4",AND(S248&gt;0.4,S248&lt;=0.5),"0.4 to 0.5",AND(S248&gt;0.5,S248&lt;=0.75),"0.5 to 0.75",AND(S248&gt;0.75,S248&lt;=1),"0.75 to 1",AND(S248&gt;1,S248&lt;=2),"1 to 2",AND(S248&gt;2,S248&lt;=3),"2 to 3",AND(S248&gt;3,S248&lt;=4),"3 to 4",AND(S248&gt;4,S248&lt;=5),"4 to 5",AND(S248&gt;5,S248&lt;=10),"5 to 10",S248&gt;10,"10+")</f>
        <v>1 to 2</v>
      </c>
      <c r="U248" s="17"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 to 0.05</v>
      </c>
      <c r="V248" s="17">
        <f t="shared" si="16"/>
        <v>0.043244246273664</v>
      </c>
      <c r="W248" s="17"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 to 0.05</v>
      </c>
      <c r="X248" s="17">
        <f t="shared" si="17"/>
        <v>0.043244246273664</v>
      </c>
      <c r="Y248" s="9"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17">
        <f t="array" ref="Z248">_xlfn.IFS(AA248="oz",_xlfn.IFS(R248="oz",Q248,R248="fl oz",Q248*1.04,R248="ml",Q248*0.0338),AA248="fl oz",_xlfn.IFS(R248="oz",Q248/1.04,R248="fl oz",Q248,R248="ml",Q248*0.0338/1.04),AA248="ml",_xlfn.IFS(R248="oz",Q248/0.0338,R248="fl oz",Q248*1.04/0.0338,R248="ml",Q248))</f>
        <v>7.0304</v>
      </c>
      <c r="AA248" s="9" t="str">
        <f>_xlfn.XLOOKUP($E248,'Copy of Raw Data'!$E:$E,'Copy of Raw Data'!AA:AA,"ERROR",0,1)</f>
        <v>oz</v>
      </c>
      <c r="AB248" s="9"/>
      <c r="AC248" s="9"/>
      <c r="AD248" s="9"/>
      <c r="AE248" s="9"/>
      <c r="AF248" s="9"/>
    </row>
    <row r="249" hidden="1" spans="1:32">
      <c r="A249" s="9" t="str">
        <f>_xlfn.XLOOKUP($E249,'Copy of Raw Data'!$E:$E,'Copy of Raw Data'!A:A,"ERROR",0,1)</f>
        <v>US</v>
      </c>
      <c r="B249" s="9" t="str">
        <f>_xlfn.XLOOKUP($E249,'Copy of Raw Data'!$E:$E,'Copy of Raw Data'!B:B,"ERROR",0,1)</f>
        <v>Hair Mousses</v>
      </c>
      <c r="C249" s="9" t="str">
        <f>_xlfn.XLOOKUP($E249,'Copy of Raw Data'!$E:$E,'Copy of Raw Data'!C:C,"ERROR",0,1)</f>
        <v>devacurl</v>
      </c>
      <c r="D249" s="9" t="str">
        <f>_xlfn.XLOOKUP($E249,'Copy of Raw Data'!$E:$E,'Copy of Raw Data'!D:D,"ERROR",0,1)</f>
        <v>www.amazon.com/dp/B098VDJWF6</v>
      </c>
      <c r="E249" s="9" t="s">
        <v>898</v>
      </c>
      <c r="F249" s="9" t="str">
        <f>_xlfn.XLOOKUP($E249,'Copy of Raw Data'!$E:$E,'Copy of Raw Data'!F:F,"ERROR",0,1)</f>
        <v>DevaCurl SuperMousseÂ® Coconut Oil Infused Volumizer, Superfruits, 5.1 fl. oz.</v>
      </c>
      <c r="G249" s="9">
        <f>_xlfn.XLOOKUP($E249,'Copy of Raw Data'!$E:$E,'Copy of Raw Data'!G:G,"ERROR",0,1)</f>
        <v>47</v>
      </c>
      <c r="H249" s="9">
        <f>_xlfn.XLOOKUP($E249,'Copy of Raw Data'!$E:$E,'Copy of Raw Data'!H:H,"ERROR",0,1)</f>
        <v>1530.48</v>
      </c>
      <c r="I249" s="9">
        <f>_xlfn.XLOOKUP($E249,'Copy of Raw Data'!$E:$E,'Copy of Raw Data'!I:I,"ERROR",0,1)</f>
        <v>6.47301033924103e-5</v>
      </c>
      <c r="J249" s="9" t="str">
        <f>_xlfn.XLOOKUP($E249,'Copy of Raw Data'!$E:$E,'Copy of Raw Data'!J:J,"ERROR",0,1)</f>
        <v>No</v>
      </c>
      <c r="K249" s="15"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30 to 40</v>
      </c>
      <c r="L249" s="9">
        <f>_xlfn.XLOOKUP($E249,'Copy of Raw Data'!$E:$E,'Copy of Raw Data'!L:L,"ERROR",0,1)</f>
        <v>32.88</v>
      </c>
      <c r="M249" s="15"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30 to 40</v>
      </c>
      <c r="N249" s="9">
        <f>_xlfn.XLOOKUP($E249,'Copy of Raw Data'!$E:$E,'Copy of Raw Data'!N:N,"ERROR",0,1)</f>
        <v>32.88</v>
      </c>
      <c r="O249" s="15"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6">
        <f t="shared" si="15"/>
        <v>0</v>
      </c>
      <c r="Q249" s="9">
        <f>_xlfn.XLOOKUP($E249,'Copy of Raw Data'!$E:$E,'Copy of Raw Data'!Q:Q,"ERROR",0,1)</f>
        <v>5.1</v>
      </c>
      <c r="R249" s="9" t="str">
        <f>_xlfn.XLOOKUP($E249,'Copy of Raw Data'!$E:$E,'Copy of Raw Data'!R:R,"ERROR",0,1)</f>
        <v>fl oz</v>
      </c>
      <c r="S249" s="17">
        <f t="shared" ref="S249:S312" si="18">L249/Z249</f>
        <v>6.19909502262444</v>
      </c>
      <c r="T249" s="9" t="str">
        <f t="array" ref="T249">_xlfn.IFS(AND(S249&gt;0,S249&lt;=0.05),"0 to 0.05",AND(S249&gt;0.05,S249&lt;=0.1),"0.05 to 0.1",AND(S249&gt;0.1,S249&lt;=0.2),"0.1 to 0.2",AND(S249&gt;0.2,S249&lt;=0.3),"0.2 to 0.3",AND(S249&gt;0.3,S249&lt;=0.4),"0.3 to 0.4",AND(S249&gt;0.4,S249&lt;=0.5),"0.4 to 0.5",AND(S249&gt;0.5,S249&lt;=0.75),"0.5 to 0.75",AND(S249&gt;0.75,S249&lt;=1),"0.75 to 1",AND(S249&gt;1,S249&lt;=2),"1 to 2",AND(S249&gt;2,S249&lt;=3),"2 to 3",AND(S249&gt;3,S249&lt;=4),"3 to 4",AND(S249&gt;4,S249&lt;=5),"4 to 5",AND(S249&gt;5,S249&lt;=10),"5 to 10",S249&gt;10,"10+")</f>
        <v>5 to 10</v>
      </c>
      <c r="U249" s="17"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0.2 to 0.3</v>
      </c>
      <c r="V249" s="17">
        <f t="shared" si="16"/>
        <v>0.20964136025108</v>
      </c>
      <c r="W249" s="17"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0.2 to 0.3</v>
      </c>
      <c r="X249" s="17">
        <f t="shared" si="17"/>
        <v>0.20964136025108</v>
      </c>
      <c r="Y249" s="9"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4 to 6</v>
      </c>
      <c r="Z249" s="17">
        <f t="array" ref="Z249">_xlfn.IFS(AA249="oz",_xlfn.IFS(R249="oz",Q249,R249="fl oz",Q249*1.04,R249="ml",Q249*0.0338),AA249="fl oz",_xlfn.IFS(R249="oz",Q249/1.04,R249="fl oz",Q249,R249="ml",Q249*0.0338/1.04),AA249="ml",_xlfn.IFS(R249="oz",Q249/0.0338,R249="fl oz",Q249*1.04/0.0338,R249="ml",Q249))</f>
        <v>5.304</v>
      </c>
      <c r="AA249" s="9" t="str">
        <f>_xlfn.XLOOKUP($E249,'Copy of Raw Data'!$E:$E,'Copy of Raw Data'!AA:AA,"ERROR",0,1)</f>
        <v>oz</v>
      </c>
      <c r="AB249" s="9"/>
      <c r="AC249" s="9"/>
      <c r="AD249" s="9"/>
      <c r="AE249" s="9"/>
      <c r="AF249" s="9"/>
    </row>
    <row r="250" hidden="1" spans="1:32">
      <c r="A250" s="9" t="str">
        <f>_xlfn.XLOOKUP($E250,'Copy of Raw Data'!$E:$E,'Copy of Raw Data'!A:A,"ERROR",0,1)</f>
        <v>US</v>
      </c>
      <c r="B250" s="9" t="str">
        <f>_xlfn.XLOOKUP($E250,'Copy of Raw Data'!$E:$E,'Copy of Raw Data'!B:B,"ERROR",0,1)</f>
        <v>Hair Mousses</v>
      </c>
      <c r="C250" s="9" t="str">
        <f>_xlfn.XLOOKUP($E250,'Copy of Raw Data'!$E:$E,'Copy of Raw Data'!C:C,"ERROR",0,1)</f>
        <v>roux</v>
      </c>
      <c r="D250" s="9" t="str">
        <f>_xlfn.XLOOKUP($E250,'Copy of Raw Data'!$E:$E,'Copy of Raw Data'!D:D,"ERROR",0,1)</f>
        <v>www.amazon.com/dp/B0095UAYJ8</v>
      </c>
      <c r="E250" s="9" t="s">
        <v>901</v>
      </c>
      <c r="F250" s="9" t="str">
        <f>_xlfn.XLOOKUP($E250,'Copy of Raw Data'!$E:$E,'Copy of Raw Data'!F:F,"ERROR",0,1)</f>
        <v>Roux Fanci-Full Instant Color Mousse Enriches Medium to Dark Brown Hair, 21 Plush Brown, 6 Fl Oz (Pack of 1)</v>
      </c>
      <c r="G250" s="9">
        <f>_xlfn.XLOOKUP($E250,'Copy of Raw Data'!$E:$E,'Copy of Raw Data'!G:G,"ERROR",0,1)</f>
        <v>91</v>
      </c>
      <c r="H250" s="9">
        <f>_xlfn.XLOOKUP($E250,'Copy of Raw Data'!$E:$E,'Copy of Raw Data'!H:H,"ERROR",0,1)</f>
        <v>1522.54</v>
      </c>
      <c r="I250" s="9">
        <f>_xlfn.XLOOKUP($E250,'Copy of Raw Data'!$E:$E,'Copy of Raw Data'!I:I,"ERROR",0,1)</f>
        <v>6.46931157336615e-5</v>
      </c>
      <c r="J250" s="9" t="str">
        <f>_xlfn.XLOOKUP($E250,'Copy of Raw Data'!$E:$E,'Copy of Raw Data'!J:J,"ERROR",0,1)</f>
        <v>No</v>
      </c>
      <c r="K250" s="15"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15 to 20</v>
      </c>
      <c r="L250" s="9">
        <f>_xlfn.XLOOKUP($E250,'Copy of Raw Data'!$E:$E,'Copy of Raw Data'!L:L,"ERROR",0,1)</f>
        <v>16.8</v>
      </c>
      <c r="M250" s="15"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15 to 20</v>
      </c>
      <c r="N250" s="9">
        <f>_xlfn.XLOOKUP($E250,'Copy of Raw Data'!$E:$E,'Copy of Raw Data'!N:N,"ERROR",0,1)</f>
        <v>16.8</v>
      </c>
      <c r="O250" s="15"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6">
        <f t="shared" si="15"/>
        <v>0</v>
      </c>
      <c r="Q250" s="9">
        <f>_xlfn.XLOOKUP($E250,'Copy of Raw Data'!$E:$E,'Copy of Raw Data'!Q:Q,"ERROR",0,1)</f>
        <v>6</v>
      </c>
      <c r="R250" s="9" t="str">
        <f>_xlfn.XLOOKUP($E250,'Copy of Raw Data'!$E:$E,'Copy of Raw Data'!R:R,"ERROR",0,1)</f>
        <v>fl oz</v>
      </c>
      <c r="S250" s="17">
        <f t="shared" si="18"/>
        <v>2.69230769230769</v>
      </c>
      <c r="T250" s="9" t="str">
        <f t="array" ref="T250">_xlfn.IFS(AND(S250&gt;0,S250&lt;=0.05),"0 to 0.05",AND(S250&gt;0.05,S250&lt;=0.1),"0.05 to 0.1",AND(S250&gt;0.1,S250&lt;=0.2),"0.1 to 0.2",AND(S250&gt;0.2,S250&lt;=0.3),"0.2 to 0.3",AND(S250&gt;0.3,S250&lt;=0.4),"0.3 to 0.4",AND(S250&gt;0.4,S250&lt;=0.5),"0.4 to 0.5",AND(S250&gt;0.5,S250&lt;=0.75),"0.5 to 0.75",AND(S250&gt;0.75,S250&lt;=1),"0.75 to 1",AND(S250&gt;1,S250&lt;=2),"1 to 2",AND(S250&gt;2,S250&lt;=3),"2 to 3",AND(S250&gt;3,S250&lt;=4),"3 to 4",AND(S250&gt;4,S250&lt;=5),"4 to 5",AND(S250&gt;5,S250&lt;=10),"5 to 10",S250&gt;10,"10+")</f>
        <v>2 to 3</v>
      </c>
      <c r="U250" s="17"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0.05 to 0.1</v>
      </c>
      <c r="V250" s="17">
        <f t="shared" si="16"/>
        <v>0.0910486199630603</v>
      </c>
      <c r="W250" s="17"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0.05 to 0.1</v>
      </c>
      <c r="X250" s="17">
        <f t="shared" si="17"/>
        <v>0.0910486199630603</v>
      </c>
      <c r="Y250" s="9"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17">
        <f t="array" ref="Z250">_xlfn.IFS(AA250="oz",_xlfn.IFS(R250="oz",Q250,R250="fl oz",Q250*1.04,R250="ml",Q250*0.0338),AA250="fl oz",_xlfn.IFS(R250="oz",Q250/1.04,R250="fl oz",Q250,R250="ml",Q250*0.0338/1.04),AA250="ml",_xlfn.IFS(R250="oz",Q250/0.0338,R250="fl oz",Q250*1.04/0.0338,R250="ml",Q250))</f>
        <v>6.24</v>
      </c>
      <c r="AA250" s="9" t="str">
        <f>_xlfn.XLOOKUP($E250,'Copy of Raw Data'!$E:$E,'Copy of Raw Data'!AA:AA,"ERROR",0,1)</f>
        <v>oz</v>
      </c>
      <c r="AB250" s="9"/>
      <c r="AC250" s="9"/>
      <c r="AD250" s="9"/>
      <c r="AE250" s="9"/>
      <c r="AF250" s="9"/>
    </row>
    <row r="251" hidden="1" spans="1:32">
      <c r="A251" s="9" t="str">
        <f>_xlfn.XLOOKUP($E251,'Copy of Raw Data'!$E:$E,'Copy of Raw Data'!A:A,"ERROR",0,1)</f>
        <v>US</v>
      </c>
      <c r="B251" s="9" t="str">
        <f>_xlfn.XLOOKUP($E251,'Copy of Raw Data'!$E:$E,'Copy of Raw Data'!B:B,"ERROR",0,1)</f>
        <v>Hair Mousses</v>
      </c>
      <c r="C251" s="9" t="str">
        <f>_xlfn.XLOOKUP($E251,'Copy of Raw Data'!$E:$E,'Copy of Raw Data'!C:C,"ERROR",0,1)</f>
        <v>roux</v>
      </c>
      <c r="D251" s="9" t="str">
        <f>_xlfn.XLOOKUP($E251,'Copy of Raw Data'!$E:$E,'Copy of Raw Data'!D:D,"ERROR",0,1)</f>
        <v>www.amazon.com/dp/B000142JDG</v>
      </c>
      <c r="E251" s="9" t="s">
        <v>904</v>
      </c>
      <c r="F251" s="9" t="str">
        <f>_xlfn.XLOOKUP($E251,'Copy of Raw Data'!$E:$E,'Copy of Raw Data'!F:F,"ERROR",0,1)</f>
        <v>DIVI Scalp Serum, Revitalize and Detoxify, Aids Against Hair-Thinning, Nourishes Hair Follicles, Detoxifies Product Build-Up (100 ml)</v>
      </c>
      <c r="G251" s="9">
        <f>_xlfn.XLOOKUP($E251,'Copy of Raw Data'!$E:$E,'Copy of Raw Data'!G:G,"ERROR",0,1)</f>
        <v>39</v>
      </c>
      <c r="H251" s="9">
        <f>_xlfn.XLOOKUP($E251,'Copy of Raw Data'!$E:$E,'Copy of Raw Data'!H:H,"ERROR",0,1)</f>
        <v>1521.67</v>
      </c>
      <c r="I251" s="9">
        <f>_xlfn.XLOOKUP($E251,'Copy of Raw Data'!$E:$E,'Copy of Raw Data'!I:I,"ERROR",0,1)</f>
        <v>6.31842743440122e-5</v>
      </c>
      <c r="J251" s="9" t="str">
        <f>_xlfn.XLOOKUP($E251,'Copy of Raw Data'!$E:$E,'Copy of Raw Data'!J:J,"ERROR",0,1)</f>
        <v>No</v>
      </c>
      <c r="K251" s="15"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30 to 40</v>
      </c>
      <c r="L251" s="9">
        <f>_xlfn.XLOOKUP($E251,'Copy of Raw Data'!$E:$E,'Copy of Raw Data'!L:L,"ERROR",0,1)</f>
        <v>39</v>
      </c>
      <c r="M251" s="15"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30 to 40</v>
      </c>
      <c r="N251" s="9">
        <f>_xlfn.XLOOKUP($E251,'Copy of Raw Data'!$E:$E,'Copy of Raw Data'!N:N,"ERROR",0,1)</f>
        <v>39</v>
      </c>
      <c r="O251" s="15"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6">
        <f t="shared" si="15"/>
        <v>0</v>
      </c>
      <c r="Q251" s="9">
        <f>_xlfn.XLOOKUP($E251,'Copy of Raw Data'!$E:$E,'Copy of Raw Data'!Q:Q,"ERROR",0,1)</f>
        <v>6</v>
      </c>
      <c r="R251" s="9" t="str">
        <f>_xlfn.XLOOKUP($E251,'Copy of Raw Data'!$E:$E,'Copy of Raw Data'!R:R,"ERROR",0,1)</f>
        <v>fl oz</v>
      </c>
      <c r="S251" s="17">
        <f t="shared" si="18"/>
        <v>6.25</v>
      </c>
      <c r="T251" s="9" t="str">
        <f t="array" ref="T251">_xlfn.IFS(AND(S251&gt;0,S251&lt;=0.05),"0 to 0.05",AND(S251&gt;0.05,S251&lt;=0.1),"0.05 to 0.1",AND(S251&gt;0.1,S251&lt;=0.2),"0.1 to 0.2",AND(S251&gt;0.2,S251&lt;=0.3),"0.2 to 0.3",AND(S251&gt;0.3,S251&lt;=0.4),"0.3 to 0.4",AND(S251&gt;0.4,S251&lt;=0.5),"0.4 to 0.5",AND(S251&gt;0.5,S251&lt;=0.75),"0.5 to 0.75",AND(S251&gt;0.75,S251&lt;=1),"0.75 to 1",AND(S251&gt;1,S251&lt;=2),"1 to 2",AND(S251&gt;2,S251&lt;=3),"2 to 3",AND(S251&gt;3,S251&lt;=4),"3 to 4",AND(S251&gt;4,S251&lt;=5),"4 to 5",AND(S251&gt;5,S251&lt;=10),"5 to 10",S251&gt;10,"10+")</f>
        <v>5 to 10</v>
      </c>
      <c r="U251" s="17"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0.2 to 0.3</v>
      </c>
      <c r="V251" s="17">
        <f t="shared" si="16"/>
        <v>0.21136286777139</v>
      </c>
      <c r="W251" s="17"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0.2 to 0.3</v>
      </c>
      <c r="X251" s="17">
        <f t="shared" si="17"/>
        <v>0.21136286777139</v>
      </c>
      <c r="Y251" s="9"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7">
        <f t="array" ref="Z251">_xlfn.IFS(AA251="oz",_xlfn.IFS(R251="oz",Q251,R251="fl oz",Q251*1.04,R251="ml",Q251*0.0338),AA251="fl oz",_xlfn.IFS(R251="oz",Q251/1.04,R251="fl oz",Q251,R251="ml",Q251*0.0338/1.04),AA251="ml",_xlfn.IFS(R251="oz",Q251/0.0338,R251="fl oz",Q251*1.04/0.0338,R251="ml",Q251))</f>
        <v>6.24</v>
      </c>
      <c r="AA251" s="9" t="str">
        <f>_xlfn.XLOOKUP($E251,'Copy of Raw Data'!$E:$E,'Copy of Raw Data'!AA:AA,"ERROR",0,1)</f>
        <v>oz</v>
      </c>
      <c r="AB251" s="9"/>
      <c r="AC251" s="9"/>
      <c r="AD251" s="9"/>
      <c r="AE251" s="9"/>
      <c r="AF251" s="9"/>
    </row>
    <row r="252" hidden="1" spans="1:32">
      <c r="A252" s="9" t="str">
        <f>_xlfn.XLOOKUP($E252,'Copy of Raw Data'!$E:$E,'Copy of Raw Data'!A:A,"ERROR",0,1)</f>
        <v>US</v>
      </c>
      <c r="B252" s="9" t="str">
        <f>_xlfn.XLOOKUP($E252,'Copy of Raw Data'!$E:$E,'Copy of Raw Data'!B:B,"ERROR",0,1)</f>
        <v>Hair Mousses</v>
      </c>
      <c r="C252" s="9" t="str">
        <f>_xlfn.XLOOKUP($E252,'Copy of Raw Data'!$E:$E,'Copy of Raw Data'!C:C,"ERROR",0,1)</f>
        <v>aiir</v>
      </c>
      <c r="D252" s="9" t="str">
        <f>_xlfn.XLOOKUP($E252,'Copy of Raw Data'!$E:$E,'Copy of Raw Data'!D:D,"ERROR",0,1)</f>
        <v>www.amazon.com/dp/B08G8WNWP5</v>
      </c>
      <c r="E252" s="9" t="s">
        <v>908</v>
      </c>
      <c r="F252" s="9" t="str">
        <f>_xlfn.XLOOKUP($E252,'Copy of Raw Data'!$E:$E,'Copy of Raw Data'!F:F,"ERROR",0,1)</f>
        <v>AIIR Dry Texture Hair Mousse - Hair Styling Products &amp; Hair Thickening Products for Women, Volumizing Hair Products, Hair Volumizer, Volumizing Mousse</v>
      </c>
      <c r="G252" s="9">
        <f>_xlfn.XLOOKUP($E252,'Copy of Raw Data'!$E:$E,'Copy of Raw Data'!G:G,"ERROR",0,1)</f>
        <v>64</v>
      </c>
      <c r="H252" s="9">
        <f>_xlfn.XLOOKUP($E252,'Copy of Raw Data'!$E:$E,'Copy of Raw Data'!H:H,"ERROR",0,1)</f>
        <v>1486.18</v>
      </c>
      <c r="I252" s="9">
        <f>_xlfn.XLOOKUP($E252,'Copy of Raw Data'!$E:$E,'Copy of Raw Data'!I:I,"ERROR",0,1)</f>
        <v>6.19092629809358e-5</v>
      </c>
      <c r="J252" s="9" t="str">
        <f>_xlfn.XLOOKUP($E252,'Copy of Raw Data'!$E:$E,'Copy of Raw Data'!J:J,"ERROR",0,1)</f>
        <v>No</v>
      </c>
      <c r="K252" s="15"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20 to 30</v>
      </c>
      <c r="L252" s="9">
        <f>_xlfn.XLOOKUP($E252,'Copy of Raw Data'!$E:$E,'Copy of Raw Data'!L:L,"ERROR",0,1)</f>
        <v>23.2</v>
      </c>
      <c r="M252" s="15"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30 to 40</v>
      </c>
      <c r="N252" s="9">
        <f>_xlfn.XLOOKUP($E252,'Copy of Raw Data'!$E:$E,'Copy of Raw Data'!N:N,"ERROR",0,1)</f>
        <v>32</v>
      </c>
      <c r="O252" s="15"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25% to 30%</v>
      </c>
      <c r="P252" s="16">
        <f t="shared" si="15"/>
        <v>0.275</v>
      </c>
      <c r="Q252" s="9">
        <f>_xlfn.XLOOKUP($E252,'Copy of Raw Data'!$E:$E,'Copy of Raw Data'!Q:Q,"ERROR",0,1)</f>
        <v>6.5</v>
      </c>
      <c r="R252" s="9" t="str">
        <f>_xlfn.XLOOKUP($E252,'Copy of Raw Data'!$E:$E,'Copy of Raw Data'!R:R,"ERROR",0,1)</f>
        <v>fl oz</v>
      </c>
      <c r="S252" s="17">
        <f t="shared" si="18"/>
        <v>3.43195266272189</v>
      </c>
      <c r="T252" s="9" t="str">
        <f t="array" ref="T252">_xlfn.IFS(AND(S252&gt;0,S252&lt;=0.05),"0 to 0.05",AND(S252&gt;0.05,S252&lt;=0.1),"0.05 to 0.1",AND(S252&gt;0.1,S252&lt;=0.2),"0.1 to 0.2",AND(S252&gt;0.2,S252&lt;=0.3),"0.2 to 0.3",AND(S252&gt;0.3,S252&lt;=0.4),"0.3 to 0.4",AND(S252&gt;0.4,S252&lt;=0.5),"0.4 to 0.5",AND(S252&gt;0.5,S252&lt;=0.75),"0.5 to 0.75",AND(S252&gt;0.75,S252&lt;=1),"0.75 to 1",AND(S252&gt;1,S252&lt;=2),"1 to 2",AND(S252&gt;2,S252&lt;=3),"2 to 3",AND(S252&gt;3,S252&lt;=4),"3 to 4",AND(S252&gt;4,S252&lt;=5),"4 to 5",AND(S252&gt;5,S252&lt;=10),"5 to 10",S252&gt;10,"10+")</f>
        <v>3 to 4</v>
      </c>
      <c r="U252" s="17"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0.1 to 0.2</v>
      </c>
      <c r="V252" s="17">
        <f t="shared" si="16"/>
        <v>0.160085485649337</v>
      </c>
      <c r="W252" s="17"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0.1 to 0.2</v>
      </c>
      <c r="X252" s="17">
        <f t="shared" si="17"/>
        <v>0.116061977095769</v>
      </c>
      <c r="Y252" s="9"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6 to 8</v>
      </c>
      <c r="Z252" s="17">
        <f t="array" ref="Z252">_xlfn.IFS(AA252="oz",_xlfn.IFS(R252="oz",Q252,R252="fl oz",Q252*1.04,R252="ml",Q252*0.0338),AA252="fl oz",_xlfn.IFS(R252="oz",Q252/1.04,R252="fl oz",Q252,R252="ml",Q252*0.0338/1.04),AA252="ml",_xlfn.IFS(R252="oz",Q252/0.0338,R252="fl oz",Q252*1.04/0.0338,R252="ml",Q252))</f>
        <v>6.76</v>
      </c>
      <c r="AA252" s="9" t="str">
        <f>_xlfn.XLOOKUP($E252,'Copy of Raw Data'!$E:$E,'Copy of Raw Data'!AA:AA,"ERROR",0,1)</f>
        <v>oz</v>
      </c>
      <c r="AB252" s="9"/>
      <c r="AC252" s="9"/>
      <c r="AD252" s="9"/>
      <c r="AE252" s="9"/>
      <c r="AF252" s="9"/>
    </row>
    <row r="253" hidden="1" spans="1:32">
      <c r="A253" s="9" t="str">
        <f>_xlfn.XLOOKUP($E253,'Copy of Raw Data'!$E:$E,'Copy of Raw Data'!A:A,"ERROR",0,1)</f>
        <v>US</v>
      </c>
      <c r="B253" s="9" t="str">
        <f>_xlfn.XLOOKUP($E253,'Copy of Raw Data'!$E:$E,'Copy of Raw Data'!B:B,"ERROR",0,1)</f>
        <v>Hair Mousses</v>
      </c>
      <c r="C253" s="9" t="str">
        <f>_xlfn.XLOOKUP($E253,'Copy of Raw Data'!$E:$E,'Copy of Raw Data'!C:C,"ERROR",0,1)</f>
        <v>garnier</v>
      </c>
      <c r="D253" s="9" t="str">
        <f>_xlfn.XLOOKUP($E253,'Copy of Raw Data'!$E:$E,'Copy of Raw Data'!D:D,"ERROR",0,1)</f>
        <v>www.amazon.com/dp/B07CBFF725</v>
      </c>
      <c r="E253" s="9" t="s">
        <v>911</v>
      </c>
      <c r="F253" s="9" t="str">
        <f>_xlfn.XLOOKUP($E253,'Copy of Raw Data'!$E:$E,'Copy of Raw Data'!F:F,"ERROR",0,1)</f>
        <v>Garnier Fructis Style Curl Renew Reactivating Milk Spray For Curly Hair, 5 Ounce (Pack of 2) (Packaging May Vary)</v>
      </c>
      <c r="G253" s="9">
        <f>_xlfn.XLOOKUP($E253,'Copy of Raw Data'!$E:$E,'Copy of Raw Data'!G:G,"ERROR",0,1)</f>
        <v>160</v>
      </c>
      <c r="H253" s="9">
        <f>_xlfn.XLOOKUP($E253,'Copy of Raw Data'!$E:$E,'Copy of Raw Data'!H:H,"ERROR",0,1)</f>
        <v>1456.19</v>
      </c>
      <c r="I253" s="9">
        <f>_xlfn.XLOOKUP($E253,'Copy of Raw Data'!$E:$E,'Copy of Raw Data'!I:I,"ERROR",0,1)</f>
        <v>5.81820123573642e-5</v>
      </c>
      <c r="J253" s="9" t="str">
        <f>_xlfn.XLOOKUP($E253,'Copy of Raw Data'!$E:$E,'Copy of Raw Data'!J:J,"ERROR",0,1)</f>
        <v>No</v>
      </c>
      <c r="K253" s="15"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5 to 10</v>
      </c>
      <c r="L253" s="9">
        <f>_xlfn.XLOOKUP($E253,'Copy of Raw Data'!$E:$E,'Copy of Raw Data'!L:L,"ERROR",0,1)</f>
        <v>9.11</v>
      </c>
      <c r="M253" s="15"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5 to 10</v>
      </c>
      <c r="N253" s="9">
        <f>_xlfn.XLOOKUP($E253,'Copy of Raw Data'!$E:$E,'Copy of Raw Data'!N:N,"ERROR",0,1)</f>
        <v>9.11</v>
      </c>
      <c r="O253" s="15"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6">
        <f t="shared" si="15"/>
        <v>0</v>
      </c>
      <c r="Q253" s="9">
        <f>_xlfn.XLOOKUP($E253,'Copy of Raw Data'!$E:$E,'Copy of Raw Data'!Q:Q,"ERROR",0,1)</f>
        <v>10</v>
      </c>
      <c r="R253" s="9" t="str">
        <f>_xlfn.XLOOKUP($E253,'Copy of Raw Data'!$E:$E,'Copy of Raw Data'!R:R,"ERROR",0,1)</f>
        <v>oz</v>
      </c>
      <c r="S253" s="17">
        <f t="shared" si="18"/>
        <v>0.911</v>
      </c>
      <c r="T253" s="9" t="str">
        <f t="array" ref="T253">_xlfn.IFS(AND(S253&gt;0,S253&lt;=0.05),"0 to 0.05",AND(S253&gt;0.05,S253&lt;=0.1),"0.05 to 0.1",AND(S253&gt;0.1,S253&lt;=0.2),"0.1 to 0.2",AND(S253&gt;0.2,S253&lt;=0.3),"0.2 to 0.3",AND(S253&gt;0.3,S253&lt;=0.4),"0.3 to 0.4",AND(S253&gt;0.4,S253&lt;=0.5),"0.4 to 0.5",AND(S253&gt;0.5,S253&lt;=0.75),"0.5 to 0.75",AND(S253&gt;0.75,S253&lt;=1),"0.75 to 1",AND(S253&gt;1,S253&lt;=2),"1 to 2",AND(S253&gt;2,S253&lt;=3),"2 to 3",AND(S253&gt;3,S253&lt;=4),"3 to 4",AND(S253&gt;4,S253&lt;=5),"4 to 5",AND(S253&gt;5,S253&lt;=10),"5 to 10",S253&gt;10,"10+")</f>
        <v>0.75 to 1</v>
      </c>
      <c r="U253" s="17"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17">
        <f t="shared" si="16"/>
        <v>0.0308082516063578</v>
      </c>
      <c r="W253" s="17"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17">
        <f t="shared" si="17"/>
        <v>0.0308082516063578</v>
      </c>
      <c r="Y253" s="9"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8 to 10</v>
      </c>
      <c r="Z253" s="17">
        <f t="array" ref="Z253">_xlfn.IFS(AA253="oz",_xlfn.IFS(R253="oz",Q253,R253="fl oz",Q253*1.04,R253="ml",Q253*0.0338),AA253="fl oz",_xlfn.IFS(R253="oz",Q253/1.04,R253="fl oz",Q253,R253="ml",Q253*0.0338/1.04),AA253="ml",_xlfn.IFS(R253="oz",Q253/0.0338,R253="fl oz",Q253*1.04/0.0338,R253="ml",Q253))</f>
        <v>10</v>
      </c>
      <c r="AA253" s="9" t="str">
        <f>_xlfn.XLOOKUP($E253,'Copy of Raw Data'!$E:$E,'Copy of Raw Data'!AA:AA,"ERROR",0,1)</f>
        <v>oz</v>
      </c>
      <c r="AB253" s="9"/>
      <c r="AC253" s="9"/>
      <c r="AD253" s="9"/>
      <c r="AE253" s="9"/>
      <c r="AF253" s="9"/>
    </row>
    <row r="254" hidden="1" spans="1:32">
      <c r="A254" s="9" t="str">
        <f>_xlfn.XLOOKUP($E254,'Copy of Raw Data'!$E:$E,'Copy of Raw Data'!A:A,"ERROR",0,1)</f>
        <v>US</v>
      </c>
      <c r="B254" s="9" t="str">
        <f>_xlfn.XLOOKUP($E254,'Copy of Raw Data'!$E:$E,'Copy of Raw Data'!B:B,"ERROR",0,1)</f>
        <v>Hair Mousses</v>
      </c>
      <c r="C254" s="9" t="str">
        <f>_xlfn.XLOOKUP($E254,'Copy of Raw Data'!$E:$E,'Copy of Raw Data'!C:C,"ERROR",0,1)</f>
        <v>Dolahair</v>
      </c>
      <c r="D254" s="9" t="str">
        <f>_xlfn.XLOOKUP($E254,'Copy of Raw Data'!$E:$E,'Copy of Raw Data'!D:D,"ERROR",0,1)</f>
        <v>www.amazon.com/dp/B0C5LLJLLS</v>
      </c>
      <c r="E254" s="9" t="s">
        <v>915</v>
      </c>
      <c r="F254" s="9" t="str">
        <f>_xlfn.XLOOKUP($E254,'Copy of Raw Data'!$E:$E,'Copy of Raw Data'!F:F,"ERROR",0,1)</f>
        <v>Dolahair Lace Tint Spray For Wigs Melt, Wig Mousse Spray Foam Melting Hair Mousse For Lace Front Wig Lace Melting Spray Lace Tint Foam Mousse With 2 Lace Melting Band Lace Glue Wig Kit Bleach</v>
      </c>
      <c r="G254" s="9">
        <f>_xlfn.XLOOKUP($E254,'Copy of Raw Data'!$E:$E,'Copy of Raw Data'!G:G,"ERROR",0,1)</f>
        <v>86</v>
      </c>
      <c r="H254" s="9">
        <f>_xlfn.XLOOKUP($E254,'Copy of Raw Data'!$E:$E,'Copy of Raw Data'!H:H,"ERROR",0,1)</f>
        <v>1368.52</v>
      </c>
      <c r="I254" s="9">
        <f>_xlfn.XLOOKUP($E254,'Copy of Raw Data'!$E:$E,'Copy of Raw Data'!I:I,"ERROR",0,1)</f>
        <v>5.72543448701242e-5</v>
      </c>
      <c r="J254" s="9" t="str">
        <f>_xlfn.XLOOKUP($E254,'Copy of Raw Data'!$E:$E,'Copy of Raw Data'!J:J,"ERROR",0,1)</f>
        <v>No</v>
      </c>
      <c r="K254" s="15"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15 to 20</v>
      </c>
      <c r="L254" s="9">
        <f>_xlfn.XLOOKUP($E254,'Copy of Raw Data'!$E:$E,'Copy of Raw Data'!L:L,"ERROR",0,1)</f>
        <v>15.99</v>
      </c>
      <c r="M254" s="15"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15 to 20</v>
      </c>
      <c r="N254" s="9">
        <f>_xlfn.XLOOKUP($E254,'Copy of Raw Data'!$E:$E,'Copy of Raw Data'!N:N,"ERROR",0,1)</f>
        <v>15.99</v>
      </c>
      <c r="O254" s="15"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No Discount</v>
      </c>
      <c r="P254" s="16">
        <f t="shared" si="15"/>
        <v>0</v>
      </c>
      <c r="Q254" s="9">
        <f>_xlfn.XLOOKUP($E254,'Copy of Raw Data'!$E:$E,'Copy of Raw Data'!Q:Q,"ERROR",0,1)</f>
        <v>0</v>
      </c>
      <c r="R254" s="9">
        <f>_xlfn.XLOOKUP($E254,'Copy of Raw Data'!$E:$E,'Copy of Raw Data'!R:R,"ERROR",0,1)</f>
        <v>0</v>
      </c>
      <c r="S254" s="17" t="e">
        <f t="shared" si="18"/>
        <v>#N/A</v>
      </c>
      <c r="T254" s="9" t="e">
        <f t="array" ref="T254">_xlfn.IFS(AND(S254&gt;0,S254&lt;=0.05),"0 to 0.05",AND(S254&gt;0.05,S254&lt;=0.1),"0.05 to 0.1",AND(S254&gt;0.1,S254&lt;=0.2),"0.1 to 0.2",AND(S254&gt;0.2,S254&lt;=0.3),"0.2 to 0.3",AND(S254&gt;0.3,S254&lt;=0.4),"0.3 to 0.4",AND(S254&gt;0.4,S254&lt;=0.5),"0.4 to 0.5",AND(S254&gt;0.5,S254&lt;=0.75),"0.5 to 0.75",AND(S254&gt;0.75,S254&lt;=1),"0.75 to 1",AND(S254&gt;1,S254&lt;=2),"1 to 2",AND(S254&gt;2,S254&lt;=3),"2 to 3",AND(S254&gt;3,S254&lt;=4),"3 to 4",AND(S254&gt;4,S254&lt;=5),"4 to 5",AND(S254&gt;5,S254&lt;=10),"5 to 10",S254&gt;10,"10+")</f>
        <v>#N/A</v>
      </c>
      <c r="U254" s="17" t="e">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#N/A</v>
      </c>
      <c r="V254" s="17" t="e">
        <f t="shared" si="16"/>
        <v>#N/A</v>
      </c>
      <c r="W254" s="17" t="e">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#N/A</v>
      </c>
      <c r="X254" s="17" t="e">
        <f t="shared" si="17"/>
        <v>#N/A</v>
      </c>
      <c r="Y254" s="9" t="e">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#N/A</v>
      </c>
      <c r="Z254" s="17" t="e">
        <f t="array" ref="Z254">_xlfn.IFS(AA254="oz",_xlfn.IFS(R254="oz",Q254,R254="fl oz",Q254*1.04,R254="ml",Q254*0.0338),AA254="fl oz",_xlfn.IFS(R254="oz",Q254/1.04,R254="fl oz",Q254,R254="ml",Q254*0.0338/1.04),AA254="ml",_xlfn.IFS(R254="oz",Q254/0.0338,R254="fl oz",Q254*1.04/0.0338,R254="ml",Q254))</f>
        <v>#N/A</v>
      </c>
      <c r="AA254" s="9" t="str">
        <f>_xlfn.XLOOKUP($E254,'Copy of Raw Data'!$E:$E,'Copy of Raw Data'!AA:AA,"ERROR",0,1)</f>
        <v>oz</v>
      </c>
      <c r="AB254" s="9"/>
      <c r="AC254" s="9"/>
      <c r="AD254" s="9"/>
      <c r="AE254" s="9"/>
      <c r="AF254" s="9"/>
    </row>
    <row r="255" hidden="1" spans="1:32">
      <c r="A255" s="9" t="str">
        <f>_xlfn.XLOOKUP($E255,'Copy of Raw Data'!$E:$E,'Copy of Raw Data'!A:A,"ERROR",0,1)</f>
        <v>US</v>
      </c>
      <c r="B255" s="9" t="str">
        <f>_xlfn.XLOOKUP($E255,'Copy of Raw Data'!$E:$E,'Copy of Raw Data'!B:B,"ERROR",0,1)</f>
        <v>Hair Mousses</v>
      </c>
      <c r="C255" s="9" t="str">
        <f>_xlfn.XLOOKUP($E255,'Copy of Raw Data'!$E:$E,'Copy of Raw Data'!C:C,"ERROR",0,1)</f>
        <v>herbal essences</v>
      </c>
      <c r="D255" s="9" t="str">
        <f>_xlfn.XLOOKUP($E255,'Copy of Raw Data'!$E:$E,'Copy of Raw Data'!D:D,"ERROR",0,1)</f>
        <v>www.amazon.com/dp/B00G3AE3UY</v>
      </c>
      <c r="E255" s="9" t="s">
        <v>918</v>
      </c>
      <c r="F255" s="9" t="str">
        <f>_xlfn.XLOOKUP($E255,'Copy of Raw Data'!$E:$E,'Copy of Raw Data'!F:F,"ERROR",0,1)</f>
        <v>Herbal Essences Body Envy Va-Va-volumizing Hairspray, 17 Fluid Ounce</v>
      </c>
      <c r="G255" s="9">
        <f>_xlfn.XLOOKUP($E255,'Copy of Raw Data'!$E:$E,'Copy of Raw Data'!G:G,"ERROR",0,1)</f>
        <v>142</v>
      </c>
      <c r="H255" s="9">
        <f>_xlfn.XLOOKUP($E255,'Copy of Raw Data'!$E:$E,'Copy of Raw Data'!H:H,"ERROR",0,1)</f>
        <v>1346.7</v>
      </c>
      <c r="I255" s="9">
        <f>_xlfn.XLOOKUP($E255,'Copy of Raw Data'!$E:$E,'Copy of Raw Data'!I:I,"ERROR",0,1)</f>
        <v>5.70230657165685e-5</v>
      </c>
      <c r="J255" s="9" t="str">
        <f>_xlfn.XLOOKUP($E255,'Copy of Raw Data'!$E:$E,'Copy of Raw Data'!J:J,"ERROR",0,1)</f>
        <v>No</v>
      </c>
      <c r="K255" s="15"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5 to 10</v>
      </c>
      <c r="L255" s="9">
        <f>_xlfn.XLOOKUP($E255,'Copy of Raw Data'!$E:$E,'Copy of Raw Data'!L:L,"ERROR",0,1)</f>
        <v>9.42</v>
      </c>
      <c r="M255" s="15"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10 to 15</v>
      </c>
      <c r="N255" s="9">
        <f>_xlfn.XLOOKUP($E255,'Copy of Raw Data'!$E:$E,'Copy of Raw Data'!N:N,"ERROR",0,1)</f>
        <v>12.41</v>
      </c>
      <c r="O255" s="15"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20% to 25%</v>
      </c>
      <c r="P255" s="16">
        <f t="shared" si="15"/>
        <v>0.240934730056406</v>
      </c>
      <c r="Q255" s="9">
        <f>_xlfn.XLOOKUP($E255,'Copy of Raw Data'!$E:$E,'Copy of Raw Data'!Q:Q,"ERROR",0,1)</f>
        <v>17</v>
      </c>
      <c r="R255" s="9" t="str">
        <f>_xlfn.XLOOKUP($E255,'Copy of Raw Data'!$E:$E,'Copy of Raw Data'!R:R,"ERROR",0,1)</f>
        <v>fl oz</v>
      </c>
      <c r="S255" s="17">
        <f t="shared" si="18"/>
        <v>0.532805429864253</v>
      </c>
      <c r="T255" s="9" t="str">
        <f t="array" ref="T255">_xlfn.IFS(AND(S255&gt;0,S255&lt;=0.05),"0 to 0.05",AND(S255&gt;0.05,S255&lt;=0.1),"0.05 to 0.1",AND(S255&gt;0.1,S255&lt;=0.2),"0.1 to 0.2",AND(S255&gt;0.2,S255&lt;=0.3),"0.2 to 0.3",AND(S255&gt;0.3,S255&lt;=0.4),"0.3 to 0.4",AND(S255&gt;0.4,S255&lt;=0.5),"0.4 to 0.5",AND(S255&gt;0.5,S255&lt;=0.75),"0.5 to 0.75",AND(S255&gt;0.75,S255&lt;=1),"0.75 to 1",AND(S255&gt;1,S255&lt;=2),"1 to 2",AND(S255&gt;2,S255&lt;=3),"2 to 3",AND(S255&gt;3,S255&lt;=4),"3 to 4",AND(S255&gt;4,S255&lt;=5),"4 to 5",AND(S255&gt;5,S255&lt;=10),"5 to 10",S255&gt;10,"10+")</f>
        <v>0.5 to 0.75</v>
      </c>
      <c r="U255" s="17"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 to 0.05</v>
      </c>
      <c r="V255" s="17">
        <f t="shared" si="16"/>
        <v>0.0237376759189407</v>
      </c>
      <c r="W255" s="17"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 to 0.05</v>
      </c>
      <c r="X255" s="17">
        <f t="shared" si="17"/>
        <v>0.0180184453792443</v>
      </c>
      <c r="Y255" s="9"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15 to 20</v>
      </c>
      <c r="Z255" s="17">
        <f t="array" ref="Z255">_xlfn.IFS(AA255="oz",_xlfn.IFS(R255="oz",Q255,R255="fl oz",Q255*1.04,R255="ml",Q255*0.0338),AA255="fl oz",_xlfn.IFS(R255="oz",Q255/1.04,R255="fl oz",Q255,R255="ml",Q255*0.0338/1.04),AA255="ml",_xlfn.IFS(R255="oz",Q255/0.0338,R255="fl oz",Q255*1.04/0.0338,R255="ml",Q255))</f>
        <v>17.68</v>
      </c>
      <c r="AA255" s="9" t="str">
        <f>_xlfn.XLOOKUP($E255,'Copy of Raw Data'!$E:$E,'Copy of Raw Data'!AA:AA,"ERROR",0,1)</f>
        <v>oz</v>
      </c>
      <c r="AB255" s="9"/>
      <c r="AC255" s="9"/>
      <c r="AD255" s="9"/>
      <c r="AE255" s="9"/>
      <c r="AF255" s="9"/>
    </row>
    <row r="256" hidden="1" spans="1:32">
      <c r="A256" s="9" t="str">
        <f>_xlfn.XLOOKUP($E256,'Copy of Raw Data'!$E:$E,'Copy of Raw Data'!A:A,"ERROR",0,1)</f>
        <v>US</v>
      </c>
      <c r="B256" s="9" t="str">
        <f>_xlfn.XLOOKUP($E256,'Copy of Raw Data'!$E:$E,'Copy of Raw Data'!B:B,"ERROR",0,1)</f>
        <v>Hair Mousses</v>
      </c>
      <c r="C256" s="9" t="str">
        <f>_xlfn.XLOOKUP($E256,'Copy of Raw Data'!$E:$E,'Copy of Raw Data'!C:C,"ERROR",0,1)</f>
        <v>Wet n Wavy</v>
      </c>
      <c r="D256" s="9" t="str">
        <f>_xlfn.XLOOKUP($E256,'Copy of Raw Data'!$E:$E,'Copy of Raw Data'!D:D,"ERROR",0,1)</f>
        <v>www.amazon.com/dp/B004VTV88O</v>
      </c>
      <c r="E256" s="9" t="s">
        <v>922</v>
      </c>
      <c r="F256" s="9" t="str">
        <f>_xlfn.XLOOKUP($E256,'Copy of Raw Data'!$E:$E,'Copy of Raw Data'!F:F,"ERROR",0,1)</f>
        <v>Wet N Wavy Curl Foam Mousse, 8 Ounce</v>
      </c>
      <c r="G256" s="9">
        <f>_xlfn.XLOOKUP($E256,'Copy of Raw Data'!$E:$E,'Copy of Raw Data'!G:G,"ERROR",0,1)</f>
        <v>146</v>
      </c>
      <c r="H256" s="9">
        <f>_xlfn.XLOOKUP($E256,'Copy of Raw Data'!$E:$E,'Copy of Raw Data'!H:H,"ERROR",0,1)</f>
        <v>1341.26</v>
      </c>
      <c r="I256" s="9">
        <f>_xlfn.XLOOKUP($E256,'Copy of Raw Data'!$E:$E,'Copy of Raw Data'!I:I,"ERROR",0,1)</f>
        <v>5.58254308350126e-5</v>
      </c>
      <c r="J256" s="9" t="str">
        <f>_xlfn.XLOOKUP($E256,'Copy of Raw Data'!$E:$E,'Copy of Raw Data'!J:J,"ERROR",0,1)</f>
        <v>No</v>
      </c>
      <c r="K256" s="15"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5 to 10</v>
      </c>
      <c r="L256" s="9">
        <f>_xlfn.XLOOKUP($E256,'Copy of Raw Data'!$E:$E,'Copy of Raw Data'!L:L,"ERROR",0,1)</f>
        <v>9.37</v>
      </c>
      <c r="M256" s="15"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5 to 10</v>
      </c>
      <c r="N256" s="9">
        <f>_xlfn.XLOOKUP($E256,'Copy of Raw Data'!$E:$E,'Copy of Raw Data'!N:N,"ERROR",0,1)</f>
        <v>9.5</v>
      </c>
      <c r="O256" s="15"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0% to 2%</v>
      </c>
      <c r="P256" s="16">
        <f t="shared" si="15"/>
        <v>0.0136842105263159</v>
      </c>
      <c r="Q256" s="9">
        <f>_xlfn.XLOOKUP($E256,'Copy of Raw Data'!$E:$E,'Copy of Raw Data'!Q:Q,"ERROR",0,1)</f>
        <v>236.59</v>
      </c>
      <c r="R256" s="9" t="str">
        <f>_xlfn.XLOOKUP($E256,'Copy of Raw Data'!$E:$E,'Copy of Raw Data'!R:R,"ERROR",0,1)</f>
        <v>ml</v>
      </c>
      <c r="S256" s="17">
        <f t="shared" si="18"/>
        <v>1.17172718589646</v>
      </c>
      <c r="T256" s="9" t="str">
        <f t="array" ref="T256">_xlfn.IFS(AND(S256&gt;0,S256&lt;=0.05),"0 to 0.05",AND(S256&gt;0.05,S256&lt;=0.1),"0.05 to 0.1",AND(S256&gt;0.1,S256&lt;=0.2),"0.1 to 0.2",AND(S256&gt;0.2,S256&lt;=0.3),"0.2 to 0.3",AND(S256&gt;0.3,S256&lt;=0.4),"0.3 to 0.4",AND(S256&gt;0.4,S256&lt;=0.5),"0.4 to 0.5",AND(S256&gt;0.5,S256&lt;=0.75),"0.5 to 0.75",AND(S256&gt;0.75,S256&lt;=1),"0.75 to 1",AND(S256&gt;1,S256&lt;=2),"1 to 2",AND(S256&gt;2,S256&lt;=3),"2 to 3",AND(S256&gt;3,S256&lt;=4),"3 to 4",AND(S256&gt;4,S256&lt;=5),"4 to 5",AND(S256&gt;5,S256&lt;=10),"5 to 10",S256&gt;10,"10+")</f>
        <v>1 to 2</v>
      </c>
      <c r="U256" s="17"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 to 0.05</v>
      </c>
      <c r="V256" s="17">
        <f t="shared" si="16"/>
        <v>0.0401753062700426</v>
      </c>
      <c r="W256" s="17"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 to 0.05</v>
      </c>
      <c r="X256" s="17">
        <f t="shared" si="17"/>
        <v>0.0396255389210841</v>
      </c>
      <c r="Y256" s="9"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6 to 8</v>
      </c>
      <c r="Z256" s="17">
        <f t="array" ref="Z256">_xlfn.IFS(AA256="oz",_xlfn.IFS(R256="oz",Q256,R256="fl oz",Q256*1.04,R256="ml",Q256*0.0338),AA256="fl oz",_xlfn.IFS(R256="oz",Q256/1.04,R256="fl oz",Q256,R256="ml",Q256*0.0338/1.04),AA256="ml",_xlfn.IFS(R256="oz",Q256/0.0338,R256="fl oz",Q256*1.04/0.0338,R256="ml",Q256))</f>
        <v>7.996742</v>
      </c>
      <c r="AA256" s="9" t="str">
        <f>_xlfn.XLOOKUP($E256,'Copy of Raw Data'!$E:$E,'Copy of Raw Data'!AA:AA,"ERROR",0,1)</f>
        <v>oz</v>
      </c>
      <c r="AB256" s="9"/>
      <c r="AC256" s="9"/>
      <c r="AD256" s="9"/>
      <c r="AE256" s="9"/>
      <c r="AF256" s="9"/>
    </row>
    <row r="257" hidden="1" spans="1:32">
      <c r="A257" s="9" t="str">
        <f>_xlfn.XLOOKUP($E257,'Copy of Raw Data'!$E:$E,'Copy of Raw Data'!A:A,"ERROR",0,1)</f>
        <v>US</v>
      </c>
      <c r="B257" s="9" t="str">
        <f>_xlfn.XLOOKUP($E257,'Copy of Raw Data'!$E:$E,'Copy of Raw Data'!B:B,"ERROR",0,1)</f>
        <v>Hair Mousses</v>
      </c>
      <c r="C257" s="9" t="str">
        <f>_xlfn.XLOOKUP($E257,'Copy of Raw Data'!$E:$E,'Copy of Raw Data'!C:C,"ERROR",0,1)</f>
        <v>aunt jackie's</v>
      </c>
      <c r="D257" s="9" t="str">
        <f>_xlfn.XLOOKUP($E257,'Copy of Raw Data'!$E:$E,'Copy of Raw Data'!D:D,"ERROR",0,1)</f>
        <v>www.amazon.com/dp/B07V3GCCM5</v>
      </c>
      <c r="E257" s="9" t="s">
        <v>925</v>
      </c>
      <c r="F257" s="9" t="str">
        <f>_xlfn.XLOOKUP($E257,'Copy of Raw Data'!$E:$E,'Copy of Raw Data'!F:F,"ERROR",0,1)</f>
        <v>Aunt Jackie's Grapeseed Style and Shine Recipes Rescued Thirst Quenching Hair Recovery Conditioner Repair Treatment, Seals in Moisture, 15 oz</v>
      </c>
      <c r="G257" s="9">
        <f>_xlfn.XLOOKUP($E257,'Copy of Raw Data'!$E:$E,'Copy of Raw Data'!G:G,"ERROR",0,1)</f>
        <v>136</v>
      </c>
      <c r="H257" s="9">
        <f>_xlfn.XLOOKUP($E257,'Copy of Raw Data'!$E:$E,'Copy of Raw Data'!H:H,"ERROR",0,1)</f>
        <v>1313.09</v>
      </c>
      <c r="I257" s="9">
        <f>_xlfn.XLOOKUP($E257,'Copy of Raw Data'!$E:$E,'Copy of Raw Data'!I:I,"ERROR",0,1)</f>
        <v>5.57310485333777e-5</v>
      </c>
      <c r="J257" s="9" t="str">
        <f>_xlfn.XLOOKUP($E257,'Copy of Raw Data'!$E:$E,'Copy of Raw Data'!J:J,"ERROR",0,1)</f>
        <v>No</v>
      </c>
      <c r="K257" s="15"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 to 10</v>
      </c>
      <c r="L257" s="9">
        <f>_xlfn.XLOOKUP($E257,'Copy of Raw Data'!$E:$E,'Copy of Raw Data'!L:L,"ERROR",0,1)</f>
        <v>9.66</v>
      </c>
      <c r="M257" s="15"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 to 10</v>
      </c>
      <c r="N257" s="9">
        <f>_xlfn.XLOOKUP($E257,'Copy of Raw Data'!$E:$E,'Copy of Raw Data'!N:N,"ERROR",0,1)</f>
        <v>9.66</v>
      </c>
      <c r="O257" s="15"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No Discount</v>
      </c>
      <c r="P257" s="16">
        <f t="shared" si="15"/>
        <v>0</v>
      </c>
      <c r="Q257" s="9">
        <f>_xlfn.XLOOKUP($E257,'Copy of Raw Data'!$E:$E,'Copy of Raw Data'!Q:Q,"ERROR",0,1)</f>
        <v>15</v>
      </c>
      <c r="R257" s="9" t="str">
        <f>_xlfn.XLOOKUP($E257,'Copy of Raw Data'!$E:$E,'Copy of Raw Data'!R:R,"ERROR",0,1)</f>
        <v>oz</v>
      </c>
      <c r="S257" s="17">
        <f t="shared" si="18"/>
        <v>0.644</v>
      </c>
      <c r="T257" s="9" t="str">
        <f t="array" ref="T257">_xlfn.IFS(AND(S257&gt;0,S257&lt;=0.05),"0 to 0.05",AND(S257&gt;0.05,S257&lt;=0.1),"0.05 to 0.1",AND(S257&gt;0.1,S257&lt;=0.2),"0.1 to 0.2",AND(S257&gt;0.2,S257&lt;=0.3),"0.2 to 0.3",AND(S257&gt;0.3,S257&lt;=0.4),"0.3 to 0.4",AND(S257&gt;0.4,S257&lt;=0.5),"0.4 to 0.5",AND(S257&gt;0.5,S257&lt;=0.75),"0.5 to 0.75",AND(S257&gt;0.75,S257&lt;=1),"0.75 to 1",AND(S257&gt;1,S257&lt;=2),"1 to 2",AND(S257&gt;2,S257&lt;=3),"2 to 3",AND(S257&gt;3,S257&lt;=4),"3 to 4",AND(S257&gt;4,S257&lt;=5),"4 to 5",AND(S257&gt;5,S257&lt;=10),"5 to 10",S257&gt;10,"10+")</f>
        <v>0.5 to 0.75</v>
      </c>
      <c r="U257" s="17"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 to 0.05</v>
      </c>
      <c r="V257" s="17">
        <f t="shared" si="16"/>
        <v>0.021778829895164</v>
      </c>
      <c r="W257" s="17"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 to 0.05</v>
      </c>
      <c r="X257" s="17">
        <f t="shared" si="17"/>
        <v>0.021778829895164</v>
      </c>
      <c r="Y257" s="9"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10 to 15</v>
      </c>
      <c r="Z257" s="17">
        <f t="array" ref="Z257">_xlfn.IFS(AA257="oz",_xlfn.IFS(R257="oz",Q257,R257="fl oz",Q257*1.04,R257="ml",Q257*0.0338),AA257="fl oz",_xlfn.IFS(R257="oz",Q257/1.04,R257="fl oz",Q257,R257="ml",Q257*0.0338/1.04),AA257="ml",_xlfn.IFS(R257="oz",Q257/0.0338,R257="fl oz",Q257*1.04/0.0338,R257="ml",Q257))</f>
        <v>15</v>
      </c>
      <c r="AA257" s="9" t="str">
        <f>_xlfn.XLOOKUP($E257,'Copy of Raw Data'!$E:$E,'Copy of Raw Data'!AA:AA,"ERROR",0,1)</f>
        <v>oz</v>
      </c>
      <c r="AB257" s="9"/>
      <c r="AC257" s="9"/>
      <c r="AD257" s="9"/>
      <c r="AE257" s="9"/>
      <c r="AF257" s="9"/>
    </row>
    <row r="258" hidden="1" spans="1:32">
      <c r="A258" s="9" t="str">
        <f>_xlfn.XLOOKUP($E258,'Copy of Raw Data'!$E:$E,'Copy of Raw Data'!A:A,"ERROR",0,1)</f>
        <v>US</v>
      </c>
      <c r="B258" s="9" t="str">
        <f>_xlfn.XLOOKUP($E258,'Copy of Raw Data'!$E:$E,'Copy of Raw Data'!B:B,"ERROR",0,1)</f>
        <v>Hair Mousses</v>
      </c>
      <c r="C258" s="9" t="str">
        <f>_xlfn.XLOOKUP($E258,'Copy of Raw Data'!$E:$E,'Copy of Raw Data'!C:C,"ERROR",0,1)</f>
        <v>Dolahair</v>
      </c>
      <c r="D258" s="9" t="str">
        <f>_xlfn.XLOOKUP($E258,'Copy of Raw Data'!$E:$E,'Copy of Raw Data'!D:D,"ERROR",0,1)</f>
        <v>www.amazon.com/dp/B0C7PXLDXG</v>
      </c>
      <c r="E258" s="9" t="s">
        <v>928</v>
      </c>
      <c r="F258" s="9" t="str">
        <f>_xlfn.XLOOKUP($E258,'Copy of Raw Data'!$E:$E,'Copy of Raw Data'!F:F,"ERROR",0,1)</f>
        <v>Dolahair Braid Mousse Foam Hair Mousse for Braids Locks Box Braids Curly Hair Setting Mousse for Braids Styling Mousse for Natural Hair Babyhair Edge Setting Mousse (3.4 Fl Oz)</v>
      </c>
      <c r="G258" s="9">
        <f>_xlfn.XLOOKUP($E258,'Copy of Raw Data'!$E:$E,'Copy of Raw Data'!G:G,"ERROR",0,1)</f>
        <v>188</v>
      </c>
      <c r="H258" s="9">
        <f>_xlfn.XLOOKUP($E258,'Copy of Raw Data'!$E:$E,'Copy of Raw Data'!H:H,"ERROR",0,1)</f>
        <v>1310.87</v>
      </c>
      <c r="I258" s="9">
        <f>_xlfn.XLOOKUP($E258,'Copy of Raw Data'!$E:$E,'Copy of Raw Data'!I:I,"ERROR",0,1)</f>
        <v>5.28676935716172e-5</v>
      </c>
      <c r="J258" s="9" t="str">
        <f>_xlfn.XLOOKUP($E258,'Copy of Raw Data'!$E:$E,'Copy of Raw Data'!J:J,"ERROR",0,1)</f>
        <v>No</v>
      </c>
      <c r="K258" s="15"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 to 10</v>
      </c>
      <c r="L258" s="9">
        <f>_xlfn.XLOOKUP($E258,'Copy of Raw Data'!$E:$E,'Copy of Raw Data'!L:L,"ERROR",0,1)</f>
        <v>6.99</v>
      </c>
      <c r="M258" s="15"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5 to 10</v>
      </c>
      <c r="N258" s="9">
        <f>_xlfn.XLOOKUP($E258,'Copy of Raw Data'!$E:$E,'Copy of Raw Data'!N:N,"ERROR",0,1)</f>
        <v>7.73</v>
      </c>
      <c r="O258" s="15"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8% to 10%</v>
      </c>
      <c r="P258" s="16">
        <f t="shared" si="15"/>
        <v>0.0957309184993532</v>
      </c>
      <c r="Q258" s="9">
        <f>_xlfn.XLOOKUP($E258,'Copy of Raw Data'!$E:$E,'Copy of Raw Data'!Q:Q,"ERROR",0,1)</f>
        <v>3.4</v>
      </c>
      <c r="R258" s="9" t="str">
        <f>_xlfn.XLOOKUP($E258,'Copy of Raw Data'!$E:$E,'Copy of Raw Data'!R:R,"ERROR",0,1)</f>
        <v>fl oz</v>
      </c>
      <c r="S258" s="17">
        <f t="shared" si="18"/>
        <v>1.97680995475113</v>
      </c>
      <c r="T258" s="9" t="str">
        <f t="array" ref="T258">_xlfn.IFS(AND(S258&gt;0,S258&lt;=0.05),"0 to 0.05",AND(S258&gt;0.05,S258&lt;=0.1),"0.05 to 0.1",AND(S258&gt;0.1,S258&lt;=0.2),"0.1 to 0.2",AND(S258&gt;0.2,S258&lt;=0.3),"0.2 to 0.3",AND(S258&gt;0.3,S258&lt;=0.4),"0.3 to 0.4",AND(S258&gt;0.4,S258&lt;=0.5),"0.4 to 0.5",AND(S258&gt;0.5,S258&lt;=0.75),"0.5 to 0.75",AND(S258&gt;0.75,S258&lt;=1),"0.75 to 1",AND(S258&gt;1,S258&lt;=2),"1 to 2",AND(S258&gt;2,S258&lt;=3),"2 to 3",AND(S258&gt;3,S258&lt;=4),"3 to 4",AND(S258&gt;4,S258&lt;=5),"4 to 5",AND(S258&gt;5,S258&lt;=10),"5 to 10",S258&gt;10,"10+")</f>
        <v>1 to 2</v>
      </c>
      <c r="U258" s="17"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0.05 to 0.1</v>
      </c>
      <c r="V258" s="17">
        <f t="shared" si="16"/>
        <v>0.0739291840666445</v>
      </c>
      <c r="W258" s="17"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0.05 to 0.1</v>
      </c>
      <c r="X258" s="17">
        <f t="shared" si="17"/>
        <v>0.0668518753720369</v>
      </c>
      <c r="Y258" s="9"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2 to 4</v>
      </c>
      <c r="Z258" s="17">
        <f t="array" ref="Z258">_xlfn.IFS(AA258="oz",_xlfn.IFS(R258="oz",Q258,R258="fl oz",Q258*1.04,R258="ml",Q258*0.0338),AA258="fl oz",_xlfn.IFS(R258="oz",Q258/1.04,R258="fl oz",Q258,R258="ml",Q258*0.0338/1.04),AA258="ml",_xlfn.IFS(R258="oz",Q258/0.0338,R258="fl oz",Q258*1.04/0.0338,R258="ml",Q258))</f>
        <v>3.536</v>
      </c>
      <c r="AA258" s="9" t="str">
        <f>_xlfn.XLOOKUP($E258,'Copy of Raw Data'!$E:$E,'Copy of Raw Data'!AA:AA,"ERROR",0,1)</f>
        <v>oz</v>
      </c>
      <c r="AB258" s="9"/>
      <c r="AC258" s="9"/>
      <c r="AD258" s="9"/>
      <c r="AE258" s="9"/>
      <c r="AF258" s="9"/>
    </row>
    <row r="259" hidden="1" spans="1:32">
      <c r="A259" s="9" t="str">
        <f>_xlfn.XLOOKUP($E259,'Copy of Raw Data'!$E:$E,'Copy of Raw Data'!A:A,"ERROR",0,1)</f>
        <v>US</v>
      </c>
      <c r="B259" s="9" t="str">
        <f>_xlfn.XLOOKUP($E259,'Copy of Raw Data'!$E:$E,'Copy of Raw Data'!B:B,"ERROR",0,1)</f>
        <v>Hair Mousses</v>
      </c>
      <c r="C259" s="9" t="str">
        <f>_xlfn.XLOOKUP($E259,'Copy of Raw Data'!$E:$E,'Copy of Raw Data'!C:C,"ERROR",0,1)</f>
        <v>herbal essences</v>
      </c>
      <c r="D259" s="9" t="str">
        <f>_xlfn.XLOOKUP($E259,'Copy of Raw Data'!$E:$E,'Copy of Raw Data'!D:D,"ERROR",0,1)</f>
        <v>www.amazon.com/dp/B078YGG9Z6</v>
      </c>
      <c r="E259" s="9" t="s">
        <v>931</v>
      </c>
      <c r="F259" s="9" t="str">
        <f>_xlfn.XLOOKUP($E259,'Copy of Raw Data'!$E:$E,'Copy of Raw Data'!F:F,"ERROR",0,1)</f>
        <v>He Mopusse Totally Twisted 6.8oz</v>
      </c>
      <c r="G259" s="9">
        <f>_xlfn.XLOOKUP($E259,'Copy of Raw Data'!$E:$E,'Copy of Raw Data'!G:G,"ERROR",0,1)</f>
        <v>33</v>
      </c>
      <c r="H259" s="9">
        <f>_xlfn.XLOOKUP($E259,'Copy of Raw Data'!$E:$E,'Copy of Raw Data'!H:H,"ERROR",0,1)</f>
        <v>1243.52</v>
      </c>
      <c r="I259" s="9">
        <f>_xlfn.XLOOKUP($E259,'Copy of Raw Data'!$E:$E,'Copy of Raw Data'!I:I,"ERROR",0,1)</f>
        <v>5.17533872086218e-5</v>
      </c>
      <c r="J259" s="9" t="str">
        <f>_xlfn.XLOOKUP($E259,'Copy of Raw Data'!$E:$E,'Copy of Raw Data'!J:J,"ERROR",0,1)</f>
        <v>No</v>
      </c>
      <c r="K259" s="15"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30 to 40</v>
      </c>
      <c r="L259" s="9">
        <f>_xlfn.XLOOKUP($E259,'Copy of Raw Data'!$E:$E,'Copy of Raw Data'!L:L,"ERROR",0,1)</f>
        <v>38</v>
      </c>
      <c r="M259" s="15"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30 to 40</v>
      </c>
      <c r="N259" s="9">
        <f>_xlfn.XLOOKUP($E259,'Copy of Raw Data'!$E:$E,'Copy of Raw Data'!N:N,"ERROR",0,1)</f>
        <v>38</v>
      </c>
      <c r="O259" s="15"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No Discount</v>
      </c>
      <c r="P259" s="16">
        <f t="shared" si="15"/>
        <v>0</v>
      </c>
      <c r="Q259" s="9">
        <f>_xlfn.XLOOKUP($E259,'Copy of Raw Data'!$E:$E,'Copy of Raw Data'!Q:Q,"ERROR",0,1)</f>
        <v>6.8</v>
      </c>
      <c r="R259" s="9" t="str">
        <f>_xlfn.XLOOKUP($E259,'Copy of Raw Data'!$E:$E,'Copy of Raw Data'!R:R,"ERROR",0,1)</f>
        <v>oz</v>
      </c>
      <c r="S259" s="17">
        <f t="shared" si="18"/>
        <v>5.58823529411765</v>
      </c>
      <c r="T259" s="9" t="str">
        <f t="array" ref="T259">_xlfn.IFS(AND(S259&gt;0,S259&lt;=0.05),"0 to 0.05",AND(S259&gt;0.05,S259&lt;=0.1),"0.05 to 0.1",AND(S259&gt;0.1,S259&lt;=0.2),"0.1 to 0.2",AND(S259&gt;0.2,S259&lt;=0.3),"0.2 to 0.3",AND(S259&gt;0.3,S259&lt;=0.4),"0.3 to 0.4",AND(S259&gt;0.4,S259&lt;=0.5),"0.4 to 0.5",AND(S259&gt;0.5,S259&lt;=0.75),"0.5 to 0.75",AND(S259&gt;0.75,S259&lt;=1),"0.75 to 1",AND(S259&gt;1,S259&lt;=2),"1 to 2",AND(S259&gt;2,S259&lt;=3),"2 to 3",AND(S259&gt;3,S259&lt;=4),"3 to 4",AND(S259&gt;4,S259&lt;=5),"4 to 5",AND(S259&gt;5,S259&lt;=10),"5 to 10",S259&gt;10,"10+")</f>
        <v>5 to 10</v>
      </c>
      <c r="U259" s="17"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0.1 to 0.2</v>
      </c>
      <c r="V259" s="17">
        <f t="shared" si="16"/>
        <v>0.18898327000736</v>
      </c>
      <c r="W259" s="17"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0.1 to 0.2</v>
      </c>
      <c r="X259" s="17">
        <f t="shared" si="17"/>
        <v>0.18898327000736</v>
      </c>
      <c r="Y259" s="9"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6 to 8</v>
      </c>
      <c r="Z259" s="17">
        <f t="array" ref="Z259">_xlfn.IFS(AA259="oz",_xlfn.IFS(R259="oz",Q259,R259="fl oz",Q259*1.04,R259="ml",Q259*0.0338),AA259="fl oz",_xlfn.IFS(R259="oz",Q259/1.04,R259="fl oz",Q259,R259="ml",Q259*0.0338/1.04),AA259="ml",_xlfn.IFS(R259="oz",Q259/0.0338,R259="fl oz",Q259*1.04/0.0338,R259="ml",Q259))</f>
        <v>6.8</v>
      </c>
      <c r="AA259" s="9" t="str">
        <f>_xlfn.XLOOKUP($E259,'Copy of Raw Data'!$E:$E,'Copy of Raw Data'!AA:AA,"ERROR",0,1)</f>
        <v>oz</v>
      </c>
      <c r="AB259" s="9"/>
      <c r="AC259" s="9"/>
      <c r="AD259" s="9"/>
      <c r="AE259" s="9"/>
      <c r="AF259" s="9"/>
    </row>
    <row r="260" hidden="1" spans="1:32">
      <c r="A260" s="9" t="str">
        <f>_xlfn.XLOOKUP($E260,'Copy of Raw Data'!$E:$E,'Copy of Raw Data'!A:A,"ERROR",0,1)</f>
        <v>US</v>
      </c>
      <c r="B260" s="9" t="str">
        <f>_xlfn.XLOOKUP($E260,'Copy of Raw Data'!$E:$E,'Copy of Raw Data'!B:B,"ERROR",0,1)</f>
        <v>Hair Mousses</v>
      </c>
      <c r="C260" s="9" t="str">
        <f>_xlfn.XLOOKUP($E260,'Copy of Raw Data'!$E:$E,'Copy of Raw Data'!C:C,"ERROR",0,1)</f>
        <v>Scruples</v>
      </c>
      <c r="D260" s="9" t="str">
        <f>_xlfn.XLOOKUP($E260,'Copy of Raw Data'!$E:$E,'Copy of Raw Data'!D:D,"ERROR",0,1)</f>
        <v>www.amazon.com/dp/B00HQXV76U</v>
      </c>
      <c r="E260" s="9" t="s">
        <v>935</v>
      </c>
      <c r="F260" s="9" t="str">
        <f>_xlfn.XLOOKUP($E260,'Copy of Raw Data'!$E:$E,'Copy of Raw Data'!F:F,"ERROR",0,1)</f>
        <v>Scruples Creme Parfait Volumizing Foam - Rich &amp; Weightless Styling Foam for Ultimate Smoothing Control, Hydration and Frizz-Free Hold - Alcohol-Free Volume Hair Mousse for Fine to Thick Hair (8.5 oz)</v>
      </c>
      <c r="G260" s="9">
        <f>_xlfn.XLOOKUP($E260,'Copy of Raw Data'!$E:$E,'Copy of Raw Data'!G:G,"ERROR",0,1)</f>
        <v>62</v>
      </c>
      <c r="H260" s="9">
        <f>_xlfn.XLOOKUP($E260,'Copy of Raw Data'!$E:$E,'Copy of Raw Data'!H:H,"ERROR",0,1)</f>
        <v>1217.31</v>
      </c>
      <c r="I260" s="9">
        <f>_xlfn.XLOOKUP($E260,'Copy of Raw Data'!$E:$E,'Copy of Raw Data'!I:I,"ERROR",0,1)</f>
        <v>5.01986301046636e-5</v>
      </c>
      <c r="J260" s="9" t="str">
        <f>_xlfn.XLOOKUP($E260,'Copy of Raw Data'!$E:$E,'Copy of Raw Data'!J:J,"ERROR",0,1)</f>
        <v>No</v>
      </c>
      <c r="K260" s="15"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15 to 20</v>
      </c>
      <c r="L260" s="9">
        <f>_xlfn.XLOOKUP($E260,'Copy of Raw Data'!$E:$E,'Copy of Raw Data'!L:L,"ERROR",0,1)</f>
        <v>19.64</v>
      </c>
      <c r="M260" s="15"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20 to 30</v>
      </c>
      <c r="N260" s="9">
        <f>_xlfn.XLOOKUP($E260,'Copy of Raw Data'!$E:$E,'Copy of Raw Data'!N:N,"ERROR",0,1)</f>
        <v>24.58</v>
      </c>
      <c r="O260" s="15"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20% to 25%</v>
      </c>
      <c r="P260" s="16">
        <f t="shared" si="15"/>
        <v>0.200976403580146</v>
      </c>
      <c r="Q260" s="9">
        <f>_xlfn.XLOOKUP($E260,'Copy of Raw Data'!$E:$E,'Copy of Raw Data'!Q:Q,"ERROR",0,1)</f>
        <v>8.5</v>
      </c>
      <c r="R260" s="9" t="str">
        <f>_xlfn.XLOOKUP($E260,'Copy of Raw Data'!$E:$E,'Copy of Raw Data'!R:R,"ERROR",0,1)</f>
        <v>oz</v>
      </c>
      <c r="S260" s="17">
        <f t="shared" si="18"/>
        <v>2.31058823529412</v>
      </c>
      <c r="T260" s="9" t="str">
        <f t="array" ref="T260">_xlfn.IFS(AND(S260&gt;0,S260&lt;=0.05),"0 to 0.05",AND(S260&gt;0.05,S260&lt;=0.1),"0.05 to 0.1",AND(S260&gt;0.1,S260&lt;=0.2),"0.1 to 0.2",AND(S260&gt;0.2,S260&lt;=0.3),"0.2 to 0.3",AND(S260&gt;0.3,S260&lt;=0.4),"0.3 to 0.4",AND(S260&gt;0.4,S260&lt;=0.5),"0.4 to 0.5",AND(S260&gt;0.5,S260&lt;=0.75),"0.5 to 0.75",AND(S260&gt;0.75,S260&lt;=1),"0.75 to 1",AND(S260&gt;1,S260&lt;=2),"1 to 2",AND(S260&gt;2,S260&lt;=3),"2 to 3",AND(S260&gt;3,S260&lt;=4),"3 to 4",AND(S260&gt;4,S260&lt;=5),"4 to 5",AND(S260&gt;5,S260&lt;=10),"5 to 10",S260&gt;10,"10+")</f>
        <v>2 to 3</v>
      </c>
      <c r="U260" s="17"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0.05 to 0.1</v>
      </c>
      <c r="V260" s="17">
        <f t="shared" si="16"/>
        <v>0.0977938689848614</v>
      </c>
      <c r="W260" s="17"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0.05 to 0.1</v>
      </c>
      <c r="X260" s="17">
        <f t="shared" si="17"/>
        <v>0.078139608904096</v>
      </c>
      <c r="Y260" s="9"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8 to 10</v>
      </c>
      <c r="Z260" s="17">
        <f t="array" ref="Z260">_xlfn.IFS(AA260="oz",_xlfn.IFS(R260="oz",Q260,R260="fl oz",Q260*1.04,R260="ml",Q260*0.0338),AA260="fl oz",_xlfn.IFS(R260="oz",Q260/1.04,R260="fl oz",Q260,R260="ml",Q260*0.0338/1.04),AA260="ml",_xlfn.IFS(R260="oz",Q260/0.0338,R260="fl oz",Q260*1.04/0.0338,R260="ml",Q260))</f>
        <v>8.5</v>
      </c>
      <c r="AA260" s="9" t="str">
        <f>_xlfn.XLOOKUP($E260,'Copy of Raw Data'!$E:$E,'Copy of Raw Data'!AA:AA,"ERROR",0,1)</f>
        <v>oz</v>
      </c>
      <c r="AB260" s="9"/>
      <c r="AC260" s="9"/>
      <c r="AD260" s="9"/>
      <c r="AE260" s="9"/>
      <c r="AF260" s="9"/>
    </row>
    <row r="261" hidden="1" spans="1:32">
      <c r="A261" s="9" t="str">
        <f>_xlfn.XLOOKUP($E261,'Copy of Raw Data'!$E:$E,'Copy of Raw Data'!A:A,"ERROR",0,1)</f>
        <v>US</v>
      </c>
      <c r="B261" s="9" t="str">
        <f>_xlfn.XLOOKUP($E261,'Copy of Raw Data'!$E:$E,'Copy of Raw Data'!B:B,"ERROR",0,1)</f>
        <v>Hair Mousses</v>
      </c>
      <c r="C261" s="9" t="str">
        <f>_xlfn.XLOOKUP($E261,'Copy of Raw Data'!$E:$E,'Copy of Raw Data'!C:C,"ERROR",0,1)</f>
        <v>aphogee</v>
      </c>
      <c r="D261" s="9" t="str">
        <f>_xlfn.XLOOKUP($E261,'Copy of Raw Data'!$E:$E,'Copy of Raw Data'!D:D,"ERROR",0,1)</f>
        <v>www.amazon.com/dp/B00GAAQGNO</v>
      </c>
      <c r="E261" s="9" t="s">
        <v>939</v>
      </c>
      <c r="F261" s="9" t="str">
        <f>_xlfn.XLOOKUP($E261,'Copy of Raw Data'!$E:$E,'Copy of Raw Data'!F:F,"ERROR",0,1)</f>
        <v>Aphogee Curlific Curl Definer, 8 Fl Oz</v>
      </c>
      <c r="G261" s="9">
        <f>_xlfn.XLOOKUP($E261,'Copy of Raw Data'!$E:$E,'Copy of Raw Data'!G:G,"ERROR",0,1)</f>
        <v>118</v>
      </c>
      <c r="H261" s="9">
        <f>_xlfn.XLOOKUP($E261,'Copy of Raw Data'!$E:$E,'Copy of Raw Data'!H:H,"ERROR",0,1)</f>
        <v>1180.74</v>
      </c>
      <c r="I261" s="9">
        <f>_xlfn.XLOOKUP($E261,'Copy of Raw Data'!$E:$E,'Copy of Raw Data'!I:I,"ERROR",0,1)</f>
        <v>4.89346725246615e-5</v>
      </c>
      <c r="J261" s="9" t="str">
        <f>_xlfn.XLOOKUP($E261,'Copy of Raw Data'!$E:$E,'Copy of Raw Data'!J:J,"ERROR",0,1)</f>
        <v>No</v>
      </c>
      <c r="K261" s="15"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 to 10</v>
      </c>
      <c r="L261" s="9">
        <f>_xlfn.XLOOKUP($E261,'Copy of Raw Data'!$E:$E,'Copy of Raw Data'!L:L,"ERROR",0,1)</f>
        <v>9.98</v>
      </c>
      <c r="M261" s="15"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 to 10</v>
      </c>
      <c r="N261" s="9">
        <f>_xlfn.XLOOKUP($E261,'Copy of Raw Data'!$E:$E,'Copy of Raw Data'!N:N,"ERROR",0,1)</f>
        <v>9.98</v>
      </c>
      <c r="O261" s="15"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No Discount</v>
      </c>
      <c r="P261" s="16">
        <f t="shared" ref="P261:P315" si="19">(N261-L261)/N261</f>
        <v>0</v>
      </c>
      <c r="Q261" s="9">
        <f>_xlfn.XLOOKUP($E261,'Copy of Raw Data'!$E:$E,'Copy of Raw Data'!Q:Q,"ERROR",0,1)</f>
        <v>8</v>
      </c>
      <c r="R261" s="9" t="str">
        <f>_xlfn.XLOOKUP($E261,'Copy of Raw Data'!$E:$E,'Copy of Raw Data'!R:R,"ERROR",0,1)</f>
        <v>fl oz</v>
      </c>
      <c r="S261" s="17">
        <f t="shared" si="18"/>
        <v>1.19951923076923</v>
      </c>
      <c r="T261" s="9" t="str">
        <f t="array" ref="T261">_xlfn.IFS(AND(S261&gt;0,S261&lt;=0.05),"0 to 0.05",AND(S261&gt;0.05,S261&lt;=0.1),"0.05 to 0.1",AND(S261&gt;0.1,S261&lt;=0.2),"0.1 to 0.2",AND(S261&gt;0.2,S261&lt;=0.3),"0.2 to 0.3",AND(S261&gt;0.3,S261&lt;=0.4),"0.3 to 0.4",AND(S261&gt;0.4,S261&lt;=0.5),"0.4 to 0.5",AND(S261&gt;0.5,S261&lt;=0.75),"0.5 to 0.75",AND(S261&gt;0.75,S261&lt;=1),"0.75 to 1",AND(S261&gt;1,S261&lt;=2),"1 to 2",AND(S261&gt;2,S261&lt;=3),"2 to 3",AND(S261&gt;3,S261&lt;=4),"3 to 4",AND(S261&gt;4,S261&lt;=5),"4 to 5",AND(S261&gt;5,S261&lt;=10),"5 to 10",S261&gt;10,"10+")</f>
        <v>1 to 2</v>
      </c>
      <c r="U261" s="17"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 to 0.05</v>
      </c>
      <c r="V261" s="17">
        <f t="shared" ref="V261:V315" si="20">N261/($Z261*29.57)</f>
        <v>0.0405654119299706</v>
      </c>
      <c r="W261" s="17"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 to 0.05</v>
      </c>
      <c r="X261" s="17">
        <f t="shared" ref="X261:X315" si="21">L261/($Z261*29.57)</f>
        <v>0.0405654119299706</v>
      </c>
      <c r="Y261" s="9"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8 to 10</v>
      </c>
      <c r="Z261" s="17">
        <f t="array" ref="Z261">_xlfn.IFS(AA261="oz",_xlfn.IFS(R261="oz",Q261,R261="fl oz",Q261*1.04,R261="ml",Q261*0.0338),AA261="fl oz",_xlfn.IFS(R261="oz",Q261/1.04,R261="fl oz",Q261,R261="ml",Q261*0.0338/1.04),AA261="ml",_xlfn.IFS(R261="oz",Q261/0.0338,R261="fl oz",Q261*1.04/0.0338,R261="ml",Q261))</f>
        <v>8.32</v>
      </c>
      <c r="AA261" s="9" t="str">
        <f>_xlfn.XLOOKUP($E261,'Copy of Raw Data'!$E:$E,'Copy of Raw Data'!AA:AA,"ERROR",0,1)</f>
        <v>oz</v>
      </c>
      <c r="AB261" s="9"/>
      <c r="AC261" s="9"/>
      <c r="AD261" s="9"/>
      <c r="AE261" s="9"/>
      <c r="AF261" s="9"/>
    </row>
    <row r="262" hidden="1" spans="1:32">
      <c r="A262" s="9" t="str">
        <f>_xlfn.XLOOKUP($E262,'Copy of Raw Data'!$E:$E,'Copy of Raw Data'!A:A,"ERROR",0,1)</f>
        <v>US</v>
      </c>
      <c r="B262" s="9" t="str">
        <f>_xlfn.XLOOKUP($E262,'Copy of Raw Data'!$E:$E,'Copy of Raw Data'!B:B,"ERROR",0,1)</f>
        <v>Hair Mousses</v>
      </c>
      <c r="C262" s="9" t="str">
        <f>_xlfn.XLOOKUP($E262,'Copy of Raw Data'!$E:$E,'Copy of Raw Data'!C:C,"ERROR",0,1)</f>
        <v>xgbyr</v>
      </c>
      <c r="D262" s="9" t="str">
        <f>_xlfn.XLOOKUP($E262,'Copy of Raw Data'!$E:$E,'Copy of Raw Data'!D:D,"ERROR",0,1)</f>
        <v>www.amazon.com/dp/B0CCVT6FQZ</v>
      </c>
      <c r="E262" s="9" t="s">
        <v>943</v>
      </c>
      <c r="F262" s="9" t="str">
        <f>_xlfn.XLOOKUP($E262,'Copy of Raw Data'!$E:$E,'Copy of Raw Data'!F:F,"ERROR",0,1)</f>
        <v>Beeswax Hair Removal Mousse, Smoothsweep Beeswax Hair Removal Mousse, Beeswax Hair Removal Mousse, Gentle Beeswax Hair Removal Mousse (2 PCS)</v>
      </c>
      <c r="G262" s="9">
        <f>_xlfn.XLOOKUP($E262,'Copy of Raw Data'!$E:$E,'Copy of Raw Data'!G:G,"ERROR",0,1)</f>
        <v>120</v>
      </c>
      <c r="H262" s="9">
        <f>_xlfn.XLOOKUP($E262,'Copy of Raw Data'!$E:$E,'Copy of Raw Data'!H:H,"ERROR",0,1)</f>
        <v>1151.01</v>
      </c>
      <c r="I262" s="9">
        <f>_xlfn.XLOOKUP($E262,'Copy of Raw Data'!$E:$E,'Copy of Raw Data'!I:I,"ERROR",0,1)</f>
        <v>4.75657040054531e-5</v>
      </c>
      <c r="J262" s="9" t="str">
        <f>_xlfn.XLOOKUP($E262,'Copy of Raw Data'!$E:$E,'Copy of Raw Data'!J:J,"ERROR",0,1)</f>
        <v>No</v>
      </c>
      <c r="K262" s="15"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 to 10</v>
      </c>
      <c r="L262" s="9">
        <f>_xlfn.XLOOKUP($E262,'Copy of Raw Data'!$E:$E,'Copy of Raw Data'!L:L,"ERROR",0,1)</f>
        <v>9.64</v>
      </c>
      <c r="M262" s="15"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 to 10</v>
      </c>
      <c r="N262" s="9">
        <f>_xlfn.XLOOKUP($E262,'Copy of Raw Data'!$E:$E,'Copy of Raw Data'!N:N,"ERROR",0,1)</f>
        <v>9.98</v>
      </c>
      <c r="O262" s="15"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2% to 4%</v>
      </c>
      <c r="P262" s="16">
        <f t="shared" si="19"/>
        <v>0.0340681362725451</v>
      </c>
      <c r="Q262" s="9">
        <f>_xlfn.XLOOKUP($E262,'Copy of Raw Data'!$E:$E,'Copy of Raw Data'!Q:Q,"ERROR",0,1)</f>
        <v>0</v>
      </c>
      <c r="R262" s="9">
        <f>_xlfn.XLOOKUP($E262,'Copy of Raw Data'!$E:$E,'Copy of Raw Data'!R:R,"ERROR",0,1)</f>
        <v>0</v>
      </c>
      <c r="S262" s="17" t="e">
        <f t="shared" si="18"/>
        <v>#N/A</v>
      </c>
      <c r="T262" s="9" t="e">
        <f t="array" ref="T262">_xlfn.IFS(AND(S262&gt;0,S262&lt;=0.05),"0 to 0.05",AND(S262&gt;0.05,S262&lt;=0.1),"0.05 to 0.1",AND(S262&gt;0.1,S262&lt;=0.2),"0.1 to 0.2",AND(S262&gt;0.2,S262&lt;=0.3),"0.2 to 0.3",AND(S262&gt;0.3,S262&lt;=0.4),"0.3 to 0.4",AND(S262&gt;0.4,S262&lt;=0.5),"0.4 to 0.5",AND(S262&gt;0.5,S262&lt;=0.75),"0.5 to 0.75",AND(S262&gt;0.75,S262&lt;=1),"0.75 to 1",AND(S262&gt;1,S262&lt;=2),"1 to 2",AND(S262&gt;2,S262&lt;=3),"2 to 3",AND(S262&gt;3,S262&lt;=4),"3 to 4",AND(S262&gt;4,S262&lt;=5),"4 to 5",AND(S262&gt;5,S262&lt;=10),"5 to 10",S262&gt;10,"10+")</f>
        <v>#N/A</v>
      </c>
      <c r="U262" s="17" t="e">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#N/A</v>
      </c>
      <c r="V262" s="17" t="e">
        <f t="shared" si="20"/>
        <v>#N/A</v>
      </c>
      <c r="W262" s="17" t="e">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#N/A</v>
      </c>
      <c r="X262" s="17" t="e">
        <f t="shared" si="21"/>
        <v>#N/A</v>
      </c>
      <c r="Y262" s="9" t="e">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#N/A</v>
      </c>
      <c r="Z262" s="17" t="e">
        <f t="array" ref="Z262">_xlfn.IFS(AA262="oz",_xlfn.IFS(R262="oz",Q262,R262="fl oz",Q262*1.04,R262="ml",Q262*0.0338),AA262="fl oz",_xlfn.IFS(R262="oz",Q262/1.04,R262="fl oz",Q262,R262="ml",Q262*0.0338/1.04),AA262="ml",_xlfn.IFS(R262="oz",Q262/0.0338,R262="fl oz",Q262*1.04/0.0338,R262="ml",Q262))</f>
        <v>#N/A</v>
      </c>
      <c r="AA262" s="9" t="str">
        <f>_xlfn.XLOOKUP($E262,'Copy of Raw Data'!$E:$E,'Copy of Raw Data'!AA:AA,"ERROR",0,1)</f>
        <v>oz</v>
      </c>
      <c r="AB262" s="9"/>
      <c r="AC262" s="9"/>
      <c r="AD262" s="9"/>
      <c r="AE262" s="9"/>
      <c r="AF262" s="9"/>
    </row>
    <row r="263" hidden="1" spans="1:32">
      <c r="A263" s="9" t="str">
        <f>_xlfn.XLOOKUP($E263,'Copy of Raw Data'!$E:$E,'Copy of Raw Data'!A:A,"ERROR",0,1)</f>
        <v>US</v>
      </c>
      <c r="B263" s="9" t="str">
        <f>_xlfn.XLOOKUP($E263,'Copy of Raw Data'!$E:$E,'Copy of Raw Data'!B:B,"ERROR",0,1)</f>
        <v>Hair Mousses</v>
      </c>
      <c r="C263" s="9" t="str">
        <f>_xlfn.XLOOKUP($E263,'Copy of Raw Data'!$E:$E,'Copy of Raw Data'!C:C,"ERROR",0,1)</f>
        <v>Dolahair</v>
      </c>
      <c r="D263" s="9" t="str">
        <f>_xlfn.XLOOKUP($E263,'Copy of Raw Data'!$E:$E,'Copy of Raw Data'!D:D,"ERROR",0,1)</f>
        <v>www.amazon.com/dp/B0C84V5G9C</v>
      </c>
      <c r="E263" s="9" t="s">
        <v>946</v>
      </c>
      <c r="F263" s="9" t="str">
        <f>_xlfn.XLOOKUP($E263,'Copy of Raw Data'!$E:$E,'Copy of Raw Data'!F:F,"ERROR",0,1)</f>
        <v>Dolahair Braid Mousse Foam Hair Mousse for Braids Locks Box Braids Curly Hair Setting Mousse for Braids Styling Mousse for Natural Hair Babyhair Edge Setting Mousse (3.4 Fl Oz +edge brush+2 clips)</v>
      </c>
      <c r="G263" s="9">
        <f>_xlfn.XLOOKUP($E263,'Copy of Raw Data'!$E:$E,'Copy of Raw Data'!G:G,"ERROR",0,1)</f>
        <v>136</v>
      </c>
      <c r="H263" s="9">
        <f>_xlfn.XLOOKUP($E263,'Copy of Raw Data'!$E:$E,'Copy of Raw Data'!H:H,"ERROR",0,1)</f>
        <v>1118.81</v>
      </c>
      <c r="I263" s="9">
        <f>_xlfn.XLOOKUP($E263,'Copy of Raw Data'!$E:$E,'Copy of Raw Data'!I:I,"ERROR",0,1)</f>
        <v>4.7265976425937e-5</v>
      </c>
      <c r="J263" s="9" t="str">
        <f>_xlfn.XLOOKUP($E263,'Copy of Raw Data'!$E:$E,'Copy of Raw Data'!J:J,"ERROR",0,1)</f>
        <v>No</v>
      </c>
      <c r="K263" s="15"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 to 10</v>
      </c>
      <c r="L263" s="9">
        <f>_xlfn.XLOOKUP($E263,'Copy of Raw Data'!$E:$E,'Copy of Raw Data'!L:L,"ERROR",0,1)</f>
        <v>8.24</v>
      </c>
      <c r="M263" s="15"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 to 10</v>
      </c>
      <c r="N263" s="9">
        <f>_xlfn.XLOOKUP($E263,'Copy of Raw Data'!$E:$E,'Copy of Raw Data'!N:N,"ERROR",0,1)</f>
        <v>8.99</v>
      </c>
      <c r="O263" s="15"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8% to 10%</v>
      </c>
      <c r="P263" s="16">
        <f t="shared" si="19"/>
        <v>0.0834260289210234</v>
      </c>
      <c r="Q263" s="9">
        <f>_xlfn.XLOOKUP($E263,'Copy of Raw Data'!$E:$E,'Copy of Raw Data'!Q:Q,"ERROR",0,1)</f>
        <v>3.4</v>
      </c>
      <c r="R263" s="9" t="str">
        <f>_xlfn.XLOOKUP($E263,'Copy of Raw Data'!$E:$E,'Copy of Raw Data'!R:R,"ERROR",0,1)</f>
        <v>fl oz</v>
      </c>
      <c r="S263" s="17">
        <f t="shared" si="18"/>
        <v>2.33031674208145</v>
      </c>
      <c r="T263" s="9" t="str">
        <f t="array" ref="T263">_xlfn.IFS(AND(S263&gt;0,S263&lt;=0.05),"0 to 0.05",AND(S263&gt;0.05,S263&lt;=0.1),"0.05 to 0.1",AND(S263&gt;0.1,S263&lt;=0.2),"0.1 to 0.2",AND(S263&gt;0.2,S263&lt;=0.3),"0.2 to 0.3",AND(S263&gt;0.3,S263&lt;=0.4),"0.3 to 0.4",AND(S263&gt;0.4,S263&lt;=0.5),"0.4 to 0.5",AND(S263&gt;0.5,S263&lt;=0.75),"0.5 to 0.75",AND(S263&gt;0.75,S263&lt;=1),"0.75 to 1",AND(S263&gt;1,S263&lt;=2),"1 to 2",AND(S263&gt;2,S263&lt;=3),"2 to 3",AND(S263&gt;3,S263&lt;=4),"3 to 4",AND(S263&gt;4,S263&lt;=5),"4 to 5",AND(S263&gt;5,S263&lt;=10),"5 to 10",S263&gt;10,"10+")</f>
        <v>2 to 3</v>
      </c>
      <c r="U263" s="17"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7">
        <f t="shared" si="20"/>
        <v>0.0859797367088143</v>
      </c>
      <c r="W263" s="17"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7">
        <f t="shared" si="21"/>
        <v>0.0788067887075228</v>
      </c>
      <c r="Y263" s="9"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2 to 4</v>
      </c>
      <c r="Z263" s="17">
        <f t="array" ref="Z263">_xlfn.IFS(AA263="oz",_xlfn.IFS(R263="oz",Q263,R263="fl oz",Q263*1.04,R263="ml",Q263*0.0338),AA263="fl oz",_xlfn.IFS(R263="oz",Q263/1.04,R263="fl oz",Q263,R263="ml",Q263*0.0338/1.04),AA263="ml",_xlfn.IFS(R263="oz",Q263/0.0338,R263="fl oz",Q263*1.04/0.0338,R263="ml",Q263))</f>
        <v>3.536</v>
      </c>
      <c r="AA263" s="9" t="str">
        <f>_xlfn.XLOOKUP($E263,'Copy of Raw Data'!$E:$E,'Copy of Raw Data'!AA:AA,"ERROR",0,1)</f>
        <v>oz</v>
      </c>
      <c r="AB263" s="9"/>
      <c r="AC263" s="9"/>
      <c r="AD263" s="9"/>
      <c r="AE263" s="9"/>
      <c r="AF263" s="9"/>
    </row>
    <row r="264" hidden="1" spans="1:32">
      <c r="A264" s="9" t="str">
        <f>_xlfn.XLOOKUP($E264,'Copy of Raw Data'!$E:$E,'Copy of Raw Data'!A:A,"ERROR",0,1)</f>
        <v>US</v>
      </c>
      <c r="B264" s="9" t="str">
        <f>_xlfn.XLOOKUP($E264,'Copy of Raw Data'!$E:$E,'Copy of Raw Data'!B:B,"ERROR",0,1)</f>
        <v>Hair Mousses</v>
      </c>
      <c r="C264" s="9" t="str">
        <f>_xlfn.XLOOKUP($E264,'Copy of Raw Data'!$E:$E,'Copy of Raw Data'!C:C,"ERROR",0,1)</f>
        <v>L'Oreal Paris</v>
      </c>
      <c r="D264" s="9" t="str">
        <f>_xlfn.XLOOKUP($E264,'Copy of Raw Data'!$E:$E,'Copy of Raw Data'!D:D,"ERROR",0,1)</f>
        <v>www.amazon.com/dp/B00OMGLCCI</v>
      </c>
      <c r="E264" s="9" t="s">
        <v>949</v>
      </c>
      <c r="F264" s="9" t="str">
        <f>_xlfn.XLOOKUP($E264,'Copy of Raw Data'!$E:$E,'Copy of Raw Data'!F:F,"ERROR",0,1)</f>
        <v>Loreal Curve It Elastic Curl Mousse Pack of 2</v>
      </c>
      <c r="G264" s="9">
        <f>_xlfn.XLOOKUP($E264,'Copy of Raw Data'!$E:$E,'Copy of Raw Data'!G:G,"ERROR",0,1)</f>
        <v>86</v>
      </c>
      <c r="H264" s="9">
        <f>_xlfn.XLOOKUP($E264,'Copy of Raw Data'!$E:$E,'Copy of Raw Data'!H:H,"ERROR",0,1)</f>
        <v>1111.76</v>
      </c>
      <c r="I264" s="9">
        <f>_xlfn.XLOOKUP($E264,'Copy of Raw Data'!$E:$E,'Copy of Raw Data'!I:I,"ERROR",0,1)</f>
        <v>4.72608746799027e-5</v>
      </c>
      <c r="J264" s="9" t="str">
        <f>_xlfn.XLOOKUP($E264,'Copy of Raw Data'!$E:$E,'Copy of Raw Data'!J:J,"ERROR",0,1)</f>
        <v>No</v>
      </c>
      <c r="K264" s="15"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10 to 15</v>
      </c>
      <c r="L264" s="9">
        <f>_xlfn.XLOOKUP($E264,'Copy of Raw Data'!$E:$E,'Copy of Raw Data'!L:L,"ERROR",0,1)</f>
        <v>12.99</v>
      </c>
      <c r="M264" s="15"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10 to 15</v>
      </c>
      <c r="N264" s="9">
        <f>_xlfn.XLOOKUP($E264,'Copy of Raw Data'!$E:$E,'Copy of Raw Data'!N:N,"ERROR",0,1)</f>
        <v>12.99</v>
      </c>
      <c r="O264" s="15"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No Discount</v>
      </c>
      <c r="P264" s="16">
        <f t="shared" si="19"/>
        <v>0</v>
      </c>
      <c r="Q264" s="9">
        <f>_xlfn.XLOOKUP($E264,'Copy of Raw Data'!$E:$E,'Copy of Raw Data'!Q:Q,"ERROR",0,1)</f>
        <v>0</v>
      </c>
      <c r="R264" s="9">
        <f>_xlfn.XLOOKUP($E264,'Copy of Raw Data'!$E:$E,'Copy of Raw Data'!R:R,"ERROR",0,1)</f>
        <v>0</v>
      </c>
      <c r="S264" s="17" t="e">
        <f t="shared" si="18"/>
        <v>#N/A</v>
      </c>
      <c r="T264" s="9" t="e">
        <f t="array" ref="T264">_xlfn.IFS(AND(S264&gt;0,S264&lt;=0.05),"0 to 0.05",AND(S264&gt;0.05,S264&lt;=0.1),"0.05 to 0.1",AND(S264&gt;0.1,S264&lt;=0.2),"0.1 to 0.2",AND(S264&gt;0.2,S264&lt;=0.3),"0.2 to 0.3",AND(S264&gt;0.3,S264&lt;=0.4),"0.3 to 0.4",AND(S264&gt;0.4,S264&lt;=0.5),"0.4 to 0.5",AND(S264&gt;0.5,S264&lt;=0.75),"0.5 to 0.75",AND(S264&gt;0.75,S264&lt;=1),"0.75 to 1",AND(S264&gt;1,S264&lt;=2),"1 to 2",AND(S264&gt;2,S264&lt;=3),"2 to 3",AND(S264&gt;3,S264&lt;=4),"3 to 4",AND(S264&gt;4,S264&lt;=5),"4 to 5",AND(S264&gt;5,S264&lt;=10),"5 to 10",S264&gt;10,"10+")</f>
        <v>#N/A</v>
      </c>
      <c r="U264" s="17" t="e">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#N/A</v>
      </c>
      <c r="V264" s="17" t="e">
        <f t="shared" si="20"/>
        <v>#N/A</v>
      </c>
      <c r="W264" s="17" t="e">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#N/A</v>
      </c>
      <c r="X264" s="17" t="e">
        <f t="shared" si="21"/>
        <v>#N/A</v>
      </c>
      <c r="Y264" s="9" t="e">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#N/A</v>
      </c>
      <c r="Z264" s="17" t="e">
        <f t="array" ref="Z264">_xlfn.IFS(AA264="oz",_xlfn.IFS(R264="oz",Q264,R264="fl oz",Q264*1.04,R264="ml",Q264*0.0338),AA264="fl oz",_xlfn.IFS(R264="oz",Q264/1.04,R264="fl oz",Q264,R264="ml",Q264*0.0338/1.04),AA264="ml",_xlfn.IFS(R264="oz",Q264/0.0338,R264="fl oz",Q264*1.04/0.0338,R264="ml",Q264))</f>
        <v>#N/A</v>
      </c>
      <c r="AA264" s="9" t="str">
        <f>_xlfn.XLOOKUP($E264,'Copy of Raw Data'!$E:$E,'Copy of Raw Data'!AA:AA,"ERROR",0,1)</f>
        <v>oz</v>
      </c>
      <c r="AB264" s="9"/>
      <c r="AC264" s="9"/>
      <c r="AD264" s="9"/>
      <c r="AE264" s="9"/>
      <c r="AF264" s="9"/>
    </row>
    <row r="265" hidden="1" spans="1:32">
      <c r="A265" s="9" t="str">
        <f>_xlfn.XLOOKUP($E265,'Copy of Raw Data'!$E:$E,'Copy of Raw Data'!A:A,"ERROR",0,1)</f>
        <v>US</v>
      </c>
      <c r="B265" s="9" t="str">
        <f>_xlfn.XLOOKUP($E265,'Copy of Raw Data'!$E:$E,'Copy of Raw Data'!B:B,"ERROR",0,1)</f>
        <v>Hair Mousses</v>
      </c>
      <c r="C265" s="9" t="str">
        <f>_xlfn.XLOOKUP($E265,'Copy of Raw Data'!$E:$E,'Copy of Raw Data'!C:C,"ERROR",0,1)</f>
        <v>Herbal Essences</v>
      </c>
      <c r="D265" s="9" t="str">
        <f>_xlfn.XLOOKUP($E265,'Copy of Raw Data'!$E:$E,'Copy of Raw Data'!D:D,"ERROR",0,1)</f>
        <v>www.amazon.com/dp/B00E4MKM44</v>
      </c>
      <c r="E265" s="9" t="s">
        <v>952</v>
      </c>
      <c r="F265" s="9" t="str">
        <f>_xlfn.XLOOKUP($E265,'Copy of Raw Data'!$E:$E,'Copy of Raw Data'!F:F,"ERROR",0,1)</f>
        <v>Herbal Essences Hair Mousse - Set Me Up - Strong Hold (3) - Net Wt. 6.8 OZ (192 g) Per Can - Pack of 2 Cans</v>
      </c>
      <c r="G265" s="9">
        <f>_xlfn.XLOOKUP($E265,'Copy of Raw Data'!$E:$E,'Copy of Raw Data'!G:G,"ERROR",0,1)</f>
        <v>84</v>
      </c>
      <c r="H265" s="9">
        <f>_xlfn.XLOOKUP($E265,'Copy of Raw Data'!$E:$E,'Copy of Raw Data'!H:H,"ERROR",0,1)</f>
        <v>1111.64</v>
      </c>
      <c r="I265" s="9">
        <f>_xlfn.XLOOKUP($E265,'Copy of Raw Data'!$E:$E,'Copy of Raw Data'!I:I,"ERROR",0,1)</f>
        <v>4.6429290076309e-5</v>
      </c>
      <c r="J265" s="9" t="str">
        <f>_xlfn.XLOOKUP($E265,'Copy of Raw Data'!$E:$E,'Copy of Raw Data'!J:J,"ERROR",0,1)</f>
        <v>No</v>
      </c>
      <c r="K265" s="15"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10 to 15</v>
      </c>
      <c r="L265" s="9">
        <f>_xlfn.XLOOKUP($E265,'Copy of Raw Data'!$E:$E,'Copy of Raw Data'!L:L,"ERROR",0,1)</f>
        <v>13.45</v>
      </c>
      <c r="M265" s="15"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15 to 20</v>
      </c>
      <c r="N265" s="9">
        <f>_xlfn.XLOOKUP($E265,'Copy of Raw Data'!$E:$E,'Copy of Raw Data'!N:N,"ERROR",0,1)</f>
        <v>16.61</v>
      </c>
      <c r="O265" s="15"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15% to 20%</v>
      </c>
      <c r="P265" s="16">
        <f t="shared" si="19"/>
        <v>0.190246839253462</v>
      </c>
      <c r="Q265" s="9">
        <f>_xlfn.XLOOKUP($E265,'Copy of Raw Data'!$E:$E,'Copy of Raw Data'!Q:Q,"ERROR",0,1)</f>
        <v>13.6</v>
      </c>
      <c r="R265" s="9" t="str">
        <f>_xlfn.XLOOKUP($E265,'Copy of Raw Data'!$E:$E,'Copy of Raw Data'!R:R,"ERROR",0,1)</f>
        <v>oz</v>
      </c>
      <c r="S265" s="17">
        <f t="shared" si="18"/>
        <v>0.988970588235294</v>
      </c>
      <c r="T265" s="9" t="str">
        <f t="array" ref="T265">_xlfn.IFS(AND(S265&gt;0,S265&lt;=0.05),"0 to 0.05",AND(S265&gt;0.05,S265&lt;=0.1),"0.05 to 0.1",AND(S265&gt;0.1,S265&lt;=0.2),"0.1 to 0.2",AND(S265&gt;0.2,S265&lt;=0.3),"0.2 to 0.3",AND(S265&gt;0.3,S265&lt;=0.4),"0.3 to 0.4",AND(S265&gt;0.4,S265&lt;=0.5),"0.4 to 0.5",AND(S265&gt;0.5,S265&lt;=0.75),"0.5 to 0.75",AND(S265&gt;0.75,S265&lt;=1),"0.75 to 1",AND(S265&gt;1,S265&lt;=2),"1 to 2",AND(S265&gt;2,S265&lt;=3),"2 to 3",AND(S265&gt;3,S265&lt;=4),"3 to 4",AND(S265&gt;4,S265&lt;=5),"4 to 5",AND(S265&gt;5,S265&lt;=10),"5 to 10",S265&gt;10,"10+")</f>
        <v>0.75 to 1</v>
      </c>
      <c r="U265" s="17"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 to 0.05</v>
      </c>
      <c r="V265" s="17">
        <f t="shared" si="20"/>
        <v>0.0413027909845034</v>
      </c>
      <c r="W265" s="17"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 to 0.05</v>
      </c>
      <c r="X265" s="17">
        <f t="shared" si="21"/>
        <v>0.0334450655473552</v>
      </c>
      <c r="Y265" s="9"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10 to 15</v>
      </c>
      <c r="Z265" s="17">
        <f t="array" ref="Z265">_xlfn.IFS(AA265="oz",_xlfn.IFS(R265="oz",Q265,R265="fl oz",Q265*1.04,R265="ml",Q265*0.0338),AA265="fl oz",_xlfn.IFS(R265="oz",Q265/1.04,R265="fl oz",Q265,R265="ml",Q265*0.0338/1.04),AA265="ml",_xlfn.IFS(R265="oz",Q265/0.0338,R265="fl oz",Q265*1.04/0.0338,R265="ml",Q265))</f>
        <v>13.6</v>
      </c>
      <c r="AA265" s="9" t="str">
        <f>_xlfn.XLOOKUP($E265,'Copy of Raw Data'!$E:$E,'Copy of Raw Data'!AA:AA,"ERROR",0,1)</f>
        <v>oz</v>
      </c>
      <c r="AB265" s="9"/>
      <c r="AC265" s="9"/>
      <c r="AD265" s="9"/>
      <c r="AE265" s="9"/>
      <c r="AF265" s="9"/>
    </row>
    <row r="266" hidden="1" spans="1:32">
      <c r="A266" s="9" t="str">
        <f>_xlfn.XLOOKUP($E266,'Copy of Raw Data'!$E:$E,'Copy of Raw Data'!A:A,"ERROR",0,1)</f>
        <v>US</v>
      </c>
      <c r="B266" s="9" t="str">
        <f>_xlfn.XLOOKUP($E266,'Copy of Raw Data'!$E:$E,'Copy of Raw Data'!B:B,"ERROR",0,1)</f>
        <v>Hair Mousses</v>
      </c>
      <c r="C266" s="9" t="str">
        <f>_xlfn.XLOOKUP($E266,'Copy of Raw Data'!$E:$E,'Copy of Raw Data'!C:C,"ERROR",0,1)</f>
        <v>tigi</v>
      </c>
      <c r="D266" s="9" t="str">
        <f>_xlfn.XLOOKUP($E266,'Copy of Raw Data'!$E:$E,'Copy of Raw Data'!D:D,"ERROR",0,1)</f>
        <v>www.amazon.com/dp/B00LMB33RS</v>
      </c>
      <c r="E266" s="9" t="s">
        <v>955</v>
      </c>
      <c r="F266" s="9" t="str">
        <f>_xlfn.XLOOKUP($E266,'Copy of Raw Data'!$E:$E,'Copy of Raw Data'!F:F,"ERROR",0,1)</f>
        <v>TIGI Catwalk Strong Hold Mousse for Unisex (140617), Clear, 6.7 Ounce</v>
      </c>
      <c r="G266" s="9">
        <f>_xlfn.XLOOKUP($E266,'Copy of Raw Data'!$E:$E,'Copy of Raw Data'!G:G,"ERROR",0,1)</f>
        <v>37</v>
      </c>
      <c r="H266" s="9">
        <f>_xlfn.XLOOKUP($E266,'Copy of Raw Data'!$E:$E,'Copy of Raw Data'!H:H,"ERROR",0,1)</f>
        <v>1092.08</v>
      </c>
      <c r="I266" s="9">
        <f>_xlfn.XLOOKUP($E266,'Copy of Raw Data'!$E:$E,'Copy of Raw Data'!I:I,"ERROR",0,1)</f>
        <v>4.51181413454894e-5</v>
      </c>
      <c r="J266" s="9" t="str">
        <f>_xlfn.XLOOKUP($E266,'Copy of Raw Data'!$E:$E,'Copy of Raw Data'!J:J,"ERROR",0,1)</f>
        <v>No</v>
      </c>
      <c r="K266" s="15"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20 to 30</v>
      </c>
      <c r="L266" s="9">
        <f>_xlfn.XLOOKUP($E266,'Copy of Raw Data'!$E:$E,'Copy of Raw Data'!L:L,"ERROR",0,1)</f>
        <v>29.92</v>
      </c>
      <c r="M266" s="15"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20 to 30</v>
      </c>
      <c r="N266" s="9">
        <f>_xlfn.XLOOKUP($E266,'Copy of Raw Data'!$E:$E,'Copy of Raw Data'!N:N,"ERROR",0,1)</f>
        <v>29.92</v>
      </c>
      <c r="O266" s="15"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6">
        <f t="shared" si="19"/>
        <v>0</v>
      </c>
      <c r="Q266" s="9">
        <f>_xlfn.XLOOKUP($E266,'Copy of Raw Data'!$E:$E,'Copy of Raw Data'!Q:Q,"ERROR",0,1)</f>
        <v>6.7</v>
      </c>
      <c r="R266" s="9" t="str">
        <f>_xlfn.XLOOKUP($E266,'Copy of Raw Data'!$E:$E,'Copy of Raw Data'!R:R,"ERROR",0,1)</f>
        <v>oz</v>
      </c>
      <c r="S266" s="17">
        <f t="shared" si="18"/>
        <v>4.46567164179104</v>
      </c>
      <c r="T266" s="9" t="str">
        <f t="array" ref="T266">_xlfn.IFS(AND(S266&gt;0,S266&lt;=0.05),"0 to 0.05",AND(S266&gt;0.05,S266&lt;=0.1),"0.05 to 0.1",AND(S266&gt;0.1,S266&lt;=0.2),"0.1 to 0.2",AND(S266&gt;0.2,S266&lt;=0.3),"0.2 to 0.3",AND(S266&gt;0.3,S266&lt;=0.4),"0.3 to 0.4",AND(S266&gt;0.4,S266&lt;=0.5),"0.4 to 0.5",AND(S266&gt;0.5,S266&lt;=0.75),"0.5 to 0.75",AND(S266&gt;0.75,S266&lt;=1),"0.75 to 1",AND(S266&gt;1,S266&lt;=2),"1 to 2",AND(S266&gt;2,S266&lt;=3),"2 to 3",AND(S266&gt;3,S266&lt;=4),"3 to 4",AND(S266&gt;4,S266&lt;=5),"4 to 5",AND(S266&gt;5,S266&lt;=10),"5 to 10",S266&gt;10,"10+")</f>
        <v>4 to 5</v>
      </c>
      <c r="U266" s="17"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0.1 to 0.2</v>
      </c>
      <c r="V266" s="17">
        <f t="shared" si="20"/>
        <v>0.151020346357492</v>
      </c>
      <c r="W266" s="17"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0.1 to 0.2</v>
      </c>
      <c r="X266" s="17">
        <f t="shared" si="21"/>
        <v>0.151020346357492</v>
      </c>
      <c r="Y266" s="9"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17">
        <f t="array" ref="Z266">_xlfn.IFS(AA266="oz",_xlfn.IFS(R266="oz",Q266,R266="fl oz",Q266*1.04,R266="ml",Q266*0.0338),AA266="fl oz",_xlfn.IFS(R266="oz",Q266/1.04,R266="fl oz",Q266,R266="ml",Q266*0.0338/1.04),AA266="ml",_xlfn.IFS(R266="oz",Q266/0.0338,R266="fl oz",Q266*1.04/0.0338,R266="ml",Q266))</f>
        <v>6.7</v>
      </c>
      <c r="AA266" s="9" t="str">
        <f>_xlfn.XLOOKUP($E266,'Copy of Raw Data'!$E:$E,'Copy of Raw Data'!AA:AA,"ERROR",0,1)</f>
        <v>oz</v>
      </c>
      <c r="AB266" s="9"/>
      <c r="AC266" s="9"/>
      <c r="AD266" s="9"/>
      <c r="AE266" s="9"/>
      <c r="AF266" s="9"/>
    </row>
    <row r="267" hidden="1" spans="1:32">
      <c r="A267" s="9" t="str">
        <f>_xlfn.XLOOKUP($E267,'Copy of Raw Data'!$E:$E,'Copy of Raw Data'!A:A,"ERROR",0,1)</f>
        <v>US</v>
      </c>
      <c r="B267" s="9" t="str">
        <f>_xlfn.XLOOKUP($E267,'Copy of Raw Data'!$E:$E,'Copy of Raw Data'!B:B,"ERROR",0,1)</f>
        <v>Hair Mousses</v>
      </c>
      <c r="C267" s="9" t="str">
        <f>_xlfn.XLOOKUP($E267,'Copy of Raw Data'!$E:$E,'Copy of Raw Data'!C:C,"ERROR",0,1)</f>
        <v>Herbal Essences</v>
      </c>
      <c r="D267" s="9" t="str">
        <f>_xlfn.XLOOKUP($E267,'Copy of Raw Data'!$E:$E,'Copy of Raw Data'!D:D,"ERROR",0,1)</f>
        <v>www.amazon.com/dp/B004AI31O0</v>
      </c>
      <c r="E267" s="9" t="s">
        <v>958</v>
      </c>
      <c r="F267" s="9" t="str">
        <f>_xlfn.XLOOKUP($E267,'Copy of Raw Data'!$E:$E,'Copy of Raw Data'!F:F,"ERROR",0,1)</f>
        <v>Herbal Essences Tousle Me Softly Tousling Hair Mousse, 6.8 Ounce</v>
      </c>
      <c r="G267" s="9">
        <f>_xlfn.XLOOKUP($E267,'Copy of Raw Data'!$E:$E,'Copy of Raw Data'!G:G,"ERROR",0,1)</f>
        <v>155</v>
      </c>
      <c r="H267" s="9">
        <f>_xlfn.XLOOKUP($E267,'Copy of Raw Data'!$E:$E,'Copy of Raw Data'!H:H,"ERROR",0,1)</f>
        <v>1061.24</v>
      </c>
      <c r="I267" s="9">
        <f>_xlfn.XLOOKUP($E267,'Copy of Raw Data'!$E:$E,'Copy of Raw Data'!I:I,"ERROR",0,1)</f>
        <v>4.38779919136475e-5</v>
      </c>
      <c r="J267" s="9" t="str">
        <f>_xlfn.XLOOKUP($E267,'Copy of Raw Data'!$E:$E,'Copy of Raw Data'!J:J,"ERROR",0,1)</f>
        <v>No</v>
      </c>
      <c r="K267" s="15"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 to 10</v>
      </c>
      <c r="L267" s="9">
        <f>_xlfn.XLOOKUP($E267,'Copy of Raw Data'!$E:$E,'Copy of Raw Data'!L:L,"ERROR",0,1)</f>
        <v>6.86</v>
      </c>
      <c r="M267" s="15"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5 to 10</v>
      </c>
      <c r="N267" s="9">
        <f>_xlfn.XLOOKUP($E267,'Copy of Raw Data'!$E:$E,'Copy of Raw Data'!N:N,"ERROR",0,1)</f>
        <v>7.22</v>
      </c>
      <c r="O267" s="15"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4% to 6%</v>
      </c>
      <c r="P267" s="16">
        <f t="shared" si="19"/>
        <v>0.0498614958448753</v>
      </c>
      <c r="Q267" s="9">
        <f>_xlfn.XLOOKUP($E267,'Copy of Raw Data'!$E:$E,'Copy of Raw Data'!Q:Q,"ERROR",0,1)</f>
        <v>6.8</v>
      </c>
      <c r="R267" s="9" t="str">
        <f>_xlfn.XLOOKUP($E267,'Copy of Raw Data'!$E:$E,'Copy of Raw Data'!R:R,"ERROR",0,1)</f>
        <v>fl oz</v>
      </c>
      <c r="S267" s="17">
        <f t="shared" si="18"/>
        <v>0.970022624434389</v>
      </c>
      <c r="T267" s="9" t="str">
        <f t="array" ref="T267">_xlfn.IFS(AND(S267&gt;0,S267&lt;=0.05),"0 to 0.05",AND(S267&gt;0.05,S267&lt;=0.1),"0.05 to 0.1",AND(S267&gt;0.1,S267&lt;=0.2),"0.1 to 0.2",AND(S267&gt;0.2,S267&lt;=0.3),"0.2 to 0.3",AND(S267&gt;0.3,S267&lt;=0.4),"0.3 to 0.4",AND(S267&gt;0.4,S267&lt;=0.5),"0.4 to 0.5",AND(S267&gt;0.5,S267&lt;=0.75),"0.5 to 0.75",AND(S267&gt;0.75,S267&lt;=1),"0.75 to 1",AND(S267&gt;1,S267&lt;=2),"1 to 2",AND(S267&gt;2,S267&lt;=3),"2 to 3",AND(S267&gt;3,S267&lt;=4),"3 to 4",AND(S267&gt;4,S267&lt;=5),"4 to 5",AND(S267&gt;5,S267&lt;=10),"5 to 10",S267&gt;10,"10+")</f>
        <v>0.75 to 1</v>
      </c>
      <c r="U267" s="17"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 to 0.05</v>
      </c>
      <c r="V267" s="17">
        <f t="shared" si="20"/>
        <v>0.0345257897128831</v>
      </c>
      <c r="W267" s="17"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 to 0.05</v>
      </c>
      <c r="X267" s="17">
        <f t="shared" si="21"/>
        <v>0.0328042821925732</v>
      </c>
      <c r="Y267" s="9"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17">
        <f t="array" ref="Z267">_xlfn.IFS(AA267="oz",_xlfn.IFS(R267="oz",Q267,R267="fl oz",Q267*1.04,R267="ml",Q267*0.0338),AA267="fl oz",_xlfn.IFS(R267="oz",Q267/1.04,R267="fl oz",Q267,R267="ml",Q267*0.0338/1.04),AA267="ml",_xlfn.IFS(R267="oz",Q267/0.0338,R267="fl oz",Q267*1.04/0.0338,R267="ml",Q267))</f>
        <v>7.072</v>
      </c>
      <c r="AA267" s="9" t="str">
        <f>_xlfn.XLOOKUP($E267,'Copy of Raw Data'!$E:$E,'Copy of Raw Data'!AA:AA,"ERROR",0,1)</f>
        <v>oz</v>
      </c>
      <c r="AB267" s="9"/>
      <c r="AC267" s="9"/>
      <c r="AD267" s="9"/>
      <c r="AE267" s="9"/>
      <c r="AF267" s="9"/>
    </row>
    <row r="268" hidden="1" spans="1:32">
      <c r="A268" s="9" t="str">
        <f>_xlfn.XLOOKUP($E268,'Copy of Raw Data'!$E:$E,'Copy of Raw Data'!A:A,"ERROR",0,1)</f>
        <v>US</v>
      </c>
      <c r="B268" s="9" t="str">
        <f>_xlfn.XLOOKUP($E268,'Copy of Raw Data'!$E:$E,'Copy of Raw Data'!B:B,"ERROR",0,1)</f>
        <v>Hair Mousses</v>
      </c>
      <c r="C268" s="9" t="str">
        <f>_xlfn.XLOOKUP($E268,'Copy of Raw Data'!$E:$E,'Copy of Raw Data'!C:C,"ERROR",0,1)</f>
        <v>Miche Beauty</v>
      </c>
      <c r="D268" s="9" t="str">
        <f>_xlfn.XLOOKUP($E268,'Copy of Raw Data'!$E:$E,'Copy of Raw Data'!D:D,"ERROR",0,1)</f>
        <v>www.amazon.com/dp/B0BHXBRMLG</v>
      </c>
      <c r="E268" s="9" t="s">
        <v>962</v>
      </c>
      <c r="F268" s="9" t="str">
        <f>_xlfn.XLOOKUP($E268,'Copy of Raw Data'!$E:$E,'Copy of Raw Data'!F:F,"ERROR",0,1)</f>
        <v>Set Curl Defining Mousse 7.5 oz</v>
      </c>
      <c r="G268" s="9">
        <f>_xlfn.XLOOKUP($E268,'Copy of Raw Data'!$E:$E,'Copy of Raw Data'!G:G,"ERROR",0,1)</f>
        <v>52</v>
      </c>
      <c r="H268" s="9">
        <f>_xlfn.XLOOKUP($E268,'Copy of Raw Data'!$E:$E,'Copy of Raw Data'!H:H,"ERROR",0,1)</f>
        <v>1032.07</v>
      </c>
      <c r="I268" s="9">
        <f>_xlfn.XLOOKUP($E268,'Copy of Raw Data'!$E:$E,'Copy of Raw Data'!I:I,"ERROR",0,1)</f>
        <v>4.34775048499536e-5</v>
      </c>
      <c r="J268" s="9" t="str">
        <f>_xlfn.XLOOKUP($E268,'Copy of Raw Data'!$E:$E,'Copy of Raw Data'!J:J,"ERROR",0,1)</f>
        <v>No</v>
      </c>
      <c r="K268" s="15"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15 to 20</v>
      </c>
      <c r="L268" s="9">
        <f>_xlfn.XLOOKUP($E268,'Copy of Raw Data'!$E:$E,'Copy of Raw Data'!L:L,"ERROR",0,1)</f>
        <v>20</v>
      </c>
      <c r="M268" s="15"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15 to 20</v>
      </c>
      <c r="N268" s="9">
        <f>_xlfn.XLOOKUP($E268,'Copy of Raw Data'!$E:$E,'Copy of Raw Data'!N:N,"ERROR",0,1)</f>
        <v>20</v>
      </c>
      <c r="O268" s="15"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6">
        <f t="shared" si="19"/>
        <v>0</v>
      </c>
      <c r="Q268" s="9">
        <f>_xlfn.XLOOKUP($E268,'Copy of Raw Data'!$E:$E,'Copy of Raw Data'!Q:Q,"ERROR",0,1)</f>
        <v>7.5</v>
      </c>
      <c r="R268" s="9" t="str">
        <f>_xlfn.XLOOKUP($E268,'Copy of Raw Data'!$E:$E,'Copy of Raw Data'!R:R,"ERROR",0,1)</f>
        <v>oz</v>
      </c>
      <c r="S268" s="17">
        <f t="shared" si="18"/>
        <v>2.66666666666667</v>
      </c>
      <c r="T268" s="9" t="str">
        <f t="array" ref="T268">_xlfn.IFS(AND(S268&gt;0,S268&lt;=0.05),"0 to 0.05",AND(S268&gt;0.05,S268&lt;=0.1),"0.05 to 0.1",AND(S268&gt;0.1,S268&lt;=0.2),"0.1 to 0.2",AND(S268&gt;0.2,S268&lt;=0.3),"0.2 to 0.3",AND(S268&gt;0.3,S268&lt;=0.4),"0.3 to 0.4",AND(S268&gt;0.4,S268&lt;=0.5),"0.4 to 0.5",AND(S268&gt;0.5,S268&lt;=0.75),"0.5 to 0.75",AND(S268&gt;0.75,S268&lt;=1),"0.75 to 1",AND(S268&gt;1,S268&lt;=2),"1 to 2",AND(S268&gt;2,S268&lt;=3),"2 to 3",AND(S268&gt;3,S268&lt;=4),"3 to 4",AND(S268&gt;4,S268&lt;=5),"4 to 5",AND(S268&gt;5,S268&lt;=10),"5 to 10",S268&gt;10,"10+")</f>
        <v>2 to 3</v>
      </c>
      <c r="U268" s="17"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7">
        <f t="shared" si="20"/>
        <v>0.0901814902491264</v>
      </c>
      <c r="W268" s="17"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7">
        <f t="shared" si="21"/>
        <v>0.0901814902491264</v>
      </c>
      <c r="Y268" s="9"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17">
        <f t="array" ref="Z268">_xlfn.IFS(AA268="oz",_xlfn.IFS(R268="oz",Q268,R268="fl oz",Q268*1.04,R268="ml",Q268*0.0338),AA268="fl oz",_xlfn.IFS(R268="oz",Q268/1.04,R268="fl oz",Q268,R268="ml",Q268*0.0338/1.04),AA268="ml",_xlfn.IFS(R268="oz",Q268/0.0338,R268="fl oz",Q268*1.04/0.0338,R268="ml",Q268))</f>
        <v>7.5</v>
      </c>
      <c r="AA268" s="9" t="str">
        <f>_xlfn.XLOOKUP($E268,'Copy of Raw Data'!$E:$E,'Copy of Raw Data'!AA:AA,"ERROR",0,1)</f>
        <v>oz</v>
      </c>
      <c r="AB268" s="9"/>
      <c r="AC268" s="9"/>
      <c r="AD268" s="9"/>
      <c r="AE268" s="9"/>
      <c r="AF268" s="9"/>
    </row>
    <row r="269" hidden="1" spans="1:32">
      <c r="A269" s="9" t="str">
        <f>_xlfn.XLOOKUP($E269,'Copy of Raw Data'!$E:$E,'Copy of Raw Data'!A:A,"ERROR",0,1)</f>
        <v>US</v>
      </c>
      <c r="B269" s="9" t="str">
        <f>_xlfn.XLOOKUP($E269,'Copy of Raw Data'!$E:$E,'Copy of Raw Data'!B:B,"ERROR",0,1)</f>
        <v>Hair Mousses</v>
      </c>
      <c r="C269" s="9" t="str">
        <f>_xlfn.XLOOKUP($E269,'Copy of Raw Data'!$E:$E,'Copy of Raw Data'!C:C,"ERROR",0,1)</f>
        <v>Samnyte </v>
      </c>
      <c r="D269" s="9" t="str">
        <f>_xlfn.XLOOKUP($E269,'Copy of Raw Data'!$E:$E,'Copy of Raw Data'!D:D,"ERROR",0,1)</f>
        <v>www.amazon.com/dp/B094Z3CQ9M</v>
      </c>
      <c r="E269" s="9" t="s">
        <v>966</v>
      </c>
      <c r="F269" s="9" t="str">
        <f>_xlfn.XLOOKUP($E269,'Copy of Raw Data'!$E:$E,'Copy of Raw Data'!F:F,"ERROR",0,1)</f>
        <v>Hair Finishing Stick, 2pcs Hair Mascara for Flyaway Tamer, Fly Away Hair Tamer Stick for Enhance Gloss of Hair, Anti Frizz Broken Hair Baby Hair Flash Moment Flyaway Stick, Non-Greasy (pink)by Samnyte</v>
      </c>
      <c r="G269" s="9">
        <f>_xlfn.XLOOKUP($E269,'Copy of Raw Data'!$E:$E,'Copy of Raw Data'!G:G,"ERROR",0,1)</f>
        <v>186</v>
      </c>
      <c r="H269" s="9">
        <f>_xlfn.XLOOKUP($E269,'Copy of Raw Data'!$E:$E,'Copy of Raw Data'!H:H,"ERROR",0,1)</f>
        <v>1022.65</v>
      </c>
      <c r="I269" s="9">
        <f>_xlfn.XLOOKUP($E269,'Copy of Raw Data'!$E:$E,'Copy of Raw Data'!I:I,"ERROR",0,1)</f>
        <v>4.27904697173322e-5</v>
      </c>
      <c r="J269" s="9" t="str">
        <f>_xlfn.XLOOKUP($E269,'Copy of Raw Data'!$E:$E,'Copy of Raw Data'!J:J,"ERROR",0,1)</f>
        <v>No</v>
      </c>
      <c r="K269" s="15"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5 to 10</v>
      </c>
      <c r="L269" s="9">
        <f>_xlfn.XLOOKUP($E269,'Copy of Raw Data'!$E:$E,'Copy of Raw Data'!L:L,"ERROR",0,1)</f>
        <v>5.49</v>
      </c>
      <c r="M269" s="15"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5 to 10</v>
      </c>
      <c r="N269" s="9">
        <f>_xlfn.XLOOKUP($E269,'Copy of Raw Data'!$E:$E,'Copy of Raw Data'!N:N,"ERROR",0,1)</f>
        <v>5.49</v>
      </c>
      <c r="O269" s="15"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6">
        <f t="shared" si="19"/>
        <v>0</v>
      </c>
      <c r="Q269" s="9">
        <f>_xlfn.XLOOKUP($E269,'Copy of Raw Data'!$E:$E,'Copy of Raw Data'!Q:Q,"ERROR",0,1)</f>
        <v>0</v>
      </c>
      <c r="R269" s="9">
        <f>_xlfn.XLOOKUP($E269,'Copy of Raw Data'!$E:$E,'Copy of Raw Data'!R:R,"ERROR",0,1)</f>
        <v>0</v>
      </c>
      <c r="S269" s="17" t="e">
        <f t="shared" si="18"/>
        <v>#N/A</v>
      </c>
      <c r="T269" s="9" t="e">
        <f t="array" ref="T269">_xlfn.IFS(AND(S269&gt;0,S269&lt;=0.05),"0 to 0.05",AND(S269&gt;0.05,S269&lt;=0.1),"0.05 to 0.1",AND(S269&gt;0.1,S269&lt;=0.2),"0.1 to 0.2",AND(S269&gt;0.2,S269&lt;=0.3),"0.2 to 0.3",AND(S269&gt;0.3,S269&lt;=0.4),"0.3 to 0.4",AND(S269&gt;0.4,S269&lt;=0.5),"0.4 to 0.5",AND(S269&gt;0.5,S269&lt;=0.75),"0.5 to 0.75",AND(S269&gt;0.75,S269&lt;=1),"0.75 to 1",AND(S269&gt;1,S269&lt;=2),"1 to 2",AND(S269&gt;2,S269&lt;=3),"2 to 3",AND(S269&gt;3,S269&lt;=4),"3 to 4",AND(S269&gt;4,S269&lt;=5),"4 to 5",AND(S269&gt;5,S269&lt;=10),"5 to 10",S269&gt;10,"10+")</f>
        <v>#N/A</v>
      </c>
      <c r="U269" s="17" t="e">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#N/A</v>
      </c>
      <c r="V269" s="17" t="e">
        <f t="shared" si="20"/>
        <v>#N/A</v>
      </c>
      <c r="W269" s="17" t="e">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#N/A</v>
      </c>
      <c r="X269" s="17" t="e">
        <f t="shared" si="21"/>
        <v>#N/A</v>
      </c>
      <c r="Y269" s="9" t="e">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#N/A</v>
      </c>
      <c r="Z269" s="17" t="e">
        <f t="array" ref="Z269">_xlfn.IFS(AA269="oz",_xlfn.IFS(R269="oz",Q269,R269="fl oz",Q269*1.04,R269="ml",Q269*0.0338),AA269="fl oz",_xlfn.IFS(R269="oz",Q269/1.04,R269="fl oz",Q269,R269="ml",Q269*0.0338/1.04),AA269="ml",_xlfn.IFS(R269="oz",Q269/0.0338,R269="fl oz",Q269*1.04/0.0338,R269="ml",Q269))</f>
        <v>#N/A</v>
      </c>
      <c r="AA269" s="9" t="str">
        <f>_xlfn.XLOOKUP($E269,'Copy of Raw Data'!$E:$E,'Copy of Raw Data'!AA:AA,"ERROR",0,1)</f>
        <v>oz</v>
      </c>
      <c r="AB269" s="9"/>
      <c r="AC269" s="9"/>
      <c r="AD269" s="9"/>
      <c r="AE269" s="9"/>
      <c r="AF269" s="9"/>
    </row>
    <row r="270" hidden="1" spans="1:32">
      <c r="A270" s="9" t="str">
        <f>_xlfn.XLOOKUP($E270,'Copy of Raw Data'!$E:$E,'Copy of Raw Data'!A:A,"ERROR",0,1)</f>
        <v>US</v>
      </c>
      <c r="B270" s="9" t="str">
        <f>_xlfn.XLOOKUP($E270,'Copy of Raw Data'!$E:$E,'Copy of Raw Data'!B:B,"ERROR",0,1)</f>
        <v>Hair Mousses</v>
      </c>
      <c r="C270" s="9" t="str">
        <f>_xlfn.XLOOKUP($E270,'Copy of Raw Data'!$E:$E,'Copy of Raw Data'!C:C,"ERROR",0,1)</f>
        <v>onesta</v>
      </c>
      <c r="D270" s="9" t="str">
        <f>_xlfn.XLOOKUP($E270,'Copy of Raw Data'!$E:$E,'Copy of Raw Data'!D:D,"ERROR",0,1)</f>
        <v>www.amazon.com/dp/B07D5ZCPTG</v>
      </c>
      <c r="E270" s="9" t="s">
        <v>970</v>
      </c>
      <c r="F270" s="9" t="str">
        <f>_xlfn.XLOOKUP($E270,'Copy of Raw Data'!$E:$E,'Copy of Raw Data'!F:F,"ERROR",0,1)</f>
        <v>Onesta Hair Care Plant Based Hi-Boost Volume Mousse for Hair Volume, Fullness and Body, 6.75 Ounces (Pack of 1)</v>
      </c>
      <c r="G270" s="9">
        <f>_xlfn.XLOOKUP($E270,'Copy of Raw Data'!$E:$E,'Copy of Raw Data'!G:G,"ERROR",0,1)</f>
        <v>40</v>
      </c>
      <c r="H270" s="9">
        <f>_xlfn.XLOOKUP($E270,'Copy of Raw Data'!$E:$E,'Copy of Raw Data'!H:H,"ERROR",0,1)</f>
        <v>1006.49</v>
      </c>
      <c r="I270" s="9">
        <f>_xlfn.XLOOKUP($E270,'Copy of Raw Data'!$E:$E,'Copy of Raw Data'!I:I,"ERROR",0,1)</f>
        <v>4.16621335527424e-5</v>
      </c>
      <c r="J270" s="9" t="str">
        <f>_xlfn.XLOOKUP($E270,'Copy of Raw Data'!$E:$E,'Copy of Raw Data'!J:J,"ERROR",0,1)</f>
        <v>No</v>
      </c>
      <c r="K270" s="15"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20 to 30</v>
      </c>
      <c r="L270" s="9">
        <f>_xlfn.XLOOKUP($E270,'Copy of Raw Data'!$E:$E,'Copy of Raw Data'!L:L,"ERROR",0,1)</f>
        <v>24.99</v>
      </c>
      <c r="M270" s="15"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20 to 30</v>
      </c>
      <c r="N270" s="9">
        <f>_xlfn.XLOOKUP($E270,'Copy of Raw Data'!$E:$E,'Copy of Raw Data'!N:N,"ERROR",0,1)</f>
        <v>24.99</v>
      </c>
      <c r="O270" s="15"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No Discount</v>
      </c>
      <c r="P270" s="16">
        <f t="shared" si="19"/>
        <v>0</v>
      </c>
      <c r="Q270" s="9">
        <f>_xlfn.XLOOKUP($E270,'Copy of Raw Data'!$E:$E,'Copy of Raw Data'!Q:Q,"ERROR",0,1)</f>
        <v>6.75</v>
      </c>
      <c r="R270" s="9" t="str">
        <f>_xlfn.XLOOKUP($E270,'Copy of Raw Data'!$E:$E,'Copy of Raw Data'!R:R,"ERROR",0,1)</f>
        <v>oz</v>
      </c>
      <c r="S270" s="17">
        <f t="shared" si="18"/>
        <v>3.70222222222222</v>
      </c>
      <c r="T270" s="9" t="str">
        <f t="array" ref="T270">_xlfn.IFS(AND(S270&gt;0,S270&lt;=0.05),"0 to 0.05",AND(S270&gt;0.05,S270&lt;=0.1),"0.05 to 0.1",AND(S270&gt;0.1,S270&lt;=0.2),"0.1 to 0.2",AND(S270&gt;0.2,S270&lt;=0.3),"0.2 to 0.3",AND(S270&gt;0.3,S270&lt;=0.4),"0.3 to 0.4",AND(S270&gt;0.4,S270&lt;=0.5),"0.4 to 0.5",AND(S270&gt;0.5,S270&lt;=0.75),"0.5 to 0.75",AND(S270&gt;0.75,S270&lt;=1),"0.75 to 1",AND(S270&gt;1,S270&lt;=2),"1 to 2",AND(S270&gt;2,S270&lt;=3),"2 to 3",AND(S270&gt;3,S270&lt;=4),"3 to 4",AND(S270&gt;4,S270&lt;=5),"4 to 5",AND(S270&gt;5,S270&lt;=10),"5 to 10",S270&gt;10,"10+")</f>
        <v>3 to 4</v>
      </c>
      <c r="U270" s="17"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0.1 to 0.2</v>
      </c>
      <c r="V270" s="17">
        <f t="shared" si="20"/>
        <v>0.125201968962537</v>
      </c>
      <c r="W270" s="17"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0.1 to 0.2</v>
      </c>
      <c r="X270" s="17">
        <f t="shared" si="21"/>
        <v>0.125201968962537</v>
      </c>
      <c r="Y270" s="9"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6 to 8</v>
      </c>
      <c r="Z270" s="17">
        <f t="array" ref="Z270">_xlfn.IFS(AA270="oz",_xlfn.IFS(R270="oz",Q270,R270="fl oz",Q270*1.04,R270="ml",Q270*0.0338),AA270="fl oz",_xlfn.IFS(R270="oz",Q270/1.04,R270="fl oz",Q270,R270="ml",Q270*0.0338/1.04),AA270="ml",_xlfn.IFS(R270="oz",Q270/0.0338,R270="fl oz",Q270*1.04/0.0338,R270="ml",Q270))</f>
        <v>6.75</v>
      </c>
      <c r="AA270" s="9" t="str">
        <f>_xlfn.XLOOKUP($E270,'Copy of Raw Data'!$E:$E,'Copy of Raw Data'!AA:AA,"ERROR",0,1)</f>
        <v>oz</v>
      </c>
      <c r="AB270" s="9"/>
      <c r="AC270" s="9"/>
      <c r="AD270" s="9"/>
      <c r="AE270" s="9"/>
      <c r="AF270" s="9"/>
    </row>
    <row r="271" hidden="1" spans="1:32">
      <c r="A271" s="9" t="str">
        <f>_xlfn.XLOOKUP($E271,'Copy of Raw Data'!$E:$E,'Copy of Raw Data'!A:A,"ERROR",0,1)</f>
        <v>US</v>
      </c>
      <c r="B271" s="9" t="str">
        <f>_xlfn.XLOOKUP($E271,'Copy of Raw Data'!$E:$E,'Copy of Raw Data'!B:B,"ERROR",0,1)</f>
        <v>Hair Mousses</v>
      </c>
      <c r="C271" s="9" t="str">
        <f>_xlfn.XLOOKUP($E271,'Copy of Raw Data'!$E:$E,'Copy of Raw Data'!C:C,"ERROR",0,1)</f>
        <v>TRESemmé</v>
      </c>
      <c r="D271" s="9" t="str">
        <f>_xlfn.XLOOKUP($E271,'Copy of Raw Data'!$E:$E,'Copy of Raw Data'!D:D,"ERROR",0,1)</f>
        <v>www.amazon.com/dp/B0C9KGF7GT</v>
      </c>
      <c r="E271" s="9" t="s">
        <v>973</v>
      </c>
      <c r="F271" s="9" t="str">
        <f>_xlfn.XLOOKUP($E271,'Copy of Raw Data'!$E:$E,'Copy of Raw Data'!F:F,"ERROR",0,1)</f>
        <v>TRESemme Mousse - Extra Hold Hair Mousse for Curls, Mousse for Hair Volume, Frizz Control Hair Care Products for Women and Men, Travel-Size Mousse, 2 Oz (Pack of 6)</v>
      </c>
      <c r="G271" s="9">
        <f>_xlfn.XLOOKUP($E271,'Copy of Raw Data'!$E:$E,'Copy of Raw Data'!G:G,"ERROR",0,1)</f>
        <v>52</v>
      </c>
      <c r="H271" s="9">
        <f>_xlfn.XLOOKUP($E271,'Copy of Raw Data'!$E:$E,'Copy of Raw Data'!H:H,"ERROR",0,1)</f>
        <v>979.95</v>
      </c>
      <c r="I271" s="9">
        <f>_xlfn.XLOOKUP($E271,'Copy of Raw Data'!$E:$E,'Copy of Raw Data'!I:I,"ERROR",0,1)</f>
        <v>4.1202551264151e-5</v>
      </c>
      <c r="J271" s="9" t="str">
        <f>_xlfn.XLOOKUP($E271,'Copy of Raw Data'!$E:$E,'Copy of Raw Data'!J:J,"ERROR",0,1)</f>
        <v>No</v>
      </c>
      <c r="K271" s="15"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15 to 20</v>
      </c>
      <c r="L271" s="9">
        <f>_xlfn.XLOOKUP($E271,'Copy of Raw Data'!$E:$E,'Copy of Raw Data'!L:L,"ERROR",0,1)</f>
        <v>18.99</v>
      </c>
      <c r="M271" s="15"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15 to 20</v>
      </c>
      <c r="N271" s="9">
        <f>_xlfn.XLOOKUP($E271,'Copy of Raw Data'!$E:$E,'Copy of Raw Data'!N:N,"ERROR",0,1)</f>
        <v>18.99</v>
      </c>
      <c r="O271" s="15"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6">
        <f t="shared" si="19"/>
        <v>0</v>
      </c>
      <c r="Q271" s="9">
        <f>_xlfn.XLOOKUP($E271,'Copy of Raw Data'!$E:$E,'Copy of Raw Data'!Q:Q,"ERROR",0,1)</f>
        <v>12</v>
      </c>
      <c r="R271" s="9" t="str">
        <f>_xlfn.XLOOKUP($E271,'Copy of Raw Data'!$E:$E,'Copy of Raw Data'!R:R,"ERROR",0,1)</f>
        <v>oz</v>
      </c>
      <c r="S271" s="17">
        <f t="shared" si="18"/>
        <v>1.5825</v>
      </c>
      <c r="T271" s="9" t="str">
        <f t="array" ref="T271">_xlfn.IFS(AND(S271&gt;0,S271&lt;=0.05),"0 to 0.05",AND(S271&gt;0.05,S271&lt;=0.1),"0.05 to 0.1",AND(S271&gt;0.1,S271&lt;=0.2),"0.1 to 0.2",AND(S271&gt;0.2,S271&lt;=0.3),"0.2 to 0.3",AND(S271&gt;0.3,S271&lt;=0.4),"0.3 to 0.4",AND(S271&gt;0.4,S271&lt;=0.5),"0.4 to 0.5",AND(S271&gt;0.5,S271&lt;=0.75),"0.5 to 0.75",AND(S271&gt;0.75,S271&lt;=1),"0.75 to 1",AND(S271&gt;1,S271&lt;=2),"1 to 2",AND(S271&gt;2,S271&lt;=3),"2 to 3",AND(S271&gt;3,S271&lt;=4),"3 to 4",AND(S271&gt;4,S271&lt;=5),"4 to 5",AND(S271&gt;5,S271&lt;=10),"5 to 10",S271&gt;10,"10+")</f>
        <v>1 to 2</v>
      </c>
      <c r="U271" s="17"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0.05 to 0.1</v>
      </c>
      <c r="V271" s="17">
        <f t="shared" si="20"/>
        <v>0.0535170781197159</v>
      </c>
      <c r="W271" s="17"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0.05 to 0.1</v>
      </c>
      <c r="X271" s="17">
        <f t="shared" si="21"/>
        <v>0.0535170781197159</v>
      </c>
      <c r="Y271" s="9"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10 to 15</v>
      </c>
      <c r="Z271" s="17">
        <f t="array" ref="Z271">_xlfn.IFS(AA271="oz",_xlfn.IFS(R271="oz",Q271,R271="fl oz",Q271*1.04,R271="ml",Q271*0.0338),AA271="fl oz",_xlfn.IFS(R271="oz",Q271/1.04,R271="fl oz",Q271,R271="ml",Q271*0.0338/1.04),AA271="ml",_xlfn.IFS(R271="oz",Q271/0.0338,R271="fl oz",Q271*1.04/0.0338,R271="ml",Q271))</f>
        <v>12</v>
      </c>
      <c r="AA271" s="9" t="str">
        <f>_xlfn.XLOOKUP($E271,'Copy of Raw Data'!$E:$E,'Copy of Raw Data'!AA:AA,"ERROR",0,1)</f>
        <v>oz</v>
      </c>
      <c r="AB271" s="9"/>
      <c r="AC271" s="9"/>
      <c r="AD271" s="9"/>
      <c r="AE271" s="9"/>
      <c r="AF271" s="9"/>
    </row>
    <row r="272" hidden="1" spans="1:32">
      <c r="A272" s="9" t="str">
        <f>_xlfn.XLOOKUP($E272,'Copy of Raw Data'!$E:$E,'Copy of Raw Data'!A:A,"ERROR",0,1)</f>
        <v>US</v>
      </c>
      <c r="B272" s="9" t="str">
        <f>_xlfn.XLOOKUP($E272,'Copy of Raw Data'!$E:$E,'Copy of Raw Data'!B:B,"ERROR",0,1)</f>
        <v>Hair Mousses</v>
      </c>
      <c r="C272" s="9" t="str">
        <f>_xlfn.XLOOKUP($E272,'Copy of Raw Data'!$E:$E,'Copy of Raw Data'!C:C,"ERROR",0,1)</f>
        <v>elizabeth arden</v>
      </c>
      <c r="D272" s="9" t="str">
        <f>_xlfn.XLOOKUP($E272,'Copy of Raw Data'!$E:$E,'Copy of Raw Data'!D:D,"ERROR",0,1)</f>
        <v>www.amazon.com/dp/B001BEHTIK</v>
      </c>
      <c r="E272" s="9" t="s">
        <v>976</v>
      </c>
      <c r="F272" s="9" t="str">
        <f>_xlfn.XLOOKUP($E272,'Copy of Raw Data'!$E:$E,'Copy of Raw Data'!F:F,"ERROR",0,1)</f>
        <v>Elizabeth Arden Flawless Finish Mousse Makeup</v>
      </c>
      <c r="G272" s="9">
        <f>_xlfn.XLOOKUP($E272,'Copy of Raw Data'!$E:$E,'Copy of Raw Data'!G:G,"ERROR",0,1)</f>
        <v>28</v>
      </c>
      <c r="H272" s="9">
        <f>_xlfn.XLOOKUP($E272,'Copy of Raw Data'!$E:$E,'Copy of Raw Data'!H:H,"ERROR",0,1)</f>
        <v>969.14</v>
      </c>
      <c r="I272" s="9">
        <f>_xlfn.XLOOKUP($E272,'Copy of Raw Data'!$E:$E,'Copy of Raw Data'!I:I,"ERROR",0,1)</f>
        <v>4.01907049673448e-5</v>
      </c>
      <c r="J272" s="9" t="str">
        <f>_xlfn.XLOOKUP($E272,'Copy of Raw Data'!$E:$E,'Copy of Raw Data'!J:J,"ERROR",0,1)</f>
        <v>No</v>
      </c>
      <c r="K272" s="15"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_xlfn.XLOOKUP($E272,'Copy of Raw Data'!$E:$E,'Copy of Raw Data'!L:L,"ERROR",0,1)</f>
        <v>35</v>
      </c>
      <c r="M272" s="15"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_xlfn.XLOOKUP($E272,'Copy of Raw Data'!$E:$E,'Copy of Raw Data'!N:N,"ERROR",0,1)</f>
        <v>35</v>
      </c>
      <c r="O272" s="15"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6">
        <f t="shared" si="19"/>
        <v>0</v>
      </c>
      <c r="Q272" s="9">
        <f>_xlfn.XLOOKUP($E272,'Copy of Raw Data'!$E:$E,'Copy of Raw Data'!Q:Q,"ERROR",0,1)</f>
        <v>0</v>
      </c>
      <c r="R272" s="9">
        <f>_xlfn.XLOOKUP($E272,'Copy of Raw Data'!$E:$E,'Copy of Raw Data'!R:R,"ERROR",0,1)</f>
        <v>0</v>
      </c>
      <c r="S272" s="17" t="e">
        <f t="shared" si="18"/>
        <v>#N/A</v>
      </c>
      <c r="T272" s="9" t="e">
        <f t="array" ref="T272">_xlfn.IFS(AND(S272&gt;0,S272&lt;=0.05),"0 to 0.05",AND(S272&gt;0.05,S272&lt;=0.1),"0.05 to 0.1",AND(S272&gt;0.1,S272&lt;=0.2),"0.1 to 0.2",AND(S272&gt;0.2,S272&lt;=0.3),"0.2 to 0.3",AND(S272&gt;0.3,S272&lt;=0.4),"0.3 to 0.4",AND(S272&gt;0.4,S272&lt;=0.5),"0.4 to 0.5",AND(S272&gt;0.5,S272&lt;=0.75),"0.5 to 0.75",AND(S272&gt;0.75,S272&lt;=1),"0.75 to 1",AND(S272&gt;1,S272&lt;=2),"1 to 2",AND(S272&gt;2,S272&lt;=3),"2 to 3",AND(S272&gt;3,S272&lt;=4),"3 to 4",AND(S272&gt;4,S272&lt;=5),"4 to 5",AND(S272&gt;5,S272&lt;=10),"5 to 10",S272&gt;10,"10+")</f>
        <v>#N/A</v>
      </c>
      <c r="U272" s="17" t="e">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#N/A</v>
      </c>
      <c r="V272" s="17" t="e">
        <f t="shared" si="20"/>
        <v>#N/A</v>
      </c>
      <c r="W272" s="17" t="e">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#N/A</v>
      </c>
      <c r="X272" s="17" t="e">
        <f t="shared" si="21"/>
        <v>#N/A</v>
      </c>
      <c r="Y272" s="9" t="e">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#N/A</v>
      </c>
      <c r="Z272" s="17" t="e">
        <f t="array" ref="Z272">_xlfn.IFS(AA272="oz",_xlfn.IFS(R272="oz",Q272,R272="fl oz",Q272*1.04,R272="ml",Q272*0.0338),AA272="fl oz",_xlfn.IFS(R272="oz",Q272/1.04,R272="fl oz",Q272,R272="ml",Q272*0.0338/1.04),AA272="ml",_xlfn.IFS(R272="oz",Q272/0.0338,R272="fl oz",Q272*1.04/0.0338,R272="ml",Q272))</f>
        <v>#N/A</v>
      </c>
      <c r="AA272" s="9" t="str">
        <f>_xlfn.XLOOKUP($E272,'Copy of Raw Data'!$E:$E,'Copy of Raw Data'!AA:AA,"ERROR",0,1)</f>
        <v>oz</v>
      </c>
      <c r="AB272" s="9"/>
      <c r="AC272" s="9"/>
      <c r="AD272" s="9"/>
      <c r="AE272" s="9"/>
      <c r="AF272" s="9"/>
    </row>
    <row r="273" hidden="1" spans="1:32">
      <c r="A273" s="9" t="str">
        <f>_xlfn.XLOOKUP($E273,'Copy of Raw Data'!$E:$E,'Copy of Raw Data'!A:A,"ERROR",0,1)</f>
        <v>US</v>
      </c>
      <c r="B273" s="9" t="str">
        <f>_xlfn.XLOOKUP($E273,'Copy of Raw Data'!$E:$E,'Copy of Raw Data'!B:B,"ERROR",0,1)</f>
        <v>Hair Mousses</v>
      </c>
      <c r="C273" s="9" t="str">
        <f>_xlfn.XLOOKUP($E273,'Copy of Raw Data'!$E:$E,'Copy of Raw Data'!C:C,"ERROR",0,1)</f>
        <v>others</v>
      </c>
      <c r="D273" s="9" t="str">
        <f>_xlfn.XLOOKUP($E273,'Copy of Raw Data'!$E:$E,'Copy of Raw Data'!D:D,"ERROR",0,1)</f>
        <v>www.amazon.com/dp/B0064EDOG8</v>
      </c>
      <c r="E273" s="9" t="s">
        <v>978</v>
      </c>
      <c r="F273" s="9" t="str">
        <f>_xlfn.XLOOKUP($E273,'Copy of Raw Data'!$E:$E,'Copy of Raw Data'!F:F,"ERROR",0,1)</f>
        <v>Framesi BY Lava Sparkling Mousse, Strong Hold Hair Mousse for Color Treated Hair, 6.9 oz</v>
      </c>
      <c r="G273" s="9">
        <f>_xlfn.XLOOKUP($E273,'Copy of Raw Data'!$E:$E,'Copy of Raw Data'!G:G,"ERROR",0,1)</f>
        <v>45</v>
      </c>
      <c r="H273" s="9">
        <f>_xlfn.XLOOKUP($E273,'Copy of Raw Data'!$E:$E,'Copy of Raw Data'!H:H,"ERROR",0,1)</f>
        <v>945.34</v>
      </c>
      <c r="I273" s="9">
        <f>_xlfn.XLOOKUP($E273,'Copy of Raw Data'!$E:$E,'Copy of Raw Data'!I:I,"ERROR",0,1)</f>
        <v>3.82061257599954e-5</v>
      </c>
      <c r="J273" s="9" t="str">
        <f>_xlfn.XLOOKUP($E273,'Copy of Raw Data'!$E:$E,'Copy of Raw Data'!J:J,"ERROR",0,1)</f>
        <v>No</v>
      </c>
      <c r="K273" s="15"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20 to 30</v>
      </c>
      <c r="L273" s="9">
        <f>_xlfn.XLOOKUP($E273,'Copy of Raw Data'!$E:$E,'Copy of Raw Data'!L:L,"ERROR",0,1)</f>
        <v>20.83</v>
      </c>
      <c r="M273" s="15"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20 to 30</v>
      </c>
      <c r="N273" s="9">
        <f>_xlfn.XLOOKUP($E273,'Copy of Raw Data'!$E:$E,'Copy of Raw Data'!N:N,"ERROR",0,1)</f>
        <v>20.9</v>
      </c>
      <c r="O273" s="15"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0% to 2%</v>
      </c>
      <c r="P273" s="16">
        <f t="shared" si="19"/>
        <v>0.00334928229665073</v>
      </c>
      <c r="Q273" s="9">
        <f>_xlfn.XLOOKUP($E273,'Copy of Raw Data'!$E:$E,'Copy of Raw Data'!Q:Q,"ERROR",0,1)</f>
        <v>6.9</v>
      </c>
      <c r="R273" s="9" t="str">
        <f>_xlfn.XLOOKUP($E273,'Copy of Raw Data'!$E:$E,'Copy of Raw Data'!R:R,"ERROR",0,1)</f>
        <v>oz</v>
      </c>
      <c r="S273" s="17">
        <f t="shared" si="18"/>
        <v>3.01884057971014</v>
      </c>
      <c r="T273" s="9" t="str">
        <f t="array" ref="T273">_xlfn.IFS(AND(S273&gt;0,S273&lt;=0.05),"0 to 0.05",AND(S273&gt;0.05,S273&lt;=0.1),"0.05 to 0.1",AND(S273&gt;0.1,S273&lt;=0.2),"0.1 to 0.2",AND(S273&gt;0.2,S273&lt;=0.3),"0.2 to 0.3",AND(S273&gt;0.3,S273&lt;=0.4),"0.3 to 0.4",AND(S273&gt;0.4,S273&lt;=0.5),"0.4 to 0.5",AND(S273&gt;0.5,S273&lt;=0.75),"0.5 to 0.75",AND(S273&gt;0.75,S273&lt;=1),"0.75 to 1",AND(S273&gt;1,S273&lt;=2),"1 to 2",AND(S273&gt;2,S273&lt;=3),"2 to 3",AND(S273&gt;3,S273&lt;=4),"3 to 4",AND(S273&gt;4,S273&lt;=5),"4 to 5",AND(S273&gt;5,S273&lt;=10),"5 to 10",S273&gt;10,"10+")</f>
        <v>3 to 4</v>
      </c>
      <c r="U273" s="17" t="str">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0.1 to 0.2</v>
      </c>
      <c r="V273" s="17">
        <f t="shared" si="20"/>
        <v>0.102434410119932</v>
      </c>
      <c r="W273" s="17" t="str">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0.1 to 0.2</v>
      </c>
      <c r="X273" s="17">
        <f t="shared" si="21"/>
        <v>0.102091328363549</v>
      </c>
      <c r="Y273" s="9" t="str">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6 to 8</v>
      </c>
      <c r="Z273" s="17">
        <f t="array" ref="Z273">_xlfn.IFS(AA273="oz",_xlfn.IFS(R273="oz",Q273,R273="fl oz",Q273*1.04,R273="ml",Q273*0.0338),AA273="fl oz",_xlfn.IFS(R273="oz",Q273/1.04,R273="fl oz",Q273,R273="ml",Q273*0.0338/1.04),AA273="ml",_xlfn.IFS(R273="oz",Q273/0.0338,R273="fl oz",Q273*1.04/0.0338,R273="ml",Q273))</f>
        <v>6.9</v>
      </c>
      <c r="AA273" s="9" t="str">
        <f>_xlfn.XLOOKUP($E273,'Copy of Raw Data'!$E:$E,'Copy of Raw Data'!AA:AA,"ERROR",0,1)</f>
        <v>oz</v>
      </c>
      <c r="AB273" s="9"/>
      <c r="AC273" s="9"/>
      <c r="AD273" s="9"/>
      <c r="AE273" s="9"/>
      <c r="AF273" s="9"/>
    </row>
    <row r="274" hidden="1" spans="1:32">
      <c r="A274" s="9" t="str">
        <f>_xlfn.XLOOKUP($E274,'Copy of Raw Data'!$E:$E,'Copy of Raw Data'!A:A,"ERROR",0,1)</f>
        <v>US</v>
      </c>
      <c r="B274" s="9" t="str">
        <f>_xlfn.XLOOKUP($E274,'Copy of Raw Data'!$E:$E,'Copy of Raw Data'!B:B,"ERROR",0,1)</f>
        <v>Hair Mousses</v>
      </c>
      <c r="C274" s="9" t="str">
        <f>_xlfn.XLOOKUP($E274,'Copy of Raw Data'!$E:$E,'Copy of Raw Data'!C:C,"ERROR",0,1)</f>
        <v>redken</v>
      </c>
      <c r="D274" s="9" t="str">
        <f>_xlfn.XLOOKUP($E274,'Copy of Raw Data'!$E:$E,'Copy of Raw Data'!D:D,"ERROR",0,1)</f>
        <v>www.amazon.com/dp/B09DHLVHPJ</v>
      </c>
      <c r="E274" s="9" t="s">
        <v>981</v>
      </c>
      <c r="F274" s="9" t="str">
        <f>_xlfn.XLOOKUP($E274,'Copy of Raw Data'!$E:$E,'Copy of Raw Data'!F:F,"ERROR",0,1)</f>
        <v>Redken Color Extend Blondage Toning Foam Mousse | Purple Foam | Anti Brass for Blonde Hair</v>
      </c>
      <c r="G274" s="9">
        <f>_xlfn.XLOOKUP($E274,'Copy of Raw Data'!$E:$E,'Copy of Raw Data'!G:G,"ERROR",0,1)</f>
        <v>64</v>
      </c>
      <c r="H274" s="9">
        <f>_xlfn.XLOOKUP($E274,'Copy of Raw Data'!$E:$E,'Copy of Raw Data'!H:H,"ERROR",0,1)</f>
        <v>898.66</v>
      </c>
      <c r="I274" s="9">
        <f>_xlfn.XLOOKUP($E274,'Copy of Raw Data'!$E:$E,'Copy of Raw Data'!I:I,"ERROR",0,1)</f>
        <v>3.7449366764905e-5</v>
      </c>
      <c r="J274" s="9" t="str">
        <f>_xlfn.XLOOKUP($E274,'Copy of Raw Data'!$E:$E,'Copy of Raw Data'!J:J,"ERROR",0,1)</f>
        <v>No</v>
      </c>
      <c r="K274" s="15"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10 to 15</v>
      </c>
      <c r="L274" s="9">
        <f>_xlfn.XLOOKUP($E274,'Copy of Raw Data'!$E:$E,'Copy of Raw Data'!L:L,"ERROR",0,1)</f>
        <v>14</v>
      </c>
      <c r="M274" s="15"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10 to 15</v>
      </c>
      <c r="N274" s="9">
        <f>_xlfn.XLOOKUP($E274,'Copy of Raw Data'!$E:$E,'Copy of Raw Data'!N:N,"ERROR",0,1)</f>
        <v>14</v>
      </c>
      <c r="O274" s="15"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6">
        <f t="shared" si="19"/>
        <v>0</v>
      </c>
      <c r="Q274" s="9">
        <f>_xlfn.XLOOKUP($E274,'Copy of Raw Data'!$E:$E,'Copy of Raw Data'!Q:Q,"ERROR",0,1)</f>
        <v>0</v>
      </c>
      <c r="R274" s="9">
        <f>_xlfn.XLOOKUP($E274,'Copy of Raw Data'!$E:$E,'Copy of Raw Data'!R:R,"ERROR",0,1)</f>
        <v>0</v>
      </c>
      <c r="S274" s="17" t="e">
        <f t="shared" si="18"/>
        <v>#N/A</v>
      </c>
      <c r="T274" s="9" t="e">
        <f t="array" ref="T274">_xlfn.IFS(AND(S274&gt;0,S274&lt;=0.05),"0 to 0.05",AND(S274&gt;0.05,S274&lt;=0.1),"0.05 to 0.1",AND(S274&gt;0.1,S274&lt;=0.2),"0.1 to 0.2",AND(S274&gt;0.2,S274&lt;=0.3),"0.2 to 0.3",AND(S274&gt;0.3,S274&lt;=0.4),"0.3 to 0.4",AND(S274&gt;0.4,S274&lt;=0.5),"0.4 to 0.5",AND(S274&gt;0.5,S274&lt;=0.75),"0.5 to 0.75",AND(S274&gt;0.75,S274&lt;=1),"0.75 to 1",AND(S274&gt;1,S274&lt;=2),"1 to 2",AND(S274&gt;2,S274&lt;=3),"2 to 3",AND(S274&gt;3,S274&lt;=4),"3 to 4",AND(S274&gt;4,S274&lt;=5),"4 to 5",AND(S274&gt;5,S274&lt;=10),"5 to 10",S274&gt;10,"10+")</f>
        <v>#N/A</v>
      </c>
      <c r="U274" s="17" t="e">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#N/A</v>
      </c>
      <c r="V274" s="17" t="e">
        <f t="shared" si="20"/>
        <v>#N/A</v>
      </c>
      <c r="W274" s="17" t="e">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#N/A</v>
      </c>
      <c r="X274" s="17" t="e">
        <f t="shared" si="21"/>
        <v>#N/A</v>
      </c>
      <c r="Y274" s="9" t="e">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#N/A</v>
      </c>
      <c r="Z274" s="17" t="e">
        <f t="array" ref="Z274">_xlfn.IFS(AA274="oz",_xlfn.IFS(R274="oz",Q274,R274="fl oz",Q274*1.04,R274="ml",Q274*0.0338),AA274="fl oz",_xlfn.IFS(R274="oz",Q274/1.04,R274="fl oz",Q274,R274="ml",Q274*0.0338/1.04),AA274="ml",_xlfn.IFS(R274="oz",Q274/0.0338,R274="fl oz",Q274*1.04/0.0338,R274="ml",Q274))</f>
        <v>#N/A</v>
      </c>
      <c r="AA274" s="9" t="str">
        <f>_xlfn.XLOOKUP($E274,'Copy of Raw Data'!$E:$E,'Copy of Raw Data'!AA:AA,"ERROR",0,1)</f>
        <v>oz</v>
      </c>
      <c r="AB274" s="9"/>
      <c r="AC274" s="9"/>
      <c r="AD274" s="9"/>
      <c r="AE274" s="9"/>
      <c r="AF274" s="9"/>
    </row>
    <row r="275" hidden="1" spans="1:32">
      <c r="A275" s="9" t="str">
        <f>_xlfn.XLOOKUP($E275,'Copy of Raw Data'!$E:$E,'Copy of Raw Data'!A:A,"ERROR",0,1)</f>
        <v>US</v>
      </c>
      <c r="B275" s="9" t="str">
        <f>_xlfn.XLOOKUP($E275,'Copy of Raw Data'!$E:$E,'Copy of Raw Data'!B:B,"ERROR",0,1)</f>
        <v>Hair Mousses</v>
      </c>
      <c r="C275" s="9" t="str">
        <f>_xlfn.XLOOKUP($E275,'Copy of Raw Data'!$E:$E,'Copy of Raw Data'!C:C,"ERROR",0,1)</f>
        <v>roux</v>
      </c>
      <c r="D275" s="9" t="str">
        <f>_xlfn.XLOOKUP($E275,'Copy of Raw Data'!$E:$E,'Copy of Raw Data'!D:D,"ERROR",0,1)</f>
        <v>www.amazon.com/dp/B002N42OL4</v>
      </c>
      <c r="E275" s="9" t="s">
        <v>984</v>
      </c>
      <c r="F275" s="9" t="str">
        <f>_xlfn.XLOOKUP($E275,'Copy of Raw Data'!$E:$E,'Copy of Raw Data'!F:F,"ERROR",0,1)</f>
        <v>Roux Fanci-Full Instant Color Mousse Tones &amp; Enriches Dark Blonde Hair, 16 Hidden Honey, 6 Fl Oz (Pack of 1)</v>
      </c>
      <c r="G275" s="9">
        <f>_xlfn.XLOOKUP($E275,'Copy of Raw Data'!$E:$E,'Copy of Raw Data'!G:G,"ERROR",0,1)</f>
        <v>18</v>
      </c>
      <c r="H275" s="9">
        <f>_xlfn.XLOOKUP($E275,'Copy of Raw Data'!$E:$E,'Copy of Raw Data'!H:H,"ERROR",0,1)</f>
        <v>880.86</v>
      </c>
      <c r="I275" s="9">
        <f>_xlfn.XLOOKUP($E275,'Copy of Raw Data'!$E:$E,'Copy of Raw Data'!I:I,"ERROR",0,1)</f>
        <v>3.52683703352345e-5</v>
      </c>
      <c r="J275" s="9" t="str">
        <f>_xlfn.XLOOKUP($E275,'Copy of Raw Data'!$E:$E,'Copy of Raw Data'!J:J,"ERROR",0,1)</f>
        <v>No</v>
      </c>
      <c r="K275" s="15"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40 to 50</v>
      </c>
      <c r="L275" s="9">
        <f>_xlfn.XLOOKUP($E275,'Copy of Raw Data'!$E:$E,'Copy of Raw Data'!L:L,"ERROR",0,1)</f>
        <v>49.99</v>
      </c>
      <c r="M275" s="15"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40 to 50</v>
      </c>
      <c r="N275" s="9">
        <f>_xlfn.XLOOKUP($E275,'Copy of Raw Data'!$E:$E,'Copy of Raw Data'!N:N,"ERROR",0,1)</f>
        <v>49.99</v>
      </c>
      <c r="O275" s="15"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No Discount</v>
      </c>
      <c r="P275" s="16">
        <f t="shared" si="19"/>
        <v>0</v>
      </c>
      <c r="Q275" s="9">
        <f>_xlfn.XLOOKUP($E275,'Copy of Raw Data'!$E:$E,'Copy of Raw Data'!Q:Q,"ERROR",0,1)</f>
        <v>6</v>
      </c>
      <c r="R275" s="9" t="str">
        <f>_xlfn.XLOOKUP($E275,'Copy of Raw Data'!$E:$E,'Copy of Raw Data'!R:R,"ERROR",0,1)</f>
        <v>fl oz</v>
      </c>
      <c r="S275" s="17">
        <f t="shared" si="18"/>
        <v>8.01121794871795</v>
      </c>
      <c r="T275" s="9" t="str">
        <f t="array" ref="T275">_xlfn.IFS(AND(S275&gt;0,S275&lt;=0.05),"0 to 0.05",AND(S275&gt;0.05,S275&lt;=0.1),"0.05 to 0.1",AND(S275&gt;0.1,S275&lt;=0.2),"0.1 to 0.2",AND(S275&gt;0.2,S275&lt;=0.3),"0.2 to 0.3",AND(S275&gt;0.3,S275&lt;=0.4),"0.3 to 0.4",AND(S275&gt;0.4,S275&lt;=0.5),"0.4 to 0.5",AND(S275&gt;0.5,S275&lt;=0.75),"0.5 to 0.75",AND(S275&gt;0.75,S275&lt;=1),"0.75 to 1",AND(S275&gt;1,S275&lt;=2),"1 to 2",AND(S275&gt;2,S275&lt;=3),"2 to 3",AND(S275&gt;3,S275&lt;=4),"3 to 4",AND(S275&gt;4,S275&lt;=5),"4 to 5",AND(S275&gt;5,S275&lt;=10),"5 to 10",S275&gt;10,"10+")</f>
        <v>5 to 10</v>
      </c>
      <c r="U275" s="17"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0.2 to 0.3</v>
      </c>
      <c r="V275" s="17">
        <f t="shared" si="20"/>
        <v>0.270923839997225</v>
      </c>
      <c r="W275" s="17"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0.2 to 0.3</v>
      </c>
      <c r="X275" s="17">
        <f t="shared" si="21"/>
        <v>0.270923839997225</v>
      </c>
      <c r="Y275" s="9"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6 to 8</v>
      </c>
      <c r="Z275" s="17">
        <f t="array" ref="Z275">_xlfn.IFS(AA275="oz",_xlfn.IFS(R275="oz",Q275,R275="fl oz",Q275*1.04,R275="ml",Q275*0.0338),AA275="fl oz",_xlfn.IFS(R275="oz",Q275/1.04,R275="fl oz",Q275,R275="ml",Q275*0.0338/1.04),AA275="ml",_xlfn.IFS(R275="oz",Q275/0.0338,R275="fl oz",Q275*1.04/0.0338,R275="ml",Q275))</f>
        <v>6.24</v>
      </c>
      <c r="AA275" s="9" t="str">
        <f>_xlfn.XLOOKUP($E275,'Copy of Raw Data'!$E:$E,'Copy of Raw Data'!AA:AA,"ERROR",0,1)</f>
        <v>oz</v>
      </c>
      <c r="AB275" s="9"/>
      <c r="AC275" s="9"/>
      <c r="AD275" s="9"/>
      <c r="AE275" s="9"/>
      <c r="AF275" s="9"/>
    </row>
    <row r="276" hidden="1" spans="1:32">
      <c r="A276" s="9" t="str">
        <f>_xlfn.XLOOKUP($E276,'Copy of Raw Data'!$E:$E,'Copy of Raw Data'!A:A,"ERROR",0,1)</f>
        <v>US</v>
      </c>
      <c r="B276" s="9" t="str">
        <f>_xlfn.XLOOKUP($E276,'Copy of Raw Data'!$E:$E,'Copy of Raw Data'!B:B,"ERROR",0,1)</f>
        <v>Hair Mousses</v>
      </c>
      <c r="C276" s="9" t="str">
        <f>_xlfn.XLOOKUP($E276,'Copy of Raw Data'!$E:$E,'Copy of Raw Data'!C:C,"ERROR",0,1)</f>
        <v>L'Oreal Paris</v>
      </c>
      <c r="D276" s="9" t="str">
        <f>_xlfn.XLOOKUP($E276,'Copy of Raw Data'!$E:$E,'Copy of Raw Data'!D:D,"ERROR",0,1)</f>
        <v>www.amazon.com/dp/B07239HWGS</v>
      </c>
      <c r="E276" s="9" t="s">
        <v>987</v>
      </c>
      <c r="F276" s="9" t="str">
        <f>_xlfn.XLOOKUP($E276,'Copy of Raw Data'!$E:$E,'Copy of Raw Data'!F:F,"ERROR",0,1)</f>
        <v>Lor Adv Hair Boost Vol Mo Size 8.3z Loreal Advanced Hair Style Boost It Volume Mousse 8.3z</v>
      </c>
      <c r="G276" s="9">
        <f>_xlfn.XLOOKUP($E276,'Copy of Raw Data'!$E:$E,'Copy of Raw Data'!G:G,"ERROR",0,1)</f>
        <v>28</v>
      </c>
      <c r="H276" s="9">
        <f>_xlfn.XLOOKUP($E276,'Copy of Raw Data'!$E:$E,'Copy of Raw Data'!H:H,"ERROR",0,1)</f>
        <v>829.56</v>
      </c>
      <c r="I276" s="9">
        <f>_xlfn.XLOOKUP($E276,'Copy of Raw Data'!$E:$E,'Copy of Raw Data'!I:I,"ERROR",0,1)</f>
        <v>3.28765017361454e-5</v>
      </c>
      <c r="J276" s="9" t="str">
        <f>_xlfn.XLOOKUP($E276,'Copy of Raw Data'!$E:$E,'Copy of Raw Data'!J:J,"ERROR",0,1)</f>
        <v>No</v>
      </c>
      <c r="K276" s="15"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_xlfn.XLOOKUP($E276,'Copy of Raw Data'!$E:$E,'Copy of Raw Data'!L:L,"ERROR",0,1)</f>
        <v>29.96</v>
      </c>
      <c r="M276" s="15"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9">
        <f>_xlfn.XLOOKUP($E276,'Copy of Raw Data'!$E:$E,'Copy of Raw Data'!N:N,"ERROR",0,1)</f>
        <v>29.97</v>
      </c>
      <c r="O276" s="15"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0% to 2%</v>
      </c>
      <c r="P276" s="16">
        <f t="shared" si="19"/>
        <v>0.000333667000333601</v>
      </c>
      <c r="Q276" s="9">
        <f>_xlfn.XLOOKUP($E276,'Copy of Raw Data'!$E:$E,'Copy of Raw Data'!Q:Q,"ERROR",0,1)</f>
        <v>8.3</v>
      </c>
      <c r="R276" s="9" t="str">
        <f>_xlfn.XLOOKUP($E276,'Copy of Raw Data'!$E:$E,'Copy of Raw Data'!R:R,"ERROR",0,1)</f>
        <v>fl oz</v>
      </c>
      <c r="S276" s="17">
        <f t="shared" si="18"/>
        <v>3.4708063021316</v>
      </c>
      <c r="T276" s="9" t="str">
        <f t="array" ref="T276">_xlfn.IFS(AND(S276&gt;0,S276&lt;=0.05),"0 to 0.05",AND(S276&gt;0.05,S276&lt;=0.1),"0.05 to 0.1",AND(S276&gt;0.1,S276&lt;=0.2),"0.1 to 0.2",AND(S276&gt;0.2,S276&lt;=0.3),"0.2 to 0.3",AND(S276&gt;0.3,S276&lt;=0.4),"0.3 to 0.4",AND(S276&gt;0.4,S276&lt;=0.5),"0.4 to 0.5",AND(S276&gt;0.5,S276&lt;=0.75),"0.5 to 0.75",AND(S276&gt;0.75,S276&lt;=1),"0.75 to 1",AND(S276&gt;1,S276&lt;=2),"1 to 2",AND(S276&gt;2,S276&lt;=3),"2 to 3",AND(S276&gt;3,S276&lt;=4),"3 to 4",AND(S276&gt;4,S276&lt;=5),"4 to 5",AND(S276&gt;5,S276&lt;=10),"5 to 10",S276&gt;10,"10+")</f>
        <v>3 to 4</v>
      </c>
      <c r="U276" s="17"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0.1 to 0.2</v>
      </c>
      <c r="V276" s="17">
        <f t="shared" si="20"/>
        <v>0.117415109306924</v>
      </c>
      <c r="W276" s="17"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0.1 to 0.2</v>
      </c>
      <c r="X276" s="17">
        <f t="shared" si="21"/>
        <v>0.117375931759608</v>
      </c>
      <c r="Y276" s="9"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8 to 10</v>
      </c>
      <c r="Z276" s="17">
        <f t="array" ref="Z276">_xlfn.IFS(AA276="oz",_xlfn.IFS(R276="oz",Q276,R276="fl oz",Q276*1.04,R276="ml",Q276*0.0338),AA276="fl oz",_xlfn.IFS(R276="oz",Q276/1.04,R276="fl oz",Q276,R276="ml",Q276*0.0338/1.04),AA276="ml",_xlfn.IFS(R276="oz",Q276/0.0338,R276="fl oz",Q276*1.04/0.0338,R276="ml",Q276))</f>
        <v>8.632</v>
      </c>
      <c r="AA276" s="9" t="str">
        <f>_xlfn.XLOOKUP($E276,'Copy of Raw Data'!$E:$E,'Copy of Raw Data'!AA:AA,"ERROR",0,1)</f>
        <v>oz</v>
      </c>
      <c r="AB276" s="9"/>
      <c r="AC276" s="9"/>
      <c r="AD276" s="9"/>
      <c r="AE276" s="9"/>
      <c r="AF276" s="9"/>
    </row>
    <row r="277" hidden="1" spans="1:32">
      <c r="A277" s="9" t="str">
        <f>_xlfn.XLOOKUP($E277,'Copy of Raw Data'!$E:$E,'Copy of Raw Data'!A:A,"ERROR",0,1)</f>
        <v>US</v>
      </c>
      <c r="B277" s="9" t="str">
        <f>_xlfn.XLOOKUP($E277,'Copy of Raw Data'!$E:$E,'Copy of Raw Data'!B:B,"ERROR",0,1)</f>
        <v>Hair Mousses</v>
      </c>
      <c r="C277" s="9" t="str">
        <f>_xlfn.XLOOKUP($E277,'Copy of Raw Data'!$E:$E,'Copy of Raw Data'!C:C,"ERROR",0,1)</f>
        <v>redken</v>
      </c>
      <c r="D277" s="9" t="str">
        <f>_xlfn.XLOOKUP($E277,'Copy of Raw Data'!$E:$E,'Copy of Raw Data'!D:D,"ERROR",0,1)</f>
        <v>www.amazon.com/dp/B09DHB4GD7</v>
      </c>
      <c r="E277" s="9" t="s">
        <v>990</v>
      </c>
      <c r="F277" s="9" t="str">
        <f>_xlfn.XLOOKUP($E277,'Copy of Raw Data'!$E:$E,'Copy of Raw Data'!F:F,"ERROR",0,1)</f>
        <v>Redken Color Extend Blondage Toning Foam Mousse | Purple Foam | Anti Brass for Blonde Hair</v>
      </c>
      <c r="G277" s="9">
        <f>_xlfn.XLOOKUP($E277,'Copy of Raw Data'!$E:$E,'Copy of Raw Data'!G:G,"ERROR",0,1)</f>
        <v>30</v>
      </c>
      <c r="H277" s="9">
        <f>_xlfn.XLOOKUP($E277,'Copy of Raw Data'!$E:$E,'Copy of Raw Data'!H:H,"ERROR",0,1)</f>
        <v>773.3</v>
      </c>
      <c r="I277" s="9">
        <f>_xlfn.XLOOKUP($E277,'Copy of Raw Data'!$E:$E,'Copy of Raw Data'!I:I,"ERROR",0,1)</f>
        <v>3.20789287727805e-5</v>
      </c>
      <c r="J277" s="9" t="str">
        <f>_xlfn.XLOOKUP($E277,'Copy of Raw Data'!$E:$E,'Copy of Raw Data'!J:J,"ERROR",0,1)</f>
        <v>No</v>
      </c>
      <c r="K277" s="15"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20 to 30</v>
      </c>
      <c r="L277" s="9">
        <f>_xlfn.XLOOKUP($E277,'Copy of Raw Data'!$E:$E,'Copy of Raw Data'!L:L,"ERROR",0,1)</f>
        <v>25.6</v>
      </c>
      <c r="M277" s="15"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30 to 40</v>
      </c>
      <c r="N277" s="9">
        <f>_xlfn.XLOOKUP($E277,'Copy of Raw Data'!$E:$E,'Copy of Raw Data'!N:N,"ERROR",0,1)</f>
        <v>32</v>
      </c>
      <c r="O277" s="15"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15% to 20%</v>
      </c>
      <c r="P277" s="16">
        <f t="shared" si="19"/>
        <v>0.2</v>
      </c>
      <c r="Q277" s="9">
        <f>_xlfn.XLOOKUP($E277,'Copy of Raw Data'!$E:$E,'Copy of Raw Data'!Q:Q,"ERROR",0,1)</f>
        <v>0</v>
      </c>
      <c r="R277" s="9">
        <f>_xlfn.XLOOKUP($E277,'Copy of Raw Data'!$E:$E,'Copy of Raw Data'!R:R,"ERROR",0,1)</f>
        <v>0</v>
      </c>
      <c r="S277" s="17" t="e">
        <f t="shared" si="18"/>
        <v>#N/A</v>
      </c>
      <c r="T277" s="9" t="e">
        <f t="array" ref="T277">_xlfn.IFS(AND(S277&gt;0,S277&lt;=0.05),"0 to 0.05",AND(S277&gt;0.05,S277&lt;=0.1),"0.05 to 0.1",AND(S277&gt;0.1,S277&lt;=0.2),"0.1 to 0.2",AND(S277&gt;0.2,S277&lt;=0.3),"0.2 to 0.3",AND(S277&gt;0.3,S277&lt;=0.4),"0.3 to 0.4",AND(S277&gt;0.4,S277&lt;=0.5),"0.4 to 0.5",AND(S277&gt;0.5,S277&lt;=0.75),"0.5 to 0.75",AND(S277&gt;0.75,S277&lt;=1),"0.75 to 1",AND(S277&gt;1,S277&lt;=2),"1 to 2",AND(S277&gt;2,S277&lt;=3),"2 to 3",AND(S277&gt;3,S277&lt;=4),"3 to 4",AND(S277&gt;4,S277&lt;=5),"4 to 5",AND(S277&gt;5,S277&lt;=10),"5 to 10",S277&gt;10,"10+")</f>
        <v>#N/A</v>
      </c>
      <c r="U277" s="17" t="e">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#N/A</v>
      </c>
      <c r="V277" s="17" t="e">
        <f t="shared" si="20"/>
        <v>#N/A</v>
      </c>
      <c r="W277" s="17" t="e">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#N/A</v>
      </c>
      <c r="X277" s="17" t="e">
        <f t="shared" si="21"/>
        <v>#N/A</v>
      </c>
      <c r="Y277" s="9" t="e">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#N/A</v>
      </c>
      <c r="Z277" s="17" t="e">
        <f t="array" ref="Z277">_xlfn.IFS(AA277="oz",_xlfn.IFS(R277="oz",Q277,R277="fl oz",Q277*1.04,R277="ml",Q277*0.0338),AA277="fl oz",_xlfn.IFS(R277="oz",Q277/1.04,R277="fl oz",Q277,R277="ml",Q277*0.0338/1.04),AA277="ml",_xlfn.IFS(R277="oz",Q277/0.0338,R277="fl oz",Q277*1.04/0.0338,R277="ml",Q277))</f>
        <v>#N/A</v>
      </c>
      <c r="AA277" s="9" t="str">
        <f>_xlfn.XLOOKUP($E277,'Copy of Raw Data'!$E:$E,'Copy of Raw Data'!AA:AA,"ERROR",0,1)</f>
        <v>oz</v>
      </c>
      <c r="AB277" s="9"/>
      <c r="AC277" s="9"/>
      <c r="AD277" s="9"/>
      <c r="AE277" s="9"/>
      <c r="AF277" s="9"/>
    </row>
    <row r="278" hidden="1" spans="1:32">
      <c r="A278" s="9" t="str">
        <f>_xlfn.XLOOKUP($E278,'Copy of Raw Data'!$E:$E,'Copy of Raw Data'!A:A,"ERROR",0,1)</f>
        <v>US</v>
      </c>
      <c r="B278" s="9" t="str">
        <f>_xlfn.XLOOKUP($E278,'Copy of Raw Data'!$E:$E,'Copy of Raw Data'!B:B,"ERROR",0,1)</f>
        <v>Hair Mousses</v>
      </c>
      <c r="C278" s="9" t="str">
        <f>_xlfn.XLOOKUP($E278,'Copy of Raw Data'!$E:$E,'Copy of Raw Data'!C:C,"ERROR",0,1)</f>
        <v>reference of sweden</v>
      </c>
      <c r="D278" s="9" t="str">
        <f>_xlfn.XLOOKUP($E278,'Copy of Raw Data'!$E:$E,'Copy of Raw Data'!D:D,"ERROR",0,1)</f>
        <v>www.amazon.com/dp/B0BZXS2M6R</v>
      </c>
      <c r="E278" s="9" t="s">
        <v>993</v>
      </c>
      <c r="F278" s="9" t="str">
        <f>_xlfn.XLOOKUP($E278,'Copy of Raw Data'!$E:$E,'Copy of Raw Data'!F:F,"ERROR",0,1)</f>
        <v>REF Weightless Volume Refreshing Mousse</v>
      </c>
      <c r="G278" s="9">
        <f>_xlfn.XLOOKUP($E278,'Copy of Raw Data'!$E:$E,'Copy of Raw Data'!G:G,"ERROR",0,1)</f>
        <v>28</v>
      </c>
      <c r="H278" s="9">
        <f>_xlfn.XLOOKUP($E278,'Copy of Raw Data'!$E:$E,'Copy of Raw Data'!H:H,"ERROR",0,1)</f>
        <v>754.54</v>
      </c>
      <c r="I278" s="9">
        <f>_xlfn.XLOOKUP($E278,'Copy of Raw Data'!$E:$E,'Copy of Raw Data'!I:I,"ERROR",0,1)</f>
        <v>3.01730014834602e-5</v>
      </c>
      <c r="J278" s="9" t="str">
        <f>_xlfn.XLOOKUP($E278,'Copy of Raw Data'!$E:$E,'Copy of Raw Data'!J:J,"ERROR",0,1)</f>
        <v>No</v>
      </c>
      <c r="K278" s="15"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20 to 30</v>
      </c>
      <c r="L278" s="9">
        <f>_xlfn.XLOOKUP($E278,'Copy of Raw Data'!$E:$E,'Copy of Raw Data'!L:L,"ERROR",0,1)</f>
        <v>27.25</v>
      </c>
      <c r="M278" s="15"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20 to 30</v>
      </c>
      <c r="N278" s="9">
        <f>_xlfn.XLOOKUP($E278,'Copy of Raw Data'!$E:$E,'Copy of Raw Data'!N:N,"ERROR",0,1)</f>
        <v>27.25</v>
      </c>
      <c r="O278" s="15"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6">
        <f t="shared" si="19"/>
        <v>0</v>
      </c>
      <c r="Q278" s="9">
        <f>_xlfn.XLOOKUP($E278,'Copy of Raw Data'!$E:$E,'Copy of Raw Data'!Q:Q,"ERROR",0,1)</f>
        <v>200</v>
      </c>
      <c r="R278" s="9" t="str">
        <f>_xlfn.XLOOKUP($E278,'Copy of Raw Data'!$E:$E,'Copy of Raw Data'!R:R,"ERROR",0,1)</f>
        <v>ml</v>
      </c>
      <c r="S278" s="17">
        <f t="shared" si="18"/>
        <v>4.0310650887574</v>
      </c>
      <c r="T278" s="9" t="str">
        <f t="array" ref="T278">_xlfn.IFS(AND(S278&gt;0,S278&lt;=0.05),"0 to 0.05",AND(S278&gt;0.05,S278&lt;=0.1),"0.05 to 0.1",AND(S278&gt;0.1,S278&lt;=0.2),"0.1 to 0.2",AND(S278&gt;0.2,S278&lt;=0.3),"0.2 to 0.3",AND(S278&gt;0.3,S278&lt;=0.4),"0.3 to 0.4",AND(S278&gt;0.4,S278&lt;=0.5),"0.4 to 0.5",AND(S278&gt;0.5,S278&lt;=0.75),"0.5 to 0.75",AND(S278&gt;0.75,S278&lt;=1),"0.75 to 1",AND(S278&gt;1,S278&lt;=2),"1 to 2",AND(S278&gt;2,S278&lt;=3),"2 to 3",AND(S278&gt;3,S278&lt;=4),"3 to 4",AND(S278&gt;4,S278&lt;=5),"4 to 5",AND(S278&gt;5,S278&lt;=10),"5 to 10",S278&gt;10,"10+")</f>
        <v>4 to 5</v>
      </c>
      <c r="U278" s="17"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0.1 to 0.2</v>
      </c>
      <c r="V278" s="17">
        <f t="shared" si="20"/>
        <v>0.136322796373263</v>
      </c>
      <c r="W278" s="17"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0.1 to 0.2</v>
      </c>
      <c r="X278" s="17">
        <f t="shared" si="21"/>
        <v>0.136322796373263</v>
      </c>
      <c r="Y278" s="9"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6 to 8</v>
      </c>
      <c r="Z278" s="17">
        <f t="array" ref="Z278">_xlfn.IFS(AA278="oz",_xlfn.IFS(R278="oz",Q278,R278="fl oz",Q278*1.04,R278="ml",Q278*0.0338),AA278="fl oz",_xlfn.IFS(R278="oz",Q278/1.04,R278="fl oz",Q278,R278="ml",Q278*0.0338/1.04),AA278="ml",_xlfn.IFS(R278="oz",Q278/0.0338,R278="fl oz",Q278*1.04/0.0338,R278="ml",Q278))</f>
        <v>6.76</v>
      </c>
      <c r="AA278" s="9" t="str">
        <f>_xlfn.XLOOKUP($E278,'Copy of Raw Data'!$E:$E,'Copy of Raw Data'!AA:AA,"ERROR",0,1)</f>
        <v>oz</v>
      </c>
      <c r="AB278" s="9"/>
      <c r="AC278" s="9"/>
      <c r="AD278" s="9"/>
      <c r="AE278" s="9"/>
      <c r="AF278" s="9"/>
    </row>
    <row r="279" hidden="1" spans="1:32">
      <c r="A279" s="9" t="str">
        <f>_xlfn.XLOOKUP($E279,'Copy of Raw Data'!$E:$E,'Copy of Raw Data'!A:A,"ERROR",0,1)</f>
        <v>US</v>
      </c>
      <c r="B279" s="9" t="str">
        <f>_xlfn.XLOOKUP($E279,'Copy of Raw Data'!$E:$E,'Copy of Raw Data'!B:B,"ERROR",0,1)</f>
        <v>Hair Mousses</v>
      </c>
      <c r="C279" s="9" t="str">
        <f>_xlfn.XLOOKUP($E279,'Copy of Raw Data'!$E:$E,'Copy of Raw Data'!C:C,"ERROR",0,1)</f>
        <v>pantene</v>
      </c>
      <c r="D279" s="9" t="str">
        <f>_xlfn.XLOOKUP($E279,'Copy of Raw Data'!$E:$E,'Copy of Raw Data'!D:D,"ERROR",0,1)</f>
        <v>www.amazon.com/dp/B081B4D371</v>
      </c>
      <c r="E279" s="9" t="s">
        <v>996</v>
      </c>
      <c r="F279" s="9" t="str">
        <f>_xlfn.XLOOKUP($E279,'Copy of Raw Data'!$E:$E,'Copy of Raw Data'!F:F,"ERROR",0,1)</f>
        <v>Pantene Pro-V Hair Mousse - Maximum Hold (5) - Resists Humidity - Net Wt. 6.6 OZ (187 g) Per Can - Pack of 3 Cans</v>
      </c>
      <c r="G279" s="9">
        <f>_xlfn.XLOOKUP($E279,'Copy of Raw Data'!$E:$E,'Copy of Raw Data'!G:G,"ERROR",0,1)</f>
        <v>15</v>
      </c>
      <c r="H279" s="9">
        <f>_xlfn.XLOOKUP($E279,'Copy of Raw Data'!$E:$E,'Copy of Raw Data'!H:H,"ERROR",0,1)</f>
        <v>709.71</v>
      </c>
      <c r="I279" s="9">
        <f>_xlfn.XLOOKUP($E279,'Copy of Raw Data'!$E:$E,'Copy of Raw Data'!I:I,"ERROR",0,1)</f>
        <v>2.91326704379624e-5</v>
      </c>
      <c r="J279" s="9" t="str">
        <f>_xlfn.XLOOKUP($E279,'Copy of Raw Data'!$E:$E,'Copy of Raw Data'!J:J,"ERROR",0,1)</f>
        <v>No</v>
      </c>
      <c r="K279" s="15"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40 to 50</v>
      </c>
      <c r="L279" s="9">
        <f>_xlfn.XLOOKUP($E279,'Copy of Raw Data'!$E:$E,'Copy of Raw Data'!L:L,"ERROR",0,1)</f>
        <v>46.99</v>
      </c>
      <c r="M279" s="15"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40 to 50</v>
      </c>
      <c r="N279" s="9">
        <f>_xlfn.XLOOKUP($E279,'Copy of Raw Data'!$E:$E,'Copy of Raw Data'!N:N,"ERROR",0,1)</f>
        <v>46.99</v>
      </c>
      <c r="O279" s="15"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No Discount</v>
      </c>
      <c r="P279" s="16">
        <f t="shared" si="19"/>
        <v>0</v>
      </c>
      <c r="Q279" s="9">
        <f>_xlfn.XLOOKUP($E279,'Copy of Raw Data'!$E:$E,'Copy of Raw Data'!Q:Q,"ERROR",0,1)</f>
        <v>1770</v>
      </c>
      <c r="R279" s="9" t="str">
        <f>_xlfn.XLOOKUP($E279,'Copy of Raw Data'!$E:$E,'Copy of Raw Data'!R:R,"ERROR",0,1)</f>
        <v>ml</v>
      </c>
      <c r="S279" s="17">
        <f t="shared" si="18"/>
        <v>0.785444455587872</v>
      </c>
      <c r="T279" s="9" t="str">
        <f t="array" ref="T279">_xlfn.IFS(AND(S279&gt;0,S279&lt;=0.05),"0 to 0.05",AND(S279&gt;0.05,S279&lt;=0.1),"0.05 to 0.1",AND(S279&gt;0.1,S279&lt;=0.2),"0.1 to 0.2",AND(S279&gt;0.2,S279&lt;=0.3),"0.2 to 0.3",AND(S279&gt;0.3,S279&lt;=0.4),"0.3 to 0.4",AND(S279&gt;0.4,S279&lt;=0.5),"0.4 to 0.5",AND(S279&gt;0.5,S279&lt;=0.75),"0.5 to 0.75",AND(S279&gt;0.75,S279&lt;=1),"0.75 to 1",AND(S279&gt;1,S279&lt;=2),"1 to 2",AND(S279&gt;2,S279&lt;=3),"2 to 3",AND(S279&gt;3,S279&lt;=4),"3 to 4",AND(S279&gt;4,S279&lt;=5),"4 to 5",AND(S279&gt;5,S279&lt;=10),"5 to 10",S279&gt;10,"10+")</f>
        <v>0.75 to 1</v>
      </c>
      <c r="U279" s="17"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 to 0.05</v>
      </c>
      <c r="V279" s="17">
        <f t="shared" si="20"/>
        <v>0.0265622068173105</v>
      </c>
      <c r="W279" s="17"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 to 0.05</v>
      </c>
      <c r="X279" s="17">
        <f t="shared" si="21"/>
        <v>0.0265622068173105</v>
      </c>
      <c r="Y279" s="9"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50+</v>
      </c>
      <c r="Z279" s="17">
        <f t="array" ref="Z279">_xlfn.IFS(AA279="oz",_xlfn.IFS(R279="oz",Q279,R279="fl oz",Q279*1.04,R279="ml",Q279*0.0338),AA279="fl oz",_xlfn.IFS(R279="oz",Q279/1.04,R279="fl oz",Q279,R279="ml",Q279*0.0338/1.04),AA279="ml",_xlfn.IFS(R279="oz",Q279/0.0338,R279="fl oz",Q279*1.04/0.0338,R279="ml",Q279))</f>
        <v>59.826</v>
      </c>
      <c r="AA279" s="9" t="str">
        <f>_xlfn.XLOOKUP($E279,'Copy of Raw Data'!$E:$E,'Copy of Raw Data'!AA:AA,"ERROR",0,1)</f>
        <v>oz</v>
      </c>
      <c r="AB279" s="9"/>
      <c r="AC279" s="9"/>
      <c r="AD279" s="9"/>
      <c r="AE279" s="9"/>
      <c r="AF279" s="9"/>
    </row>
    <row r="280" hidden="1" spans="1:32">
      <c r="A280" s="9" t="str">
        <f>_xlfn.XLOOKUP($E280,'Copy of Raw Data'!$E:$E,'Copy of Raw Data'!A:A,"ERROR",0,1)</f>
        <v>US</v>
      </c>
      <c r="B280" s="9" t="str">
        <f>_xlfn.XLOOKUP($E280,'Copy of Raw Data'!$E:$E,'Copy of Raw Data'!B:B,"ERROR",0,1)</f>
        <v>Hair Mousses</v>
      </c>
      <c r="C280" s="9" t="str">
        <f>_xlfn.XLOOKUP($E280,'Copy of Raw Data'!$E:$E,'Copy of Raw Data'!C:C,"ERROR",0,1)</f>
        <v>TRESemmé</v>
      </c>
      <c r="D280" s="9" t="str">
        <f>_xlfn.XLOOKUP($E280,'Copy of Raw Data'!$E:$E,'Copy of Raw Data'!D:D,"ERROR",0,1)</f>
        <v>www.amazon.com/dp/B098JCW3N3</v>
      </c>
      <c r="E280" s="9" t="s">
        <v>999</v>
      </c>
      <c r="F280" s="9" t="str">
        <f>_xlfn.XLOOKUP($E280,'Copy of Raw Data'!$E:$E,'Copy of Raw Data'!F:F,"ERROR",0,1)</f>
        <v>TRESemmé Flawless Curls Pack of 6 Nourishing Mousse With Coconut and Avocado Oil 10.5 oz</v>
      </c>
      <c r="G280" s="9">
        <f>_xlfn.XLOOKUP($E280,'Copy of Raw Data'!$E:$E,'Copy of Raw Data'!G:G,"ERROR",0,1)</f>
        <v>16</v>
      </c>
      <c r="H280" s="9">
        <f>_xlfn.XLOOKUP($E280,'Copy of Raw Data'!$E:$E,'Copy of Raw Data'!H:H,"ERROR",0,1)</f>
        <v>685.24</v>
      </c>
      <c r="I280" s="9">
        <f>_xlfn.XLOOKUP($E280,'Copy of Raw Data'!$E:$E,'Copy of Raw Data'!I:I,"ERROR",0,1)</f>
        <v>2.8369959405832e-5</v>
      </c>
      <c r="J280" s="9" t="str">
        <f>_xlfn.XLOOKUP($E280,'Copy of Raw Data'!$E:$E,'Copy of Raw Data'!J:J,"ERROR",0,1)</f>
        <v>No</v>
      </c>
      <c r="K280" s="15"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40 to 50</v>
      </c>
      <c r="L280" s="9">
        <f>_xlfn.XLOOKUP($E280,'Copy of Raw Data'!$E:$E,'Copy of Raw Data'!L:L,"ERROR",0,1)</f>
        <v>41.88</v>
      </c>
      <c r="M280" s="15"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40 to 50</v>
      </c>
      <c r="N280" s="9">
        <f>_xlfn.XLOOKUP($E280,'Copy of Raw Data'!$E:$E,'Copy of Raw Data'!N:N,"ERROR",0,1)</f>
        <v>45.23</v>
      </c>
      <c r="O280" s="15"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6% to 8%</v>
      </c>
      <c r="P280" s="16">
        <f t="shared" si="19"/>
        <v>0.0740658854742426</v>
      </c>
      <c r="Q280" s="9">
        <f>_xlfn.XLOOKUP($E280,'Copy of Raw Data'!$E:$E,'Copy of Raw Data'!Q:Q,"ERROR",0,1)</f>
        <v>63</v>
      </c>
      <c r="R280" s="9" t="str">
        <f>_xlfn.XLOOKUP($E280,'Copy of Raw Data'!$E:$E,'Copy of Raw Data'!R:R,"ERROR",0,1)</f>
        <v>oz</v>
      </c>
      <c r="S280" s="17">
        <f t="shared" si="18"/>
        <v>0.664761904761905</v>
      </c>
      <c r="T280" s="9" t="str">
        <f t="array" ref="T280">_xlfn.IFS(AND(S280&gt;0,S280&lt;=0.05),"0 to 0.05",AND(S280&gt;0.05,S280&lt;=0.1),"0.05 to 0.1",AND(S280&gt;0.1,S280&lt;=0.2),"0.1 to 0.2",AND(S280&gt;0.2,S280&lt;=0.3),"0.2 to 0.3",AND(S280&gt;0.3,S280&lt;=0.4),"0.3 to 0.4",AND(S280&gt;0.4,S280&lt;=0.5),"0.4 to 0.5",AND(S280&gt;0.5,S280&lt;=0.75),"0.5 to 0.75",AND(S280&gt;0.75,S280&lt;=1),"0.75 to 1",AND(S280&gt;1,S280&lt;=2),"1 to 2",AND(S280&gt;2,S280&lt;=3),"2 to 3",AND(S280&gt;3,S280&lt;=4),"3 to 4",AND(S280&gt;4,S280&lt;=5),"4 to 5",AND(S280&gt;5,S280&lt;=10),"5 to 10",S280&gt;10,"10+")</f>
        <v>0.5 to 0.75</v>
      </c>
      <c r="U280" s="17"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 to 0.05</v>
      </c>
      <c r="V280" s="17">
        <f t="shared" si="20"/>
        <v>0.024279219071238</v>
      </c>
      <c r="W280" s="17"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 to 0.05</v>
      </c>
      <c r="X280" s="17">
        <f t="shared" si="21"/>
        <v>0.0224809572121036</v>
      </c>
      <c r="Y280" s="9"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50+</v>
      </c>
      <c r="Z280" s="17">
        <f t="array" ref="Z280">_xlfn.IFS(AA280="oz",_xlfn.IFS(R280="oz",Q280,R280="fl oz",Q280*1.04,R280="ml",Q280*0.0338),AA280="fl oz",_xlfn.IFS(R280="oz",Q280/1.04,R280="fl oz",Q280,R280="ml",Q280*0.0338/1.04),AA280="ml",_xlfn.IFS(R280="oz",Q280/0.0338,R280="fl oz",Q280*1.04/0.0338,R280="ml",Q280))</f>
        <v>63</v>
      </c>
      <c r="AA280" s="9" t="str">
        <f>_xlfn.XLOOKUP($E280,'Copy of Raw Data'!$E:$E,'Copy of Raw Data'!AA:AA,"ERROR",0,1)</f>
        <v>oz</v>
      </c>
      <c r="AB280" s="9"/>
      <c r="AC280" s="9"/>
      <c r="AD280" s="9"/>
      <c r="AE280" s="9"/>
      <c r="AF280" s="9"/>
    </row>
    <row r="281" hidden="1" spans="1:32">
      <c r="A281" s="9" t="str">
        <f>_xlfn.XLOOKUP($E281,'Copy of Raw Data'!$E:$E,'Copy of Raw Data'!A:A,"ERROR",0,1)</f>
        <v>US</v>
      </c>
      <c r="B281" s="9" t="str">
        <f>_xlfn.XLOOKUP($E281,'Copy of Raw Data'!$E:$E,'Copy of Raw Data'!B:B,"ERROR",0,1)</f>
        <v>Hair Mousses</v>
      </c>
      <c r="C281" s="9" t="str">
        <f>_xlfn.XLOOKUP($E281,'Copy of Raw Data'!$E:$E,'Copy of Raw Data'!C:C,"ERROR",0,1)</f>
        <v>Creme of Nature</v>
      </c>
      <c r="D281" s="9" t="str">
        <f>_xlfn.XLOOKUP($E281,'Copy of Raw Data'!$E:$E,'Copy of Raw Data'!D:D,"ERROR",0,1)</f>
        <v>www.amazon.com/dp/B00GMP3YK0</v>
      </c>
      <c r="E281" s="9" t="s">
        <v>1003</v>
      </c>
      <c r="F281" s="9" t="str">
        <f>_xlfn.XLOOKUP($E281,'Copy of Raw Data'!$E:$E,'Copy of Raw Data'!F:F,"ERROR",0,1)</f>
        <v>Creme Of Nature Argan Oil Style &amp; Shine Foam Mousse, 7 Ounce (Pack of 3)</v>
      </c>
      <c r="G281" s="9">
        <f>_xlfn.XLOOKUP($E281,'Copy of Raw Data'!$E:$E,'Copy of Raw Data'!G:G,"ERROR",0,1)</f>
        <v>34</v>
      </c>
      <c r="H281" s="9">
        <f>_xlfn.XLOOKUP($E281,'Copy of Raw Data'!$E:$E,'Copy of Raw Data'!H:H,"ERROR",0,1)</f>
        <v>667.3</v>
      </c>
      <c r="I281" s="9">
        <f>_xlfn.XLOOKUP($E281,'Copy of Raw Data'!$E:$E,'Copy of Raw Data'!I:I,"ERROR",0,1)</f>
        <v>2.81374048157677e-5</v>
      </c>
      <c r="J281" s="9" t="str">
        <f>_xlfn.XLOOKUP($E281,'Copy of Raw Data'!$E:$E,'Copy of Raw Data'!J:J,"ERROR",0,1)</f>
        <v>No</v>
      </c>
      <c r="K281" s="15"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 to 20</v>
      </c>
      <c r="L281" s="9">
        <f>_xlfn.XLOOKUP($E281,'Copy of Raw Data'!$E:$E,'Copy of Raw Data'!L:L,"ERROR",0,1)</f>
        <v>19.62</v>
      </c>
      <c r="M281" s="15"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20 to 30</v>
      </c>
      <c r="N281" s="9">
        <f>_xlfn.XLOOKUP($E281,'Copy of Raw Data'!$E:$E,'Copy of Raw Data'!N:N,"ERROR",0,1)</f>
        <v>21.17</v>
      </c>
      <c r="O281" s="15"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6% to 8%</v>
      </c>
      <c r="P281" s="16">
        <f t="shared" si="19"/>
        <v>0.0732168162494096</v>
      </c>
      <c r="Q281" s="9">
        <f>_xlfn.XLOOKUP($E281,'Copy of Raw Data'!$E:$E,'Copy of Raw Data'!Q:Q,"ERROR",0,1)</f>
        <v>21</v>
      </c>
      <c r="R281" s="9" t="str">
        <f>_xlfn.XLOOKUP($E281,'Copy of Raw Data'!$E:$E,'Copy of Raw Data'!R:R,"ERROR",0,1)</f>
        <v>oz</v>
      </c>
      <c r="S281" s="17">
        <f t="shared" si="18"/>
        <v>0.934285714285714</v>
      </c>
      <c r="T281" s="9" t="str">
        <f t="array" ref="T281">_xlfn.IFS(AND(S281&gt;0,S281&lt;=0.05),"0 to 0.05",AND(S281&gt;0.05,S281&lt;=0.1),"0.05 to 0.1",AND(S281&gt;0.1,S281&lt;=0.2),"0.1 to 0.2",AND(S281&gt;0.2,S281&lt;=0.3),"0.2 to 0.3",AND(S281&gt;0.3,S281&lt;=0.4),"0.3 to 0.4",AND(S281&gt;0.4,S281&lt;=0.5),"0.4 to 0.5",AND(S281&gt;0.5,S281&lt;=0.75),"0.5 to 0.75",AND(S281&gt;0.75,S281&lt;=1),"0.75 to 1",AND(S281&gt;1,S281&lt;=2),"1 to 2",AND(S281&gt;2,S281&lt;=3),"2 to 3",AND(S281&gt;3,S281&lt;=4),"3 to 4",AND(S281&gt;4,S281&lt;=5),"4 to 5",AND(S281&gt;5,S281&lt;=10),"5 to 10",S281&gt;10,"10+")</f>
        <v>0.75 to 1</v>
      </c>
      <c r="U281" s="17"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 to 0.05</v>
      </c>
      <c r="V281" s="17">
        <f t="shared" si="20"/>
        <v>0.0340918240816787</v>
      </c>
      <c r="W281" s="17"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 to 0.05</v>
      </c>
      <c r="X281" s="17">
        <f t="shared" si="21"/>
        <v>0.0315957292622832</v>
      </c>
      <c r="Y281" s="9"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20 to 25</v>
      </c>
      <c r="Z281" s="17">
        <f t="array" ref="Z281">_xlfn.IFS(AA281="oz",_xlfn.IFS(R281="oz",Q281,R281="fl oz",Q281*1.04,R281="ml",Q281*0.0338),AA281="fl oz",_xlfn.IFS(R281="oz",Q281/1.04,R281="fl oz",Q281,R281="ml",Q281*0.0338/1.04),AA281="ml",_xlfn.IFS(R281="oz",Q281/0.0338,R281="fl oz",Q281*1.04/0.0338,R281="ml",Q281))</f>
        <v>21</v>
      </c>
      <c r="AA281" s="9" t="str">
        <f>_xlfn.XLOOKUP($E281,'Copy of Raw Data'!$E:$E,'Copy of Raw Data'!AA:AA,"ERROR",0,1)</f>
        <v>oz</v>
      </c>
      <c r="AB281" s="9"/>
      <c r="AC281" s="9"/>
      <c r="AD281" s="9"/>
      <c r="AE281" s="9"/>
      <c r="AF281" s="9"/>
    </row>
    <row r="282" hidden="1" spans="1:32">
      <c r="A282" s="9" t="str">
        <f>_xlfn.XLOOKUP($E282,'Copy of Raw Data'!$E:$E,'Copy of Raw Data'!A:A,"ERROR",0,1)</f>
        <v>US</v>
      </c>
      <c r="B282" s="9" t="str">
        <f>_xlfn.XLOOKUP($E282,'Copy of Raw Data'!$E:$E,'Copy of Raw Data'!B:B,"ERROR",0,1)</f>
        <v>Hair Mousses</v>
      </c>
      <c r="C282" s="9" t="str">
        <f>_xlfn.XLOOKUP($E282,'Copy of Raw Data'!$E:$E,'Copy of Raw Data'!C:C,"ERROR",0,1)</f>
        <v>it's a 10 haircare</v>
      </c>
      <c r="D282" s="9" t="str">
        <f>_xlfn.XLOOKUP($E282,'Copy of Raw Data'!$E:$E,'Copy of Raw Data'!D:D,"ERROR",0,1)</f>
        <v>www.amazon.com/dp/B008VSQNO0</v>
      </c>
      <c r="E282" s="9" t="s">
        <v>1006</v>
      </c>
      <c r="F282" s="9" t="str">
        <f>_xlfn.XLOOKUP($E282,'Copy of Raw Data'!$E:$E,'Copy of Raw Data'!F:F,"ERROR",0,1)</f>
        <v>Miracle Styling Mousse Pack of 2</v>
      </c>
      <c r="G282" s="9">
        <f>_xlfn.XLOOKUP($E282,'Copy of Raw Data'!$E:$E,'Copy of Raw Data'!G:G,"ERROR",0,1)</f>
        <v>18</v>
      </c>
      <c r="H282" s="9">
        <f>_xlfn.XLOOKUP($E282,'Copy of Raw Data'!$E:$E,'Copy of Raw Data'!H:H,"ERROR",0,1)</f>
        <v>661.83</v>
      </c>
      <c r="I282" s="9">
        <f>_xlfn.XLOOKUP($E282,'Copy of Raw Data'!$E:$E,'Copy of Raw Data'!I:I,"ERROR",0,1)</f>
        <v>2.75995957546501e-5</v>
      </c>
      <c r="J282" s="9" t="str">
        <f>_xlfn.XLOOKUP($E282,'Copy of Raw Data'!$E:$E,'Copy of Raw Data'!J:J,"ERROR",0,1)</f>
        <v>No</v>
      </c>
      <c r="K282" s="15"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30 to 40</v>
      </c>
      <c r="L282" s="9">
        <f>_xlfn.XLOOKUP($E282,'Copy of Raw Data'!$E:$E,'Copy of Raw Data'!L:L,"ERROR",0,1)</f>
        <v>37.56</v>
      </c>
      <c r="M282" s="15"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30 to 40</v>
      </c>
      <c r="N282" s="9">
        <f>_xlfn.XLOOKUP($E282,'Copy of Raw Data'!$E:$E,'Copy of Raw Data'!N:N,"ERROR",0,1)</f>
        <v>37.56</v>
      </c>
      <c r="O282" s="15"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6">
        <f t="shared" si="19"/>
        <v>0</v>
      </c>
      <c r="Q282" s="9">
        <f>_xlfn.XLOOKUP($E282,'Copy of Raw Data'!$E:$E,'Copy of Raw Data'!Q:Q,"ERROR",0,1)</f>
        <v>262</v>
      </c>
      <c r="R282" s="9" t="str">
        <f>_xlfn.XLOOKUP($E282,'Copy of Raw Data'!$E:$E,'Copy of Raw Data'!R:R,"ERROR",0,1)</f>
        <v>ml</v>
      </c>
      <c r="S282" s="17">
        <f t="shared" si="18"/>
        <v>4.2413839830164</v>
      </c>
      <c r="T282" s="9" t="str">
        <f t="array" ref="T282">_xlfn.IFS(AND(S282&gt;0,S282&lt;=0.05),"0 to 0.05",AND(S282&gt;0.05,S282&lt;=0.1),"0.05 to 0.1",AND(S282&gt;0.1,S282&lt;=0.2),"0.1 to 0.2",AND(S282&gt;0.2,S282&lt;=0.3),"0.2 to 0.3",AND(S282&gt;0.3,S282&lt;=0.4),"0.3 to 0.4",AND(S282&gt;0.4,S282&lt;=0.5),"0.4 to 0.5",AND(S282&gt;0.5,S282&lt;=0.75),"0.5 to 0.75",AND(S282&gt;0.75,S282&lt;=1),"0.75 to 1",AND(S282&gt;1,S282&lt;=2),"1 to 2",AND(S282&gt;2,S282&lt;=3),"2 to 3",AND(S282&gt;3,S282&lt;=4),"3 to 4",AND(S282&gt;4,S282&lt;=5),"4 to 5",AND(S282&gt;5,S282&lt;=10),"5 to 10",S282&gt;10,"10+")</f>
        <v>4 to 5</v>
      </c>
      <c r="U282" s="17"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0.1 to 0.2</v>
      </c>
      <c r="V282" s="17">
        <f t="shared" si="20"/>
        <v>0.143435373115198</v>
      </c>
      <c r="W282" s="17"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0.1 to 0.2</v>
      </c>
      <c r="X282" s="17">
        <f t="shared" si="21"/>
        <v>0.143435373115198</v>
      </c>
      <c r="Y282" s="9"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8 to 10</v>
      </c>
      <c r="Z282" s="17">
        <f t="array" ref="Z282">_xlfn.IFS(AA282="oz",_xlfn.IFS(R282="oz",Q282,R282="fl oz",Q282*1.04,R282="ml",Q282*0.0338),AA282="fl oz",_xlfn.IFS(R282="oz",Q282/1.04,R282="fl oz",Q282,R282="ml",Q282*0.0338/1.04),AA282="ml",_xlfn.IFS(R282="oz",Q282/0.0338,R282="fl oz",Q282*1.04/0.0338,R282="ml",Q282))</f>
        <v>8.8556</v>
      </c>
      <c r="AA282" s="9" t="str">
        <f>_xlfn.XLOOKUP($E282,'Copy of Raw Data'!$E:$E,'Copy of Raw Data'!AA:AA,"ERROR",0,1)</f>
        <v>oz</v>
      </c>
      <c r="AB282" s="9"/>
      <c r="AC282" s="9"/>
      <c r="AD282" s="9"/>
      <c r="AE282" s="9"/>
      <c r="AF282" s="9"/>
    </row>
    <row r="283" hidden="1" spans="1:32">
      <c r="A283" s="9" t="str">
        <f>_xlfn.XLOOKUP($E283,'Copy of Raw Data'!$E:$E,'Copy of Raw Data'!A:A,"ERROR",0,1)</f>
        <v>US</v>
      </c>
      <c r="B283" s="9" t="str">
        <f>_xlfn.XLOOKUP($E283,'Copy of Raw Data'!$E:$E,'Copy of Raw Data'!B:B,"ERROR",0,1)</f>
        <v>Hair Mousses</v>
      </c>
      <c r="C283" s="9" t="str">
        <f>_xlfn.XLOOKUP($E283,'Copy of Raw Data'!$E:$E,'Copy of Raw Data'!C:C,"ERROR",0,1)</f>
        <v>condition 3-n-1</v>
      </c>
      <c r="D283" s="9" t="str">
        <f>_xlfn.XLOOKUP($E283,'Copy of Raw Data'!$E:$E,'Copy of Raw Data'!D:D,"ERROR",0,1)</f>
        <v>www.amazon.com/dp/B00GMPA6ME</v>
      </c>
      <c r="E283" s="9" t="s">
        <v>1009</v>
      </c>
      <c r="F283" s="9" t="str">
        <f>_xlfn.XLOOKUP($E283,'Copy of Raw Data'!$E:$E,'Copy of Raw Data'!F:F,"ERROR",0,1)</f>
        <v>Condition 3-N-1 Mousse 6 Ounce Maximum With Sunscreen (177ml) (3 Pack)</v>
      </c>
      <c r="G283" s="9">
        <f>_xlfn.XLOOKUP($E283,'Copy of Raw Data'!$E:$E,'Copy of Raw Data'!G:G,"ERROR",0,1)</f>
        <v>42</v>
      </c>
      <c r="H283" s="9">
        <f>_xlfn.XLOOKUP($E283,'Copy of Raw Data'!$E:$E,'Copy of Raw Data'!H:H,"ERROR",0,1)</f>
        <v>649.18</v>
      </c>
      <c r="I283" s="9">
        <f>_xlfn.XLOOKUP($E283,'Copy of Raw Data'!$E:$E,'Copy of Raw Data'!I:I,"ERROR",0,1)</f>
        <v>2.75881168260729e-5</v>
      </c>
      <c r="J283" s="9" t="str">
        <f>_xlfn.XLOOKUP($E283,'Copy of Raw Data'!$E:$E,'Copy of Raw Data'!J:J,"ERROR",0,1)</f>
        <v>No</v>
      </c>
      <c r="K283" s="15"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15 to 20</v>
      </c>
      <c r="L283" s="9">
        <f>_xlfn.XLOOKUP($E283,'Copy of Raw Data'!$E:$E,'Copy of Raw Data'!L:L,"ERROR",0,1)</f>
        <v>15.63</v>
      </c>
      <c r="M283" s="15"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15 to 20</v>
      </c>
      <c r="N283" s="9">
        <f>_xlfn.XLOOKUP($E283,'Copy of Raw Data'!$E:$E,'Copy of Raw Data'!N:N,"ERROR",0,1)</f>
        <v>18.12</v>
      </c>
      <c r="O283" s="15"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10% to 15%</v>
      </c>
      <c r="P283" s="16">
        <f t="shared" si="19"/>
        <v>0.137417218543046</v>
      </c>
      <c r="Q283" s="9">
        <f>_xlfn.XLOOKUP($E283,'Copy of Raw Data'!$E:$E,'Copy of Raw Data'!Q:Q,"ERROR",0,1)</f>
        <v>18</v>
      </c>
      <c r="R283" s="9" t="str">
        <f>_xlfn.XLOOKUP($E283,'Copy of Raw Data'!$E:$E,'Copy of Raw Data'!R:R,"ERROR",0,1)</f>
        <v>oz</v>
      </c>
      <c r="S283" s="17">
        <f t="shared" si="18"/>
        <v>0.868333333333333</v>
      </c>
      <c r="T283" s="9" t="str">
        <f t="array" ref="T283">_xlfn.IFS(AND(S283&gt;0,S283&lt;=0.05),"0 to 0.05",AND(S283&gt;0.05,S283&lt;=0.1),"0.05 to 0.1",AND(S283&gt;0.1,S283&lt;=0.2),"0.1 to 0.2",AND(S283&gt;0.2,S283&lt;=0.3),"0.2 to 0.3",AND(S283&gt;0.3,S283&lt;=0.4),"0.3 to 0.4",AND(S283&gt;0.4,S283&lt;=0.5),"0.4 to 0.5",AND(S283&gt;0.5,S283&lt;=0.75),"0.5 to 0.75",AND(S283&gt;0.75,S283&lt;=1),"0.75 to 1",AND(S283&gt;1,S283&lt;=2),"1 to 2",AND(S283&gt;2,S283&lt;=3),"2 to 3",AND(S283&gt;3,S283&lt;=4),"3 to 4",AND(S283&gt;4,S283&lt;=5),"4 to 5",AND(S283&gt;5,S283&lt;=10),"5 to 10",S283&gt;10,"10+")</f>
        <v>0.75 to 1</v>
      </c>
      <c r="U283" s="17"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 to 0.05</v>
      </c>
      <c r="V283" s="17">
        <f t="shared" si="20"/>
        <v>0.0340435125690452</v>
      </c>
      <c r="W283" s="17"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 to 0.05</v>
      </c>
      <c r="X283" s="17">
        <f t="shared" si="21"/>
        <v>0.0293653477623718</v>
      </c>
      <c r="Y283" s="9"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15 to 20</v>
      </c>
      <c r="Z283" s="17">
        <f t="array" ref="Z283">_xlfn.IFS(AA283="oz",_xlfn.IFS(R283="oz",Q283,R283="fl oz",Q283*1.04,R283="ml",Q283*0.0338),AA283="fl oz",_xlfn.IFS(R283="oz",Q283/1.04,R283="fl oz",Q283,R283="ml",Q283*0.0338/1.04),AA283="ml",_xlfn.IFS(R283="oz",Q283/0.0338,R283="fl oz",Q283*1.04/0.0338,R283="ml",Q283))</f>
        <v>18</v>
      </c>
      <c r="AA283" s="9" t="str">
        <f>_xlfn.XLOOKUP($E283,'Copy of Raw Data'!$E:$E,'Copy of Raw Data'!AA:AA,"ERROR",0,1)</f>
        <v>oz</v>
      </c>
      <c r="AB283" s="9"/>
      <c r="AC283" s="9"/>
      <c r="AD283" s="9"/>
      <c r="AE283" s="9"/>
      <c r="AF283" s="9"/>
    </row>
    <row r="284" hidden="1" spans="1:32">
      <c r="A284" s="9" t="str">
        <f>_xlfn.XLOOKUP($E284,'Copy of Raw Data'!$E:$E,'Copy of Raw Data'!A:A,"ERROR",0,1)</f>
        <v>US</v>
      </c>
      <c r="B284" s="9" t="str">
        <f>_xlfn.XLOOKUP($E284,'Copy of Raw Data'!$E:$E,'Copy of Raw Data'!B:B,"ERROR",0,1)</f>
        <v>Hair Mousses</v>
      </c>
      <c r="C284" s="9" t="str">
        <f>_xlfn.XLOOKUP($E284,'Copy of Raw Data'!$E:$E,'Copy of Raw Data'!C:C,"ERROR",0,1)</f>
        <v>roux</v>
      </c>
      <c r="D284" s="9" t="str">
        <f>_xlfn.XLOOKUP($E284,'Copy of Raw Data'!$E:$E,'Copy of Raw Data'!D:D,"ERROR",0,1)</f>
        <v>www.amazon.com/dp/B0149K6J9W</v>
      </c>
      <c r="E284" s="9" t="s">
        <v>1012</v>
      </c>
      <c r="F284" s="9" t="str">
        <f>_xlfn.XLOOKUP($E284,'Copy of Raw Data'!$E:$E,'Copy of Raw Data'!F:F,"ERROR",0,1)</f>
        <v>Roux Fanci-full Mousse #26 Golden Spell</v>
      </c>
      <c r="G284" s="9">
        <f>_xlfn.XLOOKUP($E284,'Copy of Raw Data'!$E:$E,'Copy of Raw Data'!G:G,"ERROR",0,1)</f>
        <v>54</v>
      </c>
      <c r="H284" s="9">
        <f>_xlfn.XLOOKUP($E284,'Copy of Raw Data'!$E:$E,'Copy of Raw Data'!H:H,"ERROR",0,1)</f>
        <v>648.91</v>
      </c>
      <c r="I284" s="9">
        <f>_xlfn.XLOOKUP($E284,'Copy of Raw Data'!$E:$E,'Copy of Raw Data'!I:I,"ERROR",0,1)</f>
        <v>2.74661000667521e-5</v>
      </c>
      <c r="J284" s="9" t="str">
        <f>_xlfn.XLOOKUP($E284,'Copy of Raw Data'!$E:$E,'Copy of Raw Data'!J:J,"ERROR",0,1)</f>
        <v>No</v>
      </c>
      <c r="K284" s="15"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 to 15</v>
      </c>
      <c r="L284" s="9">
        <f>_xlfn.XLOOKUP($E284,'Copy of Raw Data'!$E:$E,'Copy of Raw Data'!L:L,"ERROR",0,1)</f>
        <v>11.99</v>
      </c>
      <c r="M284" s="15"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 to 15</v>
      </c>
      <c r="N284" s="9">
        <f>_xlfn.XLOOKUP($E284,'Copy of Raw Data'!$E:$E,'Copy of Raw Data'!N:N,"ERROR",0,1)</f>
        <v>11.99</v>
      </c>
      <c r="O284" s="15"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6">
        <f t="shared" si="19"/>
        <v>0</v>
      </c>
      <c r="Q284" s="9">
        <f>_xlfn.XLOOKUP($E284,'Copy of Raw Data'!$E:$E,'Copy of Raw Data'!Q:Q,"ERROR",0,1)</f>
        <v>443.6</v>
      </c>
      <c r="R284" s="9" t="str">
        <f>_xlfn.XLOOKUP($E284,'Copy of Raw Data'!$E:$E,'Copy of Raw Data'!R:R,"ERROR",0,1)</f>
        <v>ml</v>
      </c>
      <c r="S284" s="17">
        <f t="shared" si="18"/>
        <v>0.799670261069998</v>
      </c>
      <c r="T284" s="9" t="str">
        <f t="array" ref="T284">_xlfn.IFS(AND(S284&gt;0,S284&lt;=0.05),"0 to 0.05",AND(S284&gt;0.05,S284&lt;=0.1),"0.05 to 0.1",AND(S284&gt;0.1,S284&lt;=0.2),"0.1 to 0.2",AND(S284&gt;0.2,S284&lt;=0.3),"0.2 to 0.3",AND(S284&gt;0.3,S284&lt;=0.4),"0.3 to 0.4",AND(S284&gt;0.4,S284&lt;=0.5),"0.4 to 0.5",AND(S284&gt;0.5,S284&lt;=0.75),"0.5 to 0.75",AND(S284&gt;0.75,S284&lt;=1),"0.75 to 1",AND(S284&gt;1,S284&lt;=2),"1 to 2",AND(S284&gt;2,S284&lt;=3),"2 to 3",AND(S284&gt;3,S284&lt;=4),"3 to 4",AND(S284&gt;4,S284&lt;=5),"4 to 5",AND(S284&gt;5,S284&lt;=10),"5 to 10",S284&gt;10,"10+")</f>
        <v>0.75 to 1</v>
      </c>
      <c r="U284" s="17"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 to 0.05</v>
      </c>
      <c r="V284" s="17">
        <f t="shared" si="20"/>
        <v>0.0270432959442001</v>
      </c>
      <c r="W284" s="17"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 to 0.05</v>
      </c>
      <c r="X284" s="17">
        <f t="shared" si="21"/>
        <v>0.0270432959442001</v>
      </c>
      <c r="Y284" s="9"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10 to 15</v>
      </c>
      <c r="Z284" s="17">
        <f t="array" ref="Z284">_xlfn.IFS(AA284="oz",_xlfn.IFS(R284="oz",Q284,R284="fl oz",Q284*1.04,R284="ml",Q284*0.0338),AA284="fl oz",_xlfn.IFS(R284="oz",Q284/1.04,R284="fl oz",Q284,R284="ml",Q284*0.0338/1.04),AA284="ml",_xlfn.IFS(R284="oz",Q284/0.0338,R284="fl oz",Q284*1.04/0.0338,R284="ml",Q284))</f>
        <v>14.99368</v>
      </c>
      <c r="AA284" s="9" t="str">
        <f>_xlfn.XLOOKUP($E284,'Copy of Raw Data'!$E:$E,'Copy of Raw Data'!AA:AA,"ERROR",0,1)</f>
        <v>oz</v>
      </c>
      <c r="AB284" s="9"/>
      <c r="AC284" s="9"/>
      <c r="AD284" s="9"/>
      <c r="AE284" s="9"/>
      <c r="AF284" s="9"/>
    </row>
    <row r="285" hidden="1" spans="1:32">
      <c r="A285" s="9" t="str">
        <f>_xlfn.XLOOKUP($E285,'Copy of Raw Data'!$E:$E,'Copy of Raw Data'!A:A,"ERROR",0,1)</f>
        <v>US</v>
      </c>
      <c r="B285" s="9" t="str">
        <f>_xlfn.XLOOKUP($E285,'Copy of Raw Data'!$E:$E,'Copy of Raw Data'!B:B,"ERROR",0,1)</f>
        <v>Hair Mousses</v>
      </c>
      <c r="C285" s="9" t="str">
        <f>_xlfn.XLOOKUP($E285,'Copy of Raw Data'!$E:$E,'Copy of Raw Data'!C:C,"ERROR",0,1)</f>
        <v>Lai'D</v>
      </c>
      <c r="D285" s="9" t="str">
        <f>_xlfn.XLOOKUP($E285,'Copy of Raw Data'!$E:$E,'Copy of Raw Data'!D:D,"ERROR",0,1)</f>
        <v>www.amazon.com/dp/B09YDPCJY1</v>
      </c>
      <c r="E285" s="9" t="s">
        <v>1016</v>
      </c>
      <c r="F285" s="9" t="str">
        <f>_xlfn.XLOOKUP($E285,'Copy of Raw Data'!$E:$E,'Copy of Raw Data'!F:F,"ERROR",0,1)</f>
        <v>Lai'D Aunt Jackie's Grapeseed Frizz Patrol Setting Mousse 8 oz.</v>
      </c>
      <c r="G285" s="9">
        <f>_xlfn.XLOOKUP($E285,'Copy of Raw Data'!$E:$E,'Copy of Raw Data'!G:G,"ERROR",0,1)</f>
        <v>50</v>
      </c>
      <c r="H285" s="9">
        <f>_xlfn.XLOOKUP($E285,'Copy of Raw Data'!$E:$E,'Copy of Raw Data'!H:H,"ERROR",0,1)</f>
        <v>646.04</v>
      </c>
      <c r="I285" s="9">
        <f>_xlfn.XLOOKUP($E285,'Copy of Raw Data'!$E:$E,'Copy of Raw Data'!I:I,"ERROR",0,1)</f>
        <v>2.74184837704318e-5</v>
      </c>
      <c r="J285" s="9" t="str">
        <f>_xlfn.XLOOKUP($E285,'Copy of Raw Data'!$E:$E,'Copy of Raw Data'!J:J,"ERROR",0,1)</f>
        <v>No</v>
      </c>
      <c r="K285" s="15"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 to 15</v>
      </c>
      <c r="L285" s="9">
        <f>_xlfn.XLOOKUP($E285,'Copy of Raw Data'!$E:$E,'Copy of Raw Data'!L:L,"ERROR",0,1)</f>
        <v>12.83</v>
      </c>
      <c r="M285" s="15"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 to 15</v>
      </c>
      <c r="N285" s="9">
        <f>_xlfn.XLOOKUP($E285,'Copy of Raw Data'!$E:$E,'Copy of Raw Data'!N:N,"ERROR",0,1)</f>
        <v>12.83</v>
      </c>
      <c r="O285" s="15"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6">
        <f t="shared" si="19"/>
        <v>0</v>
      </c>
      <c r="Q285" s="9">
        <f>_xlfn.XLOOKUP($E285,'Copy of Raw Data'!$E:$E,'Copy of Raw Data'!Q:Q,"ERROR",0,1)</f>
        <v>8</v>
      </c>
      <c r="R285" s="9" t="str">
        <f>_xlfn.XLOOKUP($E285,'Copy of Raw Data'!$E:$E,'Copy of Raw Data'!R:R,"ERROR",0,1)</f>
        <v>oz</v>
      </c>
      <c r="S285" s="17">
        <f t="shared" si="18"/>
        <v>1.60375</v>
      </c>
      <c r="T285" s="9" t="str">
        <f t="array" ref="T285">_xlfn.IFS(AND(S285&gt;0,S285&lt;=0.05),"0 to 0.05",AND(S285&gt;0.05,S285&lt;=0.1),"0.05 to 0.1",AND(S285&gt;0.1,S285&lt;=0.2),"0.1 to 0.2",AND(S285&gt;0.2,S285&lt;=0.3),"0.2 to 0.3",AND(S285&gt;0.3,S285&lt;=0.4),"0.3 to 0.4",AND(S285&gt;0.4,S285&lt;=0.5),"0.4 to 0.5",AND(S285&gt;0.5,S285&lt;=0.75),"0.5 to 0.75",AND(S285&gt;0.75,S285&lt;=1),"0.75 to 1",AND(S285&gt;1,S285&lt;=2),"1 to 2",AND(S285&gt;2,S285&lt;=3),"2 to 3",AND(S285&gt;3,S285&lt;=4),"3 to 4",AND(S285&gt;4,S285&lt;=5),"4 to 5",AND(S285&gt;5,S285&lt;=10),"5 to 10",S285&gt;10,"10+")</f>
        <v>1 to 2</v>
      </c>
      <c r="U285" s="17"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0.05 to 0.1</v>
      </c>
      <c r="V285" s="17">
        <f t="shared" si="20"/>
        <v>0.0542357118701387</v>
      </c>
      <c r="W285" s="17"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7">
        <f t="shared" si="21"/>
        <v>0.0542357118701387</v>
      </c>
      <c r="Y285" s="9"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17">
        <f t="array" ref="Z285">_xlfn.IFS(AA285="oz",_xlfn.IFS(R285="oz",Q285,R285="fl oz",Q285*1.04,R285="ml",Q285*0.0338),AA285="fl oz",_xlfn.IFS(R285="oz",Q285/1.04,R285="fl oz",Q285,R285="ml",Q285*0.0338/1.04),AA285="ml",_xlfn.IFS(R285="oz",Q285/0.0338,R285="fl oz",Q285*1.04/0.0338,R285="ml",Q285))</f>
        <v>8</v>
      </c>
      <c r="AA285" s="9" t="str">
        <f>_xlfn.XLOOKUP($E285,'Copy of Raw Data'!$E:$E,'Copy of Raw Data'!AA:AA,"ERROR",0,1)</f>
        <v>oz</v>
      </c>
      <c r="AB285" s="9"/>
      <c r="AC285" s="9"/>
      <c r="AD285" s="9"/>
      <c r="AE285" s="9"/>
      <c r="AF285" s="9"/>
    </row>
    <row r="286" hidden="1" spans="1:32">
      <c r="A286" s="9" t="str">
        <f>_xlfn.XLOOKUP($E286,'Copy of Raw Data'!$E:$E,'Copy of Raw Data'!A:A,"ERROR",0,1)</f>
        <v>US</v>
      </c>
      <c r="B286" s="9" t="str">
        <f>_xlfn.XLOOKUP($E286,'Copy of Raw Data'!$E:$E,'Copy of Raw Data'!B:B,"ERROR",0,1)</f>
        <v>Hair Mousses</v>
      </c>
      <c r="C286" s="9" t="str">
        <f>_xlfn.XLOOKUP($E286,'Copy of Raw Data'!$E:$E,'Copy of Raw Data'!C:C,"ERROR",0,1)</f>
        <v>colorproof</v>
      </c>
      <c r="D286" s="9" t="str">
        <f>_xlfn.XLOOKUP($E286,'Copy of Raw Data'!$E:$E,'Copy of Raw Data'!D:D,"ERROR",0,1)</f>
        <v>www.amazon.com/dp/B07QRXZDS9</v>
      </c>
      <c r="E286" s="9" t="s">
        <v>1020</v>
      </c>
      <c r="F286" s="9" t="str">
        <f>_xlfn.XLOOKUP($E286,'Copy of Raw Data'!$E:$E,'Copy of Raw Data'!F:F,"ERROR",0,1)</f>
        <v>ColorProof SuperPlump Whipped Bodifying Mousse, 7.5 Oz - Color-Safe, Volume, Vegan, Sulfate-Free, Salt-Free, Unisex - Professional Hair Product</v>
      </c>
      <c r="G286" s="9">
        <f>_xlfn.XLOOKUP($E286,'Copy of Raw Data'!$E:$E,'Copy of Raw Data'!G:G,"ERROR",0,1)</f>
        <v>35</v>
      </c>
      <c r="H286" s="9">
        <f>_xlfn.XLOOKUP($E286,'Copy of Raw Data'!$E:$E,'Copy of Raw Data'!H:H,"ERROR",0,1)</f>
        <v>644.92</v>
      </c>
      <c r="I286" s="9">
        <f>_xlfn.XLOOKUP($E286,'Copy of Raw Data'!$E:$E,'Copy of Raw Data'!I:I,"ERROR",0,1)</f>
        <v>2.36618981071629e-5</v>
      </c>
      <c r="J286" s="9" t="str">
        <f>_xlfn.XLOOKUP($E286,'Copy of Raw Data'!$E:$E,'Copy of Raw Data'!J:J,"ERROR",0,1)</f>
        <v>No</v>
      </c>
      <c r="K286" s="15"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15 to 20</v>
      </c>
      <c r="L286" s="9">
        <f>_xlfn.XLOOKUP($E286,'Copy of Raw Data'!$E:$E,'Copy of Raw Data'!L:L,"ERROR",0,1)</f>
        <v>18.48</v>
      </c>
      <c r="M286" s="15"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20 to 30</v>
      </c>
      <c r="N286" s="9">
        <f>_xlfn.XLOOKUP($E286,'Copy of Raw Data'!$E:$E,'Copy of Raw Data'!N:N,"ERROR",0,1)</f>
        <v>28</v>
      </c>
      <c r="O286" s="15"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30% to 40%</v>
      </c>
      <c r="P286" s="16">
        <f t="shared" si="19"/>
        <v>0.34</v>
      </c>
      <c r="Q286" s="9">
        <f>_xlfn.XLOOKUP($E286,'Copy of Raw Data'!$E:$E,'Copy of Raw Data'!Q:Q,"ERROR",0,1)</f>
        <v>7.5</v>
      </c>
      <c r="R286" s="9" t="str">
        <f>_xlfn.XLOOKUP($E286,'Copy of Raw Data'!$E:$E,'Copy of Raw Data'!R:R,"ERROR",0,1)</f>
        <v>oz</v>
      </c>
      <c r="S286" s="17">
        <f t="shared" si="18"/>
        <v>2.464</v>
      </c>
      <c r="T286" s="9" t="str">
        <f t="array" ref="T286">_xlfn.IFS(AND(S286&gt;0,S286&lt;=0.05),"0 to 0.05",AND(S286&gt;0.05,S286&lt;=0.1),"0.05 to 0.1",AND(S286&gt;0.1,S286&lt;=0.2),"0.1 to 0.2",AND(S286&gt;0.2,S286&lt;=0.3),"0.2 to 0.3",AND(S286&gt;0.3,S286&lt;=0.4),"0.3 to 0.4",AND(S286&gt;0.4,S286&lt;=0.5),"0.4 to 0.5",AND(S286&gt;0.5,S286&lt;=0.75),"0.5 to 0.75",AND(S286&gt;0.75,S286&lt;=1),"0.75 to 1",AND(S286&gt;1,S286&lt;=2),"1 to 2",AND(S286&gt;2,S286&lt;=3),"2 to 3",AND(S286&gt;3,S286&lt;=4),"3 to 4",AND(S286&gt;4,S286&lt;=5),"4 to 5",AND(S286&gt;5,S286&lt;=10),"5 to 10",S286&gt;10,"10+")</f>
        <v>2 to 3</v>
      </c>
      <c r="U286" s="17"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0.1 to 0.2</v>
      </c>
      <c r="V286" s="17">
        <f t="shared" si="20"/>
        <v>0.126254086348777</v>
      </c>
      <c r="W286" s="17"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0.05 to 0.1</v>
      </c>
      <c r="X286" s="17">
        <f t="shared" si="21"/>
        <v>0.0833276969901928</v>
      </c>
      <c r="Y286" s="9"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6 to 8</v>
      </c>
      <c r="Z286" s="17">
        <f t="array" ref="Z286">_xlfn.IFS(AA286="oz",_xlfn.IFS(R286="oz",Q286,R286="fl oz",Q286*1.04,R286="ml",Q286*0.0338),AA286="fl oz",_xlfn.IFS(R286="oz",Q286/1.04,R286="fl oz",Q286,R286="ml",Q286*0.0338/1.04),AA286="ml",_xlfn.IFS(R286="oz",Q286/0.0338,R286="fl oz",Q286*1.04/0.0338,R286="ml",Q286))</f>
        <v>7.5</v>
      </c>
      <c r="AA286" s="9" t="str">
        <f>_xlfn.XLOOKUP($E286,'Copy of Raw Data'!$E:$E,'Copy of Raw Data'!AA:AA,"ERROR",0,1)</f>
        <v>oz</v>
      </c>
      <c r="AB286" s="9"/>
      <c r="AC286" s="9"/>
      <c r="AD286" s="9"/>
      <c r="AE286" s="9"/>
      <c r="AF286" s="9"/>
    </row>
    <row r="287" hidden="1" spans="1:32">
      <c r="A287" s="9" t="str">
        <f>_xlfn.XLOOKUP($E287,'Copy of Raw Data'!$E:$E,'Copy of Raw Data'!A:A,"ERROR",0,1)</f>
        <v>US</v>
      </c>
      <c r="B287" s="9" t="str">
        <f>_xlfn.XLOOKUP($E287,'Copy of Raw Data'!$E:$E,'Copy of Raw Data'!B:B,"ERROR",0,1)</f>
        <v>Hair Mousses</v>
      </c>
      <c r="C287" s="9" t="str">
        <f>_xlfn.XLOOKUP($E287,'Copy of Raw Data'!$E:$E,'Copy of Raw Data'!C:C,"ERROR",0,1)</f>
        <v>aphogee</v>
      </c>
      <c r="D287" s="9" t="str">
        <f>_xlfn.XLOOKUP($E287,'Copy of Raw Data'!$E:$E,'Copy of Raw Data'!D:D,"ERROR",0,1)</f>
        <v>www.amazon.com/dp/B00OVO0WV8</v>
      </c>
      <c r="E287" s="9" t="s">
        <v>1023</v>
      </c>
      <c r="F287" s="9" t="str">
        <f>_xlfn.XLOOKUP($E287,'Copy of Raw Data'!$E:$E,'Copy of Raw Data'!F:F,"ERROR",0,1)</f>
        <v>ApHogee Curlific Curl Definer 8oz "Pack of 2"</v>
      </c>
      <c r="G287" s="9">
        <f>_xlfn.XLOOKUP($E287,'Copy of Raw Data'!$E:$E,'Copy of Raw Data'!G:G,"ERROR",0,1)</f>
        <v>52</v>
      </c>
      <c r="H287" s="9">
        <f>_xlfn.XLOOKUP($E287,'Copy of Raw Data'!$E:$E,'Copy of Raw Data'!H:H,"ERROR",0,1)</f>
        <v>556.56</v>
      </c>
      <c r="I287" s="9">
        <f>_xlfn.XLOOKUP($E287,'Copy of Raw Data'!$E:$E,'Copy of Raw Data'!I:I,"ERROR",0,1)</f>
        <v>2.34051102234357e-5</v>
      </c>
      <c r="J287" s="9" t="str">
        <f>_xlfn.XLOOKUP($E287,'Copy of Raw Data'!$E:$E,'Copy of Raw Data'!J:J,"ERROR",0,1)</f>
        <v>No</v>
      </c>
      <c r="K287" s="15"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10 to 15</v>
      </c>
      <c r="L287" s="9">
        <f>_xlfn.XLOOKUP($E287,'Copy of Raw Data'!$E:$E,'Copy of Raw Data'!L:L,"ERROR",0,1)</f>
        <v>10.77</v>
      </c>
      <c r="M287" s="15"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10 to 15</v>
      </c>
      <c r="N287" s="9">
        <f>_xlfn.XLOOKUP($E287,'Copy of Raw Data'!$E:$E,'Copy of Raw Data'!N:N,"ERROR",0,1)</f>
        <v>13.61</v>
      </c>
      <c r="O287" s="15"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20% to 25%</v>
      </c>
      <c r="P287" s="16">
        <f t="shared" si="19"/>
        <v>0.208670095518001</v>
      </c>
      <c r="Q287" s="9">
        <f>_xlfn.XLOOKUP($E287,'Copy of Raw Data'!$E:$E,'Copy of Raw Data'!Q:Q,"ERROR",0,1)</f>
        <v>16</v>
      </c>
      <c r="R287" s="9" t="str">
        <f>_xlfn.XLOOKUP($E287,'Copy of Raw Data'!$E:$E,'Copy of Raw Data'!R:R,"ERROR",0,1)</f>
        <v>oz</v>
      </c>
      <c r="S287" s="17">
        <f t="shared" si="18"/>
        <v>0.673125</v>
      </c>
      <c r="T287" s="9" t="str">
        <f t="array" ref="T287">_xlfn.IFS(AND(S287&gt;0,S287&lt;=0.05),"0 to 0.05",AND(S287&gt;0.05,S287&lt;=0.1),"0.05 to 0.1",AND(S287&gt;0.1,S287&lt;=0.2),"0.1 to 0.2",AND(S287&gt;0.2,S287&lt;=0.3),"0.2 to 0.3",AND(S287&gt;0.3,S287&lt;=0.4),"0.3 to 0.4",AND(S287&gt;0.4,S287&lt;=0.5),"0.4 to 0.5",AND(S287&gt;0.5,S287&lt;=0.75),"0.5 to 0.75",AND(S287&gt;0.75,S287&lt;=1),"0.75 to 1",AND(S287&gt;1,S287&lt;=2),"1 to 2",AND(S287&gt;2,S287&lt;=3),"2 to 3",AND(S287&gt;3,S287&lt;=4),"3 to 4",AND(S287&gt;4,S287&lt;=5),"4 to 5",AND(S287&gt;5,S287&lt;=10),"5 to 10",S287&gt;10,"10+")</f>
        <v>0.5 to 0.75</v>
      </c>
      <c r="U287" s="17"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 to 0.05</v>
      </c>
      <c r="V287" s="17">
        <f t="shared" si="20"/>
        <v>0.0287664863036862</v>
      </c>
      <c r="W287" s="17"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17">
        <f t="shared" si="21"/>
        <v>0.0227637808589787</v>
      </c>
      <c r="Y287" s="9"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17">
        <f t="array" ref="Z287">_xlfn.IFS(AA287="oz",_xlfn.IFS(R287="oz",Q287,R287="fl oz",Q287*1.04,R287="ml",Q287*0.0338),AA287="fl oz",_xlfn.IFS(R287="oz",Q287/1.04,R287="fl oz",Q287,R287="ml",Q287*0.0338/1.04),AA287="ml",_xlfn.IFS(R287="oz",Q287/0.0338,R287="fl oz",Q287*1.04/0.0338,R287="ml",Q287))</f>
        <v>16</v>
      </c>
      <c r="AA287" s="9" t="str">
        <f>_xlfn.XLOOKUP($E287,'Copy of Raw Data'!$E:$E,'Copy of Raw Data'!AA:AA,"ERROR",0,1)</f>
        <v>oz</v>
      </c>
      <c r="AB287" s="9"/>
      <c r="AC287" s="9"/>
      <c r="AD287" s="9"/>
      <c r="AE287" s="9"/>
      <c r="AF287" s="9"/>
    </row>
    <row r="288" hidden="1" spans="1:32">
      <c r="A288" s="9" t="str">
        <f>_xlfn.XLOOKUP($E288,'Copy of Raw Data'!$E:$E,'Copy of Raw Data'!A:A,"ERROR",0,1)</f>
        <v>US</v>
      </c>
      <c r="B288" s="9" t="str">
        <f>_xlfn.XLOOKUP($E288,'Copy of Raw Data'!$E:$E,'Copy of Raw Data'!B:B,"ERROR",0,1)</f>
        <v>Hair Mousses</v>
      </c>
      <c r="C288" s="9" t="str">
        <f>_xlfn.XLOOKUP($E288,'Copy of Raw Data'!$E:$E,'Copy of Raw Data'!C:C,"ERROR",0,1)</f>
        <v>L'Oreal Paris</v>
      </c>
      <c r="D288" s="9" t="str">
        <f>_xlfn.XLOOKUP($E288,'Copy of Raw Data'!$E:$E,'Copy of Raw Data'!D:D,"ERROR",0,1)</f>
        <v>www.amazon.com/dp/B00TJ6RG12</v>
      </c>
      <c r="E288" s="9" t="s">
        <v>1026</v>
      </c>
      <c r="F288" s="9" t="str">
        <f>_xlfn.XLOOKUP($E288,'Copy of Raw Data'!$E:$E,'Copy of Raw Data'!F:F,"ERROR",0,1)</f>
        <v>L'Oreal Paris Advanced Hairstyle Boost It Volume Inject Mousse</v>
      </c>
      <c r="G288" s="9">
        <f>_xlfn.XLOOKUP($E288,'Copy of Raw Data'!$E:$E,'Copy of Raw Data'!G:G,"ERROR",0,1)</f>
        <v>34</v>
      </c>
      <c r="H288" s="9">
        <f>_xlfn.XLOOKUP($E288,'Copy of Raw Data'!$E:$E,'Copy of Raw Data'!H:H,"ERROR",0,1)</f>
        <v>550.52</v>
      </c>
      <c r="I288" s="9">
        <f>_xlfn.XLOOKUP($E288,'Copy of Raw Data'!$E:$E,'Copy of Raw Data'!I:I,"ERROR",0,1)</f>
        <v>2.24629877890984e-5</v>
      </c>
      <c r="J288" s="9" t="str">
        <f>_xlfn.XLOOKUP($E288,'Copy of Raw Data'!$E:$E,'Copy of Raw Data'!J:J,"ERROR",0,1)</f>
        <v>No</v>
      </c>
      <c r="K288" s="15"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15 to 20</v>
      </c>
      <c r="L288" s="9">
        <f>_xlfn.XLOOKUP($E288,'Copy of Raw Data'!$E:$E,'Copy of Raw Data'!L:L,"ERROR",0,1)</f>
        <v>16.2</v>
      </c>
      <c r="M288" s="15"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15 to 20</v>
      </c>
      <c r="N288" s="9">
        <f>_xlfn.XLOOKUP($E288,'Copy of Raw Data'!$E:$E,'Copy of Raw Data'!N:N,"ERROR",0,1)</f>
        <v>16.2</v>
      </c>
      <c r="O288" s="15"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6">
        <f t="shared" si="19"/>
        <v>0</v>
      </c>
      <c r="Q288" s="9">
        <f>_xlfn.XLOOKUP($E288,'Copy of Raw Data'!$E:$E,'Copy of Raw Data'!Q:Q,"ERROR",0,1)</f>
        <v>0</v>
      </c>
      <c r="R288" s="9">
        <f>_xlfn.XLOOKUP($E288,'Copy of Raw Data'!$E:$E,'Copy of Raw Data'!R:R,"ERROR",0,1)</f>
        <v>0</v>
      </c>
      <c r="S288" s="17" t="e">
        <f t="shared" si="18"/>
        <v>#N/A</v>
      </c>
      <c r="T288" s="9" t="e">
        <f t="array" ref="T288">_xlfn.IFS(AND(S288&gt;0,S288&lt;=0.05),"0 to 0.05",AND(S288&gt;0.05,S288&lt;=0.1),"0.05 to 0.1",AND(S288&gt;0.1,S288&lt;=0.2),"0.1 to 0.2",AND(S288&gt;0.2,S288&lt;=0.3),"0.2 to 0.3",AND(S288&gt;0.3,S288&lt;=0.4),"0.3 to 0.4",AND(S288&gt;0.4,S288&lt;=0.5),"0.4 to 0.5",AND(S288&gt;0.5,S288&lt;=0.75),"0.5 to 0.75",AND(S288&gt;0.75,S288&lt;=1),"0.75 to 1",AND(S288&gt;1,S288&lt;=2),"1 to 2",AND(S288&gt;2,S288&lt;=3),"2 to 3",AND(S288&gt;3,S288&lt;=4),"3 to 4",AND(S288&gt;4,S288&lt;=5),"4 to 5",AND(S288&gt;5,S288&lt;=10),"5 to 10",S288&gt;10,"10+")</f>
        <v>#N/A</v>
      </c>
      <c r="U288" s="17" t="e">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#N/A</v>
      </c>
      <c r="V288" s="17" t="e">
        <f t="shared" si="20"/>
        <v>#N/A</v>
      </c>
      <c r="W288" s="17" t="e">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#N/A</v>
      </c>
      <c r="X288" s="17" t="e">
        <f t="shared" si="21"/>
        <v>#N/A</v>
      </c>
      <c r="Y288" s="9" t="e">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#N/A</v>
      </c>
      <c r="Z288" s="17" t="e">
        <f t="array" ref="Z288">_xlfn.IFS(AA288="oz",_xlfn.IFS(R288="oz",Q288,R288="fl oz",Q288*1.04,R288="ml",Q288*0.0338),AA288="fl oz",_xlfn.IFS(R288="oz",Q288/1.04,R288="fl oz",Q288,R288="ml",Q288*0.0338/1.04),AA288="ml",_xlfn.IFS(R288="oz",Q288/0.0338,R288="fl oz",Q288*1.04/0.0338,R288="ml",Q288))</f>
        <v>#N/A</v>
      </c>
      <c r="AA288" s="9" t="str">
        <f>_xlfn.XLOOKUP($E288,'Copy of Raw Data'!$E:$E,'Copy of Raw Data'!AA:AA,"ERROR",0,1)</f>
        <v>oz</v>
      </c>
      <c r="AB288" s="9"/>
      <c r="AC288" s="9"/>
      <c r="AD288" s="9"/>
      <c r="AE288" s="9"/>
      <c r="AF288" s="9"/>
    </row>
    <row r="289" hidden="1" spans="1:32">
      <c r="A289" s="9" t="str">
        <f>_xlfn.XLOOKUP($E289,'Copy of Raw Data'!$E:$E,'Copy of Raw Data'!A:A,"ERROR",0,1)</f>
        <v>US</v>
      </c>
      <c r="B289" s="9" t="str">
        <f>_xlfn.XLOOKUP($E289,'Copy of Raw Data'!$E:$E,'Copy of Raw Data'!B:B,"ERROR",0,1)</f>
        <v>Hair Mousses</v>
      </c>
      <c r="C289" s="9" t="str">
        <f>_xlfn.XLOOKUP($E289,'Copy of Raw Data'!$E:$E,'Copy of Raw Data'!C:C,"ERROR",0,1)</f>
        <v>condition 3-in-1</v>
      </c>
      <c r="D289" s="9" t="str">
        <f>_xlfn.XLOOKUP($E289,'Copy of Raw Data'!$E:$E,'Copy of Raw Data'!D:D,"ERROR",0,1)</f>
        <v>www.amazon.com/dp/B004AIAQ48</v>
      </c>
      <c r="E289" s="9" t="s">
        <v>1029</v>
      </c>
      <c r="F289" s="9" t="str">
        <f>_xlfn.XLOOKUP($E289,'Copy of Raw Data'!$E:$E,'Copy of Raw Data'!F:F,"ERROR",0,1)</f>
        <v>Condition 3-in-1 Mousse Maximum Hold 6 oz Pack of (3)</v>
      </c>
      <c r="G289" s="9">
        <f>_xlfn.XLOOKUP($E289,'Copy of Raw Data'!$E:$E,'Copy of Raw Data'!G:G,"ERROR",0,1)</f>
        <v>26</v>
      </c>
      <c r="H289" s="9">
        <f>_xlfn.XLOOKUP($E289,'Copy of Raw Data'!$E:$E,'Copy of Raw Data'!H:H,"ERROR",0,1)</f>
        <v>528.36</v>
      </c>
      <c r="I289" s="9">
        <f>_xlfn.XLOOKUP($E289,'Copy of Raw Data'!$E:$E,'Copy of Raw Data'!I:I,"ERROR",0,1)</f>
        <v>2.18320718628545e-5</v>
      </c>
      <c r="J289" s="9" t="str">
        <f>_xlfn.XLOOKUP($E289,'Copy of Raw Data'!$E:$E,'Copy of Raw Data'!J:J,"ERROR",0,1)</f>
        <v>No</v>
      </c>
      <c r="K289" s="15"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15 to 20</v>
      </c>
      <c r="L289" s="9">
        <f>_xlfn.XLOOKUP($E289,'Copy of Raw Data'!$E:$E,'Copy of Raw Data'!L:L,"ERROR",0,1)</f>
        <v>19.99</v>
      </c>
      <c r="M289" s="15"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15 to 20</v>
      </c>
      <c r="N289" s="9">
        <f>_xlfn.XLOOKUP($E289,'Copy of Raw Data'!$E:$E,'Copy of Raw Data'!N:N,"ERROR",0,1)</f>
        <v>19.99</v>
      </c>
      <c r="O289" s="15"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6">
        <f t="shared" si="19"/>
        <v>0</v>
      </c>
      <c r="Q289" s="9">
        <f>_xlfn.XLOOKUP($E289,'Copy of Raw Data'!$E:$E,'Copy of Raw Data'!Q:Q,"ERROR",0,1)</f>
        <v>18</v>
      </c>
      <c r="R289" s="9" t="str">
        <f>_xlfn.XLOOKUP($E289,'Copy of Raw Data'!$E:$E,'Copy of Raw Data'!R:R,"ERROR",0,1)</f>
        <v>oz</v>
      </c>
      <c r="S289" s="17">
        <f t="shared" si="18"/>
        <v>1.11055555555556</v>
      </c>
      <c r="T289" s="9" t="str">
        <f t="array" ref="T289">_xlfn.IFS(AND(S289&gt;0,S289&lt;=0.05),"0 to 0.05",AND(S289&gt;0.05,S289&lt;=0.1),"0.05 to 0.1",AND(S289&gt;0.1,S289&lt;=0.2),"0.1 to 0.2",AND(S289&gt;0.2,S289&lt;=0.3),"0.2 to 0.3",AND(S289&gt;0.3,S289&lt;=0.4),"0.3 to 0.4",AND(S289&gt;0.4,S289&lt;=0.5),"0.4 to 0.5",AND(S289&gt;0.5,S289&lt;=0.75),"0.5 to 0.75",AND(S289&gt;0.75,S289&lt;=1),"0.75 to 1",AND(S289&gt;1,S289&lt;=2),"1 to 2",AND(S289&gt;2,S289&lt;=3),"2 to 3",AND(S289&gt;3,S289&lt;=4),"3 to 4",AND(S289&gt;4,S289&lt;=5),"4 to 5",AND(S289&gt;5,S289&lt;=10),"5 to 10",S289&gt;10,"10+")</f>
        <v>1 to 2</v>
      </c>
      <c r="U289" s="17"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7">
        <f t="shared" si="20"/>
        <v>0.0375568331266674</v>
      </c>
      <c r="W289" s="17"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7">
        <f t="shared" si="21"/>
        <v>0.0375568331266674</v>
      </c>
      <c r="Y289" s="9"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15 to 20</v>
      </c>
      <c r="Z289" s="17">
        <f t="array" ref="Z289">_xlfn.IFS(AA289="oz",_xlfn.IFS(R289="oz",Q289,R289="fl oz",Q289*1.04,R289="ml",Q289*0.0338),AA289="fl oz",_xlfn.IFS(R289="oz",Q289/1.04,R289="fl oz",Q289,R289="ml",Q289*0.0338/1.04),AA289="ml",_xlfn.IFS(R289="oz",Q289/0.0338,R289="fl oz",Q289*1.04/0.0338,R289="ml",Q289))</f>
        <v>18</v>
      </c>
      <c r="AA289" s="9" t="str">
        <f>_xlfn.XLOOKUP($E289,'Copy of Raw Data'!$E:$E,'Copy of Raw Data'!AA:AA,"ERROR",0,1)</f>
        <v>oz</v>
      </c>
      <c r="AB289" s="9"/>
      <c r="AC289" s="9"/>
      <c r="AD289" s="9"/>
      <c r="AE289" s="9"/>
      <c r="AF289" s="9"/>
    </row>
    <row r="290" hidden="1" spans="1:32">
      <c r="A290" s="9" t="str">
        <f>_xlfn.XLOOKUP($E290,'Copy of Raw Data'!$E:$E,'Copy of Raw Data'!A:A,"ERROR",0,1)</f>
        <v>US</v>
      </c>
      <c r="B290" s="9" t="str">
        <f>_xlfn.XLOOKUP($E290,'Copy of Raw Data'!$E:$E,'Copy of Raw Data'!B:B,"ERROR",0,1)</f>
        <v>Hair Mousses</v>
      </c>
      <c r="C290" s="9" t="str">
        <f>_xlfn.XLOOKUP($E290,'Copy of Raw Data'!$E:$E,'Copy of Raw Data'!C:C,"ERROR",0,1)</f>
        <v>Kafune Amor Hair Care</v>
      </c>
      <c r="D290" s="9" t="str">
        <f>_xlfn.XLOOKUP($E290,'Copy of Raw Data'!$E:$E,'Copy of Raw Data'!D:D,"ERROR",0,1)</f>
        <v>www.amazon.com/dp/B096LFXD9C</v>
      </c>
      <c r="E290" s="9" t="s">
        <v>1032</v>
      </c>
      <c r="F290" s="9" t="str">
        <f>_xlfn.XLOOKUP($E290,'Copy of Raw Data'!$E:$E,'Copy of Raw Data'!F:F,"ERROR",0,1)</f>
        <v>Kafune Amor Premium Lace Melt Mousse - Tinted Wig Melting Mousse for Lace Wigs, Quick-Drying, Natural Finish, Ideal for Braids, Lace Wig Tint Lace Spray for melting Baby Hairs – Expresso Dark Brown</v>
      </c>
      <c r="G290" s="9">
        <f>_xlfn.XLOOKUP($E290,'Copy of Raw Data'!$E:$E,'Copy of Raw Data'!G:G,"ERROR",0,1)</f>
        <v>21</v>
      </c>
      <c r="H290" s="9">
        <f>_xlfn.XLOOKUP($E290,'Copy of Raw Data'!$E:$E,'Copy of Raw Data'!H:H,"ERROR",0,1)</f>
        <v>513.52</v>
      </c>
      <c r="I290" s="9">
        <f>_xlfn.XLOOKUP($E290,'Copy of Raw Data'!$E:$E,'Copy of Raw Data'!I:I,"ERROR",0,1)</f>
        <v>2.14524169288008e-5</v>
      </c>
      <c r="J290" s="9" t="str">
        <f>_xlfn.XLOOKUP($E290,'Copy of Raw Data'!$E:$E,'Copy of Raw Data'!J:J,"ERROR",0,1)</f>
        <v>No</v>
      </c>
      <c r="K290" s="15"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20 to 30</v>
      </c>
      <c r="L290" s="9">
        <f>_xlfn.XLOOKUP($E290,'Copy of Raw Data'!$E:$E,'Copy of Raw Data'!L:L,"ERROR",0,1)</f>
        <v>24</v>
      </c>
      <c r="M290" s="15"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20 to 30</v>
      </c>
      <c r="N290" s="9">
        <f>_xlfn.XLOOKUP($E290,'Copy of Raw Data'!$E:$E,'Copy of Raw Data'!N:N,"ERROR",0,1)</f>
        <v>24</v>
      </c>
      <c r="O290" s="15"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6">
        <f t="shared" si="19"/>
        <v>0</v>
      </c>
      <c r="Q290" s="9">
        <f>_xlfn.XLOOKUP($E290,'Copy of Raw Data'!$E:$E,'Copy of Raw Data'!Q:Q,"ERROR",0,1)</f>
        <v>6.8</v>
      </c>
      <c r="R290" s="9" t="str">
        <f>_xlfn.XLOOKUP($E290,'Copy of Raw Data'!$E:$E,'Copy of Raw Data'!R:R,"ERROR",0,1)</f>
        <v>fl oz</v>
      </c>
      <c r="S290" s="17">
        <f t="shared" si="18"/>
        <v>3.39366515837104</v>
      </c>
      <c r="T290" s="9" t="str">
        <f t="array" ref="T290">_xlfn.IFS(AND(S290&gt;0,S290&lt;=0.05),"0 to 0.05",AND(S290&gt;0.05,S290&lt;=0.1),"0.05 to 0.1",AND(S290&gt;0.1,S290&lt;=0.2),"0.1 to 0.2",AND(S290&gt;0.2,S290&lt;=0.3),"0.2 to 0.3",AND(S290&gt;0.3,S290&lt;=0.4),"0.3 to 0.4",AND(S290&gt;0.4,S290&lt;=0.5),"0.4 to 0.5",AND(S290&gt;0.5,S290&lt;=0.75),"0.5 to 0.75",AND(S290&gt;0.75,S290&lt;=1),"0.75 to 1",AND(S290&gt;1,S290&lt;=2),"1 to 2",AND(S290&gt;2,S290&lt;=3),"2 to 3",AND(S290&gt;3,S290&lt;=4),"3 to 4",AND(S290&gt;4,S290&lt;=5),"4 to 5",AND(S290&gt;5,S290&lt;=10),"5 to 10",S290&gt;10,"10+")</f>
        <v>3 to 4</v>
      </c>
      <c r="U290" s="17"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0.1 to 0.2</v>
      </c>
      <c r="V290" s="17">
        <f t="shared" si="20"/>
        <v>0.114767168020664</v>
      </c>
      <c r="W290" s="17"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0.1 to 0.2</v>
      </c>
      <c r="X290" s="17">
        <f t="shared" si="21"/>
        <v>0.114767168020664</v>
      </c>
      <c r="Y290" s="9"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6 to 8</v>
      </c>
      <c r="Z290" s="17">
        <f t="array" ref="Z290">_xlfn.IFS(AA290="oz",_xlfn.IFS(R290="oz",Q290,R290="fl oz",Q290*1.04,R290="ml",Q290*0.0338),AA290="fl oz",_xlfn.IFS(R290="oz",Q290/1.04,R290="fl oz",Q290,R290="ml",Q290*0.0338/1.04),AA290="ml",_xlfn.IFS(R290="oz",Q290/0.0338,R290="fl oz",Q290*1.04/0.0338,R290="ml",Q290))</f>
        <v>7.072</v>
      </c>
      <c r="AA290" s="9" t="str">
        <f>_xlfn.XLOOKUP($E290,'Copy of Raw Data'!$E:$E,'Copy of Raw Data'!AA:AA,"ERROR",0,1)</f>
        <v>oz</v>
      </c>
      <c r="AB290" s="9"/>
      <c r="AC290" s="9"/>
      <c r="AD290" s="9"/>
      <c r="AE290" s="9"/>
      <c r="AF290" s="9"/>
    </row>
    <row r="291" hidden="1" spans="1:32">
      <c r="A291" s="9" t="str">
        <f>_xlfn.XLOOKUP($E291,'Copy of Raw Data'!$E:$E,'Copy of Raw Data'!A:A,"ERROR",0,1)</f>
        <v>US</v>
      </c>
      <c r="B291" s="9" t="str">
        <f>_xlfn.XLOOKUP($E291,'Copy of Raw Data'!$E:$E,'Copy of Raw Data'!B:B,"ERROR",0,1)</f>
        <v>Hair Mousses</v>
      </c>
      <c r="C291" s="9" t="str">
        <f>_xlfn.XLOOKUP($E291,'Copy of Raw Data'!$E:$E,'Copy of Raw Data'!C:C,"ERROR",0,1)</f>
        <v>ebin new york</v>
      </c>
      <c r="D291" s="9" t="str">
        <f>_xlfn.XLOOKUP($E291,'Copy of Raw Data'!$E:$E,'Copy of Raw Data'!D:D,"ERROR",0,1)</f>
        <v>www.amazon.com/dp/B0BH7F6JTG</v>
      </c>
      <c r="E291" s="9" t="s">
        <v>1035</v>
      </c>
      <c r="F291" s="9" t="str">
        <f>_xlfn.XLOOKUP($E291,'Copy of Raw Data'!$E:$E,'Copy of Raw Data'!F:F,"ERROR",0,1)</f>
        <v>EBIN NEW YORK TINTED LACE MOUSSE - Medium Dark Brown, 3.38oz/ 100ml | Lightweight Foam with Highly Pigmented, Perfect Matching with Flawless Finish</v>
      </c>
      <c r="G291" s="9">
        <f>_xlfn.XLOOKUP($E291,'Copy of Raw Data'!$E:$E,'Copy of Raw Data'!G:G,"ERROR",0,1)</f>
        <v>65</v>
      </c>
      <c r="H291" s="9">
        <f>_xlfn.XLOOKUP($E291,'Copy of Raw Data'!$E:$E,'Copy of Raw Data'!H:H,"ERROR",0,1)</f>
        <v>504.59</v>
      </c>
      <c r="I291" s="9">
        <f>_xlfn.XLOOKUP($E291,'Copy of Raw Data'!$E:$E,'Copy of Raw Data'!I:I,"ERROR",0,1)</f>
        <v>2.12432453413938e-5</v>
      </c>
      <c r="J291" s="9" t="str">
        <f>_xlfn.XLOOKUP($E291,'Copy of Raw Data'!$E:$E,'Copy of Raw Data'!J:J,"ERROR",0,1)</f>
        <v>No</v>
      </c>
      <c r="K291" s="15"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 to 10</v>
      </c>
      <c r="L291" s="9">
        <f>_xlfn.XLOOKUP($E291,'Copy of Raw Data'!$E:$E,'Copy of Raw Data'!L:L,"ERROR",0,1)</f>
        <v>7.66</v>
      </c>
      <c r="M291" s="15"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 to 10</v>
      </c>
      <c r="N291" s="9">
        <f>_xlfn.XLOOKUP($E291,'Copy of Raw Data'!$E:$E,'Copy of Raw Data'!N:N,"ERROR",0,1)</f>
        <v>7.66</v>
      </c>
      <c r="O291" s="15"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6">
        <f t="shared" si="19"/>
        <v>0</v>
      </c>
      <c r="Q291" s="9">
        <f>_xlfn.XLOOKUP($E291,'Copy of Raw Data'!$E:$E,'Copy of Raw Data'!Q:Q,"ERROR",0,1)</f>
        <v>100</v>
      </c>
      <c r="R291" s="9" t="str">
        <f>_xlfn.XLOOKUP($E291,'Copy of Raw Data'!$E:$E,'Copy of Raw Data'!R:R,"ERROR",0,1)</f>
        <v>ml</v>
      </c>
      <c r="S291" s="17">
        <f t="shared" si="18"/>
        <v>2.26627218934911</v>
      </c>
      <c r="T291" s="9" t="str">
        <f t="array" ref="T291">_xlfn.IFS(AND(S291&gt;0,S291&lt;=0.05),"0 to 0.05",AND(S291&gt;0.05,S291&lt;=0.1),"0.05 to 0.1",AND(S291&gt;0.1,S291&lt;=0.2),"0.1 to 0.2",AND(S291&gt;0.2,S291&lt;=0.3),"0.2 to 0.3",AND(S291&gt;0.3,S291&lt;=0.4),"0.3 to 0.4",AND(S291&gt;0.4,S291&lt;=0.5),"0.4 to 0.5",AND(S291&gt;0.5,S291&lt;=0.75),"0.5 to 0.75",AND(S291&gt;0.75,S291&lt;=1),"0.75 to 1",AND(S291&gt;1,S291&lt;=2),"1 to 2",AND(S291&gt;2,S291&lt;=3),"2 to 3",AND(S291&gt;3,S291&lt;=4),"3 to 4",AND(S291&gt;4,S291&lt;=5),"4 to 5",AND(S291&gt;5,S291&lt;=10),"5 to 10",S291&gt;10,"10+")</f>
        <v>2 to 3</v>
      </c>
      <c r="U291" s="17"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17">
        <f t="shared" si="20"/>
        <v>0.07664092625462</v>
      </c>
      <c r="W291" s="17"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17">
        <f t="shared" si="21"/>
        <v>0.07664092625462</v>
      </c>
      <c r="Y291" s="9"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2 to 4</v>
      </c>
      <c r="Z291" s="17">
        <f t="array" ref="Z291">_xlfn.IFS(AA291="oz",_xlfn.IFS(R291="oz",Q291,R291="fl oz",Q291*1.04,R291="ml",Q291*0.0338),AA291="fl oz",_xlfn.IFS(R291="oz",Q291/1.04,R291="fl oz",Q291,R291="ml",Q291*0.0338/1.04),AA291="ml",_xlfn.IFS(R291="oz",Q291/0.0338,R291="fl oz",Q291*1.04/0.0338,R291="ml",Q291))</f>
        <v>3.38</v>
      </c>
      <c r="AA291" s="9" t="str">
        <f>_xlfn.XLOOKUP($E291,'Copy of Raw Data'!$E:$E,'Copy of Raw Data'!AA:AA,"ERROR",0,1)</f>
        <v>oz</v>
      </c>
      <c r="AB291" s="9"/>
      <c r="AC291" s="9"/>
      <c r="AD291" s="9"/>
      <c r="AE291" s="9"/>
      <c r="AF291" s="9"/>
    </row>
    <row r="292" hidden="1" spans="1:32">
      <c r="A292" s="9" t="str">
        <f>_xlfn.XLOOKUP($E292,'Copy of Raw Data'!$E:$E,'Copy of Raw Data'!A:A,"ERROR",0,1)</f>
        <v>US</v>
      </c>
      <c r="B292" s="9" t="str">
        <f>_xlfn.XLOOKUP($E292,'Copy of Raw Data'!$E:$E,'Copy of Raw Data'!B:B,"ERROR",0,1)</f>
        <v>Hair Mousses</v>
      </c>
      <c r="C292" s="9" t="str">
        <f>_xlfn.XLOOKUP($E292,'Copy of Raw Data'!$E:$E,'Copy of Raw Data'!C:C,"ERROR",0,1)</f>
        <v>aussie</v>
      </c>
      <c r="D292" s="9" t="str">
        <f>_xlfn.XLOOKUP($E292,'Copy of Raw Data'!$E:$E,'Copy of Raw Data'!D:D,"ERROR",0,1)</f>
        <v>www.amazon.com/dp/B00JJ3CCQE</v>
      </c>
      <c r="E292" s="9" t="s">
        <v>1038</v>
      </c>
      <c r="F292" s="9" t="str">
        <f>_xlfn.XLOOKUP($E292,'Copy of Raw Data'!$E:$E,'Copy of Raw Data'!F:F,"ERROR",0,1)</f>
        <v>Aussie Headstrong Volume Texturizing Gel, 7 Ounce (Pack of 2)</v>
      </c>
      <c r="G292" s="9">
        <f>_xlfn.XLOOKUP($E292,'Copy of Raw Data'!$E:$E,'Copy of Raw Data'!G:G,"ERROR",0,1)</f>
        <v>31</v>
      </c>
      <c r="H292" s="9">
        <f>_xlfn.XLOOKUP($E292,'Copy of Raw Data'!$E:$E,'Copy of Raw Data'!H:H,"ERROR",0,1)</f>
        <v>499.67</v>
      </c>
      <c r="I292" s="9">
        <f>_xlfn.XLOOKUP($E292,'Copy of Raw Data'!$E:$E,'Copy of Raw Data'!I:I,"ERROR",0,1)</f>
        <v>2.12071079736507e-5</v>
      </c>
      <c r="J292" s="9" t="str">
        <f>_xlfn.XLOOKUP($E292,'Copy of Raw Data'!$E:$E,'Copy of Raw Data'!J:J,"ERROR",0,1)</f>
        <v>No</v>
      </c>
      <c r="K292" s="15"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15 to 20</v>
      </c>
      <c r="L292" s="9">
        <f>_xlfn.XLOOKUP($E292,'Copy of Raw Data'!$E:$E,'Copy of Raw Data'!L:L,"ERROR",0,1)</f>
        <v>15.88</v>
      </c>
      <c r="M292" s="15"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15 to 20</v>
      </c>
      <c r="N292" s="9">
        <f>_xlfn.XLOOKUP($E292,'Copy of Raw Data'!$E:$E,'Copy of Raw Data'!N:N,"ERROR",0,1)</f>
        <v>15.88</v>
      </c>
      <c r="O292" s="15"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No Discount</v>
      </c>
      <c r="P292" s="16">
        <f t="shared" si="19"/>
        <v>0</v>
      </c>
      <c r="Q292" s="9">
        <f>_xlfn.XLOOKUP($E292,'Copy of Raw Data'!$E:$E,'Copy of Raw Data'!Q:Q,"ERROR",0,1)</f>
        <v>14</v>
      </c>
      <c r="R292" s="9" t="str">
        <f>_xlfn.XLOOKUP($E292,'Copy of Raw Data'!$E:$E,'Copy of Raw Data'!R:R,"ERROR",0,1)</f>
        <v>oz</v>
      </c>
      <c r="S292" s="17">
        <f t="shared" si="18"/>
        <v>1.13428571428571</v>
      </c>
      <c r="T292" s="9" t="str">
        <f t="array" ref="T292">_xlfn.IFS(AND(S292&gt;0,S292&lt;=0.05),"0 to 0.05",AND(S292&gt;0.05,S292&lt;=0.1),"0.05 to 0.1",AND(S292&gt;0.1,S292&lt;=0.2),"0.1 to 0.2",AND(S292&gt;0.2,S292&lt;=0.3),"0.2 to 0.3",AND(S292&gt;0.3,S292&lt;=0.4),"0.3 to 0.4",AND(S292&gt;0.4,S292&lt;=0.5),"0.4 to 0.5",AND(S292&gt;0.5,S292&lt;=0.75),"0.5 to 0.75",AND(S292&gt;0.75,S292&lt;=1),"0.75 to 1",AND(S292&gt;1,S292&lt;=2),"1 to 2",AND(S292&gt;2,S292&lt;=3),"2 to 3",AND(S292&gt;3,S292&lt;=4),"3 to 4",AND(S292&gt;4,S292&lt;=5),"4 to 5",AND(S292&gt;5,S292&lt;=10),"5 to 10",S292&gt;10,"10+")</f>
        <v>1 to 2</v>
      </c>
      <c r="U292" s="17"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 to 0.05</v>
      </c>
      <c r="V292" s="17">
        <f t="shared" si="20"/>
        <v>0.0383593410309677</v>
      </c>
      <c r="W292" s="17"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 to 0.05</v>
      </c>
      <c r="X292" s="17">
        <f t="shared" si="21"/>
        <v>0.0383593410309677</v>
      </c>
      <c r="Y292" s="9"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10 to 15</v>
      </c>
      <c r="Z292" s="17">
        <f t="array" ref="Z292">_xlfn.IFS(AA292="oz",_xlfn.IFS(R292="oz",Q292,R292="fl oz",Q292*1.04,R292="ml",Q292*0.0338),AA292="fl oz",_xlfn.IFS(R292="oz",Q292/1.04,R292="fl oz",Q292,R292="ml",Q292*0.0338/1.04),AA292="ml",_xlfn.IFS(R292="oz",Q292/0.0338,R292="fl oz",Q292*1.04/0.0338,R292="ml",Q292))</f>
        <v>14</v>
      </c>
      <c r="AA292" s="9" t="str">
        <f>_xlfn.XLOOKUP($E292,'Copy of Raw Data'!$E:$E,'Copy of Raw Data'!AA:AA,"ERROR",0,1)</f>
        <v>oz</v>
      </c>
      <c r="AB292" s="9"/>
      <c r="AC292" s="9"/>
      <c r="AD292" s="9"/>
      <c r="AE292" s="9"/>
      <c r="AF292" s="9"/>
    </row>
    <row r="293" hidden="1" spans="1:32">
      <c r="A293" s="9" t="str">
        <f>_xlfn.XLOOKUP($E293,'Copy of Raw Data'!$E:$E,'Copy of Raw Data'!A:A,"ERROR",0,1)</f>
        <v>US</v>
      </c>
      <c r="B293" s="9" t="str">
        <f>_xlfn.XLOOKUP($E293,'Copy of Raw Data'!$E:$E,'Copy of Raw Data'!B:B,"ERROR",0,1)</f>
        <v>Hair Mousses</v>
      </c>
      <c r="C293" s="9" t="str">
        <f>_xlfn.XLOOKUP($E293,'Copy of Raw Data'!$E:$E,'Copy of Raw Data'!C:C,"ERROR",0,1)</f>
        <v>EBIN NEW YORK</v>
      </c>
      <c r="D293" s="9" t="str">
        <f>_xlfn.XLOOKUP($E293,'Copy of Raw Data'!$E:$E,'Copy of Raw Data'!D:D,"ERROR",0,1)</f>
        <v>www.amazon.com/dp/B0B61WFRG9</v>
      </c>
      <c r="E293" s="9" t="s">
        <v>1041</v>
      </c>
      <c r="F293" s="9" t="str">
        <f>_xlfn.XLOOKUP($E293,'Copy of Raw Data'!$E:$E,'Copy of Raw Data'!F:F,"ERROR",0,1)</f>
        <v>EBIN NEW YORK TINTED LACE MOUSSE - Dark Brown, 3.38oz/ 100ml | Lightweight Foam with Highly Pigmented, Perfect Matching with Flawless Finish</v>
      </c>
      <c r="G293" s="9">
        <f>_xlfn.XLOOKUP($E293,'Copy of Raw Data'!$E:$E,'Copy of Raw Data'!G:G,"ERROR",0,1)</f>
        <v>73</v>
      </c>
      <c r="H293" s="9">
        <f>_xlfn.XLOOKUP($E293,'Copy of Raw Data'!$E:$E,'Copy of Raw Data'!H:H,"ERROR",0,1)</f>
        <v>498.82</v>
      </c>
      <c r="I293" s="9">
        <f>_xlfn.XLOOKUP($E293,'Copy of Raw Data'!$E:$E,'Copy of Raw Data'!I:I,"ERROR",0,1)</f>
        <v>2.09158833041917e-5</v>
      </c>
      <c r="J293" s="9" t="str">
        <f>_xlfn.XLOOKUP($E293,'Copy of Raw Data'!$E:$E,'Copy of Raw Data'!J:J,"ERROR",0,1)</f>
        <v>No</v>
      </c>
      <c r="K293" s="15"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5 to 10</v>
      </c>
      <c r="L293" s="9">
        <f>_xlfn.XLOOKUP($E293,'Copy of Raw Data'!$E:$E,'Copy of Raw Data'!L:L,"ERROR",0,1)</f>
        <v>6.8</v>
      </c>
      <c r="M293" s="15"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5 to 10</v>
      </c>
      <c r="N293" s="9">
        <f>_xlfn.XLOOKUP($E293,'Copy of Raw Data'!$E:$E,'Copy of Raw Data'!N:N,"ERROR",0,1)</f>
        <v>6.87</v>
      </c>
      <c r="O293" s="15"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0% to 2%</v>
      </c>
      <c r="P293" s="16">
        <f t="shared" si="19"/>
        <v>0.0101892285298399</v>
      </c>
      <c r="Q293" s="9">
        <f>_xlfn.XLOOKUP($E293,'Copy of Raw Data'!$E:$E,'Copy of Raw Data'!Q:Q,"ERROR",0,1)</f>
        <v>3.38</v>
      </c>
      <c r="R293" s="9" t="str">
        <f>_xlfn.XLOOKUP($E293,'Copy of Raw Data'!$E:$E,'Copy of Raw Data'!R:R,"ERROR",0,1)</f>
        <v>oz</v>
      </c>
      <c r="S293" s="17">
        <f t="shared" si="18"/>
        <v>2.01183431952663</v>
      </c>
      <c r="T293" s="9" t="str">
        <f t="array" ref="T293">_xlfn.IFS(AND(S293&gt;0,S293&lt;=0.05),"0 to 0.05",AND(S293&gt;0.05,S293&lt;=0.1),"0.05 to 0.1",AND(S293&gt;0.1,S293&lt;=0.2),"0.1 to 0.2",AND(S293&gt;0.2,S293&lt;=0.3),"0.2 to 0.3",AND(S293&gt;0.3,S293&lt;=0.4),"0.3 to 0.4",AND(S293&gt;0.4,S293&lt;=0.5),"0.4 to 0.5",AND(S293&gt;0.5,S293&lt;=0.75),"0.5 to 0.75",AND(S293&gt;0.75,S293&lt;=1),"0.75 to 1",AND(S293&gt;1,S293&lt;=2),"1 to 2",AND(S293&gt;2,S293&lt;=3),"2 to 3",AND(S293&gt;3,S293&lt;=4),"3 to 4",AND(S293&gt;4,S293&lt;=5),"4 to 5",AND(S293&gt;5,S293&lt;=10),"5 to 10",S293&gt;10,"10+")</f>
        <v>2 to 3</v>
      </c>
      <c r="U293" s="17"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7">
        <f t="shared" si="20"/>
        <v>0.068736705400684</v>
      </c>
      <c r="W293" s="17"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7">
        <f t="shared" si="21"/>
        <v>0.0680363314009681</v>
      </c>
      <c r="Y293" s="9"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2 to 4</v>
      </c>
      <c r="Z293" s="17">
        <f t="array" ref="Z293">_xlfn.IFS(AA293="oz",_xlfn.IFS(R293="oz",Q293,R293="fl oz",Q293*1.04,R293="ml",Q293*0.0338),AA293="fl oz",_xlfn.IFS(R293="oz",Q293/1.04,R293="fl oz",Q293,R293="ml",Q293*0.0338/1.04),AA293="ml",_xlfn.IFS(R293="oz",Q293/0.0338,R293="fl oz",Q293*1.04/0.0338,R293="ml",Q293))</f>
        <v>3.38</v>
      </c>
      <c r="AA293" s="9" t="str">
        <f>_xlfn.XLOOKUP($E293,'Copy of Raw Data'!$E:$E,'Copy of Raw Data'!AA:AA,"ERROR",0,1)</f>
        <v>oz</v>
      </c>
      <c r="AB293" s="9"/>
      <c r="AC293" s="9"/>
      <c r="AD293" s="9"/>
      <c r="AE293" s="9"/>
      <c r="AF293" s="9"/>
    </row>
    <row r="294" hidden="1" spans="1:32">
      <c r="A294" s="9" t="str">
        <f>_xlfn.XLOOKUP($E294,'Copy of Raw Data'!$E:$E,'Copy of Raw Data'!A:A,"ERROR",0,1)</f>
        <v>US</v>
      </c>
      <c r="B294" s="9" t="str">
        <f>_xlfn.XLOOKUP($E294,'Copy of Raw Data'!$E:$E,'Copy of Raw Data'!B:B,"ERROR",0,1)</f>
        <v>Hair Mousses</v>
      </c>
      <c r="C294" s="9" t="str">
        <f>_xlfn.XLOOKUP($E294,'Copy of Raw Data'!$E:$E,'Copy of Raw Data'!C:C,"ERROR",0,1)</f>
        <v>tresemmÃ©</v>
      </c>
      <c r="D294" s="9" t="str">
        <f>_xlfn.XLOOKUP($E294,'Copy of Raw Data'!$E:$E,'Copy of Raw Data'!D:D,"ERROR",0,1)</f>
        <v>www.amazon.com/dp/B017DU9FHS</v>
      </c>
      <c r="E294" s="9" t="s">
        <v>1044</v>
      </c>
      <c r="F294" s="9" t="str">
        <f>_xlfn.XLOOKUP($E294,'Copy of Raw Data'!$E:$E,'Copy of Raw Data'!F:F,"ERROR",0,1)</f>
        <v>TRESemmé Flawless Curls Mousse, Extra Hold - 10.5 oz (Pack of 4)</v>
      </c>
      <c r="G294" s="9">
        <f>_xlfn.XLOOKUP($E294,'Copy of Raw Data'!$E:$E,'Copy of Raw Data'!G:G,"ERROR",0,1)</f>
        <v>18</v>
      </c>
      <c r="H294" s="9">
        <f>_xlfn.XLOOKUP($E294,'Copy of Raw Data'!$E:$E,'Copy of Raw Data'!H:H,"ERROR",0,1)</f>
        <v>491.97</v>
      </c>
      <c r="I294" s="9">
        <f>_xlfn.XLOOKUP($E294,'Copy of Raw Data'!$E:$E,'Copy of Raw Data'!I:I,"ERROR",0,1)</f>
        <v>2.03963554996971e-5</v>
      </c>
      <c r="J294" s="9" t="str">
        <f>_xlfn.XLOOKUP($E294,'Copy of Raw Data'!$E:$E,'Copy of Raw Data'!J:J,"ERROR",0,1)</f>
        <v>No</v>
      </c>
      <c r="K294" s="15"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20 to 30</v>
      </c>
      <c r="L294" s="9">
        <f>_xlfn.XLOOKUP($E294,'Copy of Raw Data'!$E:$E,'Copy of Raw Data'!L:L,"ERROR",0,1)</f>
        <v>27.92</v>
      </c>
      <c r="M294" s="15"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20 to 30</v>
      </c>
      <c r="N294" s="9">
        <f>_xlfn.XLOOKUP($E294,'Copy of Raw Data'!$E:$E,'Copy of Raw Data'!N:N,"ERROR",0,1)</f>
        <v>27.92</v>
      </c>
      <c r="O294" s="15"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No Discount</v>
      </c>
      <c r="P294" s="16">
        <f t="shared" si="19"/>
        <v>0</v>
      </c>
      <c r="Q294" s="9">
        <f>_xlfn.XLOOKUP($E294,'Copy of Raw Data'!$E:$E,'Copy of Raw Data'!Q:Q,"ERROR",0,1)</f>
        <v>42</v>
      </c>
      <c r="R294" s="9" t="str">
        <f>_xlfn.XLOOKUP($E294,'Copy of Raw Data'!$E:$E,'Copy of Raw Data'!R:R,"ERROR",0,1)</f>
        <v>oz</v>
      </c>
      <c r="S294" s="17">
        <f t="shared" si="18"/>
        <v>0.664761904761905</v>
      </c>
      <c r="T294" s="9" t="str">
        <f t="array" ref="T294">_xlfn.IFS(AND(S294&gt;0,S294&lt;=0.05),"0 to 0.05",AND(S294&gt;0.05,S294&lt;=0.1),"0.05 to 0.1",AND(S294&gt;0.1,S294&lt;=0.2),"0.1 to 0.2",AND(S294&gt;0.2,S294&lt;=0.3),"0.2 to 0.3",AND(S294&gt;0.3,S294&lt;=0.4),"0.3 to 0.4",AND(S294&gt;0.4,S294&lt;=0.5),"0.4 to 0.5",AND(S294&gt;0.5,S294&lt;=0.75),"0.5 to 0.75",AND(S294&gt;0.75,S294&lt;=1),"0.75 to 1",AND(S294&gt;1,S294&lt;=2),"1 to 2",AND(S294&gt;2,S294&lt;=3),"2 to 3",AND(S294&gt;3,S294&lt;=4),"3 to 4",AND(S294&gt;4,S294&lt;=5),"4 to 5",AND(S294&gt;5,S294&lt;=10),"5 to 10",S294&gt;10,"10+")</f>
        <v>0.5 to 0.75</v>
      </c>
      <c r="U294" s="17"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 to 0.05</v>
      </c>
      <c r="V294" s="17">
        <f t="shared" si="20"/>
        <v>0.0224809572121036</v>
      </c>
      <c r="W294" s="17"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 to 0.05</v>
      </c>
      <c r="X294" s="17">
        <f t="shared" si="21"/>
        <v>0.0224809572121036</v>
      </c>
      <c r="Y294" s="9"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40 to 50</v>
      </c>
      <c r="Z294" s="17">
        <f t="array" ref="Z294">_xlfn.IFS(AA294="oz",_xlfn.IFS(R294="oz",Q294,R294="fl oz",Q294*1.04,R294="ml",Q294*0.0338),AA294="fl oz",_xlfn.IFS(R294="oz",Q294/1.04,R294="fl oz",Q294,R294="ml",Q294*0.0338/1.04),AA294="ml",_xlfn.IFS(R294="oz",Q294/0.0338,R294="fl oz",Q294*1.04/0.0338,R294="ml",Q294))</f>
        <v>42</v>
      </c>
      <c r="AA294" s="9" t="str">
        <f>_xlfn.XLOOKUP($E294,'Copy of Raw Data'!$E:$E,'Copy of Raw Data'!AA:AA,"ERROR",0,1)</f>
        <v>oz</v>
      </c>
      <c r="AB294" s="9"/>
      <c r="AC294" s="9"/>
      <c r="AD294" s="9"/>
      <c r="AE294" s="9"/>
      <c r="AF294" s="9"/>
    </row>
    <row r="295" hidden="1" spans="1:32">
      <c r="A295" s="9" t="str">
        <f>_xlfn.XLOOKUP($E295,'Copy of Raw Data'!$E:$E,'Copy of Raw Data'!A:A,"ERROR",0,1)</f>
        <v>US</v>
      </c>
      <c r="B295" s="9" t="str">
        <f>_xlfn.XLOOKUP($E295,'Copy of Raw Data'!$E:$E,'Copy of Raw Data'!B:B,"ERROR",0,1)</f>
        <v>Hair Mousses</v>
      </c>
      <c r="C295" s="9" t="str">
        <f>_xlfn.XLOOKUP($E295,'Copy of Raw Data'!$E:$E,'Copy of Raw Data'!C:C,"ERROR",0,1)</f>
        <v>ampro</v>
      </c>
      <c r="D295" s="9" t="str">
        <f>_xlfn.XLOOKUP($E295,'Copy of Raw Data'!$E:$E,'Copy of Raw Data'!D:D,"ERROR",0,1)</f>
        <v>www.amazon.com/dp/B08MBDDQVW</v>
      </c>
      <c r="E295" s="9" t="s">
        <v>1048</v>
      </c>
      <c r="F295" s="9" t="str">
        <f>_xlfn.XLOOKUP($E295,'Copy of Raw Data'!$E:$E,'Copy of Raw Data'!F:F,"ERROR",0,1)</f>
        <v>Ampro Shine-N-Jam Magic Fingers Setting Mousse For Braiders</v>
      </c>
      <c r="G295" s="9">
        <f>_xlfn.XLOOKUP($E295,'Copy of Raw Data'!$E:$E,'Copy of Raw Data'!G:G,"ERROR",0,1)</f>
        <v>33</v>
      </c>
      <c r="H295" s="9">
        <f>_xlfn.XLOOKUP($E295,'Copy of Raw Data'!$E:$E,'Copy of Raw Data'!H:H,"ERROR",0,1)</f>
        <v>479.75</v>
      </c>
      <c r="I295" s="9">
        <f>_xlfn.XLOOKUP($E295,'Copy of Raw Data'!$E:$E,'Copy of Raw Data'!I:I,"ERROR",0,1)</f>
        <v>1.89695671920997e-5</v>
      </c>
      <c r="J295" s="9" t="str">
        <f>_xlfn.XLOOKUP($E295,'Copy of Raw Data'!$E:$E,'Copy of Raw Data'!J:J,"ERROR",0,1)</f>
        <v>No</v>
      </c>
      <c r="K295" s="15"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10 to 15</v>
      </c>
      <c r="L295" s="9">
        <f>_xlfn.XLOOKUP($E295,'Copy of Raw Data'!$E:$E,'Copy of Raw Data'!L:L,"ERROR",0,1)</f>
        <v>14.73</v>
      </c>
      <c r="M295" s="15"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10 to 15</v>
      </c>
      <c r="N295" s="9">
        <f>_xlfn.XLOOKUP($E295,'Copy of Raw Data'!$E:$E,'Copy of Raw Data'!N:N,"ERROR",0,1)</f>
        <v>14.95</v>
      </c>
      <c r="O295" s="15"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0% to 2%</v>
      </c>
      <c r="P295" s="16">
        <f t="shared" si="19"/>
        <v>0.0147157190635451</v>
      </c>
      <c r="Q295" s="9">
        <f>_xlfn.XLOOKUP($E295,'Copy of Raw Data'!$E:$E,'Copy of Raw Data'!Q:Q,"ERROR",0,1)</f>
        <v>0</v>
      </c>
      <c r="R295" s="9">
        <f>_xlfn.XLOOKUP($E295,'Copy of Raw Data'!$E:$E,'Copy of Raw Data'!R:R,"ERROR",0,1)</f>
        <v>0</v>
      </c>
      <c r="S295" s="17" t="e">
        <f t="shared" si="18"/>
        <v>#N/A</v>
      </c>
      <c r="T295" s="9" t="e">
        <f t="array" ref="T295">_xlfn.IFS(AND(S295&gt;0,S295&lt;=0.05),"0 to 0.05",AND(S295&gt;0.05,S295&lt;=0.1),"0.05 to 0.1",AND(S295&gt;0.1,S295&lt;=0.2),"0.1 to 0.2",AND(S295&gt;0.2,S295&lt;=0.3),"0.2 to 0.3",AND(S295&gt;0.3,S295&lt;=0.4),"0.3 to 0.4",AND(S295&gt;0.4,S295&lt;=0.5),"0.4 to 0.5",AND(S295&gt;0.5,S295&lt;=0.75),"0.5 to 0.75",AND(S295&gt;0.75,S295&lt;=1),"0.75 to 1",AND(S295&gt;1,S295&lt;=2),"1 to 2",AND(S295&gt;2,S295&lt;=3),"2 to 3",AND(S295&gt;3,S295&lt;=4),"3 to 4",AND(S295&gt;4,S295&lt;=5),"4 to 5",AND(S295&gt;5,S295&lt;=10),"5 to 10",S295&gt;10,"10+")</f>
        <v>#N/A</v>
      </c>
      <c r="U295" s="17" t="e">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#N/A</v>
      </c>
      <c r="V295" s="17" t="e">
        <f t="shared" si="20"/>
        <v>#N/A</v>
      </c>
      <c r="W295" s="17" t="e">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#N/A</v>
      </c>
      <c r="X295" s="17" t="e">
        <f t="shared" si="21"/>
        <v>#N/A</v>
      </c>
      <c r="Y295" s="9" t="e">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#N/A</v>
      </c>
      <c r="Z295" s="17" t="e">
        <f t="array" ref="Z295">_xlfn.IFS(AA295="oz",_xlfn.IFS(R295="oz",Q295,R295="fl oz",Q295*1.04,R295="ml",Q295*0.0338),AA295="fl oz",_xlfn.IFS(R295="oz",Q295/1.04,R295="fl oz",Q295,R295="ml",Q295*0.0338/1.04),AA295="ml",_xlfn.IFS(R295="oz",Q295/0.0338,R295="fl oz",Q295*1.04/0.0338,R295="ml",Q295))</f>
        <v>#N/A</v>
      </c>
      <c r="AA295" s="9" t="str">
        <f>_xlfn.XLOOKUP($E295,'Copy of Raw Data'!$E:$E,'Copy of Raw Data'!AA:AA,"ERROR",0,1)</f>
        <v>oz</v>
      </c>
      <c r="AB295" s="9"/>
      <c r="AC295" s="9"/>
      <c r="AD295" s="9"/>
      <c r="AE295" s="9"/>
      <c r="AF295" s="9"/>
    </row>
    <row r="296" hidden="1" spans="1:32">
      <c r="A296" s="9" t="str">
        <f>_xlfn.XLOOKUP($E296,'Copy of Raw Data'!$E:$E,'Copy of Raw Data'!A:A,"ERROR",0,1)</f>
        <v>US</v>
      </c>
      <c r="B296" s="9" t="str">
        <f>_xlfn.XLOOKUP($E296,'Copy of Raw Data'!$E:$E,'Copy of Raw Data'!B:B,"ERROR",0,1)</f>
        <v>Hair Mousses</v>
      </c>
      <c r="C296" s="9" t="str">
        <f>_xlfn.XLOOKUP($E296,'Copy of Raw Data'!$E:$E,'Copy of Raw Data'!C:C,"ERROR",0,1)</f>
        <v>Tresemma </v>
      </c>
      <c r="D296" s="9" t="str">
        <f>_xlfn.XLOOKUP($E296,'Copy of Raw Data'!$E:$E,'Copy of Raw Data'!D:D,"ERROR",0,1)</f>
        <v>www.amazon.com/dp/B003N7210E</v>
      </c>
      <c r="E296" s="9" t="s">
        <v>1052</v>
      </c>
      <c r="F296" s="9" t="str">
        <f>_xlfn.XLOOKUP($E296,'Copy of Raw Data'!$E:$E,'Copy of Raw Data'!F:F,"ERROR",0,1)</f>
        <v>TRESemmé Tres Mousse Tres Extra Hold, Extra Firm Control Mousse, Frizz Control with Flexible Feel, Hair Styling Mousse, Styling Foam for All Hair Types, Humidity Resistant, 10.5 oz</v>
      </c>
      <c r="G296" s="9">
        <f>_xlfn.XLOOKUP($E296,'Copy of Raw Data'!$E:$E,'Copy of Raw Data'!G:G,"ERROR",0,1)</f>
        <v>34</v>
      </c>
      <c r="H296" s="9">
        <f>_xlfn.XLOOKUP($E296,'Copy of Raw Data'!$E:$E,'Copy of Raw Data'!H:H,"ERROR",0,1)</f>
        <v>446.19</v>
      </c>
      <c r="I296" s="9">
        <f>_xlfn.XLOOKUP($E296,'Copy of Raw Data'!$E:$E,'Copy of Raw Data'!I:I,"ERROR",0,1)</f>
        <v>1.85903374035488e-5</v>
      </c>
      <c r="J296" s="9" t="str">
        <f>_xlfn.XLOOKUP($E296,'Copy of Raw Data'!$E:$E,'Copy of Raw Data'!J:J,"ERROR",0,1)</f>
        <v>No</v>
      </c>
      <c r="K296" s="15"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10 to 15</v>
      </c>
      <c r="L296" s="9">
        <f>_xlfn.XLOOKUP($E296,'Copy of Raw Data'!$E:$E,'Copy of Raw Data'!L:L,"ERROR",0,1)</f>
        <v>13.13</v>
      </c>
      <c r="M296" s="15"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10 to 15</v>
      </c>
      <c r="N296" s="9">
        <f>_xlfn.XLOOKUP($E296,'Copy of Raw Data'!$E:$E,'Copy of Raw Data'!N:N,"ERROR",0,1)</f>
        <v>13.13</v>
      </c>
      <c r="O296" s="15"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6">
        <f t="shared" si="19"/>
        <v>0</v>
      </c>
      <c r="Q296" s="9">
        <f>_xlfn.XLOOKUP($E296,'Copy of Raw Data'!$E:$E,'Copy of Raw Data'!Q:Q,"ERROR",0,1)</f>
        <v>10.5</v>
      </c>
      <c r="R296" s="9" t="str">
        <f>_xlfn.XLOOKUP($E296,'Copy of Raw Data'!$E:$E,'Copy of Raw Data'!R:R,"ERROR",0,1)</f>
        <v>oz</v>
      </c>
      <c r="S296" s="17">
        <f t="shared" si="18"/>
        <v>1.25047619047619</v>
      </c>
      <c r="T296" s="9" t="str">
        <f t="array" ref="T296">_xlfn.IFS(AND(S296&gt;0,S296&lt;=0.05),"0 to 0.05",AND(S296&gt;0.05,S296&lt;=0.1),"0.05 to 0.1",AND(S296&gt;0.1,S296&lt;=0.2),"0.1 to 0.2",AND(S296&gt;0.2,S296&lt;=0.3),"0.2 to 0.3",AND(S296&gt;0.3,S296&lt;=0.4),"0.3 to 0.4",AND(S296&gt;0.4,S296&lt;=0.5),"0.4 to 0.5",AND(S296&gt;0.5,S296&lt;=0.75),"0.5 to 0.75",AND(S296&gt;0.75,S296&lt;=1),"0.75 to 1",AND(S296&gt;1,S296&lt;=2),"1 to 2",AND(S296&gt;2,S296&lt;=3),"2 to 3",AND(S296&gt;3,S296&lt;=4),"3 to 4",AND(S296&gt;4,S296&lt;=5),"4 to 5",AND(S296&gt;5,S296&lt;=10),"5 to 10",S296&gt;10,"10+")</f>
        <v>1 to 2</v>
      </c>
      <c r="U296" s="17"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7">
        <f t="shared" si="20"/>
        <v>0.0422886773918225</v>
      </c>
      <c r="W296" s="17"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7">
        <f t="shared" si="21"/>
        <v>0.0422886773918225</v>
      </c>
      <c r="Y296" s="9"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10 to 15</v>
      </c>
      <c r="Z296" s="17">
        <f t="array" ref="Z296">_xlfn.IFS(AA296="oz",_xlfn.IFS(R296="oz",Q296,R296="fl oz",Q296*1.04,R296="ml",Q296*0.0338),AA296="fl oz",_xlfn.IFS(R296="oz",Q296/1.04,R296="fl oz",Q296,R296="ml",Q296*0.0338/1.04),AA296="ml",_xlfn.IFS(R296="oz",Q296/0.0338,R296="fl oz",Q296*1.04/0.0338,R296="ml",Q296))</f>
        <v>10.5</v>
      </c>
      <c r="AA296" s="9" t="str">
        <f>_xlfn.XLOOKUP($E296,'Copy of Raw Data'!$E:$E,'Copy of Raw Data'!AA:AA,"ERROR",0,1)</f>
        <v>oz</v>
      </c>
      <c r="AB296" s="9"/>
      <c r="AC296" s="9"/>
      <c r="AD296" s="9"/>
      <c r="AE296" s="9"/>
      <c r="AF296" s="9"/>
    </row>
    <row r="297" hidden="1" spans="1:32">
      <c r="A297" s="9" t="str">
        <f>_xlfn.XLOOKUP($E297,'Copy of Raw Data'!$E:$E,'Copy of Raw Data'!A:A,"ERROR",0,1)</f>
        <v>US</v>
      </c>
      <c r="B297" s="9" t="str">
        <f>_xlfn.XLOOKUP($E297,'Copy of Raw Data'!$E:$E,'Copy of Raw Data'!B:B,"ERROR",0,1)</f>
        <v>Hair Mousses</v>
      </c>
      <c r="C297" s="9" t="str">
        <f>_xlfn.XLOOKUP($E297,'Copy of Raw Data'!$E:$E,'Copy of Raw Data'!C:C,"ERROR",0,1)</f>
        <v>aunt jackie's</v>
      </c>
      <c r="D297" s="9" t="str">
        <f>_xlfn.XLOOKUP($E297,'Copy of Raw Data'!$E:$E,'Copy of Raw Data'!D:D,"ERROR",0,1)</f>
        <v>www.amazon.com/dp/B08WHZSP8J</v>
      </c>
      <c r="E297" s="9" t="s">
        <v>1055</v>
      </c>
      <c r="F297" s="9" t="str">
        <f>_xlfn.XLOOKUP($E297,'Copy of Raw Data'!$E:$E,'Copy of Raw Data'!F:F,"ERROR",0,1)</f>
        <v>Aunt Jackie's Grapeseed Style and Shine Recipes Rescued Thirst Quenching Hair Recovery Conditioner Repair Treatment, Seals in Moisture, 18 oz</v>
      </c>
      <c r="G297" s="9">
        <f>_xlfn.XLOOKUP($E297,'Copy of Raw Data'!$E:$E,'Copy of Raw Data'!G:G,"ERROR",0,1)</f>
        <v>37</v>
      </c>
      <c r="H297" s="9">
        <f>_xlfn.XLOOKUP($E297,'Copy of Raw Data'!$E:$E,'Copy of Raw Data'!H:H,"ERROR",0,1)</f>
        <v>437.27</v>
      </c>
      <c r="I297" s="9">
        <f>_xlfn.XLOOKUP($E297,'Copy of Raw Data'!$E:$E,'Copy of Raw Data'!I:I,"ERROR",0,1)</f>
        <v>1.69105875217499e-5</v>
      </c>
      <c r="J297" s="9" t="str">
        <f>_xlfn.XLOOKUP($E297,'Copy of Raw Data'!$E:$E,'Copy of Raw Data'!J:J,"ERROR",0,1)</f>
        <v>No</v>
      </c>
      <c r="K297" s="15"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10 to 15</v>
      </c>
      <c r="L297" s="9">
        <f>_xlfn.XLOOKUP($E297,'Copy of Raw Data'!$E:$E,'Copy of Raw Data'!L:L,"ERROR",0,1)</f>
        <v>11.98</v>
      </c>
      <c r="M297" s="15"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 to 15</v>
      </c>
      <c r="N297" s="9">
        <f>_xlfn.XLOOKUP($E297,'Copy of Raw Data'!$E:$E,'Copy of Raw Data'!N:N,"ERROR",0,1)</f>
        <v>11.98</v>
      </c>
      <c r="O297" s="15"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6">
        <f t="shared" si="19"/>
        <v>0</v>
      </c>
      <c r="Q297" s="9">
        <f>_xlfn.XLOOKUP($E297,'Copy of Raw Data'!$E:$E,'Copy of Raw Data'!Q:Q,"ERROR",0,1)</f>
        <v>18</v>
      </c>
      <c r="R297" s="9" t="str">
        <f>_xlfn.XLOOKUP($E297,'Copy of Raw Data'!$E:$E,'Copy of Raw Data'!R:R,"ERROR",0,1)</f>
        <v>oz</v>
      </c>
      <c r="S297" s="17">
        <f t="shared" si="18"/>
        <v>0.665555555555556</v>
      </c>
      <c r="T297" s="9" t="str">
        <f t="array" ref="T297">_xlfn.IFS(AND(S297&gt;0,S297&lt;=0.05),"0 to 0.05",AND(S297&gt;0.05,S297&lt;=0.1),"0.05 to 0.1",AND(S297&gt;0.1,S297&lt;=0.2),"0.1 to 0.2",AND(S297&gt;0.2,S297&lt;=0.3),"0.2 to 0.3",AND(S297&gt;0.3,S297&lt;=0.4),"0.3 to 0.4",AND(S297&gt;0.4,S297&lt;=0.5),"0.4 to 0.5",AND(S297&gt;0.5,S297&lt;=0.75),"0.5 to 0.75",AND(S297&gt;0.75,S297&lt;=1),"0.75 to 1",AND(S297&gt;1,S297&lt;=2),"1 to 2",AND(S297&gt;2,S297&lt;=3),"2 to 3",AND(S297&gt;3,S297&lt;=4),"3 to 4",AND(S297&gt;4,S297&lt;=5),"4 to 5",AND(S297&gt;5,S297&lt;=10),"5 to 10",S297&gt;10,"10+")</f>
        <v>0.5 to 0.75</v>
      </c>
      <c r="U297" s="17"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 to 0.05</v>
      </c>
      <c r="V297" s="17">
        <f t="shared" si="20"/>
        <v>0.0225077969413445</v>
      </c>
      <c r="W297" s="17"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 to 0.05</v>
      </c>
      <c r="X297" s="17">
        <f t="shared" si="21"/>
        <v>0.0225077969413445</v>
      </c>
      <c r="Y297" s="9"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15 to 20</v>
      </c>
      <c r="Z297" s="17">
        <f t="array" ref="Z297">_xlfn.IFS(AA297="oz",_xlfn.IFS(R297="oz",Q297,R297="fl oz",Q297*1.04,R297="ml",Q297*0.0338),AA297="fl oz",_xlfn.IFS(R297="oz",Q297/1.04,R297="fl oz",Q297,R297="ml",Q297*0.0338/1.04),AA297="ml",_xlfn.IFS(R297="oz",Q297/0.0338,R297="fl oz",Q297*1.04/0.0338,R297="ml",Q297))</f>
        <v>18</v>
      </c>
      <c r="AA297" s="9" t="str">
        <f>_xlfn.XLOOKUP($E297,'Copy of Raw Data'!$E:$E,'Copy of Raw Data'!AA:AA,"ERROR",0,1)</f>
        <v>oz</v>
      </c>
      <c r="AB297" s="9"/>
      <c r="AC297" s="9"/>
      <c r="AD297" s="9"/>
      <c r="AE297" s="9"/>
      <c r="AF297" s="9"/>
    </row>
    <row r="298" hidden="1" spans="1:32">
      <c r="A298" s="9" t="str">
        <f>_xlfn.XLOOKUP($E298,'Copy of Raw Data'!$E:$E,'Copy of Raw Data'!A:A,"ERROR",0,1)</f>
        <v>US</v>
      </c>
      <c r="B298" s="9" t="str">
        <f>_xlfn.XLOOKUP($E298,'Copy of Raw Data'!$E:$E,'Copy of Raw Data'!B:B,"ERROR",0,1)</f>
        <v>Hair Mousses</v>
      </c>
      <c r="C298" s="9" t="str">
        <f>_xlfn.XLOOKUP($E298,'Copy of Raw Data'!$E:$E,'Copy of Raw Data'!C:C,"ERROR",0,1)</f>
        <v>sheamoisture</v>
      </c>
      <c r="D298" s="9" t="str">
        <f>_xlfn.XLOOKUP($E298,'Copy of Raw Data'!$E:$E,'Copy of Raw Data'!D:D,"ERROR",0,1)</f>
        <v>www.amazon.com/dp/B00F9H0IKQ</v>
      </c>
      <c r="E298" s="9" t="s">
        <v>1058</v>
      </c>
      <c r="F298" s="9" t="str">
        <f>_xlfn.XLOOKUP($E298,'Copy of Raw Data'!$E:$E,'Copy of Raw Data'!F:F,"ERROR",0,1)</f>
        <v>SHEA MOISTURE Sheamoisture Coconut &amp; Hibiscus Frizz-free Curl Mousse - 7.5 Fl Oz, 7.5 Oz (290612 )</v>
      </c>
      <c r="G298" s="9">
        <f>_xlfn.XLOOKUP($E298,'Copy of Raw Data'!$E:$E,'Copy of Raw Data'!G:G,"ERROR",0,1)</f>
        <v>49</v>
      </c>
      <c r="H298" s="9">
        <f>_xlfn.XLOOKUP($E298,'Copy of Raw Data'!$E:$E,'Copy of Raw Data'!H:H,"ERROR",0,1)</f>
        <v>397.76</v>
      </c>
      <c r="I298" s="9">
        <f>_xlfn.XLOOKUP($E298,'Copy of Raw Data'!$E:$E,'Copy of Raw Data'!I:I,"ERROR",0,1)</f>
        <v>1.64735379448101e-5</v>
      </c>
      <c r="J298" s="9" t="str">
        <f>_xlfn.XLOOKUP($E298,'Copy of Raw Data'!$E:$E,'Copy of Raw Data'!J:J,"ERROR",0,1)</f>
        <v>No</v>
      </c>
      <c r="K298" s="15"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5 to 10</v>
      </c>
      <c r="L298" s="9">
        <f>_xlfn.XLOOKUP($E298,'Copy of Raw Data'!$E:$E,'Copy of Raw Data'!L:L,"ERROR",0,1)</f>
        <v>8.1</v>
      </c>
      <c r="M298" s="15"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 to 15</v>
      </c>
      <c r="N298" s="9">
        <f>_xlfn.XLOOKUP($E298,'Copy of Raw Data'!$E:$E,'Copy of Raw Data'!N:N,"ERROR",0,1)</f>
        <v>14.99</v>
      </c>
      <c r="O298" s="15"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40% to 50%</v>
      </c>
      <c r="P298" s="16">
        <f t="shared" si="19"/>
        <v>0.459639759839893</v>
      </c>
      <c r="Q298" s="9">
        <f>_xlfn.XLOOKUP($E298,'Copy of Raw Data'!$E:$E,'Copy of Raw Data'!Q:Q,"ERROR",0,1)</f>
        <v>7.5</v>
      </c>
      <c r="R298" s="9" t="str">
        <f>_xlfn.XLOOKUP($E298,'Copy of Raw Data'!$E:$E,'Copy of Raw Data'!R:R,"ERROR",0,1)</f>
        <v>oz</v>
      </c>
      <c r="S298" s="17">
        <f t="shared" si="18"/>
        <v>1.08</v>
      </c>
      <c r="T298" s="9" t="str">
        <f t="array" ref="T298">_xlfn.IFS(AND(S298&gt;0,S298&lt;=0.05),"0 to 0.05",AND(S298&gt;0.05,S298&lt;=0.1),"0.05 to 0.1",AND(S298&gt;0.1,S298&lt;=0.2),"0.1 to 0.2",AND(S298&gt;0.2,S298&lt;=0.3),"0.2 to 0.3",AND(S298&gt;0.3,S298&lt;=0.4),"0.3 to 0.4",AND(S298&gt;0.4,S298&lt;=0.5),"0.4 to 0.5",AND(S298&gt;0.5,S298&lt;=0.75),"0.5 to 0.75",AND(S298&gt;0.75,S298&lt;=1),"0.75 to 1",AND(S298&gt;1,S298&lt;=2),"1 to 2",AND(S298&gt;2,S298&lt;=3),"2 to 3",AND(S298&gt;3,S298&lt;=4),"3 to 4",AND(S298&gt;4,S298&lt;=5),"4 to 5",AND(S298&gt;5,S298&lt;=10),"5 to 10",S298&gt;10,"10+")</f>
        <v>1 to 2</v>
      </c>
      <c r="U298" s="17" t="str">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0.05 to 0.1</v>
      </c>
      <c r="V298" s="17">
        <f t="shared" si="20"/>
        <v>0.0675910269417202</v>
      </c>
      <c r="W298" s="17" t="str">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0 to 0.05</v>
      </c>
      <c r="X298" s="17">
        <f t="shared" si="21"/>
        <v>0.0365235035508962</v>
      </c>
      <c r="Y298" s="9" t="str">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6 to 8</v>
      </c>
      <c r="Z298" s="17">
        <f t="array" ref="Z298">_xlfn.IFS(AA298="oz",_xlfn.IFS(R298="oz",Q298,R298="fl oz",Q298*1.04,R298="ml",Q298*0.0338),AA298="fl oz",_xlfn.IFS(R298="oz",Q298/1.04,R298="fl oz",Q298,R298="ml",Q298*0.0338/1.04),AA298="ml",_xlfn.IFS(R298="oz",Q298/0.0338,R298="fl oz",Q298*1.04/0.0338,R298="ml",Q298))</f>
        <v>7.5</v>
      </c>
      <c r="AA298" s="9" t="str">
        <f>_xlfn.XLOOKUP($E298,'Copy of Raw Data'!$E:$E,'Copy of Raw Data'!AA:AA,"ERROR",0,1)</f>
        <v>oz</v>
      </c>
      <c r="AB298" s="9"/>
      <c r="AC298" s="9"/>
      <c r="AD298" s="9"/>
      <c r="AE298" s="9"/>
      <c r="AF298" s="9"/>
    </row>
    <row r="299" hidden="1" spans="1:32">
      <c r="A299" s="9" t="str">
        <f>_xlfn.XLOOKUP($E299,'Copy of Raw Data'!$E:$E,'Copy of Raw Data'!A:A,"ERROR",0,1)</f>
        <v>US</v>
      </c>
      <c r="B299" s="9" t="str">
        <f>_xlfn.XLOOKUP($E299,'Copy of Raw Data'!$E:$E,'Copy of Raw Data'!B:B,"ERROR",0,1)</f>
        <v>Hair Mousses</v>
      </c>
      <c r="C299" s="9" t="str">
        <f>_xlfn.XLOOKUP($E299,'Copy of Raw Data'!$E:$E,'Copy of Raw Data'!C:C,"ERROR",0,1)</f>
        <v>goldwell</v>
      </c>
      <c r="D299" s="9" t="str">
        <f>_xlfn.XLOOKUP($E299,'Copy of Raw Data'!$E:$E,'Copy of Raw Data'!D:D,"ERROR",0,1)</f>
        <v>www.amazon.com/dp/B01L4S9138</v>
      </c>
      <c r="E299" s="9" t="s">
        <v>1061</v>
      </c>
      <c r="F299" s="9" t="str">
        <f>_xlfn.XLOOKUP($E299,'Copy of Raw Data'!$E:$E,'Copy of Raw Data'!F:F,"ERROR",0,1)</f>
        <v>GOLDWELL Ultra Volume Glamour Whip 300ml</v>
      </c>
      <c r="G299" s="9">
        <f>_xlfn.XLOOKUP($E299,'Copy of Raw Data'!$E:$E,'Copy of Raw Data'!G:G,"ERROR",0,1)</f>
        <v>18</v>
      </c>
      <c r="H299" s="9">
        <f>_xlfn.XLOOKUP($E299,'Copy of Raw Data'!$E:$E,'Copy of Raw Data'!H:H,"ERROR",0,1)</f>
        <v>387.48</v>
      </c>
      <c r="I299" s="9">
        <f>_xlfn.XLOOKUP($E299,'Copy of Raw Data'!$E:$E,'Copy of Raw Data'!I:I,"ERROR",0,1)</f>
        <v>1.55122839628442e-5</v>
      </c>
      <c r="J299" s="9" t="str">
        <f>_xlfn.XLOOKUP($E299,'Copy of Raw Data'!$E:$E,'Copy of Raw Data'!J:J,"ERROR",0,1)</f>
        <v>No</v>
      </c>
      <c r="K299" s="15"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_xlfn.XLOOKUP($E299,'Copy of Raw Data'!$E:$E,'Copy of Raw Data'!L:L,"ERROR",0,1)</f>
        <v>21.99</v>
      </c>
      <c r="M299" s="15"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_xlfn.XLOOKUP($E299,'Copy of Raw Data'!$E:$E,'Copy of Raw Data'!N:N,"ERROR",0,1)</f>
        <v>21.99</v>
      </c>
      <c r="O299" s="15"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6">
        <f t="shared" si="19"/>
        <v>0</v>
      </c>
      <c r="Q299" s="9">
        <f>_xlfn.XLOOKUP($E299,'Copy of Raw Data'!$E:$E,'Copy of Raw Data'!Q:Q,"ERROR",0,1)</f>
        <v>300</v>
      </c>
      <c r="R299" s="9" t="str">
        <f>_xlfn.XLOOKUP($E299,'Copy of Raw Data'!$E:$E,'Copy of Raw Data'!R:R,"ERROR",0,1)</f>
        <v>ml</v>
      </c>
      <c r="S299" s="17">
        <f t="shared" si="18"/>
        <v>2.16863905325444</v>
      </c>
      <c r="T299" s="9" t="str">
        <f t="array" ref="T299">_xlfn.IFS(AND(S299&gt;0,S299&lt;=0.05),"0 to 0.05",AND(S299&gt;0.05,S299&lt;=0.1),"0.05 to 0.1",AND(S299&gt;0.1,S299&lt;=0.2),"0.1 to 0.2",AND(S299&gt;0.2,S299&lt;=0.3),"0.2 to 0.3",AND(S299&gt;0.3,S299&lt;=0.4),"0.3 to 0.4",AND(S299&gt;0.4,S299&lt;=0.5),"0.4 to 0.5",AND(S299&gt;0.5,S299&lt;=0.75),"0.5 to 0.75",AND(S299&gt;0.75,S299&lt;=1),"0.75 to 1",AND(S299&gt;1,S299&lt;=2),"1 to 2",AND(S299&gt;2,S299&lt;=3),"2 to 3",AND(S299&gt;3,S299&lt;=4),"3 to 4",AND(S299&gt;4,S299&lt;=5),"4 to 5",AND(S299&gt;5,S299&lt;=10),"5 to 10",S299&gt;10,"10+")</f>
        <v>2 to 3</v>
      </c>
      <c r="U299" s="17" t="str">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0.05 to 0.1</v>
      </c>
      <c r="V299" s="17">
        <f t="shared" si="20"/>
        <v>0.0733391631131024</v>
      </c>
      <c r="W299" s="17" t="str">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0.05 to 0.1</v>
      </c>
      <c r="X299" s="17">
        <f t="shared" si="21"/>
        <v>0.0733391631131024</v>
      </c>
      <c r="Y299" s="9" t="str">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10 to 15</v>
      </c>
      <c r="Z299" s="17">
        <f t="array" ref="Z299">_xlfn.IFS(AA299="oz",_xlfn.IFS(R299="oz",Q299,R299="fl oz",Q299*1.04,R299="ml",Q299*0.0338),AA299="fl oz",_xlfn.IFS(R299="oz",Q299/1.04,R299="fl oz",Q299,R299="ml",Q299*0.0338/1.04),AA299="ml",_xlfn.IFS(R299="oz",Q299/0.0338,R299="fl oz",Q299*1.04/0.0338,R299="ml",Q299))</f>
        <v>10.14</v>
      </c>
      <c r="AA299" s="9" t="str">
        <f>_xlfn.XLOOKUP($E299,'Copy of Raw Data'!$E:$E,'Copy of Raw Data'!AA:AA,"ERROR",0,1)</f>
        <v>oz</v>
      </c>
      <c r="AB299" s="9"/>
      <c r="AC299" s="9"/>
      <c r="AD299" s="9"/>
      <c r="AE299" s="9"/>
      <c r="AF299" s="9"/>
    </row>
    <row r="300" hidden="1" spans="1:32">
      <c r="A300" s="9" t="str">
        <f>_xlfn.XLOOKUP($E300,'Copy of Raw Data'!$E:$E,'Copy of Raw Data'!A:A,"ERROR",0,1)</f>
        <v>US</v>
      </c>
      <c r="B300" s="9" t="str">
        <f>_xlfn.XLOOKUP($E300,'Copy of Raw Data'!$E:$E,'Copy of Raw Data'!B:B,"ERROR",0,1)</f>
        <v>Hair Mousses</v>
      </c>
      <c r="C300" s="9" t="str">
        <f>_xlfn.XLOOKUP($E300,'Copy of Raw Data'!$E:$E,'Copy of Raw Data'!C:C,"ERROR",0,1)</f>
        <v>Herbal Essences</v>
      </c>
      <c r="D300" s="9" t="str">
        <f>_xlfn.XLOOKUP($E300,'Copy of Raw Data'!$E:$E,'Copy of Raw Data'!D:D,"ERROR",0,1)</f>
        <v>www.amazon.com/dp/B07KKNPMQ2</v>
      </c>
      <c r="E300" s="9" t="s">
        <v>1064</v>
      </c>
      <c r="F300" s="9" t="str">
        <f>_xlfn.XLOOKUP($E300,'Copy of Raw Data'!$E:$E,'Copy of Raw Data'!F:F,"ERROR",0,1)</f>
        <v>Herbal Essences Mousse 6.8 Ounce Tousle Me Softly Tousling (201ml) (Pack of 6)</v>
      </c>
      <c r="G300" s="9">
        <f>_xlfn.XLOOKUP($E300,'Copy of Raw Data'!$E:$E,'Copy of Raw Data'!G:G,"ERROR",0,1)</f>
        <v>13</v>
      </c>
      <c r="H300" s="9">
        <f>_xlfn.XLOOKUP($E300,'Copy of Raw Data'!$E:$E,'Copy of Raw Data'!H:H,"ERROR",0,1)</f>
        <v>364.87</v>
      </c>
      <c r="I300" s="9">
        <f>_xlfn.XLOOKUP($E300,'Copy of Raw Data'!$E:$E,'Copy of Raw Data'!I:I,"ERROR",0,1)</f>
        <v>1.53039626664429e-5</v>
      </c>
      <c r="J300" s="9" t="str">
        <f>_xlfn.XLOOKUP($E300,'Copy of Raw Data'!$E:$E,'Copy of Raw Data'!J:J,"ERROR",0,1)</f>
        <v>No</v>
      </c>
      <c r="K300" s="15"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_xlfn.XLOOKUP($E300,'Copy of Raw Data'!$E:$E,'Copy of Raw Data'!L:L,"ERROR",0,1)</f>
        <v>28.99</v>
      </c>
      <c r="M300" s="15"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_xlfn.XLOOKUP($E300,'Copy of Raw Data'!$E:$E,'Copy of Raw Data'!N:N,"ERROR",0,1)</f>
        <v>28.99</v>
      </c>
      <c r="O300" s="15"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6">
        <f t="shared" si="19"/>
        <v>0</v>
      </c>
      <c r="Q300" s="9">
        <f>_xlfn.XLOOKUP($E300,'Copy of Raw Data'!$E:$E,'Copy of Raw Data'!Q:Q,"ERROR",0,1)</f>
        <v>27.2</v>
      </c>
      <c r="R300" s="9" t="str">
        <f>_xlfn.XLOOKUP($E300,'Copy of Raw Data'!$E:$E,'Copy of Raw Data'!R:R,"ERROR",0,1)</f>
        <v>oz</v>
      </c>
      <c r="S300" s="17">
        <f t="shared" si="18"/>
        <v>1.06580882352941</v>
      </c>
      <c r="T300" s="9" t="str">
        <f t="array" ref="T300">_xlfn.IFS(AND(S300&gt;0,S300&lt;=0.05),"0 to 0.05",AND(S300&gt;0.05,S300&lt;=0.1),"0.05 to 0.1",AND(S300&gt;0.1,S300&lt;=0.2),"0.1 to 0.2",AND(S300&gt;0.2,S300&lt;=0.3),"0.2 to 0.3",AND(S300&gt;0.3,S300&lt;=0.4),"0.3 to 0.4",AND(S300&gt;0.4,S300&lt;=0.5),"0.4 to 0.5",AND(S300&gt;0.5,S300&lt;=0.75),"0.5 to 0.75",AND(S300&gt;0.75,S300&lt;=1),"0.75 to 1",AND(S300&gt;1,S300&lt;=2),"1 to 2",AND(S300&gt;2,S300&lt;=3),"2 to 3",AND(S300&gt;3,S300&lt;=4),"3 to 4",AND(S300&gt;4,S300&lt;=5),"4 to 5",AND(S300&gt;5,S300&lt;=10),"5 to 10",S300&gt;10,"10+")</f>
        <v>1 to 2</v>
      </c>
      <c r="U300" s="17" t="str">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0 to 0.05</v>
      </c>
      <c r="V300" s="17">
        <f t="shared" si="20"/>
        <v>0.0360435855099564</v>
      </c>
      <c r="W300" s="17" t="str">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0 to 0.05</v>
      </c>
      <c r="X300" s="17">
        <f t="shared" si="21"/>
        <v>0.0360435855099564</v>
      </c>
      <c r="Y300" s="9" t="str">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25 to 30</v>
      </c>
      <c r="Z300" s="17">
        <f t="array" ref="Z300">_xlfn.IFS(AA300="oz",_xlfn.IFS(R300="oz",Q300,R300="fl oz",Q300*1.04,R300="ml",Q300*0.0338),AA300="fl oz",_xlfn.IFS(R300="oz",Q300/1.04,R300="fl oz",Q300,R300="ml",Q300*0.0338/1.04),AA300="ml",_xlfn.IFS(R300="oz",Q300/0.0338,R300="fl oz",Q300*1.04/0.0338,R300="ml",Q300))</f>
        <v>27.2</v>
      </c>
      <c r="AA300" s="9" t="str">
        <f>_xlfn.XLOOKUP($E300,'Copy of Raw Data'!$E:$E,'Copy of Raw Data'!AA:AA,"ERROR",0,1)</f>
        <v>oz</v>
      </c>
      <c r="AB300" s="9"/>
      <c r="AC300" s="9"/>
      <c r="AD300" s="9"/>
      <c r="AE300" s="9"/>
      <c r="AF300" s="9"/>
    </row>
    <row r="301" hidden="1" spans="1:32">
      <c r="A301" s="9" t="str">
        <f>_xlfn.XLOOKUP($E301,'Copy of Raw Data'!$E:$E,'Copy of Raw Data'!A:A,"ERROR",0,1)</f>
        <v>US</v>
      </c>
      <c r="B301" s="9" t="str">
        <f>_xlfn.XLOOKUP($E301,'Copy of Raw Data'!$E:$E,'Copy of Raw Data'!B:B,"ERROR",0,1)</f>
        <v>Hair Mousses</v>
      </c>
      <c r="C301" s="9" t="str">
        <f>_xlfn.XLOOKUP($E301,'Copy of Raw Data'!$E:$E,'Copy of Raw Data'!C:C,"ERROR",0,1)</f>
        <v>matrix</v>
      </c>
      <c r="D301" s="9" t="str">
        <f>_xlfn.XLOOKUP($E301,'Copy of Raw Data'!$E:$E,'Copy of Raw Data'!D:D,"ERROR",0,1)</f>
        <v>www.amazon.com/dp/B0BKTRVYRC</v>
      </c>
      <c r="E301" s="9" t="s">
        <v>1067</v>
      </c>
      <c r="F301" s="9" t="str">
        <f>_xlfn.XLOOKUP($E301,'Copy of Raw Data'!$E:$E,'Copy of Raw Data'!F:F,"ERROR",0,1)</f>
        <v>Matrix Setter Mousse | Provides Volumizing Lift and Shine | Weightless Foam | Humidity Resistant | Control Frizz | For All Hair Types | Professional Hair Styling and Salon Styling Mousse | 8.2 oz.</v>
      </c>
      <c r="G301" s="9">
        <f>_xlfn.XLOOKUP($E301,'Copy of Raw Data'!$E:$E,'Copy of Raw Data'!G:G,"ERROR",0,1)</f>
        <v>16</v>
      </c>
      <c r="H301" s="9">
        <f>_xlfn.XLOOKUP($E301,'Copy of Raw Data'!$E:$E,'Copy of Raw Data'!H:H,"ERROR",0,1)</f>
        <v>359.97</v>
      </c>
      <c r="I301" s="9">
        <f>_xlfn.XLOOKUP($E301,'Copy of Raw Data'!$E:$E,'Copy of Raw Data'!I:I,"ERROR",0,1)</f>
        <v>1.40837950732354e-5</v>
      </c>
      <c r="J301" s="9" t="str">
        <f>_xlfn.XLOOKUP($E301,'Copy of Raw Data'!$E:$E,'Copy of Raw Data'!J:J,"ERROR",0,1)</f>
        <v>No</v>
      </c>
      <c r="K301" s="15"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20 to 30</v>
      </c>
      <c r="L301" s="9">
        <f>_xlfn.XLOOKUP($E301,'Copy of Raw Data'!$E:$E,'Copy of Raw Data'!L:L,"ERROR",0,1)</f>
        <v>22</v>
      </c>
      <c r="M301" s="15"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20 to 30</v>
      </c>
      <c r="N301" s="9">
        <f>_xlfn.XLOOKUP($E301,'Copy of Raw Data'!$E:$E,'Copy of Raw Data'!N:N,"ERROR",0,1)</f>
        <v>22</v>
      </c>
      <c r="O301" s="15"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6">
        <f t="shared" si="19"/>
        <v>0</v>
      </c>
      <c r="Q301" s="9">
        <f>_xlfn.XLOOKUP($E301,'Copy of Raw Data'!$E:$E,'Copy of Raw Data'!Q:Q,"ERROR",0,1)</f>
        <v>8.2</v>
      </c>
      <c r="R301" s="9" t="str">
        <f>_xlfn.XLOOKUP($E301,'Copy of Raw Data'!$E:$E,'Copy of Raw Data'!R:R,"ERROR",0,1)</f>
        <v>oz</v>
      </c>
      <c r="S301" s="17">
        <f t="shared" si="18"/>
        <v>2.68292682926829</v>
      </c>
      <c r="T301" s="9" t="str">
        <f t="array" ref="T301">_xlfn.IFS(AND(S301&gt;0,S301&lt;=0.05),"0 to 0.05",AND(S301&gt;0.05,S301&lt;=0.1),"0.05 to 0.1",AND(S301&gt;0.1,S301&lt;=0.2),"0.1 to 0.2",AND(S301&gt;0.2,S301&lt;=0.3),"0.2 to 0.3",AND(S301&gt;0.3,S301&lt;=0.4),"0.3 to 0.4",AND(S301&gt;0.4,S301&lt;=0.5),"0.4 to 0.5",AND(S301&gt;0.5,S301&lt;=0.75),"0.5 to 0.75",AND(S301&gt;0.75,S301&lt;=1),"0.75 to 1",AND(S301&gt;1,S301&lt;=2),"1 to 2",AND(S301&gt;2,S301&lt;=3),"2 to 3",AND(S301&gt;3,S301&lt;=4),"3 to 4",AND(S301&gt;4,S301&lt;=5),"4 to 5",AND(S301&gt;5,S301&lt;=10),"5 to 10",S301&gt;10,"10+")</f>
        <v>2 to 3</v>
      </c>
      <c r="U301" s="17" t="str">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0.05 to 0.1</v>
      </c>
      <c r="V301" s="17">
        <f t="shared" si="20"/>
        <v>0.0907313773847918</v>
      </c>
      <c r="W301" s="17" t="str">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0.05 to 0.1</v>
      </c>
      <c r="X301" s="17">
        <f t="shared" si="21"/>
        <v>0.0907313773847918</v>
      </c>
      <c r="Y301" s="9" t="str">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8 to 10</v>
      </c>
      <c r="Z301" s="17">
        <f t="array" ref="Z301">_xlfn.IFS(AA301="oz",_xlfn.IFS(R301="oz",Q301,R301="fl oz",Q301*1.04,R301="ml",Q301*0.0338),AA301="fl oz",_xlfn.IFS(R301="oz",Q301/1.04,R301="fl oz",Q301,R301="ml",Q301*0.0338/1.04),AA301="ml",_xlfn.IFS(R301="oz",Q301/0.0338,R301="fl oz",Q301*1.04/0.0338,R301="ml",Q301))</f>
        <v>8.2</v>
      </c>
      <c r="AA301" s="9" t="str">
        <f>_xlfn.XLOOKUP($E301,'Copy of Raw Data'!$E:$E,'Copy of Raw Data'!AA:AA,"ERROR",0,1)</f>
        <v>oz</v>
      </c>
      <c r="AB301" s="9"/>
      <c r="AC301" s="9"/>
      <c r="AD301" s="9"/>
      <c r="AE301" s="9"/>
      <c r="AF301" s="9"/>
    </row>
    <row r="302" hidden="1" spans="1:32">
      <c r="A302" s="9" t="str">
        <f>_xlfn.XLOOKUP($E302,'Copy of Raw Data'!$E:$E,'Copy of Raw Data'!A:A,"ERROR",0,1)</f>
        <v>US</v>
      </c>
      <c r="B302" s="9" t="str">
        <f>_xlfn.XLOOKUP($E302,'Copy of Raw Data'!$E:$E,'Copy of Raw Data'!B:B,"ERROR",0,1)</f>
        <v>Hair Mousses</v>
      </c>
      <c r="C302" s="9" t="str">
        <f>_xlfn.XLOOKUP($E302,'Copy of Raw Data'!$E:$E,'Copy of Raw Data'!C:C,"ERROR",0,1)</f>
        <v>herbal essences</v>
      </c>
      <c r="D302" s="9" t="str">
        <f>_xlfn.XLOOKUP($E302,'Copy of Raw Data'!$E:$E,'Copy of Raw Data'!D:D,"ERROR",0,1)</f>
        <v>www.amazon.com/dp/B01MF75F1B</v>
      </c>
      <c r="E302" s="9" t="s">
        <v>1070</v>
      </c>
      <c r="F302" s="9" t="str">
        <f>_xlfn.XLOOKUP($E302,'Copy of Raw Data'!$E:$E,'Copy of Raw Data'!F:F,"ERROR",0,1)</f>
        <v>Herbal Essences Biorenew Curl Define Mousse, 6.6 FL OZ</v>
      </c>
      <c r="G302" s="9">
        <f>_xlfn.XLOOKUP($E302,'Copy of Raw Data'!$E:$E,'Copy of Raw Data'!G:G,"ERROR",0,1)</f>
        <v>18</v>
      </c>
      <c r="H302" s="9">
        <f>_xlfn.XLOOKUP($E302,'Copy of Raw Data'!$E:$E,'Copy of Raw Data'!H:H,"ERROR",0,1)</f>
        <v>331.27</v>
      </c>
      <c r="I302" s="9">
        <f>_xlfn.XLOOKUP($E302,'Copy of Raw Data'!$E:$E,'Copy of Raw Data'!I:I,"ERROR",0,1)</f>
        <v>1.36901103375872e-5</v>
      </c>
      <c r="J302" s="9" t="str">
        <f>_xlfn.XLOOKUP($E302,'Copy of Raw Data'!$E:$E,'Copy of Raw Data'!J:J,"ERROR",0,1)</f>
        <v>No</v>
      </c>
      <c r="K302" s="15"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15 to 20</v>
      </c>
      <c r="L302" s="9">
        <f>_xlfn.XLOOKUP($E302,'Copy of Raw Data'!$E:$E,'Copy of Raw Data'!L:L,"ERROR",0,1)</f>
        <v>18.8</v>
      </c>
      <c r="M302" s="15"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15 to 20</v>
      </c>
      <c r="N302" s="9">
        <f>_xlfn.XLOOKUP($E302,'Copy of Raw Data'!$E:$E,'Copy of Raw Data'!N:N,"ERROR",0,1)</f>
        <v>18.8</v>
      </c>
      <c r="O302" s="15"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6">
        <f t="shared" si="19"/>
        <v>0</v>
      </c>
      <c r="Q302" s="9">
        <f>_xlfn.XLOOKUP($E302,'Copy of Raw Data'!$E:$E,'Copy of Raw Data'!Q:Q,"ERROR",0,1)</f>
        <v>6.6</v>
      </c>
      <c r="R302" s="9" t="str">
        <f>_xlfn.XLOOKUP($E302,'Copy of Raw Data'!$E:$E,'Copy of Raw Data'!R:R,"ERROR",0,1)</f>
        <v>fl oz</v>
      </c>
      <c r="S302" s="17">
        <f t="shared" si="18"/>
        <v>2.73892773892774</v>
      </c>
      <c r="T302" s="9" t="str">
        <f t="array" ref="T302">_xlfn.IFS(AND(S302&gt;0,S302&lt;=0.05),"0 to 0.05",AND(S302&gt;0.05,S302&lt;=0.1),"0.05 to 0.1",AND(S302&gt;0.1,S302&lt;=0.2),"0.1 to 0.2",AND(S302&gt;0.2,S302&lt;=0.3),"0.2 to 0.3",AND(S302&gt;0.3,S302&lt;=0.4),"0.3 to 0.4",AND(S302&gt;0.4,S302&lt;=0.5),"0.4 to 0.5",AND(S302&gt;0.5,S302&lt;=0.75),"0.5 to 0.75",AND(S302&gt;0.75,S302&lt;=1),"0.75 to 1",AND(S302&gt;1,S302&lt;=2),"1 to 2",AND(S302&gt;2,S302&lt;=3),"2 to 3",AND(S302&gt;3,S302&lt;=4),"3 to 4",AND(S302&gt;4,S302&lt;=5),"4 to 5",AND(S302&gt;5,S302&lt;=10),"5 to 10",S302&gt;10,"10+")</f>
        <v>2 to 3</v>
      </c>
      <c r="U302" s="17" t="str">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0.05 to 0.1</v>
      </c>
      <c r="V302" s="17">
        <f t="shared" si="20"/>
        <v>0.0926252194429401</v>
      </c>
      <c r="W302" s="17" t="str">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0.05 to 0.1</v>
      </c>
      <c r="X302" s="17">
        <f t="shared" si="21"/>
        <v>0.0926252194429401</v>
      </c>
      <c r="Y302" s="9" t="str">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6 to 8</v>
      </c>
      <c r="Z302" s="17">
        <f t="array" ref="Z302">_xlfn.IFS(AA302="oz",_xlfn.IFS(R302="oz",Q302,R302="fl oz",Q302*1.04,R302="ml",Q302*0.0338),AA302="fl oz",_xlfn.IFS(R302="oz",Q302/1.04,R302="fl oz",Q302,R302="ml",Q302*0.0338/1.04),AA302="ml",_xlfn.IFS(R302="oz",Q302/0.0338,R302="fl oz",Q302*1.04/0.0338,R302="ml",Q302))</f>
        <v>6.864</v>
      </c>
      <c r="AA302" s="9" t="str">
        <f>_xlfn.XLOOKUP($E302,'Copy of Raw Data'!$E:$E,'Copy of Raw Data'!AA:AA,"ERROR",0,1)</f>
        <v>oz</v>
      </c>
      <c r="AB302" s="9"/>
      <c r="AC302" s="9"/>
      <c r="AD302" s="9"/>
      <c r="AE302" s="9"/>
      <c r="AF302" s="9"/>
    </row>
    <row r="303" hidden="1" spans="1:32">
      <c r="A303" s="9" t="str">
        <f>_xlfn.XLOOKUP($E303,'Copy of Raw Data'!$E:$E,'Copy of Raw Data'!A:A,"ERROR",0,1)</f>
        <v>US</v>
      </c>
      <c r="B303" s="9" t="str">
        <f>_xlfn.XLOOKUP($E303,'Copy of Raw Data'!$E:$E,'Copy of Raw Data'!B:B,"ERROR",0,1)</f>
        <v>Hair Mousses</v>
      </c>
      <c r="C303" s="9" t="str">
        <f>_xlfn.XLOOKUP($E303,'Copy of Raw Data'!$E:$E,'Copy of Raw Data'!C:C,"ERROR",0,1)</f>
        <v>designline</v>
      </c>
      <c r="D303" s="9" t="str">
        <f>_xlfn.XLOOKUP($E303,'Copy of Raw Data'!$E:$E,'Copy of Raw Data'!D:D,"ERROR",0,1)</f>
        <v>www.amazon.com/dp/B08KGZRSSV</v>
      </c>
      <c r="E303" s="9" t="s">
        <v>1074</v>
      </c>
      <c r="F303" s="9" t="str">
        <f>_xlfn.XLOOKUP($E303,'Copy of Raw Data'!$E:$E,'Copy of Raw Data'!F:F,"ERROR",0,1)</f>
        <v>DESIGNLINE Root Boost Volumizing Foam, 9 oz - Regis Lightweight Mousse that Provides Firm Hold with No Stickiness (9 oz)</v>
      </c>
      <c r="G303" s="9">
        <f>_xlfn.XLOOKUP($E303,'Copy of Raw Data'!$E:$E,'Copy of Raw Data'!G:G,"ERROR",0,1)</f>
        <v>20</v>
      </c>
      <c r="H303" s="9">
        <f>_xlfn.XLOOKUP($E303,'Copy of Raw Data'!$E:$E,'Copy of Raw Data'!H:H,"ERROR",0,1)</f>
        <v>322.01</v>
      </c>
      <c r="I303" s="9">
        <f>_xlfn.XLOOKUP($E303,'Copy of Raw Data'!$E:$E,'Copy of Raw Data'!I:I,"ERROR",0,1)</f>
        <v>1.34618072025515e-5</v>
      </c>
      <c r="J303" s="9" t="str">
        <f>_xlfn.XLOOKUP($E303,'Copy of Raw Data'!$E:$E,'Copy of Raw Data'!J:J,"ERROR",0,1)</f>
        <v>No</v>
      </c>
      <c r="K303" s="15"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15 to 20</v>
      </c>
      <c r="L303" s="9">
        <f>_xlfn.XLOOKUP($E303,'Copy of Raw Data'!$E:$E,'Copy of Raw Data'!L:L,"ERROR",0,1)</f>
        <v>15.99</v>
      </c>
      <c r="M303" s="15"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15 to 20</v>
      </c>
      <c r="N303" s="9">
        <f>_xlfn.XLOOKUP($E303,'Copy of Raw Data'!$E:$E,'Copy of Raw Data'!N:N,"ERROR",0,1)</f>
        <v>15.99</v>
      </c>
      <c r="O303" s="15"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6">
        <f t="shared" si="19"/>
        <v>0</v>
      </c>
      <c r="Q303" s="9">
        <f>_xlfn.XLOOKUP($E303,'Copy of Raw Data'!$E:$E,'Copy of Raw Data'!Q:Q,"ERROR",0,1)</f>
        <v>9</v>
      </c>
      <c r="R303" s="9" t="str">
        <f>_xlfn.XLOOKUP($E303,'Copy of Raw Data'!$E:$E,'Copy of Raw Data'!R:R,"ERROR",0,1)</f>
        <v>oz</v>
      </c>
      <c r="S303" s="17">
        <f t="shared" si="18"/>
        <v>1.77666666666667</v>
      </c>
      <c r="T303" s="9" t="str">
        <f t="array" ref="T303">_xlfn.IFS(AND(S303&gt;0,S303&lt;=0.05),"0 to 0.05",AND(S303&gt;0.05,S303&lt;=0.1),"0.05 to 0.1",AND(S303&gt;0.1,S303&lt;=0.2),"0.1 to 0.2",AND(S303&gt;0.2,S303&lt;=0.3),"0.2 to 0.3",AND(S303&gt;0.3,S303&lt;=0.4),"0.3 to 0.4",AND(S303&gt;0.4,S303&lt;=0.5),"0.4 to 0.5",AND(S303&gt;0.5,S303&lt;=0.75),"0.5 to 0.75",AND(S303&gt;0.75,S303&lt;=1),"0.75 to 1",AND(S303&gt;1,S303&lt;=2),"1 to 2",AND(S303&gt;2,S303&lt;=3),"2 to 3",AND(S303&gt;3,S303&lt;=4),"3 to 4",AND(S303&gt;4,S303&lt;=5),"4 to 5",AND(S303&gt;5,S303&lt;=10),"5 to 10",S303&gt;10,"10+")</f>
        <v>1 to 2</v>
      </c>
      <c r="U303" s="17" t="str">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0.05 to 0.1</v>
      </c>
      <c r="V303" s="17">
        <f t="shared" si="20"/>
        <v>0.0600834178784804</v>
      </c>
      <c r="W303" s="17" t="str">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0.05 to 0.1</v>
      </c>
      <c r="X303" s="17">
        <f t="shared" si="21"/>
        <v>0.0600834178784804</v>
      </c>
      <c r="Y303" s="9" t="str">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8 to 10</v>
      </c>
      <c r="Z303" s="17">
        <f t="array" ref="Z303">_xlfn.IFS(AA303="oz",_xlfn.IFS(R303="oz",Q303,R303="fl oz",Q303*1.04,R303="ml",Q303*0.0338),AA303="fl oz",_xlfn.IFS(R303="oz",Q303/1.04,R303="fl oz",Q303,R303="ml",Q303*0.0338/1.04),AA303="ml",_xlfn.IFS(R303="oz",Q303/0.0338,R303="fl oz",Q303*1.04/0.0338,R303="ml",Q303))</f>
        <v>9</v>
      </c>
      <c r="AA303" s="9" t="str">
        <f>_xlfn.XLOOKUP($E303,'Copy of Raw Data'!$E:$E,'Copy of Raw Data'!AA:AA,"ERROR",0,1)</f>
        <v>oz</v>
      </c>
      <c r="AB303" s="9"/>
      <c r="AC303" s="9"/>
      <c r="AD303" s="9"/>
      <c r="AE303" s="9"/>
      <c r="AF303" s="9"/>
    </row>
    <row r="304" hidden="1" spans="1:32">
      <c r="A304" s="9" t="str">
        <f>_xlfn.XLOOKUP($E304,'Copy of Raw Data'!$E:$E,'Copy of Raw Data'!A:A,"ERROR",0,1)</f>
        <v>US</v>
      </c>
      <c r="B304" s="9" t="str">
        <f>_xlfn.XLOOKUP($E304,'Copy of Raw Data'!$E:$E,'Copy of Raw Data'!B:B,"ERROR",0,1)</f>
        <v>Hair Mousses</v>
      </c>
      <c r="C304" s="9" t="str">
        <f>_xlfn.XLOOKUP($E304,'Copy of Raw Data'!$E:$E,'Copy of Raw Data'!C:C,"ERROR",0,1)</f>
        <v>WOZUTUNT</v>
      </c>
      <c r="D304" s="9" t="str">
        <f>_xlfn.XLOOKUP($E304,'Copy of Raw Data'!$E:$E,'Copy of Raw Data'!D:D,"ERROR",0,1)</f>
        <v>www.amazon.com/dp/B0CGMYC1XY</v>
      </c>
      <c r="E304" s="9" t="s">
        <v>1077</v>
      </c>
      <c r="F304" s="9" t="str">
        <f>_xlfn.XLOOKUP($E304,'Copy of Raw Data'!$E:$E,'Copy of Raw Data'!F:F,"ERROR",0,1)</f>
        <v>WOZUTUNT Edge Control Wax for Black Women Strong Hold Non-greasy Edge Smoother Edge Control for Black Hair No Flaking, No White Residue, Shine, Hair Gel for Women Edge Control Wax(Citrus Scent)</v>
      </c>
      <c r="G304" s="9">
        <f>_xlfn.XLOOKUP($E304,'Copy of Raw Data'!$E:$E,'Copy of Raw Data'!G:G,"ERROR",0,1)</f>
        <v>53</v>
      </c>
      <c r="H304" s="9">
        <f>_xlfn.XLOOKUP($E304,'Copy of Raw Data'!$E:$E,'Copy of Raw Data'!H:H,"ERROR",0,1)</f>
        <v>316.64</v>
      </c>
      <c r="I304" s="9">
        <f>_xlfn.XLOOKUP($E304,'Copy of Raw Data'!$E:$E,'Copy of Raw Data'!I:I,"ERROR",0,1)</f>
        <v>1.33640237368938e-5</v>
      </c>
      <c r="J304" s="9" t="str">
        <f>_xlfn.XLOOKUP($E304,'Copy of Raw Data'!$E:$E,'Copy of Raw Data'!J:J,"ERROR",0,1)</f>
        <v>No</v>
      </c>
      <c r="K304" s="15" t="str">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5 to 10</v>
      </c>
      <c r="L304" s="9">
        <f>_xlfn.XLOOKUP($E304,'Copy of Raw Data'!$E:$E,'Copy of Raw Data'!L:L,"ERROR",0,1)</f>
        <v>5.99</v>
      </c>
      <c r="M304" s="15" t="str">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5 to 10</v>
      </c>
      <c r="N304" s="9">
        <f>_xlfn.XLOOKUP($E304,'Copy of Raw Data'!$E:$E,'Copy of Raw Data'!N:N,"ERROR",0,1)</f>
        <v>6.99</v>
      </c>
      <c r="O304" s="15"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10% to 15%</v>
      </c>
      <c r="P304" s="16">
        <f t="shared" si="19"/>
        <v>0.143061516452074</v>
      </c>
      <c r="Q304" s="9">
        <f>_xlfn.XLOOKUP($E304,'Copy of Raw Data'!$E:$E,'Copy of Raw Data'!Q:Q,"ERROR",0,1)</f>
        <v>0</v>
      </c>
      <c r="R304" s="9">
        <f>_xlfn.XLOOKUP($E304,'Copy of Raw Data'!$E:$E,'Copy of Raw Data'!R:R,"ERROR",0,1)</f>
        <v>0</v>
      </c>
      <c r="S304" s="17" t="e">
        <f t="shared" si="18"/>
        <v>#N/A</v>
      </c>
      <c r="T304" s="9" t="e">
        <f t="array" ref="T304">_xlfn.IFS(AND(S304&gt;0,S304&lt;=0.05),"0 to 0.05",AND(S304&gt;0.05,S304&lt;=0.1),"0.05 to 0.1",AND(S304&gt;0.1,S304&lt;=0.2),"0.1 to 0.2",AND(S304&gt;0.2,S304&lt;=0.3),"0.2 to 0.3",AND(S304&gt;0.3,S304&lt;=0.4),"0.3 to 0.4",AND(S304&gt;0.4,S304&lt;=0.5),"0.4 to 0.5",AND(S304&gt;0.5,S304&lt;=0.75),"0.5 to 0.75",AND(S304&gt;0.75,S304&lt;=1),"0.75 to 1",AND(S304&gt;1,S304&lt;=2),"1 to 2",AND(S304&gt;2,S304&lt;=3),"2 to 3",AND(S304&gt;3,S304&lt;=4),"3 to 4",AND(S304&gt;4,S304&lt;=5),"4 to 5",AND(S304&gt;5,S304&lt;=10),"5 to 10",S304&gt;10,"10+")</f>
        <v>#N/A</v>
      </c>
      <c r="U304" s="17" t="e">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#N/A</v>
      </c>
      <c r="V304" s="17" t="e">
        <f t="shared" si="20"/>
        <v>#N/A</v>
      </c>
      <c r="W304" s="17" t="e">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#N/A</v>
      </c>
      <c r="X304" s="17" t="e">
        <f t="shared" si="21"/>
        <v>#N/A</v>
      </c>
      <c r="Y304" s="9" t="e">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#N/A</v>
      </c>
      <c r="Z304" s="17" t="e">
        <f t="array" ref="Z304">_xlfn.IFS(AA304="oz",_xlfn.IFS(R304="oz",Q304,R304="fl oz",Q304*1.04,R304="ml",Q304*0.0338),AA304="fl oz",_xlfn.IFS(R304="oz",Q304/1.04,R304="fl oz",Q304,R304="ml",Q304*0.0338/1.04),AA304="ml",_xlfn.IFS(R304="oz",Q304/0.0338,R304="fl oz",Q304*1.04/0.0338,R304="ml",Q304))</f>
        <v>#N/A</v>
      </c>
      <c r="AA304" s="9" t="str">
        <f>_xlfn.XLOOKUP($E304,'Copy of Raw Data'!$E:$E,'Copy of Raw Data'!AA:AA,"ERROR",0,1)</f>
        <v>oz</v>
      </c>
      <c r="AB304" s="9"/>
      <c r="AC304" s="9"/>
      <c r="AD304" s="9"/>
      <c r="AE304" s="9"/>
      <c r="AF304" s="9"/>
    </row>
    <row r="305" hidden="1" spans="1:32">
      <c r="A305" s="9" t="str">
        <f>_xlfn.XLOOKUP($E305,'Copy of Raw Data'!$E:$E,'Copy of Raw Data'!A:A,"ERROR",0,1)</f>
        <v>US</v>
      </c>
      <c r="B305" s="9" t="str">
        <f>_xlfn.XLOOKUP($E305,'Copy of Raw Data'!$E:$E,'Copy of Raw Data'!B:B,"ERROR",0,1)</f>
        <v>Hair Mousses</v>
      </c>
      <c r="C305" s="9" t="str">
        <f>_xlfn.XLOOKUP($E305,'Copy of Raw Data'!$E:$E,'Copy of Raw Data'!C:C,"ERROR",0,1)</f>
        <v>WOZUTUNT</v>
      </c>
      <c r="D305" s="9" t="str">
        <f>_xlfn.XLOOKUP($E305,'Copy of Raw Data'!$E:$E,'Copy of Raw Data'!D:D,"ERROR",0,1)</f>
        <v>www.amazon.com/dp/B0C4T1Q9R8</v>
      </c>
      <c r="E305" s="9" t="s">
        <v>1080</v>
      </c>
      <c r="F305" s="9" t="str">
        <f>_xlfn.XLOOKUP($E305,'Copy of Raw Data'!$E:$E,'Copy of Raw Data'!F:F,"ERROR",0,1)</f>
        <v>Lace Tint Hair Mousse, 3.4 fl oz Lace Tint Mousse for Women Wigs Lace Wigs Toupees Hairpieces Natural Finishing Lace Color, Lace Tint for Wigs Melts Lace Foam Tint with Hair Wax Stick(Light Brown)</v>
      </c>
      <c r="G305" s="9">
        <f>_xlfn.XLOOKUP($E305,'Copy of Raw Data'!$E:$E,'Copy of Raw Data'!G:G,"ERROR",0,1)</f>
        <v>31</v>
      </c>
      <c r="H305" s="9">
        <f>_xlfn.XLOOKUP($E305,'Copy of Raw Data'!$E:$E,'Copy of Raw Data'!H:H,"ERROR",0,1)</f>
        <v>314.34</v>
      </c>
      <c r="I305" s="9">
        <f>_xlfn.XLOOKUP($E305,'Copy of Raw Data'!$E:$E,'Copy of Raw Data'!I:I,"ERROR",0,1)</f>
        <v>1.26187436703806e-5</v>
      </c>
      <c r="J305" s="9" t="str">
        <f>_xlfn.XLOOKUP($E305,'Copy of Raw Data'!$E:$E,'Copy of Raw Data'!J:J,"ERROR",0,1)</f>
        <v>No</v>
      </c>
      <c r="K305" s="15" t="str">
        <f t="array" ref="K305">_xlfn.IFS(AND(L305&gt;0,L305&lt;=5),"0 to 5",AND(L305&gt;5,L305&lt;=10),"5 to 10",AND(L305&gt;10,L305&lt;=15),"10 to 15",AND(L305&gt;15,L305&lt;=20),"15 to 20",AND(L305&gt;20,L305&lt;=30),"20 to 30",AND(L305&gt;30,L305&lt;=40),"30 to 40",AND(L305&gt;40,L305&lt;=50),"40 to 50",AND(L305&gt;50,L305&lt;=75),"50 to 75",AND(L305&gt;75,L305&lt;=100),"75 to 100",AND(L305&gt;100,L305&lt;=150),"100 to 150",AND(L305&gt;150,L305&lt;=200),"150 to 200",AND(L305&gt;200,L305&lt;=250),"200 to 250",AND(L305&gt;250,L305&lt;=300),"250 to 300",AND(L305&gt;300,L305&lt;=400),"300 to 400",AND(L305&gt;400,L305&lt;=500),"400 to 500",L305&gt;500,"500+")</f>
        <v>5 to 10</v>
      </c>
      <c r="L305" s="9">
        <f>_xlfn.XLOOKUP($E305,'Copy of Raw Data'!$E:$E,'Copy of Raw Data'!L:L,"ERROR",0,1)</f>
        <v>9.99</v>
      </c>
      <c r="M305" s="15" t="str">
        <f t="array" ref="M305">_xlfn.IFS(AND(N305&gt;0,N305&lt;=5),"0 to 5",AND(N305&gt;5,N305&lt;=10),"5 to 10",AND(N305&gt;10,N305&lt;=15),"10 to 15",AND(N305&gt;15,N305&lt;=20),"15 to 20",AND(N305&gt;20,N305&lt;=30),"20 to 30",AND(N305&gt;30,N305&lt;=40),"30 to 40",AND(N305&gt;40,N305&lt;=50),"40 to 50",AND(N305&gt;50,N305&lt;=75),"50 to 75",AND(N305&gt;75,N305&lt;=100),"75 to 100",AND(N305&gt;100,N305&lt;=150),"100 to 150",AND(N305&gt;150,N305&lt;=200),"150 to 200",AND(N305&gt;200,N305&lt;=250),"200 to 250",AND(N305&gt;250,N305&lt;=300),"250 to 300",AND(N305&gt;300,N305&lt;=400),"300 to 400",AND(N305&gt;400,N305&lt;=500),"400 to 500",N305&gt;500,"500+")</f>
        <v>5 to 10</v>
      </c>
      <c r="N305" s="9">
        <f>_xlfn.XLOOKUP($E305,'Copy of Raw Data'!$E:$E,'Copy of Raw Data'!N:N,"ERROR",0,1)</f>
        <v>9.99</v>
      </c>
      <c r="O305" s="15" t="str">
        <f t="array" ref="O305">_xlfn.IFS(P305=0,"No Discount",AND(P305&gt;0,P305&lt;=0.02),"0% to 2%",AND(P305&gt;0.02,P305&lt;=0.04),"2% to 4%",AND(P305&gt;0.04,P305&lt;=0.06),"4% to 6%",AND(P305&gt;0.06,P305&lt;=0.08),"6% to 8%",AND(P305&gt;0.08,P305&lt;=0.1),"8% to 10%",AND(P305&gt;0.1,P305&lt;=0.15),"10% to 15%",AND(P305&gt;0.15,P305&lt;=0.2),"15% to 20%",AND(P305&gt;0.2,P305&lt;=0.25),"20% to 25%",AND(P305&gt;0.25,P305&lt;=0.3),"25% to 30%",AND(P305&gt;0.3,P305&lt;=0.4),"30% to 40%",AND(P305&gt;0.4,P305&lt;=0.5),"40% to 50%",AND(P305&gt;0.5,P305&lt;=0.75),"50% to 75%",AND(P305&gt;0.75,P305&lt;=1),"75% to 100%")</f>
        <v>No Discount</v>
      </c>
      <c r="P305" s="16">
        <f t="shared" si="19"/>
        <v>0</v>
      </c>
      <c r="Q305" s="9">
        <f>_xlfn.XLOOKUP($E305,'Copy of Raw Data'!$E:$E,'Copy of Raw Data'!Q:Q,"ERROR",0,1)</f>
        <v>3.4</v>
      </c>
      <c r="R305" s="9" t="str">
        <f>_xlfn.XLOOKUP($E305,'Copy of Raw Data'!$E:$E,'Copy of Raw Data'!R:R,"ERROR",0,1)</f>
        <v>fl oz</v>
      </c>
      <c r="S305" s="17">
        <f t="shared" si="18"/>
        <v>2.82522624434389</v>
      </c>
      <c r="T305" s="9" t="str">
        <f t="array" ref="T305">_xlfn.IFS(AND(S305&gt;0,S305&lt;=0.05),"0 to 0.05",AND(S305&gt;0.05,S305&lt;=0.1),"0.05 to 0.1",AND(S305&gt;0.1,S305&lt;=0.2),"0.1 to 0.2",AND(S305&gt;0.2,S305&lt;=0.3),"0.2 to 0.3",AND(S305&gt;0.3,S305&lt;=0.4),"0.3 to 0.4",AND(S305&gt;0.4,S305&lt;=0.5),"0.4 to 0.5",AND(S305&gt;0.5,S305&lt;=0.75),"0.5 to 0.75",AND(S305&gt;0.75,S305&lt;=1),"0.75 to 1",AND(S305&gt;1,S305&lt;=2),"1 to 2",AND(S305&gt;2,S305&lt;=3),"2 to 3",AND(S305&gt;3,S305&lt;=4),"3 to 4",AND(S305&gt;4,S305&lt;=5),"4 to 5",AND(S305&gt;5,S305&lt;=10),"5 to 10",S305&gt;10,"10+")</f>
        <v>2 to 3</v>
      </c>
      <c r="U305" s="17" t="str">
        <f t="array" ref="U305">_xlfn.IFS(AND(V305&gt;0,V305&lt;=0.05),"0 to 0.05",AND(V305&gt;0.05,V305&lt;=0.1),"0.05 to 0.1",AND(V305&gt;0.1,V305&lt;=0.2),"0.1 to 0.2",AND(V305&gt;0.2,V305&lt;=0.3),"0.2 to 0.3",AND(V305&gt;0.3,V305&lt;=0.4),"0.3 to 0.4",AND(V305&gt;0.4,V305&lt;=0.5),"0.4 to 0.5",AND(V305&gt;0.5,V305&lt;=0.75),"0.5 to 0.75",AND(V305&gt;0.75,V305&lt;=1),"0.75 to 1",AND(V305&gt;1,V305&lt;=2),"1 to 2",AND(V305&gt;2,V305&lt;=3),"2 to 3",AND(V305&gt;3,V305&lt;=4),"3 to 4",AND(V305&gt;4,V305&lt;=5),"4 to 5",AND(V305&gt;5,V305&lt;=10),"5 to 10",V305&gt;10,"10+")</f>
        <v>0.05 to 0.1</v>
      </c>
      <c r="V305" s="17">
        <f t="shared" si="20"/>
        <v>0.0955436673772029</v>
      </c>
      <c r="W305" s="17" t="str">
        <f t="array" ref="W305">_xlfn.IFS(AND(X305&gt;0,X305&lt;=0.05),"0 to 0.05",AND(X305&gt;0.05,X305&lt;=0.1),"0.05 to 0.1",AND(X305&gt;0.1,X305&lt;=0.2),"0.1 to 0.2",AND(X305&gt;0.2,X305&lt;=0.3),"0.2 to 0.3",AND(X305&gt;0.3,X305&lt;=0.4),"0.3 to 0.4",AND(X305&gt;0.4,X305&lt;=0.5),"0.4 to 0.5",AND(X305&gt;0.5,X305&lt;=0.75),"0.5 to 0.75",AND(X305&gt;0.75,X305&lt;=1),"0.75 to 1",AND(X305&gt;1,X305&lt;=2),"1 to 2",AND(X305&gt;2,X305&lt;=3),"2 to 3",AND(X305&gt;3,X305&lt;=4),"3 to 4",AND(X305&gt;4,X305&lt;=5),"4 to 5",AND(X305&gt;5,X305&lt;=10),"5 to 10",X305&gt;10,"10+")</f>
        <v>0.05 to 0.1</v>
      </c>
      <c r="X305" s="17">
        <f t="shared" si="21"/>
        <v>0.0955436673772029</v>
      </c>
      <c r="Y305" s="9" t="str">
        <f t="array" ref="Y305">_xlfn.IFS(AND(Z305&gt;0,Z305&lt;=1),"0 to 1",AND(Z305&gt;1,Z305&lt;=2),"1 to 2",AND(Z305&gt;2,Z305&lt;=4),"2 to 4",AND(Z305&gt;4,Z305&lt;=6),"4 to 6",AND(Z305&gt;6,Z305&lt;=8),"6 to 8",AND(Z305&gt;8,Z305&lt;=10),"8 to 10",AND(Z305&gt;10,Z305&lt;=15),"10 to 15",AND(Z305&gt;15,Z305&lt;=20),"15 to 20",AND(Z305&gt;20,Z305&lt;=25),"20 to 25",AND(Z305&gt;25,Z305&lt;=30),"25 to 30",AND(Z305&gt;30,Z305&lt;=40),"30 to 40",AND(Z305&gt;40,Z305&lt;=50),"40 to 50",Z305&gt;50,"50+")</f>
        <v>2 to 4</v>
      </c>
      <c r="Z305" s="17">
        <f t="array" ref="Z305">_xlfn.IFS(AA305="oz",_xlfn.IFS(R305="oz",Q305,R305="fl oz",Q305*1.04,R305="ml",Q305*0.0338),AA305="fl oz",_xlfn.IFS(R305="oz",Q305/1.04,R305="fl oz",Q305,R305="ml",Q305*0.0338/1.04),AA305="ml",_xlfn.IFS(R305="oz",Q305/0.0338,R305="fl oz",Q305*1.04/0.0338,R305="ml",Q305))</f>
        <v>3.536</v>
      </c>
      <c r="AA305" s="9" t="str">
        <f>_xlfn.XLOOKUP($E305,'Copy of Raw Data'!$E:$E,'Copy of Raw Data'!AA:AA,"ERROR",0,1)</f>
        <v>oz</v>
      </c>
      <c r="AB305" s="9"/>
      <c r="AC305" s="9"/>
      <c r="AD305" s="9"/>
      <c r="AE305" s="9"/>
      <c r="AF305" s="9"/>
    </row>
    <row r="306" hidden="1" spans="1:32">
      <c r="A306" s="9" t="str">
        <f>_xlfn.XLOOKUP($E306,'Copy of Raw Data'!$E:$E,'Copy of Raw Data'!A:A,"ERROR",0,1)</f>
        <v>US</v>
      </c>
      <c r="B306" s="9" t="str">
        <f>_xlfn.XLOOKUP($E306,'Copy of Raw Data'!$E:$E,'Copy of Raw Data'!B:B,"ERROR",0,1)</f>
        <v>Hair Mousses</v>
      </c>
      <c r="C306" s="9" t="str">
        <f>_xlfn.XLOOKUP($E306,'Copy of Raw Data'!$E:$E,'Copy of Raw Data'!C:C,"ERROR",0,1)</f>
        <v>Herbal Essences</v>
      </c>
      <c r="D306" s="9" t="str">
        <f>_xlfn.XLOOKUP($E306,'Copy of Raw Data'!$E:$E,'Copy of Raw Data'!D:D,"ERROR",0,1)</f>
        <v>www.amazon.com/dp/B07NKPNT5S</v>
      </c>
      <c r="E306" s="9" t="s">
        <v>1083</v>
      </c>
      <c r="F306" s="9" t="str">
        <f>_xlfn.XLOOKUP($E306,'Copy of Raw Data'!$E:$E,'Copy of Raw Data'!F:F,"ERROR",0,1)</f>
        <v>Herbal Essences Hair Mousse - Tousle Me Softly - Medium Hold (2) - Net Wt. 6.8 OZ (192 g) Per Can - Pack of 4 Cans</v>
      </c>
      <c r="G306" s="9">
        <f>_xlfn.XLOOKUP($E306,'Copy of Raw Data'!$E:$E,'Copy of Raw Data'!G:G,"ERROR",0,1)</f>
        <v>16</v>
      </c>
      <c r="H306" s="9">
        <f>_xlfn.XLOOKUP($E306,'Copy of Raw Data'!$E:$E,'Copy of Raw Data'!H:H,"ERROR",0,1)</f>
        <v>296.81</v>
      </c>
      <c r="I306" s="9">
        <f>_xlfn.XLOOKUP($E306,'Copy of Raw Data'!$E:$E,'Copy of Raw Data'!I:I,"ERROR",0,1)</f>
        <v>1.24155241200136e-5</v>
      </c>
      <c r="J306" s="9" t="str">
        <f>_xlfn.XLOOKUP($E306,'Copy of Raw Data'!$E:$E,'Copy of Raw Data'!J:J,"ERROR",0,1)</f>
        <v>No</v>
      </c>
      <c r="K306" s="15" t="str">
        <f t="array" ref="K306">_xlfn.IFS(AND(L306&gt;0,L306&lt;=5),"0 to 5",AND(L306&gt;5,L306&lt;=10),"5 to 10",AND(L306&gt;10,L306&lt;=15),"10 to 15",AND(L306&gt;15,L306&lt;=20),"15 to 20",AND(L306&gt;20,L306&lt;=30),"20 to 30",AND(L306&gt;30,L306&lt;=40),"30 to 40",AND(L306&gt;40,L306&lt;=50),"40 to 50",AND(L306&gt;50,L306&lt;=75),"50 to 75",AND(L306&gt;75,L306&lt;=100),"75 to 100",AND(L306&gt;100,L306&lt;=150),"100 to 150",AND(L306&gt;150,L306&lt;=200),"150 to 200",AND(L306&gt;200,L306&lt;=250),"200 to 250",AND(L306&gt;250,L306&lt;=300),"250 to 300",AND(L306&gt;300,L306&lt;=400),"300 to 400",AND(L306&gt;400,L306&lt;=500),"400 to 500",L306&gt;500,"500+")</f>
        <v>15 to 20</v>
      </c>
      <c r="L306" s="9">
        <f>_xlfn.XLOOKUP($E306,'Copy of Raw Data'!$E:$E,'Copy of Raw Data'!L:L,"ERROR",0,1)</f>
        <v>18.14</v>
      </c>
      <c r="M306" s="15" t="str">
        <f t="array" ref="M306">_xlfn.IFS(AND(N306&gt;0,N306&lt;=5),"0 to 5",AND(N306&gt;5,N306&lt;=10),"5 to 10",AND(N306&gt;10,N306&lt;=15),"10 to 15",AND(N306&gt;15,N306&lt;=20),"15 to 20",AND(N306&gt;20,N306&lt;=30),"20 to 30",AND(N306&gt;30,N306&lt;=40),"30 to 40",AND(N306&gt;40,N306&lt;=50),"40 to 50",AND(N306&gt;50,N306&lt;=75),"50 to 75",AND(N306&gt;75,N306&lt;=100),"75 to 100",AND(N306&gt;100,N306&lt;=150),"100 to 150",AND(N306&gt;150,N306&lt;=200),"150 to 200",AND(N306&gt;200,N306&lt;=250),"200 to 250",AND(N306&gt;250,N306&lt;=300),"250 to 300",AND(N306&gt;300,N306&lt;=400),"300 to 400",AND(N306&gt;400,N306&lt;=500),"400 to 500",N306&gt;500,"500+")</f>
        <v>15 to 20</v>
      </c>
      <c r="N306" s="9">
        <f>_xlfn.XLOOKUP($E306,'Copy of Raw Data'!$E:$E,'Copy of Raw Data'!N:N,"ERROR",0,1)</f>
        <v>18.14</v>
      </c>
      <c r="O306" s="15" t="str">
        <f t="array" ref="O306">_xlfn.IFS(P306=0,"No Discount",AND(P306&gt;0,P306&lt;=0.02),"0% to 2%",AND(P306&gt;0.02,P306&lt;=0.04),"2% to 4%",AND(P306&gt;0.04,P306&lt;=0.06),"4% to 6%",AND(P306&gt;0.06,P306&lt;=0.08),"6% to 8%",AND(P306&gt;0.08,P306&lt;=0.1),"8% to 10%",AND(P306&gt;0.1,P306&lt;=0.15),"10% to 15%",AND(P306&gt;0.15,P306&lt;=0.2),"15% to 20%",AND(P306&gt;0.2,P306&lt;=0.25),"20% to 25%",AND(P306&gt;0.25,P306&lt;=0.3),"25% to 30%",AND(P306&gt;0.3,P306&lt;=0.4),"30% to 40%",AND(P306&gt;0.4,P306&lt;=0.5),"40% to 50%",AND(P306&gt;0.5,P306&lt;=0.75),"50% to 75%",AND(P306&gt;0.75,P306&lt;=1),"75% to 100%")</f>
        <v>No Discount</v>
      </c>
      <c r="P306" s="16">
        <f t="shared" si="19"/>
        <v>0</v>
      </c>
      <c r="Q306" s="9">
        <f>_xlfn.XLOOKUP($E306,'Copy of Raw Data'!$E:$E,'Copy of Raw Data'!Q:Q,"ERROR",0,1)</f>
        <v>27.2</v>
      </c>
      <c r="R306" s="9" t="str">
        <f>_xlfn.XLOOKUP($E306,'Copy of Raw Data'!$E:$E,'Copy of Raw Data'!R:R,"ERROR",0,1)</f>
        <v>oz</v>
      </c>
      <c r="S306" s="17">
        <f t="shared" si="18"/>
        <v>0.666911764705882</v>
      </c>
      <c r="T306" s="9" t="str">
        <f t="array" ref="T306">_xlfn.IFS(AND(S306&gt;0,S306&lt;=0.05),"0 to 0.05",AND(S306&gt;0.05,S306&lt;=0.1),"0.05 to 0.1",AND(S306&gt;0.1,S306&lt;=0.2),"0.1 to 0.2",AND(S306&gt;0.2,S306&lt;=0.3),"0.2 to 0.3",AND(S306&gt;0.3,S306&lt;=0.4),"0.3 to 0.4",AND(S306&gt;0.4,S306&lt;=0.5),"0.4 to 0.5",AND(S306&gt;0.5,S306&lt;=0.75),"0.5 to 0.75",AND(S306&gt;0.75,S306&lt;=1),"0.75 to 1",AND(S306&gt;1,S306&lt;=2),"1 to 2",AND(S306&gt;2,S306&lt;=3),"2 to 3",AND(S306&gt;3,S306&lt;=4),"3 to 4",AND(S306&gt;4,S306&lt;=5),"4 to 5",AND(S306&gt;5,S306&lt;=10),"5 to 10",S306&gt;10,"10+")</f>
        <v>0.5 to 0.75</v>
      </c>
      <c r="U306" s="17" t="str">
        <f t="array" ref="U306">_xlfn.IFS(AND(V306&gt;0,V306&lt;=0.05),"0 to 0.05",AND(V306&gt;0.05,V306&lt;=0.1),"0.05 to 0.1",AND(V306&gt;0.1,V306&lt;=0.2),"0.1 to 0.2",AND(V306&gt;0.2,V306&lt;=0.3),"0.2 to 0.3",AND(V306&gt;0.3,V306&lt;=0.4),"0.3 to 0.4",AND(V306&gt;0.4,V306&lt;=0.5),"0.4 to 0.5",AND(V306&gt;0.5,V306&lt;=0.75),"0.5 to 0.75",AND(V306&gt;0.75,V306&lt;=1),"0.75 to 1",AND(V306&gt;1,V306&lt;=2),"1 to 2",AND(V306&gt;2,V306&lt;=3),"2 to 3",AND(V306&gt;3,V306&lt;=4),"3 to 4",AND(V306&gt;4,V306&lt;=5),"4 to 5",AND(V306&gt;5,V306&lt;=10),"5 to 10",V306&gt;10,"10+")</f>
        <v>0 to 0.05</v>
      </c>
      <c r="V306" s="17">
        <f t="shared" si="20"/>
        <v>0.0225536613021942</v>
      </c>
      <c r="W306" s="17" t="str">
        <f t="array" ref="W306">_xlfn.IFS(AND(X306&gt;0,X306&lt;=0.05),"0 to 0.05",AND(X306&gt;0.05,X306&lt;=0.1),"0.05 to 0.1",AND(X306&gt;0.1,X306&lt;=0.2),"0.1 to 0.2",AND(X306&gt;0.2,X306&lt;=0.3),"0.2 to 0.3",AND(X306&gt;0.3,X306&lt;=0.4),"0.3 to 0.4",AND(X306&gt;0.4,X306&lt;=0.5),"0.4 to 0.5",AND(X306&gt;0.5,X306&lt;=0.75),"0.5 to 0.75",AND(X306&gt;0.75,X306&lt;=1),"0.75 to 1",AND(X306&gt;1,X306&lt;=2),"1 to 2",AND(X306&gt;2,X306&lt;=3),"2 to 3",AND(X306&gt;3,X306&lt;=4),"3 to 4",AND(X306&gt;4,X306&lt;=5),"4 to 5",AND(X306&gt;5,X306&lt;=10),"5 to 10",X306&gt;10,"10+")</f>
        <v>0 to 0.05</v>
      </c>
      <c r="X306" s="17">
        <f t="shared" si="21"/>
        <v>0.0225536613021942</v>
      </c>
      <c r="Y306" s="9" t="str">
        <f t="array" ref="Y306">_xlfn.IFS(AND(Z306&gt;0,Z306&lt;=1),"0 to 1",AND(Z306&gt;1,Z306&lt;=2),"1 to 2",AND(Z306&gt;2,Z306&lt;=4),"2 to 4",AND(Z306&gt;4,Z306&lt;=6),"4 to 6",AND(Z306&gt;6,Z306&lt;=8),"6 to 8",AND(Z306&gt;8,Z306&lt;=10),"8 to 10",AND(Z306&gt;10,Z306&lt;=15),"10 to 15",AND(Z306&gt;15,Z306&lt;=20),"15 to 20",AND(Z306&gt;20,Z306&lt;=25),"20 to 25",AND(Z306&gt;25,Z306&lt;=30),"25 to 30",AND(Z306&gt;30,Z306&lt;=40),"30 to 40",AND(Z306&gt;40,Z306&lt;=50),"40 to 50",Z306&gt;50,"50+")</f>
        <v>25 to 30</v>
      </c>
      <c r="Z306" s="17">
        <f t="array" ref="Z306">_xlfn.IFS(AA306="oz",_xlfn.IFS(R306="oz",Q306,R306="fl oz",Q306*1.04,R306="ml",Q306*0.0338),AA306="fl oz",_xlfn.IFS(R306="oz",Q306/1.04,R306="fl oz",Q306,R306="ml",Q306*0.0338/1.04),AA306="ml",_xlfn.IFS(R306="oz",Q306/0.0338,R306="fl oz",Q306*1.04/0.0338,R306="ml",Q306))</f>
        <v>27.2</v>
      </c>
      <c r="AA306" s="9" t="str">
        <f>_xlfn.XLOOKUP($E306,'Copy of Raw Data'!$E:$E,'Copy of Raw Data'!AA:AA,"ERROR",0,1)</f>
        <v>oz</v>
      </c>
      <c r="AB306" s="9"/>
      <c r="AC306" s="9"/>
      <c r="AD306" s="9"/>
      <c r="AE306" s="9"/>
      <c r="AF306" s="9"/>
    </row>
    <row r="307" hidden="1" spans="1:32">
      <c r="A307" s="9" t="str">
        <f>_xlfn.XLOOKUP($E307,'Copy of Raw Data'!$E:$E,'Copy of Raw Data'!A:A,"ERROR",0,1)</f>
        <v>US</v>
      </c>
      <c r="B307" s="9" t="str">
        <f>_xlfn.XLOOKUP($E307,'Copy of Raw Data'!$E:$E,'Copy of Raw Data'!B:B,"ERROR",0,1)</f>
        <v>Hair Mousses</v>
      </c>
      <c r="C307" s="9" t="str">
        <f>_xlfn.XLOOKUP($E307,'Copy of Raw Data'!$E:$E,'Copy of Raw Data'!C:C,"ERROR",0,1)</f>
        <v>hask</v>
      </c>
      <c r="D307" s="9" t="str">
        <f>_xlfn.XLOOKUP($E307,'Copy of Raw Data'!$E:$E,'Copy of Raw Data'!D:D,"ERROR",0,1)</f>
        <v>www.amazon.com/dp/B004OT39F6</v>
      </c>
      <c r="E307" s="9" t="s">
        <v>1087</v>
      </c>
      <c r="F307" s="9" t="str">
        <f>_xlfn.XLOOKUP($E307,'Copy of Raw Data'!$E:$E,'Copy of Raw Data'!F:F,"ERROR",0,1)</f>
        <v>Vigorol Olive Oil Mega Moisture Mousse, 12 Ounce</v>
      </c>
      <c r="G307" s="9">
        <f>_xlfn.XLOOKUP($E307,'Copy of Raw Data'!$E:$E,'Copy of Raw Data'!G:G,"ERROR",0,1)</f>
        <v>23</v>
      </c>
      <c r="H307" s="9">
        <f>_xlfn.XLOOKUP($E307,'Copy of Raw Data'!$E:$E,'Copy of Raw Data'!H:H,"ERROR",0,1)</f>
        <v>292.03</v>
      </c>
      <c r="I307" s="9">
        <f>_xlfn.XLOOKUP($E307,'Copy of Raw Data'!$E:$E,'Copy of Raw Data'!I:I,"ERROR",0,1)</f>
        <v>1.16863995826092e-5</v>
      </c>
      <c r="J307" s="9" t="str">
        <f>_xlfn.XLOOKUP($E307,'Copy of Raw Data'!$E:$E,'Copy of Raw Data'!J:J,"ERROR",0,1)</f>
        <v>No</v>
      </c>
      <c r="K307" s="15" t="str">
        <f t="array" ref="K307">_xlfn.IFS(AND(L307&gt;0,L307&lt;=5),"0 to 5",AND(L307&gt;5,L307&lt;=10),"5 to 10",AND(L307&gt;10,L307&lt;=15),"10 to 15",AND(L307&gt;15,L307&lt;=20),"15 to 20",AND(L307&gt;20,L307&lt;=30),"20 to 30",AND(L307&gt;30,L307&lt;=40),"30 to 40",AND(L307&gt;40,L307&lt;=50),"40 to 50",AND(L307&gt;50,L307&lt;=75),"50 to 75",AND(L307&gt;75,L307&lt;=100),"75 to 100",AND(L307&gt;100,L307&lt;=150),"100 to 150",AND(L307&gt;150,L307&lt;=200),"150 to 200",AND(L307&gt;200,L307&lt;=250),"200 to 250",AND(L307&gt;250,L307&lt;=300),"250 to 300",AND(L307&gt;300,L307&lt;=400),"300 to 400",AND(L307&gt;400,L307&lt;=500),"400 to 500",L307&gt;500,"500+")</f>
        <v>10 to 15</v>
      </c>
      <c r="L307" s="9">
        <f>_xlfn.XLOOKUP($E307,'Copy of Raw Data'!$E:$E,'Copy of Raw Data'!L:L,"ERROR",0,1)</f>
        <v>12.89</v>
      </c>
      <c r="M307" s="15" t="str">
        <f t="array" ref="M307">_xlfn.IFS(AND(N307&gt;0,N307&lt;=5),"0 to 5",AND(N307&gt;5,N307&lt;=10),"5 to 10",AND(N307&gt;10,N307&lt;=15),"10 to 15",AND(N307&gt;15,N307&lt;=20),"15 to 20",AND(N307&gt;20,N307&lt;=30),"20 to 30",AND(N307&gt;30,N307&lt;=40),"30 to 40",AND(N307&gt;40,N307&lt;=50),"40 to 50",AND(N307&gt;50,N307&lt;=75),"50 to 75",AND(N307&gt;75,N307&lt;=100),"75 to 100",AND(N307&gt;100,N307&lt;=150),"100 to 150",AND(N307&gt;150,N307&lt;=200),"150 to 200",AND(N307&gt;200,N307&lt;=250),"200 to 250",AND(N307&gt;250,N307&lt;=300),"250 to 300",AND(N307&gt;300,N307&lt;=400),"300 to 400",AND(N307&gt;400,N307&lt;=500),"400 to 500",N307&gt;500,"500+")</f>
        <v>10 to 15</v>
      </c>
      <c r="N307" s="9">
        <f>_xlfn.XLOOKUP($E307,'Copy of Raw Data'!$E:$E,'Copy of Raw Data'!N:N,"ERROR",0,1)</f>
        <v>12.89</v>
      </c>
      <c r="O307" s="15" t="str">
        <f t="array" ref="O307">_xlfn.IFS(P307=0,"No Discount",AND(P307&gt;0,P307&lt;=0.02),"0% to 2%",AND(P307&gt;0.02,P307&lt;=0.04),"2% to 4%",AND(P307&gt;0.04,P307&lt;=0.06),"4% to 6%",AND(P307&gt;0.06,P307&lt;=0.08),"6% to 8%",AND(P307&gt;0.08,P307&lt;=0.1),"8% to 10%",AND(P307&gt;0.1,P307&lt;=0.15),"10% to 15%",AND(P307&gt;0.15,P307&lt;=0.2),"15% to 20%",AND(P307&gt;0.2,P307&lt;=0.25),"20% to 25%",AND(P307&gt;0.25,P307&lt;=0.3),"25% to 30%",AND(P307&gt;0.3,P307&lt;=0.4),"30% to 40%",AND(P307&gt;0.4,P307&lt;=0.5),"40% to 50%",AND(P307&gt;0.5,P307&lt;=0.75),"50% to 75%",AND(P307&gt;0.75,P307&lt;=1),"75% to 100%")</f>
        <v>No Discount</v>
      </c>
      <c r="P307" s="16">
        <f t="shared" si="19"/>
        <v>0</v>
      </c>
      <c r="Q307" s="9">
        <f>_xlfn.XLOOKUP($E307,'Copy of Raw Data'!$E:$E,'Copy of Raw Data'!Q:Q,"ERROR",0,1)</f>
        <v>12</v>
      </c>
      <c r="R307" s="9" t="str">
        <f>_xlfn.XLOOKUP($E307,'Copy of Raw Data'!$E:$E,'Copy of Raw Data'!R:R,"ERROR",0,1)</f>
        <v>oz</v>
      </c>
      <c r="S307" s="17">
        <f t="shared" si="18"/>
        <v>1.07416666666667</v>
      </c>
      <c r="T307" s="9" t="str">
        <f t="array" ref="T307">_xlfn.IFS(AND(S307&gt;0,S307&lt;=0.05),"0 to 0.05",AND(S307&gt;0.05,S307&lt;=0.1),"0.05 to 0.1",AND(S307&gt;0.1,S307&lt;=0.2),"0.1 to 0.2",AND(S307&gt;0.2,S307&lt;=0.3),"0.2 to 0.3",AND(S307&gt;0.3,S307&lt;=0.4),"0.3 to 0.4",AND(S307&gt;0.4,S307&lt;=0.5),"0.4 to 0.5",AND(S307&gt;0.5,S307&lt;=0.75),"0.5 to 0.75",AND(S307&gt;0.75,S307&lt;=1),"0.75 to 1",AND(S307&gt;1,S307&lt;=2),"1 to 2",AND(S307&gt;2,S307&lt;=3),"2 to 3",AND(S307&gt;3,S307&lt;=4),"3 to 4",AND(S307&gt;4,S307&lt;=5),"4 to 5",AND(S307&gt;5,S307&lt;=10),"5 to 10",S307&gt;10,"10+")</f>
        <v>1 to 2</v>
      </c>
      <c r="U307" s="17" t="str">
        <f t="array" ref="U307">_xlfn.IFS(AND(V307&gt;0,V307&lt;=0.05),"0 to 0.05",AND(V307&gt;0.05,V307&lt;=0.1),"0.05 to 0.1",AND(V307&gt;0.1,V307&lt;=0.2),"0.1 to 0.2",AND(V307&gt;0.2,V307&lt;=0.3),"0.2 to 0.3",AND(V307&gt;0.3,V307&lt;=0.4),"0.3 to 0.4",AND(V307&gt;0.4,V307&lt;=0.5),"0.4 to 0.5",AND(V307&gt;0.5,V307&lt;=0.75),"0.5 to 0.75",AND(V307&gt;0.75,V307&lt;=1),"0.75 to 1",AND(V307&gt;1,V307&lt;=2),"1 to 2",AND(V307&gt;2,V307&lt;=3),"2 to 3",AND(V307&gt;3,V307&lt;=4),"3 to 4",AND(V307&gt;4,V307&lt;=5),"4 to 5",AND(V307&gt;5,V307&lt;=10),"5 to 10",V307&gt;10,"10+")</f>
        <v>0 to 0.05</v>
      </c>
      <c r="V307" s="17">
        <f t="shared" si="20"/>
        <v>0.0363262315409762</v>
      </c>
      <c r="W307" s="17" t="str">
        <f t="array" ref="W307">_xlfn.IFS(AND(X307&gt;0,X307&lt;=0.05),"0 to 0.05",AND(X307&gt;0.05,X307&lt;=0.1),"0.05 to 0.1",AND(X307&gt;0.1,X307&lt;=0.2),"0.1 to 0.2",AND(X307&gt;0.2,X307&lt;=0.3),"0.2 to 0.3",AND(X307&gt;0.3,X307&lt;=0.4),"0.3 to 0.4",AND(X307&gt;0.4,X307&lt;=0.5),"0.4 to 0.5",AND(X307&gt;0.5,X307&lt;=0.75),"0.5 to 0.75",AND(X307&gt;0.75,X307&lt;=1),"0.75 to 1",AND(X307&gt;1,X307&lt;=2),"1 to 2",AND(X307&gt;2,X307&lt;=3),"2 to 3",AND(X307&gt;3,X307&lt;=4),"3 to 4",AND(X307&gt;4,X307&lt;=5),"4 to 5",AND(X307&gt;5,X307&lt;=10),"5 to 10",X307&gt;10,"10+")</f>
        <v>0 to 0.05</v>
      </c>
      <c r="X307" s="17">
        <f t="shared" si="21"/>
        <v>0.0363262315409762</v>
      </c>
      <c r="Y307" s="9" t="str">
        <f t="array" ref="Y307">_xlfn.IFS(AND(Z307&gt;0,Z307&lt;=1),"0 to 1",AND(Z307&gt;1,Z307&lt;=2),"1 to 2",AND(Z307&gt;2,Z307&lt;=4),"2 to 4",AND(Z307&gt;4,Z307&lt;=6),"4 to 6",AND(Z307&gt;6,Z307&lt;=8),"6 to 8",AND(Z307&gt;8,Z307&lt;=10),"8 to 10",AND(Z307&gt;10,Z307&lt;=15),"10 to 15",AND(Z307&gt;15,Z307&lt;=20),"15 to 20",AND(Z307&gt;20,Z307&lt;=25),"20 to 25",AND(Z307&gt;25,Z307&lt;=30),"25 to 30",AND(Z307&gt;30,Z307&lt;=40),"30 to 40",AND(Z307&gt;40,Z307&lt;=50),"40 to 50",Z307&gt;50,"50+")</f>
        <v>10 to 15</v>
      </c>
      <c r="Z307" s="17">
        <f t="array" ref="Z307">_xlfn.IFS(AA307="oz",_xlfn.IFS(R307="oz",Q307,R307="fl oz",Q307*1.04,R307="ml",Q307*0.0338),AA307="fl oz",_xlfn.IFS(R307="oz",Q307/1.04,R307="fl oz",Q307,R307="ml",Q307*0.0338/1.04),AA307="ml",_xlfn.IFS(R307="oz",Q307/0.0338,R307="fl oz",Q307*1.04/0.0338,R307="ml",Q307))</f>
        <v>12</v>
      </c>
      <c r="AA307" s="9" t="str">
        <f>_xlfn.XLOOKUP($E307,'Copy of Raw Data'!$E:$E,'Copy of Raw Data'!AA:AA,"ERROR",0,1)</f>
        <v>oz</v>
      </c>
      <c r="AB307" s="9"/>
      <c r="AC307" s="9"/>
      <c r="AD307" s="9"/>
      <c r="AE307" s="9"/>
      <c r="AF307" s="9"/>
    </row>
    <row r="308" hidden="1" spans="1:32">
      <c r="A308" s="9" t="str">
        <f>_xlfn.XLOOKUP($E308,'Copy of Raw Data'!$E:$E,'Copy of Raw Data'!A:A,"ERROR",0,1)</f>
        <v>US</v>
      </c>
      <c r="B308" s="9" t="str">
        <f>_xlfn.XLOOKUP($E308,'Copy of Raw Data'!$E:$E,'Copy of Raw Data'!B:B,"ERROR",0,1)</f>
        <v>Hair Mousses</v>
      </c>
      <c r="C308" s="9" t="str">
        <f>_xlfn.XLOOKUP($E308,'Copy of Raw Data'!$E:$E,'Copy of Raw Data'!C:C,"ERROR",0,1)</f>
        <v>gk hair</v>
      </c>
      <c r="D308" s="9" t="str">
        <f>_xlfn.XLOOKUP($E308,'Copy of Raw Data'!$E:$E,'Copy of Raw Data'!D:D,"ERROR",0,1)</f>
        <v>www.amazon.com/dp/B01M2ZXXL6</v>
      </c>
      <c r="E308" s="9" t="s">
        <v>1091</v>
      </c>
      <c r="F308" s="9" t="str">
        <f>_xlfn.XLOOKUP($E308,'Copy of Raw Data'!$E:$E,'Copy of Raw Data'!F:F,"ERROR",0,1)</f>
        <v>GK HAIR Global Keratin Volumizing Hair Styling Mousse (8.5 Fl Oz/250ml) -Enhances Curls Added Volume with Medium Hold &amp; Boost Shine Moisturizing Blow Dry Frizz Control Foam for All Hair Types -Unisex</v>
      </c>
      <c r="G308" s="9">
        <f>_xlfn.XLOOKUP($E308,'Copy of Raw Data'!$E:$E,'Copy of Raw Data'!G:G,"ERROR",0,1)</f>
        <v>16</v>
      </c>
      <c r="H308" s="9">
        <f>_xlfn.XLOOKUP($E308,'Copy of Raw Data'!$E:$E,'Copy of Raw Data'!H:H,"ERROR",0,1)</f>
        <v>274.88</v>
      </c>
      <c r="I308" s="9">
        <f>_xlfn.XLOOKUP($E308,'Copy of Raw Data'!$E:$E,'Copy of Raw Data'!I:I,"ERROR",0,1)</f>
        <v>1.11770752701832e-5</v>
      </c>
      <c r="J308" s="9" t="str">
        <f>_xlfn.XLOOKUP($E308,'Copy of Raw Data'!$E:$E,'Copy of Raw Data'!J:J,"ERROR",0,1)</f>
        <v>No</v>
      </c>
      <c r="K308" s="15" t="str">
        <f t="array" ref="K308">_xlfn.IFS(AND(L308&gt;0,L308&lt;=5),"0 to 5",AND(L308&gt;5,L308&lt;=10),"5 to 10",AND(L308&gt;10,L308&lt;=15),"10 to 15",AND(L308&gt;15,L308&lt;=20),"15 to 20",AND(L308&gt;20,L308&lt;=30),"20 to 30",AND(L308&gt;30,L308&lt;=40),"30 to 40",AND(L308&gt;40,L308&lt;=50),"40 to 50",AND(L308&gt;50,L308&lt;=75),"50 to 75",AND(L308&gt;75,L308&lt;=100),"75 to 100",AND(L308&gt;100,L308&lt;=150),"100 to 150",AND(L308&gt;150,L308&lt;=200),"150 to 200",AND(L308&gt;200,L308&lt;=250),"200 to 250",AND(L308&gt;250,L308&lt;=300),"250 to 300",AND(L308&gt;300,L308&lt;=400),"300 to 400",AND(L308&gt;400,L308&lt;=500),"400 to 500",L308&gt;500,"500+")</f>
        <v>15 to 20</v>
      </c>
      <c r="L308" s="9">
        <f>_xlfn.XLOOKUP($E308,'Copy of Raw Data'!$E:$E,'Copy of Raw Data'!L:L,"ERROR",0,1)</f>
        <v>16.8</v>
      </c>
      <c r="M308" s="15" t="str">
        <f t="array" ref="M308">_xlfn.IFS(AND(N308&gt;0,N308&lt;=5),"0 to 5",AND(N308&gt;5,N308&lt;=10),"5 to 10",AND(N308&gt;10,N308&lt;=15),"10 to 15",AND(N308&gt;15,N308&lt;=20),"15 to 20",AND(N308&gt;20,N308&lt;=30),"20 to 30",AND(N308&gt;30,N308&lt;=40),"30 to 40",AND(N308&gt;40,N308&lt;=50),"40 to 50",AND(N308&gt;50,N308&lt;=75),"50 to 75",AND(N308&gt;75,N308&lt;=100),"75 to 100",AND(N308&gt;100,N308&lt;=150),"100 to 150",AND(N308&gt;150,N308&lt;=200),"150 to 200",AND(N308&gt;200,N308&lt;=250),"200 to 250",AND(N308&gt;250,N308&lt;=300),"250 to 300",AND(N308&gt;300,N308&lt;=400),"300 to 400",AND(N308&gt;400,N308&lt;=500),"400 to 500",N308&gt;500,"500+")</f>
        <v>20 to 30</v>
      </c>
      <c r="N308" s="9">
        <f>_xlfn.XLOOKUP($E308,'Copy of Raw Data'!$E:$E,'Copy of Raw Data'!N:N,"ERROR",0,1)</f>
        <v>25.9</v>
      </c>
      <c r="O308" s="15" t="str">
        <f t="array" ref="O308">_xlfn.IFS(P308=0,"No Discount",AND(P308&gt;0,P308&lt;=0.02),"0% to 2%",AND(P308&gt;0.02,P308&lt;=0.04),"2% to 4%",AND(P308&gt;0.04,P308&lt;=0.06),"4% to 6%",AND(P308&gt;0.06,P308&lt;=0.08),"6% to 8%",AND(P308&gt;0.08,P308&lt;=0.1),"8% to 10%",AND(P308&gt;0.1,P308&lt;=0.15),"10% to 15%",AND(P308&gt;0.15,P308&lt;=0.2),"15% to 20%",AND(P308&gt;0.2,P308&lt;=0.25),"20% to 25%",AND(P308&gt;0.25,P308&lt;=0.3),"25% to 30%",AND(P308&gt;0.3,P308&lt;=0.4),"30% to 40%",AND(P308&gt;0.4,P308&lt;=0.5),"40% to 50%",AND(P308&gt;0.5,P308&lt;=0.75),"50% to 75%",AND(P308&gt;0.75,P308&lt;=1),"75% to 100%")</f>
        <v>30% to 40%</v>
      </c>
      <c r="P308" s="16">
        <f t="shared" si="19"/>
        <v>0.351351351351351</v>
      </c>
      <c r="Q308" s="9">
        <f>_xlfn.XLOOKUP($E308,'Copy of Raw Data'!$E:$E,'Copy of Raw Data'!Q:Q,"ERROR",0,1)</f>
        <v>8.5</v>
      </c>
      <c r="R308" s="9" t="str">
        <f>_xlfn.XLOOKUP($E308,'Copy of Raw Data'!$E:$E,'Copy of Raw Data'!R:R,"ERROR",0,1)</f>
        <v>fl oz</v>
      </c>
      <c r="S308" s="17">
        <f t="shared" si="18"/>
        <v>1.90045248868778</v>
      </c>
      <c r="T308" s="9" t="str">
        <f t="array" ref="T308">_xlfn.IFS(AND(S308&gt;0,S308&lt;=0.05),"0 to 0.05",AND(S308&gt;0.05,S308&lt;=0.1),"0.05 to 0.1",AND(S308&gt;0.1,S308&lt;=0.2),"0.1 to 0.2",AND(S308&gt;0.2,S308&lt;=0.3),"0.2 to 0.3",AND(S308&gt;0.3,S308&lt;=0.4),"0.3 to 0.4",AND(S308&gt;0.4,S308&lt;=0.5),"0.4 to 0.5",AND(S308&gt;0.5,S308&lt;=0.75),"0.5 to 0.75",AND(S308&gt;0.75,S308&lt;=1),"0.75 to 1",AND(S308&gt;1,S308&lt;=2),"1 to 2",AND(S308&gt;2,S308&lt;=3),"2 to 3",AND(S308&gt;3,S308&lt;=4),"3 to 4",AND(S308&gt;4,S308&lt;=5),"4 to 5",AND(S308&gt;5,S308&lt;=10),"5 to 10",S308&gt;10,"10+")</f>
        <v>1 to 2</v>
      </c>
      <c r="U308" s="17" t="str">
        <f t="array" ref="U308">_xlfn.IFS(AND(V308&gt;0,V308&lt;=0.05),"0 to 0.05",AND(V308&gt;0.05,V308&lt;=0.1),"0.05 to 0.1",AND(V308&gt;0.1,V308&lt;=0.2),"0.1 to 0.2",AND(V308&gt;0.2,V308&lt;=0.3),"0.2 to 0.3",AND(V308&gt;0.3,V308&lt;=0.4),"0.3 to 0.4",AND(V308&gt;0.4,V308&lt;=0.5),"0.4 to 0.5",AND(V308&gt;0.5,V308&lt;=0.75),"0.5 to 0.75",AND(V308&gt;0.75,V308&lt;=1),"0.75 to 1",AND(V308&gt;1,V308&lt;=2),"1 to 2",AND(V308&gt;2,V308&lt;=3),"2 to 3",AND(V308&gt;3,V308&lt;=4),"3 to 4",AND(V308&gt;4,V308&lt;=5),"4 to 5",AND(V308&gt;5,V308&lt;=10),"5 to 10",V308&gt;10,"10+")</f>
        <v>0.05 to 0.1</v>
      </c>
      <c r="V308" s="17">
        <f t="shared" si="20"/>
        <v>0.0990823217245068</v>
      </c>
      <c r="W308" s="17" t="str">
        <f t="array" ref="W308">_xlfn.IFS(AND(X308&gt;0,X308&lt;=0.05),"0 to 0.05",AND(X308&gt;0.05,X308&lt;=0.1),"0.05 to 0.1",AND(X308&gt;0.1,X308&lt;=0.2),"0.1 to 0.2",AND(X308&gt;0.2,X308&lt;=0.3),"0.2 to 0.3",AND(X308&gt;0.3,X308&lt;=0.4),"0.3 to 0.4",AND(X308&gt;0.4,X308&lt;=0.5),"0.4 to 0.5",AND(X308&gt;0.5,X308&lt;=0.75),"0.5 to 0.75",AND(X308&gt;0.75,X308&lt;=1),"0.75 to 1",AND(X308&gt;1,X308&lt;=2),"1 to 2",AND(X308&gt;2,X308&lt;=3),"2 to 3",AND(X308&gt;3,X308&lt;=4),"3 to 4",AND(X308&gt;4,X308&lt;=5),"4 to 5",AND(X308&gt;5,X308&lt;=10),"5 to 10",X308&gt;10,"10+")</f>
        <v>0.05 to 0.1</v>
      </c>
      <c r="X308" s="17">
        <f t="shared" si="21"/>
        <v>0.064269614091572</v>
      </c>
      <c r="Y308" s="9" t="str">
        <f t="array" ref="Y308">_xlfn.IFS(AND(Z308&gt;0,Z308&lt;=1),"0 to 1",AND(Z308&gt;1,Z308&lt;=2),"1 to 2",AND(Z308&gt;2,Z308&lt;=4),"2 to 4",AND(Z308&gt;4,Z308&lt;=6),"4 to 6",AND(Z308&gt;6,Z308&lt;=8),"6 to 8",AND(Z308&gt;8,Z308&lt;=10),"8 to 10",AND(Z308&gt;10,Z308&lt;=15),"10 to 15",AND(Z308&gt;15,Z308&lt;=20),"15 to 20",AND(Z308&gt;20,Z308&lt;=25),"20 to 25",AND(Z308&gt;25,Z308&lt;=30),"25 to 30",AND(Z308&gt;30,Z308&lt;=40),"30 to 40",AND(Z308&gt;40,Z308&lt;=50),"40 to 50",Z308&gt;50,"50+")</f>
        <v>8 to 10</v>
      </c>
      <c r="Z308" s="17">
        <f t="array" ref="Z308">_xlfn.IFS(AA308="oz",_xlfn.IFS(R308="oz",Q308,R308="fl oz",Q308*1.04,R308="ml",Q308*0.0338),AA308="fl oz",_xlfn.IFS(R308="oz",Q308/1.04,R308="fl oz",Q308,R308="ml",Q308*0.0338/1.04),AA308="ml",_xlfn.IFS(R308="oz",Q308/0.0338,R308="fl oz",Q308*1.04/0.0338,R308="ml",Q308))</f>
        <v>8.84</v>
      </c>
      <c r="AA308" s="9" t="str">
        <f>_xlfn.XLOOKUP($E308,'Copy of Raw Data'!$E:$E,'Copy of Raw Data'!AA:AA,"ERROR",0,1)</f>
        <v>oz</v>
      </c>
      <c r="AB308" s="9"/>
      <c r="AC308" s="9"/>
      <c r="AD308" s="9"/>
      <c r="AE308" s="9"/>
      <c r="AF308" s="9"/>
    </row>
    <row r="309" hidden="1" spans="1:32">
      <c r="A309" s="9" t="str">
        <f>_xlfn.XLOOKUP($E309,'Copy of Raw Data'!$E:$E,'Copy of Raw Data'!A:A,"ERROR",0,1)</f>
        <v>US</v>
      </c>
      <c r="B309" s="9" t="str">
        <f>_xlfn.XLOOKUP($E309,'Copy of Raw Data'!$E:$E,'Copy of Raw Data'!B:B,"ERROR",0,1)</f>
        <v>Hair Mousses</v>
      </c>
      <c r="C309" s="9" t="str">
        <f>_xlfn.XLOOKUP($E309,'Copy of Raw Data'!$E:$E,'Copy of Raw Data'!C:C,"ERROR",0,1)</f>
        <v>Aussie</v>
      </c>
      <c r="D309" s="9" t="str">
        <f>_xlfn.XLOOKUP($E309,'Copy of Raw Data'!$E:$E,'Copy of Raw Data'!D:D,"ERROR",0,1)</f>
        <v>www.amazon.com/dp/B0010NJOVW</v>
      </c>
      <c r="E309" s="9" t="s">
        <v>1094</v>
      </c>
      <c r="F309" s="9" t="str">
        <f>_xlfn.XLOOKUP($E309,'Copy of Raw Data'!$E:$E,'Copy of Raw Data'!F:F,"ERROR",0,1)</f>
        <v>Aussie Instant Freeze Sculpting Mousse 24 Hour Maximum Hold 6 oz ( Pack of 1)</v>
      </c>
      <c r="G309" s="9">
        <f>_xlfn.XLOOKUP($E309,'Copy of Raw Data'!$E:$E,'Copy of Raw Data'!G:G,"ERROR",0,1)</f>
        <v>35</v>
      </c>
      <c r="H309" s="9">
        <f>_xlfn.XLOOKUP($E309,'Copy of Raw Data'!$E:$E,'Copy of Raw Data'!H:H,"ERROR",0,1)</f>
        <v>262.9</v>
      </c>
      <c r="I309" s="9">
        <f>_xlfn.XLOOKUP($E309,'Copy of Raw Data'!$E:$E,'Copy of Raw Data'!I:I,"ERROR",0,1)</f>
        <v>7.64028983189279e-6</v>
      </c>
      <c r="J309" s="9" t="str">
        <f>_xlfn.XLOOKUP($E309,'Copy of Raw Data'!$E:$E,'Copy of Raw Data'!J:J,"ERROR",0,1)</f>
        <v>No</v>
      </c>
      <c r="K309" s="15" t="str">
        <f t="array" ref="K309">_xlfn.IFS(AND(L309&gt;0,L309&lt;=5),"0 to 5",AND(L309&gt;5,L309&lt;=10),"5 to 10",AND(L309&gt;10,L309&lt;=15),"10 to 15",AND(L309&gt;15,L309&lt;=20),"15 to 20",AND(L309&gt;20,L309&lt;=30),"20 to 30",AND(L309&gt;30,L309&lt;=40),"30 to 40",AND(L309&gt;40,L309&lt;=50),"40 to 50",AND(L309&gt;50,L309&lt;=75),"50 to 75",AND(L309&gt;75,L309&lt;=100),"75 to 100",AND(L309&gt;100,L309&lt;=150),"100 to 150",AND(L309&gt;150,L309&lt;=200),"150 to 200",AND(L309&gt;200,L309&lt;=250),"200 to 250",AND(L309&gt;250,L309&lt;=300),"250 to 300",AND(L309&gt;300,L309&lt;=400),"300 to 400",AND(L309&gt;400,L309&lt;=500),"400 to 500",L309&gt;500,"500+")</f>
        <v>5 to 10</v>
      </c>
      <c r="L309" s="9">
        <f>_xlfn.XLOOKUP($E309,'Copy of Raw Data'!$E:$E,'Copy of Raw Data'!L:L,"ERROR",0,1)</f>
        <v>7.46</v>
      </c>
      <c r="M309" s="15" t="str">
        <f t="array" ref="M309">_xlfn.IFS(AND(N309&gt;0,N309&lt;=5),"0 to 5",AND(N309&gt;5,N309&lt;=10),"5 to 10",AND(N309&gt;10,N309&lt;=15),"10 to 15",AND(N309&gt;15,N309&lt;=20),"15 to 20",AND(N309&gt;20,N309&lt;=30),"20 to 30",AND(N309&gt;30,N309&lt;=40),"30 to 40",AND(N309&gt;40,N309&lt;=50),"40 to 50",AND(N309&gt;50,N309&lt;=75),"50 to 75",AND(N309&gt;75,N309&lt;=100),"75 to 100",AND(N309&gt;100,N309&lt;=150),"100 to 150",AND(N309&gt;150,N309&lt;=200),"150 to 200",AND(N309&gt;200,N309&lt;=250),"200 to 250",AND(N309&gt;250,N309&lt;=300),"250 to 300",AND(N309&gt;300,N309&lt;=400),"300 to 400",AND(N309&gt;400,N309&lt;=500),"400 to 500",N309&gt;500,"500+")</f>
        <v>5 to 10</v>
      </c>
      <c r="N309" s="9">
        <f>_xlfn.XLOOKUP($E309,'Copy of Raw Data'!$E:$E,'Copy of Raw Data'!N:N,"ERROR",0,1)</f>
        <v>7.46</v>
      </c>
      <c r="O309" s="15" t="str">
        <f t="array" ref="O309">_xlfn.IFS(P309=0,"No Discount",AND(P309&gt;0,P309&lt;=0.02),"0% to 2%",AND(P309&gt;0.02,P309&lt;=0.04),"2% to 4%",AND(P309&gt;0.04,P309&lt;=0.06),"4% to 6%",AND(P309&gt;0.06,P309&lt;=0.08),"6% to 8%",AND(P309&gt;0.08,P309&lt;=0.1),"8% to 10%",AND(P309&gt;0.1,P309&lt;=0.15),"10% to 15%",AND(P309&gt;0.15,P309&lt;=0.2),"15% to 20%",AND(P309&gt;0.2,P309&lt;=0.25),"20% to 25%",AND(P309&gt;0.25,P309&lt;=0.3),"25% to 30%",AND(P309&gt;0.3,P309&lt;=0.4),"30% to 40%",AND(P309&gt;0.4,P309&lt;=0.5),"40% to 50%",AND(P309&gt;0.5,P309&lt;=0.75),"50% to 75%",AND(P309&gt;0.75,P309&lt;=1),"75% to 100%")</f>
        <v>No Discount</v>
      </c>
      <c r="P309" s="16">
        <f t="shared" si="19"/>
        <v>0</v>
      </c>
      <c r="Q309" s="9">
        <f>_xlfn.XLOOKUP($E309,'Copy of Raw Data'!$E:$E,'Copy of Raw Data'!Q:Q,"ERROR",0,1)</f>
        <v>6</v>
      </c>
      <c r="R309" s="9" t="str">
        <f>_xlfn.XLOOKUP($E309,'Copy of Raw Data'!$E:$E,'Copy of Raw Data'!R:R,"ERROR",0,1)</f>
        <v>oz</v>
      </c>
      <c r="S309" s="17">
        <f t="shared" si="18"/>
        <v>1.24333333333333</v>
      </c>
      <c r="T309" s="9" t="str">
        <f t="array" ref="T309">_xlfn.IFS(AND(S309&gt;0,S309&lt;=0.05),"0 to 0.05",AND(S309&gt;0.05,S309&lt;=0.1),"0.05 to 0.1",AND(S309&gt;0.1,S309&lt;=0.2),"0.1 to 0.2",AND(S309&gt;0.2,S309&lt;=0.3),"0.2 to 0.3",AND(S309&gt;0.3,S309&lt;=0.4),"0.3 to 0.4",AND(S309&gt;0.4,S309&lt;=0.5),"0.4 to 0.5",AND(S309&gt;0.5,S309&lt;=0.75),"0.5 to 0.75",AND(S309&gt;0.75,S309&lt;=1),"0.75 to 1",AND(S309&gt;1,S309&lt;=2),"1 to 2",AND(S309&gt;2,S309&lt;=3),"2 to 3",AND(S309&gt;3,S309&lt;=4),"3 to 4",AND(S309&gt;4,S309&lt;=5),"4 to 5",AND(S309&gt;5,S309&lt;=10),"5 to 10",S309&gt;10,"10+")</f>
        <v>1 to 2</v>
      </c>
      <c r="U309" s="17" t="str">
        <f t="array" ref="U309">_xlfn.IFS(AND(V309&gt;0,V309&lt;=0.05),"0 to 0.05",AND(V309&gt;0.05,V309&lt;=0.1),"0.05 to 0.1",AND(V309&gt;0.1,V309&lt;=0.2),"0.1 to 0.2",AND(V309&gt;0.2,V309&lt;=0.3),"0.2 to 0.3",AND(V309&gt;0.3,V309&lt;=0.4),"0.3 to 0.4",AND(V309&gt;0.4,V309&lt;=0.5),"0.4 to 0.5",AND(V309&gt;0.5,V309&lt;=0.75),"0.5 to 0.75",AND(V309&gt;0.75,V309&lt;=1),"0.75 to 1",AND(V309&gt;1,V309&lt;=2),"1 to 2",AND(V309&gt;2,V309&lt;=3),"2 to 3",AND(V309&gt;3,V309&lt;=4),"3 to 4",AND(V309&gt;4,V309&lt;=5),"4 to 5",AND(V309&gt;5,V309&lt;=10),"5 to 10",V309&gt;10,"10+")</f>
        <v>0 to 0.05</v>
      </c>
      <c r="V309" s="17">
        <f t="shared" si="20"/>
        <v>0.0420471198286552</v>
      </c>
      <c r="W309" s="17" t="str">
        <f t="array" ref="W309">_xlfn.IFS(AND(X309&gt;0,X309&lt;=0.05),"0 to 0.05",AND(X309&gt;0.05,X309&lt;=0.1),"0.05 to 0.1",AND(X309&gt;0.1,X309&lt;=0.2),"0.1 to 0.2",AND(X309&gt;0.2,X309&lt;=0.3),"0.2 to 0.3",AND(X309&gt;0.3,X309&lt;=0.4),"0.3 to 0.4",AND(X309&gt;0.4,X309&lt;=0.5),"0.4 to 0.5",AND(X309&gt;0.5,X309&lt;=0.75),"0.5 to 0.75",AND(X309&gt;0.75,X309&lt;=1),"0.75 to 1",AND(X309&gt;1,X309&lt;=2),"1 to 2",AND(X309&gt;2,X309&lt;=3),"2 to 3",AND(X309&gt;3,X309&lt;=4),"3 to 4",AND(X309&gt;4,X309&lt;=5),"4 to 5",AND(X309&gt;5,X309&lt;=10),"5 to 10",X309&gt;10,"10+")</f>
        <v>0 to 0.05</v>
      </c>
      <c r="X309" s="17">
        <f t="shared" si="21"/>
        <v>0.0420471198286552</v>
      </c>
      <c r="Y309" s="9" t="str">
        <f t="array" ref="Y309">_xlfn.IFS(AND(Z309&gt;0,Z309&lt;=1),"0 to 1",AND(Z309&gt;1,Z309&lt;=2),"1 to 2",AND(Z309&gt;2,Z309&lt;=4),"2 to 4",AND(Z309&gt;4,Z309&lt;=6),"4 to 6",AND(Z309&gt;6,Z309&lt;=8),"6 to 8",AND(Z309&gt;8,Z309&lt;=10),"8 to 10",AND(Z309&gt;10,Z309&lt;=15),"10 to 15",AND(Z309&gt;15,Z309&lt;=20),"15 to 20",AND(Z309&gt;20,Z309&lt;=25),"20 to 25",AND(Z309&gt;25,Z309&lt;=30),"25 to 30",AND(Z309&gt;30,Z309&lt;=40),"30 to 40",AND(Z309&gt;40,Z309&lt;=50),"40 to 50",Z309&gt;50,"50+")</f>
        <v>4 to 6</v>
      </c>
      <c r="Z309" s="17">
        <f t="array" ref="Z309">_xlfn.IFS(AA309="oz",_xlfn.IFS(R309="oz",Q309,R309="fl oz",Q309*1.04,R309="ml",Q309*0.0338),AA309="fl oz",_xlfn.IFS(R309="oz",Q309/1.04,R309="fl oz",Q309,R309="ml",Q309*0.0338/1.04),AA309="ml",_xlfn.IFS(R309="oz",Q309/0.0338,R309="fl oz",Q309*1.04/0.0338,R309="ml",Q309))</f>
        <v>6</v>
      </c>
      <c r="AA309" s="9" t="str">
        <f>_xlfn.XLOOKUP($E309,'Copy of Raw Data'!$E:$E,'Copy of Raw Data'!AA:AA,"ERROR",0,1)</f>
        <v>oz</v>
      </c>
      <c r="AB309" s="9"/>
      <c r="AC309" s="9"/>
      <c r="AD309" s="9"/>
      <c r="AE309" s="9"/>
      <c r="AF309" s="9"/>
    </row>
    <row r="310" hidden="1" spans="1:32">
      <c r="A310" s="9" t="str">
        <f>_xlfn.XLOOKUP($E310,'Copy of Raw Data'!$E:$E,'Copy of Raw Data'!A:A,"ERROR",0,1)</f>
        <v>US</v>
      </c>
      <c r="B310" s="9" t="str">
        <f>_xlfn.XLOOKUP($E310,'Copy of Raw Data'!$E:$E,'Copy of Raw Data'!B:B,"ERROR",0,1)</f>
        <v>Hair Mousses</v>
      </c>
      <c r="C310" s="9" t="str">
        <f>_xlfn.XLOOKUP($E310,'Copy of Raw Data'!$E:$E,'Copy of Raw Data'!C:C,"ERROR",0,1)</f>
        <v>Mupoo</v>
      </c>
      <c r="D310" s="9" t="str">
        <f>_xlfn.XLOOKUP($E310,'Copy of Raw Data'!$E:$E,'Copy of Raw Data'!D:D,"ERROR",0,1)</f>
        <v>www.amazon.com/dp/B07XR9LRNX</v>
      </c>
      <c r="E310" s="9" t="s">
        <v>1098</v>
      </c>
      <c r="F310" s="9" t="str">
        <f>_xlfn.XLOOKUP($E310,'Copy of Raw Data'!$E:$E,'Copy of Raw Data'!F:F,"ERROR",0,1)</f>
        <v>Lotta Body Wrap Me Foaming Mousse with Coconut and Shea Oil, 7 Ounce (Including Double Sided Edge Control Hair Brush &amp; 3 pc Rat Tail Comb Set) Lottabody Foam Mousse &amp; Hair Styling Tools Kit</v>
      </c>
      <c r="G310" s="9">
        <f>_xlfn.XLOOKUP($E310,'Copy of Raw Data'!$E:$E,'Copy of Raw Data'!G:G,"ERROR",0,1)</f>
        <v>14</v>
      </c>
      <c r="H310" s="9">
        <f>_xlfn.XLOOKUP($E310,'Copy of Raw Data'!$E:$E,'Copy of Raw Data'!H:H,"ERROR",0,1)</f>
        <v>179.71</v>
      </c>
      <c r="I310" s="9">
        <f>_xlfn.XLOOKUP($E310,'Copy of Raw Data'!$E:$E,'Copy of Raw Data'!I:I,"ERROR",0,1)</f>
        <v>5.23949317724371e-6</v>
      </c>
      <c r="J310" s="9" t="str">
        <f>_xlfn.XLOOKUP($E310,'Copy of Raw Data'!$E:$E,'Copy of Raw Data'!J:J,"ERROR",0,1)</f>
        <v>No</v>
      </c>
      <c r="K310" s="15" t="str">
        <f t="array" ref="K310">_xlfn.IFS(AND(L310&gt;0,L310&lt;=5),"0 to 5",AND(L310&gt;5,L310&lt;=10),"5 to 10",AND(L310&gt;10,L310&lt;=15),"10 to 15",AND(L310&gt;15,L310&lt;=20),"15 to 20",AND(L310&gt;20,L310&lt;=30),"20 to 30",AND(L310&gt;30,L310&lt;=40),"30 to 40",AND(L310&gt;40,L310&lt;=50),"40 to 50",AND(L310&gt;50,L310&lt;=75),"50 to 75",AND(L310&gt;75,L310&lt;=100),"75 to 100",AND(L310&gt;100,L310&lt;=150),"100 to 150",AND(L310&gt;150,L310&lt;=200),"150 to 200",AND(L310&gt;200,L310&lt;=250),"200 to 250",AND(L310&gt;250,L310&lt;=300),"250 to 300",AND(L310&gt;300,L310&lt;=400),"300 to 400",AND(L310&gt;400,L310&lt;=500),"400 to 500",L310&gt;500,"500+")</f>
        <v>10 to 15</v>
      </c>
      <c r="L310" s="9">
        <f>_xlfn.XLOOKUP($E310,'Copy of Raw Data'!$E:$E,'Copy of Raw Data'!L:L,"ERROR",0,1)</f>
        <v>12.98</v>
      </c>
      <c r="M310" s="15" t="str">
        <f t="array" ref="M310">_xlfn.IFS(AND(N310&gt;0,N310&lt;=5),"0 to 5",AND(N310&gt;5,N310&lt;=10),"5 to 10",AND(N310&gt;10,N310&lt;=15),"10 to 15",AND(N310&gt;15,N310&lt;=20),"15 to 20",AND(N310&gt;20,N310&lt;=30),"20 to 30",AND(N310&gt;30,N310&lt;=40),"30 to 40",AND(N310&gt;40,N310&lt;=50),"40 to 50",AND(N310&gt;50,N310&lt;=75),"50 to 75",AND(N310&gt;75,N310&lt;=100),"75 to 100",AND(N310&gt;100,N310&lt;=150),"100 to 150",AND(N310&gt;150,N310&lt;=200),"150 to 200",AND(N310&gt;200,N310&lt;=250),"200 to 250",AND(N310&gt;250,N310&lt;=300),"250 to 300",AND(N310&gt;300,N310&lt;=400),"300 to 400",AND(N310&gt;400,N310&lt;=500),"400 to 500",N310&gt;500,"500+")</f>
        <v>10 to 15</v>
      </c>
      <c r="N310" s="9">
        <f>_xlfn.XLOOKUP($E310,'Copy of Raw Data'!$E:$E,'Copy of Raw Data'!N:N,"ERROR",0,1)</f>
        <v>12.98</v>
      </c>
      <c r="O310" s="15" t="str">
        <f t="array" ref="O310">_xlfn.IFS(P310=0,"No Discount",AND(P310&gt;0,P310&lt;=0.02),"0% to 2%",AND(P310&gt;0.02,P310&lt;=0.04),"2% to 4%",AND(P310&gt;0.04,P310&lt;=0.06),"4% to 6%",AND(P310&gt;0.06,P310&lt;=0.08),"6% to 8%",AND(P310&gt;0.08,P310&lt;=0.1),"8% to 10%",AND(P310&gt;0.1,P310&lt;=0.15),"10% to 15%",AND(P310&gt;0.15,P310&lt;=0.2),"15% to 20%",AND(P310&gt;0.2,P310&lt;=0.25),"20% to 25%",AND(P310&gt;0.25,P310&lt;=0.3),"25% to 30%",AND(P310&gt;0.3,P310&lt;=0.4),"30% to 40%",AND(P310&gt;0.4,P310&lt;=0.5),"40% to 50%",AND(P310&gt;0.5,P310&lt;=0.75),"50% to 75%",AND(P310&gt;0.75,P310&lt;=1),"75% to 100%")</f>
        <v>No Discount</v>
      </c>
      <c r="P310" s="16">
        <f t="shared" si="19"/>
        <v>0</v>
      </c>
      <c r="Q310" s="9">
        <f>_xlfn.XLOOKUP($E310,'Copy of Raw Data'!$E:$E,'Copy of Raw Data'!Q:Q,"ERROR",0,1)</f>
        <v>7</v>
      </c>
      <c r="R310" s="9" t="str">
        <f>_xlfn.XLOOKUP($E310,'Copy of Raw Data'!$E:$E,'Copy of Raw Data'!R:R,"ERROR",0,1)</f>
        <v>oz</v>
      </c>
      <c r="S310" s="17">
        <f t="shared" si="18"/>
        <v>1.85428571428571</v>
      </c>
      <c r="T310" s="9" t="str">
        <f t="array" ref="T310">_xlfn.IFS(AND(S310&gt;0,S310&lt;=0.05),"0 to 0.05",AND(S310&gt;0.05,S310&lt;=0.1),"0.05 to 0.1",AND(S310&gt;0.1,S310&lt;=0.2),"0.1 to 0.2",AND(S310&gt;0.2,S310&lt;=0.3),"0.2 to 0.3",AND(S310&gt;0.3,S310&lt;=0.4),"0.3 to 0.4",AND(S310&gt;0.4,S310&lt;=0.5),"0.4 to 0.5",AND(S310&gt;0.5,S310&lt;=0.75),"0.5 to 0.75",AND(S310&gt;0.75,S310&lt;=1),"0.75 to 1",AND(S310&gt;1,S310&lt;=2),"1 to 2",AND(S310&gt;2,S310&lt;=3),"2 to 3",AND(S310&gt;3,S310&lt;=4),"3 to 4",AND(S310&gt;4,S310&lt;=5),"4 to 5",AND(S310&gt;5,S310&lt;=10),"5 to 10",S310&gt;10,"10+")</f>
        <v>1 to 2</v>
      </c>
      <c r="U310" s="17" t="str">
        <f t="array" ref="U310">_xlfn.IFS(AND(V310&gt;0,V310&lt;=0.05),"0 to 0.05",AND(V310&gt;0.05,V310&lt;=0.1),"0.05 to 0.1",AND(V310&gt;0.1,V310&lt;=0.2),"0.1 to 0.2",AND(V310&gt;0.2,V310&lt;=0.3),"0.2 to 0.3",AND(V310&gt;0.3,V310&lt;=0.4),"0.3 to 0.4",AND(V310&gt;0.4,V310&lt;=0.5),"0.4 to 0.5",AND(V310&gt;0.5,V310&lt;=0.75),"0.5 to 0.75",AND(V310&gt;0.75,V310&lt;=1),"0.75 to 1",AND(V310&gt;1,V310&lt;=2),"1 to 2",AND(V310&gt;2,V310&lt;=3),"2 to 3",AND(V310&gt;3,V310&lt;=4),"3 to 4",AND(V310&gt;4,V310&lt;=5),"4 to 5",AND(V310&gt;5,V310&lt;=10),"5 to 10",V310&gt;10,"10+")</f>
        <v>0.05 to 0.1</v>
      </c>
      <c r="V310" s="17">
        <f t="shared" si="20"/>
        <v>0.0627083433982318</v>
      </c>
      <c r="W310" s="17" t="str">
        <f t="array" ref="W310">_xlfn.IFS(AND(X310&gt;0,X310&lt;=0.05),"0 to 0.05",AND(X310&gt;0.05,X310&lt;=0.1),"0.05 to 0.1",AND(X310&gt;0.1,X310&lt;=0.2),"0.1 to 0.2",AND(X310&gt;0.2,X310&lt;=0.3),"0.2 to 0.3",AND(X310&gt;0.3,X310&lt;=0.4),"0.3 to 0.4",AND(X310&gt;0.4,X310&lt;=0.5),"0.4 to 0.5",AND(X310&gt;0.5,X310&lt;=0.75),"0.5 to 0.75",AND(X310&gt;0.75,X310&lt;=1),"0.75 to 1",AND(X310&gt;1,X310&lt;=2),"1 to 2",AND(X310&gt;2,X310&lt;=3),"2 to 3",AND(X310&gt;3,X310&lt;=4),"3 to 4",AND(X310&gt;4,X310&lt;=5),"4 to 5",AND(X310&gt;5,X310&lt;=10),"5 to 10",X310&gt;10,"10+")</f>
        <v>0.05 to 0.1</v>
      </c>
      <c r="X310" s="17">
        <f t="shared" si="21"/>
        <v>0.0627083433982318</v>
      </c>
      <c r="Y310" s="9" t="str">
        <f t="array" ref="Y310">_xlfn.IFS(AND(Z310&gt;0,Z310&lt;=1),"0 to 1",AND(Z310&gt;1,Z310&lt;=2),"1 to 2",AND(Z310&gt;2,Z310&lt;=4),"2 to 4",AND(Z310&gt;4,Z310&lt;=6),"4 to 6",AND(Z310&gt;6,Z310&lt;=8),"6 to 8",AND(Z310&gt;8,Z310&lt;=10),"8 to 10",AND(Z310&gt;10,Z310&lt;=15),"10 to 15",AND(Z310&gt;15,Z310&lt;=20),"15 to 20",AND(Z310&gt;20,Z310&lt;=25),"20 to 25",AND(Z310&gt;25,Z310&lt;=30),"25 to 30",AND(Z310&gt;30,Z310&lt;=40),"30 to 40",AND(Z310&gt;40,Z310&lt;=50),"40 to 50",Z310&gt;50,"50+")</f>
        <v>6 to 8</v>
      </c>
      <c r="Z310" s="17">
        <f t="array" ref="Z310">_xlfn.IFS(AA310="oz",_xlfn.IFS(R310="oz",Q310,R310="fl oz",Q310*1.04,R310="ml",Q310*0.0338),AA310="fl oz",_xlfn.IFS(R310="oz",Q310/1.04,R310="fl oz",Q310,R310="ml",Q310*0.0338/1.04),AA310="ml",_xlfn.IFS(R310="oz",Q310/0.0338,R310="fl oz",Q310*1.04/0.0338,R310="ml",Q310))</f>
        <v>7</v>
      </c>
      <c r="AA310" s="9" t="str">
        <f>_xlfn.XLOOKUP($E310,'Copy of Raw Data'!$E:$E,'Copy of Raw Data'!AA:AA,"ERROR",0,1)</f>
        <v>oz</v>
      </c>
      <c r="AB310" s="9"/>
      <c r="AC310" s="9"/>
      <c r="AD310" s="9"/>
      <c r="AE310" s="9"/>
      <c r="AF310" s="9"/>
    </row>
    <row r="311" hidden="1" spans="1:32">
      <c r="A311" s="9" t="str">
        <f>_xlfn.XLOOKUP($E311,'Copy of Raw Data'!$E:$E,'Copy of Raw Data'!A:A,"ERROR",0,1)</f>
        <v>US</v>
      </c>
      <c r="B311" s="9" t="str">
        <f>_xlfn.XLOOKUP($E311,'Copy of Raw Data'!$E:$E,'Copy of Raw Data'!B:B,"ERROR",0,1)</f>
        <v>Hair Mousses</v>
      </c>
      <c r="C311" s="9" t="str">
        <f>_xlfn.XLOOKUP($E311,'Copy of Raw Data'!$E:$E,'Copy of Raw Data'!C:C,"ERROR",0,1)</f>
        <v>l'anza</v>
      </c>
      <c r="D311" s="9" t="str">
        <f>_xlfn.XLOOKUP($E311,'Copy of Raw Data'!$E:$E,'Copy of Raw Data'!D:D,"ERROR",0,1)</f>
        <v>www.amazon.com/dp/B01MS84I7L</v>
      </c>
      <c r="E311" s="9" t="s">
        <v>1102</v>
      </c>
      <c r="F311" s="9" t="str">
        <f>_xlfn.XLOOKUP($E311,'Copy of Raw Data'!$E:$E,'Copy of Raw Data'!F:F,"ERROR",0,1)</f>
        <v>L'ANZA Healing Style Foundation Mousse with Medium Hold Effect, Refreshes and Moisturises Hair and Scalp, With Advanced Control Technology, Non-drying Formula, and Natural Ingredients (5 Fl Oz)</v>
      </c>
      <c r="G311" s="9">
        <f>_xlfn.XLOOKUP($E311,'Copy of Raw Data'!$E:$E,'Copy of Raw Data'!G:G,"ERROR",0,1)</f>
        <v>5</v>
      </c>
      <c r="H311" s="9">
        <f>_xlfn.XLOOKUP($E311,'Copy of Raw Data'!$E:$E,'Copy of Raw Data'!H:H,"ERROR",0,1)</f>
        <v>123.24</v>
      </c>
      <c r="I311" s="9">
        <f>_xlfn.XLOOKUP($E311,'Copy of Raw Data'!$E:$E,'Copy of Raw Data'!I:I,"ERROR",0,1)</f>
        <v>5.2365171587237e-6</v>
      </c>
      <c r="J311" s="9" t="str">
        <f>_xlfn.XLOOKUP($E311,'Copy of Raw Data'!$E:$E,'Copy of Raw Data'!J:J,"ERROR",0,1)</f>
        <v>No</v>
      </c>
      <c r="K311" s="15" t="str">
        <f t="array" ref="K311">_xlfn.IFS(AND(L311&gt;0,L311&lt;=5),"0 to 5",AND(L311&gt;5,L311&lt;=10),"5 to 10",AND(L311&gt;10,L311&lt;=15),"10 to 15",AND(L311&gt;15,L311&lt;=20),"15 to 20",AND(L311&gt;20,L311&lt;=30),"20 to 30",AND(L311&gt;30,L311&lt;=40),"30 to 40",AND(L311&gt;40,L311&lt;=50),"40 to 50",AND(L311&gt;50,L311&lt;=75),"50 to 75",AND(L311&gt;75,L311&lt;=100),"75 to 100",AND(L311&gt;100,L311&lt;=150),"100 to 150",AND(L311&gt;150,L311&lt;=200),"150 to 200",AND(L311&gt;200,L311&lt;=250),"200 to 250",AND(L311&gt;250,L311&lt;=300),"250 to 300",AND(L311&gt;300,L311&lt;=400),"300 to 400",AND(L311&gt;400,L311&lt;=500),"400 to 500",L311&gt;500,"500+")</f>
        <v>20 to 30</v>
      </c>
      <c r="L311" s="9">
        <f>_xlfn.XLOOKUP($E311,'Copy of Raw Data'!$E:$E,'Copy of Raw Data'!L:L,"ERROR",0,1)</f>
        <v>24.48</v>
      </c>
      <c r="M311" s="15" t="str">
        <f t="array" ref="M311">_xlfn.IFS(AND(N311&gt;0,N311&lt;=5),"0 to 5",AND(N311&gt;5,N311&lt;=10),"5 to 10",AND(N311&gt;10,N311&lt;=15),"10 to 15",AND(N311&gt;15,N311&lt;=20),"15 to 20",AND(N311&gt;20,N311&lt;=30),"20 to 30",AND(N311&gt;30,N311&lt;=40),"30 to 40",AND(N311&gt;40,N311&lt;=50),"40 to 50",AND(N311&gt;50,N311&lt;=75),"50 to 75",AND(N311&gt;75,N311&lt;=100),"75 to 100",AND(N311&gt;100,N311&lt;=150),"100 to 150",AND(N311&gt;150,N311&lt;=200),"150 to 200",AND(N311&gt;200,N311&lt;=250),"200 to 250",AND(N311&gt;250,N311&lt;=300),"250 to 300",AND(N311&gt;300,N311&lt;=400),"300 to 400",AND(N311&gt;400,N311&lt;=500),"400 to 500",N311&gt;500,"500+")</f>
        <v>20 to 30</v>
      </c>
      <c r="N311" s="9">
        <f>_xlfn.XLOOKUP($E311,'Copy of Raw Data'!$E:$E,'Copy of Raw Data'!N:N,"ERROR",0,1)</f>
        <v>30</v>
      </c>
      <c r="O311" s="15" t="str">
        <f t="array" ref="O311">_xlfn.IFS(P311=0,"No Discount",AND(P311&gt;0,P311&lt;=0.02),"0% to 2%",AND(P311&gt;0.02,P311&lt;=0.04),"2% to 4%",AND(P311&gt;0.04,P311&lt;=0.06),"4% to 6%",AND(P311&gt;0.06,P311&lt;=0.08),"6% to 8%",AND(P311&gt;0.08,P311&lt;=0.1),"8% to 10%",AND(P311&gt;0.1,P311&lt;=0.15),"10% to 15%",AND(P311&gt;0.15,P311&lt;=0.2),"15% to 20%",AND(P311&gt;0.2,P311&lt;=0.25),"20% to 25%",AND(P311&gt;0.25,P311&lt;=0.3),"25% to 30%",AND(P311&gt;0.3,P311&lt;=0.4),"30% to 40%",AND(P311&gt;0.4,P311&lt;=0.5),"40% to 50%",AND(P311&gt;0.5,P311&lt;=0.75),"50% to 75%",AND(P311&gt;0.75,P311&lt;=1),"75% to 100%")</f>
        <v>15% to 20%</v>
      </c>
      <c r="P311" s="16">
        <f t="shared" si="19"/>
        <v>0.184</v>
      </c>
      <c r="Q311" s="9">
        <f>_xlfn.XLOOKUP($E311,'Copy of Raw Data'!$E:$E,'Copy of Raw Data'!Q:Q,"ERROR",0,1)</f>
        <v>5</v>
      </c>
      <c r="R311" s="9" t="str">
        <f>_xlfn.XLOOKUP($E311,'Copy of Raw Data'!$E:$E,'Copy of Raw Data'!R:R,"ERROR",0,1)</f>
        <v>fl oz</v>
      </c>
      <c r="S311" s="17">
        <f t="shared" si="18"/>
        <v>4.70769230769231</v>
      </c>
      <c r="T311" s="9" t="str">
        <f t="array" ref="T311">_xlfn.IFS(AND(S311&gt;0,S311&lt;=0.05),"0 to 0.05",AND(S311&gt;0.05,S311&lt;=0.1),"0.05 to 0.1",AND(S311&gt;0.1,S311&lt;=0.2),"0.1 to 0.2",AND(S311&gt;0.2,S311&lt;=0.3),"0.2 to 0.3",AND(S311&gt;0.3,S311&lt;=0.4),"0.3 to 0.4",AND(S311&gt;0.4,S311&lt;=0.5),"0.4 to 0.5",AND(S311&gt;0.5,S311&lt;=0.75),"0.5 to 0.75",AND(S311&gt;0.75,S311&lt;=1),"0.75 to 1",AND(S311&gt;1,S311&lt;=2),"1 to 2",AND(S311&gt;2,S311&lt;=3),"2 to 3",AND(S311&gt;3,S311&lt;=4),"3 to 4",AND(S311&gt;4,S311&lt;=5),"4 to 5",AND(S311&gt;5,S311&lt;=10),"5 to 10",S311&gt;10,"10+")</f>
        <v>4 to 5</v>
      </c>
      <c r="U311" s="17" t="str">
        <f t="array" ref="U311">_xlfn.IFS(AND(V311&gt;0,V311&lt;=0.05),"0 to 0.05",AND(V311&gt;0.05,V311&lt;=0.1),"0.05 to 0.1",AND(V311&gt;0.1,V311&lt;=0.2),"0.1 to 0.2",AND(V311&gt;0.2,V311&lt;=0.3),"0.2 to 0.3",AND(V311&gt;0.3,V311&lt;=0.4),"0.3 to 0.4",AND(V311&gt;0.4,V311&lt;=0.5),"0.4 to 0.5",AND(V311&gt;0.5,V311&lt;=0.75),"0.5 to 0.75",AND(V311&gt;0.75,V311&lt;=1),"0.75 to 1",AND(V311&gt;1,V311&lt;=2),"1 to 2",AND(V311&gt;2,V311&lt;=3),"2 to 3",AND(V311&gt;3,V311&lt;=4),"3 to 4",AND(V311&gt;4,V311&lt;=5),"4 to 5",AND(V311&gt;5,V311&lt;=10),"5 to 10",V311&gt;10,"10+")</f>
        <v>0.1 to 0.2</v>
      </c>
      <c r="V311" s="17">
        <f t="shared" si="20"/>
        <v>0.195104185635129</v>
      </c>
      <c r="W311" s="17" t="str">
        <f t="array" ref="W311">_xlfn.IFS(AND(X311&gt;0,X311&lt;=0.05),"0 to 0.05",AND(X311&gt;0.05,X311&lt;=0.1),"0.05 to 0.1",AND(X311&gt;0.1,X311&lt;=0.2),"0.1 to 0.2",AND(X311&gt;0.2,X311&lt;=0.3),"0.2 to 0.3",AND(X311&gt;0.3,X311&lt;=0.4),"0.3 to 0.4",AND(X311&gt;0.4,X311&lt;=0.5),"0.4 to 0.5",AND(X311&gt;0.5,X311&lt;=0.75),"0.5 to 0.75",AND(X311&gt;0.75,X311&lt;=1),"0.75 to 1",AND(X311&gt;1,X311&lt;=2),"1 to 2",AND(X311&gt;2,X311&lt;=3),"2 to 3",AND(X311&gt;3,X311&lt;=4),"3 to 4",AND(X311&gt;4,X311&lt;=5),"4 to 5",AND(X311&gt;5,X311&lt;=10),"5 to 10",X311&gt;10,"10+")</f>
        <v>0.1 to 0.2</v>
      </c>
      <c r="X311" s="17">
        <f t="shared" si="21"/>
        <v>0.159205015478265</v>
      </c>
      <c r="Y311" s="9" t="str">
        <f t="array" ref="Y311">_xlfn.IFS(AND(Z311&gt;0,Z311&lt;=1),"0 to 1",AND(Z311&gt;1,Z311&lt;=2),"1 to 2",AND(Z311&gt;2,Z311&lt;=4),"2 to 4",AND(Z311&gt;4,Z311&lt;=6),"4 to 6",AND(Z311&gt;6,Z311&lt;=8),"6 to 8",AND(Z311&gt;8,Z311&lt;=10),"8 to 10",AND(Z311&gt;10,Z311&lt;=15),"10 to 15",AND(Z311&gt;15,Z311&lt;=20),"15 to 20",AND(Z311&gt;20,Z311&lt;=25),"20 to 25",AND(Z311&gt;25,Z311&lt;=30),"25 to 30",AND(Z311&gt;30,Z311&lt;=40),"30 to 40",AND(Z311&gt;40,Z311&lt;=50),"40 to 50",Z311&gt;50,"50+")</f>
        <v>4 to 6</v>
      </c>
      <c r="Z311" s="17">
        <f t="array" ref="Z311">_xlfn.IFS(AA311="oz",_xlfn.IFS(R311="oz",Q311,R311="fl oz",Q311*1.04,R311="ml",Q311*0.0338),AA311="fl oz",_xlfn.IFS(R311="oz",Q311/1.04,R311="fl oz",Q311,R311="ml",Q311*0.0338/1.04),AA311="ml",_xlfn.IFS(R311="oz",Q311/0.0338,R311="fl oz",Q311*1.04/0.0338,R311="ml",Q311))</f>
        <v>5.2</v>
      </c>
      <c r="AA311" s="9" t="str">
        <f>_xlfn.XLOOKUP($E311,'Copy of Raw Data'!$E:$E,'Copy of Raw Data'!AA:AA,"ERROR",0,1)</f>
        <v>oz</v>
      </c>
      <c r="AB311" s="9"/>
      <c r="AC311" s="9"/>
      <c r="AD311" s="9"/>
      <c r="AE311" s="9"/>
      <c r="AF311" s="9"/>
    </row>
    <row r="312" hidden="1" spans="1:32">
      <c r="A312" s="9" t="str">
        <f>_xlfn.XLOOKUP($E312,'Copy of Raw Data'!$E:$E,'Copy of Raw Data'!A:A,"ERROR",0,1)</f>
        <v>US</v>
      </c>
      <c r="B312" s="9" t="str">
        <f>_xlfn.XLOOKUP($E312,'Copy of Raw Data'!$E:$E,'Copy of Raw Data'!B:B,"ERROR",0,1)</f>
        <v>Hair Mousses</v>
      </c>
      <c r="C312" s="9" t="str">
        <f>_xlfn.XLOOKUP($E312,'Copy of Raw Data'!$E:$E,'Copy of Raw Data'!C:C,"ERROR",0,1)</f>
        <v>Goiple</v>
      </c>
      <c r="D312" s="9" t="str">
        <f>_xlfn.XLOOKUP($E312,'Copy of Raw Data'!$E:$E,'Copy of Raw Data'!D:D,"ERROR",0,1)</f>
        <v>www.amazon.com/dp/B0BVQT1GNY</v>
      </c>
      <c r="E312" s="9" t="s">
        <v>1105</v>
      </c>
      <c r="F312" s="9" t="str">
        <f>_xlfn.XLOOKUP($E312,'Copy of Raw Data'!$E:$E,'Copy of Raw Data'!F:F,"ERROR",0,1)</f>
        <v>Lace Tint Melting Hair Mousse, 6.8 fl oz Lace Tint Mousse for Women Hair Wig Lace Wigs Toupees and Hairpieces Natural Finishing Lace Color, Lace Tint Mousse for Wigs Melts Lace Foam Tint(Light Brown)</v>
      </c>
      <c r="G312" s="9">
        <f>_xlfn.XLOOKUP($E312,'Copy of Raw Data'!$E:$E,'Copy of Raw Data'!G:G,"ERROR",0,1)</f>
        <v>18</v>
      </c>
      <c r="H312" s="9">
        <f>_xlfn.XLOOKUP($E312,'Copy of Raw Data'!$E:$E,'Copy of Raw Data'!H:H,"ERROR",0,1)</f>
        <v>123.17</v>
      </c>
      <c r="I312" s="9">
        <f>_xlfn.XLOOKUP($E312,'Copy of Raw Data'!$E:$E,'Copy of Raw Data'!I:I,"ERROR",0,1)</f>
        <v>4.80286874580674e-6</v>
      </c>
      <c r="J312" s="9" t="str">
        <f>_xlfn.XLOOKUP($E312,'Copy of Raw Data'!$E:$E,'Copy of Raw Data'!J:J,"ERROR",0,1)</f>
        <v>No</v>
      </c>
      <c r="K312" s="15" t="str">
        <f t="array" ref="K312">_xlfn.IFS(AND(L312&gt;0,L312&lt;=5),"0 to 5",AND(L312&gt;5,L312&lt;=10),"5 to 10",AND(L312&gt;10,L312&lt;=15),"10 to 15",AND(L312&gt;15,L312&lt;=20),"15 to 20",AND(L312&gt;20,L312&lt;=30),"20 to 30",AND(L312&gt;30,L312&lt;=40),"30 to 40",AND(L312&gt;40,L312&lt;=50),"40 to 50",AND(L312&gt;50,L312&lt;=75),"50 to 75",AND(L312&gt;75,L312&lt;=100),"75 to 100",AND(L312&gt;100,L312&lt;=150),"100 to 150",AND(L312&gt;150,L312&lt;=200),"150 to 200",AND(L312&gt;200,L312&lt;=250),"200 to 250",AND(L312&gt;250,L312&lt;=300),"250 to 300",AND(L312&gt;300,L312&lt;=400),"300 to 400",AND(L312&gt;400,L312&lt;=500),"400 to 500",L312&gt;500,"500+")</f>
        <v>5 to 10</v>
      </c>
      <c r="L312" s="9">
        <f>_xlfn.XLOOKUP($E312,'Copy of Raw Data'!$E:$E,'Copy of Raw Data'!L:L,"ERROR",0,1)</f>
        <v>6.99</v>
      </c>
      <c r="M312" s="15" t="str">
        <f t="array" ref="M312">_xlfn.IFS(AND(N312&gt;0,N312&lt;=5),"0 to 5",AND(N312&gt;5,N312&lt;=10),"5 to 10",AND(N312&gt;10,N312&lt;=15),"10 to 15",AND(N312&gt;15,N312&lt;=20),"15 to 20",AND(N312&gt;20,N312&lt;=30),"20 to 30",AND(N312&gt;30,N312&lt;=40),"30 to 40",AND(N312&gt;40,N312&lt;=50),"40 to 50",AND(N312&gt;50,N312&lt;=75),"50 to 75",AND(N312&gt;75,N312&lt;=100),"75 to 100",AND(N312&gt;100,N312&lt;=150),"100 to 150",AND(N312&gt;150,N312&lt;=200),"150 to 200",AND(N312&gt;200,N312&lt;=250),"200 to 250",AND(N312&gt;250,N312&lt;=300),"250 to 300",AND(N312&gt;300,N312&lt;=400),"300 to 400",AND(N312&gt;400,N312&lt;=500),"400 to 500",N312&gt;500,"500+")</f>
        <v>5 to 10</v>
      </c>
      <c r="N312" s="9">
        <f>_xlfn.XLOOKUP($E312,'Copy of Raw Data'!$E:$E,'Copy of Raw Data'!N:N,"ERROR",0,1)</f>
        <v>6.99</v>
      </c>
      <c r="O312" s="15" t="str">
        <f t="array" ref="O312">_xlfn.IFS(P312=0,"No Discount",AND(P312&gt;0,P312&lt;=0.02),"0% to 2%",AND(P312&gt;0.02,P312&lt;=0.04),"2% to 4%",AND(P312&gt;0.04,P312&lt;=0.06),"4% to 6%",AND(P312&gt;0.06,P312&lt;=0.08),"6% to 8%",AND(P312&gt;0.08,P312&lt;=0.1),"8% to 10%",AND(P312&gt;0.1,P312&lt;=0.15),"10% to 15%",AND(P312&gt;0.15,P312&lt;=0.2),"15% to 20%",AND(P312&gt;0.2,P312&lt;=0.25),"20% to 25%",AND(P312&gt;0.25,P312&lt;=0.3),"25% to 30%",AND(P312&gt;0.3,P312&lt;=0.4),"30% to 40%",AND(P312&gt;0.4,P312&lt;=0.5),"40% to 50%",AND(P312&gt;0.5,P312&lt;=0.75),"50% to 75%",AND(P312&gt;0.75,P312&lt;=1),"75% to 100%")</f>
        <v>No Discount</v>
      </c>
      <c r="P312" s="16">
        <f t="shared" si="19"/>
        <v>0</v>
      </c>
      <c r="Q312" s="9">
        <f>_xlfn.XLOOKUP($E312,'Copy of Raw Data'!$E:$E,'Copy of Raw Data'!Q:Q,"ERROR",0,1)</f>
        <v>6.8</v>
      </c>
      <c r="R312" s="9" t="str">
        <f>_xlfn.XLOOKUP($E312,'Copy of Raw Data'!$E:$E,'Copy of Raw Data'!R:R,"ERROR",0,1)</f>
        <v>fl oz</v>
      </c>
      <c r="S312" s="17">
        <f t="shared" si="18"/>
        <v>0.988404977375566</v>
      </c>
      <c r="T312" s="9" t="str">
        <f t="array" ref="T312">_xlfn.IFS(AND(S312&gt;0,S312&lt;=0.05),"0 to 0.05",AND(S312&gt;0.05,S312&lt;=0.1),"0.05 to 0.1",AND(S312&gt;0.1,S312&lt;=0.2),"0.1 to 0.2",AND(S312&gt;0.2,S312&lt;=0.3),"0.2 to 0.3",AND(S312&gt;0.3,S312&lt;=0.4),"0.3 to 0.4",AND(S312&gt;0.4,S312&lt;=0.5),"0.4 to 0.5",AND(S312&gt;0.5,S312&lt;=0.75),"0.5 to 0.75",AND(S312&gt;0.75,S312&lt;=1),"0.75 to 1",AND(S312&gt;1,S312&lt;=2),"1 to 2",AND(S312&gt;2,S312&lt;=3),"2 to 3",AND(S312&gt;3,S312&lt;=4),"3 to 4",AND(S312&gt;4,S312&lt;=5),"4 to 5",AND(S312&gt;5,S312&lt;=10),"5 to 10",S312&gt;10,"10+")</f>
        <v>0.75 to 1</v>
      </c>
      <c r="U312" s="17" t="str">
        <f t="array" ref="U312">_xlfn.IFS(AND(V312&gt;0,V312&lt;=0.05),"0 to 0.05",AND(V312&gt;0.05,V312&lt;=0.1),"0.05 to 0.1",AND(V312&gt;0.1,V312&lt;=0.2),"0.1 to 0.2",AND(V312&gt;0.2,V312&lt;=0.3),"0.2 to 0.3",AND(V312&gt;0.3,V312&lt;=0.4),"0.3 to 0.4",AND(V312&gt;0.4,V312&lt;=0.5),"0.4 to 0.5",AND(V312&gt;0.5,V312&lt;=0.75),"0.5 to 0.75",AND(V312&gt;0.75,V312&lt;=1),"0.75 to 1",AND(V312&gt;1,V312&lt;=2),"1 to 2",AND(V312&gt;2,V312&lt;=3),"2 to 3",AND(V312&gt;3,V312&lt;=4),"3 to 4",AND(V312&gt;4,V312&lt;=5),"4 to 5",AND(V312&gt;5,V312&lt;=10),"5 to 10",V312&gt;10,"10+")</f>
        <v>0 to 0.05</v>
      </c>
      <c r="V312" s="17">
        <f t="shared" si="20"/>
        <v>0.0334259376860185</v>
      </c>
      <c r="W312" s="17" t="str">
        <f t="array" ref="W312">_xlfn.IFS(AND(X312&gt;0,X312&lt;=0.05),"0 to 0.05",AND(X312&gt;0.05,X312&lt;=0.1),"0.05 to 0.1",AND(X312&gt;0.1,X312&lt;=0.2),"0.1 to 0.2",AND(X312&gt;0.2,X312&lt;=0.3),"0.2 to 0.3",AND(X312&gt;0.3,X312&lt;=0.4),"0.3 to 0.4",AND(X312&gt;0.4,X312&lt;=0.5),"0.4 to 0.5",AND(X312&gt;0.5,X312&lt;=0.75),"0.5 to 0.75",AND(X312&gt;0.75,X312&lt;=1),"0.75 to 1",AND(X312&gt;1,X312&lt;=2),"1 to 2",AND(X312&gt;2,X312&lt;=3),"2 to 3",AND(X312&gt;3,X312&lt;=4),"3 to 4",AND(X312&gt;4,X312&lt;=5),"4 to 5",AND(X312&gt;5,X312&lt;=10),"5 to 10",X312&gt;10,"10+")</f>
        <v>0 to 0.05</v>
      </c>
      <c r="X312" s="17">
        <f t="shared" si="21"/>
        <v>0.0334259376860185</v>
      </c>
      <c r="Y312" s="9" t="str">
        <f t="array" ref="Y312">_xlfn.IFS(AND(Z312&gt;0,Z312&lt;=1),"0 to 1",AND(Z312&gt;1,Z312&lt;=2),"1 to 2",AND(Z312&gt;2,Z312&lt;=4),"2 to 4",AND(Z312&gt;4,Z312&lt;=6),"4 to 6",AND(Z312&gt;6,Z312&lt;=8),"6 to 8",AND(Z312&gt;8,Z312&lt;=10),"8 to 10",AND(Z312&gt;10,Z312&lt;=15),"10 to 15",AND(Z312&gt;15,Z312&lt;=20),"15 to 20",AND(Z312&gt;20,Z312&lt;=25),"20 to 25",AND(Z312&gt;25,Z312&lt;=30),"25 to 30",AND(Z312&gt;30,Z312&lt;=40),"30 to 40",AND(Z312&gt;40,Z312&lt;=50),"40 to 50",Z312&gt;50,"50+")</f>
        <v>6 to 8</v>
      </c>
      <c r="Z312" s="17">
        <f t="array" ref="Z312">_xlfn.IFS(AA312="oz",_xlfn.IFS(R312="oz",Q312,R312="fl oz",Q312*1.04,R312="ml",Q312*0.0338),AA312="fl oz",_xlfn.IFS(R312="oz",Q312/1.04,R312="fl oz",Q312,R312="ml",Q312*0.0338/1.04),AA312="ml",_xlfn.IFS(R312="oz",Q312/0.0338,R312="fl oz",Q312*1.04/0.0338,R312="ml",Q312))</f>
        <v>7.072</v>
      </c>
      <c r="AA312" s="9" t="str">
        <f>_xlfn.XLOOKUP($E312,'Copy of Raw Data'!$E:$E,'Copy of Raw Data'!AA:AA,"ERROR",0,1)</f>
        <v>oz</v>
      </c>
      <c r="AB312" s="9"/>
      <c r="AC312" s="9"/>
      <c r="AD312" s="9"/>
      <c r="AE312" s="9"/>
      <c r="AF312" s="9"/>
    </row>
    <row r="313" hidden="1" spans="1:32">
      <c r="A313" s="9" t="str">
        <f>_xlfn.XLOOKUP($E313,'Copy of Raw Data'!$E:$E,'Copy of Raw Data'!A:A,"ERROR",0,1)</f>
        <v>US</v>
      </c>
      <c r="B313" s="9" t="str">
        <f>_xlfn.XLOOKUP($E313,'Copy of Raw Data'!$E:$E,'Copy of Raw Data'!B:B,"ERROR",0,1)</f>
        <v>Hair Mousses</v>
      </c>
      <c r="C313" s="9" t="str">
        <f>_xlfn.XLOOKUP($E313,'Copy of Raw Data'!$E:$E,'Copy of Raw Data'!C:C,"ERROR",0,1)</f>
        <v>creme of nature</v>
      </c>
      <c r="D313" s="9" t="str">
        <f>_xlfn.XLOOKUP($E313,'Copy of Raw Data'!$E:$E,'Copy of Raw Data'!D:D,"ERROR",0,1)</f>
        <v>www.amazon.com/dp/B077715N7V</v>
      </c>
      <c r="E313" s="9" t="s">
        <v>1109</v>
      </c>
      <c r="F313" s="9" t="str">
        <f>_xlfn.XLOOKUP($E313,'Copy of Raw Data'!$E:$E,'Copy of Raw Data'!F:F,"ERROR",0,1)</f>
        <v>Creme Of Nature Creme Of Nature Coconut Milk Curl Quench Foaming Mousse, 7 Oz, 7 Ounce</v>
      </c>
      <c r="G313" s="9">
        <f>_xlfn.XLOOKUP($E313,'Copy of Raw Data'!$E:$E,'Copy of Raw Data'!G:G,"ERROR",0,1)</f>
        <v>15</v>
      </c>
      <c r="H313" s="9">
        <f>_xlfn.XLOOKUP($E313,'Copy of Raw Data'!$E:$E,'Copy of Raw Data'!H:H,"ERROR",0,1)</f>
        <v>112.97</v>
      </c>
      <c r="I313" s="9">
        <f>_xlfn.XLOOKUP($E313,'Copy of Raw Data'!$E:$E,'Copy of Raw Data'!I:I,"ERROR",0,1)</f>
        <v>4.11668390419108e-6</v>
      </c>
      <c r="J313" s="9" t="str">
        <f>_xlfn.XLOOKUP($E313,'Copy of Raw Data'!$E:$E,'Copy of Raw Data'!J:J,"ERROR",0,1)</f>
        <v>No</v>
      </c>
      <c r="K313" s="15" t="str">
        <f t="array" ref="K313">_xlfn.IFS(AND(L313&gt;0,L313&lt;=5),"0 to 5",AND(L313&gt;5,L313&lt;=10),"5 to 10",AND(L313&gt;10,L313&lt;=15),"10 to 15",AND(L313&gt;15,L313&lt;=20),"15 to 20",AND(L313&gt;20,L313&lt;=30),"20 to 30",AND(L313&gt;30,L313&lt;=40),"30 to 40",AND(L313&gt;40,L313&lt;=50),"40 to 50",AND(L313&gt;50,L313&lt;=75),"50 to 75",AND(L313&gt;75,L313&lt;=100),"75 to 100",AND(L313&gt;100,L313&lt;=150),"100 to 150",AND(L313&gt;150,L313&lt;=200),"150 to 200",AND(L313&gt;200,L313&lt;=250),"200 to 250",AND(L313&gt;250,L313&lt;=300),"250 to 300",AND(L313&gt;300,L313&lt;=400),"300 to 400",AND(L313&gt;400,L313&lt;=500),"400 to 500",L313&gt;500,"500+")</f>
        <v>5 to 10</v>
      </c>
      <c r="L313" s="9">
        <f>_xlfn.XLOOKUP($E313,'Copy of Raw Data'!$E:$E,'Copy of Raw Data'!L:L,"ERROR",0,1)</f>
        <v>7.48</v>
      </c>
      <c r="M313" s="15" t="str">
        <f t="array" ref="M313">_xlfn.IFS(AND(N313&gt;0,N313&lt;=5),"0 to 5",AND(N313&gt;5,N313&lt;=10),"5 to 10",AND(N313&gt;10,N313&lt;=15),"10 to 15",AND(N313&gt;15,N313&lt;=20),"15 to 20",AND(N313&gt;20,N313&lt;=30),"20 to 30",AND(N313&gt;30,N313&lt;=40),"30 to 40",AND(N313&gt;40,N313&lt;=50),"40 to 50",AND(N313&gt;50,N313&lt;=75),"50 to 75",AND(N313&gt;75,N313&lt;=100),"75 to 100",AND(N313&gt;100,N313&lt;=150),"100 to 150",AND(N313&gt;150,N313&lt;=200),"150 to 200",AND(N313&gt;200,N313&lt;=250),"200 to 250",AND(N313&gt;250,N313&lt;=300),"250 to 300",AND(N313&gt;300,N313&lt;=400),"300 to 400",AND(N313&gt;400,N313&lt;=500),"400 to 500",N313&gt;500,"500+")</f>
        <v>5 to 10</v>
      </c>
      <c r="N313" s="9">
        <f>_xlfn.XLOOKUP($E313,'Copy of Raw Data'!$E:$E,'Copy of Raw Data'!N:N,"ERROR",0,1)</f>
        <v>8.46</v>
      </c>
      <c r="O313" s="15" t="str">
        <f t="array" ref="O313">_xlfn.IFS(P313=0,"No Discount",AND(P313&gt;0,P313&lt;=0.02),"0% to 2%",AND(P313&gt;0.02,P313&lt;=0.04),"2% to 4%",AND(P313&gt;0.04,P313&lt;=0.06),"4% to 6%",AND(P313&gt;0.06,P313&lt;=0.08),"6% to 8%",AND(P313&gt;0.08,P313&lt;=0.1),"8% to 10%",AND(P313&gt;0.1,P313&lt;=0.15),"10% to 15%",AND(P313&gt;0.15,P313&lt;=0.2),"15% to 20%",AND(P313&gt;0.2,P313&lt;=0.25),"20% to 25%",AND(P313&gt;0.25,P313&lt;=0.3),"25% to 30%",AND(P313&gt;0.3,P313&lt;=0.4),"30% to 40%",AND(P313&gt;0.4,P313&lt;=0.5),"40% to 50%",AND(P313&gt;0.5,P313&lt;=0.75),"50% to 75%",AND(P313&gt;0.75,P313&lt;=1),"75% to 100%")</f>
        <v>10% to 15%</v>
      </c>
      <c r="P313" s="16">
        <f t="shared" si="19"/>
        <v>0.115839243498818</v>
      </c>
      <c r="Q313" s="9">
        <f>_xlfn.XLOOKUP($E313,'Copy of Raw Data'!$E:$E,'Copy of Raw Data'!Q:Q,"ERROR",0,1)</f>
        <v>207</v>
      </c>
      <c r="R313" s="9" t="str">
        <f>_xlfn.XLOOKUP($E313,'Copy of Raw Data'!$E:$E,'Copy of Raw Data'!R:R,"ERROR",0,1)</f>
        <v>ml</v>
      </c>
      <c r="S313" s="17">
        <f t="shared" ref="S313:S367" si="22">L313/Z313</f>
        <v>1.06909070119772</v>
      </c>
      <c r="T313" s="9" t="str">
        <f t="array" ref="T313">_xlfn.IFS(AND(S313&gt;0,S313&lt;=0.05),"0 to 0.05",AND(S313&gt;0.05,S313&lt;=0.1),"0.05 to 0.1",AND(S313&gt;0.1,S313&lt;=0.2),"0.1 to 0.2",AND(S313&gt;0.2,S313&lt;=0.3),"0.2 to 0.3",AND(S313&gt;0.3,S313&lt;=0.4),"0.3 to 0.4",AND(S313&gt;0.4,S313&lt;=0.5),"0.4 to 0.5",AND(S313&gt;0.5,S313&lt;=0.75),"0.5 to 0.75",AND(S313&gt;0.75,S313&lt;=1),"0.75 to 1",AND(S313&gt;1,S313&lt;=2),"1 to 2",AND(S313&gt;2,S313&lt;=3),"2 to 3",AND(S313&gt;3,S313&lt;=4),"3 to 4",AND(S313&gt;4,S313&lt;=5),"4 to 5",AND(S313&gt;5,S313&lt;=10),"5 to 10",S313&gt;10,"10+")</f>
        <v>1 to 2</v>
      </c>
      <c r="U313" s="17" t="str">
        <f t="array" ref="U313">_xlfn.IFS(AND(V313&gt;0,V313&lt;=0.05),"0 to 0.05",AND(V313&gt;0.05,V313&lt;=0.1),"0.05 to 0.1",AND(V313&gt;0.1,V313&lt;=0.2),"0.1 to 0.2",AND(V313&gt;0.2,V313&lt;=0.3),"0.2 to 0.3",AND(V313&gt;0.3,V313&lt;=0.4),"0.3 to 0.4",AND(V313&gt;0.4,V313&lt;=0.5),"0.4 to 0.5",AND(V313&gt;0.5,V313&lt;=0.75),"0.5 to 0.75",AND(V313&gt;0.75,V313&lt;=1),"0.75 to 1",AND(V313&gt;1,V313&lt;=2),"1 to 2",AND(V313&gt;2,V313&lt;=3),"2 to 3",AND(V313&gt;3,V313&lt;=4),"3 to 4",AND(V313&gt;4,V313&lt;=5),"4 to 5",AND(V313&gt;5,V313&lt;=10),"5 to 10",V313&gt;10,"10+")</f>
        <v>0 to 0.05</v>
      </c>
      <c r="V313" s="17">
        <f t="shared" si="20"/>
        <v>0.0408914012256458</v>
      </c>
      <c r="W313" s="17" t="str">
        <f t="array" ref="W313">_xlfn.IFS(AND(X313&gt;0,X313&lt;=0.05),"0 to 0.05",AND(X313&gt;0.05,X313&lt;=0.1),"0.05 to 0.1",AND(X313&gt;0.1,X313&lt;=0.2),"0.1 to 0.2",AND(X313&gt;0.2,X313&lt;=0.3),"0.2 to 0.3",AND(X313&gt;0.3,X313&lt;=0.4),"0.3 to 0.4",AND(X313&gt;0.4,X313&lt;=0.5),"0.4 to 0.5",AND(X313&gt;0.5,X313&lt;=0.75),"0.5 to 0.75",AND(X313&gt;0.75,X313&lt;=1),"0.75 to 1",AND(X313&gt;1,X313&lt;=2),"1 to 2",AND(X313&gt;2,X313&lt;=3),"2 to 3",AND(X313&gt;3,X313&lt;=4),"3 to 4",AND(X313&gt;4,X313&lt;=5),"4 to 5",AND(X313&gt;5,X313&lt;=10),"5 to 10",X313&gt;10,"10+")</f>
        <v>0 to 0.05</v>
      </c>
      <c r="X313" s="17">
        <f t="shared" si="21"/>
        <v>0.0361545722420604</v>
      </c>
      <c r="Y313" s="9" t="str">
        <f t="array" ref="Y313">_xlfn.IFS(AND(Z313&gt;0,Z313&lt;=1),"0 to 1",AND(Z313&gt;1,Z313&lt;=2),"1 to 2",AND(Z313&gt;2,Z313&lt;=4),"2 to 4",AND(Z313&gt;4,Z313&lt;=6),"4 to 6",AND(Z313&gt;6,Z313&lt;=8),"6 to 8",AND(Z313&gt;8,Z313&lt;=10),"8 to 10",AND(Z313&gt;10,Z313&lt;=15),"10 to 15",AND(Z313&gt;15,Z313&lt;=20),"15 to 20",AND(Z313&gt;20,Z313&lt;=25),"20 to 25",AND(Z313&gt;25,Z313&lt;=30),"25 to 30",AND(Z313&gt;30,Z313&lt;=40),"30 to 40",AND(Z313&gt;40,Z313&lt;=50),"40 to 50",Z313&gt;50,"50+")</f>
        <v>6 to 8</v>
      </c>
      <c r="Z313" s="17">
        <f t="array" ref="Z313">_xlfn.IFS(AA313="oz",_xlfn.IFS(R313="oz",Q313,R313="fl oz",Q313*1.04,R313="ml",Q313*0.0338),AA313="fl oz",_xlfn.IFS(R313="oz",Q313/1.04,R313="fl oz",Q313,R313="ml",Q313*0.0338/1.04),AA313="ml",_xlfn.IFS(R313="oz",Q313/0.0338,R313="fl oz",Q313*1.04/0.0338,R313="ml",Q313))</f>
        <v>6.9966</v>
      </c>
      <c r="AA313" s="9" t="str">
        <f>_xlfn.XLOOKUP($E313,'Copy of Raw Data'!$E:$E,'Copy of Raw Data'!AA:AA,"ERROR",0,1)</f>
        <v>oz</v>
      </c>
      <c r="AB313" s="9"/>
      <c r="AC313" s="9"/>
      <c r="AD313" s="9"/>
      <c r="AE313" s="9"/>
      <c r="AF313" s="9"/>
    </row>
    <row r="314" hidden="1" spans="1:32">
      <c r="A314" s="9" t="str">
        <f>_xlfn.XLOOKUP($E314,'Copy of Raw Data'!$E:$E,'Copy of Raw Data'!A:A,"ERROR",0,1)</f>
        <v>US</v>
      </c>
      <c r="B314" s="9" t="str">
        <f>_xlfn.XLOOKUP($E314,'Copy of Raw Data'!$E:$E,'Copy of Raw Data'!B:B,"ERROR",0,1)</f>
        <v>Hair Mousses</v>
      </c>
      <c r="C314" s="9" t="str">
        <f>_xlfn.XLOOKUP($E314,'Copy of Raw Data'!$E:$E,'Copy of Raw Data'!C:C,"ERROR",0,1)</f>
        <v>pantene</v>
      </c>
      <c r="D314" s="9" t="str">
        <f>_xlfn.XLOOKUP($E314,'Copy of Raw Data'!$E:$E,'Copy of Raw Data'!D:D,"ERROR",0,1)</f>
        <v>www.amazon.com/dp/B00AFCOZPY</v>
      </c>
      <c r="E314" s="9" t="s">
        <v>1112</v>
      </c>
      <c r="F314" s="9" t="str">
        <f>_xlfn.XLOOKUP($E314,'Copy of Raw Data'!$E:$E,'Copy of Raw Data'!F:F,"ERROR",0,1)</f>
        <v>Pantene Pro-V Stylers Mousse, 5 Maximum Hold 6.6 oz</v>
      </c>
      <c r="G314" s="9">
        <f>_xlfn.XLOOKUP($E314,'Copy of Raw Data'!$E:$E,'Copy of Raw Data'!G:G,"ERROR",0,1)</f>
        <v>9</v>
      </c>
      <c r="H314" s="9">
        <f>_xlfn.XLOOKUP($E314,'Copy of Raw Data'!$E:$E,'Copy of Raw Data'!H:H,"ERROR",0,1)</f>
        <v>96.83</v>
      </c>
      <c r="I314" s="9">
        <f>_xlfn.XLOOKUP($E314,'Copy of Raw Data'!$E:$E,'Copy of Raw Data'!I:I,"ERROR",0,1)</f>
        <v>2.35233006732307e-6</v>
      </c>
      <c r="J314" s="9" t="str">
        <f>_xlfn.XLOOKUP($E314,'Copy of Raw Data'!$E:$E,'Copy of Raw Data'!J:J,"ERROR",0,1)</f>
        <v>No</v>
      </c>
      <c r="K314" s="15" t="str">
        <f t="array" ref="K314">_xlfn.IFS(AND(L314&gt;0,L314&lt;=5),"0 to 5",AND(L314&gt;5,L314&lt;=10),"5 to 10",AND(L314&gt;10,L314&lt;=15),"10 to 15",AND(L314&gt;15,L314&lt;=20),"15 to 20",AND(L314&gt;20,L314&lt;=30),"20 to 30",AND(L314&gt;30,L314&lt;=40),"30 to 40",AND(L314&gt;40,L314&lt;=50),"40 to 50",AND(L314&gt;50,L314&lt;=75),"50 to 75",AND(L314&gt;75,L314&lt;=100),"75 to 100",AND(L314&gt;100,L314&lt;=150),"100 to 150",AND(L314&gt;150,L314&lt;=200),"150 to 200",AND(L314&gt;200,L314&lt;=250),"200 to 250",AND(L314&gt;250,L314&lt;=300),"250 to 300",AND(L314&gt;300,L314&lt;=400),"300 to 400",AND(L314&gt;400,L314&lt;=500),"400 to 500",L314&gt;500,"500+")</f>
        <v>10 to 15</v>
      </c>
      <c r="L314" s="9">
        <f>_xlfn.XLOOKUP($E314,'Copy of Raw Data'!$E:$E,'Copy of Raw Data'!L:L,"ERROR",0,1)</f>
        <v>10.99</v>
      </c>
      <c r="M314" s="15" t="str">
        <f t="array" ref="M314">_xlfn.IFS(AND(N314&gt;0,N314&lt;=5),"0 to 5",AND(N314&gt;5,N314&lt;=10),"5 to 10",AND(N314&gt;10,N314&lt;=15),"10 to 15",AND(N314&gt;15,N314&lt;=20),"15 to 20",AND(N314&gt;20,N314&lt;=30),"20 to 30",AND(N314&gt;30,N314&lt;=40),"30 to 40",AND(N314&gt;40,N314&lt;=50),"40 to 50",AND(N314&gt;50,N314&lt;=75),"50 to 75",AND(N314&gt;75,N314&lt;=100),"75 to 100",AND(N314&gt;100,N314&lt;=150),"100 to 150",AND(N314&gt;150,N314&lt;=200),"150 to 200",AND(N314&gt;200,N314&lt;=250),"200 to 250",AND(N314&gt;250,N314&lt;=300),"250 to 300",AND(N314&gt;300,N314&lt;=400),"300 to 400",AND(N314&gt;400,N314&lt;=500),"400 to 500",N314&gt;500,"500+")</f>
        <v>10 to 15</v>
      </c>
      <c r="N314" s="9">
        <f>_xlfn.XLOOKUP($E314,'Copy of Raw Data'!$E:$E,'Copy of Raw Data'!N:N,"ERROR",0,1)</f>
        <v>14</v>
      </c>
      <c r="O314" s="15" t="str">
        <f t="array" ref="O314">_xlfn.IFS(P314=0,"No Discount",AND(P314&gt;0,P314&lt;=0.02),"0% to 2%",AND(P314&gt;0.02,P314&lt;=0.04),"2% to 4%",AND(P314&gt;0.04,P314&lt;=0.06),"4% to 6%",AND(P314&gt;0.06,P314&lt;=0.08),"6% to 8%",AND(P314&gt;0.08,P314&lt;=0.1),"8% to 10%",AND(P314&gt;0.1,P314&lt;=0.15),"10% to 15%",AND(P314&gt;0.15,P314&lt;=0.2),"15% to 20%",AND(P314&gt;0.2,P314&lt;=0.25),"20% to 25%",AND(P314&gt;0.25,P314&lt;=0.3),"25% to 30%",AND(P314&gt;0.3,P314&lt;=0.4),"30% to 40%",AND(P314&gt;0.4,P314&lt;=0.5),"40% to 50%",AND(P314&gt;0.5,P314&lt;=0.75),"50% to 75%",AND(P314&gt;0.75,P314&lt;=1),"75% to 100%")</f>
        <v>20% to 25%</v>
      </c>
      <c r="P314" s="16">
        <f t="shared" si="19"/>
        <v>0.215</v>
      </c>
      <c r="Q314" s="9">
        <f>_xlfn.XLOOKUP($E314,'Copy of Raw Data'!$E:$E,'Copy of Raw Data'!Q:Q,"ERROR",0,1)</f>
        <v>6.6</v>
      </c>
      <c r="R314" s="9" t="str">
        <f>_xlfn.XLOOKUP($E314,'Copy of Raw Data'!$E:$E,'Copy of Raw Data'!R:R,"ERROR",0,1)</f>
        <v>oz</v>
      </c>
      <c r="S314" s="17">
        <f t="shared" si="22"/>
        <v>1.66515151515152</v>
      </c>
      <c r="T314" s="9" t="str">
        <f t="array" ref="T314">_xlfn.IFS(AND(S314&gt;0,S314&lt;=0.05),"0 to 0.05",AND(S314&gt;0.05,S314&lt;=0.1),"0.05 to 0.1",AND(S314&gt;0.1,S314&lt;=0.2),"0.1 to 0.2",AND(S314&gt;0.2,S314&lt;=0.3),"0.2 to 0.3",AND(S314&gt;0.3,S314&lt;=0.4),"0.3 to 0.4",AND(S314&gt;0.4,S314&lt;=0.5),"0.4 to 0.5",AND(S314&gt;0.5,S314&lt;=0.75),"0.5 to 0.75",AND(S314&gt;0.75,S314&lt;=1),"0.75 to 1",AND(S314&gt;1,S314&lt;=2),"1 to 2",AND(S314&gt;2,S314&lt;=3),"2 to 3",AND(S314&gt;3,S314&lt;=4),"3 to 4",AND(S314&gt;4,S314&lt;=5),"4 to 5",AND(S314&gt;5,S314&lt;=10),"5 to 10",S314&gt;10,"10+")</f>
        <v>1 to 2</v>
      </c>
      <c r="U314" s="17" t="str">
        <f t="array" ref="U314">_xlfn.IFS(AND(V314&gt;0,V314&lt;=0.05),"0 to 0.05",AND(V314&gt;0.05,V314&lt;=0.1),"0.05 to 0.1",AND(V314&gt;0.1,V314&lt;=0.2),"0.1 to 0.2",AND(V314&gt;0.2,V314&lt;=0.3),"0.2 to 0.3",AND(V314&gt;0.3,V314&lt;=0.4),"0.3 to 0.4",AND(V314&gt;0.4,V314&lt;=0.5),"0.4 to 0.5",AND(V314&gt;0.5,V314&lt;=0.75),"0.5 to 0.75",AND(V314&gt;0.75,V314&lt;=1),"0.75 to 1",AND(V314&gt;1,V314&lt;=2),"1 to 2",AND(V314&gt;2,V314&lt;=3),"2 to 3",AND(V314&gt;3,V314&lt;=4),"3 to 4",AND(V314&gt;4,V314&lt;=5),"4 to 5",AND(V314&gt;5,V314&lt;=10),"5 to 10",V314&gt;10,"10+")</f>
        <v>0.05 to 0.1</v>
      </c>
      <c r="V314" s="17">
        <f t="shared" si="20"/>
        <v>0.0717352763345323</v>
      </c>
      <c r="W314" s="17" t="str">
        <f t="array" ref="W314">_xlfn.IFS(AND(X314&gt;0,X314&lt;=0.05),"0 to 0.05",AND(X314&gt;0.05,X314&lt;=0.1),"0.05 to 0.1",AND(X314&gt;0.1,X314&lt;=0.2),"0.1 to 0.2",AND(X314&gt;0.2,X314&lt;=0.3),"0.2 to 0.3",AND(X314&gt;0.3,X314&lt;=0.4),"0.3 to 0.4",AND(X314&gt;0.4,X314&lt;=0.5),"0.4 to 0.5",AND(X314&gt;0.5,X314&lt;=0.75),"0.5 to 0.75",AND(X314&gt;0.75,X314&lt;=1),"0.75 to 1",AND(X314&gt;1,X314&lt;=2),"1 to 2",AND(X314&gt;2,X314&lt;=3),"2 to 3",AND(X314&gt;3,X314&lt;=4),"3 to 4",AND(X314&gt;4,X314&lt;=5),"4 to 5",AND(X314&gt;5,X314&lt;=10),"5 to 10",X314&gt;10,"10+")</f>
        <v>0.05 to 0.1</v>
      </c>
      <c r="X314" s="17">
        <f t="shared" si="21"/>
        <v>0.0563121919226079</v>
      </c>
      <c r="Y314" s="9" t="str">
        <f t="array" ref="Y314">_xlfn.IFS(AND(Z314&gt;0,Z314&lt;=1),"0 to 1",AND(Z314&gt;1,Z314&lt;=2),"1 to 2",AND(Z314&gt;2,Z314&lt;=4),"2 to 4",AND(Z314&gt;4,Z314&lt;=6),"4 to 6",AND(Z314&gt;6,Z314&lt;=8),"6 to 8",AND(Z314&gt;8,Z314&lt;=10),"8 to 10",AND(Z314&gt;10,Z314&lt;=15),"10 to 15",AND(Z314&gt;15,Z314&lt;=20),"15 to 20",AND(Z314&gt;20,Z314&lt;=25),"20 to 25",AND(Z314&gt;25,Z314&lt;=30),"25 to 30",AND(Z314&gt;30,Z314&lt;=40),"30 to 40",AND(Z314&gt;40,Z314&lt;=50),"40 to 50",Z314&gt;50,"50+")</f>
        <v>6 to 8</v>
      </c>
      <c r="Z314" s="17">
        <f t="array" ref="Z314">_xlfn.IFS(AA314="oz",_xlfn.IFS(R314="oz",Q314,R314="fl oz",Q314*1.04,R314="ml",Q314*0.0338),AA314="fl oz",_xlfn.IFS(R314="oz",Q314/1.04,R314="fl oz",Q314,R314="ml",Q314*0.0338/1.04),AA314="ml",_xlfn.IFS(R314="oz",Q314/0.0338,R314="fl oz",Q314*1.04/0.0338,R314="ml",Q314))</f>
        <v>6.6</v>
      </c>
      <c r="AA314" s="9" t="str">
        <f>_xlfn.XLOOKUP($E314,'Copy of Raw Data'!$E:$E,'Copy of Raw Data'!AA:AA,"ERROR",0,1)</f>
        <v>oz</v>
      </c>
      <c r="AB314" s="9"/>
      <c r="AC314" s="9"/>
      <c r="AD314" s="9"/>
      <c r="AE314" s="9"/>
      <c r="AF314" s="9"/>
    </row>
    <row r="315" hidden="1" spans="1:32">
      <c r="A315" s="9" t="str">
        <f>_xlfn.XLOOKUP($E315,'Copy of Raw Data'!$E:$E,'Copy of Raw Data'!A:A,"ERROR",0,1)</f>
        <v>US</v>
      </c>
      <c r="B315" s="9" t="str">
        <f>_xlfn.XLOOKUP($E315,'Copy of Raw Data'!$E:$E,'Copy of Raw Data'!B:B,"ERROR",0,1)</f>
        <v>Hair Mousses</v>
      </c>
      <c r="C315" s="9" t="str">
        <f>_xlfn.XLOOKUP($E315,'Copy of Raw Data'!$E:$E,'Copy of Raw Data'!C:C,"ERROR",0,1)</f>
        <v>umberto giannini</v>
      </c>
      <c r="D315" s="9" t="str">
        <f>_xlfn.XLOOKUP($E315,'Copy of Raw Data'!$E:$E,'Copy of Raw Data'!D:D,"ERROR",0,1)</f>
        <v>www.amazon.com/dp/B06VSMMF7D</v>
      </c>
      <c r="E315" s="9" t="s">
        <v>1116</v>
      </c>
      <c r="F315" s="9" t="str">
        <f>_xlfn.XLOOKUP($E315,'Copy of Raw Data'!$E:$E,'Copy of Raw Data'!F:F,"ERROR",0,1)</f>
        <v>Umberto Giannini Curl Whip Curl Activating Mousse, Vegan &amp; Cruelty Free Frizz Solution Mousse for Curly or Wavy Hair</v>
      </c>
      <c r="G315" s="9">
        <f>_xlfn.XLOOKUP($E315,'Copy of Raw Data'!$E:$E,'Copy of Raw Data'!G:G,"ERROR",0,1)</f>
        <v>5</v>
      </c>
      <c r="H315" s="9">
        <f>_xlfn.XLOOKUP($E315,'Copy of Raw Data'!$E:$E,'Copy of Raw Data'!H:H,"ERROR",0,1)</f>
        <v>55.33</v>
      </c>
      <c r="I315" s="9">
        <f>_xlfn.XLOOKUP($E315,'Copy of Raw Data'!$E:$E,'Copy of Raw Data'!I:I,"ERROR",0,1)</f>
        <v>0</v>
      </c>
      <c r="J315" s="9" t="str">
        <f>_xlfn.XLOOKUP($E315,'Copy of Raw Data'!$E:$E,'Copy of Raw Data'!J:J,"ERROR",0,1)</f>
        <v>No</v>
      </c>
      <c r="K315" s="15" t="str">
        <f t="array" ref="K315">_xlfn.IFS(AND(L315&gt;0,L315&lt;=5),"0 to 5",AND(L315&gt;5,L315&lt;=10),"5 to 10",AND(L315&gt;10,L315&lt;=15),"10 to 15",AND(L315&gt;15,L315&lt;=20),"15 to 20",AND(L315&gt;20,L315&lt;=30),"20 to 30",AND(L315&gt;30,L315&lt;=40),"30 to 40",AND(L315&gt;40,L315&lt;=50),"40 to 50",AND(L315&gt;50,L315&lt;=75),"50 to 75",AND(L315&gt;75,L315&lt;=100),"75 to 100",AND(L315&gt;100,L315&lt;=150),"100 to 150",AND(L315&gt;150,L315&lt;=200),"150 to 200",AND(L315&gt;200,L315&lt;=250),"200 to 250",AND(L315&gt;250,L315&lt;=300),"250 to 300",AND(L315&gt;300,L315&lt;=400),"300 to 400",AND(L315&gt;400,L315&lt;=500),"400 to 500",L315&gt;500,"500+")</f>
        <v>10 to 15</v>
      </c>
      <c r="L315" s="9">
        <f>_xlfn.XLOOKUP($E315,'Copy of Raw Data'!$E:$E,'Copy of Raw Data'!L:L,"ERROR",0,1)</f>
        <v>10.99</v>
      </c>
      <c r="M315" s="15" t="str">
        <f t="array" ref="M315">_xlfn.IFS(AND(N315&gt;0,N315&lt;=5),"0 to 5",AND(N315&gt;5,N315&lt;=10),"5 to 10",AND(N315&gt;10,N315&lt;=15),"10 to 15",AND(N315&gt;15,N315&lt;=20),"15 to 20",AND(N315&gt;20,N315&lt;=30),"20 to 30",AND(N315&gt;30,N315&lt;=40),"30 to 40",AND(N315&gt;40,N315&lt;=50),"40 to 50",AND(N315&gt;50,N315&lt;=75),"50 to 75",AND(N315&gt;75,N315&lt;=100),"75 to 100",AND(N315&gt;100,N315&lt;=150),"100 to 150",AND(N315&gt;150,N315&lt;=200),"150 to 200",AND(N315&gt;200,N315&lt;=250),"200 to 250",AND(N315&gt;250,N315&lt;=300),"250 to 300",AND(N315&gt;300,N315&lt;=400),"300 to 400",AND(N315&gt;400,N315&lt;=500),"400 to 500",N315&gt;500,"500+")</f>
        <v>10 to 15</v>
      </c>
      <c r="N315" s="9">
        <f>_xlfn.XLOOKUP($E315,'Copy of Raw Data'!$E:$E,'Copy of Raw Data'!N:N,"ERROR",0,1)</f>
        <v>10.99</v>
      </c>
      <c r="O315" s="15" t="str">
        <f t="array" ref="O315">_xlfn.IFS(P315=0,"No Discount",AND(P315&gt;0,P315&lt;=0.02),"0% to 2%",AND(P315&gt;0.02,P315&lt;=0.04),"2% to 4%",AND(P315&gt;0.04,P315&lt;=0.06),"4% to 6%",AND(P315&gt;0.06,P315&lt;=0.08),"6% to 8%",AND(P315&gt;0.08,P315&lt;=0.1),"8% to 10%",AND(P315&gt;0.1,P315&lt;=0.15),"10% to 15%",AND(P315&gt;0.15,P315&lt;=0.2),"15% to 20%",AND(P315&gt;0.2,P315&lt;=0.25),"20% to 25%",AND(P315&gt;0.25,P315&lt;=0.3),"25% to 30%",AND(P315&gt;0.3,P315&lt;=0.4),"30% to 40%",AND(P315&gt;0.4,P315&lt;=0.5),"40% to 50%",AND(P315&gt;0.5,P315&lt;=0.75),"50% to 75%",AND(P315&gt;0.75,P315&lt;=1),"75% to 100%")</f>
        <v>No Discount</v>
      </c>
      <c r="P315" s="16">
        <f t="shared" si="19"/>
        <v>0</v>
      </c>
      <c r="Q315" s="9">
        <f>_xlfn.XLOOKUP($E315,'Copy of Raw Data'!$E:$E,'Copy of Raw Data'!Q:Q,"ERROR",0,1)</f>
        <v>6.7</v>
      </c>
      <c r="R315" s="9" t="str">
        <f>_xlfn.XLOOKUP($E315,'Copy of Raw Data'!$E:$E,'Copy of Raw Data'!R:R,"ERROR",0,1)</f>
        <v>fl oz</v>
      </c>
      <c r="S315" s="17">
        <f t="shared" si="22"/>
        <v>1.57721010332951</v>
      </c>
      <c r="T315" s="9" t="str">
        <f t="array" ref="T315">_xlfn.IFS(AND(S315&gt;0,S315&lt;=0.05),"0 to 0.05",AND(S315&gt;0.05,S315&lt;=0.1),"0.05 to 0.1",AND(S315&gt;0.1,S315&lt;=0.2),"0.1 to 0.2",AND(S315&gt;0.2,S315&lt;=0.3),"0.2 to 0.3",AND(S315&gt;0.3,S315&lt;=0.4),"0.3 to 0.4",AND(S315&gt;0.4,S315&lt;=0.5),"0.4 to 0.5",AND(S315&gt;0.5,S315&lt;=0.75),"0.5 to 0.75",AND(S315&gt;0.75,S315&lt;=1),"0.75 to 1",AND(S315&gt;1,S315&lt;=2),"1 to 2",AND(S315&gt;2,S315&lt;=3),"2 to 3",AND(S315&gt;3,S315&lt;=4),"3 to 4",AND(S315&gt;4,S315&lt;=5),"4 to 5",AND(S315&gt;5,S315&lt;=10),"5 to 10",S315&gt;10,"10+")</f>
        <v>1 to 2</v>
      </c>
      <c r="U315" s="17" t="str">
        <f t="array" ref="U315">_xlfn.IFS(AND(V315&gt;0,V315&lt;=0.05),"0 to 0.05",AND(V315&gt;0.05,V315&lt;=0.1),"0.05 to 0.1",AND(V315&gt;0.1,V315&lt;=0.2),"0.1 to 0.2",AND(V315&gt;0.2,V315&lt;=0.3),"0.2 to 0.3",AND(V315&gt;0.3,V315&lt;=0.4),"0.3 to 0.4",AND(V315&gt;0.4,V315&lt;=0.5),"0.4 to 0.5",AND(V315&gt;0.5,V315&lt;=0.75),"0.5 to 0.75",AND(V315&gt;0.75,V315&lt;=1),"0.75 to 1",AND(V315&gt;1,V315&lt;=2),"1 to 2",AND(V315&gt;2,V315&lt;=3),"2 to 3",AND(V315&gt;3,V315&lt;=4),"3 to 4",AND(V315&gt;4,V315&lt;=5),"4 to 5",AND(V315&gt;5,V315&lt;=10),"5 to 10",V315&gt;10,"10+")</f>
        <v>0.05 to 0.1</v>
      </c>
      <c r="V315" s="17">
        <f t="shared" si="20"/>
        <v>0.0533381840828375</v>
      </c>
      <c r="W315" s="17" t="str">
        <f t="array" ref="W315">_xlfn.IFS(AND(X315&gt;0,X315&lt;=0.05),"0 to 0.05",AND(X315&gt;0.05,X315&lt;=0.1),"0.05 to 0.1",AND(X315&gt;0.1,X315&lt;=0.2),"0.1 to 0.2",AND(X315&gt;0.2,X315&lt;=0.3),"0.2 to 0.3",AND(X315&gt;0.3,X315&lt;=0.4),"0.3 to 0.4",AND(X315&gt;0.4,X315&lt;=0.5),"0.4 to 0.5",AND(X315&gt;0.5,X315&lt;=0.75),"0.5 to 0.75",AND(X315&gt;0.75,X315&lt;=1),"0.75 to 1",AND(X315&gt;1,X315&lt;=2),"1 to 2",AND(X315&gt;2,X315&lt;=3),"2 to 3",AND(X315&gt;3,X315&lt;=4),"3 to 4",AND(X315&gt;4,X315&lt;=5),"4 to 5",AND(X315&gt;5,X315&lt;=10),"5 to 10",X315&gt;10,"10+")</f>
        <v>0.05 to 0.1</v>
      </c>
      <c r="X315" s="17">
        <f t="shared" si="21"/>
        <v>0.0533381840828375</v>
      </c>
      <c r="Y315" s="9" t="str">
        <f t="array" ref="Y315">_xlfn.IFS(AND(Z315&gt;0,Z315&lt;=1),"0 to 1",AND(Z315&gt;1,Z315&lt;=2),"1 to 2",AND(Z315&gt;2,Z315&lt;=4),"2 to 4",AND(Z315&gt;4,Z315&lt;=6),"4 to 6",AND(Z315&gt;6,Z315&lt;=8),"6 to 8",AND(Z315&gt;8,Z315&lt;=10),"8 to 10",AND(Z315&gt;10,Z315&lt;=15),"10 to 15",AND(Z315&gt;15,Z315&lt;=20),"15 to 20",AND(Z315&gt;20,Z315&lt;=25),"20 to 25",AND(Z315&gt;25,Z315&lt;=30),"25 to 30",AND(Z315&gt;30,Z315&lt;=40),"30 to 40",AND(Z315&gt;40,Z315&lt;=50),"40 to 50",Z315&gt;50,"50+")</f>
        <v>6 to 8</v>
      </c>
      <c r="Z315" s="17">
        <f t="array" ref="Z315">_xlfn.IFS(AA315="oz",_xlfn.IFS(R315="oz",Q315,R315="fl oz",Q315*1.04,R315="ml",Q315*0.0338),AA315="fl oz",_xlfn.IFS(R315="oz",Q315/1.04,R315="fl oz",Q315,R315="ml",Q315*0.0338/1.04),AA315="ml",_xlfn.IFS(R315="oz",Q315/0.0338,R315="fl oz",Q315*1.04/0.0338,R315="ml",Q315))</f>
        <v>6.968</v>
      </c>
      <c r="AA315" s="9" t="str">
        <f>_xlfn.XLOOKUP($E315,'Copy of Raw Data'!$E:$E,'Copy of Raw Data'!AA:AA,"ERROR",0,1)</f>
        <v>oz</v>
      </c>
      <c r="AB315" s="9"/>
      <c r="AC315" s="9"/>
      <c r="AD315" s="9"/>
      <c r="AE315" s="9"/>
      <c r="AF315" s="9"/>
    </row>
  </sheetData>
  <autoFilter ref="A3:AF315">
    <sortState ref="A3:AF315">
      <sortCondition ref="H3" descending="1"/>
    </sortState>
    <extLst/>
  </autoFilter>
  <conditionalFormatting sqref="H3:J3">
    <cfRule type="colorScale" priority="3">
      <colorScale>
        <cfvo type="min"/>
        <cfvo type="percentile" val="50"/>
        <cfvo type="max"/>
        <color rgb="FFF8696B"/>
        <color rgb="FFFFEB84"/>
        <color rgb="FF63BE7B"/>
      </colorScale>
    </cfRule>
  </conditionalFormatting>
  <conditionalFormatting sqref="H4:H315">
    <cfRule type="colorScale" priority="2">
      <colorScale>
        <cfvo type="min"/>
        <cfvo type="percentile" val="50"/>
        <cfvo type="max"/>
        <color rgb="FFF8696B"/>
        <color rgb="FFFFEB84"/>
        <color rgb="FF63BE7B"/>
      </colorScale>
    </cfRule>
  </conditionalFormatting>
  <conditionalFormatting sqref="AG4:DL59">
    <cfRule type="cellIs" dxfId="5" priority="1" operator="greaterThan">
      <formula>0</formula>
    </cfRule>
  </conditionalFormatting>
  <pageMargins left="0.7" right="0.7" top="0.75" bottom="0.75" header="0.3" footer="0.3"/>
  <pageSetup paperSize="9" orientation="portrait"/>
  <headerFooter>
    <oddFooter>&amp;L
&amp;1#&amp;"Calibri"&amp;9&amp;K000000 Marico Information classification: Official</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17</vt:i4>
      </vt:variant>
    </vt:vector>
  </HeadingPairs>
  <TitlesOfParts>
    <vt:vector size="17" baseType="lpstr">
      <vt:lpstr>Raw Data</vt:lpstr>
      <vt:lpstr>Copy of Raw Data</vt:lpstr>
      <vt:lpstr>Brandwise Attributes</vt:lpstr>
      <vt:lpstr>Prices, Weights and Packaging</vt:lpstr>
      <vt:lpstr>Ingredient Pairing</vt:lpstr>
      <vt:lpstr>Working - Ingr Pair</vt:lpstr>
      <vt:lpstr>Ingredients X BC</vt:lpstr>
      <vt:lpstr>BCI Summary</vt:lpstr>
      <vt:lpstr>Benefits Working</vt:lpstr>
      <vt:lpstr>Benefits Backend</vt:lpstr>
      <vt:lpstr>Benefits Revenue</vt:lpstr>
      <vt:lpstr>Claims Working</vt:lpstr>
      <vt:lpstr>Claims Backend</vt:lpstr>
      <vt:lpstr>Claims Revenue</vt:lpstr>
      <vt:lpstr>Ingredients Working</vt:lpstr>
      <vt:lpstr>Ingredients Backend</vt:lpstr>
      <vt:lpstr>Ingredients Revenue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yamini kaushal</dc:creator>
  <cp:lastModifiedBy>A-Team</cp:lastModifiedBy>
  <dcterms:created xsi:type="dcterms:W3CDTF">2023-09-12T10:43:00Z</dcterms:created>
  <dcterms:modified xsi:type="dcterms:W3CDTF">2023-12-12T16:48:33Z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cc97d63-d641-4b81-b623-f86200cecf98_Enabled">
    <vt:lpwstr>true</vt:lpwstr>
  </property>
  <property fmtid="{D5CDD505-2E9C-101B-9397-08002B2CF9AE}" pid="3" name="MSIP_Label_8cc97d63-d641-4b81-b623-f86200cecf98_SetDate">
    <vt:lpwstr>2023-10-20T11:08:32Z</vt:lpwstr>
  </property>
  <property fmtid="{D5CDD505-2E9C-101B-9397-08002B2CF9AE}" pid="4" name="MSIP_Label_8cc97d63-d641-4b81-b623-f86200cecf98_Method">
    <vt:lpwstr>Privileged</vt:lpwstr>
  </property>
  <property fmtid="{D5CDD505-2E9C-101B-9397-08002B2CF9AE}" pid="5" name="MSIP_Label_8cc97d63-d641-4b81-b623-f86200cecf98_Name">
    <vt:lpwstr>Official - IT</vt:lpwstr>
  </property>
  <property fmtid="{D5CDD505-2E9C-101B-9397-08002B2CF9AE}" pid="6" name="MSIP_Label_8cc97d63-d641-4b81-b623-f86200cecf98_SiteId">
    <vt:lpwstr>5635d8b8-c9b9-4d9a-8a4d-f7cad74dc82a</vt:lpwstr>
  </property>
  <property fmtid="{D5CDD505-2E9C-101B-9397-08002B2CF9AE}" pid="7" name="MSIP_Label_8cc97d63-d641-4b81-b623-f86200cecf98_ActionId">
    <vt:lpwstr>668be06a-4037-40f1-97cf-d711f2169088</vt:lpwstr>
  </property>
  <property fmtid="{D5CDD505-2E9C-101B-9397-08002B2CF9AE}" pid="8" name="MSIP_Label_8cc97d63-d641-4b81-b623-f86200cecf98_ContentBits">
    <vt:lpwstr>2</vt:lpwstr>
  </property>
  <property fmtid="{D5CDD505-2E9C-101B-9397-08002B2CF9AE}" pid="9" name="ICV">
    <vt:lpwstr>176B02202B0D4EAFA0B518306E646A0F_12</vt:lpwstr>
  </property>
  <property fmtid="{D5CDD505-2E9C-101B-9397-08002B2CF9AE}" pid="10" name="KSOProductBuildVer">
    <vt:lpwstr>1033-12.2.0.13359</vt:lpwstr>
  </property>
</Properties>
</file>